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b748e051e7d8cde4/Desktop/Data_Analytics_Portfolio/Project 2-Incident and Ticket Analysis/"/>
    </mc:Choice>
  </mc:AlternateContent>
  <xr:revisionPtr revIDLastSave="9" documentId="8_{E5F82433-E383-4A80-A55B-4DC6222DAE9A}" xr6:coauthVersionLast="47" xr6:coauthVersionMax="47" xr10:uidLastSave="{C346E7A0-31E2-45F4-A7DE-36C64363BEFA}"/>
  <bookViews>
    <workbookView xWindow="-120" yWindow="-120" windowWidth="20730" windowHeight="11040" activeTab="3" xr2:uid="{00000000-000D-0000-FFFF-FFFF00000000}"/>
  </bookViews>
  <sheets>
    <sheet name="README" sheetId="1" r:id="rId1"/>
    <sheet name="All_Tickets" sheetId="5" r:id="rId2"/>
    <sheet name="Operation Tickets data Analysis" sheetId="7" r:id="rId3"/>
    <sheet name="Operations Dashboard" sheetId="11" r:id="rId4"/>
  </sheets>
  <definedNames>
    <definedName name="_xlnm._FilterDatabase" localSheetId="1" hidden="1">All_Tickets!$A$1:$W$3001</definedName>
    <definedName name="_xlcn.WorksheetConnection_ITSM_Incident_Analysis_3000.xlsxTable11" hidden="1">Table1[]</definedName>
    <definedName name="_xlcn.WorksheetConnection_ITSM_Incident_Analysis_3000.xlsxTable111" hidden="1">Table1[#Data]</definedName>
    <definedName name="Slicer_Priority">#N/A</definedName>
    <definedName name="Slicer_SLA_Result">#N/A</definedName>
    <definedName name="Slicer_Status">#N/A</definedName>
    <definedName name="Slicer_SubCategory">#N/A</definedName>
    <definedName name="Slicer_TicketType">#N/A</definedName>
    <definedName name="Timeline_Booking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FCE2AD5D-F65C-4FA6-A056-5C36A1767C68}">
      <x15:dataModel>
        <x15:modelTables>
          <x15:modelTable id="Table1" name="Table1" connection="WorksheetConnection_ITSM_Incident_Analysis_3000.xlsx!Table1"/>
          <x15:modelTable id="Table1-d1a6693a-2e13-47aa-b9ea-fa3db0dea22d" name="Table11" connection="WorksheetConnection_ITSM_Incident_Analysis_3000.xlsx!Table11"/>
        </x15:modelTables>
        <x15:modelRelationships>
          <x15:modelRelationship fromTable="Table1" fromColumn="TicketID" toTable="Table11" toColumn="Ticke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11" l="1"/>
  <c r="N6" i="11"/>
  <c r="K6" i="11"/>
  <c r="H6" i="11"/>
  <c r="E6" i="11"/>
  <c r="B6" i="11"/>
  <c r="H26" i="7"/>
  <c r="H25" i="7"/>
  <c r="H24" i="7"/>
  <c r="H21" i="7"/>
  <c r="H23" i="7"/>
  <c r="H22" i="7"/>
  <c r="H27" i="7"/>
  <c r="H19" i="7"/>
  <c r="H20" i="7"/>
  <c r="H18" i="7"/>
  <c r="H17" i="7"/>
  <c r="AB2" i="5"/>
  <c r="AB3" i="5"/>
  <c r="AB4" i="5"/>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170" i="5"/>
  <c r="AB171" i="5"/>
  <c r="AB172" i="5"/>
  <c r="AB173" i="5"/>
  <c r="AB174" i="5"/>
  <c r="AB175" i="5"/>
  <c r="AB176" i="5"/>
  <c r="AB177" i="5"/>
  <c r="AB178" i="5"/>
  <c r="AB179" i="5"/>
  <c r="AB180" i="5"/>
  <c r="AB181" i="5"/>
  <c r="AB182" i="5"/>
  <c r="AB183" i="5"/>
  <c r="AB184" i="5"/>
  <c r="AB185" i="5"/>
  <c r="AB186" i="5"/>
  <c r="AB187" i="5"/>
  <c r="AB188" i="5"/>
  <c r="AB189" i="5"/>
  <c r="AB190" i="5"/>
  <c r="AB191" i="5"/>
  <c r="AB192" i="5"/>
  <c r="AB193" i="5"/>
  <c r="AB194" i="5"/>
  <c r="AB195" i="5"/>
  <c r="AB196" i="5"/>
  <c r="AB197" i="5"/>
  <c r="AB198" i="5"/>
  <c r="AB199" i="5"/>
  <c r="AB200" i="5"/>
  <c r="AB201" i="5"/>
  <c r="AB202" i="5"/>
  <c r="AB203" i="5"/>
  <c r="AB204" i="5"/>
  <c r="AB205" i="5"/>
  <c r="AB206" i="5"/>
  <c r="AB207" i="5"/>
  <c r="AB208" i="5"/>
  <c r="AB209" i="5"/>
  <c r="AB210" i="5"/>
  <c r="AB211" i="5"/>
  <c r="AB212" i="5"/>
  <c r="AB213" i="5"/>
  <c r="AB214" i="5"/>
  <c r="AB215" i="5"/>
  <c r="AB216" i="5"/>
  <c r="AB217" i="5"/>
  <c r="AB218" i="5"/>
  <c r="AB219" i="5"/>
  <c r="AB220" i="5"/>
  <c r="AB221" i="5"/>
  <c r="AB222" i="5"/>
  <c r="AB223" i="5"/>
  <c r="AB224" i="5"/>
  <c r="AB225" i="5"/>
  <c r="AB226" i="5"/>
  <c r="AB227" i="5"/>
  <c r="AB228" i="5"/>
  <c r="AB229" i="5"/>
  <c r="AB230" i="5"/>
  <c r="AB231" i="5"/>
  <c r="AB232" i="5"/>
  <c r="AB233" i="5"/>
  <c r="AB234" i="5"/>
  <c r="AB235" i="5"/>
  <c r="AB236" i="5"/>
  <c r="AB237" i="5"/>
  <c r="AB238" i="5"/>
  <c r="AB239" i="5"/>
  <c r="AB240" i="5"/>
  <c r="AB241" i="5"/>
  <c r="AB242" i="5"/>
  <c r="AB243" i="5"/>
  <c r="AB244" i="5"/>
  <c r="AB245" i="5"/>
  <c r="AB246" i="5"/>
  <c r="AB247" i="5"/>
  <c r="AB248" i="5"/>
  <c r="AB249" i="5"/>
  <c r="AB250" i="5"/>
  <c r="AB251" i="5"/>
  <c r="AB252" i="5"/>
  <c r="AB253" i="5"/>
  <c r="AB254" i="5"/>
  <c r="AB255" i="5"/>
  <c r="AB256" i="5"/>
  <c r="AB257" i="5"/>
  <c r="AB258" i="5"/>
  <c r="AB259" i="5"/>
  <c r="AB260" i="5"/>
  <c r="AB261" i="5"/>
  <c r="AB262" i="5"/>
  <c r="AB263" i="5"/>
  <c r="AB264" i="5"/>
  <c r="AB265" i="5"/>
  <c r="AB266" i="5"/>
  <c r="AB267" i="5"/>
  <c r="AB268" i="5"/>
  <c r="AB269" i="5"/>
  <c r="AB270" i="5"/>
  <c r="AB271" i="5"/>
  <c r="AB272" i="5"/>
  <c r="AB273" i="5"/>
  <c r="AB274" i="5"/>
  <c r="AB275" i="5"/>
  <c r="AB276" i="5"/>
  <c r="AB277" i="5"/>
  <c r="AB278" i="5"/>
  <c r="AB279" i="5"/>
  <c r="AB280" i="5"/>
  <c r="AB281" i="5"/>
  <c r="AB282" i="5"/>
  <c r="AB283" i="5"/>
  <c r="AB284" i="5"/>
  <c r="AB285" i="5"/>
  <c r="AB286" i="5"/>
  <c r="AB287" i="5"/>
  <c r="AB288" i="5"/>
  <c r="AB289" i="5"/>
  <c r="AB290" i="5"/>
  <c r="AB291" i="5"/>
  <c r="AB292" i="5"/>
  <c r="AB293" i="5"/>
  <c r="AB294" i="5"/>
  <c r="AB295" i="5"/>
  <c r="AB296" i="5"/>
  <c r="AB297" i="5"/>
  <c r="AB298" i="5"/>
  <c r="AB299" i="5"/>
  <c r="AB300" i="5"/>
  <c r="AB301" i="5"/>
  <c r="AB302" i="5"/>
  <c r="AB303" i="5"/>
  <c r="AB304" i="5"/>
  <c r="AB305" i="5"/>
  <c r="AB306" i="5"/>
  <c r="AB307" i="5"/>
  <c r="AB308" i="5"/>
  <c r="AB309" i="5"/>
  <c r="AB310" i="5"/>
  <c r="AB311" i="5"/>
  <c r="AB312" i="5"/>
  <c r="AB313" i="5"/>
  <c r="AB314" i="5"/>
  <c r="AB315" i="5"/>
  <c r="AB316" i="5"/>
  <c r="AB317" i="5"/>
  <c r="AB318" i="5"/>
  <c r="AB319" i="5"/>
  <c r="AB320" i="5"/>
  <c r="AB321" i="5"/>
  <c r="AB322" i="5"/>
  <c r="AB323" i="5"/>
  <c r="AB324" i="5"/>
  <c r="AB325" i="5"/>
  <c r="AB326" i="5"/>
  <c r="AB327" i="5"/>
  <c r="AB328" i="5"/>
  <c r="AB329" i="5"/>
  <c r="AB330" i="5"/>
  <c r="AB331" i="5"/>
  <c r="AB332" i="5"/>
  <c r="AB333" i="5"/>
  <c r="AB334" i="5"/>
  <c r="AB335" i="5"/>
  <c r="AB336" i="5"/>
  <c r="AB337" i="5"/>
  <c r="AB338" i="5"/>
  <c r="AB339" i="5"/>
  <c r="AB340" i="5"/>
  <c r="AB341" i="5"/>
  <c r="AB342" i="5"/>
  <c r="AB343" i="5"/>
  <c r="AB344" i="5"/>
  <c r="AB345" i="5"/>
  <c r="AB346" i="5"/>
  <c r="AB347" i="5"/>
  <c r="AB348" i="5"/>
  <c r="AB349" i="5"/>
  <c r="AB350" i="5"/>
  <c r="AB351" i="5"/>
  <c r="AB352" i="5"/>
  <c r="AB353" i="5"/>
  <c r="AB354" i="5"/>
  <c r="AB355" i="5"/>
  <c r="AB356" i="5"/>
  <c r="AB357" i="5"/>
  <c r="AB358" i="5"/>
  <c r="AB359" i="5"/>
  <c r="AB360" i="5"/>
  <c r="AB361" i="5"/>
  <c r="AB362" i="5"/>
  <c r="AB363" i="5"/>
  <c r="AB364" i="5"/>
  <c r="AB365" i="5"/>
  <c r="AB366" i="5"/>
  <c r="AB367" i="5"/>
  <c r="AB368" i="5"/>
  <c r="AB369" i="5"/>
  <c r="AB370" i="5"/>
  <c r="AB371" i="5"/>
  <c r="AB372" i="5"/>
  <c r="AB373" i="5"/>
  <c r="AB374" i="5"/>
  <c r="AB375" i="5"/>
  <c r="AB376" i="5"/>
  <c r="AB377" i="5"/>
  <c r="AB378" i="5"/>
  <c r="AB379" i="5"/>
  <c r="AB380" i="5"/>
  <c r="AB381" i="5"/>
  <c r="AB382" i="5"/>
  <c r="AB383" i="5"/>
  <c r="AB384" i="5"/>
  <c r="AB385" i="5"/>
  <c r="AB386" i="5"/>
  <c r="AB387" i="5"/>
  <c r="AB388" i="5"/>
  <c r="AB389" i="5"/>
  <c r="AB390" i="5"/>
  <c r="AB391" i="5"/>
  <c r="AB392" i="5"/>
  <c r="AB393" i="5"/>
  <c r="AB394" i="5"/>
  <c r="AB395" i="5"/>
  <c r="AB396" i="5"/>
  <c r="AB397" i="5"/>
  <c r="AB398" i="5"/>
  <c r="AB399" i="5"/>
  <c r="AB400" i="5"/>
  <c r="AB401" i="5"/>
  <c r="AB402" i="5"/>
  <c r="AB403" i="5"/>
  <c r="AB404" i="5"/>
  <c r="AB405" i="5"/>
  <c r="AB406" i="5"/>
  <c r="AB407" i="5"/>
  <c r="AB408" i="5"/>
  <c r="AB409" i="5"/>
  <c r="AB410" i="5"/>
  <c r="AB411" i="5"/>
  <c r="AB412" i="5"/>
  <c r="AB413" i="5"/>
  <c r="AB414" i="5"/>
  <c r="AB415" i="5"/>
  <c r="AB416" i="5"/>
  <c r="AB417" i="5"/>
  <c r="AB418" i="5"/>
  <c r="AB419" i="5"/>
  <c r="AB420" i="5"/>
  <c r="AB421" i="5"/>
  <c r="AB422" i="5"/>
  <c r="AB423" i="5"/>
  <c r="AB424" i="5"/>
  <c r="AB425" i="5"/>
  <c r="AB426" i="5"/>
  <c r="AB427" i="5"/>
  <c r="AB428" i="5"/>
  <c r="AB429" i="5"/>
  <c r="AB430" i="5"/>
  <c r="AB431" i="5"/>
  <c r="AB432" i="5"/>
  <c r="AB433" i="5"/>
  <c r="AB434" i="5"/>
  <c r="AB435" i="5"/>
  <c r="AB436" i="5"/>
  <c r="AB437" i="5"/>
  <c r="AB438" i="5"/>
  <c r="AB439" i="5"/>
  <c r="AB440" i="5"/>
  <c r="AB441" i="5"/>
  <c r="AB442" i="5"/>
  <c r="AB443" i="5"/>
  <c r="AB444" i="5"/>
  <c r="AB445" i="5"/>
  <c r="AB446" i="5"/>
  <c r="AB447" i="5"/>
  <c r="AB448" i="5"/>
  <c r="AB449" i="5"/>
  <c r="AB450" i="5"/>
  <c r="AB451" i="5"/>
  <c r="AB452" i="5"/>
  <c r="AB453" i="5"/>
  <c r="AB454" i="5"/>
  <c r="AB455" i="5"/>
  <c r="AB456" i="5"/>
  <c r="AB457" i="5"/>
  <c r="AB458" i="5"/>
  <c r="AB459" i="5"/>
  <c r="AB460" i="5"/>
  <c r="AB461" i="5"/>
  <c r="AB462" i="5"/>
  <c r="AB463" i="5"/>
  <c r="AB464" i="5"/>
  <c r="AB465" i="5"/>
  <c r="AB466" i="5"/>
  <c r="AB467" i="5"/>
  <c r="AB468" i="5"/>
  <c r="AB469" i="5"/>
  <c r="AB470" i="5"/>
  <c r="AB471" i="5"/>
  <c r="AB472" i="5"/>
  <c r="AB473" i="5"/>
  <c r="AB474" i="5"/>
  <c r="AB475" i="5"/>
  <c r="AB476" i="5"/>
  <c r="AB477" i="5"/>
  <c r="AB478" i="5"/>
  <c r="AB479" i="5"/>
  <c r="AB480" i="5"/>
  <c r="AB481" i="5"/>
  <c r="AB482" i="5"/>
  <c r="AB483" i="5"/>
  <c r="AB484" i="5"/>
  <c r="AB485" i="5"/>
  <c r="AB486" i="5"/>
  <c r="AB487" i="5"/>
  <c r="AB488" i="5"/>
  <c r="AB489" i="5"/>
  <c r="AB490" i="5"/>
  <c r="AB491" i="5"/>
  <c r="AB492" i="5"/>
  <c r="AB493" i="5"/>
  <c r="AB494" i="5"/>
  <c r="AB495" i="5"/>
  <c r="AB496" i="5"/>
  <c r="AB497" i="5"/>
  <c r="AB498" i="5"/>
  <c r="AB499" i="5"/>
  <c r="AB500" i="5"/>
  <c r="AB501" i="5"/>
  <c r="AB502" i="5"/>
  <c r="AB503" i="5"/>
  <c r="AB504" i="5"/>
  <c r="AB505" i="5"/>
  <c r="AB506" i="5"/>
  <c r="AB507" i="5"/>
  <c r="AB508" i="5"/>
  <c r="AB509" i="5"/>
  <c r="AB510" i="5"/>
  <c r="AB511" i="5"/>
  <c r="AB512" i="5"/>
  <c r="AB513" i="5"/>
  <c r="AB514" i="5"/>
  <c r="AB515" i="5"/>
  <c r="AB516" i="5"/>
  <c r="AB517" i="5"/>
  <c r="AB518" i="5"/>
  <c r="AB519" i="5"/>
  <c r="AB520" i="5"/>
  <c r="AB521" i="5"/>
  <c r="AB522" i="5"/>
  <c r="AB523" i="5"/>
  <c r="AB524" i="5"/>
  <c r="AB525" i="5"/>
  <c r="AB526" i="5"/>
  <c r="AB527" i="5"/>
  <c r="AB528" i="5"/>
  <c r="AB529" i="5"/>
  <c r="AB530" i="5"/>
  <c r="AB531" i="5"/>
  <c r="AB532" i="5"/>
  <c r="AB533" i="5"/>
  <c r="AB534" i="5"/>
  <c r="AB535" i="5"/>
  <c r="AB536" i="5"/>
  <c r="AB537" i="5"/>
  <c r="AB538" i="5"/>
  <c r="AB539" i="5"/>
  <c r="AB540" i="5"/>
  <c r="AB541" i="5"/>
  <c r="AB542" i="5"/>
  <c r="AB543" i="5"/>
  <c r="AB544" i="5"/>
  <c r="AB545" i="5"/>
  <c r="AB546" i="5"/>
  <c r="AB547" i="5"/>
  <c r="AB548" i="5"/>
  <c r="AB549" i="5"/>
  <c r="AB550" i="5"/>
  <c r="AB551" i="5"/>
  <c r="AB552" i="5"/>
  <c r="AB553" i="5"/>
  <c r="AB554" i="5"/>
  <c r="AB555" i="5"/>
  <c r="AB556" i="5"/>
  <c r="AB557" i="5"/>
  <c r="AB558" i="5"/>
  <c r="AB559" i="5"/>
  <c r="AB560" i="5"/>
  <c r="AB561" i="5"/>
  <c r="AB562" i="5"/>
  <c r="AB563" i="5"/>
  <c r="AB564" i="5"/>
  <c r="AB565" i="5"/>
  <c r="AB566" i="5"/>
  <c r="AB567" i="5"/>
  <c r="AB568" i="5"/>
  <c r="AB569" i="5"/>
  <c r="AB570" i="5"/>
  <c r="AB571" i="5"/>
  <c r="AB572" i="5"/>
  <c r="AB573" i="5"/>
  <c r="AB574" i="5"/>
  <c r="AB575" i="5"/>
  <c r="AB576" i="5"/>
  <c r="AB577" i="5"/>
  <c r="AB578" i="5"/>
  <c r="AB579" i="5"/>
  <c r="AB580" i="5"/>
  <c r="AB581" i="5"/>
  <c r="AB582" i="5"/>
  <c r="AB583" i="5"/>
  <c r="AB584" i="5"/>
  <c r="AB585" i="5"/>
  <c r="AB586" i="5"/>
  <c r="AB587" i="5"/>
  <c r="AB588" i="5"/>
  <c r="AB589" i="5"/>
  <c r="AB590" i="5"/>
  <c r="AB591" i="5"/>
  <c r="AB592" i="5"/>
  <c r="AB593" i="5"/>
  <c r="AB594" i="5"/>
  <c r="AB595" i="5"/>
  <c r="AB596" i="5"/>
  <c r="AB597" i="5"/>
  <c r="AB598" i="5"/>
  <c r="AB599" i="5"/>
  <c r="AB600" i="5"/>
  <c r="AB601" i="5"/>
  <c r="AB602" i="5"/>
  <c r="AB603" i="5"/>
  <c r="AB604" i="5"/>
  <c r="AB605" i="5"/>
  <c r="AB606" i="5"/>
  <c r="AB607" i="5"/>
  <c r="AB608" i="5"/>
  <c r="AB609" i="5"/>
  <c r="AB610" i="5"/>
  <c r="AB611" i="5"/>
  <c r="AB612" i="5"/>
  <c r="AB613" i="5"/>
  <c r="AB614" i="5"/>
  <c r="AB615" i="5"/>
  <c r="AB616" i="5"/>
  <c r="AB617" i="5"/>
  <c r="AB618" i="5"/>
  <c r="AB619" i="5"/>
  <c r="AB620" i="5"/>
  <c r="AB621" i="5"/>
  <c r="AB622" i="5"/>
  <c r="AB623" i="5"/>
  <c r="AB624" i="5"/>
  <c r="AB625" i="5"/>
  <c r="AB626" i="5"/>
  <c r="AB627" i="5"/>
  <c r="AB628" i="5"/>
  <c r="AB629" i="5"/>
  <c r="AB630" i="5"/>
  <c r="AB631" i="5"/>
  <c r="AB632" i="5"/>
  <c r="AB633" i="5"/>
  <c r="AB634" i="5"/>
  <c r="AB635" i="5"/>
  <c r="AB636" i="5"/>
  <c r="AB637" i="5"/>
  <c r="AB638" i="5"/>
  <c r="AB639" i="5"/>
  <c r="AB640" i="5"/>
  <c r="AB641" i="5"/>
  <c r="AB642" i="5"/>
  <c r="AB643" i="5"/>
  <c r="AB644" i="5"/>
  <c r="AB645" i="5"/>
  <c r="AB646" i="5"/>
  <c r="AB647" i="5"/>
  <c r="AB648" i="5"/>
  <c r="AB649" i="5"/>
  <c r="AB650" i="5"/>
  <c r="AB651" i="5"/>
  <c r="AB652" i="5"/>
  <c r="AB653" i="5"/>
  <c r="AB654" i="5"/>
  <c r="AB655" i="5"/>
  <c r="AB656" i="5"/>
  <c r="AB657" i="5"/>
  <c r="AB658" i="5"/>
  <c r="AB659" i="5"/>
  <c r="AB660" i="5"/>
  <c r="AB661" i="5"/>
  <c r="AB662" i="5"/>
  <c r="AB663" i="5"/>
  <c r="AB664" i="5"/>
  <c r="AB665" i="5"/>
  <c r="AB666" i="5"/>
  <c r="AB667" i="5"/>
  <c r="AB668" i="5"/>
  <c r="AB669" i="5"/>
  <c r="AB670" i="5"/>
  <c r="AB671" i="5"/>
  <c r="AB672" i="5"/>
  <c r="AB673" i="5"/>
  <c r="AB674" i="5"/>
  <c r="AB675" i="5"/>
  <c r="AB676" i="5"/>
  <c r="AB677" i="5"/>
  <c r="AB678" i="5"/>
  <c r="AB679" i="5"/>
  <c r="AB680" i="5"/>
  <c r="AB681" i="5"/>
  <c r="AB682" i="5"/>
  <c r="AB683" i="5"/>
  <c r="AB684" i="5"/>
  <c r="AB685" i="5"/>
  <c r="AB686" i="5"/>
  <c r="AB687" i="5"/>
  <c r="AB688" i="5"/>
  <c r="AB689" i="5"/>
  <c r="AB690" i="5"/>
  <c r="AB691" i="5"/>
  <c r="AB692" i="5"/>
  <c r="AB693" i="5"/>
  <c r="AB694" i="5"/>
  <c r="AB695" i="5"/>
  <c r="AB696" i="5"/>
  <c r="AB697" i="5"/>
  <c r="AB698" i="5"/>
  <c r="AB699" i="5"/>
  <c r="AB700" i="5"/>
  <c r="AB701" i="5"/>
  <c r="AB702" i="5"/>
  <c r="AB703" i="5"/>
  <c r="AB704" i="5"/>
  <c r="AB705" i="5"/>
  <c r="AB706" i="5"/>
  <c r="AB707" i="5"/>
  <c r="AB708" i="5"/>
  <c r="AB709" i="5"/>
  <c r="AB710" i="5"/>
  <c r="AB711" i="5"/>
  <c r="AB712" i="5"/>
  <c r="AB713" i="5"/>
  <c r="AB714" i="5"/>
  <c r="AB715" i="5"/>
  <c r="AB716" i="5"/>
  <c r="AB717" i="5"/>
  <c r="AB718" i="5"/>
  <c r="AB719" i="5"/>
  <c r="AB720" i="5"/>
  <c r="AB721" i="5"/>
  <c r="AB722" i="5"/>
  <c r="AB723" i="5"/>
  <c r="AB724" i="5"/>
  <c r="AB725" i="5"/>
  <c r="AB726" i="5"/>
  <c r="AB727" i="5"/>
  <c r="AB728" i="5"/>
  <c r="AB729" i="5"/>
  <c r="AB730" i="5"/>
  <c r="AB731" i="5"/>
  <c r="AB732" i="5"/>
  <c r="AB733" i="5"/>
  <c r="AB734" i="5"/>
  <c r="AB735" i="5"/>
  <c r="AB736" i="5"/>
  <c r="AB737" i="5"/>
  <c r="AB738" i="5"/>
  <c r="AB739" i="5"/>
  <c r="AB740" i="5"/>
  <c r="AB741" i="5"/>
  <c r="AB742" i="5"/>
  <c r="AB743" i="5"/>
  <c r="AB744" i="5"/>
  <c r="AB745" i="5"/>
  <c r="AB746" i="5"/>
  <c r="AB747" i="5"/>
  <c r="AB748" i="5"/>
  <c r="AB749" i="5"/>
  <c r="AB750" i="5"/>
  <c r="AB751" i="5"/>
  <c r="AB752" i="5"/>
  <c r="AB753" i="5"/>
  <c r="AB754" i="5"/>
  <c r="AB755" i="5"/>
  <c r="AB756" i="5"/>
  <c r="AB757" i="5"/>
  <c r="AB758" i="5"/>
  <c r="AB759" i="5"/>
  <c r="AB760" i="5"/>
  <c r="AB761" i="5"/>
  <c r="AB762" i="5"/>
  <c r="AB763" i="5"/>
  <c r="AB764" i="5"/>
  <c r="AB765" i="5"/>
  <c r="AB766" i="5"/>
  <c r="AB767" i="5"/>
  <c r="AB768" i="5"/>
  <c r="AB769" i="5"/>
  <c r="AB770" i="5"/>
  <c r="AB771" i="5"/>
  <c r="AB772" i="5"/>
  <c r="AB773" i="5"/>
  <c r="AB774" i="5"/>
  <c r="AB775" i="5"/>
  <c r="AB776" i="5"/>
  <c r="AB777" i="5"/>
  <c r="AB778" i="5"/>
  <c r="AB779" i="5"/>
  <c r="AB780" i="5"/>
  <c r="AB781" i="5"/>
  <c r="AB782" i="5"/>
  <c r="AB783" i="5"/>
  <c r="AB784" i="5"/>
  <c r="AB785" i="5"/>
  <c r="AB786" i="5"/>
  <c r="AB787" i="5"/>
  <c r="AB788" i="5"/>
  <c r="AB789" i="5"/>
  <c r="AB790" i="5"/>
  <c r="AB791" i="5"/>
  <c r="AB792" i="5"/>
  <c r="AB793" i="5"/>
  <c r="AB794" i="5"/>
  <c r="AB795" i="5"/>
  <c r="AB796" i="5"/>
  <c r="AB797" i="5"/>
  <c r="AB798" i="5"/>
  <c r="AB799" i="5"/>
  <c r="AB800" i="5"/>
  <c r="AB801" i="5"/>
  <c r="AB802" i="5"/>
  <c r="AB803" i="5"/>
  <c r="AB804" i="5"/>
  <c r="AB805" i="5"/>
  <c r="AB806" i="5"/>
  <c r="AB807" i="5"/>
  <c r="AB808" i="5"/>
  <c r="AB809" i="5"/>
  <c r="AB810" i="5"/>
  <c r="AB811" i="5"/>
  <c r="AB812" i="5"/>
  <c r="AB813" i="5"/>
  <c r="AB814" i="5"/>
  <c r="AB815" i="5"/>
  <c r="AB816" i="5"/>
  <c r="AB817" i="5"/>
  <c r="AB818" i="5"/>
  <c r="AB819" i="5"/>
  <c r="AB820" i="5"/>
  <c r="AB821" i="5"/>
  <c r="AB822" i="5"/>
  <c r="AB823" i="5"/>
  <c r="AB824" i="5"/>
  <c r="AB825" i="5"/>
  <c r="AB826" i="5"/>
  <c r="AB827" i="5"/>
  <c r="AB828" i="5"/>
  <c r="AB829" i="5"/>
  <c r="AB830" i="5"/>
  <c r="AB831" i="5"/>
  <c r="AB832" i="5"/>
  <c r="AB833" i="5"/>
  <c r="AB834" i="5"/>
  <c r="AB835" i="5"/>
  <c r="AB836" i="5"/>
  <c r="AB837" i="5"/>
  <c r="AB838" i="5"/>
  <c r="AB839" i="5"/>
  <c r="AB840" i="5"/>
  <c r="AB841" i="5"/>
  <c r="AB842" i="5"/>
  <c r="AB843" i="5"/>
  <c r="AB844" i="5"/>
  <c r="AB845" i="5"/>
  <c r="AB846" i="5"/>
  <c r="AB847" i="5"/>
  <c r="AB848" i="5"/>
  <c r="AB849" i="5"/>
  <c r="AB850" i="5"/>
  <c r="AB851" i="5"/>
  <c r="AB852" i="5"/>
  <c r="AB853" i="5"/>
  <c r="AB854" i="5"/>
  <c r="AB855" i="5"/>
  <c r="AB856" i="5"/>
  <c r="AB857" i="5"/>
  <c r="AB858" i="5"/>
  <c r="AB859" i="5"/>
  <c r="AB860" i="5"/>
  <c r="AB861" i="5"/>
  <c r="AB862" i="5"/>
  <c r="AB863" i="5"/>
  <c r="AB864" i="5"/>
  <c r="AB865" i="5"/>
  <c r="AB866" i="5"/>
  <c r="AB867" i="5"/>
  <c r="AB868" i="5"/>
  <c r="AB869" i="5"/>
  <c r="AB870" i="5"/>
  <c r="AB871" i="5"/>
  <c r="AB872" i="5"/>
  <c r="AB873" i="5"/>
  <c r="AB874" i="5"/>
  <c r="AB875" i="5"/>
  <c r="AB876" i="5"/>
  <c r="AB877" i="5"/>
  <c r="AB878" i="5"/>
  <c r="AB879" i="5"/>
  <c r="AB880" i="5"/>
  <c r="AB881" i="5"/>
  <c r="AB882" i="5"/>
  <c r="AB883" i="5"/>
  <c r="AB884" i="5"/>
  <c r="AB885" i="5"/>
  <c r="AB886" i="5"/>
  <c r="AB887" i="5"/>
  <c r="AB888" i="5"/>
  <c r="AB889" i="5"/>
  <c r="AB890" i="5"/>
  <c r="AB891" i="5"/>
  <c r="AB892" i="5"/>
  <c r="AB893" i="5"/>
  <c r="AB894" i="5"/>
  <c r="AB895" i="5"/>
  <c r="AB896" i="5"/>
  <c r="AB897" i="5"/>
  <c r="AB898" i="5"/>
  <c r="AB899" i="5"/>
  <c r="AB900" i="5"/>
  <c r="AB901" i="5"/>
  <c r="AB902" i="5"/>
  <c r="AB903" i="5"/>
  <c r="AB904" i="5"/>
  <c r="AB905" i="5"/>
  <c r="AB906" i="5"/>
  <c r="AB907" i="5"/>
  <c r="AB908" i="5"/>
  <c r="AB909" i="5"/>
  <c r="AB910" i="5"/>
  <c r="AB911" i="5"/>
  <c r="AB912" i="5"/>
  <c r="AB913" i="5"/>
  <c r="AB914" i="5"/>
  <c r="AB915" i="5"/>
  <c r="AB916" i="5"/>
  <c r="AB917" i="5"/>
  <c r="AB918" i="5"/>
  <c r="AB919" i="5"/>
  <c r="AB920" i="5"/>
  <c r="AB921" i="5"/>
  <c r="AB922" i="5"/>
  <c r="AB923" i="5"/>
  <c r="AB924" i="5"/>
  <c r="AB925" i="5"/>
  <c r="AB926" i="5"/>
  <c r="AB927" i="5"/>
  <c r="AB928" i="5"/>
  <c r="AB929" i="5"/>
  <c r="AB930" i="5"/>
  <c r="AB931" i="5"/>
  <c r="AB932" i="5"/>
  <c r="AB933" i="5"/>
  <c r="AB934" i="5"/>
  <c r="AB935" i="5"/>
  <c r="AB936" i="5"/>
  <c r="AB937" i="5"/>
  <c r="AB938" i="5"/>
  <c r="AB939" i="5"/>
  <c r="AB940" i="5"/>
  <c r="AB941" i="5"/>
  <c r="AB942" i="5"/>
  <c r="AB943" i="5"/>
  <c r="AB944" i="5"/>
  <c r="AB945" i="5"/>
  <c r="AB946" i="5"/>
  <c r="AB947" i="5"/>
  <c r="AB948" i="5"/>
  <c r="AB949" i="5"/>
  <c r="AB950" i="5"/>
  <c r="AB951" i="5"/>
  <c r="AB952" i="5"/>
  <c r="AB953" i="5"/>
  <c r="AB954" i="5"/>
  <c r="AB955" i="5"/>
  <c r="AB956" i="5"/>
  <c r="AB957" i="5"/>
  <c r="AB958" i="5"/>
  <c r="AB959" i="5"/>
  <c r="AB960" i="5"/>
  <c r="AB961" i="5"/>
  <c r="AB962" i="5"/>
  <c r="AB963" i="5"/>
  <c r="AB964" i="5"/>
  <c r="AB965" i="5"/>
  <c r="AB966" i="5"/>
  <c r="AB967" i="5"/>
  <c r="AB968" i="5"/>
  <c r="AB969" i="5"/>
  <c r="AB970" i="5"/>
  <c r="AB971" i="5"/>
  <c r="AB972" i="5"/>
  <c r="AB973" i="5"/>
  <c r="AB974" i="5"/>
  <c r="AB975" i="5"/>
  <c r="AB976" i="5"/>
  <c r="AB977" i="5"/>
  <c r="AB978" i="5"/>
  <c r="AB979" i="5"/>
  <c r="AB980" i="5"/>
  <c r="AB981" i="5"/>
  <c r="AB982" i="5"/>
  <c r="AB983" i="5"/>
  <c r="AB984" i="5"/>
  <c r="AB985" i="5"/>
  <c r="AB986" i="5"/>
  <c r="AB987" i="5"/>
  <c r="AB988" i="5"/>
  <c r="AB989" i="5"/>
  <c r="AB990" i="5"/>
  <c r="AB991" i="5"/>
  <c r="AB992" i="5"/>
  <c r="AB993" i="5"/>
  <c r="AB994" i="5"/>
  <c r="AB995" i="5"/>
  <c r="AB996" i="5"/>
  <c r="AB997" i="5"/>
  <c r="AB998" i="5"/>
  <c r="AB999" i="5"/>
  <c r="AB1000" i="5"/>
  <c r="AB1001" i="5"/>
  <c r="AB1002" i="5"/>
  <c r="AB1003" i="5"/>
  <c r="AB1004" i="5"/>
  <c r="AB1005" i="5"/>
  <c r="AB1006" i="5"/>
  <c r="AB1007" i="5"/>
  <c r="AB1008" i="5"/>
  <c r="AB1009" i="5"/>
  <c r="AB1010" i="5"/>
  <c r="AB1011" i="5"/>
  <c r="AB1012" i="5"/>
  <c r="AB1013" i="5"/>
  <c r="AB1014" i="5"/>
  <c r="AB1015" i="5"/>
  <c r="AB1016" i="5"/>
  <c r="AB1017" i="5"/>
  <c r="AB1018" i="5"/>
  <c r="AB1019" i="5"/>
  <c r="AB1020" i="5"/>
  <c r="AB1021" i="5"/>
  <c r="AB1022" i="5"/>
  <c r="AB1023" i="5"/>
  <c r="AB1024" i="5"/>
  <c r="AB1025" i="5"/>
  <c r="AB1026" i="5"/>
  <c r="AB1027" i="5"/>
  <c r="AB1028" i="5"/>
  <c r="AB1029" i="5"/>
  <c r="AB1030" i="5"/>
  <c r="AB1031" i="5"/>
  <c r="AB1032" i="5"/>
  <c r="AB1033" i="5"/>
  <c r="AB1034" i="5"/>
  <c r="AB1035" i="5"/>
  <c r="AB1036" i="5"/>
  <c r="AB1037" i="5"/>
  <c r="AB1038" i="5"/>
  <c r="AB1039" i="5"/>
  <c r="AB1040" i="5"/>
  <c r="AB1041" i="5"/>
  <c r="AB1042" i="5"/>
  <c r="AB1043" i="5"/>
  <c r="AB1044" i="5"/>
  <c r="AB1045" i="5"/>
  <c r="AB1046" i="5"/>
  <c r="AB1047" i="5"/>
  <c r="AB1048" i="5"/>
  <c r="AB1049" i="5"/>
  <c r="AB1050" i="5"/>
  <c r="AB1051" i="5"/>
  <c r="AB1052" i="5"/>
  <c r="AB1053" i="5"/>
  <c r="AB1054" i="5"/>
  <c r="AB1055" i="5"/>
  <c r="AB1056" i="5"/>
  <c r="AB1057" i="5"/>
  <c r="AB1058" i="5"/>
  <c r="AB1059" i="5"/>
  <c r="AB1060" i="5"/>
  <c r="AB1061" i="5"/>
  <c r="AB1062" i="5"/>
  <c r="AB1063" i="5"/>
  <c r="AB1064" i="5"/>
  <c r="AB1065" i="5"/>
  <c r="AB1066" i="5"/>
  <c r="AB1067" i="5"/>
  <c r="AB1068" i="5"/>
  <c r="AB1069" i="5"/>
  <c r="AB1070" i="5"/>
  <c r="AB1071" i="5"/>
  <c r="AB1072" i="5"/>
  <c r="AB1073" i="5"/>
  <c r="AB1074" i="5"/>
  <c r="AB1075" i="5"/>
  <c r="AB1076" i="5"/>
  <c r="AB1077" i="5"/>
  <c r="AB1078" i="5"/>
  <c r="AB1079" i="5"/>
  <c r="AB1080" i="5"/>
  <c r="AB1081" i="5"/>
  <c r="AB1082" i="5"/>
  <c r="AB1083" i="5"/>
  <c r="AB1084" i="5"/>
  <c r="AB1085" i="5"/>
  <c r="AB1086" i="5"/>
  <c r="AB1087" i="5"/>
  <c r="AB1088" i="5"/>
  <c r="AB1089" i="5"/>
  <c r="AB1090" i="5"/>
  <c r="AB1091" i="5"/>
  <c r="AB1092" i="5"/>
  <c r="AB1093" i="5"/>
  <c r="AB1094" i="5"/>
  <c r="AB1095" i="5"/>
  <c r="AB1096" i="5"/>
  <c r="AB1097" i="5"/>
  <c r="AB1098" i="5"/>
  <c r="AB1099" i="5"/>
  <c r="AB1100" i="5"/>
  <c r="AB1101" i="5"/>
  <c r="AB1102" i="5"/>
  <c r="AB1103" i="5"/>
  <c r="AB1104" i="5"/>
  <c r="AB1105" i="5"/>
  <c r="AB1106" i="5"/>
  <c r="AB1107" i="5"/>
  <c r="AB1108" i="5"/>
  <c r="AB1109" i="5"/>
  <c r="AB1110" i="5"/>
  <c r="AB1111" i="5"/>
  <c r="AB1112" i="5"/>
  <c r="AB1113" i="5"/>
  <c r="AB1114" i="5"/>
  <c r="AB1115" i="5"/>
  <c r="AB1116" i="5"/>
  <c r="AB1117" i="5"/>
  <c r="AB1118" i="5"/>
  <c r="AB1119" i="5"/>
  <c r="AB1120" i="5"/>
  <c r="AB1121" i="5"/>
  <c r="AB1122" i="5"/>
  <c r="AB1123" i="5"/>
  <c r="AB1124" i="5"/>
  <c r="AB1125" i="5"/>
  <c r="AB1126" i="5"/>
  <c r="AB1127" i="5"/>
  <c r="AB1128" i="5"/>
  <c r="AB1129" i="5"/>
  <c r="AB1130" i="5"/>
  <c r="AB1131" i="5"/>
  <c r="AB1132" i="5"/>
  <c r="AB1133" i="5"/>
  <c r="AB1134" i="5"/>
  <c r="AB1135" i="5"/>
  <c r="AB1136" i="5"/>
  <c r="AB1137" i="5"/>
  <c r="AB1138" i="5"/>
  <c r="AB1139" i="5"/>
  <c r="AB1140" i="5"/>
  <c r="AB1141" i="5"/>
  <c r="AB1142" i="5"/>
  <c r="AB1143" i="5"/>
  <c r="AB1144" i="5"/>
  <c r="AB1145" i="5"/>
  <c r="AB1146" i="5"/>
  <c r="AB1147" i="5"/>
  <c r="AB1148" i="5"/>
  <c r="AB1149" i="5"/>
  <c r="AB1150" i="5"/>
  <c r="AB1151" i="5"/>
  <c r="AB1152" i="5"/>
  <c r="AB1153" i="5"/>
  <c r="AB1154" i="5"/>
  <c r="AB1155" i="5"/>
  <c r="AB1156" i="5"/>
  <c r="AB1157" i="5"/>
  <c r="AB1158" i="5"/>
  <c r="AB1159" i="5"/>
  <c r="AB1160" i="5"/>
  <c r="AB1161" i="5"/>
  <c r="AB1162" i="5"/>
  <c r="AB1163" i="5"/>
  <c r="AB1164" i="5"/>
  <c r="AB1165" i="5"/>
  <c r="AB1166" i="5"/>
  <c r="AB1167" i="5"/>
  <c r="AB1168" i="5"/>
  <c r="AB1169" i="5"/>
  <c r="AB1170" i="5"/>
  <c r="AB1171" i="5"/>
  <c r="AB1172" i="5"/>
  <c r="AB1173" i="5"/>
  <c r="AB1174" i="5"/>
  <c r="AB1175" i="5"/>
  <c r="AB1176" i="5"/>
  <c r="AB1177" i="5"/>
  <c r="AB1178" i="5"/>
  <c r="AB1179" i="5"/>
  <c r="AB1180" i="5"/>
  <c r="AB1181" i="5"/>
  <c r="AB1182" i="5"/>
  <c r="AB1183" i="5"/>
  <c r="AB1184" i="5"/>
  <c r="AB1185" i="5"/>
  <c r="AB1186" i="5"/>
  <c r="AB1187" i="5"/>
  <c r="AB1188" i="5"/>
  <c r="AB1189" i="5"/>
  <c r="AB1190" i="5"/>
  <c r="AB1191" i="5"/>
  <c r="AB1192" i="5"/>
  <c r="AB1193" i="5"/>
  <c r="AB1194" i="5"/>
  <c r="AB1195" i="5"/>
  <c r="AB1196" i="5"/>
  <c r="AB1197" i="5"/>
  <c r="AB1198" i="5"/>
  <c r="AB1199" i="5"/>
  <c r="AB1200" i="5"/>
  <c r="AB1201" i="5"/>
  <c r="AB1202" i="5"/>
  <c r="AB1203" i="5"/>
  <c r="AB1204" i="5"/>
  <c r="AB1205" i="5"/>
  <c r="AB1206" i="5"/>
  <c r="AB1207" i="5"/>
  <c r="AB1208" i="5"/>
  <c r="AB1209" i="5"/>
  <c r="AB1210" i="5"/>
  <c r="AB1211" i="5"/>
  <c r="AB1212" i="5"/>
  <c r="AB1213" i="5"/>
  <c r="AB1214" i="5"/>
  <c r="AB1215" i="5"/>
  <c r="AB1216" i="5"/>
  <c r="AB1217" i="5"/>
  <c r="AB1218" i="5"/>
  <c r="AB1219" i="5"/>
  <c r="AB1220" i="5"/>
  <c r="AB1221" i="5"/>
  <c r="AB1222" i="5"/>
  <c r="AB1223" i="5"/>
  <c r="AB1224" i="5"/>
  <c r="AB1225" i="5"/>
  <c r="AB1226" i="5"/>
  <c r="AB1227" i="5"/>
  <c r="AB1228" i="5"/>
  <c r="AB1229" i="5"/>
  <c r="AB1230" i="5"/>
  <c r="AB1231" i="5"/>
  <c r="AB1232" i="5"/>
  <c r="AB1233" i="5"/>
  <c r="AB1234" i="5"/>
  <c r="AB1235" i="5"/>
  <c r="AB1236" i="5"/>
  <c r="AB1237" i="5"/>
  <c r="AB1238" i="5"/>
  <c r="AB1239" i="5"/>
  <c r="AB1240" i="5"/>
  <c r="AB1241" i="5"/>
  <c r="AB1242" i="5"/>
  <c r="AB1243" i="5"/>
  <c r="AB1244" i="5"/>
  <c r="AB1245" i="5"/>
  <c r="AB1246" i="5"/>
  <c r="AB1247" i="5"/>
  <c r="AB1248" i="5"/>
  <c r="AB1249" i="5"/>
  <c r="AB1250" i="5"/>
  <c r="AB1251" i="5"/>
  <c r="AB1252" i="5"/>
  <c r="AB1253" i="5"/>
  <c r="AB1254" i="5"/>
  <c r="AB1255" i="5"/>
  <c r="AB1256" i="5"/>
  <c r="AB1257" i="5"/>
  <c r="AB1258" i="5"/>
  <c r="AB1259" i="5"/>
  <c r="AB1260" i="5"/>
  <c r="AB1261" i="5"/>
  <c r="AB1262" i="5"/>
  <c r="AB1263" i="5"/>
  <c r="AB1264" i="5"/>
  <c r="AB1265" i="5"/>
  <c r="AB1266" i="5"/>
  <c r="AB1267" i="5"/>
  <c r="AB1268" i="5"/>
  <c r="AB1269" i="5"/>
  <c r="AB1270" i="5"/>
  <c r="AB1271" i="5"/>
  <c r="AB1272" i="5"/>
  <c r="AB1273" i="5"/>
  <c r="AB1274" i="5"/>
  <c r="AB1275" i="5"/>
  <c r="AB1276" i="5"/>
  <c r="AB1277" i="5"/>
  <c r="AB1278" i="5"/>
  <c r="AB1279" i="5"/>
  <c r="AB1280" i="5"/>
  <c r="AB1281" i="5"/>
  <c r="AB1282" i="5"/>
  <c r="AB1283" i="5"/>
  <c r="AB1284" i="5"/>
  <c r="AB1285" i="5"/>
  <c r="AB1286" i="5"/>
  <c r="AB1287" i="5"/>
  <c r="AB1288" i="5"/>
  <c r="AB1289" i="5"/>
  <c r="AB1290" i="5"/>
  <c r="AB1291" i="5"/>
  <c r="AB1292" i="5"/>
  <c r="AB1293" i="5"/>
  <c r="AB1294" i="5"/>
  <c r="AB1295" i="5"/>
  <c r="AB1296" i="5"/>
  <c r="AB1297" i="5"/>
  <c r="AB1298" i="5"/>
  <c r="AB1299" i="5"/>
  <c r="AB1300" i="5"/>
  <c r="AB1301" i="5"/>
  <c r="AB1302" i="5"/>
  <c r="AB1303" i="5"/>
  <c r="AB1304" i="5"/>
  <c r="AB1305" i="5"/>
  <c r="AB1306" i="5"/>
  <c r="AB1307" i="5"/>
  <c r="AB1308" i="5"/>
  <c r="AB1309" i="5"/>
  <c r="AB1310" i="5"/>
  <c r="AB1311" i="5"/>
  <c r="AB1312" i="5"/>
  <c r="AB1313" i="5"/>
  <c r="AB1314" i="5"/>
  <c r="AB1315" i="5"/>
  <c r="AB1316" i="5"/>
  <c r="AB1317" i="5"/>
  <c r="AB1318" i="5"/>
  <c r="AB1319" i="5"/>
  <c r="AB1320" i="5"/>
  <c r="AB1321" i="5"/>
  <c r="AB1322" i="5"/>
  <c r="AB1323" i="5"/>
  <c r="AB1324" i="5"/>
  <c r="AB1325" i="5"/>
  <c r="AB1326" i="5"/>
  <c r="AB1327" i="5"/>
  <c r="AB1328" i="5"/>
  <c r="AB1329" i="5"/>
  <c r="AB1330" i="5"/>
  <c r="AB1331" i="5"/>
  <c r="AB1332" i="5"/>
  <c r="AB1333" i="5"/>
  <c r="AB1334" i="5"/>
  <c r="AB1335" i="5"/>
  <c r="AB1336" i="5"/>
  <c r="AB1337" i="5"/>
  <c r="AB1338" i="5"/>
  <c r="AB1339" i="5"/>
  <c r="AB1340" i="5"/>
  <c r="AB1341" i="5"/>
  <c r="AB1342" i="5"/>
  <c r="AB1343" i="5"/>
  <c r="AB1344" i="5"/>
  <c r="AB1345" i="5"/>
  <c r="AB1346" i="5"/>
  <c r="AB1347" i="5"/>
  <c r="AB1348" i="5"/>
  <c r="AB1349" i="5"/>
  <c r="AB1350" i="5"/>
  <c r="AB1351" i="5"/>
  <c r="AB1352" i="5"/>
  <c r="AB1353" i="5"/>
  <c r="AB1354" i="5"/>
  <c r="AB1355" i="5"/>
  <c r="AB1356" i="5"/>
  <c r="AB1357" i="5"/>
  <c r="AB1358" i="5"/>
  <c r="AB1359" i="5"/>
  <c r="AB1360" i="5"/>
  <c r="AB1361" i="5"/>
  <c r="AB1362" i="5"/>
  <c r="AB1363" i="5"/>
  <c r="AB1364" i="5"/>
  <c r="AB1365" i="5"/>
  <c r="AB1366" i="5"/>
  <c r="AB1367" i="5"/>
  <c r="AB1368" i="5"/>
  <c r="AB1369" i="5"/>
  <c r="AB1370" i="5"/>
  <c r="AB1371" i="5"/>
  <c r="AB1372" i="5"/>
  <c r="AB1373" i="5"/>
  <c r="AB1374" i="5"/>
  <c r="AB1375" i="5"/>
  <c r="AB1376" i="5"/>
  <c r="AB1377" i="5"/>
  <c r="AB1378" i="5"/>
  <c r="AB1379" i="5"/>
  <c r="AB1380" i="5"/>
  <c r="AB1381" i="5"/>
  <c r="AB1382" i="5"/>
  <c r="AB1383" i="5"/>
  <c r="AB1384" i="5"/>
  <c r="AB1385" i="5"/>
  <c r="AB1386" i="5"/>
  <c r="AB1387" i="5"/>
  <c r="AB1388" i="5"/>
  <c r="AB1389" i="5"/>
  <c r="AB1390" i="5"/>
  <c r="AB1391" i="5"/>
  <c r="AB1392" i="5"/>
  <c r="AB1393" i="5"/>
  <c r="AB1394" i="5"/>
  <c r="AB1395" i="5"/>
  <c r="AB1396" i="5"/>
  <c r="AB1397" i="5"/>
  <c r="AB1398" i="5"/>
  <c r="AB1399" i="5"/>
  <c r="AB1400" i="5"/>
  <c r="AB1401" i="5"/>
  <c r="AB1402" i="5"/>
  <c r="AB1403" i="5"/>
  <c r="AB1404" i="5"/>
  <c r="AB1405" i="5"/>
  <c r="AB1406" i="5"/>
  <c r="AB1407" i="5"/>
  <c r="AB1408" i="5"/>
  <c r="AB1409" i="5"/>
  <c r="AB1410" i="5"/>
  <c r="AB1411" i="5"/>
  <c r="AB1412" i="5"/>
  <c r="AB1413" i="5"/>
  <c r="AB1414" i="5"/>
  <c r="AB1415" i="5"/>
  <c r="AB1416" i="5"/>
  <c r="AB1417" i="5"/>
  <c r="AB1418" i="5"/>
  <c r="AB1419" i="5"/>
  <c r="AB1420" i="5"/>
  <c r="AB1421" i="5"/>
  <c r="AB1422" i="5"/>
  <c r="AB1423" i="5"/>
  <c r="AB1424" i="5"/>
  <c r="AB1425" i="5"/>
  <c r="AB1426" i="5"/>
  <c r="AB1427" i="5"/>
  <c r="AB1428" i="5"/>
  <c r="AB1429" i="5"/>
  <c r="AB1430" i="5"/>
  <c r="AB1431" i="5"/>
  <c r="AB1432" i="5"/>
  <c r="AB1433" i="5"/>
  <c r="AB1434" i="5"/>
  <c r="AB1435" i="5"/>
  <c r="AB1436" i="5"/>
  <c r="AB1437" i="5"/>
  <c r="AB1438" i="5"/>
  <c r="AB1439" i="5"/>
  <c r="AB1440" i="5"/>
  <c r="AB1441" i="5"/>
  <c r="AB1442" i="5"/>
  <c r="AB1443" i="5"/>
  <c r="AB1444" i="5"/>
  <c r="AB1445" i="5"/>
  <c r="AB1446" i="5"/>
  <c r="AB1447" i="5"/>
  <c r="AB1448" i="5"/>
  <c r="AB1449" i="5"/>
  <c r="AB1450" i="5"/>
  <c r="AB1451" i="5"/>
  <c r="AB1452" i="5"/>
  <c r="AB1453" i="5"/>
  <c r="AB1454" i="5"/>
  <c r="AB1455" i="5"/>
  <c r="AB1456" i="5"/>
  <c r="AB1457" i="5"/>
  <c r="AB1458" i="5"/>
  <c r="AB1459" i="5"/>
  <c r="AB1460" i="5"/>
  <c r="AB1461" i="5"/>
  <c r="AB1462" i="5"/>
  <c r="AB1463" i="5"/>
  <c r="AB1464" i="5"/>
  <c r="AB1465" i="5"/>
  <c r="AB1466" i="5"/>
  <c r="AB1467" i="5"/>
  <c r="AB1468" i="5"/>
  <c r="AB1469" i="5"/>
  <c r="AB1470" i="5"/>
  <c r="AB1471" i="5"/>
  <c r="AB1472" i="5"/>
  <c r="AB1473" i="5"/>
  <c r="AB1474" i="5"/>
  <c r="AB1475" i="5"/>
  <c r="AB1476" i="5"/>
  <c r="AB1477" i="5"/>
  <c r="AB1478" i="5"/>
  <c r="AB1479" i="5"/>
  <c r="AB1480" i="5"/>
  <c r="AB1481" i="5"/>
  <c r="AB1482" i="5"/>
  <c r="AB1483" i="5"/>
  <c r="AB1484" i="5"/>
  <c r="AB1485" i="5"/>
  <c r="AB1486" i="5"/>
  <c r="AB1487" i="5"/>
  <c r="AB1488" i="5"/>
  <c r="AB1489" i="5"/>
  <c r="AB1490" i="5"/>
  <c r="AB1491" i="5"/>
  <c r="AB1492" i="5"/>
  <c r="AB1493" i="5"/>
  <c r="AB1494" i="5"/>
  <c r="AB1495" i="5"/>
  <c r="AB1496" i="5"/>
  <c r="AB1497" i="5"/>
  <c r="AB1498" i="5"/>
  <c r="AB1499" i="5"/>
  <c r="AB1500" i="5"/>
  <c r="AB1501" i="5"/>
  <c r="AB1502" i="5"/>
  <c r="AB1503" i="5"/>
  <c r="AB1504" i="5"/>
  <c r="AB1505" i="5"/>
  <c r="AB1506" i="5"/>
  <c r="AB1507" i="5"/>
  <c r="AB1508" i="5"/>
  <c r="AB1509" i="5"/>
  <c r="AB1510" i="5"/>
  <c r="AB1511" i="5"/>
  <c r="AB1512" i="5"/>
  <c r="AB1513" i="5"/>
  <c r="AB1514" i="5"/>
  <c r="AB1515" i="5"/>
  <c r="AB1516" i="5"/>
  <c r="AB1517" i="5"/>
  <c r="AB1518" i="5"/>
  <c r="AB1519" i="5"/>
  <c r="AB1520" i="5"/>
  <c r="AB1521" i="5"/>
  <c r="AB1522" i="5"/>
  <c r="AB1523" i="5"/>
  <c r="AB1524" i="5"/>
  <c r="AB1525" i="5"/>
  <c r="AB1526" i="5"/>
  <c r="AB1527" i="5"/>
  <c r="AB1528" i="5"/>
  <c r="AB1529" i="5"/>
  <c r="AB1530" i="5"/>
  <c r="AB1531" i="5"/>
  <c r="AB1532" i="5"/>
  <c r="AB1533" i="5"/>
  <c r="AB1534" i="5"/>
  <c r="AB1535" i="5"/>
  <c r="AB1536" i="5"/>
  <c r="AB1537" i="5"/>
  <c r="AB1538" i="5"/>
  <c r="AB1539" i="5"/>
  <c r="AB1540" i="5"/>
  <c r="AB1541" i="5"/>
  <c r="AB1542" i="5"/>
  <c r="AB1543" i="5"/>
  <c r="AB1544" i="5"/>
  <c r="AB1545" i="5"/>
  <c r="AB1546" i="5"/>
  <c r="AB1547" i="5"/>
  <c r="AB1548" i="5"/>
  <c r="AB1549" i="5"/>
  <c r="AB1550" i="5"/>
  <c r="AB1551" i="5"/>
  <c r="AB1552" i="5"/>
  <c r="AB1553" i="5"/>
  <c r="AB1554" i="5"/>
  <c r="AB1555" i="5"/>
  <c r="AB1556" i="5"/>
  <c r="AB1557" i="5"/>
  <c r="AB1558" i="5"/>
  <c r="AB1559" i="5"/>
  <c r="AB1560" i="5"/>
  <c r="AB1561" i="5"/>
  <c r="AB1562" i="5"/>
  <c r="AB1563" i="5"/>
  <c r="AB1564" i="5"/>
  <c r="AB1565" i="5"/>
  <c r="AB1566" i="5"/>
  <c r="AB1567" i="5"/>
  <c r="AB1568" i="5"/>
  <c r="AB1569" i="5"/>
  <c r="AB1570" i="5"/>
  <c r="AB1571" i="5"/>
  <c r="AB1572" i="5"/>
  <c r="AB1573" i="5"/>
  <c r="AB1574" i="5"/>
  <c r="AB1575" i="5"/>
  <c r="AB1576" i="5"/>
  <c r="AB1577" i="5"/>
  <c r="AB1578" i="5"/>
  <c r="AB1579" i="5"/>
  <c r="AB1580" i="5"/>
  <c r="AB1581" i="5"/>
  <c r="AB1582" i="5"/>
  <c r="AB1583" i="5"/>
  <c r="AB1584" i="5"/>
  <c r="AB1585" i="5"/>
  <c r="AB1586" i="5"/>
  <c r="AB1587" i="5"/>
  <c r="AB1588" i="5"/>
  <c r="AB1589" i="5"/>
  <c r="AB1590" i="5"/>
  <c r="AB1591" i="5"/>
  <c r="AB1592" i="5"/>
  <c r="AB1593" i="5"/>
  <c r="AB1594" i="5"/>
  <c r="AB1595" i="5"/>
  <c r="AB1596" i="5"/>
  <c r="AB1597" i="5"/>
  <c r="AB1598" i="5"/>
  <c r="AB1599" i="5"/>
  <c r="AB1600" i="5"/>
  <c r="AB1601" i="5"/>
  <c r="AB1602" i="5"/>
  <c r="AB1603" i="5"/>
  <c r="AB1604" i="5"/>
  <c r="AB1605" i="5"/>
  <c r="AB1606" i="5"/>
  <c r="AB1607" i="5"/>
  <c r="AB1608" i="5"/>
  <c r="AB1609" i="5"/>
  <c r="AB1610" i="5"/>
  <c r="AB1611" i="5"/>
  <c r="AB1612" i="5"/>
  <c r="AB1613" i="5"/>
  <c r="AB1614" i="5"/>
  <c r="AB1615" i="5"/>
  <c r="AB1616" i="5"/>
  <c r="AB1617" i="5"/>
  <c r="AB1618" i="5"/>
  <c r="AB1619" i="5"/>
  <c r="AB1620" i="5"/>
  <c r="AB1621" i="5"/>
  <c r="AB1622" i="5"/>
  <c r="AB1623" i="5"/>
  <c r="AB1624" i="5"/>
  <c r="AB1625" i="5"/>
  <c r="AB1626" i="5"/>
  <c r="AB1627" i="5"/>
  <c r="AB1628" i="5"/>
  <c r="AB1629" i="5"/>
  <c r="AB1630" i="5"/>
  <c r="AB1631" i="5"/>
  <c r="AB1632" i="5"/>
  <c r="AB1633" i="5"/>
  <c r="AB1634" i="5"/>
  <c r="AB1635" i="5"/>
  <c r="AB1636" i="5"/>
  <c r="AB1637" i="5"/>
  <c r="AB1638" i="5"/>
  <c r="AB1639" i="5"/>
  <c r="AB1640" i="5"/>
  <c r="AB1641" i="5"/>
  <c r="AB1642" i="5"/>
  <c r="AB1643" i="5"/>
  <c r="AB1644" i="5"/>
  <c r="AB1645" i="5"/>
  <c r="AB1646" i="5"/>
  <c r="AB1647" i="5"/>
  <c r="AB1648" i="5"/>
  <c r="AB1649" i="5"/>
  <c r="AB1650" i="5"/>
  <c r="AB1651" i="5"/>
  <c r="AB1652" i="5"/>
  <c r="AB1653" i="5"/>
  <c r="AB1654" i="5"/>
  <c r="AB1655" i="5"/>
  <c r="AB1656" i="5"/>
  <c r="AB1657" i="5"/>
  <c r="AB1658" i="5"/>
  <c r="AB1659" i="5"/>
  <c r="AB1660" i="5"/>
  <c r="AB1661" i="5"/>
  <c r="AB1662" i="5"/>
  <c r="AB1663" i="5"/>
  <c r="AB1664" i="5"/>
  <c r="AB1665" i="5"/>
  <c r="AB1666" i="5"/>
  <c r="AB1667" i="5"/>
  <c r="AB1668" i="5"/>
  <c r="AB1669" i="5"/>
  <c r="AB1670" i="5"/>
  <c r="AB1671" i="5"/>
  <c r="AB1672" i="5"/>
  <c r="AB1673" i="5"/>
  <c r="AB1674" i="5"/>
  <c r="AB1675" i="5"/>
  <c r="AB1676" i="5"/>
  <c r="AB1677" i="5"/>
  <c r="AB1678" i="5"/>
  <c r="AB1679" i="5"/>
  <c r="AB1680" i="5"/>
  <c r="AB1681" i="5"/>
  <c r="AB1682" i="5"/>
  <c r="AB1683" i="5"/>
  <c r="AB1684" i="5"/>
  <c r="AB1685" i="5"/>
  <c r="AB1686" i="5"/>
  <c r="AB1687" i="5"/>
  <c r="AB1688" i="5"/>
  <c r="AB1689" i="5"/>
  <c r="AB1690" i="5"/>
  <c r="AB1691" i="5"/>
  <c r="AB1692" i="5"/>
  <c r="AB1693" i="5"/>
  <c r="AB1694" i="5"/>
  <c r="AB1695" i="5"/>
  <c r="AB1696" i="5"/>
  <c r="AB1697" i="5"/>
  <c r="AB1698" i="5"/>
  <c r="AB1699" i="5"/>
  <c r="AB1700" i="5"/>
  <c r="AB1701" i="5"/>
  <c r="AB1702" i="5"/>
  <c r="AB1703" i="5"/>
  <c r="AB1704" i="5"/>
  <c r="AB1705" i="5"/>
  <c r="AB1706" i="5"/>
  <c r="AB1707" i="5"/>
  <c r="AB1708" i="5"/>
  <c r="AB1709" i="5"/>
  <c r="AB1710" i="5"/>
  <c r="AB1711" i="5"/>
  <c r="AB1712" i="5"/>
  <c r="AB1713" i="5"/>
  <c r="AB1714" i="5"/>
  <c r="AB1715" i="5"/>
  <c r="AB1716" i="5"/>
  <c r="AB1717" i="5"/>
  <c r="AB1718" i="5"/>
  <c r="AB1719" i="5"/>
  <c r="AB1720" i="5"/>
  <c r="AB1721" i="5"/>
  <c r="AB1722" i="5"/>
  <c r="AB1723" i="5"/>
  <c r="AB1724" i="5"/>
  <c r="AB1725" i="5"/>
  <c r="AB1726" i="5"/>
  <c r="AB1727" i="5"/>
  <c r="AB1728" i="5"/>
  <c r="AB1729" i="5"/>
  <c r="AB1730" i="5"/>
  <c r="AB1731" i="5"/>
  <c r="AB1732" i="5"/>
  <c r="AB1733" i="5"/>
  <c r="AB1734" i="5"/>
  <c r="AB1735" i="5"/>
  <c r="AB1736" i="5"/>
  <c r="AB1737" i="5"/>
  <c r="AB1738" i="5"/>
  <c r="AB1739" i="5"/>
  <c r="AB1740" i="5"/>
  <c r="AB1741" i="5"/>
  <c r="AB1742" i="5"/>
  <c r="AB1743" i="5"/>
  <c r="AB1744" i="5"/>
  <c r="AB1745" i="5"/>
  <c r="AB1746" i="5"/>
  <c r="AB1747" i="5"/>
  <c r="AB1748" i="5"/>
  <c r="AB1749" i="5"/>
  <c r="AB1750" i="5"/>
  <c r="AB1751" i="5"/>
  <c r="AB1752" i="5"/>
  <c r="AB1753" i="5"/>
  <c r="AB1754" i="5"/>
  <c r="AB1755" i="5"/>
  <c r="AB1756" i="5"/>
  <c r="AB1757" i="5"/>
  <c r="AB1758" i="5"/>
  <c r="AB1759" i="5"/>
  <c r="AB1760" i="5"/>
  <c r="AB1761" i="5"/>
  <c r="AB1762" i="5"/>
  <c r="AB1763" i="5"/>
  <c r="AB1764" i="5"/>
  <c r="AB1765" i="5"/>
  <c r="AB1766" i="5"/>
  <c r="AB1767" i="5"/>
  <c r="AB1768" i="5"/>
  <c r="AB1769" i="5"/>
  <c r="AB1770" i="5"/>
  <c r="AB1771" i="5"/>
  <c r="AB1772" i="5"/>
  <c r="AB1773" i="5"/>
  <c r="AB1774" i="5"/>
  <c r="AB1775" i="5"/>
  <c r="AB1776" i="5"/>
  <c r="AB1777" i="5"/>
  <c r="AB1778" i="5"/>
  <c r="AB1779" i="5"/>
  <c r="AB1780" i="5"/>
  <c r="AB1781" i="5"/>
  <c r="AB1782" i="5"/>
  <c r="AB1783" i="5"/>
  <c r="AB1784" i="5"/>
  <c r="AB1785" i="5"/>
  <c r="AB1786" i="5"/>
  <c r="AB1787" i="5"/>
  <c r="AB1788" i="5"/>
  <c r="AB1789" i="5"/>
  <c r="AB1790" i="5"/>
  <c r="AB1791" i="5"/>
  <c r="AB1792" i="5"/>
  <c r="AB1793" i="5"/>
  <c r="AB1794" i="5"/>
  <c r="AB1795" i="5"/>
  <c r="AB1796" i="5"/>
  <c r="AB1797" i="5"/>
  <c r="AB1798" i="5"/>
  <c r="AB1799" i="5"/>
  <c r="AB1800" i="5"/>
  <c r="AB1801" i="5"/>
  <c r="AB1802" i="5"/>
  <c r="AB1803" i="5"/>
  <c r="AB1804" i="5"/>
  <c r="AB1805" i="5"/>
  <c r="AB1806" i="5"/>
  <c r="AB1807" i="5"/>
  <c r="AB1808" i="5"/>
  <c r="AB1809" i="5"/>
  <c r="AB1810" i="5"/>
  <c r="AB1811" i="5"/>
  <c r="AB1812" i="5"/>
  <c r="AB1813" i="5"/>
  <c r="AB1814" i="5"/>
  <c r="AB1815" i="5"/>
  <c r="AB1816" i="5"/>
  <c r="AB1817" i="5"/>
  <c r="AB1818" i="5"/>
  <c r="AB1819" i="5"/>
  <c r="AB1820" i="5"/>
  <c r="AB1821" i="5"/>
  <c r="AB1822" i="5"/>
  <c r="AB1823" i="5"/>
  <c r="AB1824" i="5"/>
  <c r="AB1825" i="5"/>
  <c r="AB1826" i="5"/>
  <c r="AB1827" i="5"/>
  <c r="AB1828" i="5"/>
  <c r="AB1829" i="5"/>
  <c r="AB1830" i="5"/>
  <c r="AB1831" i="5"/>
  <c r="AB1832" i="5"/>
  <c r="AB1833" i="5"/>
  <c r="AB1834" i="5"/>
  <c r="AB1835" i="5"/>
  <c r="AB1836" i="5"/>
  <c r="AB1837" i="5"/>
  <c r="AB1838" i="5"/>
  <c r="AB1839" i="5"/>
  <c r="AB1840" i="5"/>
  <c r="AB1841" i="5"/>
  <c r="AB1842" i="5"/>
  <c r="AB1843" i="5"/>
  <c r="AB1844" i="5"/>
  <c r="AB1845" i="5"/>
  <c r="AB1846" i="5"/>
  <c r="AB1847" i="5"/>
  <c r="AB1848" i="5"/>
  <c r="AB1849" i="5"/>
  <c r="AB1850" i="5"/>
  <c r="AB1851" i="5"/>
  <c r="AB1852" i="5"/>
  <c r="AB1853" i="5"/>
  <c r="AB1854" i="5"/>
  <c r="AB1855" i="5"/>
  <c r="AB1856" i="5"/>
  <c r="AB1857" i="5"/>
  <c r="AB1858" i="5"/>
  <c r="AB1859" i="5"/>
  <c r="AB1860" i="5"/>
  <c r="AB1861" i="5"/>
  <c r="AB1862" i="5"/>
  <c r="AB1863" i="5"/>
  <c r="AB1864" i="5"/>
  <c r="AB1865" i="5"/>
  <c r="AB1866" i="5"/>
  <c r="AB1867" i="5"/>
  <c r="AB1868" i="5"/>
  <c r="AB1869" i="5"/>
  <c r="AB1870" i="5"/>
  <c r="AB1871" i="5"/>
  <c r="AB1872" i="5"/>
  <c r="AB1873" i="5"/>
  <c r="AB1874" i="5"/>
  <c r="AB1875" i="5"/>
  <c r="AB1876" i="5"/>
  <c r="AB1877" i="5"/>
  <c r="AB1878" i="5"/>
  <c r="AB1879" i="5"/>
  <c r="AB1880" i="5"/>
  <c r="AB1881" i="5"/>
  <c r="AB1882" i="5"/>
  <c r="AB1883" i="5"/>
  <c r="AB1884" i="5"/>
  <c r="AB1885" i="5"/>
  <c r="AB1886" i="5"/>
  <c r="AB1887" i="5"/>
  <c r="AB1888" i="5"/>
  <c r="AB1889" i="5"/>
  <c r="AB1890" i="5"/>
  <c r="AB1891" i="5"/>
  <c r="AB1892" i="5"/>
  <c r="AB1893" i="5"/>
  <c r="AB1894" i="5"/>
  <c r="AB1895" i="5"/>
  <c r="AB1896" i="5"/>
  <c r="AB1897" i="5"/>
  <c r="AB1898" i="5"/>
  <c r="AB1899" i="5"/>
  <c r="AB1900" i="5"/>
  <c r="AB1901" i="5"/>
  <c r="AB1902" i="5"/>
  <c r="AB1903" i="5"/>
  <c r="AB1904" i="5"/>
  <c r="AB1905" i="5"/>
  <c r="AB1906" i="5"/>
  <c r="AB1907" i="5"/>
  <c r="AB1908" i="5"/>
  <c r="AB1909" i="5"/>
  <c r="AB1910" i="5"/>
  <c r="AB1911" i="5"/>
  <c r="AB1912" i="5"/>
  <c r="AB1913" i="5"/>
  <c r="AB1914" i="5"/>
  <c r="AB1915" i="5"/>
  <c r="AB1916" i="5"/>
  <c r="AB1917" i="5"/>
  <c r="AB1918" i="5"/>
  <c r="AB1919" i="5"/>
  <c r="AB1920" i="5"/>
  <c r="AB1921" i="5"/>
  <c r="AB1922" i="5"/>
  <c r="AB1923" i="5"/>
  <c r="AB1924" i="5"/>
  <c r="AB1925" i="5"/>
  <c r="AB1926" i="5"/>
  <c r="AB1927" i="5"/>
  <c r="AB1928" i="5"/>
  <c r="AB1929" i="5"/>
  <c r="AB1930" i="5"/>
  <c r="AB1931" i="5"/>
  <c r="AB1932" i="5"/>
  <c r="AB1933" i="5"/>
  <c r="AB1934" i="5"/>
  <c r="AB1935" i="5"/>
  <c r="AB1936" i="5"/>
  <c r="AB1937" i="5"/>
  <c r="AB1938" i="5"/>
  <c r="AB1939" i="5"/>
  <c r="AB1940" i="5"/>
  <c r="AB1941" i="5"/>
  <c r="AB1942" i="5"/>
  <c r="AB1943" i="5"/>
  <c r="AB1944" i="5"/>
  <c r="AB1945" i="5"/>
  <c r="AB1946" i="5"/>
  <c r="AB1947" i="5"/>
  <c r="AB1948" i="5"/>
  <c r="AB1949" i="5"/>
  <c r="AB1950" i="5"/>
  <c r="AB1951" i="5"/>
  <c r="AB1952" i="5"/>
  <c r="AB1953" i="5"/>
  <c r="AB1954" i="5"/>
  <c r="AB1955" i="5"/>
  <c r="AB1956" i="5"/>
  <c r="AB1957" i="5"/>
  <c r="AB1958" i="5"/>
  <c r="AB1959" i="5"/>
  <c r="AB1960" i="5"/>
  <c r="AB1961" i="5"/>
  <c r="AB1962" i="5"/>
  <c r="AB1963" i="5"/>
  <c r="AB1964" i="5"/>
  <c r="AB1965" i="5"/>
  <c r="AB1966" i="5"/>
  <c r="AB1967" i="5"/>
  <c r="AB1968" i="5"/>
  <c r="AB1969" i="5"/>
  <c r="AB1970" i="5"/>
  <c r="AB1971" i="5"/>
  <c r="AB1972" i="5"/>
  <c r="AB1973" i="5"/>
  <c r="AB1974" i="5"/>
  <c r="AB1975" i="5"/>
  <c r="AB1976" i="5"/>
  <c r="AB1977" i="5"/>
  <c r="AB1978" i="5"/>
  <c r="AB1979" i="5"/>
  <c r="AB1980" i="5"/>
  <c r="AB1981" i="5"/>
  <c r="AB1982" i="5"/>
  <c r="AB1983" i="5"/>
  <c r="AB1984" i="5"/>
  <c r="AB1985" i="5"/>
  <c r="AB1986" i="5"/>
  <c r="AB1987" i="5"/>
  <c r="AB1988" i="5"/>
  <c r="AB1989" i="5"/>
  <c r="AB1990" i="5"/>
  <c r="AB1991" i="5"/>
  <c r="AB1992" i="5"/>
  <c r="AB1993" i="5"/>
  <c r="AB1994" i="5"/>
  <c r="AB1995" i="5"/>
  <c r="AB1996" i="5"/>
  <c r="AB1997" i="5"/>
  <c r="AB1998" i="5"/>
  <c r="AB1999" i="5"/>
  <c r="AB2000" i="5"/>
  <c r="AB2001" i="5"/>
  <c r="AB2002" i="5"/>
  <c r="AB2003" i="5"/>
  <c r="AB2004" i="5"/>
  <c r="AB2005" i="5"/>
  <c r="AB2006" i="5"/>
  <c r="AB2007" i="5"/>
  <c r="AB2008" i="5"/>
  <c r="AB2009" i="5"/>
  <c r="AB2010" i="5"/>
  <c r="AB2011" i="5"/>
  <c r="AB2012" i="5"/>
  <c r="AB2013" i="5"/>
  <c r="AB2014" i="5"/>
  <c r="AB2015" i="5"/>
  <c r="AB2016" i="5"/>
  <c r="AB2017" i="5"/>
  <c r="AB2018" i="5"/>
  <c r="AB2019" i="5"/>
  <c r="AB2020" i="5"/>
  <c r="AB2021" i="5"/>
  <c r="AB2022" i="5"/>
  <c r="AB2023" i="5"/>
  <c r="AB2024" i="5"/>
  <c r="AB2025" i="5"/>
  <c r="AB2026" i="5"/>
  <c r="AB2027" i="5"/>
  <c r="AB2028" i="5"/>
  <c r="AB2029" i="5"/>
  <c r="AB2030" i="5"/>
  <c r="AB2031" i="5"/>
  <c r="AB2032" i="5"/>
  <c r="AB2033" i="5"/>
  <c r="AB2034" i="5"/>
  <c r="AB2035" i="5"/>
  <c r="AB2036" i="5"/>
  <c r="AB2037" i="5"/>
  <c r="AB2038" i="5"/>
  <c r="AB2039" i="5"/>
  <c r="AB2040" i="5"/>
  <c r="AB2041" i="5"/>
  <c r="AB2042" i="5"/>
  <c r="AB2043" i="5"/>
  <c r="AB2044" i="5"/>
  <c r="AB2045" i="5"/>
  <c r="AB2046" i="5"/>
  <c r="AB2047" i="5"/>
  <c r="AB2048" i="5"/>
  <c r="AB2049" i="5"/>
  <c r="AB2050" i="5"/>
  <c r="AB2051" i="5"/>
  <c r="AB2052" i="5"/>
  <c r="AB2053" i="5"/>
  <c r="AB2054" i="5"/>
  <c r="AB2055" i="5"/>
  <c r="AB2056" i="5"/>
  <c r="AB2057" i="5"/>
  <c r="AB2058" i="5"/>
  <c r="AB2059" i="5"/>
  <c r="AB2060" i="5"/>
  <c r="AB2061" i="5"/>
  <c r="AB2062" i="5"/>
  <c r="AB2063" i="5"/>
  <c r="AB2064" i="5"/>
  <c r="AB2065" i="5"/>
  <c r="AB2066" i="5"/>
  <c r="AB2067" i="5"/>
  <c r="AB2068" i="5"/>
  <c r="AB2069" i="5"/>
  <c r="AB2070" i="5"/>
  <c r="AB2071" i="5"/>
  <c r="AB2072" i="5"/>
  <c r="AB2073" i="5"/>
  <c r="AB2074" i="5"/>
  <c r="AB2075" i="5"/>
  <c r="AB2076" i="5"/>
  <c r="AB2077" i="5"/>
  <c r="AB2078" i="5"/>
  <c r="AB2079" i="5"/>
  <c r="AB2080" i="5"/>
  <c r="AB2081" i="5"/>
  <c r="AB2082" i="5"/>
  <c r="AB2083" i="5"/>
  <c r="AB2084" i="5"/>
  <c r="AB2085" i="5"/>
  <c r="AB2086" i="5"/>
  <c r="AB2087" i="5"/>
  <c r="AB2088" i="5"/>
  <c r="AB2089" i="5"/>
  <c r="AB2090" i="5"/>
  <c r="AB2091" i="5"/>
  <c r="AB2092" i="5"/>
  <c r="AB2093" i="5"/>
  <c r="AB2094" i="5"/>
  <c r="AB2095" i="5"/>
  <c r="AB2096" i="5"/>
  <c r="AB2097" i="5"/>
  <c r="AB2098" i="5"/>
  <c r="AB2099" i="5"/>
  <c r="AB2100" i="5"/>
  <c r="AB2101" i="5"/>
  <c r="AB2102" i="5"/>
  <c r="AB2103" i="5"/>
  <c r="AB2104" i="5"/>
  <c r="AB2105" i="5"/>
  <c r="AB2106" i="5"/>
  <c r="AB2107" i="5"/>
  <c r="AB2108" i="5"/>
  <c r="AB2109" i="5"/>
  <c r="AB2110" i="5"/>
  <c r="AB2111" i="5"/>
  <c r="AB2112" i="5"/>
  <c r="AB2113" i="5"/>
  <c r="AB2114" i="5"/>
  <c r="AB2115" i="5"/>
  <c r="AB2116" i="5"/>
  <c r="AB2117" i="5"/>
  <c r="AB2118" i="5"/>
  <c r="AB2119" i="5"/>
  <c r="AB2120" i="5"/>
  <c r="AB2121" i="5"/>
  <c r="AB2122" i="5"/>
  <c r="AB2123" i="5"/>
  <c r="AB2124" i="5"/>
  <c r="AB2125" i="5"/>
  <c r="AB2126" i="5"/>
  <c r="AB2127" i="5"/>
  <c r="AB2128" i="5"/>
  <c r="AB2129" i="5"/>
  <c r="AB2130" i="5"/>
  <c r="AB2131" i="5"/>
  <c r="AB2132" i="5"/>
  <c r="AB2133" i="5"/>
  <c r="AB2134" i="5"/>
  <c r="AB2135" i="5"/>
  <c r="AB2136" i="5"/>
  <c r="AB2137" i="5"/>
  <c r="AB2138" i="5"/>
  <c r="AB2139" i="5"/>
  <c r="AB2140" i="5"/>
  <c r="AB2141" i="5"/>
  <c r="AB2142" i="5"/>
  <c r="AB2143" i="5"/>
  <c r="AB2144" i="5"/>
  <c r="AB2145" i="5"/>
  <c r="AB2146" i="5"/>
  <c r="AB2147" i="5"/>
  <c r="AB2148" i="5"/>
  <c r="AB2149" i="5"/>
  <c r="AB2150" i="5"/>
  <c r="AB2151" i="5"/>
  <c r="AB2152" i="5"/>
  <c r="AB2153" i="5"/>
  <c r="AB2154" i="5"/>
  <c r="AB2155" i="5"/>
  <c r="AB2156" i="5"/>
  <c r="AB2157" i="5"/>
  <c r="AB2158" i="5"/>
  <c r="AB2159" i="5"/>
  <c r="AB2160" i="5"/>
  <c r="AB2161" i="5"/>
  <c r="AB2162" i="5"/>
  <c r="AB2163" i="5"/>
  <c r="AB2164" i="5"/>
  <c r="AB2165" i="5"/>
  <c r="AB2166" i="5"/>
  <c r="AB2167" i="5"/>
  <c r="AB2168" i="5"/>
  <c r="AB2169" i="5"/>
  <c r="AB2170" i="5"/>
  <c r="AB2171" i="5"/>
  <c r="AB2172" i="5"/>
  <c r="AB2173" i="5"/>
  <c r="AB2174" i="5"/>
  <c r="AB2175" i="5"/>
  <c r="AB2176" i="5"/>
  <c r="AB2177" i="5"/>
  <c r="AB2178" i="5"/>
  <c r="AB2179" i="5"/>
  <c r="AB2180" i="5"/>
  <c r="AB2181" i="5"/>
  <c r="AB2182" i="5"/>
  <c r="AB2183" i="5"/>
  <c r="AB2184" i="5"/>
  <c r="AB2185" i="5"/>
  <c r="AB2186" i="5"/>
  <c r="AB2187" i="5"/>
  <c r="AB2188" i="5"/>
  <c r="AB2189" i="5"/>
  <c r="AB2190" i="5"/>
  <c r="AB2191" i="5"/>
  <c r="AB2192" i="5"/>
  <c r="AB2193" i="5"/>
  <c r="AB2194" i="5"/>
  <c r="AB2195" i="5"/>
  <c r="AB2196" i="5"/>
  <c r="AB2197" i="5"/>
  <c r="AB2198" i="5"/>
  <c r="AB2199" i="5"/>
  <c r="AB2200" i="5"/>
  <c r="AB2201" i="5"/>
  <c r="AB2202" i="5"/>
  <c r="AB2203" i="5"/>
  <c r="AB2204" i="5"/>
  <c r="AB2205" i="5"/>
  <c r="AB2206" i="5"/>
  <c r="AB2207" i="5"/>
  <c r="AB2208" i="5"/>
  <c r="AB2209" i="5"/>
  <c r="AB2210" i="5"/>
  <c r="AB2211" i="5"/>
  <c r="AB2212" i="5"/>
  <c r="AB2213" i="5"/>
  <c r="AB2214" i="5"/>
  <c r="AB2215" i="5"/>
  <c r="AB2216" i="5"/>
  <c r="AB2217" i="5"/>
  <c r="AB2218" i="5"/>
  <c r="AB2219" i="5"/>
  <c r="AB2220" i="5"/>
  <c r="AB2221" i="5"/>
  <c r="AB2222" i="5"/>
  <c r="AB2223" i="5"/>
  <c r="AB2224" i="5"/>
  <c r="AB2225" i="5"/>
  <c r="AB2226" i="5"/>
  <c r="AB2227" i="5"/>
  <c r="AB2228" i="5"/>
  <c r="AB2229" i="5"/>
  <c r="AB2230" i="5"/>
  <c r="AB2231" i="5"/>
  <c r="AB2232" i="5"/>
  <c r="AB2233" i="5"/>
  <c r="AB2234" i="5"/>
  <c r="AB2235" i="5"/>
  <c r="AB2236" i="5"/>
  <c r="AB2237" i="5"/>
  <c r="AB2238" i="5"/>
  <c r="AB2239" i="5"/>
  <c r="AB2240" i="5"/>
  <c r="AB2241" i="5"/>
  <c r="AB2242" i="5"/>
  <c r="AB2243" i="5"/>
  <c r="AB2244" i="5"/>
  <c r="AB2245" i="5"/>
  <c r="AB2246" i="5"/>
  <c r="AB2247" i="5"/>
  <c r="AB2248" i="5"/>
  <c r="AB2249" i="5"/>
  <c r="AB2250" i="5"/>
  <c r="AB2251" i="5"/>
  <c r="AB2252" i="5"/>
  <c r="AB2253" i="5"/>
  <c r="AB2254" i="5"/>
  <c r="AB2255" i="5"/>
  <c r="AB2256" i="5"/>
  <c r="AB2257" i="5"/>
  <c r="AB2258" i="5"/>
  <c r="AB2259" i="5"/>
  <c r="AB2260" i="5"/>
  <c r="AB2261" i="5"/>
  <c r="AB2262" i="5"/>
  <c r="AB2263" i="5"/>
  <c r="AB2264" i="5"/>
  <c r="AB2265" i="5"/>
  <c r="AB2266" i="5"/>
  <c r="AB2267" i="5"/>
  <c r="AB2268" i="5"/>
  <c r="AB2269" i="5"/>
  <c r="AB2270" i="5"/>
  <c r="AB2271" i="5"/>
  <c r="AB2272" i="5"/>
  <c r="AB2273" i="5"/>
  <c r="AB2274" i="5"/>
  <c r="AB2275" i="5"/>
  <c r="AB2276" i="5"/>
  <c r="AB2277" i="5"/>
  <c r="AB2278" i="5"/>
  <c r="AB2279" i="5"/>
  <c r="AB2280" i="5"/>
  <c r="AB2281" i="5"/>
  <c r="AB2282" i="5"/>
  <c r="AB2283" i="5"/>
  <c r="AB2284" i="5"/>
  <c r="AB2285" i="5"/>
  <c r="AB2286" i="5"/>
  <c r="AB2287" i="5"/>
  <c r="AB2288" i="5"/>
  <c r="AB2289" i="5"/>
  <c r="AB2290" i="5"/>
  <c r="AB2291" i="5"/>
  <c r="AB2292" i="5"/>
  <c r="AB2293" i="5"/>
  <c r="AB2294" i="5"/>
  <c r="AB2295" i="5"/>
  <c r="AB2296" i="5"/>
  <c r="AB2297" i="5"/>
  <c r="AB2298" i="5"/>
  <c r="AB2299" i="5"/>
  <c r="AB2300" i="5"/>
  <c r="AB2301" i="5"/>
  <c r="AB2302" i="5"/>
  <c r="AB2303" i="5"/>
  <c r="AB2304" i="5"/>
  <c r="AB2305" i="5"/>
  <c r="AB2306" i="5"/>
  <c r="AB2307" i="5"/>
  <c r="AB2308" i="5"/>
  <c r="AB2309" i="5"/>
  <c r="AB2310" i="5"/>
  <c r="AB2311" i="5"/>
  <c r="AB2312" i="5"/>
  <c r="AB2313" i="5"/>
  <c r="AB2314" i="5"/>
  <c r="AB2315" i="5"/>
  <c r="AB2316" i="5"/>
  <c r="AB2317" i="5"/>
  <c r="AB2318" i="5"/>
  <c r="AB2319" i="5"/>
  <c r="AB2320" i="5"/>
  <c r="AB2321" i="5"/>
  <c r="AB2322" i="5"/>
  <c r="AB2323" i="5"/>
  <c r="AB2324" i="5"/>
  <c r="AB2325" i="5"/>
  <c r="AB2326" i="5"/>
  <c r="AB2327" i="5"/>
  <c r="AB2328" i="5"/>
  <c r="AB2329" i="5"/>
  <c r="AB2330" i="5"/>
  <c r="AB2331" i="5"/>
  <c r="AB2332" i="5"/>
  <c r="AB2333" i="5"/>
  <c r="AB2334" i="5"/>
  <c r="AB2335" i="5"/>
  <c r="AB2336" i="5"/>
  <c r="AB2337" i="5"/>
  <c r="AB2338" i="5"/>
  <c r="AB2339" i="5"/>
  <c r="AB2340" i="5"/>
  <c r="AB2341" i="5"/>
  <c r="AB2342" i="5"/>
  <c r="AB2343" i="5"/>
  <c r="AB2344" i="5"/>
  <c r="AB2345" i="5"/>
  <c r="AB2346" i="5"/>
  <c r="AB2347" i="5"/>
  <c r="AB2348" i="5"/>
  <c r="AB2349" i="5"/>
  <c r="AB2350" i="5"/>
  <c r="AB2351" i="5"/>
  <c r="AB2352" i="5"/>
  <c r="AB2353" i="5"/>
  <c r="AB2354" i="5"/>
  <c r="AB2355" i="5"/>
  <c r="AB2356" i="5"/>
  <c r="AB2357" i="5"/>
  <c r="AB2358" i="5"/>
  <c r="AB2359" i="5"/>
  <c r="AB2360" i="5"/>
  <c r="AB2361" i="5"/>
  <c r="AB2362" i="5"/>
  <c r="AB2363" i="5"/>
  <c r="AB2364" i="5"/>
  <c r="AB2365" i="5"/>
  <c r="AB2366" i="5"/>
  <c r="AB2367" i="5"/>
  <c r="AB2368" i="5"/>
  <c r="AB2369" i="5"/>
  <c r="AB2370" i="5"/>
  <c r="AB2371" i="5"/>
  <c r="AB2372" i="5"/>
  <c r="AB2373" i="5"/>
  <c r="AB2374" i="5"/>
  <c r="AB2375" i="5"/>
  <c r="AB2376" i="5"/>
  <c r="AB2377" i="5"/>
  <c r="AB2378" i="5"/>
  <c r="AB2379" i="5"/>
  <c r="AB2380" i="5"/>
  <c r="AB2381" i="5"/>
  <c r="AB2382" i="5"/>
  <c r="AB2383" i="5"/>
  <c r="AB2384" i="5"/>
  <c r="AB2385" i="5"/>
  <c r="AB2386" i="5"/>
  <c r="AB2387" i="5"/>
  <c r="AB2388" i="5"/>
  <c r="AB2389" i="5"/>
  <c r="AB2390" i="5"/>
  <c r="AB2391" i="5"/>
  <c r="AB2392" i="5"/>
  <c r="AB2393" i="5"/>
  <c r="AB2394" i="5"/>
  <c r="AB2395" i="5"/>
  <c r="AB2396" i="5"/>
  <c r="AB2397" i="5"/>
  <c r="AB2398" i="5"/>
  <c r="AB2399" i="5"/>
  <c r="AB2400" i="5"/>
  <c r="AB2401" i="5"/>
  <c r="AB2402" i="5"/>
  <c r="AB2403" i="5"/>
  <c r="AB2404" i="5"/>
  <c r="AB2405" i="5"/>
  <c r="AB2406" i="5"/>
  <c r="AB2407" i="5"/>
  <c r="AB2408" i="5"/>
  <c r="AB2409" i="5"/>
  <c r="AB2410" i="5"/>
  <c r="AB2411" i="5"/>
  <c r="AB2412" i="5"/>
  <c r="AB2413" i="5"/>
  <c r="AB2414" i="5"/>
  <c r="AB2415" i="5"/>
  <c r="AB2416" i="5"/>
  <c r="AB2417" i="5"/>
  <c r="AB2418" i="5"/>
  <c r="AB2419" i="5"/>
  <c r="AB2420" i="5"/>
  <c r="AB2421" i="5"/>
  <c r="AB2422" i="5"/>
  <c r="AB2423" i="5"/>
  <c r="AB2424" i="5"/>
  <c r="AB2425" i="5"/>
  <c r="AB2426" i="5"/>
  <c r="AB2427" i="5"/>
  <c r="AB2428" i="5"/>
  <c r="AB2429" i="5"/>
  <c r="AB2430" i="5"/>
  <c r="AB2431" i="5"/>
  <c r="AB2432" i="5"/>
  <c r="AB2433" i="5"/>
  <c r="AB2434" i="5"/>
  <c r="AB2435" i="5"/>
  <c r="AB2436" i="5"/>
  <c r="AB2437" i="5"/>
  <c r="AB2438" i="5"/>
  <c r="AB2439" i="5"/>
  <c r="AB2440" i="5"/>
  <c r="AB2441" i="5"/>
  <c r="AB2442" i="5"/>
  <c r="AB2443" i="5"/>
  <c r="AB2444" i="5"/>
  <c r="AB2445" i="5"/>
  <c r="AB2446" i="5"/>
  <c r="AB2447" i="5"/>
  <c r="AB2448" i="5"/>
  <c r="AB2449" i="5"/>
  <c r="AB2450" i="5"/>
  <c r="AB2451" i="5"/>
  <c r="AB2452" i="5"/>
  <c r="AB2453" i="5"/>
  <c r="AB2454" i="5"/>
  <c r="AB2455" i="5"/>
  <c r="AB2456" i="5"/>
  <c r="AB2457" i="5"/>
  <c r="AB2458" i="5"/>
  <c r="AB2459" i="5"/>
  <c r="AB2460" i="5"/>
  <c r="AB2461" i="5"/>
  <c r="AB2462" i="5"/>
  <c r="AB2463" i="5"/>
  <c r="AB2464" i="5"/>
  <c r="AB2465" i="5"/>
  <c r="AB2466" i="5"/>
  <c r="AB2467" i="5"/>
  <c r="AB2468" i="5"/>
  <c r="AB2469" i="5"/>
  <c r="AB2470" i="5"/>
  <c r="AB2471" i="5"/>
  <c r="AB2472" i="5"/>
  <c r="AB2473" i="5"/>
  <c r="AB2474" i="5"/>
  <c r="AB2475" i="5"/>
  <c r="AB2476" i="5"/>
  <c r="AB2477" i="5"/>
  <c r="AB2478" i="5"/>
  <c r="AB2479" i="5"/>
  <c r="AB2480" i="5"/>
  <c r="AB2481" i="5"/>
  <c r="AB2482" i="5"/>
  <c r="AB2483" i="5"/>
  <c r="AB2484" i="5"/>
  <c r="AB2485" i="5"/>
  <c r="AB2486" i="5"/>
  <c r="AB2487" i="5"/>
  <c r="AB2488" i="5"/>
  <c r="AB2489" i="5"/>
  <c r="AB2490" i="5"/>
  <c r="AB2491" i="5"/>
  <c r="AB2492" i="5"/>
  <c r="AB2493" i="5"/>
  <c r="AB2494" i="5"/>
  <c r="AB2495" i="5"/>
  <c r="AB2496" i="5"/>
  <c r="AB2497" i="5"/>
  <c r="AB2498" i="5"/>
  <c r="AB2499" i="5"/>
  <c r="AB2500" i="5"/>
  <c r="AB2501" i="5"/>
  <c r="AB2502" i="5"/>
  <c r="AB2503" i="5"/>
  <c r="AB2504" i="5"/>
  <c r="AB2505" i="5"/>
  <c r="AB2506" i="5"/>
  <c r="AB2507" i="5"/>
  <c r="AB2508" i="5"/>
  <c r="AB2509" i="5"/>
  <c r="AB2510" i="5"/>
  <c r="AB2511" i="5"/>
  <c r="AB2512" i="5"/>
  <c r="AB2513" i="5"/>
  <c r="AB2514" i="5"/>
  <c r="AB2515" i="5"/>
  <c r="AB2516" i="5"/>
  <c r="AB2517" i="5"/>
  <c r="AB2518" i="5"/>
  <c r="AB2519" i="5"/>
  <c r="AB2520" i="5"/>
  <c r="AB2521" i="5"/>
  <c r="AB2522" i="5"/>
  <c r="AB2523" i="5"/>
  <c r="AB2524" i="5"/>
  <c r="AB2525" i="5"/>
  <c r="AB2526" i="5"/>
  <c r="AB2527" i="5"/>
  <c r="AB2528" i="5"/>
  <c r="AB2529" i="5"/>
  <c r="AB2530" i="5"/>
  <c r="AB2531" i="5"/>
  <c r="AB2532" i="5"/>
  <c r="AB2533" i="5"/>
  <c r="AB2534" i="5"/>
  <c r="AB2535" i="5"/>
  <c r="AB2536" i="5"/>
  <c r="AB2537" i="5"/>
  <c r="AB2538" i="5"/>
  <c r="AB2539" i="5"/>
  <c r="AB2540" i="5"/>
  <c r="AB2541" i="5"/>
  <c r="AB2542" i="5"/>
  <c r="AB2543" i="5"/>
  <c r="AB2544" i="5"/>
  <c r="AB2545" i="5"/>
  <c r="AB2546" i="5"/>
  <c r="AB2547" i="5"/>
  <c r="AB2548" i="5"/>
  <c r="AB2549" i="5"/>
  <c r="AB2550" i="5"/>
  <c r="AB2551" i="5"/>
  <c r="AB2552" i="5"/>
  <c r="AB2553" i="5"/>
  <c r="AB2554" i="5"/>
  <c r="AB2555" i="5"/>
  <c r="AB2556" i="5"/>
  <c r="AB2557" i="5"/>
  <c r="AB2558" i="5"/>
  <c r="AB2559" i="5"/>
  <c r="AB2560" i="5"/>
  <c r="AB2561" i="5"/>
  <c r="AB2562" i="5"/>
  <c r="AB2563" i="5"/>
  <c r="AB2564" i="5"/>
  <c r="AB2565" i="5"/>
  <c r="AB2566" i="5"/>
  <c r="AB2567" i="5"/>
  <c r="AB2568" i="5"/>
  <c r="AB2569" i="5"/>
  <c r="AB2570" i="5"/>
  <c r="AB2571" i="5"/>
  <c r="AB2572" i="5"/>
  <c r="AB2573" i="5"/>
  <c r="AB2574" i="5"/>
  <c r="AB2575" i="5"/>
  <c r="AB2576" i="5"/>
  <c r="AB2577" i="5"/>
  <c r="AB2578" i="5"/>
  <c r="AB2579" i="5"/>
  <c r="AB2580" i="5"/>
  <c r="AB2581" i="5"/>
  <c r="AB2582" i="5"/>
  <c r="AB2583" i="5"/>
  <c r="AB2584" i="5"/>
  <c r="AB2585" i="5"/>
  <c r="AB2586" i="5"/>
  <c r="AB2587" i="5"/>
  <c r="AB2588" i="5"/>
  <c r="AB2589" i="5"/>
  <c r="AB2590" i="5"/>
  <c r="AB2591" i="5"/>
  <c r="AB2592" i="5"/>
  <c r="AB2593" i="5"/>
  <c r="AB2594" i="5"/>
  <c r="AB2595" i="5"/>
  <c r="AB2596" i="5"/>
  <c r="AB2597" i="5"/>
  <c r="AB2598" i="5"/>
  <c r="AB2599" i="5"/>
  <c r="AB2600" i="5"/>
  <c r="AB2601" i="5"/>
  <c r="AB2602" i="5"/>
  <c r="AB2603" i="5"/>
  <c r="AB2604" i="5"/>
  <c r="AB2605" i="5"/>
  <c r="AB2606" i="5"/>
  <c r="AB2607" i="5"/>
  <c r="AB2608" i="5"/>
  <c r="AB2609" i="5"/>
  <c r="AB2610" i="5"/>
  <c r="AB2611" i="5"/>
  <c r="AB2612" i="5"/>
  <c r="AB2613" i="5"/>
  <c r="AB2614" i="5"/>
  <c r="AB2615" i="5"/>
  <c r="AB2616" i="5"/>
  <c r="AB2617" i="5"/>
  <c r="AB2618" i="5"/>
  <c r="AB2619" i="5"/>
  <c r="AB2620" i="5"/>
  <c r="AB2621" i="5"/>
  <c r="AB2622" i="5"/>
  <c r="AB2623" i="5"/>
  <c r="AB2624" i="5"/>
  <c r="AB2625" i="5"/>
  <c r="AB2626" i="5"/>
  <c r="AB2627" i="5"/>
  <c r="AB2628" i="5"/>
  <c r="AB2629" i="5"/>
  <c r="AB2630" i="5"/>
  <c r="AB2631" i="5"/>
  <c r="AB2632" i="5"/>
  <c r="AB2633" i="5"/>
  <c r="AB2634" i="5"/>
  <c r="AB2635" i="5"/>
  <c r="AB2636" i="5"/>
  <c r="AB2637" i="5"/>
  <c r="AB2638" i="5"/>
  <c r="AB2639" i="5"/>
  <c r="AB2640" i="5"/>
  <c r="AB2641" i="5"/>
  <c r="AB2642" i="5"/>
  <c r="AB2643" i="5"/>
  <c r="AB2644" i="5"/>
  <c r="AB2645" i="5"/>
  <c r="AB2646" i="5"/>
  <c r="AB2647" i="5"/>
  <c r="AB2648" i="5"/>
  <c r="AB2649" i="5"/>
  <c r="AB2650" i="5"/>
  <c r="AB2651" i="5"/>
  <c r="AB2652" i="5"/>
  <c r="AB2653" i="5"/>
  <c r="AB2654" i="5"/>
  <c r="AB2655" i="5"/>
  <c r="AB2656" i="5"/>
  <c r="AB2657" i="5"/>
  <c r="AB2658" i="5"/>
  <c r="AB2659" i="5"/>
  <c r="AB2660" i="5"/>
  <c r="AB2661" i="5"/>
  <c r="AB2662" i="5"/>
  <c r="AB2663" i="5"/>
  <c r="AB2664" i="5"/>
  <c r="AB2665" i="5"/>
  <c r="AB2666" i="5"/>
  <c r="AB2667" i="5"/>
  <c r="AB2668" i="5"/>
  <c r="AB2669" i="5"/>
  <c r="AB2670" i="5"/>
  <c r="AB2671" i="5"/>
  <c r="AB2672" i="5"/>
  <c r="AB2673" i="5"/>
  <c r="AB2674" i="5"/>
  <c r="AB2675" i="5"/>
  <c r="AB2676" i="5"/>
  <c r="AB2677" i="5"/>
  <c r="AB2678" i="5"/>
  <c r="AB2679" i="5"/>
  <c r="AB2680" i="5"/>
  <c r="AB2681" i="5"/>
  <c r="AB2682" i="5"/>
  <c r="AB2683" i="5"/>
  <c r="AB2684" i="5"/>
  <c r="AB2685" i="5"/>
  <c r="AB2686" i="5"/>
  <c r="AB2687" i="5"/>
  <c r="AB2688" i="5"/>
  <c r="AB2689" i="5"/>
  <c r="AB2690" i="5"/>
  <c r="AB2691" i="5"/>
  <c r="AB2692" i="5"/>
  <c r="AB2693" i="5"/>
  <c r="AB2694" i="5"/>
  <c r="AB2695" i="5"/>
  <c r="AB2696" i="5"/>
  <c r="AB2697" i="5"/>
  <c r="AB2698" i="5"/>
  <c r="AB2699" i="5"/>
  <c r="AB2700" i="5"/>
  <c r="AB2701" i="5"/>
  <c r="AB2702" i="5"/>
  <c r="AB2703" i="5"/>
  <c r="AB2704" i="5"/>
  <c r="AB2705" i="5"/>
  <c r="AB2706" i="5"/>
  <c r="AB2707" i="5"/>
  <c r="AB2708" i="5"/>
  <c r="AB2709" i="5"/>
  <c r="AB2710" i="5"/>
  <c r="AB2711" i="5"/>
  <c r="AB2712" i="5"/>
  <c r="AB2713" i="5"/>
  <c r="AB2714" i="5"/>
  <c r="AB2715" i="5"/>
  <c r="AB2716" i="5"/>
  <c r="AB2717" i="5"/>
  <c r="AB2718" i="5"/>
  <c r="AB2719" i="5"/>
  <c r="AB2720" i="5"/>
  <c r="AB2721" i="5"/>
  <c r="AB2722" i="5"/>
  <c r="AB2723" i="5"/>
  <c r="AB2724" i="5"/>
  <c r="AB2725" i="5"/>
  <c r="AB2726" i="5"/>
  <c r="AB2727" i="5"/>
  <c r="AB2728" i="5"/>
  <c r="AB2729" i="5"/>
  <c r="AB2730" i="5"/>
  <c r="AB2731" i="5"/>
  <c r="AB2732" i="5"/>
  <c r="AB2733" i="5"/>
  <c r="AB2734" i="5"/>
  <c r="AB2735" i="5"/>
  <c r="AB2736" i="5"/>
  <c r="AB2737" i="5"/>
  <c r="AB2738" i="5"/>
  <c r="AB2739" i="5"/>
  <c r="AB2740" i="5"/>
  <c r="AB2741" i="5"/>
  <c r="AB2742" i="5"/>
  <c r="AB2743" i="5"/>
  <c r="AB2744" i="5"/>
  <c r="AB2745" i="5"/>
  <c r="AB2746" i="5"/>
  <c r="AB2747" i="5"/>
  <c r="AB2748" i="5"/>
  <c r="AB2749" i="5"/>
  <c r="AB2750" i="5"/>
  <c r="AB2751" i="5"/>
  <c r="AB2752" i="5"/>
  <c r="AB2753" i="5"/>
  <c r="AB2754" i="5"/>
  <c r="AB2755" i="5"/>
  <c r="AB2756" i="5"/>
  <c r="AB2757" i="5"/>
  <c r="AB2758" i="5"/>
  <c r="AB2759" i="5"/>
  <c r="AB2760" i="5"/>
  <c r="AB2761" i="5"/>
  <c r="AB2762" i="5"/>
  <c r="AB2763" i="5"/>
  <c r="AB2764" i="5"/>
  <c r="AB2765" i="5"/>
  <c r="AB2766" i="5"/>
  <c r="AB2767" i="5"/>
  <c r="AB2768" i="5"/>
  <c r="AB2769" i="5"/>
  <c r="AB2770" i="5"/>
  <c r="AB2771" i="5"/>
  <c r="AB2772" i="5"/>
  <c r="AB2773" i="5"/>
  <c r="AB2774" i="5"/>
  <c r="AB2775" i="5"/>
  <c r="AB2776" i="5"/>
  <c r="AB2777" i="5"/>
  <c r="AB2778" i="5"/>
  <c r="AB2779" i="5"/>
  <c r="AB2780" i="5"/>
  <c r="AB2781" i="5"/>
  <c r="AB2782" i="5"/>
  <c r="AB2783" i="5"/>
  <c r="AB2784" i="5"/>
  <c r="AB2785" i="5"/>
  <c r="AB2786" i="5"/>
  <c r="AB2787" i="5"/>
  <c r="AB2788" i="5"/>
  <c r="AB2789" i="5"/>
  <c r="AB2790" i="5"/>
  <c r="AB2791" i="5"/>
  <c r="AB2792" i="5"/>
  <c r="AB2793" i="5"/>
  <c r="AB2794" i="5"/>
  <c r="AB2795" i="5"/>
  <c r="AB2796" i="5"/>
  <c r="AB2797" i="5"/>
  <c r="AB2798" i="5"/>
  <c r="AB2799" i="5"/>
  <c r="AB2800" i="5"/>
  <c r="AB2801" i="5"/>
  <c r="AB2802" i="5"/>
  <c r="AB2803" i="5"/>
  <c r="AB2804" i="5"/>
  <c r="AB2805" i="5"/>
  <c r="AB2806" i="5"/>
  <c r="AB2807" i="5"/>
  <c r="AB2808" i="5"/>
  <c r="AB2809" i="5"/>
  <c r="AB2810" i="5"/>
  <c r="AB2811" i="5"/>
  <c r="AB2812" i="5"/>
  <c r="AB2813" i="5"/>
  <c r="AB2814" i="5"/>
  <c r="AB2815" i="5"/>
  <c r="AB2816" i="5"/>
  <c r="AB2817" i="5"/>
  <c r="AB2818" i="5"/>
  <c r="AB2819" i="5"/>
  <c r="AB2820" i="5"/>
  <c r="AB2821" i="5"/>
  <c r="AB2822" i="5"/>
  <c r="AB2823" i="5"/>
  <c r="AB2824" i="5"/>
  <c r="AB2825" i="5"/>
  <c r="AB2826" i="5"/>
  <c r="AB2827" i="5"/>
  <c r="AB2828" i="5"/>
  <c r="AB2829" i="5"/>
  <c r="AB2830" i="5"/>
  <c r="AB2831" i="5"/>
  <c r="AB2832" i="5"/>
  <c r="AB2833" i="5"/>
  <c r="AB2834" i="5"/>
  <c r="AB2835" i="5"/>
  <c r="AB2836" i="5"/>
  <c r="AB2837" i="5"/>
  <c r="AB2838" i="5"/>
  <c r="AB2839" i="5"/>
  <c r="AB2840" i="5"/>
  <c r="AB2841" i="5"/>
  <c r="AB2842" i="5"/>
  <c r="AB2843" i="5"/>
  <c r="AB2844" i="5"/>
  <c r="AB2845" i="5"/>
  <c r="AB2846" i="5"/>
  <c r="AB2847" i="5"/>
  <c r="AB2848" i="5"/>
  <c r="AB2849" i="5"/>
  <c r="AB2850" i="5"/>
  <c r="AB2851" i="5"/>
  <c r="AB2852" i="5"/>
  <c r="AB2853" i="5"/>
  <c r="AB2854" i="5"/>
  <c r="AB2855" i="5"/>
  <c r="AB2856" i="5"/>
  <c r="AB2857" i="5"/>
  <c r="AB2858" i="5"/>
  <c r="AB2859" i="5"/>
  <c r="AB2860" i="5"/>
  <c r="AB2861" i="5"/>
  <c r="AB2862" i="5"/>
  <c r="AB2863" i="5"/>
  <c r="AB2864" i="5"/>
  <c r="AB2865" i="5"/>
  <c r="AB2866" i="5"/>
  <c r="AB2867" i="5"/>
  <c r="AB2868" i="5"/>
  <c r="AB2869" i="5"/>
  <c r="AB2870" i="5"/>
  <c r="AB2871" i="5"/>
  <c r="AB2872" i="5"/>
  <c r="AB2873" i="5"/>
  <c r="AB2874" i="5"/>
  <c r="AB2875" i="5"/>
  <c r="AB2876" i="5"/>
  <c r="AB2877" i="5"/>
  <c r="AB2878" i="5"/>
  <c r="AB2879" i="5"/>
  <c r="AB2880" i="5"/>
  <c r="AB2881" i="5"/>
  <c r="AB2882" i="5"/>
  <c r="AB2883" i="5"/>
  <c r="AB2884" i="5"/>
  <c r="AB2885" i="5"/>
  <c r="AB2886" i="5"/>
  <c r="AB2887" i="5"/>
  <c r="AB2888" i="5"/>
  <c r="AB2889" i="5"/>
  <c r="AB2890" i="5"/>
  <c r="AB2891" i="5"/>
  <c r="AB2892" i="5"/>
  <c r="AB2893" i="5"/>
  <c r="AB2894" i="5"/>
  <c r="AB2895" i="5"/>
  <c r="AB2896" i="5"/>
  <c r="AB2897" i="5"/>
  <c r="AB2898" i="5"/>
  <c r="AB2899" i="5"/>
  <c r="AB2900" i="5"/>
  <c r="AB2901" i="5"/>
  <c r="AB2902" i="5"/>
  <c r="AB2903" i="5"/>
  <c r="AB2904" i="5"/>
  <c r="AB2905" i="5"/>
  <c r="AB2906" i="5"/>
  <c r="AB2907" i="5"/>
  <c r="AB2908" i="5"/>
  <c r="AB2909" i="5"/>
  <c r="AB2910" i="5"/>
  <c r="AB2911" i="5"/>
  <c r="AB2912" i="5"/>
  <c r="AB2913" i="5"/>
  <c r="AB2914" i="5"/>
  <c r="AB2915" i="5"/>
  <c r="AB2916" i="5"/>
  <c r="AB2917" i="5"/>
  <c r="AB2918" i="5"/>
  <c r="AB2919" i="5"/>
  <c r="AB2920" i="5"/>
  <c r="AB2921" i="5"/>
  <c r="AB2922" i="5"/>
  <c r="AB2923" i="5"/>
  <c r="AB2924" i="5"/>
  <c r="AB2925" i="5"/>
  <c r="AB2926" i="5"/>
  <c r="AB2927" i="5"/>
  <c r="AB2928" i="5"/>
  <c r="AB2929" i="5"/>
  <c r="AB2930" i="5"/>
  <c r="AB2931" i="5"/>
  <c r="AB2932" i="5"/>
  <c r="AB2933" i="5"/>
  <c r="AB2934" i="5"/>
  <c r="AB2935" i="5"/>
  <c r="AB2936" i="5"/>
  <c r="AB2937" i="5"/>
  <c r="AB2938" i="5"/>
  <c r="AB2939" i="5"/>
  <c r="AB2940" i="5"/>
  <c r="AB2941" i="5"/>
  <c r="AB2942" i="5"/>
  <c r="AB2943" i="5"/>
  <c r="AB2944" i="5"/>
  <c r="AB2945" i="5"/>
  <c r="AB2946" i="5"/>
  <c r="AB2947" i="5"/>
  <c r="AB2948" i="5"/>
  <c r="AB2949" i="5"/>
  <c r="AB2950" i="5"/>
  <c r="AB2951" i="5"/>
  <c r="AB2952" i="5"/>
  <c r="AB2953" i="5"/>
  <c r="AB2954" i="5"/>
  <c r="AB2955" i="5"/>
  <c r="AB2956" i="5"/>
  <c r="AB2957" i="5"/>
  <c r="AB2958" i="5"/>
  <c r="AB2959" i="5"/>
  <c r="AB2960" i="5"/>
  <c r="AB2961" i="5"/>
  <c r="AB2962" i="5"/>
  <c r="AB2963" i="5"/>
  <c r="AB2964" i="5"/>
  <c r="AB2965" i="5"/>
  <c r="AB2966" i="5"/>
  <c r="AB2967" i="5"/>
  <c r="AB2968" i="5"/>
  <c r="AB2969" i="5"/>
  <c r="AB2970" i="5"/>
  <c r="AB2971" i="5"/>
  <c r="AB2972" i="5"/>
  <c r="AB2973" i="5"/>
  <c r="AB2974" i="5"/>
  <c r="AB2975" i="5"/>
  <c r="AB2976" i="5"/>
  <c r="AB2977" i="5"/>
  <c r="AB2978" i="5"/>
  <c r="AB2979" i="5"/>
  <c r="AB2980" i="5"/>
  <c r="AB2981" i="5"/>
  <c r="AB2982" i="5"/>
  <c r="AB2983" i="5"/>
  <c r="AB2984" i="5"/>
  <c r="AB2985" i="5"/>
  <c r="AB2986" i="5"/>
  <c r="AB2987" i="5"/>
  <c r="AB2988" i="5"/>
  <c r="AB2989" i="5"/>
  <c r="AB2990" i="5"/>
  <c r="AB2991" i="5"/>
  <c r="AB2992" i="5"/>
  <c r="AB2993" i="5"/>
  <c r="AB2994" i="5"/>
  <c r="AB2995" i="5"/>
  <c r="AB2996" i="5"/>
  <c r="AB2997" i="5"/>
  <c r="AB2998" i="5"/>
  <c r="AB2999" i="5"/>
  <c r="AB3000" i="5"/>
  <c r="AB3001" i="5"/>
  <c r="AA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AA790" i="5"/>
  <c r="AA791" i="5"/>
  <c r="AA792" i="5"/>
  <c r="AA793" i="5"/>
  <c r="AA794" i="5"/>
  <c r="AA795" i="5"/>
  <c r="AA796" i="5"/>
  <c r="AA797" i="5"/>
  <c r="AA798" i="5"/>
  <c r="AA799" i="5"/>
  <c r="AA800" i="5"/>
  <c r="AA801" i="5"/>
  <c r="AA802" i="5"/>
  <c r="AA803" i="5"/>
  <c r="AA804" i="5"/>
  <c r="AA805" i="5"/>
  <c r="AA806" i="5"/>
  <c r="AA807" i="5"/>
  <c r="AA808" i="5"/>
  <c r="AA809" i="5"/>
  <c r="AA810" i="5"/>
  <c r="AA811" i="5"/>
  <c r="AA812" i="5"/>
  <c r="AA813" i="5"/>
  <c r="AA814" i="5"/>
  <c r="AA815" i="5"/>
  <c r="AA816" i="5"/>
  <c r="AA817" i="5"/>
  <c r="AA818" i="5"/>
  <c r="AA819" i="5"/>
  <c r="AA820" i="5"/>
  <c r="AA821" i="5"/>
  <c r="AA822" i="5"/>
  <c r="AA823" i="5"/>
  <c r="AA824" i="5"/>
  <c r="AA825" i="5"/>
  <c r="AA826" i="5"/>
  <c r="AA827" i="5"/>
  <c r="AA828" i="5"/>
  <c r="AA829" i="5"/>
  <c r="AA830" i="5"/>
  <c r="AA831" i="5"/>
  <c r="AA832" i="5"/>
  <c r="AA833" i="5"/>
  <c r="AA834" i="5"/>
  <c r="AA835" i="5"/>
  <c r="AA836" i="5"/>
  <c r="AA837" i="5"/>
  <c r="AA838" i="5"/>
  <c r="AA839" i="5"/>
  <c r="AA840" i="5"/>
  <c r="AA841" i="5"/>
  <c r="AA842" i="5"/>
  <c r="AA843" i="5"/>
  <c r="AA844" i="5"/>
  <c r="AA845" i="5"/>
  <c r="AA846" i="5"/>
  <c r="AA847" i="5"/>
  <c r="AA848" i="5"/>
  <c r="AA849" i="5"/>
  <c r="AA850" i="5"/>
  <c r="AA851" i="5"/>
  <c r="AA852" i="5"/>
  <c r="AA853" i="5"/>
  <c r="AA854" i="5"/>
  <c r="AA855" i="5"/>
  <c r="AA856" i="5"/>
  <c r="AA857" i="5"/>
  <c r="AA858" i="5"/>
  <c r="AA859" i="5"/>
  <c r="AA860" i="5"/>
  <c r="AA861" i="5"/>
  <c r="AA862" i="5"/>
  <c r="AA863" i="5"/>
  <c r="AA864" i="5"/>
  <c r="AA865" i="5"/>
  <c r="AA866" i="5"/>
  <c r="AA867" i="5"/>
  <c r="AA868" i="5"/>
  <c r="AA869" i="5"/>
  <c r="AA870" i="5"/>
  <c r="AA871" i="5"/>
  <c r="AA872" i="5"/>
  <c r="AA873" i="5"/>
  <c r="AA874" i="5"/>
  <c r="AA875" i="5"/>
  <c r="AA876" i="5"/>
  <c r="AA877" i="5"/>
  <c r="AA878" i="5"/>
  <c r="AA879" i="5"/>
  <c r="AA880" i="5"/>
  <c r="AA881" i="5"/>
  <c r="AA882" i="5"/>
  <c r="AA883" i="5"/>
  <c r="AA884" i="5"/>
  <c r="AA885" i="5"/>
  <c r="AA886" i="5"/>
  <c r="AA887" i="5"/>
  <c r="AA888" i="5"/>
  <c r="AA889" i="5"/>
  <c r="AA890" i="5"/>
  <c r="AA891" i="5"/>
  <c r="AA892" i="5"/>
  <c r="AA893" i="5"/>
  <c r="AA894" i="5"/>
  <c r="AA895" i="5"/>
  <c r="AA896" i="5"/>
  <c r="AA897" i="5"/>
  <c r="AA898" i="5"/>
  <c r="AA899" i="5"/>
  <c r="AA900" i="5"/>
  <c r="AA901" i="5"/>
  <c r="AA902" i="5"/>
  <c r="AA903" i="5"/>
  <c r="AA904" i="5"/>
  <c r="AA905" i="5"/>
  <c r="AA906" i="5"/>
  <c r="AA907" i="5"/>
  <c r="AA908" i="5"/>
  <c r="AA909" i="5"/>
  <c r="AA910" i="5"/>
  <c r="AA911" i="5"/>
  <c r="AA912" i="5"/>
  <c r="AA913" i="5"/>
  <c r="AA914" i="5"/>
  <c r="AA915" i="5"/>
  <c r="AA916" i="5"/>
  <c r="AA917" i="5"/>
  <c r="AA918" i="5"/>
  <c r="AA919" i="5"/>
  <c r="AA920" i="5"/>
  <c r="AA921" i="5"/>
  <c r="AA922" i="5"/>
  <c r="AA923" i="5"/>
  <c r="AA924" i="5"/>
  <c r="AA925" i="5"/>
  <c r="AA926" i="5"/>
  <c r="AA927" i="5"/>
  <c r="AA928" i="5"/>
  <c r="AA929" i="5"/>
  <c r="AA930" i="5"/>
  <c r="AA931" i="5"/>
  <c r="AA932" i="5"/>
  <c r="AA933" i="5"/>
  <c r="AA934" i="5"/>
  <c r="AA935" i="5"/>
  <c r="AA936" i="5"/>
  <c r="AA937" i="5"/>
  <c r="AA938" i="5"/>
  <c r="AA939" i="5"/>
  <c r="AA940" i="5"/>
  <c r="AA941" i="5"/>
  <c r="AA942" i="5"/>
  <c r="AA943" i="5"/>
  <c r="AA944" i="5"/>
  <c r="AA945" i="5"/>
  <c r="AA946" i="5"/>
  <c r="AA947" i="5"/>
  <c r="AA948" i="5"/>
  <c r="AA949" i="5"/>
  <c r="AA950" i="5"/>
  <c r="AA951" i="5"/>
  <c r="AA952" i="5"/>
  <c r="AA953" i="5"/>
  <c r="AA954" i="5"/>
  <c r="AA955" i="5"/>
  <c r="AA956" i="5"/>
  <c r="AA957" i="5"/>
  <c r="AA958" i="5"/>
  <c r="AA959" i="5"/>
  <c r="AA960" i="5"/>
  <c r="AA961" i="5"/>
  <c r="AA962" i="5"/>
  <c r="AA963" i="5"/>
  <c r="AA964" i="5"/>
  <c r="AA965" i="5"/>
  <c r="AA966" i="5"/>
  <c r="AA967" i="5"/>
  <c r="AA968" i="5"/>
  <c r="AA969" i="5"/>
  <c r="AA970" i="5"/>
  <c r="AA971" i="5"/>
  <c r="AA972" i="5"/>
  <c r="AA973" i="5"/>
  <c r="AA974" i="5"/>
  <c r="AA975" i="5"/>
  <c r="AA976" i="5"/>
  <c r="AA977" i="5"/>
  <c r="AA978" i="5"/>
  <c r="AA979" i="5"/>
  <c r="AA980" i="5"/>
  <c r="AA981" i="5"/>
  <c r="AA982" i="5"/>
  <c r="AA983" i="5"/>
  <c r="AA984" i="5"/>
  <c r="AA985" i="5"/>
  <c r="AA986" i="5"/>
  <c r="AA987" i="5"/>
  <c r="AA988" i="5"/>
  <c r="AA989" i="5"/>
  <c r="AA990" i="5"/>
  <c r="AA991" i="5"/>
  <c r="AA992" i="5"/>
  <c r="AA993" i="5"/>
  <c r="AA994" i="5"/>
  <c r="AA995" i="5"/>
  <c r="AA996" i="5"/>
  <c r="AA997" i="5"/>
  <c r="AA998" i="5"/>
  <c r="AA999" i="5"/>
  <c r="AA1000" i="5"/>
  <c r="AA1001" i="5"/>
  <c r="AA1002" i="5"/>
  <c r="AA1003" i="5"/>
  <c r="AA1004" i="5"/>
  <c r="AA1005" i="5"/>
  <c r="AA1006" i="5"/>
  <c r="AA1007" i="5"/>
  <c r="AA1008" i="5"/>
  <c r="AA1009" i="5"/>
  <c r="AA1010" i="5"/>
  <c r="AA1011" i="5"/>
  <c r="AA1012" i="5"/>
  <c r="AA1013" i="5"/>
  <c r="AA1014" i="5"/>
  <c r="AA1015" i="5"/>
  <c r="AA1016" i="5"/>
  <c r="AA1017" i="5"/>
  <c r="AA1018" i="5"/>
  <c r="AA1019" i="5"/>
  <c r="AA1020" i="5"/>
  <c r="AA1021" i="5"/>
  <c r="AA1022" i="5"/>
  <c r="AA1023" i="5"/>
  <c r="AA1024" i="5"/>
  <c r="AA1025" i="5"/>
  <c r="AA1026" i="5"/>
  <c r="AA1027" i="5"/>
  <c r="AA1028" i="5"/>
  <c r="AA1029" i="5"/>
  <c r="AA1030" i="5"/>
  <c r="AA1031" i="5"/>
  <c r="AA1032" i="5"/>
  <c r="AA1033" i="5"/>
  <c r="AA1034" i="5"/>
  <c r="AA1035" i="5"/>
  <c r="AA1036" i="5"/>
  <c r="AA1037" i="5"/>
  <c r="AA1038" i="5"/>
  <c r="AA1039" i="5"/>
  <c r="AA1040" i="5"/>
  <c r="AA1041" i="5"/>
  <c r="AA1042" i="5"/>
  <c r="AA1043" i="5"/>
  <c r="AA1044" i="5"/>
  <c r="AA1045" i="5"/>
  <c r="AA1046" i="5"/>
  <c r="AA1047" i="5"/>
  <c r="AA1048" i="5"/>
  <c r="AA1049" i="5"/>
  <c r="AA1050" i="5"/>
  <c r="AA1051" i="5"/>
  <c r="AA1052" i="5"/>
  <c r="AA1053" i="5"/>
  <c r="AA1054" i="5"/>
  <c r="AA1055" i="5"/>
  <c r="AA1056" i="5"/>
  <c r="AA1057" i="5"/>
  <c r="AA1058" i="5"/>
  <c r="AA1059" i="5"/>
  <c r="AA1060" i="5"/>
  <c r="AA1061" i="5"/>
  <c r="AA1062" i="5"/>
  <c r="AA1063" i="5"/>
  <c r="AA1064" i="5"/>
  <c r="AA1065" i="5"/>
  <c r="AA1066" i="5"/>
  <c r="AA1067" i="5"/>
  <c r="AA1068" i="5"/>
  <c r="AA1069" i="5"/>
  <c r="AA1070" i="5"/>
  <c r="AA1071" i="5"/>
  <c r="AA1072" i="5"/>
  <c r="AA1073" i="5"/>
  <c r="AA1074" i="5"/>
  <c r="AA1075" i="5"/>
  <c r="AA1076" i="5"/>
  <c r="AA1077" i="5"/>
  <c r="AA1078" i="5"/>
  <c r="AA1079" i="5"/>
  <c r="AA1080" i="5"/>
  <c r="AA1081" i="5"/>
  <c r="AA1082" i="5"/>
  <c r="AA1083" i="5"/>
  <c r="AA1084" i="5"/>
  <c r="AA1085" i="5"/>
  <c r="AA1086" i="5"/>
  <c r="AA1087" i="5"/>
  <c r="AA1088" i="5"/>
  <c r="AA1089" i="5"/>
  <c r="AA1090" i="5"/>
  <c r="AA1091" i="5"/>
  <c r="AA1092" i="5"/>
  <c r="AA1093" i="5"/>
  <c r="AA1094" i="5"/>
  <c r="AA1095" i="5"/>
  <c r="AA1096" i="5"/>
  <c r="AA1097" i="5"/>
  <c r="AA1098" i="5"/>
  <c r="AA1099" i="5"/>
  <c r="AA1100" i="5"/>
  <c r="AA1101" i="5"/>
  <c r="AA1102" i="5"/>
  <c r="AA1103" i="5"/>
  <c r="AA1104" i="5"/>
  <c r="AA1105" i="5"/>
  <c r="AA1106" i="5"/>
  <c r="AA1107" i="5"/>
  <c r="AA1108" i="5"/>
  <c r="AA1109" i="5"/>
  <c r="AA1110" i="5"/>
  <c r="AA1111" i="5"/>
  <c r="AA1112" i="5"/>
  <c r="AA1113" i="5"/>
  <c r="AA1114" i="5"/>
  <c r="AA1115" i="5"/>
  <c r="AA1116" i="5"/>
  <c r="AA1117" i="5"/>
  <c r="AA1118" i="5"/>
  <c r="AA1119" i="5"/>
  <c r="AA1120" i="5"/>
  <c r="AA1121" i="5"/>
  <c r="AA1122" i="5"/>
  <c r="AA1123" i="5"/>
  <c r="AA1124" i="5"/>
  <c r="AA1125" i="5"/>
  <c r="AA1126" i="5"/>
  <c r="AA1127" i="5"/>
  <c r="AA1128" i="5"/>
  <c r="AA1129" i="5"/>
  <c r="AA1130" i="5"/>
  <c r="AA1131" i="5"/>
  <c r="AA1132" i="5"/>
  <c r="AA1133" i="5"/>
  <c r="AA1134" i="5"/>
  <c r="AA1135" i="5"/>
  <c r="AA1136" i="5"/>
  <c r="AA1137" i="5"/>
  <c r="AA1138" i="5"/>
  <c r="AA1139" i="5"/>
  <c r="AA1140" i="5"/>
  <c r="AA1141" i="5"/>
  <c r="AA1142" i="5"/>
  <c r="AA1143" i="5"/>
  <c r="AA1144" i="5"/>
  <c r="AA1145" i="5"/>
  <c r="AA1146" i="5"/>
  <c r="AA1147" i="5"/>
  <c r="AA1148" i="5"/>
  <c r="AA1149" i="5"/>
  <c r="AA1150" i="5"/>
  <c r="AA1151" i="5"/>
  <c r="AA1152" i="5"/>
  <c r="AA1153" i="5"/>
  <c r="AA1154" i="5"/>
  <c r="AA1155" i="5"/>
  <c r="AA1156" i="5"/>
  <c r="AA1157" i="5"/>
  <c r="AA1158" i="5"/>
  <c r="AA1159" i="5"/>
  <c r="AA1160" i="5"/>
  <c r="AA1161" i="5"/>
  <c r="AA1162" i="5"/>
  <c r="AA1163" i="5"/>
  <c r="AA1164" i="5"/>
  <c r="AA1165" i="5"/>
  <c r="AA1166" i="5"/>
  <c r="AA1167" i="5"/>
  <c r="AA1168" i="5"/>
  <c r="AA1169" i="5"/>
  <c r="AA1170" i="5"/>
  <c r="AA1171" i="5"/>
  <c r="AA1172" i="5"/>
  <c r="AA1173" i="5"/>
  <c r="AA1174" i="5"/>
  <c r="AA1175" i="5"/>
  <c r="AA1176" i="5"/>
  <c r="AA1177" i="5"/>
  <c r="AA1178" i="5"/>
  <c r="AA1179" i="5"/>
  <c r="AA1180" i="5"/>
  <c r="AA1181" i="5"/>
  <c r="AA1182" i="5"/>
  <c r="AA1183" i="5"/>
  <c r="AA1184" i="5"/>
  <c r="AA1185" i="5"/>
  <c r="AA1186" i="5"/>
  <c r="AA1187" i="5"/>
  <c r="AA1188" i="5"/>
  <c r="AA1189" i="5"/>
  <c r="AA1190" i="5"/>
  <c r="AA1191" i="5"/>
  <c r="AA1192" i="5"/>
  <c r="AA1193" i="5"/>
  <c r="AA1194" i="5"/>
  <c r="AA1195" i="5"/>
  <c r="AA1196" i="5"/>
  <c r="AA1197" i="5"/>
  <c r="AA1198" i="5"/>
  <c r="AA1199" i="5"/>
  <c r="AA1200" i="5"/>
  <c r="AA1201" i="5"/>
  <c r="AA1202" i="5"/>
  <c r="AA1203" i="5"/>
  <c r="AA1204" i="5"/>
  <c r="AA1205" i="5"/>
  <c r="AA1206" i="5"/>
  <c r="AA1207" i="5"/>
  <c r="AA1208" i="5"/>
  <c r="AA1209" i="5"/>
  <c r="AA1210" i="5"/>
  <c r="AA1211" i="5"/>
  <c r="AA1212" i="5"/>
  <c r="AA1213" i="5"/>
  <c r="AA1214" i="5"/>
  <c r="AA1215" i="5"/>
  <c r="AA1216" i="5"/>
  <c r="AA1217" i="5"/>
  <c r="AA1218" i="5"/>
  <c r="AA1219" i="5"/>
  <c r="AA1220" i="5"/>
  <c r="AA1221" i="5"/>
  <c r="AA1222" i="5"/>
  <c r="AA1223" i="5"/>
  <c r="AA1224" i="5"/>
  <c r="AA1225" i="5"/>
  <c r="AA1226" i="5"/>
  <c r="AA1227" i="5"/>
  <c r="AA1228" i="5"/>
  <c r="AA1229" i="5"/>
  <c r="AA1230" i="5"/>
  <c r="AA1231" i="5"/>
  <c r="AA1232" i="5"/>
  <c r="AA1233" i="5"/>
  <c r="AA1234" i="5"/>
  <c r="AA1235" i="5"/>
  <c r="AA1236" i="5"/>
  <c r="AA1237" i="5"/>
  <c r="AA1238" i="5"/>
  <c r="AA1239" i="5"/>
  <c r="AA1240" i="5"/>
  <c r="AA1241" i="5"/>
  <c r="AA1242" i="5"/>
  <c r="AA1243" i="5"/>
  <c r="AA1244" i="5"/>
  <c r="AA1245" i="5"/>
  <c r="AA1246" i="5"/>
  <c r="AA1247" i="5"/>
  <c r="AA1248" i="5"/>
  <c r="AA1249" i="5"/>
  <c r="AA1250" i="5"/>
  <c r="AA1251" i="5"/>
  <c r="AA1252" i="5"/>
  <c r="AA1253" i="5"/>
  <c r="AA1254" i="5"/>
  <c r="AA1255" i="5"/>
  <c r="AA1256" i="5"/>
  <c r="AA1257" i="5"/>
  <c r="AA1258" i="5"/>
  <c r="AA1259" i="5"/>
  <c r="AA1260" i="5"/>
  <c r="AA1261" i="5"/>
  <c r="AA1262" i="5"/>
  <c r="AA1263" i="5"/>
  <c r="AA1264" i="5"/>
  <c r="AA1265" i="5"/>
  <c r="AA1266" i="5"/>
  <c r="AA1267" i="5"/>
  <c r="AA1268" i="5"/>
  <c r="AA1269" i="5"/>
  <c r="AA1270" i="5"/>
  <c r="AA1271" i="5"/>
  <c r="AA1272" i="5"/>
  <c r="AA1273" i="5"/>
  <c r="AA1274" i="5"/>
  <c r="AA1275" i="5"/>
  <c r="AA1276" i="5"/>
  <c r="AA1277" i="5"/>
  <c r="AA1278" i="5"/>
  <c r="AA1279" i="5"/>
  <c r="AA1280" i="5"/>
  <c r="AA1281" i="5"/>
  <c r="AA1282" i="5"/>
  <c r="AA1283" i="5"/>
  <c r="AA1284" i="5"/>
  <c r="AA1285" i="5"/>
  <c r="AA1286" i="5"/>
  <c r="AA1287" i="5"/>
  <c r="AA1288" i="5"/>
  <c r="AA1289" i="5"/>
  <c r="AA1290" i="5"/>
  <c r="AA1291" i="5"/>
  <c r="AA1292" i="5"/>
  <c r="AA1293" i="5"/>
  <c r="AA1294" i="5"/>
  <c r="AA1295" i="5"/>
  <c r="AA1296" i="5"/>
  <c r="AA1297" i="5"/>
  <c r="AA1298" i="5"/>
  <c r="AA1299" i="5"/>
  <c r="AA1300" i="5"/>
  <c r="AA1301" i="5"/>
  <c r="AA1302" i="5"/>
  <c r="AA1303" i="5"/>
  <c r="AA1304" i="5"/>
  <c r="AA1305" i="5"/>
  <c r="AA1306" i="5"/>
  <c r="AA1307" i="5"/>
  <c r="AA1308" i="5"/>
  <c r="AA1309" i="5"/>
  <c r="AA1310" i="5"/>
  <c r="AA1311" i="5"/>
  <c r="AA1312" i="5"/>
  <c r="AA1313" i="5"/>
  <c r="AA1314" i="5"/>
  <c r="AA1315" i="5"/>
  <c r="AA1316" i="5"/>
  <c r="AA1317" i="5"/>
  <c r="AA1318" i="5"/>
  <c r="AA1319" i="5"/>
  <c r="AA1320" i="5"/>
  <c r="AA1321" i="5"/>
  <c r="AA1322" i="5"/>
  <c r="AA1323" i="5"/>
  <c r="AA1324" i="5"/>
  <c r="AA1325" i="5"/>
  <c r="AA1326" i="5"/>
  <c r="AA1327" i="5"/>
  <c r="AA1328" i="5"/>
  <c r="AA1329" i="5"/>
  <c r="AA1330" i="5"/>
  <c r="AA1331" i="5"/>
  <c r="AA1332" i="5"/>
  <c r="AA1333" i="5"/>
  <c r="AA1334" i="5"/>
  <c r="AA1335" i="5"/>
  <c r="AA1336" i="5"/>
  <c r="AA1337" i="5"/>
  <c r="AA1338" i="5"/>
  <c r="AA1339" i="5"/>
  <c r="AA1340" i="5"/>
  <c r="AA1341" i="5"/>
  <c r="AA1342" i="5"/>
  <c r="AA1343" i="5"/>
  <c r="AA1344" i="5"/>
  <c r="AA1345" i="5"/>
  <c r="AA1346" i="5"/>
  <c r="AA1347" i="5"/>
  <c r="AA1348" i="5"/>
  <c r="AA1349" i="5"/>
  <c r="AA1350" i="5"/>
  <c r="AA1351" i="5"/>
  <c r="AA1352" i="5"/>
  <c r="AA1353" i="5"/>
  <c r="AA1354" i="5"/>
  <c r="AA1355" i="5"/>
  <c r="AA1356" i="5"/>
  <c r="AA1357" i="5"/>
  <c r="AA1358" i="5"/>
  <c r="AA1359" i="5"/>
  <c r="AA1360" i="5"/>
  <c r="AA1361" i="5"/>
  <c r="AA1362" i="5"/>
  <c r="AA1363" i="5"/>
  <c r="AA1364" i="5"/>
  <c r="AA1365" i="5"/>
  <c r="AA1366" i="5"/>
  <c r="AA1367" i="5"/>
  <c r="AA1368" i="5"/>
  <c r="AA1369" i="5"/>
  <c r="AA1370" i="5"/>
  <c r="AA1371" i="5"/>
  <c r="AA1372" i="5"/>
  <c r="AA1373" i="5"/>
  <c r="AA1374" i="5"/>
  <c r="AA1375" i="5"/>
  <c r="AA1376" i="5"/>
  <c r="AA1377" i="5"/>
  <c r="AA1378" i="5"/>
  <c r="AA1379" i="5"/>
  <c r="AA1380" i="5"/>
  <c r="AA1381" i="5"/>
  <c r="AA1382" i="5"/>
  <c r="AA1383" i="5"/>
  <c r="AA1384" i="5"/>
  <c r="AA1385" i="5"/>
  <c r="AA1386" i="5"/>
  <c r="AA1387" i="5"/>
  <c r="AA1388" i="5"/>
  <c r="AA1389" i="5"/>
  <c r="AA1390" i="5"/>
  <c r="AA1391" i="5"/>
  <c r="AA1392" i="5"/>
  <c r="AA1393" i="5"/>
  <c r="AA1394" i="5"/>
  <c r="AA1395" i="5"/>
  <c r="AA1396" i="5"/>
  <c r="AA1397" i="5"/>
  <c r="AA1398" i="5"/>
  <c r="AA1399" i="5"/>
  <c r="AA1400" i="5"/>
  <c r="AA1401" i="5"/>
  <c r="AA1402" i="5"/>
  <c r="AA1403" i="5"/>
  <c r="AA1404" i="5"/>
  <c r="AA1405" i="5"/>
  <c r="AA1406" i="5"/>
  <c r="AA1407" i="5"/>
  <c r="AA1408" i="5"/>
  <c r="AA1409" i="5"/>
  <c r="AA1410" i="5"/>
  <c r="AA1411" i="5"/>
  <c r="AA1412" i="5"/>
  <c r="AA1413" i="5"/>
  <c r="AA1414" i="5"/>
  <c r="AA1415" i="5"/>
  <c r="AA1416" i="5"/>
  <c r="AA1417" i="5"/>
  <c r="AA1418" i="5"/>
  <c r="AA1419" i="5"/>
  <c r="AA1420" i="5"/>
  <c r="AA1421" i="5"/>
  <c r="AA1422" i="5"/>
  <c r="AA1423" i="5"/>
  <c r="AA1424" i="5"/>
  <c r="AA1425" i="5"/>
  <c r="AA1426" i="5"/>
  <c r="AA1427" i="5"/>
  <c r="AA1428" i="5"/>
  <c r="AA1429" i="5"/>
  <c r="AA1430" i="5"/>
  <c r="AA1431" i="5"/>
  <c r="AA1432" i="5"/>
  <c r="AA1433" i="5"/>
  <c r="AA1434" i="5"/>
  <c r="AA1435" i="5"/>
  <c r="AA1436" i="5"/>
  <c r="AA1437" i="5"/>
  <c r="AA1438" i="5"/>
  <c r="AA1439" i="5"/>
  <c r="AA1440" i="5"/>
  <c r="AA1441" i="5"/>
  <c r="AA1442" i="5"/>
  <c r="AA1443" i="5"/>
  <c r="AA1444" i="5"/>
  <c r="AA1445" i="5"/>
  <c r="AA1446" i="5"/>
  <c r="AA1447" i="5"/>
  <c r="AA1448" i="5"/>
  <c r="AA1449" i="5"/>
  <c r="AA1450" i="5"/>
  <c r="AA1451" i="5"/>
  <c r="AA1452" i="5"/>
  <c r="AA1453" i="5"/>
  <c r="AA1454" i="5"/>
  <c r="AA1455" i="5"/>
  <c r="AA1456" i="5"/>
  <c r="AA1457" i="5"/>
  <c r="AA1458" i="5"/>
  <c r="AA1459" i="5"/>
  <c r="AA1460" i="5"/>
  <c r="AA1461" i="5"/>
  <c r="AA1462" i="5"/>
  <c r="AA1463" i="5"/>
  <c r="AA1464" i="5"/>
  <c r="AA1465" i="5"/>
  <c r="AA1466" i="5"/>
  <c r="AA1467" i="5"/>
  <c r="AA1468" i="5"/>
  <c r="AA1469" i="5"/>
  <c r="AA1470" i="5"/>
  <c r="AA1471" i="5"/>
  <c r="AA1472" i="5"/>
  <c r="AA1473" i="5"/>
  <c r="AA1474" i="5"/>
  <c r="AA1475" i="5"/>
  <c r="AA1476" i="5"/>
  <c r="AA1477" i="5"/>
  <c r="AA1478" i="5"/>
  <c r="AA1479" i="5"/>
  <c r="AA1480" i="5"/>
  <c r="AA1481" i="5"/>
  <c r="AA1482" i="5"/>
  <c r="AA1483" i="5"/>
  <c r="AA1484" i="5"/>
  <c r="AA1485" i="5"/>
  <c r="AA1486" i="5"/>
  <c r="AA1487" i="5"/>
  <c r="AA1488" i="5"/>
  <c r="AA1489" i="5"/>
  <c r="AA1490" i="5"/>
  <c r="AA1491" i="5"/>
  <c r="AA1492" i="5"/>
  <c r="AA1493" i="5"/>
  <c r="AA1494" i="5"/>
  <c r="AA1495" i="5"/>
  <c r="AA1496" i="5"/>
  <c r="AA1497" i="5"/>
  <c r="AA1498" i="5"/>
  <c r="AA1499" i="5"/>
  <c r="AA1500" i="5"/>
  <c r="AA1501" i="5"/>
  <c r="AA1502" i="5"/>
  <c r="AA1503" i="5"/>
  <c r="AA1504" i="5"/>
  <c r="AA1505" i="5"/>
  <c r="AA1506" i="5"/>
  <c r="AA1507" i="5"/>
  <c r="AA1508" i="5"/>
  <c r="AA1509" i="5"/>
  <c r="AA1510" i="5"/>
  <c r="AA1511" i="5"/>
  <c r="AA1512" i="5"/>
  <c r="AA1513" i="5"/>
  <c r="AA1514" i="5"/>
  <c r="AA1515" i="5"/>
  <c r="AA1516" i="5"/>
  <c r="AA1517" i="5"/>
  <c r="AA1518" i="5"/>
  <c r="AA1519" i="5"/>
  <c r="AA1520" i="5"/>
  <c r="AA1521" i="5"/>
  <c r="AA1522" i="5"/>
  <c r="AA1523" i="5"/>
  <c r="AA1524" i="5"/>
  <c r="AA1525" i="5"/>
  <c r="AA1526" i="5"/>
  <c r="AA1527" i="5"/>
  <c r="AA1528" i="5"/>
  <c r="AA1529" i="5"/>
  <c r="AA1530" i="5"/>
  <c r="AA1531" i="5"/>
  <c r="AA1532" i="5"/>
  <c r="AA1533" i="5"/>
  <c r="AA1534" i="5"/>
  <c r="AA1535" i="5"/>
  <c r="AA1536" i="5"/>
  <c r="AA1537" i="5"/>
  <c r="AA1538" i="5"/>
  <c r="AA1539" i="5"/>
  <c r="AA1540" i="5"/>
  <c r="AA1541" i="5"/>
  <c r="AA1542" i="5"/>
  <c r="AA1543" i="5"/>
  <c r="AA1544" i="5"/>
  <c r="AA1545" i="5"/>
  <c r="AA1546" i="5"/>
  <c r="AA1547" i="5"/>
  <c r="AA1548" i="5"/>
  <c r="AA1549" i="5"/>
  <c r="AA1550" i="5"/>
  <c r="AA1551" i="5"/>
  <c r="AA1552" i="5"/>
  <c r="AA1553" i="5"/>
  <c r="AA1554" i="5"/>
  <c r="AA1555" i="5"/>
  <c r="AA1556" i="5"/>
  <c r="AA1557" i="5"/>
  <c r="AA1558" i="5"/>
  <c r="AA1559" i="5"/>
  <c r="AA1560" i="5"/>
  <c r="AA1561" i="5"/>
  <c r="AA1562" i="5"/>
  <c r="AA1563" i="5"/>
  <c r="AA1564" i="5"/>
  <c r="AA1565" i="5"/>
  <c r="AA1566" i="5"/>
  <c r="AA1567" i="5"/>
  <c r="AA1568" i="5"/>
  <c r="AA1569" i="5"/>
  <c r="AA1570" i="5"/>
  <c r="AA1571" i="5"/>
  <c r="AA1572" i="5"/>
  <c r="AA1573" i="5"/>
  <c r="AA1574" i="5"/>
  <c r="AA1575" i="5"/>
  <c r="AA1576" i="5"/>
  <c r="AA1577" i="5"/>
  <c r="AA1578" i="5"/>
  <c r="AA1579" i="5"/>
  <c r="AA1580" i="5"/>
  <c r="AA1581" i="5"/>
  <c r="AA1582" i="5"/>
  <c r="AA1583" i="5"/>
  <c r="AA1584" i="5"/>
  <c r="AA1585" i="5"/>
  <c r="AA1586" i="5"/>
  <c r="AA1587" i="5"/>
  <c r="AA1588" i="5"/>
  <c r="AA1589" i="5"/>
  <c r="AA1590" i="5"/>
  <c r="AA1591" i="5"/>
  <c r="AA1592" i="5"/>
  <c r="AA1593" i="5"/>
  <c r="AA1594" i="5"/>
  <c r="AA1595" i="5"/>
  <c r="AA1596" i="5"/>
  <c r="AA1597" i="5"/>
  <c r="AA1598" i="5"/>
  <c r="AA1599" i="5"/>
  <c r="AA1600" i="5"/>
  <c r="AA1601" i="5"/>
  <c r="AA1602" i="5"/>
  <c r="AA1603" i="5"/>
  <c r="AA1604" i="5"/>
  <c r="AA1605" i="5"/>
  <c r="AA1606" i="5"/>
  <c r="AA1607" i="5"/>
  <c r="AA1608" i="5"/>
  <c r="AA1609" i="5"/>
  <c r="AA1610" i="5"/>
  <c r="AA1611" i="5"/>
  <c r="AA1612" i="5"/>
  <c r="AA1613" i="5"/>
  <c r="AA1614" i="5"/>
  <c r="AA1615" i="5"/>
  <c r="AA1616" i="5"/>
  <c r="AA1617" i="5"/>
  <c r="AA1618" i="5"/>
  <c r="AA1619" i="5"/>
  <c r="AA1620" i="5"/>
  <c r="AA1621" i="5"/>
  <c r="AA1622" i="5"/>
  <c r="AA1623" i="5"/>
  <c r="AA1624" i="5"/>
  <c r="AA1625" i="5"/>
  <c r="AA1626" i="5"/>
  <c r="AA1627" i="5"/>
  <c r="AA1628" i="5"/>
  <c r="AA1629" i="5"/>
  <c r="AA1630" i="5"/>
  <c r="AA1631" i="5"/>
  <c r="AA1632" i="5"/>
  <c r="AA1633" i="5"/>
  <c r="AA1634" i="5"/>
  <c r="AA1635" i="5"/>
  <c r="AA1636" i="5"/>
  <c r="AA1637" i="5"/>
  <c r="AA1638" i="5"/>
  <c r="AA1639" i="5"/>
  <c r="AA1640" i="5"/>
  <c r="AA1641" i="5"/>
  <c r="AA1642" i="5"/>
  <c r="AA1643" i="5"/>
  <c r="AA1644" i="5"/>
  <c r="AA1645" i="5"/>
  <c r="AA1646" i="5"/>
  <c r="AA1647" i="5"/>
  <c r="AA1648" i="5"/>
  <c r="AA1649" i="5"/>
  <c r="AA1650" i="5"/>
  <c r="AA1651" i="5"/>
  <c r="AA1652" i="5"/>
  <c r="AA1653" i="5"/>
  <c r="AA1654" i="5"/>
  <c r="AA1655" i="5"/>
  <c r="AA1656" i="5"/>
  <c r="AA1657" i="5"/>
  <c r="AA1658" i="5"/>
  <c r="AA1659" i="5"/>
  <c r="AA1660" i="5"/>
  <c r="AA1661" i="5"/>
  <c r="AA1662" i="5"/>
  <c r="AA1663" i="5"/>
  <c r="AA1664" i="5"/>
  <c r="AA1665" i="5"/>
  <c r="AA1666" i="5"/>
  <c r="AA1667" i="5"/>
  <c r="AA1668" i="5"/>
  <c r="AA1669" i="5"/>
  <c r="AA1670" i="5"/>
  <c r="AA1671" i="5"/>
  <c r="AA1672" i="5"/>
  <c r="AA1673" i="5"/>
  <c r="AA1674" i="5"/>
  <c r="AA1675" i="5"/>
  <c r="AA1676" i="5"/>
  <c r="AA1677" i="5"/>
  <c r="AA1678" i="5"/>
  <c r="AA1679" i="5"/>
  <c r="AA1680" i="5"/>
  <c r="AA1681" i="5"/>
  <c r="AA1682" i="5"/>
  <c r="AA1683" i="5"/>
  <c r="AA1684" i="5"/>
  <c r="AA1685" i="5"/>
  <c r="AA1686" i="5"/>
  <c r="AA1687" i="5"/>
  <c r="AA1688" i="5"/>
  <c r="AA1689" i="5"/>
  <c r="AA1690" i="5"/>
  <c r="AA1691" i="5"/>
  <c r="AA1692" i="5"/>
  <c r="AA1693" i="5"/>
  <c r="AA1694" i="5"/>
  <c r="AA1695" i="5"/>
  <c r="AA1696" i="5"/>
  <c r="AA1697" i="5"/>
  <c r="AA1698" i="5"/>
  <c r="AA1699" i="5"/>
  <c r="AA1700" i="5"/>
  <c r="AA1701" i="5"/>
  <c r="AA1702" i="5"/>
  <c r="AA1703" i="5"/>
  <c r="AA1704" i="5"/>
  <c r="AA1705" i="5"/>
  <c r="AA1706" i="5"/>
  <c r="AA1707" i="5"/>
  <c r="AA1708" i="5"/>
  <c r="AA1709" i="5"/>
  <c r="AA1710" i="5"/>
  <c r="AA1711" i="5"/>
  <c r="AA1712" i="5"/>
  <c r="AA1713" i="5"/>
  <c r="AA1714" i="5"/>
  <c r="AA1715" i="5"/>
  <c r="AA1716" i="5"/>
  <c r="AA1717" i="5"/>
  <c r="AA1718" i="5"/>
  <c r="AA1719" i="5"/>
  <c r="AA1720" i="5"/>
  <c r="AA1721" i="5"/>
  <c r="AA1722" i="5"/>
  <c r="AA1723" i="5"/>
  <c r="AA1724" i="5"/>
  <c r="AA1725" i="5"/>
  <c r="AA1726" i="5"/>
  <c r="AA1727" i="5"/>
  <c r="AA1728" i="5"/>
  <c r="AA1729" i="5"/>
  <c r="AA1730" i="5"/>
  <c r="AA1731" i="5"/>
  <c r="AA1732" i="5"/>
  <c r="AA1733" i="5"/>
  <c r="AA1734" i="5"/>
  <c r="AA1735" i="5"/>
  <c r="AA1736" i="5"/>
  <c r="AA1737" i="5"/>
  <c r="AA1738" i="5"/>
  <c r="AA1739" i="5"/>
  <c r="AA1740" i="5"/>
  <c r="AA1741" i="5"/>
  <c r="AA1742" i="5"/>
  <c r="AA1743" i="5"/>
  <c r="AA1744" i="5"/>
  <c r="AA1745" i="5"/>
  <c r="AA1746" i="5"/>
  <c r="AA1747" i="5"/>
  <c r="AA1748" i="5"/>
  <c r="AA1749" i="5"/>
  <c r="AA1750" i="5"/>
  <c r="AA1751" i="5"/>
  <c r="AA1752" i="5"/>
  <c r="AA1753" i="5"/>
  <c r="AA1754" i="5"/>
  <c r="AA1755" i="5"/>
  <c r="AA1756" i="5"/>
  <c r="AA1757" i="5"/>
  <c r="AA1758" i="5"/>
  <c r="AA1759" i="5"/>
  <c r="AA1760" i="5"/>
  <c r="AA1761" i="5"/>
  <c r="AA1762" i="5"/>
  <c r="AA1763" i="5"/>
  <c r="AA1764" i="5"/>
  <c r="AA1765" i="5"/>
  <c r="AA1766" i="5"/>
  <c r="AA1767" i="5"/>
  <c r="AA1768" i="5"/>
  <c r="AA1769" i="5"/>
  <c r="AA1770" i="5"/>
  <c r="AA1771" i="5"/>
  <c r="AA1772" i="5"/>
  <c r="AA1773" i="5"/>
  <c r="AA1774" i="5"/>
  <c r="AA1775" i="5"/>
  <c r="AA1776" i="5"/>
  <c r="AA1777" i="5"/>
  <c r="AA1778" i="5"/>
  <c r="AA1779" i="5"/>
  <c r="AA1780" i="5"/>
  <c r="AA1781" i="5"/>
  <c r="AA1782" i="5"/>
  <c r="AA1783" i="5"/>
  <c r="AA1784" i="5"/>
  <c r="AA1785" i="5"/>
  <c r="AA1786" i="5"/>
  <c r="AA1787" i="5"/>
  <c r="AA1788" i="5"/>
  <c r="AA1789" i="5"/>
  <c r="AA1790" i="5"/>
  <c r="AA1791" i="5"/>
  <c r="AA1792" i="5"/>
  <c r="AA1793" i="5"/>
  <c r="AA1794" i="5"/>
  <c r="AA1795" i="5"/>
  <c r="AA1796" i="5"/>
  <c r="AA1797" i="5"/>
  <c r="AA1798" i="5"/>
  <c r="AA1799" i="5"/>
  <c r="AA1800" i="5"/>
  <c r="AA1801" i="5"/>
  <c r="AA1802" i="5"/>
  <c r="AA1803" i="5"/>
  <c r="AA1804" i="5"/>
  <c r="AA1805" i="5"/>
  <c r="AA1806" i="5"/>
  <c r="AA1807" i="5"/>
  <c r="AA1808" i="5"/>
  <c r="AA1809" i="5"/>
  <c r="AA1810" i="5"/>
  <c r="AA1811" i="5"/>
  <c r="AA1812" i="5"/>
  <c r="AA1813" i="5"/>
  <c r="AA1814" i="5"/>
  <c r="AA1815" i="5"/>
  <c r="AA1816" i="5"/>
  <c r="AA1817" i="5"/>
  <c r="AA1818" i="5"/>
  <c r="AA1819" i="5"/>
  <c r="AA1820" i="5"/>
  <c r="AA1821" i="5"/>
  <c r="AA1822" i="5"/>
  <c r="AA1823" i="5"/>
  <c r="AA1824" i="5"/>
  <c r="AA1825" i="5"/>
  <c r="AA1826" i="5"/>
  <c r="AA1827" i="5"/>
  <c r="AA1828" i="5"/>
  <c r="AA1829" i="5"/>
  <c r="AA1830" i="5"/>
  <c r="AA1831" i="5"/>
  <c r="AA1832" i="5"/>
  <c r="AA1833" i="5"/>
  <c r="AA1834" i="5"/>
  <c r="AA1835" i="5"/>
  <c r="AA1836" i="5"/>
  <c r="AA1837" i="5"/>
  <c r="AA1838" i="5"/>
  <c r="AA1839" i="5"/>
  <c r="AA1840" i="5"/>
  <c r="AA1841" i="5"/>
  <c r="AA1842" i="5"/>
  <c r="AA1843" i="5"/>
  <c r="AA1844" i="5"/>
  <c r="AA1845" i="5"/>
  <c r="AA1846" i="5"/>
  <c r="AA1847" i="5"/>
  <c r="AA1848" i="5"/>
  <c r="AA1849" i="5"/>
  <c r="AA1850" i="5"/>
  <c r="AA1851" i="5"/>
  <c r="AA1852" i="5"/>
  <c r="AA1853" i="5"/>
  <c r="AA1854" i="5"/>
  <c r="AA1855" i="5"/>
  <c r="AA1856" i="5"/>
  <c r="AA1857" i="5"/>
  <c r="AA1858" i="5"/>
  <c r="AA1859" i="5"/>
  <c r="AA1860" i="5"/>
  <c r="AA1861" i="5"/>
  <c r="AA1862" i="5"/>
  <c r="AA1863" i="5"/>
  <c r="AA1864" i="5"/>
  <c r="AA1865" i="5"/>
  <c r="AA1866" i="5"/>
  <c r="AA1867" i="5"/>
  <c r="AA1868" i="5"/>
  <c r="AA1869" i="5"/>
  <c r="AA1870" i="5"/>
  <c r="AA1871" i="5"/>
  <c r="AA1872" i="5"/>
  <c r="AA1873" i="5"/>
  <c r="AA1874" i="5"/>
  <c r="AA1875" i="5"/>
  <c r="AA1876" i="5"/>
  <c r="AA1877" i="5"/>
  <c r="AA1878" i="5"/>
  <c r="AA1879" i="5"/>
  <c r="AA1880" i="5"/>
  <c r="AA1881" i="5"/>
  <c r="AA1882" i="5"/>
  <c r="AA1883" i="5"/>
  <c r="AA1884" i="5"/>
  <c r="AA1885" i="5"/>
  <c r="AA1886" i="5"/>
  <c r="AA1887" i="5"/>
  <c r="AA1888" i="5"/>
  <c r="AA1889" i="5"/>
  <c r="AA1890" i="5"/>
  <c r="AA1891" i="5"/>
  <c r="AA1892" i="5"/>
  <c r="AA1893" i="5"/>
  <c r="AA1894" i="5"/>
  <c r="AA1895" i="5"/>
  <c r="AA1896" i="5"/>
  <c r="AA1897" i="5"/>
  <c r="AA1898" i="5"/>
  <c r="AA1899" i="5"/>
  <c r="AA1900" i="5"/>
  <c r="AA1901" i="5"/>
  <c r="AA1902" i="5"/>
  <c r="AA1903" i="5"/>
  <c r="AA1904" i="5"/>
  <c r="AA1905" i="5"/>
  <c r="AA1906" i="5"/>
  <c r="AA1907" i="5"/>
  <c r="AA1908" i="5"/>
  <c r="AA1909" i="5"/>
  <c r="AA1910" i="5"/>
  <c r="AA1911" i="5"/>
  <c r="AA1912" i="5"/>
  <c r="AA1913" i="5"/>
  <c r="AA1914" i="5"/>
  <c r="AA1915" i="5"/>
  <c r="AA1916" i="5"/>
  <c r="AA1917" i="5"/>
  <c r="AA1918" i="5"/>
  <c r="AA1919" i="5"/>
  <c r="AA1920" i="5"/>
  <c r="AA1921" i="5"/>
  <c r="AA1922" i="5"/>
  <c r="AA1923" i="5"/>
  <c r="AA1924" i="5"/>
  <c r="AA1925" i="5"/>
  <c r="AA1926" i="5"/>
  <c r="AA1927" i="5"/>
  <c r="AA1928" i="5"/>
  <c r="AA1929" i="5"/>
  <c r="AA1930" i="5"/>
  <c r="AA1931" i="5"/>
  <c r="AA1932" i="5"/>
  <c r="AA1933" i="5"/>
  <c r="AA1934" i="5"/>
  <c r="AA1935" i="5"/>
  <c r="AA1936" i="5"/>
  <c r="AA1937" i="5"/>
  <c r="AA1938" i="5"/>
  <c r="AA1939" i="5"/>
  <c r="AA1940" i="5"/>
  <c r="AA1941" i="5"/>
  <c r="AA1942" i="5"/>
  <c r="AA1943" i="5"/>
  <c r="AA1944" i="5"/>
  <c r="AA1945" i="5"/>
  <c r="AA1946" i="5"/>
  <c r="AA1947" i="5"/>
  <c r="AA1948" i="5"/>
  <c r="AA1949" i="5"/>
  <c r="AA1950" i="5"/>
  <c r="AA1951" i="5"/>
  <c r="AA1952" i="5"/>
  <c r="AA1953" i="5"/>
  <c r="AA1954" i="5"/>
  <c r="AA1955" i="5"/>
  <c r="AA1956" i="5"/>
  <c r="AA1957" i="5"/>
  <c r="AA1958" i="5"/>
  <c r="AA1959" i="5"/>
  <c r="AA1960" i="5"/>
  <c r="AA1961" i="5"/>
  <c r="AA1962" i="5"/>
  <c r="AA1963" i="5"/>
  <c r="AA1964" i="5"/>
  <c r="AA1965" i="5"/>
  <c r="AA1966" i="5"/>
  <c r="AA1967" i="5"/>
  <c r="AA1968" i="5"/>
  <c r="AA1969" i="5"/>
  <c r="AA1970" i="5"/>
  <c r="AA1971" i="5"/>
  <c r="AA1972" i="5"/>
  <c r="AA1973" i="5"/>
  <c r="AA1974" i="5"/>
  <c r="AA1975" i="5"/>
  <c r="AA1976" i="5"/>
  <c r="AA1977" i="5"/>
  <c r="AA1978" i="5"/>
  <c r="AA1979" i="5"/>
  <c r="AA1980" i="5"/>
  <c r="AA1981" i="5"/>
  <c r="AA1982" i="5"/>
  <c r="AA1983" i="5"/>
  <c r="AA1984" i="5"/>
  <c r="AA1985" i="5"/>
  <c r="AA1986" i="5"/>
  <c r="AA1987" i="5"/>
  <c r="AA1988" i="5"/>
  <c r="AA1989" i="5"/>
  <c r="AA1990" i="5"/>
  <c r="AA1991" i="5"/>
  <c r="AA1992" i="5"/>
  <c r="AA1993" i="5"/>
  <c r="AA1994" i="5"/>
  <c r="AA1995" i="5"/>
  <c r="AA1996" i="5"/>
  <c r="AA1997" i="5"/>
  <c r="AA1998" i="5"/>
  <c r="AA1999" i="5"/>
  <c r="AA2000" i="5"/>
  <c r="AA2001" i="5"/>
  <c r="AA2002" i="5"/>
  <c r="AA2003" i="5"/>
  <c r="AA2004" i="5"/>
  <c r="AA2005" i="5"/>
  <c r="AA2006" i="5"/>
  <c r="AA2007" i="5"/>
  <c r="AA2008" i="5"/>
  <c r="AA2009" i="5"/>
  <c r="AA2010" i="5"/>
  <c r="AA2011" i="5"/>
  <c r="AA2012" i="5"/>
  <c r="AA2013" i="5"/>
  <c r="AA2014" i="5"/>
  <c r="AA2015" i="5"/>
  <c r="AA2016" i="5"/>
  <c r="AA2017" i="5"/>
  <c r="AA2018" i="5"/>
  <c r="AA2019" i="5"/>
  <c r="AA2020" i="5"/>
  <c r="AA2021" i="5"/>
  <c r="AA2022" i="5"/>
  <c r="AA2023" i="5"/>
  <c r="AA2024" i="5"/>
  <c r="AA2025" i="5"/>
  <c r="AA2026" i="5"/>
  <c r="AA2027" i="5"/>
  <c r="AA2028" i="5"/>
  <c r="AA2029" i="5"/>
  <c r="AA2030" i="5"/>
  <c r="AA2031" i="5"/>
  <c r="AA2032" i="5"/>
  <c r="AA2033" i="5"/>
  <c r="AA2034" i="5"/>
  <c r="AA2035" i="5"/>
  <c r="AA2036" i="5"/>
  <c r="AA2037" i="5"/>
  <c r="AA2038" i="5"/>
  <c r="AA2039" i="5"/>
  <c r="AA2040" i="5"/>
  <c r="AA2041" i="5"/>
  <c r="AA2042" i="5"/>
  <c r="AA2043" i="5"/>
  <c r="AA2044" i="5"/>
  <c r="AA2045" i="5"/>
  <c r="AA2046" i="5"/>
  <c r="AA2047" i="5"/>
  <c r="AA2048" i="5"/>
  <c r="AA2049" i="5"/>
  <c r="AA2050" i="5"/>
  <c r="AA2051" i="5"/>
  <c r="AA2052" i="5"/>
  <c r="AA2053" i="5"/>
  <c r="AA2054" i="5"/>
  <c r="AA2055" i="5"/>
  <c r="AA2056" i="5"/>
  <c r="AA2057" i="5"/>
  <c r="AA2058" i="5"/>
  <c r="AA2059" i="5"/>
  <c r="AA2060" i="5"/>
  <c r="AA2061" i="5"/>
  <c r="AA2062" i="5"/>
  <c r="AA2063" i="5"/>
  <c r="AA2064" i="5"/>
  <c r="AA2065" i="5"/>
  <c r="AA2066" i="5"/>
  <c r="AA2067" i="5"/>
  <c r="AA2068" i="5"/>
  <c r="AA2069" i="5"/>
  <c r="AA2070" i="5"/>
  <c r="AA2071" i="5"/>
  <c r="AA2072" i="5"/>
  <c r="AA2073" i="5"/>
  <c r="AA2074" i="5"/>
  <c r="AA2075" i="5"/>
  <c r="AA2076" i="5"/>
  <c r="AA2077" i="5"/>
  <c r="AA2078" i="5"/>
  <c r="AA2079" i="5"/>
  <c r="AA2080" i="5"/>
  <c r="AA2081" i="5"/>
  <c r="AA2082" i="5"/>
  <c r="AA2083" i="5"/>
  <c r="AA2084" i="5"/>
  <c r="AA2085" i="5"/>
  <c r="AA2086" i="5"/>
  <c r="AA2087" i="5"/>
  <c r="AA2088" i="5"/>
  <c r="AA2089" i="5"/>
  <c r="AA2090" i="5"/>
  <c r="AA2091" i="5"/>
  <c r="AA2092" i="5"/>
  <c r="AA2093" i="5"/>
  <c r="AA2094" i="5"/>
  <c r="AA2095" i="5"/>
  <c r="AA2096" i="5"/>
  <c r="AA2097" i="5"/>
  <c r="AA2098" i="5"/>
  <c r="AA2099" i="5"/>
  <c r="AA2100" i="5"/>
  <c r="AA2101" i="5"/>
  <c r="AA2102" i="5"/>
  <c r="AA2103" i="5"/>
  <c r="AA2104" i="5"/>
  <c r="AA2105" i="5"/>
  <c r="AA2106" i="5"/>
  <c r="AA2107" i="5"/>
  <c r="AA2108" i="5"/>
  <c r="AA2109" i="5"/>
  <c r="AA2110" i="5"/>
  <c r="AA2111" i="5"/>
  <c r="AA2112" i="5"/>
  <c r="AA2113" i="5"/>
  <c r="AA2114" i="5"/>
  <c r="AA2115" i="5"/>
  <c r="AA2116" i="5"/>
  <c r="AA2117" i="5"/>
  <c r="AA2118" i="5"/>
  <c r="AA2119" i="5"/>
  <c r="AA2120" i="5"/>
  <c r="AA2121" i="5"/>
  <c r="AA2122" i="5"/>
  <c r="AA2123" i="5"/>
  <c r="AA2124" i="5"/>
  <c r="AA2125" i="5"/>
  <c r="AA2126" i="5"/>
  <c r="AA2127" i="5"/>
  <c r="AA2128" i="5"/>
  <c r="AA2129" i="5"/>
  <c r="AA2130" i="5"/>
  <c r="AA2131" i="5"/>
  <c r="AA2132" i="5"/>
  <c r="AA2133" i="5"/>
  <c r="AA2134" i="5"/>
  <c r="AA2135" i="5"/>
  <c r="AA2136" i="5"/>
  <c r="AA2137" i="5"/>
  <c r="AA2138" i="5"/>
  <c r="AA2139" i="5"/>
  <c r="AA2140" i="5"/>
  <c r="AA2141" i="5"/>
  <c r="AA2142" i="5"/>
  <c r="AA2143" i="5"/>
  <c r="AA2144" i="5"/>
  <c r="AA2145" i="5"/>
  <c r="AA2146" i="5"/>
  <c r="AA2147" i="5"/>
  <c r="AA2148" i="5"/>
  <c r="AA2149" i="5"/>
  <c r="AA2150" i="5"/>
  <c r="AA2151" i="5"/>
  <c r="AA2152" i="5"/>
  <c r="AA2153" i="5"/>
  <c r="AA2154" i="5"/>
  <c r="AA2155" i="5"/>
  <c r="AA2156" i="5"/>
  <c r="AA2157" i="5"/>
  <c r="AA2158" i="5"/>
  <c r="AA2159" i="5"/>
  <c r="AA2160" i="5"/>
  <c r="AA2161" i="5"/>
  <c r="AA2162" i="5"/>
  <c r="AA2163" i="5"/>
  <c r="AA2164" i="5"/>
  <c r="AA2165" i="5"/>
  <c r="AA2166" i="5"/>
  <c r="AA2167" i="5"/>
  <c r="AA2168" i="5"/>
  <c r="AA2169" i="5"/>
  <c r="AA2170" i="5"/>
  <c r="AA2171" i="5"/>
  <c r="AA2172" i="5"/>
  <c r="AA2173" i="5"/>
  <c r="AA2174" i="5"/>
  <c r="AA2175" i="5"/>
  <c r="AA2176" i="5"/>
  <c r="AA2177" i="5"/>
  <c r="AA2178" i="5"/>
  <c r="AA2179" i="5"/>
  <c r="AA2180" i="5"/>
  <c r="AA2181" i="5"/>
  <c r="AA2182" i="5"/>
  <c r="AA2183" i="5"/>
  <c r="AA2184" i="5"/>
  <c r="AA2185" i="5"/>
  <c r="AA2186" i="5"/>
  <c r="AA2187" i="5"/>
  <c r="AA2188" i="5"/>
  <c r="AA2189" i="5"/>
  <c r="AA2190" i="5"/>
  <c r="AA2191" i="5"/>
  <c r="AA2192" i="5"/>
  <c r="AA2193" i="5"/>
  <c r="AA2194" i="5"/>
  <c r="AA2195" i="5"/>
  <c r="AA2196" i="5"/>
  <c r="AA2197" i="5"/>
  <c r="AA2198" i="5"/>
  <c r="AA2199" i="5"/>
  <c r="AA2200" i="5"/>
  <c r="AA2201" i="5"/>
  <c r="AA2202" i="5"/>
  <c r="AA2203" i="5"/>
  <c r="AA2204" i="5"/>
  <c r="AA2205" i="5"/>
  <c r="AA2206" i="5"/>
  <c r="AA2207" i="5"/>
  <c r="AA2208" i="5"/>
  <c r="AA2209" i="5"/>
  <c r="AA2210" i="5"/>
  <c r="AA2211" i="5"/>
  <c r="AA2212" i="5"/>
  <c r="AA2213" i="5"/>
  <c r="AA2214" i="5"/>
  <c r="AA2215" i="5"/>
  <c r="AA2216" i="5"/>
  <c r="AA2217" i="5"/>
  <c r="AA2218" i="5"/>
  <c r="AA2219" i="5"/>
  <c r="AA2220" i="5"/>
  <c r="AA2221" i="5"/>
  <c r="AA2222" i="5"/>
  <c r="AA2223" i="5"/>
  <c r="AA2224" i="5"/>
  <c r="AA2225" i="5"/>
  <c r="AA2226" i="5"/>
  <c r="AA2227" i="5"/>
  <c r="AA2228" i="5"/>
  <c r="AA2229" i="5"/>
  <c r="AA2230" i="5"/>
  <c r="AA2231" i="5"/>
  <c r="AA2232" i="5"/>
  <c r="AA2233" i="5"/>
  <c r="AA2234" i="5"/>
  <c r="AA2235" i="5"/>
  <c r="AA2236" i="5"/>
  <c r="AA2237" i="5"/>
  <c r="AA2238" i="5"/>
  <c r="AA2239" i="5"/>
  <c r="AA2240" i="5"/>
  <c r="AA2241" i="5"/>
  <c r="AA2242" i="5"/>
  <c r="AA2243" i="5"/>
  <c r="AA2244" i="5"/>
  <c r="AA2245" i="5"/>
  <c r="AA2246" i="5"/>
  <c r="AA2247" i="5"/>
  <c r="AA2248" i="5"/>
  <c r="AA2249" i="5"/>
  <c r="AA2250" i="5"/>
  <c r="AA2251" i="5"/>
  <c r="AA2252" i="5"/>
  <c r="AA2253" i="5"/>
  <c r="AA2254" i="5"/>
  <c r="AA2255" i="5"/>
  <c r="AA2256" i="5"/>
  <c r="AA2257" i="5"/>
  <c r="AA2258" i="5"/>
  <c r="AA2259" i="5"/>
  <c r="AA2260" i="5"/>
  <c r="AA2261" i="5"/>
  <c r="AA2262" i="5"/>
  <c r="AA2263" i="5"/>
  <c r="AA2264" i="5"/>
  <c r="AA2265" i="5"/>
  <c r="AA2266" i="5"/>
  <c r="AA2267" i="5"/>
  <c r="AA2268" i="5"/>
  <c r="AA2269" i="5"/>
  <c r="AA2270" i="5"/>
  <c r="AA2271" i="5"/>
  <c r="AA2272" i="5"/>
  <c r="AA2273" i="5"/>
  <c r="AA2274" i="5"/>
  <c r="AA2275" i="5"/>
  <c r="AA2276" i="5"/>
  <c r="AA2277" i="5"/>
  <c r="AA2278" i="5"/>
  <c r="AA2279" i="5"/>
  <c r="AA2280" i="5"/>
  <c r="AA2281" i="5"/>
  <c r="AA2282" i="5"/>
  <c r="AA2283" i="5"/>
  <c r="AA2284" i="5"/>
  <c r="AA2285" i="5"/>
  <c r="AA2286" i="5"/>
  <c r="AA2287" i="5"/>
  <c r="AA2288" i="5"/>
  <c r="AA2289" i="5"/>
  <c r="AA2290" i="5"/>
  <c r="AA2291" i="5"/>
  <c r="AA2292" i="5"/>
  <c r="AA2293" i="5"/>
  <c r="AA2294" i="5"/>
  <c r="AA2295" i="5"/>
  <c r="AA2296" i="5"/>
  <c r="AA2297" i="5"/>
  <c r="AA2298" i="5"/>
  <c r="AA2299" i="5"/>
  <c r="AA2300" i="5"/>
  <c r="AA2301" i="5"/>
  <c r="AA2302" i="5"/>
  <c r="AA2303" i="5"/>
  <c r="AA2304" i="5"/>
  <c r="AA2305" i="5"/>
  <c r="AA2306" i="5"/>
  <c r="AA2307" i="5"/>
  <c r="AA2308" i="5"/>
  <c r="AA2309" i="5"/>
  <c r="AA2310" i="5"/>
  <c r="AA2311" i="5"/>
  <c r="AA2312" i="5"/>
  <c r="AA2313" i="5"/>
  <c r="AA2314" i="5"/>
  <c r="AA2315" i="5"/>
  <c r="AA2316" i="5"/>
  <c r="AA2317" i="5"/>
  <c r="AA2318" i="5"/>
  <c r="AA2319" i="5"/>
  <c r="AA2320" i="5"/>
  <c r="AA2321" i="5"/>
  <c r="AA2322" i="5"/>
  <c r="AA2323" i="5"/>
  <c r="AA2324" i="5"/>
  <c r="AA2325" i="5"/>
  <c r="AA2326" i="5"/>
  <c r="AA2327" i="5"/>
  <c r="AA2328" i="5"/>
  <c r="AA2329" i="5"/>
  <c r="AA2330" i="5"/>
  <c r="AA2331" i="5"/>
  <c r="AA2332" i="5"/>
  <c r="AA2333" i="5"/>
  <c r="AA2334" i="5"/>
  <c r="AA2335" i="5"/>
  <c r="AA2336" i="5"/>
  <c r="AA2337" i="5"/>
  <c r="AA2338" i="5"/>
  <c r="AA2339" i="5"/>
  <c r="AA2340" i="5"/>
  <c r="AA2341" i="5"/>
  <c r="AA2342" i="5"/>
  <c r="AA2343" i="5"/>
  <c r="AA2344" i="5"/>
  <c r="AA2345" i="5"/>
  <c r="AA2346" i="5"/>
  <c r="AA2347" i="5"/>
  <c r="AA2348" i="5"/>
  <c r="AA2349" i="5"/>
  <c r="AA2350" i="5"/>
  <c r="AA2351" i="5"/>
  <c r="AA2352" i="5"/>
  <c r="AA2353" i="5"/>
  <c r="AA2354" i="5"/>
  <c r="AA2355" i="5"/>
  <c r="AA2356" i="5"/>
  <c r="AA2357" i="5"/>
  <c r="AA2358" i="5"/>
  <c r="AA2359" i="5"/>
  <c r="AA2360" i="5"/>
  <c r="AA2361" i="5"/>
  <c r="AA2362" i="5"/>
  <c r="AA2363" i="5"/>
  <c r="AA2364" i="5"/>
  <c r="AA2365" i="5"/>
  <c r="AA2366" i="5"/>
  <c r="AA2367" i="5"/>
  <c r="AA2368" i="5"/>
  <c r="AA2369" i="5"/>
  <c r="AA2370" i="5"/>
  <c r="AA2371" i="5"/>
  <c r="AA2372" i="5"/>
  <c r="AA2373" i="5"/>
  <c r="AA2374" i="5"/>
  <c r="AA2375" i="5"/>
  <c r="AA2376" i="5"/>
  <c r="AA2377" i="5"/>
  <c r="AA2378" i="5"/>
  <c r="AA2379" i="5"/>
  <c r="AA2380" i="5"/>
  <c r="AA2381" i="5"/>
  <c r="AA2382" i="5"/>
  <c r="AA2383" i="5"/>
  <c r="AA2384" i="5"/>
  <c r="AA2385" i="5"/>
  <c r="AA2386" i="5"/>
  <c r="AA2387" i="5"/>
  <c r="AA2388" i="5"/>
  <c r="AA2389" i="5"/>
  <c r="AA2390" i="5"/>
  <c r="AA2391" i="5"/>
  <c r="AA2392" i="5"/>
  <c r="AA2393" i="5"/>
  <c r="AA2394" i="5"/>
  <c r="AA2395" i="5"/>
  <c r="AA2396" i="5"/>
  <c r="AA2397" i="5"/>
  <c r="AA2398" i="5"/>
  <c r="AA2399" i="5"/>
  <c r="AA2400" i="5"/>
  <c r="AA2401" i="5"/>
  <c r="AA2402" i="5"/>
  <c r="AA2403" i="5"/>
  <c r="AA2404" i="5"/>
  <c r="AA2405" i="5"/>
  <c r="AA2406" i="5"/>
  <c r="AA2407" i="5"/>
  <c r="AA2408" i="5"/>
  <c r="AA2409" i="5"/>
  <c r="AA2410" i="5"/>
  <c r="AA2411" i="5"/>
  <c r="AA2412" i="5"/>
  <c r="AA2413" i="5"/>
  <c r="AA2414" i="5"/>
  <c r="AA2415" i="5"/>
  <c r="AA2416" i="5"/>
  <c r="AA2417" i="5"/>
  <c r="AA2418" i="5"/>
  <c r="AA2419" i="5"/>
  <c r="AA2420" i="5"/>
  <c r="AA2421" i="5"/>
  <c r="AA2422" i="5"/>
  <c r="AA2423" i="5"/>
  <c r="AA2424" i="5"/>
  <c r="AA2425" i="5"/>
  <c r="AA2426" i="5"/>
  <c r="AA2427" i="5"/>
  <c r="AA2428" i="5"/>
  <c r="AA2429" i="5"/>
  <c r="AA2430" i="5"/>
  <c r="AA2431" i="5"/>
  <c r="AA2432" i="5"/>
  <c r="AA2433" i="5"/>
  <c r="AA2434" i="5"/>
  <c r="AA2435" i="5"/>
  <c r="AA2436" i="5"/>
  <c r="AA2437" i="5"/>
  <c r="AA2438" i="5"/>
  <c r="AA2439" i="5"/>
  <c r="AA2440" i="5"/>
  <c r="AA2441" i="5"/>
  <c r="AA2442" i="5"/>
  <c r="AA2443" i="5"/>
  <c r="AA2444" i="5"/>
  <c r="AA2445" i="5"/>
  <c r="AA2446" i="5"/>
  <c r="AA2447" i="5"/>
  <c r="AA2448" i="5"/>
  <c r="AA2449" i="5"/>
  <c r="AA2450" i="5"/>
  <c r="AA2451" i="5"/>
  <c r="AA2452" i="5"/>
  <c r="AA2453" i="5"/>
  <c r="AA2454" i="5"/>
  <c r="AA2455" i="5"/>
  <c r="AA2456" i="5"/>
  <c r="AA2457" i="5"/>
  <c r="AA2458" i="5"/>
  <c r="AA2459" i="5"/>
  <c r="AA2460" i="5"/>
  <c r="AA2461" i="5"/>
  <c r="AA2462" i="5"/>
  <c r="AA2463" i="5"/>
  <c r="AA2464" i="5"/>
  <c r="AA2465" i="5"/>
  <c r="AA2466" i="5"/>
  <c r="AA2467" i="5"/>
  <c r="AA2468" i="5"/>
  <c r="AA2469" i="5"/>
  <c r="AA2470" i="5"/>
  <c r="AA2471" i="5"/>
  <c r="AA2472" i="5"/>
  <c r="AA2473" i="5"/>
  <c r="AA2474" i="5"/>
  <c r="AA2475" i="5"/>
  <c r="AA2476" i="5"/>
  <c r="AA2477" i="5"/>
  <c r="AA2478" i="5"/>
  <c r="AA2479" i="5"/>
  <c r="AA2480" i="5"/>
  <c r="AA2481" i="5"/>
  <c r="AA2482" i="5"/>
  <c r="AA2483" i="5"/>
  <c r="AA2484" i="5"/>
  <c r="AA2485" i="5"/>
  <c r="AA2486" i="5"/>
  <c r="AA2487" i="5"/>
  <c r="AA2488" i="5"/>
  <c r="AA2489" i="5"/>
  <c r="AA2490" i="5"/>
  <c r="AA2491" i="5"/>
  <c r="AA2492" i="5"/>
  <c r="AA2493" i="5"/>
  <c r="AA2494" i="5"/>
  <c r="AA2495" i="5"/>
  <c r="AA2496" i="5"/>
  <c r="AA2497" i="5"/>
  <c r="AA2498" i="5"/>
  <c r="AA2499" i="5"/>
  <c r="AA2500" i="5"/>
  <c r="AA2501" i="5"/>
  <c r="AA2502" i="5"/>
  <c r="AA2503" i="5"/>
  <c r="AA2504" i="5"/>
  <c r="AA2505" i="5"/>
  <c r="AA2506" i="5"/>
  <c r="AA2507" i="5"/>
  <c r="AA2508" i="5"/>
  <c r="AA2509" i="5"/>
  <c r="AA2510" i="5"/>
  <c r="AA2511" i="5"/>
  <c r="AA2512" i="5"/>
  <c r="AA2513" i="5"/>
  <c r="AA2514" i="5"/>
  <c r="AA2515" i="5"/>
  <c r="AA2516" i="5"/>
  <c r="AA2517" i="5"/>
  <c r="AA2518" i="5"/>
  <c r="AA2519" i="5"/>
  <c r="AA2520" i="5"/>
  <c r="AA2521" i="5"/>
  <c r="AA2522" i="5"/>
  <c r="AA2523" i="5"/>
  <c r="AA2524" i="5"/>
  <c r="AA2525" i="5"/>
  <c r="AA2526" i="5"/>
  <c r="AA2527" i="5"/>
  <c r="AA2528" i="5"/>
  <c r="AA2529" i="5"/>
  <c r="AA2530" i="5"/>
  <c r="AA2531" i="5"/>
  <c r="AA2532" i="5"/>
  <c r="AA2533" i="5"/>
  <c r="AA2534" i="5"/>
  <c r="AA2535" i="5"/>
  <c r="AA2536" i="5"/>
  <c r="AA2537" i="5"/>
  <c r="AA2538" i="5"/>
  <c r="AA2539" i="5"/>
  <c r="AA2540" i="5"/>
  <c r="AA2541" i="5"/>
  <c r="AA2542" i="5"/>
  <c r="AA2543" i="5"/>
  <c r="AA2544" i="5"/>
  <c r="AA2545" i="5"/>
  <c r="AA2546" i="5"/>
  <c r="AA2547" i="5"/>
  <c r="AA2548" i="5"/>
  <c r="AA2549" i="5"/>
  <c r="AA2550" i="5"/>
  <c r="AA2551" i="5"/>
  <c r="AA2552" i="5"/>
  <c r="AA2553" i="5"/>
  <c r="AA2554" i="5"/>
  <c r="AA2555" i="5"/>
  <c r="AA2556" i="5"/>
  <c r="AA2557" i="5"/>
  <c r="AA2558" i="5"/>
  <c r="AA2559" i="5"/>
  <c r="AA2560" i="5"/>
  <c r="AA2561" i="5"/>
  <c r="AA2562" i="5"/>
  <c r="AA2563" i="5"/>
  <c r="AA2564" i="5"/>
  <c r="AA2565" i="5"/>
  <c r="AA2566" i="5"/>
  <c r="AA2567" i="5"/>
  <c r="AA2568" i="5"/>
  <c r="AA2569" i="5"/>
  <c r="AA2570" i="5"/>
  <c r="AA2571" i="5"/>
  <c r="AA2572" i="5"/>
  <c r="AA2573" i="5"/>
  <c r="AA2574" i="5"/>
  <c r="AA2575" i="5"/>
  <c r="AA2576" i="5"/>
  <c r="AA2577" i="5"/>
  <c r="AA2578" i="5"/>
  <c r="AA2579" i="5"/>
  <c r="AA2580" i="5"/>
  <c r="AA2581" i="5"/>
  <c r="AA2582" i="5"/>
  <c r="AA2583" i="5"/>
  <c r="AA2584" i="5"/>
  <c r="AA2585" i="5"/>
  <c r="AA2586" i="5"/>
  <c r="AA2587" i="5"/>
  <c r="AA2588" i="5"/>
  <c r="AA2589" i="5"/>
  <c r="AA2590" i="5"/>
  <c r="AA2591" i="5"/>
  <c r="AA2592" i="5"/>
  <c r="AA2593" i="5"/>
  <c r="AA2594" i="5"/>
  <c r="AA2595" i="5"/>
  <c r="AA2596" i="5"/>
  <c r="AA2597" i="5"/>
  <c r="AA2598" i="5"/>
  <c r="AA2599" i="5"/>
  <c r="AA2600" i="5"/>
  <c r="AA2601" i="5"/>
  <c r="AA2602" i="5"/>
  <c r="AA2603" i="5"/>
  <c r="AA2604" i="5"/>
  <c r="AA2605" i="5"/>
  <c r="AA2606" i="5"/>
  <c r="AA2607" i="5"/>
  <c r="AA2608" i="5"/>
  <c r="AA2609" i="5"/>
  <c r="AA2610" i="5"/>
  <c r="AA2611" i="5"/>
  <c r="AA2612" i="5"/>
  <c r="AA2613" i="5"/>
  <c r="AA2614" i="5"/>
  <c r="AA2615" i="5"/>
  <c r="AA2616" i="5"/>
  <c r="AA2617" i="5"/>
  <c r="AA2618" i="5"/>
  <c r="AA2619" i="5"/>
  <c r="AA2620" i="5"/>
  <c r="AA2621" i="5"/>
  <c r="AA2622" i="5"/>
  <c r="AA2623" i="5"/>
  <c r="AA2624" i="5"/>
  <c r="AA2625" i="5"/>
  <c r="AA2626" i="5"/>
  <c r="AA2627" i="5"/>
  <c r="AA2628" i="5"/>
  <c r="AA2629" i="5"/>
  <c r="AA2630" i="5"/>
  <c r="AA2631" i="5"/>
  <c r="AA2632" i="5"/>
  <c r="AA2633" i="5"/>
  <c r="AA2634" i="5"/>
  <c r="AA2635" i="5"/>
  <c r="AA2636" i="5"/>
  <c r="AA2637" i="5"/>
  <c r="AA2638" i="5"/>
  <c r="AA2639" i="5"/>
  <c r="AA2640" i="5"/>
  <c r="AA2641" i="5"/>
  <c r="AA2642" i="5"/>
  <c r="AA2643" i="5"/>
  <c r="AA2644" i="5"/>
  <c r="AA2645" i="5"/>
  <c r="AA2646" i="5"/>
  <c r="AA2647" i="5"/>
  <c r="AA2648" i="5"/>
  <c r="AA2649" i="5"/>
  <c r="AA2650" i="5"/>
  <c r="AA2651" i="5"/>
  <c r="AA2652" i="5"/>
  <c r="AA2653" i="5"/>
  <c r="AA2654" i="5"/>
  <c r="AA2655" i="5"/>
  <c r="AA2656" i="5"/>
  <c r="AA2657" i="5"/>
  <c r="AA2658" i="5"/>
  <c r="AA2659" i="5"/>
  <c r="AA2660" i="5"/>
  <c r="AA2661" i="5"/>
  <c r="AA2662" i="5"/>
  <c r="AA2663" i="5"/>
  <c r="AA2664" i="5"/>
  <c r="AA2665" i="5"/>
  <c r="AA2666" i="5"/>
  <c r="AA2667" i="5"/>
  <c r="AA2668" i="5"/>
  <c r="AA2669" i="5"/>
  <c r="AA2670" i="5"/>
  <c r="AA2671" i="5"/>
  <c r="AA2672" i="5"/>
  <c r="AA2673" i="5"/>
  <c r="AA2674" i="5"/>
  <c r="AA2675" i="5"/>
  <c r="AA2676" i="5"/>
  <c r="AA2677" i="5"/>
  <c r="AA2678" i="5"/>
  <c r="AA2679" i="5"/>
  <c r="AA2680" i="5"/>
  <c r="AA2681" i="5"/>
  <c r="AA2682" i="5"/>
  <c r="AA2683" i="5"/>
  <c r="AA2684" i="5"/>
  <c r="AA2685" i="5"/>
  <c r="AA2686" i="5"/>
  <c r="AA2687" i="5"/>
  <c r="AA2688" i="5"/>
  <c r="AA2689" i="5"/>
  <c r="AA2690" i="5"/>
  <c r="AA2691" i="5"/>
  <c r="AA2692" i="5"/>
  <c r="AA2693" i="5"/>
  <c r="AA2694" i="5"/>
  <c r="AA2695" i="5"/>
  <c r="AA2696" i="5"/>
  <c r="AA2697" i="5"/>
  <c r="AA2698" i="5"/>
  <c r="AA2699" i="5"/>
  <c r="AA2700" i="5"/>
  <c r="AA2701" i="5"/>
  <c r="AA2702" i="5"/>
  <c r="AA2703" i="5"/>
  <c r="AA2704" i="5"/>
  <c r="AA2705" i="5"/>
  <c r="AA2706" i="5"/>
  <c r="AA2707" i="5"/>
  <c r="AA2708" i="5"/>
  <c r="AA2709" i="5"/>
  <c r="AA2710" i="5"/>
  <c r="AA2711" i="5"/>
  <c r="AA2712" i="5"/>
  <c r="AA2713" i="5"/>
  <c r="AA2714" i="5"/>
  <c r="AA2715" i="5"/>
  <c r="AA2716" i="5"/>
  <c r="AA2717" i="5"/>
  <c r="AA2718" i="5"/>
  <c r="AA2719" i="5"/>
  <c r="AA2720" i="5"/>
  <c r="AA2721" i="5"/>
  <c r="AA2722" i="5"/>
  <c r="AA2723" i="5"/>
  <c r="AA2724" i="5"/>
  <c r="AA2725" i="5"/>
  <c r="AA2726" i="5"/>
  <c r="AA2727" i="5"/>
  <c r="AA2728" i="5"/>
  <c r="AA2729" i="5"/>
  <c r="AA2730" i="5"/>
  <c r="AA2731" i="5"/>
  <c r="AA2732" i="5"/>
  <c r="AA2733" i="5"/>
  <c r="AA2734" i="5"/>
  <c r="AA2735" i="5"/>
  <c r="AA2736" i="5"/>
  <c r="AA2737" i="5"/>
  <c r="AA2738" i="5"/>
  <c r="AA2739" i="5"/>
  <c r="AA2740" i="5"/>
  <c r="AA2741" i="5"/>
  <c r="AA2742" i="5"/>
  <c r="AA2743" i="5"/>
  <c r="AA2744" i="5"/>
  <c r="AA2745" i="5"/>
  <c r="AA2746" i="5"/>
  <c r="AA2747" i="5"/>
  <c r="AA2748" i="5"/>
  <c r="AA2749" i="5"/>
  <c r="AA2750" i="5"/>
  <c r="AA2751" i="5"/>
  <c r="AA2752" i="5"/>
  <c r="AA2753" i="5"/>
  <c r="AA2754" i="5"/>
  <c r="AA2755" i="5"/>
  <c r="AA2756" i="5"/>
  <c r="AA2757" i="5"/>
  <c r="AA2758" i="5"/>
  <c r="AA2759" i="5"/>
  <c r="AA2760" i="5"/>
  <c r="AA2761" i="5"/>
  <c r="AA2762" i="5"/>
  <c r="AA2763" i="5"/>
  <c r="AA2764" i="5"/>
  <c r="AA2765" i="5"/>
  <c r="AA2766" i="5"/>
  <c r="AA2767" i="5"/>
  <c r="AA2768" i="5"/>
  <c r="AA2769" i="5"/>
  <c r="AA2770" i="5"/>
  <c r="AA2771" i="5"/>
  <c r="AA2772" i="5"/>
  <c r="AA2773" i="5"/>
  <c r="AA2774" i="5"/>
  <c r="AA2775" i="5"/>
  <c r="AA2776" i="5"/>
  <c r="AA2777" i="5"/>
  <c r="AA2778" i="5"/>
  <c r="AA2779" i="5"/>
  <c r="AA2780" i="5"/>
  <c r="AA2781" i="5"/>
  <c r="AA2782" i="5"/>
  <c r="AA2783" i="5"/>
  <c r="AA2784" i="5"/>
  <c r="AA2785" i="5"/>
  <c r="AA2786" i="5"/>
  <c r="AA2787" i="5"/>
  <c r="AA2788" i="5"/>
  <c r="AA2789" i="5"/>
  <c r="AA2790" i="5"/>
  <c r="AA2791" i="5"/>
  <c r="AA2792" i="5"/>
  <c r="AA2793" i="5"/>
  <c r="AA2794" i="5"/>
  <c r="AA2795" i="5"/>
  <c r="AA2796" i="5"/>
  <c r="AA2797" i="5"/>
  <c r="AA2798" i="5"/>
  <c r="AA2799" i="5"/>
  <c r="AA2800" i="5"/>
  <c r="AA2801" i="5"/>
  <c r="AA2802" i="5"/>
  <c r="AA2803" i="5"/>
  <c r="AA2804" i="5"/>
  <c r="AA2805" i="5"/>
  <c r="AA2806" i="5"/>
  <c r="AA2807" i="5"/>
  <c r="AA2808" i="5"/>
  <c r="AA2809" i="5"/>
  <c r="AA2810" i="5"/>
  <c r="AA2811" i="5"/>
  <c r="AA2812" i="5"/>
  <c r="AA2813" i="5"/>
  <c r="AA2814" i="5"/>
  <c r="AA2815" i="5"/>
  <c r="AA2816" i="5"/>
  <c r="AA2817" i="5"/>
  <c r="AA2818" i="5"/>
  <c r="AA2819" i="5"/>
  <c r="AA2820" i="5"/>
  <c r="AA2821" i="5"/>
  <c r="AA2822" i="5"/>
  <c r="AA2823" i="5"/>
  <c r="AA2824" i="5"/>
  <c r="AA2825" i="5"/>
  <c r="AA2826" i="5"/>
  <c r="AA2827" i="5"/>
  <c r="AA2828" i="5"/>
  <c r="AA2829" i="5"/>
  <c r="AA2830" i="5"/>
  <c r="AA2831" i="5"/>
  <c r="AA2832" i="5"/>
  <c r="AA2833" i="5"/>
  <c r="AA2834" i="5"/>
  <c r="AA2835" i="5"/>
  <c r="AA2836" i="5"/>
  <c r="AA2837" i="5"/>
  <c r="AA2838" i="5"/>
  <c r="AA2839" i="5"/>
  <c r="AA2840" i="5"/>
  <c r="AA2841" i="5"/>
  <c r="AA2842" i="5"/>
  <c r="AA2843" i="5"/>
  <c r="AA2844" i="5"/>
  <c r="AA2845" i="5"/>
  <c r="AA2846" i="5"/>
  <c r="AA2847" i="5"/>
  <c r="AA2848" i="5"/>
  <c r="AA2849" i="5"/>
  <c r="AA2850" i="5"/>
  <c r="AA2851" i="5"/>
  <c r="AA2852" i="5"/>
  <c r="AA2853" i="5"/>
  <c r="AA2854" i="5"/>
  <c r="AA2855" i="5"/>
  <c r="AA2856" i="5"/>
  <c r="AA2857" i="5"/>
  <c r="AA2858" i="5"/>
  <c r="AA2859" i="5"/>
  <c r="AA2860" i="5"/>
  <c r="AA2861" i="5"/>
  <c r="AA2862" i="5"/>
  <c r="AA2863" i="5"/>
  <c r="AA2864" i="5"/>
  <c r="AA2865" i="5"/>
  <c r="AA2866" i="5"/>
  <c r="AA2867" i="5"/>
  <c r="AA2868" i="5"/>
  <c r="AA2869" i="5"/>
  <c r="AA2870" i="5"/>
  <c r="AA2871" i="5"/>
  <c r="AA2872" i="5"/>
  <c r="AA2873" i="5"/>
  <c r="AA2874" i="5"/>
  <c r="AA2875" i="5"/>
  <c r="AA2876" i="5"/>
  <c r="AA2877" i="5"/>
  <c r="AA2878" i="5"/>
  <c r="AA2879" i="5"/>
  <c r="AA2880" i="5"/>
  <c r="AA2881" i="5"/>
  <c r="AA2882" i="5"/>
  <c r="AA2883" i="5"/>
  <c r="AA2884" i="5"/>
  <c r="AA2885" i="5"/>
  <c r="AA2886" i="5"/>
  <c r="AA2887" i="5"/>
  <c r="AA2888" i="5"/>
  <c r="AA2889" i="5"/>
  <c r="AA2890" i="5"/>
  <c r="AA2891" i="5"/>
  <c r="AA2892" i="5"/>
  <c r="AA2893" i="5"/>
  <c r="AA2894" i="5"/>
  <c r="AA2895" i="5"/>
  <c r="AA2896" i="5"/>
  <c r="AA2897" i="5"/>
  <c r="AA2898" i="5"/>
  <c r="AA2899" i="5"/>
  <c r="AA2900" i="5"/>
  <c r="AA2901" i="5"/>
  <c r="AA2902" i="5"/>
  <c r="AA2903" i="5"/>
  <c r="AA2904" i="5"/>
  <c r="AA2905" i="5"/>
  <c r="AA2906" i="5"/>
  <c r="AA2907" i="5"/>
  <c r="AA2908" i="5"/>
  <c r="AA2909" i="5"/>
  <c r="AA2910" i="5"/>
  <c r="AA2911" i="5"/>
  <c r="AA2912" i="5"/>
  <c r="AA2913" i="5"/>
  <c r="AA2914" i="5"/>
  <c r="AA2915" i="5"/>
  <c r="AA2916" i="5"/>
  <c r="AA2917" i="5"/>
  <c r="AA2918" i="5"/>
  <c r="AA2919" i="5"/>
  <c r="AA2920" i="5"/>
  <c r="AA2921" i="5"/>
  <c r="AA2922" i="5"/>
  <c r="AA2923" i="5"/>
  <c r="AA2924" i="5"/>
  <c r="AA2925" i="5"/>
  <c r="AA2926" i="5"/>
  <c r="AA2927" i="5"/>
  <c r="AA2928" i="5"/>
  <c r="AA2929" i="5"/>
  <c r="AA2930" i="5"/>
  <c r="AA2931" i="5"/>
  <c r="AA2932" i="5"/>
  <c r="AA2933" i="5"/>
  <c r="AA2934" i="5"/>
  <c r="AA2935" i="5"/>
  <c r="AA2936" i="5"/>
  <c r="AA2937" i="5"/>
  <c r="AA2938" i="5"/>
  <c r="AA2939" i="5"/>
  <c r="AA2940" i="5"/>
  <c r="AA2941" i="5"/>
  <c r="AA2942" i="5"/>
  <c r="AA2943" i="5"/>
  <c r="AA2944" i="5"/>
  <c r="AA2945" i="5"/>
  <c r="AA2946" i="5"/>
  <c r="AA2947" i="5"/>
  <c r="AA2948" i="5"/>
  <c r="AA2949" i="5"/>
  <c r="AA2950" i="5"/>
  <c r="AA2951" i="5"/>
  <c r="AA2952" i="5"/>
  <c r="AA2953" i="5"/>
  <c r="AA2954" i="5"/>
  <c r="AA2955" i="5"/>
  <c r="AA2956" i="5"/>
  <c r="AA2957" i="5"/>
  <c r="AA2958" i="5"/>
  <c r="AA2959" i="5"/>
  <c r="AA2960" i="5"/>
  <c r="AA2961" i="5"/>
  <c r="AA2962" i="5"/>
  <c r="AA2963" i="5"/>
  <c r="AA2964" i="5"/>
  <c r="AA2965" i="5"/>
  <c r="AA2966" i="5"/>
  <c r="AA2967" i="5"/>
  <c r="AA2968" i="5"/>
  <c r="AA2969" i="5"/>
  <c r="AA2970" i="5"/>
  <c r="AA2971" i="5"/>
  <c r="AA2972" i="5"/>
  <c r="AA2973" i="5"/>
  <c r="AA2974" i="5"/>
  <c r="AA2975" i="5"/>
  <c r="AA2976" i="5"/>
  <c r="AA2977" i="5"/>
  <c r="AA2978" i="5"/>
  <c r="AA2979" i="5"/>
  <c r="AA2980" i="5"/>
  <c r="AA2981" i="5"/>
  <c r="AA2982" i="5"/>
  <c r="AA2983" i="5"/>
  <c r="AA2984" i="5"/>
  <c r="AA2985" i="5"/>
  <c r="AA2986" i="5"/>
  <c r="AA2987" i="5"/>
  <c r="AA2988" i="5"/>
  <c r="AA2989" i="5"/>
  <c r="AA2990" i="5"/>
  <c r="AA2991" i="5"/>
  <c r="AA2992" i="5"/>
  <c r="AA2993" i="5"/>
  <c r="AA2994" i="5"/>
  <c r="AA2995" i="5"/>
  <c r="AA2996" i="5"/>
  <c r="AA2997" i="5"/>
  <c r="AA2998" i="5"/>
  <c r="AA2999" i="5"/>
  <c r="AA3000" i="5"/>
  <c r="AA3001" i="5"/>
  <c r="Z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634" i="5"/>
  <c r="Z635" i="5"/>
  <c r="Z636" i="5"/>
  <c r="Z637" i="5"/>
  <c r="Z638" i="5"/>
  <c r="Z639" i="5"/>
  <c r="Z640" i="5"/>
  <c r="Z641" i="5"/>
  <c r="Z642" i="5"/>
  <c r="Z643" i="5"/>
  <c r="Z644" i="5"/>
  <c r="Z645" i="5"/>
  <c r="Z646" i="5"/>
  <c r="Z647" i="5"/>
  <c r="Z648" i="5"/>
  <c r="Z649" i="5"/>
  <c r="Z650" i="5"/>
  <c r="Z651" i="5"/>
  <c r="Z652" i="5"/>
  <c r="Z653" i="5"/>
  <c r="Z654" i="5"/>
  <c r="Z655" i="5"/>
  <c r="Z656" i="5"/>
  <c r="Z657" i="5"/>
  <c r="Z658" i="5"/>
  <c r="Z659" i="5"/>
  <c r="Z660" i="5"/>
  <c r="Z661" i="5"/>
  <c r="Z662" i="5"/>
  <c r="Z663" i="5"/>
  <c r="Z664" i="5"/>
  <c r="Z665" i="5"/>
  <c r="Z666" i="5"/>
  <c r="Z667" i="5"/>
  <c r="Z668" i="5"/>
  <c r="Z669" i="5"/>
  <c r="Z670" i="5"/>
  <c r="Z671" i="5"/>
  <c r="Z672" i="5"/>
  <c r="Z673" i="5"/>
  <c r="Z674" i="5"/>
  <c r="Z675" i="5"/>
  <c r="Z676" i="5"/>
  <c r="Z677" i="5"/>
  <c r="Z678" i="5"/>
  <c r="Z679" i="5"/>
  <c r="Z680" i="5"/>
  <c r="Z681" i="5"/>
  <c r="Z682" i="5"/>
  <c r="Z683" i="5"/>
  <c r="Z684" i="5"/>
  <c r="Z685" i="5"/>
  <c r="Z686" i="5"/>
  <c r="Z687" i="5"/>
  <c r="Z688" i="5"/>
  <c r="Z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Z727" i="5"/>
  <c r="Z728" i="5"/>
  <c r="Z729" i="5"/>
  <c r="Z730" i="5"/>
  <c r="Z731" i="5"/>
  <c r="Z732" i="5"/>
  <c r="Z733" i="5"/>
  <c r="Z734" i="5"/>
  <c r="Z735" i="5"/>
  <c r="Z736" i="5"/>
  <c r="Z737" i="5"/>
  <c r="Z738" i="5"/>
  <c r="Z739" i="5"/>
  <c r="Z740" i="5"/>
  <c r="Z741" i="5"/>
  <c r="Z742" i="5"/>
  <c r="Z743" i="5"/>
  <c r="Z744" i="5"/>
  <c r="Z745" i="5"/>
  <c r="Z746" i="5"/>
  <c r="Z747" i="5"/>
  <c r="Z748" i="5"/>
  <c r="Z749" i="5"/>
  <c r="Z750" i="5"/>
  <c r="Z751" i="5"/>
  <c r="Z752" i="5"/>
  <c r="Z753" i="5"/>
  <c r="Z754" i="5"/>
  <c r="Z755" i="5"/>
  <c r="Z756" i="5"/>
  <c r="Z757" i="5"/>
  <c r="Z758" i="5"/>
  <c r="Z759" i="5"/>
  <c r="Z760" i="5"/>
  <c r="Z761" i="5"/>
  <c r="Z762" i="5"/>
  <c r="Z763" i="5"/>
  <c r="Z764" i="5"/>
  <c r="Z765" i="5"/>
  <c r="Z766" i="5"/>
  <c r="Z767" i="5"/>
  <c r="Z768" i="5"/>
  <c r="Z769" i="5"/>
  <c r="Z770" i="5"/>
  <c r="Z771" i="5"/>
  <c r="Z772" i="5"/>
  <c r="Z773" i="5"/>
  <c r="Z774" i="5"/>
  <c r="Z775" i="5"/>
  <c r="Z776" i="5"/>
  <c r="Z777" i="5"/>
  <c r="Z778" i="5"/>
  <c r="Z779" i="5"/>
  <c r="Z780" i="5"/>
  <c r="Z781" i="5"/>
  <c r="Z782" i="5"/>
  <c r="Z783" i="5"/>
  <c r="Z784" i="5"/>
  <c r="Z785" i="5"/>
  <c r="Z786" i="5"/>
  <c r="Z787" i="5"/>
  <c r="Z788" i="5"/>
  <c r="Z789" i="5"/>
  <c r="Z790" i="5"/>
  <c r="Z791" i="5"/>
  <c r="Z792" i="5"/>
  <c r="Z793" i="5"/>
  <c r="Z794" i="5"/>
  <c r="Z795" i="5"/>
  <c r="Z796" i="5"/>
  <c r="Z797" i="5"/>
  <c r="Z798" i="5"/>
  <c r="Z799" i="5"/>
  <c r="Z800" i="5"/>
  <c r="Z801" i="5"/>
  <c r="Z802" i="5"/>
  <c r="Z803" i="5"/>
  <c r="Z804" i="5"/>
  <c r="Z805" i="5"/>
  <c r="Z806" i="5"/>
  <c r="Z807" i="5"/>
  <c r="Z808" i="5"/>
  <c r="Z809" i="5"/>
  <c r="Z810" i="5"/>
  <c r="Z811" i="5"/>
  <c r="Z812" i="5"/>
  <c r="Z813" i="5"/>
  <c r="Z814" i="5"/>
  <c r="Z815" i="5"/>
  <c r="Z816" i="5"/>
  <c r="Z817" i="5"/>
  <c r="Z818" i="5"/>
  <c r="Z819" i="5"/>
  <c r="Z820" i="5"/>
  <c r="Z821" i="5"/>
  <c r="Z822" i="5"/>
  <c r="Z823" i="5"/>
  <c r="Z824" i="5"/>
  <c r="Z825" i="5"/>
  <c r="Z826" i="5"/>
  <c r="Z827" i="5"/>
  <c r="Z828" i="5"/>
  <c r="Z829" i="5"/>
  <c r="Z830" i="5"/>
  <c r="Z831" i="5"/>
  <c r="Z832" i="5"/>
  <c r="Z833" i="5"/>
  <c r="Z834" i="5"/>
  <c r="Z835" i="5"/>
  <c r="Z836" i="5"/>
  <c r="Z837" i="5"/>
  <c r="Z838" i="5"/>
  <c r="Z839" i="5"/>
  <c r="Z840" i="5"/>
  <c r="Z841" i="5"/>
  <c r="Z842" i="5"/>
  <c r="Z843" i="5"/>
  <c r="Z844" i="5"/>
  <c r="Z845" i="5"/>
  <c r="Z846" i="5"/>
  <c r="Z847" i="5"/>
  <c r="Z848" i="5"/>
  <c r="Z849" i="5"/>
  <c r="Z850" i="5"/>
  <c r="Z851" i="5"/>
  <c r="Z852" i="5"/>
  <c r="Z853" i="5"/>
  <c r="Z854" i="5"/>
  <c r="Z855" i="5"/>
  <c r="Z856" i="5"/>
  <c r="Z857" i="5"/>
  <c r="Z858" i="5"/>
  <c r="Z859" i="5"/>
  <c r="Z860" i="5"/>
  <c r="Z861" i="5"/>
  <c r="Z862" i="5"/>
  <c r="Z863" i="5"/>
  <c r="Z864" i="5"/>
  <c r="Z865" i="5"/>
  <c r="Z866" i="5"/>
  <c r="Z867" i="5"/>
  <c r="Z868" i="5"/>
  <c r="Z869" i="5"/>
  <c r="Z870" i="5"/>
  <c r="Z871" i="5"/>
  <c r="Z872" i="5"/>
  <c r="Z873" i="5"/>
  <c r="Z874" i="5"/>
  <c r="Z875" i="5"/>
  <c r="Z876" i="5"/>
  <c r="Z877" i="5"/>
  <c r="Z878" i="5"/>
  <c r="Z879" i="5"/>
  <c r="Z880" i="5"/>
  <c r="Z881" i="5"/>
  <c r="Z882" i="5"/>
  <c r="Z883" i="5"/>
  <c r="Z884" i="5"/>
  <c r="Z885" i="5"/>
  <c r="Z886" i="5"/>
  <c r="Z887" i="5"/>
  <c r="Z888" i="5"/>
  <c r="Z889" i="5"/>
  <c r="Z890" i="5"/>
  <c r="Z891" i="5"/>
  <c r="Z892" i="5"/>
  <c r="Z893" i="5"/>
  <c r="Z894" i="5"/>
  <c r="Z895" i="5"/>
  <c r="Z896" i="5"/>
  <c r="Z897" i="5"/>
  <c r="Z898" i="5"/>
  <c r="Z899" i="5"/>
  <c r="Z900" i="5"/>
  <c r="Z901" i="5"/>
  <c r="Z902" i="5"/>
  <c r="Z903" i="5"/>
  <c r="Z904" i="5"/>
  <c r="Z905" i="5"/>
  <c r="Z906" i="5"/>
  <c r="Z907" i="5"/>
  <c r="Z908" i="5"/>
  <c r="Z909" i="5"/>
  <c r="Z910" i="5"/>
  <c r="Z911" i="5"/>
  <c r="Z912" i="5"/>
  <c r="Z913" i="5"/>
  <c r="Z914" i="5"/>
  <c r="Z915" i="5"/>
  <c r="Z916" i="5"/>
  <c r="Z917" i="5"/>
  <c r="Z918" i="5"/>
  <c r="Z919" i="5"/>
  <c r="Z920" i="5"/>
  <c r="Z921" i="5"/>
  <c r="Z922" i="5"/>
  <c r="Z923" i="5"/>
  <c r="Z924" i="5"/>
  <c r="Z925" i="5"/>
  <c r="Z926" i="5"/>
  <c r="Z927" i="5"/>
  <c r="Z928" i="5"/>
  <c r="Z929" i="5"/>
  <c r="Z930" i="5"/>
  <c r="Z931" i="5"/>
  <c r="Z932" i="5"/>
  <c r="Z933" i="5"/>
  <c r="Z934" i="5"/>
  <c r="Z935" i="5"/>
  <c r="Z936" i="5"/>
  <c r="Z937" i="5"/>
  <c r="Z938" i="5"/>
  <c r="Z939" i="5"/>
  <c r="Z940" i="5"/>
  <c r="Z941" i="5"/>
  <c r="Z942" i="5"/>
  <c r="Z943" i="5"/>
  <c r="Z944" i="5"/>
  <c r="Z945" i="5"/>
  <c r="Z946" i="5"/>
  <c r="Z947" i="5"/>
  <c r="Z948" i="5"/>
  <c r="Z949" i="5"/>
  <c r="Z950" i="5"/>
  <c r="Z951" i="5"/>
  <c r="Z952" i="5"/>
  <c r="Z953" i="5"/>
  <c r="Z954" i="5"/>
  <c r="Z955" i="5"/>
  <c r="Z956" i="5"/>
  <c r="Z957" i="5"/>
  <c r="Z958" i="5"/>
  <c r="Z959" i="5"/>
  <c r="Z960" i="5"/>
  <c r="Z961" i="5"/>
  <c r="Z962" i="5"/>
  <c r="Z963" i="5"/>
  <c r="Z964" i="5"/>
  <c r="Z965" i="5"/>
  <c r="Z966" i="5"/>
  <c r="Z967" i="5"/>
  <c r="Z968" i="5"/>
  <c r="Z969" i="5"/>
  <c r="Z970" i="5"/>
  <c r="Z971" i="5"/>
  <c r="Z972" i="5"/>
  <c r="Z973" i="5"/>
  <c r="Z974" i="5"/>
  <c r="Z975" i="5"/>
  <c r="Z976" i="5"/>
  <c r="Z977" i="5"/>
  <c r="Z978" i="5"/>
  <c r="Z979" i="5"/>
  <c r="Z980" i="5"/>
  <c r="Z981" i="5"/>
  <c r="Z982" i="5"/>
  <c r="Z983" i="5"/>
  <c r="Z984" i="5"/>
  <c r="Z985" i="5"/>
  <c r="Z986" i="5"/>
  <c r="Z987" i="5"/>
  <c r="Z988" i="5"/>
  <c r="Z989" i="5"/>
  <c r="Z990" i="5"/>
  <c r="Z991" i="5"/>
  <c r="Z992" i="5"/>
  <c r="Z993" i="5"/>
  <c r="Z994" i="5"/>
  <c r="Z995" i="5"/>
  <c r="Z996" i="5"/>
  <c r="Z997" i="5"/>
  <c r="Z998" i="5"/>
  <c r="Z999" i="5"/>
  <c r="Z1000" i="5"/>
  <c r="Z1001" i="5"/>
  <c r="Z1002" i="5"/>
  <c r="Z1003" i="5"/>
  <c r="Z1004" i="5"/>
  <c r="Z1005" i="5"/>
  <c r="Z1006" i="5"/>
  <c r="Z1007" i="5"/>
  <c r="Z1008" i="5"/>
  <c r="Z1009" i="5"/>
  <c r="Z1010" i="5"/>
  <c r="Z1011" i="5"/>
  <c r="Z1012" i="5"/>
  <c r="Z1013" i="5"/>
  <c r="Z1014" i="5"/>
  <c r="Z1015" i="5"/>
  <c r="Z1016" i="5"/>
  <c r="Z1017" i="5"/>
  <c r="Z1018" i="5"/>
  <c r="Z1019" i="5"/>
  <c r="Z1020" i="5"/>
  <c r="Z1021" i="5"/>
  <c r="Z1022" i="5"/>
  <c r="Z1023" i="5"/>
  <c r="Z1024" i="5"/>
  <c r="Z1025" i="5"/>
  <c r="Z1026" i="5"/>
  <c r="Z1027" i="5"/>
  <c r="Z1028" i="5"/>
  <c r="Z1029" i="5"/>
  <c r="Z1030" i="5"/>
  <c r="Z1031" i="5"/>
  <c r="Z1032" i="5"/>
  <c r="Z1033" i="5"/>
  <c r="Z1034" i="5"/>
  <c r="Z1035" i="5"/>
  <c r="Z1036" i="5"/>
  <c r="Z1037" i="5"/>
  <c r="Z1038" i="5"/>
  <c r="Z1039" i="5"/>
  <c r="Z1040" i="5"/>
  <c r="Z1041" i="5"/>
  <c r="Z1042" i="5"/>
  <c r="Z1043" i="5"/>
  <c r="Z1044" i="5"/>
  <c r="Z1045" i="5"/>
  <c r="Z1046" i="5"/>
  <c r="Z1047" i="5"/>
  <c r="Z1048" i="5"/>
  <c r="Z1049" i="5"/>
  <c r="Z1050" i="5"/>
  <c r="Z1051" i="5"/>
  <c r="Z1052" i="5"/>
  <c r="Z1053" i="5"/>
  <c r="Z1054" i="5"/>
  <c r="Z1055" i="5"/>
  <c r="Z1056" i="5"/>
  <c r="Z1057" i="5"/>
  <c r="Z1058" i="5"/>
  <c r="Z1059" i="5"/>
  <c r="Z1060" i="5"/>
  <c r="Z1061" i="5"/>
  <c r="Z1062" i="5"/>
  <c r="Z1063" i="5"/>
  <c r="Z1064" i="5"/>
  <c r="Z1065" i="5"/>
  <c r="Z1066" i="5"/>
  <c r="Z1067" i="5"/>
  <c r="Z1068" i="5"/>
  <c r="Z1069" i="5"/>
  <c r="Z1070" i="5"/>
  <c r="Z1071" i="5"/>
  <c r="Z1072" i="5"/>
  <c r="Z1073" i="5"/>
  <c r="Z1074" i="5"/>
  <c r="Z1075" i="5"/>
  <c r="Z1076" i="5"/>
  <c r="Z1077" i="5"/>
  <c r="Z1078" i="5"/>
  <c r="Z1079" i="5"/>
  <c r="Z1080" i="5"/>
  <c r="Z1081" i="5"/>
  <c r="Z1082" i="5"/>
  <c r="Z1083" i="5"/>
  <c r="Z1084" i="5"/>
  <c r="Z1085" i="5"/>
  <c r="Z1086" i="5"/>
  <c r="Z1087" i="5"/>
  <c r="Z1088" i="5"/>
  <c r="Z1089" i="5"/>
  <c r="Z1090" i="5"/>
  <c r="Z1091" i="5"/>
  <c r="Z1092" i="5"/>
  <c r="Z1093" i="5"/>
  <c r="Z1094" i="5"/>
  <c r="Z1095" i="5"/>
  <c r="Z1096" i="5"/>
  <c r="Z1097" i="5"/>
  <c r="Z1098" i="5"/>
  <c r="Z1099" i="5"/>
  <c r="Z1100" i="5"/>
  <c r="Z1101" i="5"/>
  <c r="Z1102" i="5"/>
  <c r="Z1103" i="5"/>
  <c r="Z1104" i="5"/>
  <c r="Z1105" i="5"/>
  <c r="Z1106" i="5"/>
  <c r="Z1107" i="5"/>
  <c r="Z1108" i="5"/>
  <c r="Z1109" i="5"/>
  <c r="Z1110" i="5"/>
  <c r="Z1111" i="5"/>
  <c r="Z1112" i="5"/>
  <c r="Z1113" i="5"/>
  <c r="Z1114" i="5"/>
  <c r="Z1115" i="5"/>
  <c r="Z1116" i="5"/>
  <c r="Z1117" i="5"/>
  <c r="Z1118" i="5"/>
  <c r="Z1119" i="5"/>
  <c r="Z1120" i="5"/>
  <c r="Z1121" i="5"/>
  <c r="Z1122" i="5"/>
  <c r="Z1123" i="5"/>
  <c r="Z1124" i="5"/>
  <c r="Z1125" i="5"/>
  <c r="Z1126" i="5"/>
  <c r="Z1127" i="5"/>
  <c r="Z1128" i="5"/>
  <c r="Z1129" i="5"/>
  <c r="Z1130" i="5"/>
  <c r="Z1131" i="5"/>
  <c r="Z1132" i="5"/>
  <c r="Z1133" i="5"/>
  <c r="Z1134" i="5"/>
  <c r="Z1135" i="5"/>
  <c r="Z1136" i="5"/>
  <c r="Z1137" i="5"/>
  <c r="Z1138" i="5"/>
  <c r="Z1139" i="5"/>
  <c r="Z1140" i="5"/>
  <c r="Z1141" i="5"/>
  <c r="Z1142" i="5"/>
  <c r="Z1143" i="5"/>
  <c r="Z1144" i="5"/>
  <c r="Z1145" i="5"/>
  <c r="Z1146" i="5"/>
  <c r="Z1147" i="5"/>
  <c r="Z1148" i="5"/>
  <c r="Z1149" i="5"/>
  <c r="Z1150" i="5"/>
  <c r="Z1151" i="5"/>
  <c r="Z1152" i="5"/>
  <c r="Z1153" i="5"/>
  <c r="Z1154" i="5"/>
  <c r="Z1155" i="5"/>
  <c r="Z1156" i="5"/>
  <c r="Z1157" i="5"/>
  <c r="Z1158" i="5"/>
  <c r="Z1159" i="5"/>
  <c r="Z1160" i="5"/>
  <c r="Z1161" i="5"/>
  <c r="Z1162" i="5"/>
  <c r="Z1163" i="5"/>
  <c r="Z1164" i="5"/>
  <c r="Z1165" i="5"/>
  <c r="Z1166" i="5"/>
  <c r="Z1167" i="5"/>
  <c r="Z1168" i="5"/>
  <c r="Z1169" i="5"/>
  <c r="Z1170" i="5"/>
  <c r="Z1171" i="5"/>
  <c r="Z1172" i="5"/>
  <c r="Z1173" i="5"/>
  <c r="Z1174" i="5"/>
  <c r="Z1175" i="5"/>
  <c r="Z1176" i="5"/>
  <c r="Z1177" i="5"/>
  <c r="Z1178" i="5"/>
  <c r="Z1179" i="5"/>
  <c r="Z1180" i="5"/>
  <c r="Z1181" i="5"/>
  <c r="Z1182" i="5"/>
  <c r="Z1183" i="5"/>
  <c r="Z1184" i="5"/>
  <c r="Z1185" i="5"/>
  <c r="Z1186" i="5"/>
  <c r="Z1187" i="5"/>
  <c r="Z1188" i="5"/>
  <c r="Z1189" i="5"/>
  <c r="Z1190" i="5"/>
  <c r="Z1191" i="5"/>
  <c r="Z1192" i="5"/>
  <c r="Z1193" i="5"/>
  <c r="Z1194" i="5"/>
  <c r="Z1195" i="5"/>
  <c r="Z1196" i="5"/>
  <c r="Z1197" i="5"/>
  <c r="Z1198" i="5"/>
  <c r="Z1199" i="5"/>
  <c r="Z1200" i="5"/>
  <c r="Z1201" i="5"/>
  <c r="Z1202" i="5"/>
  <c r="Z1203" i="5"/>
  <c r="Z1204" i="5"/>
  <c r="Z1205" i="5"/>
  <c r="Z1206" i="5"/>
  <c r="Z1207" i="5"/>
  <c r="Z1208" i="5"/>
  <c r="Z1209" i="5"/>
  <c r="Z1210" i="5"/>
  <c r="Z1211" i="5"/>
  <c r="Z1212" i="5"/>
  <c r="Z1213" i="5"/>
  <c r="Z1214" i="5"/>
  <c r="Z1215" i="5"/>
  <c r="Z1216" i="5"/>
  <c r="Z1217" i="5"/>
  <c r="Z1218" i="5"/>
  <c r="Z1219" i="5"/>
  <c r="Z1220" i="5"/>
  <c r="Z1221" i="5"/>
  <c r="Z1222" i="5"/>
  <c r="Z1223" i="5"/>
  <c r="Z1224" i="5"/>
  <c r="Z1225" i="5"/>
  <c r="Z1226" i="5"/>
  <c r="Z1227" i="5"/>
  <c r="Z1228" i="5"/>
  <c r="Z1229" i="5"/>
  <c r="Z1230" i="5"/>
  <c r="Z1231" i="5"/>
  <c r="Z1232" i="5"/>
  <c r="Z1233" i="5"/>
  <c r="Z1234" i="5"/>
  <c r="Z1235" i="5"/>
  <c r="Z1236" i="5"/>
  <c r="Z1237" i="5"/>
  <c r="Z1238" i="5"/>
  <c r="Z1239" i="5"/>
  <c r="Z1240" i="5"/>
  <c r="Z1241" i="5"/>
  <c r="Z1242" i="5"/>
  <c r="Z1243" i="5"/>
  <c r="Z1244" i="5"/>
  <c r="Z1245" i="5"/>
  <c r="Z1246" i="5"/>
  <c r="Z1247" i="5"/>
  <c r="Z1248" i="5"/>
  <c r="Z1249" i="5"/>
  <c r="Z1250" i="5"/>
  <c r="Z1251" i="5"/>
  <c r="Z1252" i="5"/>
  <c r="Z1253" i="5"/>
  <c r="Z1254" i="5"/>
  <c r="Z1255" i="5"/>
  <c r="Z1256" i="5"/>
  <c r="Z1257" i="5"/>
  <c r="Z1258" i="5"/>
  <c r="Z1259" i="5"/>
  <c r="Z1260" i="5"/>
  <c r="Z1261" i="5"/>
  <c r="Z1262" i="5"/>
  <c r="Z1263" i="5"/>
  <c r="Z1264" i="5"/>
  <c r="Z1265" i="5"/>
  <c r="Z1266" i="5"/>
  <c r="Z1267" i="5"/>
  <c r="Z1268" i="5"/>
  <c r="Z1269" i="5"/>
  <c r="Z1270" i="5"/>
  <c r="Z1271" i="5"/>
  <c r="Z1272" i="5"/>
  <c r="Z1273" i="5"/>
  <c r="Z1274" i="5"/>
  <c r="Z1275" i="5"/>
  <c r="Z1276" i="5"/>
  <c r="Z1277" i="5"/>
  <c r="Z1278" i="5"/>
  <c r="Z1279" i="5"/>
  <c r="Z1280" i="5"/>
  <c r="Z1281" i="5"/>
  <c r="Z1282" i="5"/>
  <c r="Z1283" i="5"/>
  <c r="Z1284" i="5"/>
  <c r="Z1285" i="5"/>
  <c r="Z1286" i="5"/>
  <c r="Z1287" i="5"/>
  <c r="Z1288" i="5"/>
  <c r="Z1289" i="5"/>
  <c r="Z1290" i="5"/>
  <c r="Z1291" i="5"/>
  <c r="Z1292" i="5"/>
  <c r="Z1293" i="5"/>
  <c r="Z1294" i="5"/>
  <c r="Z1295" i="5"/>
  <c r="Z1296" i="5"/>
  <c r="Z1297" i="5"/>
  <c r="Z1298" i="5"/>
  <c r="Z1299" i="5"/>
  <c r="Z1300" i="5"/>
  <c r="Z1301" i="5"/>
  <c r="Z1302" i="5"/>
  <c r="Z1303" i="5"/>
  <c r="Z1304" i="5"/>
  <c r="Z1305" i="5"/>
  <c r="Z1306" i="5"/>
  <c r="Z1307" i="5"/>
  <c r="Z1308" i="5"/>
  <c r="Z1309" i="5"/>
  <c r="Z1310" i="5"/>
  <c r="Z1311" i="5"/>
  <c r="Z1312" i="5"/>
  <c r="Z1313" i="5"/>
  <c r="Z1314" i="5"/>
  <c r="Z1315" i="5"/>
  <c r="Z1316" i="5"/>
  <c r="Z1317" i="5"/>
  <c r="Z1318" i="5"/>
  <c r="Z1319" i="5"/>
  <c r="Z1320" i="5"/>
  <c r="Z1321" i="5"/>
  <c r="Z1322" i="5"/>
  <c r="Z1323" i="5"/>
  <c r="Z1324" i="5"/>
  <c r="Z1325" i="5"/>
  <c r="Z1326" i="5"/>
  <c r="Z1327" i="5"/>
  <c r="Z1328" i="5"/>
  <c r="Z1329" i="5"/>
  <c r="Z1330" i="5"/>
  <c r="Z1331" i="5"/>
  <c r="Z1332" i="5"/>
  <c r="Z1333" i="5"/>
  <c r="Z1334" i="5"/>
  <c r="Z1335" i="5"/>
  <c r="Z1336" i="5"/>
  <c r="Z1337" i="5"/>
  <c r="Z1338" i="5"/>
  <c r="Z1339" i="5"/>
  <c r="Z1340" i="5"/>
  <c r="Z1341" i="5"/>
  <c r="Z1342" i="5"/>
  <c r="Z1343" i="5"/>
  <c r="Z1344" i="5"/>
  <c r="Z1345" i="5"/>
  <c r="Z1346" i="5"/>
  <c r="Z1347" i="5"/>
  <c r="Z1348" i="5"/>
  <c r="Z1349" i="5"/>
  <c r="Z1350" i="5"/>
  <c r="Z1351" i="5"/>
  <c r="Z1352" i="5"/>
  <c r="Z1353" i="5"/>
  <c r="Z1354" i="5"/>
  <c r="Z1355" i="5"/>
  <c r="Z1356" i="5"/>
  <c r="Z1357" i="5"/>
  <c r="Z1358" i="5"/>
  <c r="Z1359" i="5"/>
  <c r="Z1360" i="5"/>
  <c r="Z1361" i="5"/>
  <c r="Z1362" i="5"/>
  <c r="Z1363" i="5"/>
  <c r="Z1364" i="5"/>
  <c r="Z1365" i="5"/>
  <c r="Z1366" i="5"/>
  <c r="Z1367" i="5"/>
  <c r="Z1368" i="5"/>
  <c r="Z1369" i="5"/>
  <c r="Z1370" i="5"/>
  <c r="Z1371" i="5"/>
  <c r="Z1372" i="5"/>
  <c r="Z1373" i="5"/>
  <c r="Z1374" i="5"/>
  <c r="Z1375" i="5"/>
  <c r="Z1376" i="5"/>
  <c r="Z1377" i="5"/>
  <c r="Z1378" i="5"/>
  <c r="Z1379" i="5"/>
  <c r="Z1380" i="5"/>
  <c r="Z1381" i="5"/>
  <c r="Z1382" i="5"/>
  <c r="Z1383" i="5"/>
  <c r="Z1384" i="5"/>
  <c r="Z1385" i="5"/>
  <c r="Z1386" i="5"/>
  <c r="Z1387" i="5"/>
  <c r="Z1388" i="5"/>
  <c r="Z1389" i="5"/>
  <c r="Z1390" i="5"/>
  <c r="Z1391" i="5"/>
  <c r="Z1392" i="5"/>
  <c r="Z1393" i="5"/>
  <c r="Z1394" i="5"/>
  <c r="Z1395" i="5"/>
  <c r="Z1396" i="5"/>
  <c r="Z1397" i="5"/>
  <c r="Z1398" i="5"/>
  <c r="Z1399" i="5"/>
  <c r="Z1400" i="5"/>
  <c r="Z1401" i="5"/>
  <c r="Z1402" i="5"/>
  <c r="Z1403" i="5"/>
  <c r="Z1404" i="5"/>
  <c r="Z1405" i="5"/>
  <c r="Z1406" i="5"/>
  <c r="Z1407" i="5"/>
  <c r="Z1408" i="5"/>
  <c r="Z1409" i="5"/>
  <c r="Z1410" i="5"/>
  <c r="Z1411" i="5"/>
  <c r="Z1412" i="5"/>
  <c r="Z1413" i="5"/>
  <c r="Z1414" i="5"/>
  <c r="Z1415" i="5"/>
  <c r="Z1416" i="5"/>
  <c r="Z1417" i="5"/>
  <c r="Z1418" i="5"/>
  <c r="Z1419" i="5"/>
  <c r="Z1420" i="5"/>
  <c r="Z1421" i="5"/>
  <c r="Z1422" i="5"/>
  <c r="Z1423" i="5"/>
  <c r="Z1424" i="5"/>
  <c r="Z1425" i="5"/>
  <c r="Z1426" i="5"/>
  <c r="Z1427" i="5"/>
  <c r="Z1428" i="5"/>
  <c r="Z1429" i="5"/>
  <c r="Z1430" i="5"/>
  <c r="Z1431" i="5"/>
  <c r="Z1432" i="5"/>
  <c r="Z1433" i="5"/>
  <c r="Z1434" i="5"/>
  <c r="Z1435" i="5"/>
  <c r="Z1436" i="5"/>
  <c r="Z1437" i="5"/>
  <c r="Z1438" i="5"/>
  <c r="Z1439" i="5"/>
  <c r="Z1440" i="5"/>
  <c r="Z1441" i="5"/>
  <c r="Z1442" i="5"/>
  <c r="Z1443" i="5"/>
  <c r="Z1444" i="5"/>
  <c r="Z1445" i="5"/>
  <c r="Z1446" i="5"/>
  <c r="Z1447" i="5"/>
  <c r="Z1448" i="5"/>
  <c r="Z1449" i="5"/>
  <c r="Z1450" i="5"/>
  <c r="Z1451" i="5"/>
  <c r="Z1452" i="5"/>
  <c r="Z1453" i="5"/>
  <c r="Z1454" i="5"/>
  <c r="Z1455" i="5"/>
  <c r="Z1456" i="5"/>
  <c r="Z1457" i="5"/>
  <c r="Z1458" i="5"/>
  <c r="Z1459" i="5"/>
  <c r="Z1460" i="5"/>
  <c r="Z1461" i="5"/>
  <c r="Z1462" i="5"/>
  <c r="Z1463" i="5"/>
  <c r="Z1464" i="5"/>
  <c r="Z1465" i="5"/>
  <c r="Z1466" i="5"/>
  <c r="Z1467" i="5"/>
  <c r="Z1468" i="5"/>
  <c r="Z1469" i="5"/>
  <c r="Z1470" i="5"/>
  <c r="Z1471" i="5"/>
  <c r="Z1472" i="5"/>
  <c r="Z1473" i="5"/>
  <c r="Z1474" i="5"/>
  <c r="Z1475" i="5"/>
  <c r="Z1476" i="5"/>
  <c r="Z1477" i="5"/>
  <c r="Z1478" i="5"/>
  <c r="Z1479" i="5"/>
  <c r="Z1480" i="5"/>
  <c r="Z1481" i="5"/>
  <c r="Z1482" i="5"/>
  <c r="Z1483" i="5"/>
  <c r="Z1484" i="5"/>
  <c r="Z1485" i="5"/>
  <c r="Z1486" i="5"/>
  <c r="Z1487" i="5"/>
  <c r="Z1488" i="5"/>
  <c r="Z1489" i="5"/>
  <c r="Z1490" i="5"/>
  <c r="Z1491" i="5"/>
  <c r="Z1492" i="5"/>
  <c r="Z1493" i="5"/>
  <c r="Z1494" i="5"/>
  <c r="Z1495" i="5"/>
  <c r="Z1496" i="5"/>
  <c r="Z1497" i="5"/>
  <c r="Z1498" i="5"/>
  <c r="Z1499" i="5"/>
  <c r="Z1500" i="5"/>
  <c r="Z1501" i="5"/>
  <c r="Z1502" i="5"/>
  <c r="Z1503" i="5"/>
  <c r="Z1504" i="5"/>
  <c r="Z1505" i="5"/>
  <c r="Z1506" i="5"/>
  <c r="Z1507" i="5"/>
  <c r="Z1508" i="5"/>
  <c r="Z1509" i="5"/>
  <c r="Z1510" i="5"/>
  <c r="Z1511" i="5"/>
  <c r="Z1512" i="5"/>
  <c r="Z1513" i="5"/>
  <c r="Z1514" i="5"/>
  <c r="Z1515" i="5"/>
  <c r="Z1516" i="5"/>
  <c r="Z1517" i="5"/>
  <c r="Z1518" i="5"/>
  <c r="Z1519" i="5"/>
  <c r="Z1520" i="5"/>
  <c r="Z1521" i="5"/>
  <c r="Z1522" i="5"/>
  <c r="Z1523" i="5"/>
  <c r="Z1524" i="5"/>
  <c r="Z1525" i="5"/>
  <c r="Z1526" i="5"/>
  <c r="Z1527" i="5"/>
  <c r="Z1528" i="5"/>
  <c r="Z1529" i="5"/>
  <c r="Z1530" i="5"/>
  <c r="Z1531" i="5"/>
  <c r="Z1532" i="5"/>
  <c r="Z1533" i="5"/>
  <c r="Z1534" i="5"/>
  <c r="Z1535" i="5"/>
  <c r="Z1536" i="5"/>
  <c r="Z1537" i="5"/>
  <c r="Z1538" i="5"/>
  <c r="Z1539" i="5"/>
  <c r="Z1540" i="5"/>
  <c r="Z1541" i="5"/>
  <c r="Z1542" i="5"/>
  <c r="Z1543" i="5"/>
  <c r="Z1544" i="5"/>
  <c r="Z1545" i="5"/>
  <c r="Z1546" i="5"/>
  <c r="Z1547" i="5"/>
  <c r="Z1548" i="5"/>
  <c r="Z1549" i="5"/>
  <c r="Z1550" i="5"/>
  <c r="Z1551" i="5"/>
  <c r="Z1552" i="5"/>
  <c r="Z1553" i="5"/>
  <c r="Z1554" i="5"/>
  <c r="Z1555" i="5"/>
  <c r="Z1556" i="5"/>
  <c r="Z1557" i="5"/>
  <c r="Z1558" i="5"/>
  <c r="Z1559" i="5"/>
  <c r="Z1560" i="5"/>
  <c r="Z1561" i="5"/>
  <c r="Z1562" i="5"/>
  <c r="Z1563" i="5"/>
  <c r="Z1564" i="5"/>
  <c r="Z1565" i="5"/>
  <c r="Z1566" i="5"/>
  <c r="Z1567" i="5"/>
  <c r="Z1568" i="5"/>
  <c r="Z1569" i="5"/>
  <c r="Z1570" i="5"/>
  <c r="Z1571" i="5"/>
  <c r="Z1572" i="5"/>
  <c r="Z1573" i="5"/>
  <c r="Z1574" i="5"/>
  <c r="Z1575" i="5"/>
  <c r="Z1576" i="5"/>
  <c r="Z1577" i="5"/>
  <c r="Z1578" i="5"/>
  <c r="Z1579" i="5"/>
  <c r="Z1580" i="5"/>
  <c r="Z1581" i="5"/>
  <c r="Z1582" i="5"/>
  <c r="Z1583" i="5"/>
  <c r="Z1584" i="5"/>
  <c r="Z1585" i="5"/>
  <c r="Z1586" i="5"/>
  <c r="Z1587" i="5"/>
  <c r="Z1588" i="5"/>
  <c r="Z1589" i="5"/>
  <c r="Z1590" i="5"/>
  <c r="Z1591" i="5"/>
  <c r="Z1592" i="5"/>
  <c r="Z1593" i="5"/>
  <c r="Z1594" i="5"/>
  <c r="Z1595" i="5"/>
  <c r="Z1596" i="5"/>
  <c r="Z1597" i="5"/>
  <c r="Z1598" i="5"/>
  <c r="Z1599" i="5"/>
  <c r="Z1600" i="5"/>
  <c r="Z1601" i="5"/>
  <c r="Z1602" i="5"/>
  <c r="Z1603" i="5"/>
  <c r="Z1604" i="5"/>
  <c r="Z1605" i="5"/>
  <c r="Z1606" i="5"/>
  <c r="Z1607" i="5"/>
  <c r="Z1608" i="5"/>
  <c r="Z1609" i="5"/>
  <c r="Z1610" i="5"/>
  <c r="Z1611" i="5"/>
  <c r="Z1612" i="5"/>
  <c r="Z1613" i="5"/>
  <c r="Z1614" i="5"/>
  <c r="Z1615" i="5"/>
  <c r="Z1616" i="5"/>
  <c r="Z1617" i="5"/>
  <c r="Z1618" i="5"/>
  <c r="Z1619" i="5"/>
  <c r="Z1620" i="5"/>
  <c r="Z1621" i="5"/>
  <c r="Z1622" i="5"/>
  <c r="Z1623" i="5"/>
  <c r="Z1624" i="5"/>
  <c r="Z1625" i="5"/>
  <c r="Z1626" i="5"/>
  <c r="Z1627" i="5"/>
  <c r="Z1628" i="5"/>
  <c r="Z1629" i="5"/>
  <c r="Z1630" i="5"/>
  <c r="Z1631" i="5"/>
  <c r="Z1632" i="5"/>
  <c r="Z1633" i="5"/>
  <c r="Z1634" i="5"/>
  <c r="Z1635" i="5"/>
  <c r="Z1636" i="5"/>
  <c r="Z1637" i="5"/>
  <c r="Z1638" i="5"/>
  <c r="Z1639" i="5"/>
  <c r="Z1640" i="5"/>
  <c r="Z1641" i="5"/>
  <c r="Z1642" i="5"/>
  <c r="Z1643" i="5"/>
  <c r="Z1644" i="5"/>
  <c r="Z1645" i="5"/>
  <c r="Z1646" i="5"/>
  <c r="Z1647" i="5"/>
  <c r="Z1648" i="5"/>
  <c r="Z1649" i="5"/>
  <c r="Z1650" i="5"/>
  <c r="Z1651" i="5"/>
  <c r="Z1652" i="5"/>
  <c r="Z1653" i="5"/>
  <c r="Z1654" i="5"/>
  <c r="Z1655" i="5"/>
  <c r="Z1656" i="5"/>
  <c r="Z1657" i="5"/>
  <c r="Z1658" i="5"/>
  <c r="Z1659" i="5"/>
  <c r="Z1660" i="5"/>
  <c r="Z1661" i="5"/>
  <c r="Z1662" i="5"/>
  <c r="Z1663" i="5"/>
  <c r="Z1664" i="5"/>
  <c r="Z1665" i="5"/>
  <c r="Z1666" i="5"/>
  <c r="Z1667" i="5"/>
  <c r="Z1668" i="5"/>
  <c r="Z1669" i="5"/>
  <c r="Z1670" i="5"/>
  <c r="Z1671" i="5"/>
  <c r="Z1672" i="5"/>
  <c r="Z1673" i="5"/>
  <c r="Z1674" i="5"/>
  <c r="Z1675" i="5"/>
  <c r="Z1676" i="5"/>
  <c r="Z1677" i="5"/>
  <c r="Z1678" i="5"/>
  <c r="Z1679" i="5"/>
  <c r="Z1680" i="5"/>
  <c r="Z1681" i="5"/>
  <c r="Z1682" i="5"/>
  <c r="Z1683" i="5"/>
  <c r="Z1684" i="5"/>
  <c r="Z1685" i="5"/>
  <c r="Z1686" i="5"/>
  <c r="Z1687" i="5"/>
  <c r="Z1688" i="5"/>
  <c r="Z1689" i="5"/>
  <c r="Z1690" i="5"/>
  <c r="Z1691" i="5"/>
  <c r="Z1692" i="5"/>
  <c r="Z1693" i="5"/>
  <c r="Z1694" i="5"/>
  <c r="Z1695" i="5"/>
  <c r="Z1696" i="5"/>
  <c r="Z1697" i="5"/>
  <c r="Z1698" i="5"/>
  <c r="Z1699" i="5"/>
  <c r="Z1700" i="5"/>
  <c r="Z1701" i="5"/>
  <c r="Z1702" i="5"/>
  <c r="Z1703" i="5"/>
  <c r="Z1704" i="5"/>
  <c r="Z1705" i="5"/>
  <c r="Z1706" i="5"/>
  <c r="Z1707" i="5"/>
  <c r="Z1708" i="5"/>
  <c r="Z1709" i="5"/>
  <c r="Z1710" i="5"/>
  <c r="Z1711" i="5"/>
  <c r="Z1712" i="5"/>
  <c r="Z1713" i="5"/>
  <c r="Z1714" i="5"/>
  <c r="Z1715" i="5"/>
  <c r="Z1716" i="5"/>
  <c r="Z1717" i="5"/>
  <c r="Z1718" i="5"/>
  <c r="Z1719" i="5"/>
  <c r="Z1720" i="5"/>
  <c r="Z1721" i="5"/>
  <c r="Z1722" i="5"/>
  <c r="Z1723" i="5"/>
  <c r="Z1724" i="5"/>
  <c r="Z1725" i="5"/>
  <c r="Z1726" i="5"/>
  <c r="Z1727" i="5"/>
  <c r="Z1728" i="5"/>
  <c r="Z1729" i="5"/>
  <c r="Z1730" i="5"/>
  <c r="Z1731" i="5"/>
  <c r="Z1732" i="5"/>
  <c r="Z1733" i="5"/>
  <c r="Z1734" i="5"/>
  <c r="Z1735" i="5"/>
  <c r="Z1736" i="5"/>
  <c r="Z1737" i="5"/>
  <c r="Z1738" i="5"/>
  <c r="Z1739" i="5"/>
  <c r="Z1740" i="5"/>
  <c r="Z1741" i="5"/>
  <c r="Z1742" i="5"/>
  <c r="Z1743" i="5"/>
  <c r="Z1744" i="5"/>
  <c r="Z1745" i="5"/>
  <c r="Z1746" i="5"/>
  <c r="Z1747" i="5"/>
  <c r="Z1748" i="5"/>
  <c r="Z1749" i="5"/>
  <c r="Z1750" i="5"/>
  <c r="Z1751" i="5"/>
  <c r="Z1752" i="5"/>
  <c r="Z1753" i="5"/>
  <c r="Z1754" i="5"/>
  <c r="Z1755" i="5"/>
  <c r="Z1756" i="5"/>
  <c r="Z1757" i="5"/>
  <c r="Z1758" i="5"/>
  <c r="Z1759" i="5"/>
  <c r="Z1760" i="5"/>
  <c r="Z1761" i="5"/>
  <c r="Z1762" i="5"/>
  <c r="Z1763" i="5"/>
  <c r="Z1764" i="5"/>
  <c r="Z1765" i="5"/>
  <c r="Z1766" i="5"/>
  <c r="Z1767" i="5"/>
  <c r="Z1768" i="5"/>
  <c r="Z1769" i="5"/>
  <c r="Z1770" i="5"/>
  <c r="Z1771" i="5"/>
  <c r="Z1772" i="5"/>
  <c r="Z1773" i="5"/>
  <c r="Z1774" i="5"/>
  <c r="Z1775" i="5"/>
  <c r="Z1776" i="5"/>
  <c r="Z1777" i="5"/>
  <c r="Z1778" i="5"/>
  <c r="Z1779" i="5"/>
  <c r="Z1780" i="5"/>
  <c r="Z1781" i="5"/>
  <c r="Z1782" i="5"/>
  <c r="Z1783" i="5"/>
  <c r="Z1784" i="5"/>
  <c r="Z1785" i="5"/>
  <c r="Z1786" i="5"/>
  <c r="Z1787" i="5"/>
  <c r="Z1788" i="5"/>
  <c r="Z1789" i="5"/>
  <c r="Z1790" i="5"/>
  <c r="Z1791" i="5"/>
  <c r="Z1792" i="5"/>
  <c r="Z1793" i="5"/>
  <c r="Z1794" i="5"/>
  <c r="Z1795" i="5"/>
  <c r="Z1796" i="5"/>
  <c r="Z1797" i="5"/>
  <c r="Z1798" i="5"/>
  <c r="Z1799" i="5"/>
  <c r="Z1800" i="5"/>
  <c r="Z1801" i="5"/>
  <c r="Z1802" i="5"/>
  <c r="Z1803" i="5"/>
  <c r="Z1804" i="5"/>
  <c r="Z1805" i="5"/>
  <c r="Z1806" i="5"/>
  <c r="Z1807" i="5"/>
  <c r="Z1808" i="5"/>
  <c r="Z1809" i="5"/>
  <c r="Z1810" i="5"/>
  <c r="Z1811" i="5"/>
  <c r="Z1812" i="5"/>
  <c r="Z1813" i="5"/>
  <c r="Z1814" i="5"/>
  <c r="Z1815" i="5"/>
  <c r="Z1816" i="5"/>
  <c r="Z1817" i="5"/>
  <c r="Z1818" i="5"/>
  <c r="Z1819" i="5"/>
  <c r="Z1820" i="5"/>
  <c r="Z1821" i="5"/>
  <c r="Z1822" i="5"/>
  <c r="Z1823" i="5"/>
  <c r="Z1824" i="5"/>
  <c r="Z1825" i="5"/>
  <c r="Z1826" i="5"/>
  <c r="Z1827" i="5"/>
  <c r="Z1828" i="5"/>
  <c r="Z1829" i="5"/>
  <c r="Z1830" i="5"/>
  <c r="Z1831" i="5"/>
  <c r="Z1832" i="5"/>
  <c r="Z1833" i="5"/>
  <c r="Z1834" i="5"/>
  <c r="Z1835" i="5"/>
  <c r="Z1836" i="5"/>
  <c r="Z1837" i="5"/>
  <c r="Z1838" i="5"/>
  <c r="Z1839" i="5"/>
  <c r="Z1840" i="5"/>
  <c r="Z1841" i="5"/>
  <c r="Z1842" i="5"/>
  <c r="Z1843" i="5"/>
  <c r="Z1844" i="5"/>
  <c r="Z1845" i="5"/>
  <c r="Z1846" i="5"/>
  <c r="Z1847" i="5"/>
  <c r="Z1848" i="5"/>
  <c r="Z1849" i="5"/>
  <c r="Z1850" i="5"/>
  <c r="Z1851" i="5"/>
  <c r="Z1852" i="5"/>
  <c r="Z1853" i="5"/>
  <c r="Z1854" i="5"/>
  <c r="Z1855" i="5"/>
  <c r="Z1856" i="5"/>
  <c r="Z1857" i="5"/>
  <c r="Z1858" i="5"/>
  <c r="Z1859" i="5"/>
  <c r="Z1860" i="5"/>
  <c r="Z1861" i="5"/>
  <c r="Z1862" i="5"/>
  <c r="Z1863" i="5"/>
  <c r="Z1864" i="5"/>
  <c r="Z1865" i="5"/>
  <c r="Z1866" i="5"/>
  <c r="Z1867" i="5"/>
  <c r="Z1868" i="5"/>
  <c r="Z1869" i="5"/>
  <c r="Z1870" i="5"/>
  <c r="Z1871" i="5"/>
  <c r="Z1872" i="5"/>
  <c r="Z1873" i="5"/>
  <c r="Z1874" i="5"/>
  <c r="Z1875" i="5"/>
  <c r="Z1876" i="5"/>
  <c r="Z1877" i="5"/>
  <c r="Z1878" i="5"/>
  <c r="Z1879" i="5"/>
  <c r="Z1880" i="5"/>
  <c r="Z1881" i="5"/>
  <c r="Z1882" i="5"/>
  <c r="Z1883" i="5"/>
  <c r="Z1884" i="5"/>
  <c r="Z1885" i="5"/>
  <c r="Z1886" i="5"/>
  <c r="Z1887" i="5"/>
  <c r="Z1888" i="5"/>
  <c r="Z1889" i="5"/>
  <c r="Z1890" i="5"/>
  <c r="Z1891" i="5"/>
  <c r="Z1892" i="5"/>
  <c r="Z1893" i="5"/>
  <c r="Z1894" i="5"/>
  <c r="Z1895" i="5"/>
  <c r="Z1896" i="5"/>
  <c r="Z1897" i="5"/>
  <c r="Z1898" i="5"/>
  <c r="Z1899" i="5"/>
  <c r="Z1900" i="5"/>
  <c r="Z1901" i="5"/>
  <c r="Z1902" i="5"/>
  <c r="Z1903" i="5"/>
  <c r="Z1904" i="5"/>
  <c r="Z1905" i="5"/>
  <c r="Z1906" i="5"/>
  <c r="Z1907" i="5"/>
  <c r="Z1908" i="5"/>
  <c r="Z1909" i="5"/>
  <c r="Z1910" i="5"/>
  <c r="Z1911" i="5"/>
  <c r="Z1912" i="5"/>
  <c r="Z1913" i="5"/>
  <c r="Z1914" i="5"/>
  <c r="Z1915" i="5"/>
  <c r="Z1916" i="5"/>
  <c r="Z1917" i="5"/>
  <c r="Z1918" i="5"/>
  <c r="Z1919" i="5"/>
  <c r="Z1920" i="5"/>
  <c r="Z1921" i="5"/>
  <c r="Z1922" i="5"/>
  <c r="Z1923" i="5"/>
  <c r="Z1924" i="5"/>
  <c r="Z1925" i="5"/>
  <c r="Z1926" i="5"/>
  <c r="Z1927" i="5"/>
  <c r="Z1928" i="5"/>
  <c r="Z1929" i="5"/>
  <c r="Z1930" i="5"/>
  <c r="Z1931" i="5"/>
  <c r="Z1932" i="5"/>
  <c r="Z1933" i="5"/>
  <c r="Z1934" i="5"/>
  <c r="Z1935" i="5"/>
  <c r="Z1936" i="5"/>
  <c r="Z1937" i="5"/>
  <c r="Z1938" i="5"/>
  <c r="Z1939" i="5"/>
  <c r="Z1940" i="5"/>
  <c r="Z1941" i="5"/>
  <c r="Z1942" i="5"/>
  <c r="Z1943" i="5"/>
  <c r="Z1944" i="5"/>
  <c r="Z1945" i="5"/>
  <c r="Z1946" i="5"/>
  <c r="Z1947" i="5"/>
  <c r="Z1948" i="5"/>
  <c r="Z1949" i="5"/>
  <c r="Z1950" i="5"/>
  <c r="Z1951" i="5"/>
  <c r="Z1952" i="5"/>
  <c r="Z1953" i="5"/>
  <c r="Z1954" i="5"/>
  <c r="Z1955" i="5"/>
  <c r="Z1956" i="5"/>
  <c r="Z1957" i="5"/>
  <c r="Z1958" i="5"/>
  <c r="Z1959" i="5"/>
  <c r="Z1960" i="5"/>
  <c r="Z1961" i="5"/>
  <c r="Z1962" i="5"/>
  <c r="Z1963" i="5"/>
  <c r="Z1964" i="5"/>
  <c r="Z1965" i="5"/>
  <c r="Z1966" i="5"/>
  <c r="Z1967" i="5"/>
  <c r="Z1968" i="5"/>
  <c r="Z1969" i="5"/>
  <c r="Z1970" i="5"/>
  <c r="Z1971" i="5"/>
  <c r="Z1972" i="5"/>
  <c r="Z1973" i="5"/>
  <c r="Z1974" i="5"/>
  <c r="Z1975" i="5"/>
  <c r="Z1976" i="5"/>
  <c r="Z1977" i="5"/>
  <c r="Z1978" i="5"/>
  <c r="Z1979" i="5"/>
  <c r="Z1980" i="5"/>
  <c r="Z1981" i="5"/>
  <c r="Z1982" i="5"/>
  <c r="Z1983" i="5"/>
  <c r="Z1984" i="5"/>
  <c r="Z1985" i="5"/>
  <c r="Z1986" i="5"/>
  <c r="Z1987" i="5"/>
  <c r="Z1988" i="5"/>
  <c r="Z1989" i="5"/>
  <c r="Z1990" i="5"/>
  <c r="Z1991" i="5"/>
  <c r="Z1992" i="5"/>
  <c r="Z1993" i="5"/>
  <c r="Z1994" i="5"/>
  <c r="Z1995" i="5"/>
  <c r="Z1996" i="5"/>
  <c r="Z1997" i="5"/>
  <c r="Z1998" i="5"/>
  <c r="Z1999" i="5"/>
  <c r="Z2000" i="5"/>
  <c r="Z2001" i="5"/>
  <c r="Z2002" i="5"/>
  <c r="Z2003" i="5"/>
  <c r="Z2004" i="5"/>
  <c r="Z2005" i="5"/>
  <c r="Z2006" i="5"/>
  <c r="Z2007" i="5"/>
  <c r="Z2008" i="5"/>
  <c r="Z2009" i="5"/>
  <c r="Z2010" i="5"/>
  <c r="Z2011" i="5"/>
  <c r="Z2012" i="5"/>
  <c r="Z2013" i="5"/>
  <c r="Z2014" i="5"/>
  <c r="Z2015" i="5"/>
  <c r="Z2016" i="5"/>
  <c r="Z2017" i="5"/>
  <c r="Z2018" i="5"/>
  <c r="Z2019" i="5"/>
  <c r="Z2020" i="5"/>
  <c r="Z2021" i="5"/>
  <c r="Z2022" i="5"/>
  <c r="Z2023" i="5"/>
  <c r="Z2024" i="5"/>
  <c r="Z2025" i="5"/>
  <c r="Z2026" i="5"/>
  <c r="Z2027" i="5"/>
  <c r="Z2028" i="5"/>
  <c r="Z2029" i="5"/>
  <c r="Z2030" i="5"/>
  <c r="Z2031" i="5"/>
  <c r="Z2032" i="5"/>
  <c r="Z2033" i="5"/>
  <c r="Z2034" i="5"/>
  <c r="Z2035" i="5"/>
  <c r="Z2036" i="5"/>
  <c r="Z2037" i="5"/>
  <c r="Z2038" i="5"/>
  <c r="Z2039" i="5"/>
  <c r="Z2040" i="5"/>
  <c r="Z2041" i="5"/>
  <c r="Z2042" i="5"/>
  <c r="Z2043" i="5"/>
  <c r="Z2044" i="5"/>
  <c r="Z2045" i="5"/>
  <c r="Z2046" i="5"/>
  <c r="Z2047" i="5"/>
  <c r="Z2048" i="5"/>
  <c r="Z2049" i="5"/>
  <c r="Z2050" i="5"/>
  <c r="Z2051" i="5"/>
  <c r="Z2052" i="5"/>
  <c r="Z2053" i="5"/>
  <c r="Z2054" i="5"/>
  <c r="Z2055" i="5"/>
  <c r="Z2056" i="5"/>
  <c r="Z2057" i="5"/>
  <c r="Z2058" i="5"/>
  <c r="Z2059" i="5"/>
  <c r="Z2060" i="5"/>
  <c r="Z2061" i="5"/>
  <c r="Z2062" i="5"/>
  <c r="Z2063" i="5"/>
  <c r="Z2064" i="5"/>
  <c r="Z2065" i="5"/>
  <c r="Z2066" i="5"/>
  <c r="Z2067" i="5"/>
  <c r="Z2068" i="5"/>
  <c r="Z2069" i="5"/>
  <c r="Z2070" i="5"/>
  <c r="Z2071" i="5"/>
  <c r="Z2072" i="5"/>
  <c r="Z2073" i="5"/>
  <c r="Z2074" i="5"/>
  <c r="Z2075" i="5"/>
  <c r="Z2076" i="5"/>
  <c r="Z2077" i="5"/>
  <c r="Z2078" i="5"/>
  <c r="Z2079" i="5"/>
  <c r="Z2080" i="5"/>
  <c r="Z2081" i="5"/>
  <c r="Z2082" i="5"/>
  <c r="Z2083" i="5"/>
  <c r="Z2084" i="5"/>
  <c r="Z2085" i="5"/>
  <c r="Z2086" i="5"/>
  <c r="Z2087" i="5"/>
  <c r="Z2088" i="5"/>
  <c r="Z2089" i="5"/>
  <c r="Z2090" i="5"/>
  <c r="Z2091" i="5"/>
  <c r="Z2092" i="5"/>
  <c r="Z2093" i="5"/>
  <c r="Z2094" i="5"/>
  <c r="Z2095" i="5"/>
  <c r="Z2096" i="5"/>
  <c r="Z2097" i="5"/>
  <c r="Z2098" i="5"/>
  <c r="Z2099" i="5"/>
  <c r="Z2100" i="5"/>
  <c r="Z2101" i="5"/>
  <c r="Z2102" i="5"/>
  <c r="Z2103" i="5"/>
  <c r="Z2104" i="5"/>
  <c r="Z2105" i="5"/>
  <c r="Z2106" i="5"/>
  <c r="Z2107" i="5"/>
  <c r="Z2108" i="5"/>
  <c r="Z2109" i="5"/>
  <c r="Z2110" i="5"/>
  <c r="Z2111" i="5"/>
  <c r="Z2112" i="5"/>
  <c r="Z2113" i="5"/>
  <c r="Z2114" i="5"/>
  <c r="Z2115" i="5"/>
  <c r="Z2116" i="5"/>
  <c r="Z2117" i="5"/>
  <c r="Z2118" i="5"/>
  <c r="Z2119" i="5"/>
  <c r="Z2120" i="5"/>
  <c r="Z2121" i="5"/>
  <c r="Z2122" i="5"/>
  <c r="Z2123" i="5"/>
  <c r="Z2124" i="5"/>
  <c r="Z2125" i="5"/>
  <c r="Z2126" i="5"/>
  <c r="Z2127" i="5"/>
  <c r="Z2128" i="5"/>
  <c r="Z2129" i="5"/>
  <c r="Z2130" i="5"/>
  <c r="Z2131" i="5"/>
  <c r="Z2132" i="5"/>
  <c r="Z2133" i="5"/>
  <c r="Z2134" i="5"/>
  <c r="Z2135" i="5"/>
  <c r="Z2136" i="5"/>
  <c r="Z2137" i="5"/>
  <c r="Z2138" i="5"/>
  <c r="Z2139" i="5"/>
  <c r="Z2140" i="5"/>
  <c r="Z2141" i="5"/>
  <c r="Z2142" i="5"/>
  <c r="Z2143" i="5"/>
  <c r="Z2144" i="5"/>
  <c r="Z2145" i="5"/>
  <c r="Z2146" i="5"/>
  <c r="Z2147" i="5"/>
  <c r="Z2148" i="5"/>
  <c r="Z2149" i="5"/>
  <c r="Z2150" i="5"/>
  <c r="Z2151" i="5"/>
  <c r="Z2152" i="5"/>
  <c r="Z2153" i="5"/>
  <c r="Z2154" i="5"/>
  <c r="Z2155" i="5"/>
  <c r="Z2156" i="5"/>
  <c r="Z2157" i="5"/>
  <c r="Z2158" i="5"/>
  <c r="Z2159" i="5"/>
  <c r="Z2160" i="5"/>
  <c r="Z2161" i="5"/>
  <c r="Z2162" i="5"/>
  <c r="Z2163" i="5"/>
  <c r="Z2164" i="5"/>
  <c r="Z2165" i="5"/>
  <c r="Z2166" i="5"/>
  <c r="Z2167" i="5"/>
  <c r="Z2168" i="5"/>
  <c r="Z2169" i="5"/>
  <c r="Z2170" i="5"/>
  <c r="Z2171" i="5"/>
  <c r="Z2172" i="5"/>
  <c r="Z2173" i="5"/>
  <c r="Z2174" i="5"/>
  <c r="Z2175" i="5"/>
  <c r="Z2176" i="5"/>
  <c r="Z2177" i="5"/>
  <c r="Z2178" i="5"/>
  <c r="Z2179" i="5"/>
  <c r="Z2180" i="5"/>
  <c r="Z2181" i="5"/>
  <c r="Z2182" i="5"/>
  <c r="Z2183" i="5"/>
  <c r="Z2184" i="5"/>
  <c r="Z2185" i="5"/>
  <c r="Z2186" i="5"/>
  <c r="Z2187" i="5"/>
  <c r="Z2188" i="5"/>
  <c r="Z2189" i="5"/>
  <c r="Z2190" i="5"/>
  <c r="Z2191" i="5"/>
  <c r="Z2192" i="5"/>
  <c r="Z2193" i="5"/>
  <c r="Z2194" i="5"/>
  <c r="Z2195" i="5"/>
  <c r="Z2196" i="5"/>
  <c r="Z2197" i="5"/>
  <c r="Z2198" i="5"/>
  <c r="Z2199" i="5"/>
  <c r="Z2200" i="5"/>
  <c r="Z2201" i="5"/>
  <c r="Z2202" i="5"/>
  <c r="Z2203" i="5"/>
  <c r="Z2204" i="5"/>
  <c r="Z2205" i="5"/>
  <c r="Z2206" i="5"/>
  <c r="Z2207" i="5"/>
  <c r="Z2208" i="5"/>
  <c r="Z2209" i="5"/>
  <c r="Z2210" i="5"/>
  <c r="Z2211" i="5"/>
  <c r="Z2212" i="5"/>
  <c r="Z2213" i="5"/>
  <c r="Z2214" i="5"/>
  <c r="Z2215" i="5"/>
  <c r="Z2216" i="5"/>
  <c r="Z2217" i="5"/>
  <c r="Z2218" i="5"/>
  <c r="Z2219" i="5"/>
  <c r="Z2220" i="5"/>
  <c r="Z2221" i="5"/>
  <c r="Z2222" i="5"/>
  <c r="Z2223" i="5"/>
  <c r="Z2224" i="5"/>
  <c r="Z2225" i="5"/>
  <c r="Z2226" i="5"/>
  <c r="Z2227" i="5"/>
  <c r="Z2228" i="5"/>
  <c r="Z2229" i="5"/>
  <c r="Z2230" i="5"/>
  <c r="Z2231" i="5"/>
  <c r="Z2232" i="5"/>
  <c r="Z2233" i="5"/>
  <c r="Z2234" i="5"/>
  <c r="Z2235" i="5"/>
  <c r="Z2236" i="5"/>
  <c r="Z2237" i="5"/>
  <c r="Z2238" i="5"/>
  <c r="Z2239" i="5"/>
  <c r="Z2240" i="5"/>
  <c r="Z2241" i="5"/>
  <c r="Z2242" i="5"/>
  <c r="Z2243" i="5"/>
  <c r="Z2244" i="5"/>
  <c r="Z2245" i="5"/>
  <c r="Z2246" i="5"/>
  <c r="Z2247" i="5"/>
  <c r="Z2248" i="5"/>
  <c r="Z2249" i="5"/>
  <c r="Z2250" i="5"/>
  <c r="Z2251" i="5"/>
  <c r="Z2252" i="5"/>
  <c r="Z2253" i="5"/>
  <c r="Z2254" i="5"/>
  <c r="Z2255" i="5"/>
  <c r="Z2256" i="5"/>
  <c r="Z2257" i="5"/>
  <c r="Z2258" i="5"/>
  <c r="Z2259" i="5"/>
  <c r="Z2260" i="5"/>
  <c r="Z2261" i="5"/>
  <c r="Z2262" i="5"/>
  <c r="Z2263" i="5"/>
  <c r="Z2264" i="5"/>
  <c r="Z2265" i="5"/>
  <c r="Z2266" i="5"/>
  <c r="Z2267" i="5"/>
  <c r="Z2268" i="5"/>
  <c r="Z2269" i="5"/>
  <c r="Z2270" i="5"/>
  <c r="Z2271" i="5"/>
  <c r="Z2272" i="5"/>
  <c r="Z2273" i="5"/>
  <c r="Z2274" i="5"/>
  <c r="Z2275" i="5"/>
  <c r="Z2276" i="5"/>
  <c r="Z2277" i="5"/>
  <c r="Z2278" i="5"/>
  <c r="Z2279" i="5"/>
  <c r="Z2280" i="5"/>
  <c r="Z2281" i="5"/>
  <c r="Z2282" i="5"/>
  <c r="Z2283" i="5"/>
  <c r="Z2284" i="5"/>
  <c r="Z2285" i="5"/>
  <c r="Z2286" i="5"/>
  <c r="Z2287" i="5"/>
  <c r="Z2288" i="5"/>
  <c r="Z2289" i="5"/>
  <c r="Z2290" i="5"/>
  <c r="Z2291" i="5"/>
  <c r="Z2292" i="5"/>
  <c r="Z2293" i="5"/>
  <c r="Z2294" i="5"/>
  <c r="Z2295" i="5"/>
  <c r="Z2296" i="5"/>
  <c r="Z2297" i="5"/>
  <c r="Z2298" i="5"/>
  <c r="Z2299" i="5"/>
  <c r="Z2300" i="5"/>
  <c r="Z2301" i="5"/>
  <c r="Z2302" i="5"/>
  <c r="Z2303" i="5"/>
  <c r="Z2304" i="5"/>
  <c r="Z2305" i="5"/>
  <c r="Z2306" i="5"/>
  <c r="Z2307" i="5"/>
  <c r="Z2308" i="5"/>
  <c r="Z2309" i="5"/>
  <c r="Z2310" i="5"/>
  <c r="Z2311" i="5"/>
  <c r="Z2312" i="5"/>
  <c r="Z2313" i="5"/>
  <c r="Z2314" i="5"/>
  <c r="Z2315" i="5"/>
  <c r="Z2316" i="5"/>
  <c r="Z2317" i="5"/>
  <c r="Z2318" i="5"/>
  <c r="Z2319" i="5"/>
  <c r="Z2320" i="5"/>
  <c r="Z2321" i="5"/>
  <c r="Z2322" i="5"/>
  <c r="Z2323" i="5"/>
  <c r="Z2324" i="5"/>
  <c r="Z2325" i="5"/>
  <c r="Z2326" i="5"/>
  <c r="Z2327" i="5"/>
  <c r="Z2328" i="5"/>
  <c r="Z2329" i="5"/>
  <c r="Z2330" i="5"/>
  <c r="Z2331" i="5"/>
  <c r="Z2332" i="5"/>
  <c r="Z2333" i="5"/>
  <c r="Z2334" i="5"/>
  <c r="Z2335" i="5"/>
  <c r="Z2336" i="5"/>
  <c r="Z2337" i="5"/>
  <c r="Z2338" i="5"/>
  <c r="Z2339" i="5"/>
  <c r="Z2340" i="5"/>
  <c r="Z2341" i="5"/>
  <c r="Z2342" i="5"/>
  <c r="Z2343" i="5"/>
  <c r="Z2344" i="5"/>
  <c r="Z2345" i="5"/>
  <c r="Z2346" i="5"/>
  <c r="Z2347" i="5"/>
  <c r="Z2348" i="5"/>
  <c r="Z2349" i="5"/>
  <c r="Z2350" i="5"/>
  <c r="Z2351" i="5"/>
  <c r="Z2352" i="5"/>
  <c r="Z2353" i="5"/>
  <c r="Z2354" i="5"/>
  <c r="Z2355" i="5"/>
  <c r="Z2356" i="5"/>
  <c r="Z2357" i="5"/>
  <c r="Z2358" i="5"/>
  <c r="Z2359" i="5"/>
  <c r="Z2360" i="5"/>
  <c r="Z2361" i="5"/>
  <c r="Z2362" i="5"/>
  <c r="Z2363" i="5"/>
  <c r="Z2364" i="5"/>
  <c r="Z2365" i="5"/>
  <c r="Z2366" i="5"/>
  <c r="Z2367" i="5"/>
  <c r="Z2368" i="5"/>
  <c r="Z2369" i="5"/>
  <c r="Z2370" i="5"/>
  <c r="Z2371" i="5"/>
  <c r="Z2372" i="5"/>
  <c r="Z2373" i="5"/>
  <c r="Z2374" i="5"/>
  <c r="Z2375" i="5"/>
  <c r="Z2376" i="5"/>
  <c r="Z2377" i="5"/>
  <c r="Z2378" i="5"/>
  <c r="Z2379" i="5"/>
  <c r="Z2380" i="5"/>
  <c r="Z2381" i="5"/>
  <c r="Z2382" i="5"/>
  <c r="Z2383" i="5"/>
  <c r="Z2384" i="5"/>
  <c r="Z2385" i="5"/>
  <c r="Z2386" i="5"/>
  <c r="Z2387" i="5"/>
  <c r="Z2388" i="5"/>
  <c r="Z2389" i="5"/>
  <c r="Z2390" i="5"/>
  <c r="Z2391" i="5"/>
  <c r="Z2392" i="5"/>
  <c r="Z2393" i="5"/>
  <c r="Z2394" i="5"/>
  <c r="Z2395" i="5"/>
  <c r="Z2396" i="5"/>
  <c r="Z2397" i="5"/>
  <c r="Z2398" i="5"/>
  <c r="Z2399" i="5"/>
  <c r="Z2400" i="5"/>
  <c r="Z2401" i="5"/>
  <c r="Z2402" i="5"/>
  <c r="Z2403" i="5"/>
  <c r="Z2404" i="5"/>
  <c r="Z2405" i="5"/>
  <c r="Z2406" i="5"/>
  <c r="Z2407" i="5"/>
  <c r="Z2408" i="5"/>
  <c r="Z2409" i="5"/>
  <c r="Z2410" i="5"/>
  <c r="Z2411" i="5"/>
  <c r="Z2412" i="5"/>
  <c r="Z2413" i="5"/>
  <c r="Z2414" i="5"/>
  <c r="Z2415" i="5"/>
  <c r="Z2416" i="5"/>
  <c r="Z2417" i="5"/>
  <c r="Z2418" i="5"/>
  <c r="Z2419" i="5"/>
  <c r="Z2420" i="5"/>
  <c r="Z2421" i="5"/>
  <c r="Z2422" i="5"/>
  <c r="Z2423" i="5"/>
  <c r="Z2424" i="5"/>
  <c r="Z2425" i="5"/>
  <c r="Z2426" i="5"/>
  <c r="Z2427" i="5"/>
  <c r="Z2428" i="5"/>
  <c r="Z2429" i="5"/>
  <c r="Z2430" i="5"/>
  <c r="Z2431" i="5"/>
  <c r="Z2432" i="5"/>
  <c r="Z2433" i="5"/>
  <c r="Z2434" i="5"/>
  <c r="Z2435" i="5"/>
  <c r="Z2436" i="5"/>
  <c r="Z2437" i="5"/>
  <c r="Z2438" i="5"/>
  <c r="Z2439" i="5"/>
  <c r="Z2440" i="5"/>
  <c r="Z2441" i="5"/>
  <c r="Z2442" i="5"/>
  <c r="Z2443" i="5"/>
  <c r="Z2444" i="5"/>
  <c r="Z2445" i="5"/>
  <c r="Z2446" i="5"/>
  <c r="Z2447" i="5"/>
  <c r="Z2448" i="5"/>
  <c r="Z2449" i="5"/>
  <c r="Z2450" i="5"/>
  <c r="Z2451" i="5"/>
  <c r="Z2452" i="5"/>
  <c r="Z2453" i="5"/>
  <c r="Z2454" i="5"/>
  <c r="Z2455" i="5"/>
  <c r="Z2456" i="5"/>
  <c r="Z2457" i="5"/>
  <c r="Z2458" i="5"/>
  <c r="Z2459" i="5"/>
  <c r="Z2460" i="5"/>
  <c r="Z2461" i="5"/>
  <c r="Z2462" i="5"/>
  <c r="Z2463" i="5"/>
  <c r="Z2464" i="5"/>
  <c r="Z2465" i="5"/>
  <c r="Z2466" i="5"/>
  <c r="Z2467" i="5"/>
  <c r="Z2468" i="5"/>
  <c r="Z2469" i="5"/>
  <c r="Z2470" i="5"/>
  <c r="Z2471" i="5"/>
  <c r="Z2472" i="5"/>
  <c r="Z2473" i="5"/>
  <c r="Z2474" i="5"/>
  <c r="Z2475" i="5"/>
  <c r="Z2476" i="5"/>
  <c r="Z2477" i="5"/>
  <c r="Z2478" i="5"/>
  <c r="Z2479" i="5"/>
  <c r="Z2480" i="5"/>
  <c r="Z2481" i="5"/>
  <c r="Z2482" i="5"/>
  <c r="Z2483" i="5"/>
  <c r="Z2484" i="5"/>
  <c r="Z2485" i="5"/>
  <c r="Z2486" i="5"/>
  <c r="Z2487" i="5"/>
  <c r="Z2488" i="5"/>
  <c r="Z2489" i="5"/>
  <c r="Z2490" i="5"/>
  <c r="Z2491" i="5"/>
  <c r="Z2492" i="5"/>
  <c r="Z2493" i="5"/>
  <c r="Z2494" i="5"/>
  <c r="Z2495" i="5"/>
  <c r="Z2496" i="5"/>
  <c r="Z2497" i="5"/>
  <c r="Z2498" i="5"/>
  <c r="Z2499" i="5"/>
  <c r="Z2500" i="5"/>
  <c r="Z2501" i="5"/>
  <c r="Z2502" i="5"/>
  <c r="Z2503" i="5"/>
  <c r="Z2504" i="5"/>
  <c r="Z2505" i="5"/>
  <c r="Z2506" i="5"/>
  <c r="Z2507" i="5"/>
  <c r="Z2508" i="5"/>
  <c r="Z2509" i="5"/>
  <c r="Z2510" i="5"/>
  <c r="Z2511" i="5"/>
  <c r="Z2512" i="5"/>
  <c r="Z2513" i="5"/>
  <c r="Z2514" i="5"/>
  <c r="Z2515" i="5"/>
  <c r="Z2516" i="5"/>
  <c r="Z2517" i="5"/>
  <c r="Z2518" i="5"/>
  <c r="Z2519" i="5"/>
  <c r="Z2520" i="5"/>
  <c r="Z2521" i="5"/>
  <c r="Z2522" i="5"/>
  <c r="Z2523" i="5"/>
  <c r="Z2524" i="5"/>
  <c r="Z2525" i="5"/>
  <c r="Z2526" i="5"/>
  <c r="Z2527" i="5"/>
  <c r="Z2528" i="5"/>
  <c r="Z2529" i="5"/>
  <c r="Z2530" i="5"/>
  <c r="Z2531" i="5"/>
  <c r="Z2532" i="5"/>
  <c r="Z2533" i="5"/>
  <c r="Z2534" i="5"/>
  <c r="Z2535" i="5"/>
  <c r="Z2536" i="5"/>
  <c r="Z2537" i="5"/>
  <c r="Z2538" i="5"/>
  <c r="Z2539" i="5"/>
  <c r="Z2540" i="5"/>
  <c r="Z2541" i="5"/>
  <c r="Z2542" i="5"/>
  <c r="Z2543" i="5"/>
  <c r="Z2544" i="5"/>
  <c r="Z2545" i="5"/>
  <c r="Z2546" i="5"/>
  <c r="Z2547" i="5"/>
  <c r="Z2548" i="5"/>
  <c r="Z2549" i="5"/>
  <c r="Z2550" i="5"/>
  <c r="Z2551" i="5"/>
  <c r="Z2552" i="5"/>
  <c r="Z2553" i="5"/>
  <c r="Z2554" i="5"/>
  <c r="Z2555" i="5"/>
  <c r="Z2556" i="5"/>
  <c r="Z2557" i="5"/>
  <c r="Z2558" i="5"/>
  <c r="Z2559" i="5"/>
  <c r="Z2560" i="5"/>
  <c r="Z2561" i="5"/>
  <c r="Z2562" i="5"/>
  <c r="Z2563" i="5"/>
  <c r="Z2564" i="5"/>
  <c r="Z2565" i="5"/>
  <c r="Z2566" i="5"/>
  <c r="Z2567" i="5"/>
  <c r="Z2568" i="5"/>
  <c r="Z2569" i="5"/>
  <c r="Z2570" i="5"/>
  <c r="Z2571" i="5"/>
  <c r="Z2572" i="5"/>
  <c r="Z2573" i="5"/>
  <c r="Z2574" i="5"/>
  <c r="Z2575" i="5"/>
  <c r="Z2576" i="5"/>
  <c r="Z2577" i="5"/>
  <c r="Z2578" i="5"/>
  <c r="Z2579" i="5"/>
  <c r="Z2580" i="5"/>
  <c r="Z2581" i="5"/>
  <c r="Z2582" i="5"/>
  <c r="Z2583" i="5"/>
  <c r="Z2584" i="5"/>
  <c r="Z2585" i="5"/>
  <c r="Z2586" i="5"/>
  <c r="Z2587" i="5"/>
  <c r="Z2588" i="5"/>
  <c r="Z2589" i="5"/>
  <c r="Z2590" i="5"/>
  <c r="Z2591" i="5"/>
  <c r="Z2592" i="5"/>
  <c r="Z2593" i="5"/>
  <c r="Z2594" i="5"/>
  <c r="Z2595" i="5"/>
  <c r="Z2596" i="5"/>
  <c r="Z2597" i="5"/>
  <c r="Z2598" i="5"/>
  <c r="Z2599" i="5"/>
  <c r="Z2600" i="5"/>
  <c r="Z2601" i="5"/>
  <c r="Z2602" i="5"/>
  <c r="Z2603" i="5"/>
  <c r="Z2604" i="5"/>
  <c r="Z2605" i="5"/>
  <c r="Z2606" i="5"/>
  <c r="Z2607" i="5"/>
  <c r="Z2608" i="5"/>
  <c r="Z2609" i="5"/>
  <c r="Z2610" i="5"/>
  <c r="Z2611" i="5"/>
  <c r="Z2612" i="5"/>
  <c r="Z2613" i="5"/>
  <c r="Z2614" i="5"/>
  <c r="Z2615" i="5"/>
  <c r="Z2616" i="5"/>
  <c r="Z2617" i="5"/>
  <c r="Z2618" i="5"/>
  <c r="Z2619" i="5"/>
  <c r="Z2620" i="5"/>
  <c r="Z2621" i="5"/>
  <c r="Z2622" i="5"/>
  <c r="Z2623" i="5"/>
  <c r="Z2624" i="5"/>
  <c r="Z2625" i="5"/>
  <c r="Z2626" i="5"/>
  <c r="Z2627" i="5"/>
  <c r="Z2628" i="5"/>
  <c r="Z2629" i="5"/>
  <c r="Z2630" i="5"/>
  <c r="Z2631" i="5"/>
  <c r="Z2632" i="5"/>
  <c r="Z2633" i="5"/>
  <c r="Z2634" i="5"/>
  <c r="Z2635" i="5"/>
  <c r="Z2636" i="5"/>
  <c r="Z2637" i="5"/>
  <c r="Z2638" i="5"/>
  <c r="Z2639" i="5"/>
  <c r="Z2640" i="5"/>
  <c r="Z2641" i="5"/>
  <c r="Z2642" i="5"/>
  <c r="Z2643" i="5"/>
  <c r="Z2644" i="5"/>
  <c r="Z2645" i="5"/>
  <c r="Z2646" i="5"/>
  <c r="Z2647" i="5"/>
  <c r="Z2648" i="5"/>
  <c r="Z2649" i="5"/>
  <c r="Z2650" i="5"/>
  <c r="Z2651" i="5"/>
  <c r="Z2652" i="5"/>
  <c r="Z2653" i="5"/>
  <c r="Z2654" i="5"/>
  <c r="Z2655" i="5"/>
  <c r="Z2656" i="5"/>
  <c r="Z2657" i="5"/>
  <c r="Z2658" i="5"/>
  <c r="Z2659" i="5"/>
  <c r="Z2660" i="5"/>
  <c r="Z2661" i="5"/>
  <c r="Z2662" i="5"/>
  <c r="Z2663" i="5"/>
  <c r="Z2664" i="5"/>
  <c r="Z2665" i="5"/>
  <c r="Z2666" i="5"/>
  <c r="Z2667" i="5"/>
  <c r="Z2668" i="5"/>
  <c r="Z2669" i="5"/>
  <c r="Z2670" i="5"/>
  <c r="Z2671" i="5"/>
  <c r="Z2672" i="5"/>
  <c r="Z2673" i="5"/>
  <c r="Z2674" i="5"/>
  <c r="Z2675" i="5"/>
  <c r="Z2676" i="5"/>
  <c r="Z2677" i="5"/>
  <c r="Z2678" i="5"/>
  <c r="Z2679" i="5"/>
  <c r="Z2680" i="5"/>
  <c r="Z2681" i="5"/>
  <c r="Z2682" i="5"/>
  <c r="Z2683" i="5"/>
  <c r="Z2684" i="5"/>
  <c r="Z2685" i="5"/>
  <c r="Z2686" i="5"/>
  <c r="Z2687" i="5"/>
  <c r="Z2688" i="5"/>
  <c r="Z2689" i="5"/>
  <c r="Z2690" i="5"/>
  <c r="Z2691" i="5"/>
  <c r="Z2692" i="5"/>
  <c r="Z2693" i="5"/>
  <c r="Z2694" i="5"/>
  <c r="Z2695" i="5"/>
  <c r="Z2696" i="5"/>
  <c r="Z2697" i="5"/>
  <c r="Z2698" i="5"/>
  <c r="Z2699" i="5"/>
  <c r="Z2700" i="5"/>
  <c r="Z2701" i="5"/>
  <c r="Z2702" i="5"/>
  <c r="Z2703" i="5"/>
  <c r="Z2704" i="5"/>
  <c r="Z2705" i="5"/>
  <c r="Z2706" i="5"/>
  <c r="Z2707" i="5"/>
  <c r="Z2708" i="5"/>
  <c r="Z2709" i="5"/>
  <c r="Z2710" i="5"/>
  <c r="Z2711" i="5"/>
  <c r="Z2712" i="5"/>
  <c r="Z2713" i="5"/>
  <c r="Z2714" i="5"/>
  <c r="Z2715" i="5"/>
  <c r="Z2716" i="5"/>
  <c r="Z2717" i="5"/>
  <c r="Z2718" i="5"/>
  <c r="Z2719" i="5"/>
  <c r="Z2720" i="5"/>
  <c r="Z2721" i="5"/>
  <c r="Z2722" i="5"/>
  <c r="Z2723" i="5"/>
  <c r="Z2724" i="5"/>
  <c r="Z2725" i="5"/>
  <c r="Z2726" i="5"/>
  <c r="Z2727" i="5"/>
  <c r="Z2728" i="5"/>
  <c r="Z2729" i="5"/>
  <c r="Z2730" i="5"/>
  <c r="Z2731" i="5"/>
  <c r="Z2732" i="5"/>
  <c r="Z2733" i="5"/>
  <c r="Z2734" i="5"/>
  <c r="Z2735" i="5"/>
  <c r="Z2736" i="5"/>
  <c r="Z2737" i="5"/>
  <c r="Z2738" i="5"/>
  <c r="Z2739" i="5"/>
  <c r="Z2740" i="5"/>
  <c r="Z2741" i="5"/>
  <c r="Z2742" i="5"/>
  <c r="Z2743" i="5"/>
  <c r="Z2744" i="5"/>
  <c r="Z2745" i="5"/>
  <c r="Z2746" i="5"/>
  <c r="Z2747" i="5"/>
  <c r="Z2748" i="5"/>
  <c r="Z2749" i="5"/>
  <c r="Z2750" i="5"/>
  <c r="Z2751" i="5"/>
  <c r="Z2752" i="5"/>
  <c r="Z2753" i="5"/>
  <c r="Z2754" i="5"/>
  <c r="Z2755" i="5"/>
  <c r="Z2756" i="5"/>
  <c r="Z2757" i="5"/>
  <c r="Z2758" i="5"/>
  <c r="Z2759" i="5"/>
  <c r="Z2760" i="5"/>
  <c r="Z2761" i="5"/>
  <c r="Z2762" i="5"/>
  <c r="Z2763" i="5"/>
  <c r="Z2764" i="5"/>
  <c r="Z2765" i="5"/>
  <c r="Z2766" i="5"/>
  <c r="Z2767" i="5"/>
  <c r="Z2768" i="5"/>
  <c r="Z2769" i="5"/>
  <c r="Z2770" i="5"/>
  <c r="Z2771" i="5"/>
  <c r="Z2772" i="5"/>
  <c r="Z2773" i="5"/>
  <c r="Z2774" i="5"/>
  <c r="Z2775" i="5"/>
  <c r="Z2776" i="5"/>
  <c r="Z2777" i="5"/>
  <c r="Z2778" i="5"/>
  <c r="Z2779" i="5"/>
  <c r="Z2780" i="5"/>
  <c r="Z2781" i="5"/>
  <c r="Z2782" i="5"/>
  <c r="Z2783" i="5"/>
  <c r="Z2784" i="5"/>
  <c r="Z2785" i="5"/>
  <c r="Z2786" i="5"/>
  <c r="Z2787" i="5"/>
  <c r="Z2788" i="5"/>
  <c r="Z2789" i="5"/>
  <c r="Z2790" i="5"/>
  <c r="Z2791" i="5"/>
  <c r="Z2792" i="5"/>
  <c r="Z2793" i="5"/>
  <c r="Z2794" i="5"/>
  <c r="Z2795" i="5"/>
  <c r="Z2796" i="5"/>
  <c r="Z2797" i="5"/>
  <c r="Z2798" i="5"/>
  <c r="Z2799" i="5"/>
  <c r="Z2800" i="5"/>
  <c r="Z2801" i="5"/>
  <c r="Z2802" i="5"/>
  <c r="Z2803" i="5"/>
  <c r="Z2804" i="5"/>
  <c r="Z2805" i="5"/>
  <c r="Z2806" i="5"/>
  <c r="Z2807" i="5"/>
  <c r="Z2808" i="5"/>
  <c r="Z2809" i="5"/>
  <c r="Z2810" i="5"/>
  <c r="Z2811" i="5"/>
  <c r="Z2812" i="5"/>
  <c r="Z2813" i="5"/>
  <c r="Z2814" i="5"/>
  <c r="Z2815" i="5"/>
  <c r="Z2816" i="5"/>
  <c r="Z2817" i="5"/>
  <c r="Z2818" i="5"/>
  <c r="Z2819" i="5"/>
  <c r="Z2820" i="5"/>
  <c r="Z2821" i="5"/>
  <c r="Z2822" i="5"/>
  <c r="Z2823" i="5"/>
  <c r="Z2824" i="5"/>
  <c r="Z2825" i="5"/>
  <c r="Z2826" i="5"/>
  <c r="Z2827" i="5"/>
  <c r="Z2828" i="5"/>
  <c r="Z2829" i="5"/>
  <c r="Z2830" i="5"/>
  <c r="Z2831" i="5"/>
  <c r="Z2832" i="5"/>
  <c r="Z2833" i="5"/>
  <c r="Z2834" i="5"/>
  <c r="Z2835" i="5"/>
  <c r="Z2836" i="5"/>
  <c r="Z2837" i="5"/>
  <c r="Z2838" i="5"/>
  <c r="Z2839" i="5"/>
  <c r="Z2840" i="5"/>
  <c r="Z2841" i="5"/>
  <c r="Z2842" i="5"/>
  <c r="Z2843" i="5"/>
  <c r="Z2844" i="5"/>
  <c r="Z2845" i="5"/>
  <c r="Z2846" i="5"/>
  <c r="Z2847" i="5"/>
  <c r="Z2848" i="5"/>
  <c r="Z2849" i="5"/>
  <c r="Z2850" i="5"/>
  <c r="Z2851" i="5"/>
  <c r="Z2852" i="5"/>
  <c r="Z2853" i="5"/>
  <c r="Z2854" i="5"/>
  <c r="Z2855" i="5"/>
  <c r="Z2856" i="5"/>
  <c r="Z2857" i="5"/>
  <c r="Z2858" i="5"/>
  <c r="Z2859" i="5"/>
  <c r="Z2860" i="5"/>
  <c r="Z2861" i="5"/>
  <c r="Z2862" i="5"/>
  <c r="Z2863" i="5"/>
  <c r="Z2864" i="5"/>
  <c r="Z2865" i="5"/>
  <c r="Z2866" i="5"/>
  <c r="Z2867" i="5"/>
  <c r="Z2868" i="5"/>
  <c r="Z2869" i="5"/>
  <c r="Z2870" i="5"/>
  <c r="Z2871" i="5"/>
  <c r="Z2872" i="5"/>
  <c r="Z2873" i="5"/>
  <c r="Z2874" i="5"/>
  <c r="Z2875" i="5"/>
  <c r="Z2876" i="5"/>
  <c r="Z2877" i="5"/>
  <c r="Z2878" i="5"/>
  <c r="Z2879" i="5"/>
  <c r="Z2880" i="5"/>
  <c r="Z2881" i="5"/>
  <c r="Z2882" i="5"/>
  <c r="Z2883" i="5"/>
  <c r="Z2884" i="5"/>
  <c r="Z2885" i="5"/>
  <c r="Z2886" i="5"/>
  <c r="Z2887" i="5"/>
  <c r="Z2888" i="5"/>
  <c r="Z2889" i="5"/>
  <c r="Z2890" i="5"/>
  <c r="Z2891" i="5"/>
  <c r="Z2892" i="5"/>
  <c r="Z2893" i="5"/>
  <c r="Z2894" i="5"/>
  <c r="Z2895" i="5"/>
  <c r="Z2896" i="5"/>
  <c r="Z2897" i="5"/>
  <c r="Z2898" i="5"/>
  <c r="Z2899" i="5"/>
  <c r="Z2900" i="5"/>
  <c r="Z2901" i="5"/>
  <c r="Z2902" i="5"/>
  <c r="Z2903" i="5"/>
  <c r="Z2904" i="5"/>
  <c r="Z2905" i="5"/>
  <c r="Z2906" i="5"/>
  <c r="Z2907" i="5"/>
  <c r="Z2908" i="5"/>
  <c r="Z2909" i="5"/>
  <c r="Z2910" i="5"/>
  <c r="Z2911" i="5"/>
  <c r="Z2912" i="5"/>
  <c r="Z2913" i="5"/>
  <c r="Z2914" i="5"/>
  <c r="Z2915" i="5"/>
  <c r="Z2916" i="5"/>
  <c r="Z2917" i="5"/>
  <c r="Z2918" i="5"/>
  <c r="Z2919" i="5"/>
  <c r="Z2920" i="5"/>
  <c r="Z2921" i="5"/>
  <c r="Z2922" i="5"/>
  <c r="Z2923" i="5"/>
  <c r="Z2924" i="5"/>
  <c r="Z2925" i="5"/>
  <c r="Z2926" i="5"/>
  <c r="Z2927" i="5"/>
  <c r="Z2928" i="5"/>
  <c r="Z2929" i="5"/>
  <c r="Z2930" i="5"/>
  <c r="Z2931" i="5"/>
  <c r="Z2932" i="5"/>
  <c r="Z2933" i="5"/>
  <c r="Z2934" i="5"/>
  <c r="Z2935" i="5"/>
  <c r="Z2936" i="5"/>
  <c r="Z2937" i="5"/>
  <c r="Z2938" i="5"/>
  <c r="Z2939" i="5"/>
  <c r="Z2940" i="5"/>
  <c r="Z2941" i="5"/>
  <c r="Z2942" i="5"/>
  <c r="Z2943" i="5"/>
  <c r="Z2944" i="5"/>
  <c r="Z2945" i="5"/>
  <c r="Z2946" i="5"/>
  <c r="Z2947" i="5"/>
  <c r="Z2948" i="5"/>
  <c r="Z2949" i="5"/>
  <c r="Z2950" i="5"/>
  <c r="Z2951" i="5"/>
  <c r="Z2952" i="5"/>
  <c r="Z2953" i="5"/>
  <c r="Z2954" i="5"/>
  <c r="Z2955" i="5"/>
  <c r="Z2956" i="5"/>
  <c r="Z2957" i="5"/>
  <c r="Z2958" i="5"/>
  <c r="Z2959" i="5"/>
  <c r="Z2960" i="5"/>
  <c r="Z2961" i="5"/>
  <c r="Z2962" i="5"/>
  <c r="Z2963" i="5"/>
  <c r="Z2964" i="5"/>
  <c r="Z2965" i="5"/>
  <c r="Z2966" i="5"/>
  <c r="Z2967" i="5"/>
  <c r="Z2968" i="5"/>
  <c r="Z2969" i="5"/>
  <c r="Z2970" i="5"/>
  <c r="Z2971" i="5"/>
  <c r="Z2972" i="5"/>
  <c r="Z2973" i="5"/>
  <c r="Z2974" i="5"/>
  <c r="Z2975" i="5"/>
  <c r="Z2976" i="5"/>
  <c r="Z2977" i="5"/>
  <c r="Z2978" i="5"/>
  <c r="Z2979" i="5"/>
  <c r="Z2980" i="5"/>
  <c r="Z2981" i="5"/>
  <c r="Z2982" i="5"/>
  <c r="Z2983" i="5"/>
  <c r="Z2984" i="5"/>
  <c r="Z2985" i="5"/>
  <c r="Z2986" i="5"/>
  <c r="Z2987" i="5"/>
  <c r="Z2988" i="5"/>
  <c r="Z2989" i="5"/>
  <c r="Z2990" i="5"/>
  <c r="Z2991" i="5"/>
  <c r="Z2992" i="5"/>
  <c r="Z2993" i="5"/>
  <c r="Z2994" i="5"/>
  <c r="Z2995" i="5"/>
  <c r="Z2996" i="5"/>
  <c r="Z2997" i="5"/>
  <c r="Z2998" i="5"/>
  <c r="Z2999" i="5"/>
  <c r="Z3000" i="5"/>
  <c r="Z3001" i="5"/>
  <c r="Y2"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Y503" i="5"/>
  <c r="Y504" i="5"/>
  <c r="Y505" i="5"/>
  <c r="Y506" i="5"/>
  <c r="Y507" i="5"/>
  <c r="Y508" i="5"/>
  <c r="Y509" i="5"/>
  <c r="Y510" i="5"/>
  <c r="Y511" i="5"/>
  <c r="Y512" i="5"/>
  <c r="Y513" i="5"/>
  <c r="Y514" i="5"/>
  <c r="Y515" i="5"/>
  <c r="Y516" i="5"/>
  <c r="Y517" i="5"/>
  <c r="Y518" i="5"/>
  <c r="Y519" i="5"/>
  <c r="Y520" i="5"/>
  <c r="Y521" i="5"/>
  <c r="Y522" i="5"/>
  <c r="Y523" i="5"/>
  <c r="Y524" i="5"/>
  <c r="Y525" i="5"/>
  <c r="Y526" i="5"/>
  <c r="Y527" i="5"/>
  <c r="Y528" i="5"/>
  <c r="Y529" i="5"/>
  <c r="Y530" i="5"/>
  <c r="Y531" i="5"/>
  <c r="Y532" i="5"/>
  <c r="Y533" i="5"/>
  <c r="Y534" i="5"/>
  <c r="Y535" i="5"/>
  <c r="Y536" i="5"/>
  <c r="Y537" i="5"/>
  <c r="Y538" i="5"/>
  <c r="Y539" i="5"/>
  <c r="Y540" i="5"/>
  <c r="Y541" i="5"/>
  <c r="Y542" i="5"/>
  <c r="Y543" i="5"/>
  <c r="Y544" i="5"/>
  <c r="Y545" i="5"/>
  <c r="Y546" i="5"/>
  <c r="Y547" i="5"/>
  <c r="Y548" i="5"/>
  <c r="Y549" i="5"/>
  <c r="Y550" i="5"/>
  <c r="Y551" i="5"/>
  <c r="Y552" i="5"/>
  <c r="Y553" i="5"/>
  <c r="Y554" i="5"/>
  <c r="Y555" i="5"/>
  <c r="Y556" i="5"/>
  <c r="Y557" i="5"/>
  <c r="Y558" i="5"/>
  <c r="Y559" i="5"/>
  <c r="Y560" i="5"/>
  <c r="Y561" i="5"/>
  <c r="Y562" i="5"/>
  <c r="Y563" i="5"/>
  <c r="Y564" i="5"/>
  <c r="Y565" i="5"/>
  <c r="Y566" i="5"/>
  <c r="Y567" i="5"/>
  <c r="Y568" i="5"/>
  <c r="Y569" i="5"/>
  <c r="Y570" i="5"/>
  <c r="Y571" i="5"/>
  <c r="Y572" i="5"/>
  <c r="Y573" i="5"/>
  <c r="Y574" i="5"/>
  <c r="Y575" i="5"/>
  <c r="Y576" i="5"/>
  <c r="Y577" i="5"/>
  <c r="Y578" i="5"/>
  <c r="Y579" i="5"/>
  <c r="Y580" i="5"/>
  <c r="Y581" i="5"/>
  <c r="Y582" i="5"/>
  <c r="Y583" i="5"/>
  <c r="Y584" i="5"/>
  <c r="Y585" i="5"/>
  <c r="Y586" i="5"/>
  <c r="Y587" i="5"/>
  <c r="Y588" i="5"/>
  <c r="Y589" i="5"/>
  <c r="Y590" i="5"/>
  <c r="Y591" i="5"/>
  <c r="Y592" i="5"/>
  <c r="Y593" i="5"/>
  <c r="Y594" i="5"/>
  <c r="Y595" i="5"/>
  <c r="Y596" i="5"/>
  <c r="Y597" i="5"/>
  <c r="Y598" i="5"/>
  <c r="Y599" i="5"/>
  <c r="Y600" i="5"/>
  <c r="Y601" i="5"/>
  <c r="Y602" i="5"/>
  <c r="Y603" i="5"/>
  <c r="Y604" i="5"/>
  <c r="Y605" i="5"/>
  <c r="Y606" i="5"/>
  <c r="Y607" i="5"/>
  <c r="Y608" i="5"/>
  <c r="Y609" i="5"/>
  <c r="Y610" i="5"/>
  <c r="Y611" i="5"/>
  <c r="Y612" i="5"/>
  <c r="Y613" i="5"/>
  <c r="Y614" i="5"/>
  <c r="Y615" i="5"/>
  <c r="Y616" i="5"/>
  <c r="Y617" i="5"/>
  <c r="Y618" i="5"/>
  <c r="Y619" i="5"/>
  <c r="Y620" i="5"/>
  <c r="Y621" i="5"/>
  <c r="Y622" i="5"/>
  <c r="Y623" i="5"/>
  <c r="Y624" i="5"/>
  <c r="Y625" i="5"/>
  <c r="Y626" i="5"/>
  <c r="Y627" i="5"/>
  <c r="Y628" i="5"/>
  <c r="Y629" i="5"/>
  <c r="Y630" i="5"/>
  <c r="Y631" i="5"/>
  <c r="Y632" i="5"/>
  <c r="Y633" i="5"/>
  <c r="Y634" i="5"/>
  <c r="Y635" i="5"/>
  <c r="Y636" i="5"/>
  <c r="Y637" i="5"/>
  <c r="Y638" i="5"/>
  <c r="Y639" i="5"/>
  <c r="Y640" i="5"/>
  <c r="Y641" i="5"/>
  <c r="Y642" i="5"/>
  <c r="Y643" i="5"/>
  <c r="Y644" i="5"/>
  <c r="Y645" i="5"/>
  <c r="Y646" i="5"/>
  <c r="Y647" i="5"/>
  <c r="Y648" i="5"/>
  <c r="Y649" i="5"/>
  <c r="Y650" i="5"/>
  <c r="Y651" i="5"/>
  <c r="Y652" i="5"/>
  <c r="Y653" i="5"/>
  <c r="Y654" i="5"/>
  <c r="Y655" i="5"/>
  <c r="Y656" i="5"/>
  <c r="Y657" i="5"/>
  <c r="Y658" i="5"/>
  <c r="Y659" i="5"/>
  <c r="Y660" i="5"/>
  <c r="Y661" i="5"/>
  <c r="Y662" i="5"/>
  <c r="Y663" i="5"/>
  <c r="Y664" i="5"/>
  <c r="Y665" i="5"/>
  <c r="Y666" i="5"/>
  <c r="Y667" i="5"/>
  <c r="Y668" i="5"/>
  <c r="Y669" i="5"/>
  <c r="Y670" i="5"/>
  <c r="Y671" i="5"/>
  <c r="Y672" i="5"/>
  <c r="Y673" i="5"/>
  <c r="Y674" i="5"/>
  <c r="Y675" i="5"/>
  <c r="Y676" i="5"/>
  <c r="Y677" i="5"/>
  <c r="Y678" i="5"/>
  <c r="Y679" i="5"/>
  <c r="Y680" i="5"/>
  <c r="Y681" i="5"/>
  <c r="Y682" i="5"/>
  <c r="Y683" i="5"/>
  <c r="Y684" i="5"/>
  <c r="Y685" i="5"/>
  <c r="Y686" i="5"/>
  <c r="Y687" i="5"/>
  <c r="Y688" i="5"/>
  <c r="Y689" i="5"/>
  <c r="Y690" i="5"/>
  <c r="Y691" i="5"/>
  <c r="Y692" i="5"/>
  <c r="Y693" i="5"/>
  <c r="Y694" i="5"/>
  <c r="Y695" i="5"/>
  <c r="Y696" i="5"/>
  <c r="Y697" i="5"/>
  <c r="Y698" i="5"/>
  <c r="Y699" i="5"/>
  <c r="Y700" i="5"/>
  <c r="Y701" i="5"/>
  <c r="Y702" i="5"/>
  <c r="Y703" i="5"/>
  <c r="Y704" i="5"/>
  <c r="Y705" i="5"/>
  <c r="Y706" i="5"/>
  <c r="Y707" i="5"/>
  <c r="Y708" i="5"/>
  <c r="Y709" i="5"/>
  <c r="Y710" i="5"/>
  <c r="Y711" i="5"/>
  <c r="Y712" i="5"/>
  <c r="Y713" i="5"/>
  <c r="Y714" i="5"/>
  <c r="Y715" i="5"/>
  <c r="Y716" i="5"/>
  <c r="Y717" i="5"/>
  <c r="Y718" i="5"/>
  <c r="Y719" i="5"/>
  <c r="Y720" i="5"/>
  <c r="Y721" i="5"/>
  <c r="Y722" i="5"/>
  <c r="Y723" i="5"/>
  <c r="Y724" i="5"/>
  <c r="Y725" i="5"/>
  <c r="Y726" i="5"/>
  <c r="Y727" i="5"/>
  <c r="Y728" i="5"/>
  <c r="Y729" i="5"/>
  <c r="Y730" i="5"/>
  <c r="Y731" i="5"/>
  <c r="Y732" i="5"/>
  <c r="Y733" i="5"/>
  <c r="Y734" i="5"/>
  <c r="Y735" i="5"/>
  <c r="Y736" i="5"/>
  <c r="Y737" i="5"/>
  <c r="Y738" i="5"/>
  <c r="Y739" i="5"/>
  <c r="Y740" i="5"/>
  <c r="Y741" i="5"/>
  <c r="Y742" i="5"/>
  <c r="Y743" i="5"/>
  <c r="Y744" i="5"/>
  <c r="Y745" i="5"/>
  <c r="Y746" i="5"/>
  <c r="Y747" i="5"/>
  <c r="Y748" i="5"/>
  <c r="Y749" i="5"/>
  <c r="Y750" i="5"/>
  <c r="Y751" i="5"/>
  <c r="Y752" i="5"/>
  <c r="Y753" i="5"/>
  <c r="Y754" i="5"/>
  <c r="Y755" i="5"/>
  <c r="Y756" i="5"/>
  <c r="Y757" i="5"/>
  <c r="Y758" i="5"/>
  <c r="Y759" i="5"/>
  <c r="Y760" i="5"/>
  <c r="Y761" i="5"/>
  <c r="Y762" i="5"/>
  <c r="Y763" i="5"/>
  <c r="Y764" i="5"/>
  <c r="Y765" i="5"/>
  <c r="Y766" i="5"/>
  <c r="Y767" i="5"/>
  <c r="Y768" i="5"/>
  <c r="Y769" i="5"/>
  <c r="Y770" i="5"/>
  <c r="Y771" i="5"/>
  <c r="Y772" i="5"/>
  <c r="Y773" i="5"/>
  <c r="Y774" i="5"/>
  <c r="Y775" i="5"/>
  <c r="Y776" i="5"/>
  <c r="Y777" i="5"/>
  <c r="Y778" i="5"/>
  <c r="Y779" i="5"/>
  <c r="Y780" i="5"/>
  <c r="Y781" i="5"/>
  <c r="Y782" i="5"/>
  <c r="Y783" i="5"/>
  <c r="Y784" i="5"/>
  <c r="Y785" i="5"/>
  <c r="Y786" i="5"/>
  <c r="Y787" i="5"/>
  <c r="Y788" i="5"/>
  <c r="Y789" i="5"/>
  <c r="Y790" i="5"/>
  <c r="Y791" i="5"/>
  <c r="Y792" i="5"/>
  <c r="Y793" i="5"/>
  <c r="Y794" i="5"/>
  <c r="Y795" i="5"/>
  <c r="Y796" i="5"/>
  <c r="Y797" i="5"/>
  <c r="Y798" i="5"/>
  <c r="Y799" i="5"/>
  <c r="Y800" i="5"/>
  <c r="Y801" i="5"/>
  <c r="Y802" i="5"/>
  <c r="Y803" i="5"/>
  <c r="Y804" i="5"/>
  <c r="Y805" i="5"/>
  <c r="Y806" i="5"/>
  <c r="Y807" i="5"/>
  <c r="Y808" i="5"/>
  <c r="Y809" i="5"/>
  <c r="Y810" i="5"/>
  <c r="Y811" i="5"/>
  <c r="Y812" i="5"/>
  <c r="Y813" i="5"/>
  <c r="Y814" i="5"/>
  <c r="Y815" i="5"/>
  <c r="Y816" i="5"/>
  <c r="Y817" i="5"/>
  <c r="Y818" i="5"/>
  <c r="Y819" i="5"/>
  <c r="Y820" i="5"/>
  <c r="Y821" i="5"/>
  <c r="Y822" i="5"/>
  <c r="Y823" i="5"/>
  <c r="Y824" i="5"/>
  <c r="Y825" i="5"/>
  <c r="Y826" i="5"/>
  <c r="Y827" i="5"/>
  <c r="Y828" i="5"/>
  <c r="Y829" i="5"/>
  <c r="Y830" i="5"/>
  <c r="Y831" i="5"/>
  <c r="Y832" i="5"/>
  <c r="Y833" i="5"/>
  <c r="Y834" i="5"/>
  <c r="Y835" i="5"/>
  <c r="Y836" i="5"/>
  <c r="Y837" i="5"/>
  <c r="Y838" i="5"/>
  <c r="Y839" i="5"/>
  <c r="Y840" i="5"/>
  <c r="Y841" i="5"/>
  <c r="Y842" i="5"/>
  <c r="Y843" i="5"/>
  <c r="Y844" i="5"/>
  <c r="Y845" i="5"/>
  <c r="Y846" i="5"/>
  <c r="Y847" i="5"/>
  <c r="Y848" i="5"/>
  <c r="Y849" i="5"/>
  <c r="Y850" i="5"/>
  <c r="Y851" i="5"/>
  <c r="Y852" i="5"/>
  <c r="Y853" i="5"/>
  <c r="Y854" i="5"/>
  <c r="Y855" i="5"/>
  <c r="Y856" i="5"/>
  <c r="Y857" i="5"/>
  <c r="Y858" i="5"/>
  <c r="Y859" i="5"/>
  <c r="Y860" i="5"/>
  <c r="Y861" i="5"/>
  <c r="Y862" i="5"/>
  <c r="Y863" i="5"/>
  <c r="Y864" i="5"/>
  <c r="Y865" i="5"/>
  <c r="Y866" i="5"/>
  <c r="Y867" i="5"/>
  <c r="Y868" i="5"/>
  <c r="Y869" i="5"/>
  <c r="Y870" i="5"/>
  <c r="Y871" i="5"/>
  <c r="Y872" i="5"/>
  <c r="Y873" i="5"/>
  <c r="Y874" i="5"/>
  <c r="Y875" i="5"/>
  <c r="Y876" i="5"/>
  <c r="Y877" i="5"/>
  <c r="Y878" i="5"/>
  <c r="Y879" i="5"/>
  <c r="Y880" i="5"/>
  <c r="Y881" i="5"/>
  <c r="Y882" i="5"/>
  <c r="Y883" i="5"/>
  <c r="Y884" i="5"/>
  <c r="Y885" i="5"/>
  <c r="Y886" i="5"/>
  <c r="Y887" i="5"/>
  <c r="Y888" i="5"/>
  <c r="Y889" i="5"/>
  <c r="Y890" i="5"/>
  <c r="Y891" i="5"/>
  <c r="Y892" i="5"/>
  <c r="Y893" i="5"/>
  <c r="Y894" i="5"/>
  <c r="Y895" i="5"/>
  <c r="Y896" i="5"/>
  <c r="Y897" i="5"/>
  <c r="Y898" i="5"/>
  <c r="Y899" i="5"/>
  <c r="Y900" i="5"/>
  <c r="Y901" i="5"/>
  <c r="Y902" i="5"/>
  <c r="Y903" i="5"/>
  <c r="Y904" i="5"/>
  <c r="Y905" i="5"/>
  <c r="Y906" i="5"/>
  <c r="Y907" i="5"/>
  <c r="Y908" i="5"/>
  <c r="Y909" i="5"/>
  <c r="Y910" i="5"/>
  <c r="Y911" i="5"/>
  <c r="Y912" i="5"/>
  <c r="Y913" i="5"/>
  <c r="Y914" i="5"/>
  <c r="Y915" i="5"/>
  <c r="Y916" i="5"/>
  <c r="Y917" i="5"/>
  <c r="Y918" i="5"/>
  <c r="Y919" i="5"/>
  <c r="Y920" i="5"/>
  <c r="Y921" i="5"/>
  <c r="Y922" i="5"/>
  <c r="Y923" i="5"/>
  <c r="Y924" i="5"/>
  <c r="Y925" i="5"/>
  <c r="Y926" i="5"/>
  <c r="Y927" i="5"/>
  <c r="Y928" i="5"/>
  <c r="Y929" i="5"/>
  <c r="Y930" i="5"/>
  <c r="Y931" i="5"/>
  <c r="Y932" i="5"/>
  <c r="Y933" i="5"/>
  <c r="Y934" i="5"/>
  <c r="Y935" i="5"/>
  <c r="Y936" i="5"/>
  <c r="Y937" i="5"/>
  <c r="Y938" i="5"/>
  <c r="Y939" i="5"/>
  <c r="Y940" i="5"/>
  <c r="Y941" i="5"/>
  <c r="Y942" i="5"/>
  <c r="Y943" i="5"/>
  <c r="Y944" i="5"/>
  <c r="Y945" i="5"/>
  <c r="Y946" i="5"/>
  <c r="Y947" i="5"/>
  <c r="Y948" i="5"/>
  <c r="Y949" i="5"/>
  <c r="Y950" i="5"/>
  <c r="Y951" i="5"/>
  <c r="Y952" i="5"/>
  <c r="Y953" i="5"/>
  <c r="Y954" i="5"/>
  <c r="Y955" i="5"/>
  <c r="Y956" i="5"/>
  <c r="Y957" i="5"/>
  <c r="Y958" i="5"/>
  <c r="Y959" i="5"/>
  <c r="Y960" i="5"/>
  <c r="Y961" i="5"/>
  <c r="Y962" i="5"/>
  <c r="Y963" i="5"/>
  <c r="Y964" i="5"/>
  <c r="Y965" i="5"/>
  <c r="Y966" i="5"/>
  <c r="Y967" i="5"/>
  <c r="Y968" i="5"/>
  <c r="Y969" i="5"/>
  <c r="Y970" i="5"/>
  <c r="Y971" i="5"/>
  <c r="Y972" i="5"/>
  <c r="Y973" i="5"/>
  <c r="Y974" i="5"/>
  <c r="Y975" i="5"/>
  <c r="Y976" i="5"/>
  <c r="Y977" i="5"/>
  <c r="Y978" i="5"/>
  <c r="Y979" i="5"/>
  <c r="Y980" i="5"/>
  <c r="Y981" i="5"/>
  <c r="Y982" i="5"/>
  <c r="Y983" i="5"/>
  <c r="Y984" i="5"/>
  <c r="Y985" i="5"/>
  <c r="Y986" i="5"/>
  <c r="Y987" i="5"/>
  <c r="Y988" i="5"/>
  <c r="Y989" i="5"/>
  <c r="Y990" i="5"/>
  <c r="Y991" i="5"/>
  <c r="Y992" i="5"/>
  <c r="Y993" i="5"/>
  <c r="Y994" i="5"/>
  <c r="Y995" i="5"/>
  <c r="Y996" i="5"/>
  <c r="Y997" i="5"/>
  <c r="Y998" i="5"/>
  <c r="Y999" i="5"/>
  <c r="Y1000" i="5"/>
  <c r="Y1001" i="5"/>
  <c r="Y1002" i="5"/>
  <c r="Y1003" i="5"/>
  <c r="Y1004" i="5"/>
  <c r="Y1005" i="5"/>
  <c r="Y1006" i="5"/>
  <c r="Y1007" i="5"/>
  <c r="Y1008" i="5"/>
  <c r="Y1009" i="5"/>
  <c r="Y1010" i="5"/>
  <c r="Y1011" i="5"/>
  <c r="Y1012" i="5"/>
  <c r="Y1013" i="5"/>
  <c r="Y1014" i="5"/>
  <c r="Y1015" i="5"/>
  <c r="Y1016" i="5"/>
  <c r="Y1017" i="5"/>
  <c r="Y1018" i="5"/>
  <c r="Y1019" i="5"/>
  <c r="Y1020" i="5"/>
  <c r="Y1021" i="5"/>
  <c r="Y1022" i="5"/>
  <c r="Y1023" i="5"/>
  <c r="Y1024" i="5"/>
  <c r="Y1025" i="5"/>
  <c r="Y1026" i="5"/>
  <c r="Y1027" i="5"/>
  <c r="Y1028" i="5"/>
  <c r="Y1029" i="5"/>
  <c r="Y1030" i="5"/>
  <c r="Y1031" i="5"/>
  <c r="Y1032" i="5"/>
  <c r="Y1033" i="5"/>
  <c r="Y1034" i="5"/>
  <c r="Y1035" i="5"/>
  <c r="Y1036" i="5"/>
  <c r="Y1037" i="5"/>
  <c r="Y1038" i="5"/>
  <c r="Y1039" i="5"/>
  <c r="Y1040" i="5"/>
  <c r="Y1041" i="5"/>
  <c r="Y1042" i="5"/>
  <c r="Y1043" i="5"/>
  <c r="Y1044" i="5"/>
  <c r="Y1045" i="5"/>
  <c r="Y1046" i="5"/>
  <c r="Y1047" i="5"/>
  <c r="Y1048" i="5"/>
  <c r="Y1049" i="5"/>
  <c r="Y1050" i="5"/>
  <c r="Y1051" i="5"/>
  <c r="Y1052" i="5"/>
  <c r="Y1053" i="5"/>
  <c r="Y1054" i="5"/>
  <c r="Y1055" i="5"/>
  <c r="Y1056" i="5"/>
  <c r="Y1057" i="5"/>
  <c r="Y1058" i="5"/>
  <c r="Y1059" i="5"/>
  <c r="Y1060" i="5"/>
  <c r="Y1061" i="5"/>
  <c r="Y1062" i="5"/>
  <c r="Y1063" i="5"/>
  <c r="Y1064" i="5"/>
  <c r="Y1065" i="5"/>
  <c r="Y1066" i="5"/>
  <c r="Y1067" i="5"/>
  <c r="Y1068" i="5"/>
  <c r="Y1069" i="5"/>
  <c r="Y1070" i="5"/>
  <c r="Y1071" i="5"/>
  <c r="Y1072" i="5"/>
  <c r="Y1073" i="5"/>
  <c r="Y1074" i="5"/>
  <c r="Y1075" i="5"/>
  <c r="Y1076" i="5"/>
  <c r="Y1077" i="5"/>
  <c r="Y1078" i="5"/>
  <c r="Y1079" i="5"/>
  <c r="Y1080" i="5"/>
  <c r="Y1081" i="5"/>
  <c r="Y1082" i="5"/>
  <c r="Y1083" i="5"/>
  <c r="Y1084" i="5"/>
  <c r="Y1085" i="5"/>
  <c r="Y1086" i="5"/>
  <c r="Y1087" i="5"/>
  <c r="Y1088" i="5"/>
  <c r="Y1089" i="5"/>
  <c r="Y1090" i="5"/>
  <c r="Y1091" i="5"/>
  <c r="Y1092" i="5"/>
  <c r="Y1093" i="5"/>
  <c r="Y1094" i="5"/>
  <c r="Y1095" i="5"/>
  <c r="Y1096" i="5"/>
  <c r="Y1097" i="5"/>
  <c r="Y1098" i="5"/>
  <c r="Y1099" i="5"/>
  <c r="Y1100" i="5"/>
  <c r="Y1101" i="5"/>
  <c r="Y1102" i="5"/>
  <c r="Y1103" i="5"/>
  <c r="Y1104" i="5"/>
  <c r="Y1105" i="5"/>
  <c r="Y1106" i="5"/>
  <c r="Y1107" i="5"/>
  <c r="Y1108" i="5"/>
  <c r="Y1109" i="5"/>
  <c r="Y1110" i="5"/>
  <c r="Y1111" i="5"/>
  <c r="Y1112" i="5"/>
  <c r="Y1113" i="5"/>
  <c r="Y1114" i="5"/>
  <c r="Y1115" i="5"/>
  <c r="Y1116" i="5"/>
  <c r="Y1117" i="5"/>
  <c r="Y1118" i="5"/>
  <c r="Y1119" i="5"/>
  <c r="Y1120" i="5"/>
  <c r="Y1121" i="5"/>
  <c r="Y1122" i="5"/>
  <c r="Y1123" i="5"/>
  <c r="Y1124" i="5"/>
  <c r="Y1125" i="5"/>
  <c r="Y1126" i="5"/>
  <c r="Y1127" i="5"/>
  <c r="Y1128" i="5"/>
  <c r="Y1129" i="5"/>
  <c r="Y1130" i="5"/>
  <c r="Y1131" i="5"/>
  <c r="Y1132" i="5"/>
  <c r="Y1133" i="5"/>
  <c r="Y1134" i="5"/>
  <c r="Y1135" i="5"/>
  <c r="Y1136" i="5"/>
  <c r="Y1137" i="5"/>
  <c r="Y1138" i="5"/>
  <c r="Y1139" i="5"/>
  <c r="Y1140" i="5"/>
  <c r="Y1141" i="5"/>
  <c r="Y1142" i="5"/>
  <c r="Y1143" i="5"/>
  <c r="Y1144" i="5"/>
  <c r="Y1145" i="5"/>
  <c r="Y1146" i="5"/>
  <c r="Y1147" i="5"/>
  <c r="Y1148" i="5"/>
  <c r="Y1149" i="5"/>
  <c r="Y1150" i="5"/>
  <c r="Y1151" i="5"/>
  <c r="Y1152" i="5"/>
  <c r="Y1153" i="5"/>
  <c r="Y1154" i="5"/>
  <c r="Y1155" i="5"/>
  <c r="Y1156" i="5"/>
  <c r="Y1157" i="5"/>
  <c r="Y1158" i="5"/>
  <c r="Y1159" i="5"/>
  <c r="Y1160" i="5"/>
  <c r="Y1161" i="5"/>
  <c r="Y1162" i="5"/>
  <c r="Y1163" i="5"/>
  <c r="Y1164" i="5"/>
  <c r="Y1165" i="5"/>
  <c r="Y1166" i="5"/>
  <c r="Y1167" i="5"/>
  <c r="Y1168" i="5"/>
  <c r="Y1169" i="5"/>
  <c r="Y1170" i="5"/>
  <c r="Y1171" i="5"/>
  <c r="Y1172" i="5"/>
  <c r="Y1173" i="5"/>
  <c r="Y1174" i="5"/>
  <c r="Y1175" i="5"/>
  <c r="Y1176" i="5"/>
  <c r="Y1177" i="5"/>
  <c r="Y1178" i="5"/>
  <c r="Y1179" i="5"/>
  <c r="Y1180" i="5"/>
  <c r="Y1181" i="5"/>
  <c r="Y1182" i="5"/>
  <c r="Y1183" i="5"/>
  <c r="Y1184" i="5"/>
  <c r="Y1185" i="5"/>
  <c r="Y1186" i="5"/>
  <c r="Y1187" i="5"/>
  <c r="Y1188" i="5"/>
  <c r="Y1189" i="5"/>
  <c r="Y1190" i="5"/>
  <c r="Y1191" i="5"/>
  <c r="Y1192" i="5"/>
  <c r="Y1193" i="5"/>
  <c r="Y1194" i="5"/>
  <c r="Y1195" i="5"/>
  <c r="Y1196" i="5"/>
  <c r="Y1197" i="5"/>
  <c r="Y1198" i="5"/>
  <c r="Y1199" i="5"/>
  <c r="Y1200" i="5"/>
  <c r="Y1201" i="5"/>
  <c r="Y1202" i="5"/>
  <c r="Y1203" i="5"/>
  <c r="Y1204" i="5"/>
  <c r="Y1205" i="5"/>
  <c r="Y1206" i="5"/>
  <c r="Y1207" i="5"/>
  <c r="Y1208" i="5"/>
  <c r="Y1209" i="5"/>
  <c r="Y1210" i="5"/>
  <c r="Y1211" i="5"/>
  <c r="Y1212" i="5"/>
  <c r="Y1213" i="5"/>
  <c r="Y1214" i="5"/>
  <c r="Y1215" i="5"/>
  <c r="Y1216" i="5"/>
  <c r="Y1217" i="5"/>
  <c r="Y1218" i="5"/>
  <c r="Y1219" i="5"/>
  <c r="Y1220" i="5"/>
  <c r="Y1221" i="5"/>
  <c r="Y1222" i="5"/>
  <c r="Y1223" i="5"/>
  <c r="Y1224" i="5"/>
  <c r="Y1225" i="5"/>
  <c r="Y1226" i="5"/>
  <c r="Y1227" i="5"/>
  <c r="Y1228" i="5"/>
  <c r="Y1229" i="5"/>
  <c r="Y1230" i="5"/>
  <c r="Y1231" i="5"/>
  <c r="Y1232" i="5"/>
  <c r="Y1233" i="5"/>
  <c r="Y1234" i="5"/>
  <c r="Y1235" i="5"/>
  <c r="Y1236" i="5"/>
  <c r="Y1237" i="5"/>
  <c r="Y1238" i="5"/>
  <c r="Y1239" i="5"/>
  <c r="Y1240" i="5"/>
  <c r="Y1241" i="5"/>
  <c r="Y1242" i="5"/>
  <c r="Y1243" i="5"/>
  <c r="Y1244" i="5"/>
  <c r="Y1245" i="5"/>
  <c r="Y1246" i="5"/>
  <c r="Y1247" i="5"/>
  <c r="Y1248" i="5"/>
  <c r="Y1249" i="5"/>
  <c r="Y1250" i="5"/>
  <c r="Y1251" i="5"/>
  <c r="Y1252" i="5"/>
  <c r="Y1253" i="5"/>
  <c r="Y1254" i="5"/>
  <c r="Y1255" i="5"/>
  <c r="Y1256" i="5"/>
  <c r="Y1257" i="5"/>
  <c r="Y1258" i="5"/>
  <c r="Y1259" i="5"/>
  <c r="Y1260" i="5"/>
  <c r="Y1261" i="5"/>
  <c r="Y1262" i="5"/>
  <c r="Y1263" i="5"/>
  <c r="Y1264" i="5"/>
  <c r="Y1265" i="5"/>
  <c r="Y1266" i="5"/>
  <c r="Y1267" i="5"/>
  <c r="Y1268" i="5"/>
  <c r="Y1269" i="5"/>
  <c r="Y1270" i="5"/>
  <c r="Y1271" i="5"/>
  <c r="Y1272" i="5"/>
  <c r="Y1273" i="5"/>
  <c r="Y1274" i="5"/>
  <c r="Y1275" i="5"/>
  <c r="Y1276" i="5"/>
  <c r="Y1277" i="5"/>
  <c r="Y1278" i="5"/>
  <c r="Y1279" i="5"/>
  <c r="Y1280" i="5"/>
  <c r="Y1281" i="5"/>
  <c r="Y1282" i="5"/>
  <c r="Y1283" i="5"/>
  <c r="Y1284" i="5"/>
  <c r="Y1285" i="5"/>
  <c r="Y1286" i="5"/>
  <c r="Y1287" i="5"/>
  <c r="Y1288" i="5"/>
  <c r="Y1289" i="5"/>
  <c r="Y1290" i="5"/>
  <c r="Y1291" i="5"/>
  <c r="Y1292" i="5"/>
  <c r="Y1293" i="5"/>
  <c r="Y1294" i="5"/>
  <c r="Y1295" i="5"/>
  <c r="Y1296" i="5"/>
  <c r="Y1297" i="5"/>
  <c r="Y1298" i="5"/>
  <c r="Y1299" i="5"/>
  <c r="Y1300" i="5"/>
  <c r="Y1301" i="5"/>
  <c r="Y1302" i="5"/>
  <c r="Y1303" i="5"/>
  <c r="Y1304" i="5"/>
  <c r="Y1305" i="5"/>
  <c r="Y1306" i="5"/>
  <c r="Y1307" i="5"/>
  <c r="Y1308" i="5"/>
  <c r="Y1309" i="5"/>
  <c r="Y1310" i="5"/>
  <c r="Y1311" i="5"/>
  <c r="Y1312" i="5"/>
  <c r="Y1313" i="5"/>
  <c r="Y1314" i="5"/>
  <c r="Y1315" i="5"/>
  <c r="Y1316" i="5"/>
  <c r="Y1317" i="5"/>
  <c r="Y1318" i="5"/>
  <c r="Y1319" i="5"/>
  <c r="Y1320" i="5"/>
  <c r="Y1321" i="5"/>
  <c r="Y1322" i="5"/>
  <c r="Y1323" i="5"/>
  <c r="Y1324" i="5"/>
  <c r="Y1325" i="5"/>
  <c r="Y1326" i="5"/>
  <c r="Y1327" i="5"/>
  <c r="Y1328" i="5"/>
  <c r="Y1329" i="5"/>
  <c r="Y1330" i="5"/>
  <c r="Y1331" i="5"/>
  <c r="Y1332" i="5"/>
  <c r="Y1333" i="5"/>
  <c r="Y1334" i="5"/>
  <c r="Y1335" i="5"/>
  <c r="Y1336" i="5"/>
  <c r="Y1337" i="5"/>
  <c r="Y1338" i="5"/>
  <c r="Y1339" i="5"/>
  <c r="Y1340" i="5"/>
  <c r="Y1341" i="5"/>
  <c r="Y1342" i="5"/>
  <c r="Y1343" i="5"/>
  <c r="Y1344" i="5"/>
  <c r="Y1345" i="5"/>
  <c r="Y1346" i="5"/>
  <c r="Y1347" i="5"/>
  <c r="Y1348" i="5"/>
  <c r="Y1349" i="5"/>
  <c r="Y1350" i="5"/>
  <c r="Y1351" i="5"/>
  <c r="Y1352" i="5"/>
  <c r="Y1353" i="5"/>
  <c r="Y1354" i="5"/>
  <c r="Y1355" i="5"/>
  <c r="Y1356" i="5"/>
  <c r="Y1357" i="5"/>
  <c r="Y1358" i="5"/>
  <c r="Y1359" i="5"/>
  <c r="Y1360" i="5"/>
  <c r="Y1361" i="5"/>
  <c r="Y1362" i="5"/>
  <c r="Y1363" i="5"/>
  <c r="Y1364" i="5"/>
  <c r="Y1365" i="5"/>
  <c r="Y1366" i="5"/>
  <c r="Y1367" i="5"/>
  <c r="Y1368" i="5"/>
  <c r="Y1369" i="5"/>
  <c r="Y1370" i="5"/>
  <c r="Y1371" i="5"/>
  <c r="Y1372" i="5"/>
  <c r="Y1373" i="5"/>
  <c r="Y1374" i="5"/>
  <c r="Y1375" i="5"/>
  <c r="Y1376" i="5"/>
  <c r="Y1377" i="5"/>
  <c r="Y1378" i="5"/>
  <c r="Y1379" i="5"/>
  <c r="Y1380" i="5"/>
  <c r="Y1381" i="5"/>
  <c r="Y1382" i="5"/>
  <c r="Y1383" i="5"/>
  <c r="Y1384" i="5"/>
  <c r="Y1385" i="5"/>
  <c r="Y1386" i="5"/>
  <c r="Y1387" i="5"/>
  <c r="Y1388" i="5"/>
  <c r="Y1389" i="5"/>
  <c r="Y1390" i="5"/>
  <c r="Y1391" i="5"/>
  <c r="Y1392" i="5"/>
  <c r="Y1393" i="5"/>
  <c r="Y1394" i="5"/>
  <c r="Y1395" i="5"/>
  <c r="Y1396" i="5"/>
  <c r="Y1397" i="5"/>
  <c r="Y1398" i="5"/>
  <c r="Y1399" i="5"/>
  <c r="Y1400" i="5"/>
  <c r="Y1401" i="5"/>
  <c r="Y1402" i="5"/>
  <c r="Y1403" i="5"/>
  <c r="Y1404" i="5"/>
  <c r="Y1405" i="5"/>
  <c r="Y1406" i="5"/>
  <c r="Y1407" i="5"/>
  <c r="Y1408" i="5"/>
  <c r="Y1409" i="5"/>
  <c r="Y1410" i="5"/>
  <c r="Y1411" i="5"/>
  <c r="Y1412" i="5"/>
  <c r="Y1413" i="5"/>
  <c r="Y1414" i="5"/>
  <c r="Y1415" i="5"/>
  <c r="Y1416" i="5"/>
  <c r="Y1417" i="5"/>
  <c r="Y1418" i="5"/>
  <c r="Y1419" i="5"/>
  <c r="Y1420" i="5"/>
  <c r="Y1421" i="5"/>
  <c r="Y1422" i="5"/>
  <c r="Y1423" i="5"/>
  <c r="Y1424" i="5"/>
  <c r="Y1425" i="5"/>
  <c r="Y1426" i="5"/>
  <c r="Y1427" i="5"/>
  <c r="Y1428" i="5"/>
  <c r="Y1429" i="5"/>
  <c r="Y1430" i="5"/>
  <c r="Y1431" i="5"/>
  <c r="Y1432" i="5"/>
  <c r="Y1433" i="5"/>
  <c r="Y1434" i="5"/>
  <c r="Y1435" i="5"/>
  <c r="Y1436" i="5"/>
  <c r="Y1437" i="5"/>
  <c r="Y1438" i="5"/>
  <c r="Y1439" i="5"/>
  <c r="Y1440" i="5"/>
  <c r="Y1441" i="5"/>
  <c r="Y1442" i="5"/>
  <c r="Y1443" i="5"/>
  <c r="Y1444" i="5"/>
  <c r="Y1445" i="5"/>
  <c r="Y1446" i="5"/>
  <c r="Y1447" i="5"/>
  <c r="Y1448" i="5"/>
  <c r="Y1449" i="5"/>
  <c r="Y1450" i="5"/>
  <c r="Y1451" i="5"/>
  <c r="Y1452" i="5"/>
  <c r="Y1453" i="5"/>
  <c r="Y1454" i="5"/>
  <c r="Y1455" i="5"/>
  <c r="Y1456" i="5"/>
  <c r="Y1457" i="5"/>
  <c r="Y1458" i="5"/>
  <c r="Y1459" i="5"/>
  <c r="Y1460" i="5"/>
  <c r="Y1461" i="5"/>
  <c r="Y1462" i="5"/>
  <c r="Y1463" i="5"/>
  <c r="Y1464" i="5"/>
  <c r="Y1465" i="5"/>
  <c r="Y1466" i="5"/>
  <c r="Y1467" i="5"/>
  <c r="Y1468" i="5"/>
  <c r="Y1469" i="5"/>
  <c r="Y1470" i="5"/>
  <c r="Y1471" i="5"/>
  <c r="Y1472" i="5"/>
  <c r="Y1473" i="5"/>
  <c r="Y1474" i="5"/>
  <c r="Y1475" i="5"/>
  <c r="Y1476" i="5"/>
  <c r="Y1477" i="5"/>
  <c r="Y1478" i="5"/>
  <c r="Y1479" i="5"/>
  <c r="Y1480" i="5"/>
  <c r="Y1481" i="5"/>
  <c r="Y1482" i="5"/>
  <c r="Y1483" i="5"/>
  <c r="Y1484" i="5"/>
  <c r="Y1485" i="5"/>
  <c r="Y1486" i="5"/>
  <c r="Y1487" i="5"/>
  <c r="Y1488" i="5"/>
  <c r="Y1489" i="5"/>
  <c r="Y1490" i="5"/>
  <c r="Y1491" i="5"/>
  <c r="Y1492" i="5"/>
  <c r="Y1493" i="5"/>
  <c r="Y1494" i="5"/>
  <c r="Y1495" i="5"/>
  <c r="Y1496" i="5"/>
  <c r="Y1497" i="5"/>
  <c r="Y1498" i="5"/>
  <c r="Y1499" i="5"/>
  <c r="Y1500" i="5"/>
  <c r="Y1501" i="5"/>
  <c r="Y1502" i="5"/>
  <c r="Y1503" i="5"/>
  <c r="Y1504" i="5"/>
  <c r="Y1505" i="5"/>
  <c r="Y1506" i="5"/>
  <c r="Y1507" i="5"/>
  <c r="Y1508" i="5"/>
  <c r="Y1509" i="5"/>
  <c r="Y1510" i="5"/>
  <c r="Y1511" i="5"/>
  <c r="Y1512" i="5"/>
  <c r="Y1513" i="5"/>
  <c r="Y1514" i="5"/>
  <c r="Y1515" i="5"/>
  <c r="Y1516" i="5"/>
  <c r="Y1517" i="5"/>
  <c r="Y1518" i="5"/>
  <c r="Y1519" i="5"/>
  <c r="Y1520" i="5"/>
  <c r="Y1521" i="5"/>
  <c r="Y1522" i="5"/>
  <c r="Y1523" i="5"/>
  <c r="Y1524" i="5"/>
  <c r="Y1525" i="5"/>
  <c r="Y1526" i="5"/>
  <c r="Y1527" i="5"/>
  <c r="Y1528" i="5"/>
  <c r="Y1529" i="5"/>
  <c r="Y1530" i="5"/>
  <c r="Y1531" i="5"/>
  <c r="Y1532" i="5"/>
  <c r="Y1533" i="5"/>
  <c r="Y1534" i="5"/>
  <c r="Y1535" i="5"/>
  <c r="Y1536" i="5"/>
  <c r="Y1537" i="5"/>
  <c r="Y1538" i="5"/>
  <c r="Y1539" i="5"/>
  <c r="Y1540" i="5"/>
  <c r="Y1541" i="5"/>
  <c r="Y1542" i="5"/>
  <c r="Y1543" i="5"/>
  <c r="Y1544" i="5"/>
  <c r="Y1545" i="5"/>
  <c r="Y1546" i="5"/>
  <c r="Y1547" i="5"/>
  <c r="Y1548" i="5"/>
  <c r="Y1549" i="5"/>
  <c r="Y1550" i="5"/>
  <c r="Y1551" i="5"/>
  <c r="Y1552" i="5"/>
  <c r="Y1553" i="5"/>
  <c r="Y1554" i="5"/>
  <c r="Y1555" i="5"/>
  <c r="Y1556" i="5"/>
  <c r="Y1557" i="5"/>
  <c r="Y1558" i="5"/>
  <c r="Y1559" i="5"/>
  <c r="Y1560" i="5"/>
  <c r="Y1561" i="5"/>
  <c r="Y1562" i="5"/>
  <c r="Y1563" i="5"/>
  <c r="Y1564" i="5"/>
  <c r="Y1565" i="5"/>
  <c r="Y1566" i="5"/>
  <c r="Y1567" i="5"/>
  <c r="Y1568" i="5"/>
  <c r="Y1569" i="5"/>
  <c r="Y1570" i="5"/>
  <c r="Y1571" i="5"/>
  <c r="Y1572" i="5"/>
  <c r="Y1573" i="5"/>
  <c r="Y1574" i="5"/>
  <c r="Y1575" i="5"/>
  <c r="Y1576" i="5"/>
  <c r="Y1577" i="5"/>
  <c r="Y1578" i="5"/>
  <c r="Y1579" i="5"/>
  <c r="Y1580" i="5"/>
  <c r="Y1581" i="5"/>
  <c r="Y1582" i="5"/>
  <c r="Y1583" i="5"/>
  <c r="Y1584" i="5"/>
  <c r="Y1585" i="5"/>
  <c r="Y1586" i="5"/>
  <c r="Y1587" i="5"/>
  <c r="Y1588" i="5"/>
  <c r="Y1589" i="5"/>
  <c r="Y1590" i="5"/>
  <c r="Y1591" i="5"/>
  <c r="Y1592" i="5"/>
  <c r="Y1593" i="5"/>
  <c r="Y1594" i="5"/>
  <c r="Y1595" i="5"/>
  <c r="Y1596" i="5"/>
  <c r="Y1597" i="5"/>
  <c r="Y1598" i="5"/>
  <c r="Y1599" i="5"/>
  <c r="Y1600" i="5"/>
  <c r="Y1601" i="5"/>
  <c r="Y1602" i="5"/>
  <c r="Y1603" i="5"/>
  <c r="Y1604" i="5"/>
  <c r="Y1605" i="5"/>
  <c r="Y1606" i="5"/>
  <c r="Y1607" i="5"/>
  <c r="Y1608" i="5"/>
  <c r="Y1609" i="5"/>
  <c r="Y1610" i="5"/>
  <c r="Y1611" i="5"/>
  <c r="Y1612" i="5"/>
  <c r="Y1613" i="5"/>
  <c r="Y1614" i="5"/>
  <c r="Y1615" i="5"/>
  <c r="Y1616" i="5"/>
  <c r="Y1617" i="5"/>
  <c r="Y1618" i="5"/>
  <c r="Y1619" i="5"/>
  <c r="Y1620" i="5"/>
  <c r="Y1621" i="5"/>
  <c r="Y1622" i="5"/>
  <c r="Y1623" i="5"/>
  <c r="Y1624" i="5"/>
  <c r="Y1625" i="5"/>
  <c r="Y1626" i="5"/>
  <c r="Y1627" i="5"/>
  <c r="Y1628" i="5"/>
  <c r="Y1629" i="5"/>
  <c r="Y1630" i="5"/>
  <c r="Y1631" i="5"/>
  <c r="Y1632" i="5"/>
  <c r="Y1633" i="5"/>
  <c r="Y1634" i="5"/>
  <c r="Y1635" i="5"/>
  <c r="Y1636" i="5"/>
  <c r="Y1637" i="5"/>
  <c r="Y1638" i="5"/>
  <c r="Y1639" i="5"/>
  <c r="Y1640" i="5"/>
  <c r="Y1641" i="5"/>
  <c r="Y1642" i="5"/>
  <c r="Y1643" i="5"/>
  <c r="Y1644" i="5"/>
  <c r="Y1645" i="5"/>
  <c r="Y1646" i="5"/>
  <c r="Y1647" i="5"/>
  <c r="Y1648" i="5"/>
  <c r="Y1649" i="5"/>
  <c r="Y1650" i="5"/>
  <c r="Y1651" i="5"/>
  <c r="Y1652" i="5"/>
  <c r="Y1653" i="5"/>
  <c r="Y1654" i="5"/>
  <c r="Y1655" i="5"/>
  <c r="Y1656" i="5"/>
  <c r="Y1657" i="5"/>
  <c r="Y1658" i="5"/>
  <c r="Y1659" i="5"/>
  <c r="Y1660" i="5"/>
  <c r="Y1661" i="5"/>
  <c r="Y1662" i="5"/>
  <c r="Y1663" i="5"/>
  <c r="Y1664" i="5"/>
  <c r="Y1665" i="5"/>
  <c r="Y1666" i="5"/>
  <c r="Y1667" i="5"/>
  <c r="Y1668" i="5"/>
  <c r="Y1669" i="5"/>
  <c r="Y1670" i="5"/>
  <c r="Y1671" i="5"/>
  <c r="Y1672" i="5"/>
  <c r="Y1673" i="5"/>
  <c r="Y1674" i="5"/>
  <c r="Y1675" i="5"/>
  <c r="Y1676" i="5"/>
  <c r="Y1677" i="5"/>
  <c r="Y1678" i="5"/>
  <c r="Y1679" i="5"/>
  <c r="Y1680" i="5"/>
  <c r="Y1681" i="5"/>
  <c r="Y1682" i="5"/>
  <c r="Y1683" i="5"/>
  <c r="Y1684" i="5"/>
  <c r="Y1685" i="5"/>
  <c r="Y1686" i="5"/>
  <c r="Y1687" i="5"/>
  <c r="Y1688" i="5"/>
  <c r="Y1689" i="5"/>
  <c r="Y1690" i="5"/>
  <c r="Y1691" i="5"/>
  <c r="Y1692" i="5"/>
  <c r="Y1693" i="5"/>
  <c r="Y1694" i="5"/>
  <c r="Y1695" i="5"/>
  <c r="Y1696" i="5"/>
  <c r="Y1697" i="5"/>
  <c r="Y1698" i="5"/>
  <c r="Y1699" i="5"/>
  <c r="Y1700" i="5"/>
  <c r="Y1701" i="5"/>
  <c r="Y1702" i="5"/>
  <c r="Y1703" i="5"/>
  <c r="Y1704" i="5"/>
  <c r="Y1705" i="5"/>
  <c r="Y1706" i="5"/>
  <c r="Y1707" i="5"/>
  <c r="Y1708" i="5"/>
  <c r="Y1709" i="5"/>
  <c r="Y1710" i="5"/>
  <c r="Y1711" i="5"/>
  <c r="Y1712" i="5"/>
  <c r="Y1713" i="5"/>
  <c r="Y1714" i="5"/>
  <c r="Y1715" i="5"/>
  <c r="Y1716" i="5"/>
  <c r="Y1717" i="5"/>
  <c r="Y1718" i="5"/>
  <c r="Y1719" i="5"/>
  <c r="Y1720" i="5"/>
  <c r="Y1721" i="5"/>
  <c r="Y1722" i="5"/>
  <c r="Y1723" i="5"/>
  <c r="Y1724" i="5"/>
  <c r="Y1725" i="5"/>
  <c r="Y1726" i="5"/>
  <c r="Y1727" i="5"/>
  <c r="Y1728" i="5"/>
  <c r="Y1729" i="5"/>
  <c r="Y1730" i="5"/>
  <c r="Y1731" i="5"/>
  <c r="Y1732" i="5"/>
  <c r="Y1733" i="5"/>
  <c r="Y1734" i="5"/>
  <c r="Y1735" i="5"/>
  <c r="Y1736" i="5"/>
  <c r="Y1737" i="5"/>
  <c r="Y1738" i="5"/>
  <c r="Y1739" i="5"/>
  <c r="Y1740" i="5"/>
  <c r="Y1741" i="5"/>
  <c r="Y1742" i="5"/>
  <c r="Y1743" i="5"/>
  <c r="Y1744" i="5"/>
  <c r="Y1745" i="5"/>
  <c r="Y1746" i="5"/>
  <c r="Y1747" i="5"/>
  <c r="Y1748" i="5"/>
  <c r="Y1749" i="5"/>
  <c r="Y1750" i="5"/>
  <c r="Y1751" i="5"/>
  <c r="Y1752" i="5"/>
  <c r="Y1753" i="5"/>
  <c r="Y1754" i="5"/>
  <c r="Y1755" i="5"/>
  <c r="Y1756" i="5"/>
  <c r="Y1757" i="5"/>
  <c r="Y1758" i="5"/>
  <c r="Y1759" i="5"/>
  <c r="Y1760" i="5"/>
  <c r="Y1761" i="5"/>
  <c r="Y1762" i="5"/>
  <c r="Y1763" i="5"/>
  <c r="Y1764" i="5"/>
  <c r="Y1765" i="5"/>
  <c r="Y1766" i="5"/>
  <c r="Y1767" i="5"/>
  <c r="Y1768" i="5"/>
  <c r="Y1769" i="5"/>
  <c r="Y1770" i="5"/>
  <c r="Y1771" i="5"/>
  <c r="Y1772" i="5"/>
  <c r="Y1773" i="5"/>
  <c r="Y1774" i="5"/>
  <c r="Y1775" i="5"/>
  <c r="Y1776" i="5"/>
  <c r="Y1777" i="5"/>
  <c r="Y1778" i="5"/>
  <c r="Y1779" i="5"/>
  <c r="Y1780" i="5"/>
  <c r="Y1781" i="5"/>
  <c r="Y1782" i="5"/>
  <c r="Y1783" i="5"/>
  <c r="Y1784" i="5"/>
  <c r="Y1785" i="5"/>
  <c r="Y1786" i="5"/>
  <c r="Y1787" i="5"/>
  <c r="Y1788" i="5"/>
  <c r="Y1789" i="5"/>
  <c r="Y1790" i="5"/>
  <c r="Y1791" i="5"/>
  <c r="Y1792" i="5"/>
  <c r="Y1793" i="5"/>
  <c r="Y1794" i="5"/>
  <c r="Y1795" i="5"/>
  <c r="Y1796" i="5"/>
  <c r="Y1797" i="5"/>
  <c r="Y1798" i="5"/>
  <c r="Y1799" i="5"/>
  <c r="Y1800" i="5"/>
  <c r="Y1801" i="5"/>
  <c r="Y1802" i="5"/>
  <c r="Y1803" i="5"/>
  <c r="Y1804" i="5"/>
  <c r="Y1805" i="5"/>
  <c r="Y1806" i="5"/>
  <c r="Y1807" i="5"/>
  <c r="Y1808" i="5"/>
  <c r="Y1809" i="5"/>
  <c r="Y1810" i="5"/>
  <c r="Y1811" i="5"/>
  <c r="Y1812" i="5"/>
  <c r="Y1813" i="5"/>
  <c r="Y1814" i="5"/>
  <c r="Y1815" i="5"/>
  <c r="Y1816" i="5"/>
  <c r="Y1817" i="5"/>
  <c r="Y1818" i="5"/>
  <c r="Y1819" i="5"/>
  <c r="Y1820" i="5"/>
  <c r="Y1821" i="5"/>
  <c r="Y1822" i="5"/>
  <c r="Y1823" i="5"/>
  <c r="Y1824" i="5"/>
  <c r="Y1825" i="5"/>
  <c r="Y1826" i="5"/>
  <c r="Y1827" i="5"/>
  <c r="Y1828" i="5"/>
  <c r="Y1829" i="5"/>
  <c r="Y1830" i="5"/>
  <c r="Y1831" i="5"/>
  <c r="Y1832" i="5"/>
  <c r="Y1833" i="5"/>
  <c r="Y1834" i="5"/>
  <c r="Y1835" i="5"/>
  <c r="Y1836" i="5"/>
  <c r="Y1837" i="5"/>
  <c r="Y1838" i="5"/>
  <c r="Y1839" i="5"/>
  <c r="Y1840" i="5"/>
  <c r="Y1841" i="5"/>
  <c r="Y1842" i="5"/>
  <c r="Y1843" i="5"/>
  <c r="Y1844" i="5"/>
  <c r="Y1845" i="5"/>
  <c r="Y1846" i="5"/>
  <c r="Y1847" i="5"/>
  <c r="Y1848" i="5"/>
  <c r="Y1849" i="5"/>
  <c r="Y1850" i="5"/>
  <c r="Y1851" i="5"/>
  <c r="Y1852" i="5"/>
  <c r="Y1853" i="5"/>
  <c r="Y1854" i="5"/>
  <c r="Y1855" i="5"/>
  <c r="Y1856" i="5"/>
  <c r="Y1857" i="5"/>
  <c r="Y1858" i="5"/>
  <c r="Y1859" i="5"/>
  <c r="Y1860" i="5"/>
  <c r="Y1861" i="5"/>
  <c r="Y1862" i="5"/>
  <c r="Y1863" i="5"/>
  <c r="Y1864" i="5"/>
  <c r="Y1865" i="5"/>
  <c r="Y1866" i="5"/>
  <c r="Y1867" i="5"/>
  <c r="Y1868" i="5"/>
  <c r="Y1869" i="5"/>
  <c r="Y1870" i="5"/>
  <c r="Y1871" i="5"/>
  <c r="Y1872" i="5"/>
  <c r="Y1873" i="5"/>
  <c r="Y1874" i="5"/>
  <c r="Y1875" i="5"/>
  <c r="Y1876" i="5"/>
  <c r="Y1877" i="5"/>
  <c r="Y1878" i="5"/>
  <c r="Y1879" i="5"/>
  <c r="Y1880" i="5"/>
  <c r="Y1881" i="5"/>
  <c r="Y1882" i="5"/>
  <c r="Y1883" i="5"/>
  <c r="Y1884" i="5"/>
  <c r="Y1885" i="5"/>
  <c r="Y1886" i="5"/>
  <c r="Y1887" i="5"/>
  <c r="Y1888" i="5"/>
  <c r="Y1889" i="5"/>
  <c r="Y1890" i="5"/>
  <c r="Y1891" i="5"/>
  <c r="Y1892" i="5"/>
  <c r="Y1893" i="5"/>
  <c r="Y1894" i="5"/>
  <c r="Y1895" i="5"/>
  <c r="Y1896" i="5"/>
  <c r="Y1897" i="5"/>
  <c r="Y1898" i="5"/>
  <c r="Y1899" i="5"/>
  <c r="Y1900" i="5"/>
  <c r="Y1901" i="5"/>
  <c r="Y1902" i="5"/>
  <c r="Y1903" i="5"/>
  <c r="Y1904" i="5"/>
  <c r="Y1905" i="5"/>
  <c r="Y1906" i="5"/>
  <c r="Y1907" i="5"/>
  <c r="Y1908" i="5"/>
  <c r="Y1909" i="5"/>
  <c r="Y1910" i="5"/>
  <c r="Y1911" i="5"/>
  <c r="Y1912" i="5"/>
  <c r="Y1913" i="5"/>
  <c r="Y1914" i="5"/>
  <c r="Y1915" i="5"/>
  <c r="Y1916" i="5"/>
  <c r="Y1917" i="5"/>
  <c r="Y1918" i="5"/>
  <c r="Y1919" i="5"/>
  <c r="Y1920" i="5"/>
  <c r="Y1921" i="5"/>
  <c r="Y1922" i="5"/>
  <c r="Y1923" i="5"/>
  <c r="Y1924" i="5"/>
  <c r="Y1925" i="5"/>
  <c r="Y1926" i="5"/>
  <c r="Y1927" i="5"/>
  <c r="Y1928" i="5"/>
  <c r="Y1929" i="5"/>
  <c r="Y1930" i="5"/>
  <c r="Y1931" i="5"/>
  <c r="Y1932" i="5"/>
  <c r="Y1933" i="5"/>
  <c r="Y1934" i="5"/>
  <c r="Y1935" i="5"/>
  <c r="Y1936" i="5"/>
  <c r="Y1937" i="5"/>
  <c r="Y1938" i="5"/>
  <c r="Y1939" i="5"/>
  <c r="Y1940" i="5"/>
  <c r="Y1941" i="5"/>
  <c r="Y1942" i="5"/>
  <c r="Y1943" i="5"/>
  <c r="Y1944" i="5"/>
  <c r="Y1945" i="5"/>
  <c r="Y1946" i="5"/>
  <c r="Y1947" i="5"/>
  <c r="Y1948" i="5"/>
  <c r="Y1949" i="5"/>
  <c r="Y1950" i="5"/>
  <c r="Y1951" i="5"/>
  <c r="Y1952" i="5"/>
  <c r="Y1953" i="5"/>
  <c r="Y1954" i="5"/>
  <c r="Y1955" i="5"/>
  <c r="Y1956" i="5"/>
  <c r="Y1957" i="5"/>
  <c r="Y1958" i="5"/>
  <c r="Y1959" i="5"/>
  <c r="Y1960" i="5"/>
  <c r="Y1961" i="5"/>
  <c r="Y1962" i="5"/>
  <c r="Y1963" i="5"/>
  <c r="Y1964" i="5"/>
  <c r="Y1965" i="5"/>
  <c r="Y1966" i="5"/>
  <c r="Y1967" i="5"/>
  <c r="Y1968" i="5"/>
  <c r="Y1969" i="5"/>
  <c r="Y1970" i="5"/>
  <c r="Y1971" i="5"/>
  <c r="Y1972" i="5"/>
  <c r="Y1973" i="5"/>
  <c r="Y1974" i="5"/>
  <c r="Y1975" i="5"/>
  <c r="Y1976" i="5"/>
  <c r="Y1977" i="5"/>
  <c r="Y1978" i="5"/>
  <c r="Y1979" i="5"/>
  <c r="Y1980" i="5"/>
  <c r="Y1981" i="5"/>
  <c r="Y1982" i="5"/>
  <c r="Y1983" i="5"/>
  <c r="Y1984" i="5"/>
  <c r="Y1985" i="5"/>
  <c r="Y1986" i="5"/>
  <c r="Y1987" i="5"/>
  <c r="Y1988" i="5"/>
  <c r="Y1989" i="5"/>
  <c r="Y1990" i="5"/>
  <c r="Y1991" i="5"/>
  <c r="Y1992" i="5"/>
  <c r="Y1993" i="5"/>
  <c r="Y1994" i="5"/>
  <c r="Y1995" i="5"/>
  <c r="Y1996" i="5"/>
  <c r="Y1997" i="5"/>
  <c r="Y1998" i="5"/>
  <c r="Y1999" i="5"/>
  <c r="Y2000" i="5"/>
  <c r="Y2001" i="5"/>
  <c r="Y2002" i="5"/>
  <c r="Y2003" i="5"/>
  <c r="Y2004" i="5"/>
  <c r="Y2005" i="5"/>
  <c r="Y2006" i="5"/>
  <c r="Y2007" i="5"/>
  <c r="Y2008" i="5"/>
  <c r="Y2009" i="5"/>
  <c r="Y2010" i="5"/>
  <c r="Y2011" i="5"/>
  <c r="Y2012" i="5"/>
  <c r="Y2013" i="5"/>
  <c r="Y2014" i="5"/>
  <c r="Y2015" i="5"/>
  <c r="Y2016" i="5"/>
  <c r="Y2017" i="5"/>
  <c r="Y2018" i="5"/>
  <c r="Y2019" i="5"/>
  <c r="Y2020" i="5"/>
  <c r="Y2021" i="5"/>
  <c r="Y2022" i="5"/>
  <c r="Y2023" i="5"/>
  <c r="Y2024" i="5"/>
  <c r="Y2025" i="5"/>
  <c r="Y2026" i="5"/>
  <c r="Y2027" i="5"/>
  <c r="Y2028" i="5"/>
  <c r="Y2029" i="5"/>
  <c r="Y2030" i="5"/>
  <c r="Y2031" i="5"/>
  <c r="Y2032" i="5"/>
  <c r="Y2033" i="5"/>
  <c r="Y2034" i="5"/>
  <c r="Y2035" i="5"/>
  <c r="Y2036" i="5"/>
  <c r="Y2037" i="5"/>
  <c r="Y2038" i="5"/>
  <c r="Y2039" i="5"/>
  <c r="Y2040" i="5"/>
  <c r="Y2041" i="5"/>
  <c r="Y2042" i="5"/>
  <c r="Y2043" i="5"/>
  <c r="Y2044" i="5"/>
  <c r="Y2045" i="5"/>
  <c r="Y2046" i="5"/>
  <c r="Y2047" i="5"/>
  <c r="Y2048" i="5"/>
  <c r="Y2049" i="5"/>
  <c r="Y2050" i="5"/>
  <c r="Y2051" i="5"/>
  <c r="Y2052" i="5"/>
  <c r="Y2053" i="5"/>
  <c r="Y2054" i="5"/>
  <c r="Y2055" i="5"/>
  <c r="Y2056" i="5"/>
  <c r="Y2057" i="5"/>
  <c r="Y2058" i="5"/>
  <c r="Y2059" i="5"/>
  <c r="Y2060" i="5"/>
  <c r="Y2061" i="5"/>
  <c r="Y2062" i="5"/>
  <c r="Y2063" i="5"/>
  <c r="Y2064" i="5"/>
  <c r="Y2065" i="5"/>
  <c r="Y2066" i="5"/>
  <c r="Y2067" i="5"/>
  <c r="Y2068" i="5"/>
  <c r="Y2069" i="5"/>
  <c r="Y2070" i="5"/>
  <c r="Y2071" i="5"/>
  <c r="Y2072" i="5"/>
  <c r="Y2073" i="5"/>
  <c r="Y2074" i="5"/>
  <c r="Y2075" i="5"/>
  <c r="Y2076" i="5"/>
  <c r="Y2077" i="5"/>
  <c r="Y2078" i="5"/>
  <c r="Y2079" i="5"/>
  <c r="Y2080" i="5"/>
  <c r="Y2081" i="5"/>
  <c r="Y2082" i="5"/>
  <c r="Y2083" i="5"/>
  <c r="Y2084" i="5"/>
  <c r="Y2085" i="5"/>
  <c r="Y2086" i="5"/>
  <c r="Y2087" i="5"/>
  <c r="Y2088" i="5"/>
  <c r="Y2089" i="5"/>
  <c r="Y2090" i="5"/>
  <c r="Y2091" i="5"/>
  <c r="Y2092" i="5"/>
  <c r="Y2093" i="5"/>
  <c r="Y2094" i="5"/>
  <c r="Y2095" i="5"/>
  <c r="Y2096" i="5"/>
  <c r="Y2097" i="5"/>
  <c r="Y2098" i="5"/>
  <c r="Y2099" i="5"/>
  <c r="Y2100" i="5"/>
  <c r="Y2101" i="5"/>
  <c r="Y2102" i="5"/>
  <c r="Y2103" i="5"/>
  <c r="Y2104" i="5"/>
  <c r="Y2105" i="5"/>
  <c r="Y2106" i="5"/>
  <c r="Y2107" i="5"/>
  <c r="Y2108" i="5"/>
  <c r="Y2109" i="5"/>
  <c r="Y2110" i="5"/>
  <c r="Y2111" i="5"/>
  <c r="Y2112" i="5"/>
  <c r="Y2113" i="5"/>
  <c r="Y2114" i="5"/>
  <c r="Y2115" i="5"/>
  <c r="Y2116" i="5"/>
  <c r="Y2117" i="5"/>
  <c r="Y2118" i="5"/>
  <c r="Y2119" i="5"/>
  <c r="Y2120" i="5"/>
  <c r="Y2121" i="5"/>
  <c r="Y2122" i="5"/>
  <c r="Y2123" i="5"/>
  <c r="Y2124" i="5"/>
  <c r="Y2125" i="5"/>
  <c r="Y2126" i="5"/>
  <c r="Y2127" i="5"/>
  <c r="Y2128" i="5"/>
  <c r="Y2129" i="5"/>
  <c r="Y2130" i="5"/>
  <c r="Y2131" i="5"/>
  <c r="Y2132" i="5"/>
  <c r="Y2133" i="5"/>
  <c r="Y2134" i="5"/>
  <c r="Y2135" i="5"/>
  <c r="Y2136" i="5"/>
  <c r="Y2137" i="5"/>
  <c r="Y2138" i="5"/>
  <c r="Y2139" i="5"/>
  <c r="Y2140" i="5"/>
  <c r="Y2141" i="5"/>
  <c r="Y2142" i="5"/>
  <c r="Y2143" i="5"/>
  <c r="Y2144" i="5"/>
  <c r="Y2145" i="5"/>
  <c r="Y2146" i="5"/>
  <c r="Y2147" i="5"/>
  <c r="Y2148" i="5"/>
  <c r="Y2149" i="5"/>
  <c r="Y2150" i="5"/>
  <c r="Y2151" i="5"/>
  <c r="Y2152" i="5"/>
  <c r="Y2153" i="5"/>
  <c r="Y2154" i="5"/>
  <c r="Y2155" i="5"/>
  <c r="Y2156" i="5"/>
  <c r="Y2157" i="5"/>
  <c r="Y2158" i="5"/>
  <c r="Y2159" i="5"/>
  <c r="Y2160" i="5"/>
  <c r="Y2161" i="5"/>
  <c r="Y2162" i="5"/>
  <c r="Y2163" i="5"/>
  <c r="Y2164" i="5"/>
  <c r="Y2165" i="5"/>
  <c r="Y2166" i="5"/>
  <c r="Y2167" i="5"/>
  <c r="Y2168" i="5"/>
  <c r="Y2169" i="5"/>
  <c r="Y2170" i="5"/>
  <c r="Y2171" i="5"/>
  <c r="Y2172" i="5"/>
  <c r="Y2173" i="5"/>
  <c r="Y2174" i="5"/>
  <c r="Y2175" i="5"/>
  <c r="Y2176" i="5"/>
  <c r="Y2177" i="5"/>
  <c r="Y2178" i="5"/>
  <c r="Y2179" i="5"/>
  <c r="Y2180" i="5"/>
  <c r="Y2181" i="5"/>
  <c r="Y2182" i="5"/>
  <c r="Y2183" i="5"/>
  <c r="Y2184" i="5"/>
  <c r="Y2185" i="5"/>
  <c r="Y2186" i="5"/>
  <c r="Y2187" i="5"/>
  <c r="Y2188" i="5"/>
  <c r="Y2189" i="5"/>
  <c r="Y2190" i="5"/>
  <c r="Y2191" i="5"/>
  <c r="Y2192" i="5"/>
  <c r="Y2193" i="5"/>
  <c r="Y2194" i="5"/>
  <c r="Y2195" i="5"/>
  <c r="Y2196" i="5"/>
  <c r="Y2197" i="5"/>
  <c r="Y2198" i="5"/>
  <c r="Y2199" i="5"/>
  <c r="Y2200" i="5"/>
  <c r="Y2201" i="5"/>
  <c r="Y2202" i="5"/>
  <c r="Y2203" i="5"/>
  <c r="Y2204" i="5"/>
  <c r="Y2205" i="5"/>
  <c r="Y2206" i="5"/>
  <c r="Y2207" i="5"/>
  <c r="Y2208" i="5"/>
  <c r="Y2209" i="5"/>
  <c r="Y2210" i="5"/>
  <c r="Y2211" i="5"/>
  <c r="Y2212" i="5"/>
  <c r="Y2213" i="5"/>
  <c r="Y2214" i="5"/>
  <c r="Y2215" i="5"/>
  <c r="Y2216" i="5"/>
  <c r="Y2217" i="5"/>
  <c r="Y2218" i="5"/>
  <c r="Y2219" i="5"/>
  <c r="Y2220" i="5"/>
  <c r="Y2221" i="5"/>
  <c r="Y2222" i="5"/>
  <c r="Y2223" i="5"/>
  <c r="Y2224" i="5"/>
  <c r="Y2225" i="5"/>
  <c r="Y2226" i="5"/>
  <c r="Y2227" i="5"/>
  <c r="Y2228" i="5"/>
  <c r="Y2229" i="5"/>
  <c r="Y2230" i="5"/>
  <c r="Y2231" i="5"/>
  <c r="Y2232" i="5"/>
  <c r="Y2233" i="5"/>
  <c r="Y2234" i="5"/>
  <c r="Y2235" i="5"/>
  <c r="Y2236" i="5"/>
  <c r="Y2237" i="5"/>
  <c r="Y2238" i="5"/>
  <c r="Y2239" i="5"/>
  <c r="Y2240" i="5"/>
  <c r="Y2241" i="5"/>
  <c r="Y2242" i="5"/>
  <c r="Y2243" i="5"/>
  <c r="Y2244" i="5"/>
  <c r="Y2245" i="5"/>
  <c r="Y2246" i="5"/>
  <c r="Y2247" i="5"/>
  <c r="Y2248" i="5"/>
  <c r="Y2249" i="5"/>
  <c r="Y2250" i="5"/>
  <c r="Y2251" i="5"/>
  <c r="Y2252" i="5"/>
  <c r="Y2253" i="5"/>
  <c r="Y2254" i="5"/>
  <c r="Y2255" i="5"/>
  <c r="Y2256" i="5"/>
  <c r="Y2257" i="5"/>
  <c r="Y2258" i="5"/>
  <c r="Y2259" i="5"/>
  <c r="Y2260" i="5"/>
  <c r="Y2261" i="5"/>
  <c r="Y2262" i="5"/>
  <c r="Y2263" i="5"/>
  <c r="Y2264" i="5"/>
  <c r="Y2265" i="5"/>
  <c r="Y2266" i="5"/>
  <c r="Y2267" i="5"/>
  <c r="Y2268" i="5"/>
  <c r="Y2269" i="5"/>
  <c r="Y2270" i="5"/>
  <c r="Y2271" i="5"/>
  <c r="Y2272" i="5"/>
  <c r="Y2273" i="5"/>
  <c r="Y2274" i="5"/>
  <c r="Y2275" i="5"/>
  <c r="Y2276" i="5"/>
  <c r="Y2277" i="5"/>
  <c r="Y2278" i="5"/>
  <c r="Y2279" i="5"/>
  <c r="Y2280" i="5"/>
  <c r="Y2281" i="5"/>
  <c r="Y2282" i="5"/>
  <c r="Y2283" i="5"/>
  <c r="Y2284" i="5"/>
  <c r="Y2285" i="5"/>
  <c r="Y2286" i="5"/>
  <c r="Y2287" i="5"/>
  <c r="Y2288" i="5"/>
  <c r="Y2289" i="5"/>
  <c r="Y2290" i="5"/>
  <c r="Y2291" i="5"/>
  <c r="Y2292" i="5"/>
  <c r="Y2293" i="5"/>
  <c r="Y2294" i="5"/>
  <c r="Y2295" i="5"/>
  <c r="Y2296" i="5"/>
  <c r="Y2297" i="5"/>
  <c r="Y2298" i="5"/>
  <c r="Y2299" i="5"/>
  <c r="Y2300" i="5"/>
  <c r="Y2301" i="5"/>
  <c r="Y2302" i="5"/>
  <c r="Y2303" i="5"/>
  <c r="Y2304" i="5"/>
  <c r="Y2305" i="5"/>
  <c r="Y2306" i="5"/>
  <c r="Y2307" i="5"/>
  <c r="Y2308" i="5"/>
  <c r="Y2309" i="5"/>
  <c r="Y2310" i="5"/>
  <c r="Y2311" i="5"/>
  <c r="Y2312" i="5"/>
  <c r="Y2313" i="5"/>
  <c r="Y2314" i="5"/>
  <c r="Y2315" i="5"/>
  <c r="Y2316" i="5"/>
  <c r="Y2317" i="5"/>
  <c r="Y2318" i="5"/>
  <c r="Y2319" i="5"/>
  <c r="Y2320" i="5"/>
  <c r="Y2321" i="5"/>
  <c r="Y2322" i="5"/>
  <c r="Y2323" i="5"/>
  <c r="Y2324" i="5"/>
  <c r="Y2325" i="5"/>
  <c r="Y2326" i="5"/>
  <c r="Y2327" i="5"/>
  <c r="Y2328" i="5"/>
  <c r="Y2329" i="5"/>
  <c r="Y2330" i="5"/>
  <c r="Y2331" i="5"/>
  <c r="Y2332" i="5"/>
  <c r="Y2333" i="5"/>
  <c r="Y2334" i="5"/>
  <c r="Y2335" i="5"/>
  <c r="Y2336" i="5"/>
  <c r="Y2337" i="5"/>
  <c r="Y2338" i="5"/>
  <c r="Y2339" i="5"/>
  <c r="Y2340" i="5"/>
  <c r="Y2341" i="5"/>
  <c r="Y2342" i="5"/>
  <c r="Y2343" i="5"/>
  <c r="Y2344" i="5"/>
  <c r="Y2345" i="5"/>
  <c r="Y2346" i="5"/>
  <c r="Y2347" i="5"/>
  <c r="Y2348" i="5"/>
  <c r="Y2349" i="5"/>
  <c r="Y2350" i="5"/>
  <c r="Y2351" i="5"/>
  <c r="Y2352" i="5"/>
  <c r="Y2353" i="5"/>
  <c r="Y2354" i="5"/>
  <c r="Y2355" i="5"/>
  <c r="Y2356" i="5"/>
  <c r="Y2357" i="5"/>
  <c r="Y2358" i="5"/>
  <c r="Y2359" i="5"/>
  <c r="Y2360" i="5"/>
  <c r="Y2361" i="5"/>
  <c r="Y2362" i="5"/>
  <c r="Y2363" i="5"/>
  <c r="Y2364" i="5"/>
  <c r="Y2365" i="5"/>
  <c r="Y2366" i="5"/>
  <c r="Y2367" i="5"/>
  <c r="Y2368" i="5"/>
  <c r="Y2369" i="5"/>
  <c r="Y2370" i="5"/>
  <c r="Y2371" i="5"/>
  <c r="Y2372" i="5"/>
  <c r="Y2373" i="5"/>
  <c r="Y2374" i="5"/>
  <c r="Y2375" i="5"/>
  <c r="Y2376" i="5"/>
  <c r="Y2377" i="5"/>
  <c r="Y2378" i="5"/>
  <c r="Y2379" i="5"/>
  <c r="Y2380" i="5"/>
  <c r="Y2381" i="5"/>
  <c r="Y2382" i="5"/>
  <c r="Y2383" i="5"/>
  <c r="Y2384" i="5"/>
  <c r="Y2385" i="5"/>
  <c r="Y2386" i="5"/>
  <c r="Y2387" i="5"/>
  <c r="Y2388" i="5"/>
  <c r="Y2389" i="5"/>
  <c r="Y2390" i="5"/>
  <c r="Y2391" i="5"/>
  <c r="Y2392" i="5"/>
  <c r="Y2393" i="5"/>
  <c r="Y2394" i="5"/>
  <c r="Y2395" i="5"/>
  <c r="Y2396" i="5"/>
  <c r="Y2397" i="5"/>
  <c r="Y2398" i="5"/>
  <c r="Y2399" i="5"/>
  <c r="Y2400" i="5"/>
  <c r="Y2401" i="5"/>
  <c r="Y2402" i="5"/>
  <c r="Y2403" i="5"/>
  <c r="Y2404" i="5"/>
  <c r="Y2405" i="5"/>
  <c r="Y2406" i="5"/>
  <c r="Y2407" i="5"/>
  <c r="Y2408" i="5"/>
  <c r="Y2409" i="5"/>
  <c r="Y2410" i="5"/>
  <c r="Y2411" i="5"/>
  <c r="Y2412" i="5"/>
  <c r="Y2413" i="5"/>
  <c r="Y2414" i="5"/>
  <c r="Y2415" i="5"/>
  <c r="Y2416" i="5"/>
  <c r="Y2417" i="5"/>
  <c r="Y2418" i="5"/>
  <c r="Y2419" i="5"/>
  <c r="Y2420" i="5"/>
  <c r="Y2421" i="5"/>
  <c r="Y2422" i="5"/>
  <c r="Y2423" i="5"/>
  <c r="Y2424" i="5"/>
  <c r="Y2425" i="5"/>
  <c r="Y2426" i="5"/>
  <c r="Y2427" i="5"/>
  <c r="Y2428" i="5"/>
  <c r="Y2429" i="5"/>
  <c r="Y2430" i="5"/>
  <c r="Y2431" i="5"/>
  <c r="Y2432" i="5"/>
  <c r="Y2433" i="5"/>
  <c r="Y2434" i="5"/>
  <c r="Y2435" i="5"/>
  <c r="Y2436" i="5"/>
  <c r="Y2437" i="5"/>
  <c r="Y2438" i="5"/>
  <c r="Y2439" i="5"/>
  <c r="Y2440" i="5"/>
  <c r="Y2441" i="5"/>
  <c r="Y2442" i="5"/>
  <c r="Y2443" i="5"/>
  <c r="Y2444" i="5"/>
  <c r="Y2445" i="5"/>
  <c r="Y2446" i="5"/>
  <c r="Y2447" i="5"/>
  <c r="Y2448" i="5"/>
  <c r="Y2449" i="5"/>
  <c r="Y2450" i="5"/>
  <c r="Y2451" i="5"/>
  <c r="Y2452" i="5"/>
  <c r="Y2453" i="5"/>
  <c r="Y2454" i="5"/>
  <c r="Y2455" i="5"/>
  <c r="Y2456" i="5"/>
  <c r="Y2457" i="5"/>
  <c r="Y2458" i="5"/>
  <c r="Y2459" i="5"/>
  <c r="Y2460" i="5"/>
  <c r="Y2461" i="5"/>
  <c r="Y2462" i="5"/>
  <c r="Y2463" i="5"/>
  <c r="Y2464" i="5"/>
  <c r="Y2465" i="5"/>
  <c r="Y2466" i="5"/>
  <c r="Y2467" i="5"/>
  <c r="Y2468" i="5"/>
  <c r="Y2469" i="5"/>
  <c r="Y2470" i="5"/>
  <c r="Y2471" i="5"/>
  <c r="Y2472" i="5"/>
  <c r="Y2473" i="5"/>
  <c r="Y2474" i="5"/>
  <c r="Y2475" i="5"/>
  <c r="Y2476" i="5"/>
  <c r="Y2477" i="5"/>
  <c r="Y2478" i="5"/>
  <c r="Y2479" i="5"/>
  <c r="Y2480" i="5"/>
  <c r="Y2481" i="5"/>
  <c r="Y2482" i="5"/>
  <c r="Y2483" i="5"/>
  <c r="Y2484" i="5"/>
  <c r="Y2485" i="5"/>
  <c r="Y2486" i="5"/>
  <c r="Y2487" i="5"/>
  <c r="Y2488" i="5"/>
  <c r="Y2489" i="5"/>
  <c r="Y2490" i="5"/>
  <c r="Y2491" i="5"/>
  <c r="Y2492" i="5"/>
  <c r="Y2493" i="5"/>
  <c r="Y2494" i="5"/>
  <c r="Y2495" i="5"/>
  <c r="Y2496" i="5"/>
  <c r="Y2497" i="5"/>
  <c r="Y2498" i="5"/>
  <c r="Y2499" i="5"/>
  <c r="Y2500" i="5"/>
  <c r="Y2501" i="5"/>
  <c r="Y2502" i="5"/>
  <c r="Y2503" i="5"/>
  <c r="Y2504" i="5"/>
  <c r="Y2505" i="5"/>
  <c r="Y2506" i="5"/>
  <c r="Y2507" i="5"/>
  <c r="Y2508" i="5"/>
  <c r="Y2509" i="5"/>
  <c r="Y2510" i="5"/>
  <c r="Y2511" i="5"/>
  <c r="Y2512" i="5"/>
  <c r="Y2513" i="5"/>
  <c r="Y2514" i="5"/>
  <c r="Y2515" i="5"/>
  <c r="Y2516" i="5"/>
  <c r="Y2517" i="5"/>
  <c r="Y2518" i="5"/>
  <c r="Y2519" i="5"/>
  <c r="Y2520" i="5"/>
  <c r="Y2521" i="5"/>
  <c r="Y2522" i="5"/>
  <c r="Y2523" i="5"/>
  <c r="Y2524" i="5"/>
  <c r="Y2525" i="5"/>
  <c r="Y2526" i="5"/>
  <c r="Y2527" i="5"/>
  <c r="Y2528" i="5"/>
  <c r="Y2529" i="5"/>
  <c r="Y2530" i="5"/>
  <c r="Y2531" i="5"/>
  <c r="Y2532" i="5"/>
  <c r="Y2533" i="5"/>
  <c r="Y2534" i="5"/>
  <c r="Y2535" i="5"/>
  <c r="Y2536" i="5"/>
  <c r="Y2537" i="5"/>
  <c r="Y2538" i="5"/>
  <c r="Y2539" i="5"/>
  <c r="Y2540" i="5"/>
  <c r="Y2541" i="5"/>
  <c r="Y2542" i="5"/>
  <c r="Y2543" i="5"/>
  <c r="Y2544" i="5"/>
  <c r="Y2545" i="5"/>
  <c r="Y2546" i="5"/>
  <c r="Y2547" i="5"/>
  <c r="Y2548" i="5"/>
  <c r="Y2549" i="5"/>
  <c r="Y2550" i="5"/>
  <c r="Y2551" i="5"/>
  <c r="Y2552" i="5"/>
  <c r="Y2553" i="5"/>
  <c r="Y2554" i="5"/>
  <c r="Y2555" i="5"/>
  <c r="Y2556" i="5"/>
  <c r="Y2557" i="5"/>
  <c r="Y2558" i="5"/>
  <c r="Y2559" i="5"/>
  <c r="Y2560" i="5"/>
  <c r="Y2561" i="5"/>
  <c r="Y2562" i="5"/>
  <c r="Y2563" i="5"/>
  <c r="Y2564" i="5"/>
  <c r="Y2565" i="5"/>
  <c r="Y2566" i="5"/>
  <c r="Y2567" i="5"/>
  <c r="Y2568" i="5"/>
  <c r="Y2569" i="5"/>
  <c r="Y2570" i="5"/>
  <c r="Y2571" i="5"/>
  <c r="Y2572" i="5"/>
  <c r="Y2573" i="5"/>
  <c r="Y2574" i="5"/>
  <c r="Y2575" i="5"/>
  <c r="Y2576" i="5"/>
  <c r="Y2577" i="5"/>
  <c r="Y2578" i="5"/>
  <c r="Y2579" i="5"/>
  <c r="Y2580" i="5"/>
  <c r="Y2581" i="5"/>
  <c r="Y2582" i="5"/>
  <c r="Y2583" i="5"/>
  <c r="Y2584" i="5"/>
  <c r="Y2585" i="5"/>
  <c r="Y2586" i="5"/>
  <c r="Y2587" i="5"/>
  <c r="Y2588" i="5"/>
  <c r="Y2589" i="5"/>
  <c r="Y2590" i="5"/>
  <c r="Y2591" i="5"/>
  <c r="Y2592" i="5"/>
  <c r="Y2593" i="5"/>
  <c r="Y2594" i="5"/>
  <c r="Y2595" i="5"/>
  <c r="Y2596" i="5"/>
  <c r="Y2597" i="5"/>
  <c r="Y2598" i="5"/>
  <c r="Y2599" i="5"/>
  <c r="Y2600" i="5"/>
  <c r="Y2601" i="5"/>
  <c r="Y2602" i="5"/>
  <c r="Y2603" i="5"/>
  <c r="Y2604" i="5"/>
  <c r="Y2605" i="5"/>
  <c r="Y2606" i="5"/>
  <c r="Y2607" i="5"/>
  <c r="Y2608" i="5"/>
  <c r="Y2609" i="5"/>
  <c r="Y2610" i="5"/>
  <c r="Y2611" i="5"/>
  <c r="Y2612" i="5"/>
  <c r="Y2613" i="5"/>
  <c r="Y2614" i="5"/>
  <c r="Y2615" i="5"/>
  <c r="Y2616" i="5"/>
  <c r="Y2617" i="5"/>
  <c r="Y2618" i="5"/>
  <c r="Y2619" i="5"/>
  <c r="Y2620" i="5"/>
  <c r="Y2621" i="5"/>
  <c r="Y2622" i="5"/>
  <c r="Y2623" i="5"/>
  <c r="Y2624" i="5"/>
  <c r="Y2625" i="5"/>
  <c r="Y2626" i="5"/>
  <c r="Y2627" i="5"/>
  <c r="Y2628" i="5"/>
  <c r="Y2629" i="5"/>
  <c r="Y2630" i="5"/>
  <c r="Y2631" i="5"/>
  <c r="Y2632" i="5"/>
  <c r="Y2633" i="5"/>
  <c r="Y2634" i="5"/>
  <c r="Y2635" i="5"/>
  <c r="Y2636" i="5"/>
  <c r="Y2637" i="5"/>
  <c r="Y2638" i="5"/>
  <c r="Y2639" i="5"/>
  <c r="Y2640" i="5"/>
  <c r="Y2641" i="5"/>
  <c r="Y2642" i="5"/>
  <c r="Y2643" i="5"/>
  <c r="Y2644" i="5"/>
  <c r="Y2645" i="5"/>
  <c r="Y2646" i="5"/>
  <c r="Y2647" i="5"/>
  <c r="Y2648" i="5"/>
  <c r="Y2649" i="5"/>
  <c r="Y2650" i="5"/>
  <c r="Y2651" i="5"/>
  <c r="Y2652" i="5"/>
  <c r="Y2653" i="5"/>
  <c r="Y2654" i="5"/>
  <c r="Y2655" i="5"/>
  <c r="Y2656" i="5"/>
  <c r="Y2657" i="5"/>
  <c r="Y2658" i="5"/>
  <c r="Y2659" i="5"/>
  <c r="Y2660" i="5"/>
  <c r="Y2661" i="5"/>
  <c r="Y2662" i="5"/>
  <c r="Y2663" i="5"/>
  <c r="Y2664" i="5"/>
  <c r="Y2665" i="5"/>
  <c r="Y2666" i="5"/>
  <c r="Y2667" i="5"/>
  <c r="Y2668" i="5"/>
  <c r="Y2669" i="5"/>
  <c r="Y2670" i="5"/>
  <c r="Y2671" i="5"/>
  <c r="Y2672" i="5"/>
  <c r="Y2673" i="5"/>
  <c r="Y2674" i="5"/>
  <c r="Y2675" i="5"/>
  <c r="Y2676" i="5"/>
  <c r="Y2677" i="5"/>
  <c r="Y2678" i="5"/>
  <c r="Y2679" i="5"/>
  <c r="Y2680" i="5"/>
  <c r="Y2681" i="5"/>
  <c r="Y2682" i="5"/>
  <c r="Y2683" i="5"/>
  <c r="Y2684" i="5"/>
  <c r="Y2685" i="5"/>
  <c r="Y2686" i="5"/>
  <c r="Y2687" i="5"/>
  <c r="Y2688" i="5"/>
  <c r="Y2689" i="5"/>
  <c r="Y2690" i="5"/>
  <c r="Y2691" i="5"/>
  <c r="Y2692" i="5"/>
  <c r="Y2693" i="5"/>
  <c r="Y2694" i="5"/>
  <c r="Y2695" i="5"/>
  <c r="Y2696" i="5"/>
  <c r="Y2697" i="5"/>
  <c r="Y2698" i="5"/>
  <c r="Y2699" i="5"/>
  <c r="Y2700" i="5"/>
  <c r="Y2701" i="5"/>
  <c r="Y2702" i="5"/>
  <c r="Y2703" i="5"/>
  <c r="Y2704" i="5"/>
  <c r="Y2705" i="5"/>
  <c r="Y2706" i="5"/>
  <c r="Y2707" i="5"/>
  <c r="Y2708" i="5"/>
  <c r="Y2709" i="5"/>
  <c r="Y2710" i="5"/>
  <c r="Y2711" i="5"/>
  <c r="Y2712" i="5"/>
  <c r="Y2713" i="5"/>
  <c r="Y2714" i="5"/>
  <c r="Y2715" i="5"/>
  <c r="Y2716" i="5"/>
  <c r="Y2717" i="5"/>
  <c r="Y2718" i="5"/>
  <c r="Y2719" i="5"/>
  <c r="Y2720" i="5"/>
  <c r="Y2721" i="5"/>
  <c r="Y2722" i="5"/>
  <c r="Y2723" i="5"/>
  <c r="Y2724" i="5"/>
  <c r="Y2725" i="5"/>
  <c r="Y2726" i="5"/>
  <c r="Y2727" i="5"/>
  <c r="Y2728" i="5"/>
  <c r="Y2729" i="5"/>
  <c r="Y2730" i="5"/>
  <c r="Y2731" i="5"/>
  <c r="Y2732" i="5"/>
  <c r="Y2733" i="5"/>
  <c r="Y2734" i="5"/>
  <c r="Y2735" i="5"/>
  <c r="Y2736" i="5"/>
  <c r="Y2737" i="5"/>
  <c r="Y2738" i="5"/>
  <c r="Y2739" i="5"/>
  <c r="Y2740" i="5"/>
  <c r="Y2741" i="5"/>
  <c r="Y2742" i="5"/>
  <c r="Y2743" i="5"/>
  <c r="Y2744" i="5"/>
  <c r="Y2745" i="5"/>
  <c r="Y2746" i="5"/>
  <c r="Y2747" i="5"/>
  <c r="Y2748" i="5"/>
  <c r="Y2749" i="5"/>
  <c r="Y2750" i="5"/>
  <c r="Y2751" i="5"/>
  <c r="Y2752" i="5"/>
  <c r="Y2753" i="5"/>
  <c r="Y2754" i="5"/>
  <c r="Y2755" i="5"/>
  <c r="Y2756" i="5"/>
  <c r="Y2757" i="5"/>
  <c r="Y2758" i="5"/>
  <c r="Y2759" i="5"/>
  <c r="Y2760" i="5"/>
  <c r="Y2761" i="5"/>
  <c r="Y2762" i="5"/>
  <c r="Y2763" i="5"/>
  <c r="Y2764" i="5"/>
  <c r="Y2765" i="5"/>
  <c r="Y2766" i="5"/>
  <c r="Y2767" i="5"/>
  <c r="Y2768" i="5"/>
  <c r="Y2769" i="5"/>
  <c r="Y2770" i="5"/>
  <c r="Y2771" i="5"/>
  <c r="Y2772" i="5"/>
  <c r="Y2773" i="5"/>
  <c r="Y2774" i="5"/>
  <c r="Y2775" i="5"/>
  <c r="Y2776" i="5"/>
  <c r="Y2777" i="5"/>
  <c r="Y2778" i="5"/>
  <c r="Y2779" i="5"/>
  <c r="Y2780" i="5"/>
  <c r="Y2781" i="5"/>
  <c r="Y2782" i="5"/>
  <c r="Y2783" i="5"/>
  <c r="Y2784" i="5"/>
  <c r="Y2785" i="5"/>
  <c r="Y2786" i="5"/>
  <c r="Y2787" i="5"/>
  <c r="Y2788" i="5"/>
  <c r="Y2789" i="5"/>
  <c r="Y2790" i="5"/>
  <c r="Y2791" i="5"/>
  <c r="Y2792" i="5"/>
  <c r="Y2793" i="5"/>
  <c r="Y2794" i="5"/>
  <c r="Y2795" i="5"/>
  <c r="Y2796" i="5"/>
  <c r="Y2797" i="5"/>
  <c r="Y2798" i="5"/>
  <c r="Y2799" i="5"/>
  <c r="Y2800" i="5"/>
  <c r="Y2801" i="5"/>
  <c r="Y2802" i="5"/>
  <c r="Y2803" i="5"/>
  <c r="Y2804" i="5"/>
  <c r="Y2805" i="5"/>
  <c r="Y2806" i="5"/>
  <c r="Y2807" i="5"/>
  <c r="Y2808" i="5"/>
  <c r="Y2809" i="5"/>
  <c r="Y2810" i="5"/>
  <c r="Y2811" i="5"/>
  <c r="Y2812" i="5"/>
  <c r="Y2813" i="5"/>
  <c r="Y2814" i="5"/>
  <c r="Y2815" i="5"/>
  <c r="Y2816" i="5"/>
  <c r="Y2817" i="5"/>
  <c r="Y2818" i="5"/>
  <c r="Y2819" i="5"/>
  <c r="Y2820" i="5"/>
  <c r="Y2821" i="5"/>
  <c r="Y2822" i="5"/>
  <c r="Y2823" i="5"/>
  <c r="Y2824" i="5"/>
  <c r="Y2825" i="5"/>
  <c r="Y2826" i="5"/>
  <c r="Y2827" i="5"/>
  <c r="Y2828" i="5"/>
  <c r="Y2829" i="5"/>
  <c r="Y2830" i="5"/>
  <c r="Y2831" i="5"/>
  <c r="Y2832" i="5"/>
  <c r="Y2833" i="5"/>
  <c r="Y2834" i="5"/>
  <c r="Y2835" i="5"/>
  <c r="Y2836" i="5"/>
  <c r="Y2837" i="5"/>
  <c r="Y2838" i="5"/>
  <c r="Y2839" i="5"/>
  <c r="Y2840" i="5"/>
  <c r="Y2841" i="5"/>
  <c r="Y2842" i="5"/>
  <c r="Y2843" i="5"/>
  <c r="Y2844" i="5"/>
  <c r="Y2845" i="5"/>
  <c r="Y2846" i="5"/>
  <c r="Y2847" i="5"/>
  <c r="Y2848" i="5"/>
  <c r="Y2849" i="5"/>
  <c r="Y2850" i="5"/>
  <c r="Y2851" i="5"/>
  <c r="Y2852" i="5"/>
  <c r="Y2853" i="5"/>
  <c r="Y2854" i="5"/>
  <c r="Y2855" i="5"/>
  <c r="Y2856" i="5"/>
  <c r="Y2857" i="5"/>
  <c r="Y2858" i="5"/>
  <c r="Y2859" i="5"/>
  <c r="Y2860" i="5"/>
  <c r="Y2861" i="5"/>
  <c r="Y2862" i="5"/>
  <c r="Y2863" i="5"/>
  <c r="Y2864" i="5"/>
  <c r="Y2865" i="5"/>
  <c r="Y2866" i="5"/>
  <c r="Y2867" i="5"/>
  <c r="Y2868" i="5"/>
  <c r="Y2869" i="5"/>
  <c r="Y2870" i="5"/>
  <c r="Y2871" i="5"/>
  <c r="Y2872" i="5"/>
  <c r="Y2873" i="5"/>
  <c r="Y2874" i="5"/>
  <c r="Y2875" i="5"/>
  <c r="Y2876" i="5"/>
  <c r="Y2877" i="5"/>
  <c r="Y2878" i="5"/>
  <c r="Y2879" i="5"/>
  <c r="Y2880" i="5"/>
  <c r="Y2881" i="5"/>
  <c r="Y2882" i="5"/>
  <c r="Y2883" i="5"/>
  <c r="Y2884" i="5"/>
  <c r="Y2885" i="5"/>
  <c r="Y2886" i="5"/>
  <c r="Y2887" i="5"/>
  <c r="Y2888" i="5"/>
  <c r="Y2889" i="5"/>
  <c r="Y2890" i="5"/>
  <c r="Y2891" i="5"/>
  <c r="Y2892" i="5"/>
  <c r="Y2893" i="5"/>
  <c r="Y2894" i="5"/>
  <c r="Y2895" i="5"/>
  <c r="Y2896" i="5"/>
  <c r="Y2897" i="5"/>
  <c r="Y2898" i="5"/>
  <c r="Y2899" i="5"/>
  <c r="Y2900" i="5"/>
  <c r="Y2901" i="5"/>
  <c r="Y2902" i="5"/>
  <c r="Y2903" i="5"/>
  <c r="Y2904" i="5"/>
  <c r="Y2905" i="5"/>
  <c r="Y2906" i="5"/>
  <c r="Y2907" i="5"/>
  <c r="Y2908" i="5"/>
  <c r="Y2909" i="5"/>
  <c r="Y2910" i="5"/>
  <c r="Y2911" i="5"/>
  <c r="Y2912" i="5"/>
  <c r="Y2913" i="5"/>
  <c r="Y2914" i="5"/>
  <c r="Y2915" i="5"/>
  <c r="Y2916" i="5"/>
  <c r="Y2917" i="5"/>
  <c r="Y2918" i="5"/>
  <c r="Y2919" i="5"/>
  <c r="Y2920" i="5"/>
  <c r="Y2921" i="5"/>
  <c r="Y2922" i="5"/>
  <c r="Y2923" i="5"/>
  <c r="Y2924" i="5"/>
  <c r="Y2925" i="5"/>
  <c r="Y2926" i="5"/>
  <c r="Y2927" i="5"/>
  <c r="Y2928" i="5"/>
  <c r="Y2929" i="5"/>
  <c r="Y2930" i="5"/>
  <c r="Y2931" i="5"/>
  <c r="Y2932" i="5"/>
  <c r="Y2933" i="5"/>
  <c r="Y2934" i="5"/>
  <c r="Y2935" i="5"/>
  <c r="Y2936" i="5"/>
  <c r="Y2937" i="5"/>
  <c r="Y2938" i="5"/>
  <c r="Y2939" i="5"/>
  <c r="Y2940" i="5"/>
  <c r="Y2941" i="5"/>
  <c r="Y2942" i="5"/>
  <c r="Y2943" i="5"/>
  <c r="Y2944" i="5"/>
  <c r="Y2945" i="5"/>
  <c r="Y2946" i="5"/>
  <c r="Y2947" i="5"/>
  <c r="Y2948" i="5"/>
  <c r="Y2949" i="5"/>
  <c r="Y2950" i="5"/>
  <c r="Y2951" i="5"/>
  <c r="Y2952" i="5"/>
  <c r="Y2953" i="5"/>
  <c r="Y2954" i="5"/>
  <c r="Y2955" i="5"/>
  <c r="Y2956" i="5"/>
  <c r="Y2957" i="5"/>
  <c r="Y2958" i="5"/>
  <c r="Y2959" i="5"/>
  <c r="Y2960" i="5"/>
  <c r="Y2961" i="5"/>
  <c r="Y2962" i="5"/>
  <c r="Y2963" i="5"/>
  <c r="Y2964" i="5"/>
  <c r="Y2965" i="5"/>
  <c r="Y2966" i="5"/>
  <c r="Y2967" i="5"/>
  <c r="Y2968" i="5"/>
  <c r="Y2969" i="5"/>
  <c r="Y2970" i="5"/>
  <c r="Y2971" i="5"/>
  <c r="Y2972" i="5"/>
  <c r="Y2973" i="5"/>
  <c r="Y2974" i="5"/>
  <c r="Y2975" i="5"/>
  <c r="Y2976" i="5"/>
  <c r="Y2977" i="5"/>
  <c r="Y2978" i="5"/>
  <c r="Y2979" i="5"/>
  <c r="Y2980" i="5"/>
  <c r="Y2981" i="5"/>
  <c r="Y2982" i="5"/>
  <c r="Y2983" i="5"/>
  <c r="Y2984" i="5"/>
  <c r="Y2985" i="5"/>
  <c r="Y2986" i="5"/>
  <c r="Y2987" i="5"/>
  <c r="Y2988" i="5"/>
  <c r="Y2989" i="5"/>
  <c r="Y2990" i="5"/>
  <c r="Y2991" i="5"/>
  <c r="Y2992" i="5"/>
  <c r="Y2993" i="5"/>
  <c r="Y2994" i="5"/>
  <c r="Y2995" i="5"/>
  <c r="Y2996" i="5"/>
  <c r="Y2997" i="5"/>
  <c r="Y2998" i="5"/>
  <c r="Y2999" i="5"/>
  <c r="Y3000" i="5"/>
  <c r="Y3001" i="5"/>
  <c r="X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794" i="5"/>
  <c r="X795" i="5"/>
  <c r="X796" i="5"/>
  <c r="X797" i="5"/>
  <c r="X798" i="5"/>
  <c r="X799" i="5"/>
  <c r="X800" i="5"/>
  <c r="X801" i="5"/>
  <c r="X802" i="5"/>
  <c r="X803" i="5"/>
  <c r="X804" i="5"/>
  <c r="X805" i="5"/>
  <c r="X806" i="5"/>
  <c r="X807" i="5"/>
  <c r="X808" i="5"/>
  <c r="X809" i="5"/>
  <c r="X810" i="5"/>
  <c r="X811" i="5"/>
  <c r="X812" i="5"/>
  <c r="X813" i="5"/>
  <c r="X814" i="5"/>
  <c r="X815" i="5"/>
  <c r="X816" i="5"/>
  <c r="X817" i="5"/>
  <c r="X818" i="5"/>
  <c r="X819" i="5"/>
  <c r="X820" i="5"/>
  <c r="X821" i="5"/>
  <c r="X822" i="5"/>
  <c r="X823" i="5"/>
  <c r="X824" i="5"/>
  <c r="X825" i="5"/>
  <c r="X826" i="5"/>
  <c r="X827" i="5"/>
  <c r="X828" i="5"/>
  <c r="X829" i="5"/>
  <c r="X830" i="5"/>
  <c r="X831" i="5"/>
  <c r="X832" i="5"/>
  <c r="X833" i="5"/>
  <c r="X834" i="5"/>
  <c r="X835" i="5"/>
  <c r="X836" i="5"/>
  <c r="X837" i="5"/>
  <c r="X838" i="5"/>
  <c r="X839" i="5"/>
  <c r="X840" i="5"/>
  <c r="X841" i="5"/>
  <c r="X842" i="5"/>
  <c r="X843" i="5"/>
  <c r="X844" i="5"/>
  <c r="X845" i="5"/>
  <c r="X846" i="5"/>
  <c r="X847" i="5"/>
  <c r="X848" i="5"/>
  <c r="X849" i="5"/>
  <c r="X850" i="5"/>
  <c r="X851" i="5"/>
  <c r="X852" i="5"/>
  <c r="X853" i="5"/>
  <c r="X854" i="5"/>
  <c r="X855" i="5"/>
  <c r="X856" i="5"/>
  <c r="X857" i="5"/>
  <c r="X858" i="5"/>
  <c r="X859" i="5"/>
  <c r="X860" i="5"/>
  <c r="X861" i="5"/>
  <c r="X862" i="5"/>
  <c r="X863" i="5"/>
  <c r="X864" i="5"/>
  <c r="X865" i="5"/>
  <c r="X866" i="5"/>
  <c r="X867" i="5"/>
  <c r="X868" i="5"/>
  <c r="X869" i="5"/>
  <c r="X870" i="5"/>
  <c r="X871" i="5"/>
  <c r="X872" i="5"/>
  <c r="X873" i="5"/>
  <c r="X874" i="5"/>
  <c r="X875" i="5"/>
  <c r="X876" i="5"/>
  <c r="X877" i="5"/>
  <c r="X878" i="5"/>
  <c r="X879" i="5"/>
  <c r="X880" i="5"/>
  <c r="X881" i="5"/>
  <c r="X882" i="5"/>
  <c r="X883" i="5"/>
  <c r="X884" i="5"/>
  <c r="X885" i="5"/>
  <c r="X886" i="5"/>
  <c r="X887" i="5"/>
  <c r="X888" i="5"/>
  <c r="X889" i="5"/>
  <c r="X890" i="5"/>
  <c r="X891" i="5"/>
  <c r="X892" i="5"/>
  <c r="X893" i="5"/>
  <c r="X894" i="5"/>
  <c r="X895" i="5"/>
  <c r="X896" i="5"/>
  <c r="X897" i="5"/>
  <c r="X898" i="5"/>
  <c r="X899" i="5"/>
  <c r="X900" i="5"/>
  <c r="X901" i="5"/>
  <c r="X902" i="5"/>
  <c r="X903" i="5"/>
  <c r="X904" i="5"/>
  <c r="X905" i="5"/>
  <c r="X906" i="5"/>
  <c r="X907" i="5"/>
  <c r="X908" i="5"/>
  <c r="X909" i="5"/>
  <c r="X910" i="5"/>
  <c r="X911" i="5"/>
  <c r="X912" i="5"/>
  <c r="X913" i="5"/>
  <c r="X914" i="5"/>
  <c r="X915" i="5"/>
  <c r="X916" i="5"/>
  <c r="X917" i="5"/>
  <c r="X918" i="5"/>
  <c r="X919" i="5"/>
  <c r="X920" i="5"/>
  <c r="X921" i="5"/>
  <c r="X922" i="5"/>
  <c r="X923" i="5"/>
  <c r="X924" i="5"/>
  <c r="X925" i="5"/>
  <c r="X926" i="5"/>
  <c r="X927" i="5"/>
  <c r="X928" i="5"/>
  <c r="X929" i="5"/>
  <c r="X930" i="5"/>
  <c r="X931" i="5"/>
  <c r="X932" i="5"/>
  <c r="X933" i="5"/>
  <c r="X934" i="5"/>
  <c r="X935" i="5"/>
  <c r="X936" i="5"/>
  <c r="X937" i="5"/>
  <c r="X938" i="5"/>
  <c r="X939" i="5"/>
  <c r="X940" i="5"/>
  <c r="X941" i="5"/>
  <c r="X942" i="5"/>
  <c r="X943" i="5"/>
  <c r="X944" i="5"/>
  <c r="X945" i="5"/>
  <c r="X946" i="5"/>
  <c r="X947" i="5"/>
  <c r="X948" i="5"/>
  <c r="X949" i="5"/>
  <c r="X950" i="5"/>
  <c r="X951" i="5"/>
  <c r="X952" i="5"/>
  <c r="X953" i="5"/>
  <c r="X954" i="5"/>
  <c r="X955" i="5"/>
  <c r="X956" i="5"/>
  <c r="X957" i="5"/>
  <c r="X958" i="5"/>
  <c r="X959" i="5"/>
  <c r="X960" i="5"/>
  <c r="X961" i="5"/>
  <c r="X962" i="5"/>
  <c r="X963" i="5"/>
  <c r="X964" i="5"/>
  <c r="X965" i="5"/>
  <c r="X966" i="5"/>
  <c r="X967" i="5"/>
  <c r="X968" i="5"/>
  <c r="X969" i="5"/>
  <c r="X970" i="5"/>
  <c r="X971" i="5"/>
  <c r="X972" i="5"/>
  <c r="X973" i="5"/>
  <c r="X974" i="5"/>
  <c r="X975" i="5"/>
  <c r="X976" i="5"/>
  <c r="X977" i="5"/>
  <c r="X978" i="5"/>
  <c r="X979" i="5"/>
  <c r="X980" i="5"/>
  <c r="X981" i="5"/>
  <c r="X982" i="5"/>
  <c r="X983" i="5"/>
  <c r="X984" i="5"/>
  <c r="X985" i="5"/>
  <c r="X986" i="5"/>
  <c r="X987" i="5"/>
  <c r="X988" i="5"/>
  <c r="X989" i="5"/>
  <c r="X990" i="5"/>
  <c r="X991" i="5"/>
  <c r="X992" i="5"/>
  <c r="X993" i="5"/>
  <c r="X994" i="5"/>
  <c r="X995" i="5"/>
  <c r="X996" i="5"/>
  <c r="X997" i="5"/>
  <c r="X998" i="5"/>
  <c r="X999" i="5"/>
  <c r="X1000" i="5"/>
  <c r="X1001" i="5"/>
  <c r="X1002" i="5"/>
  <c r="X1003" i="5"/>
  <c r="X1004" i="5"/>
  <c r="X1005" i="5"/>
  <c r="X1006" i="5"/>
  <c r="X1007" i="5"/>
  <c r="X1008" i="5"/>
  <c r="X1009" i="5"/>
  <c r="X1010" i="5"/>
  <c r="X1011" i="5"/>
  <c r="X1012" i="5"/>
  <c r="X1013" i="5"/>
  <c r="X1014" i="5"/>
  <c r="X1015" i="5"/>
  <c r="X1016" i="5"/>
  <c r="X1017" i="5"/>
  <c r="X1018" i="5"/>
  <c r="X1019" i="5"/>
  <c r="X1020" i="5"/>
  <c r="X1021" i="5"/>
  <c r="X1022" i="5"/>
  <c r="X1023" i="5"/>
  <c r="X1024" i="5"/>
  <c r="X1025" i="5"/>
  <c r="X1026" i="5"/>
  <c r="X1027" i="5"/>
  <c r="X1028" i="5"/>
  <c r="X1029" i="5"/>
  <c r="X1030" i="5"/>
  <c r="X1031" i="5"/>
  <c r="X1032" i="5"/>
  <c r="X1033" i="5"/>
  <c r="X1034" i="5"/>
  <c r="X1035" i="5"/>
  <c r="X1036" i="5"/>
  <c r="X1037" i="5"/>
  <c r="X1038" i="5"/>
  <c r="X1039" i="5"/>
  <c r="X1040" i="5"/>
  <c r="X1041" i="5"/>
  <c r="X1042" i="5"/>
  <c r="X1043" i="5"/>
  <c r="X1044" i="5"/>
  <c r="X1045" i="5"/>
  <c r="X1046" i="5"/>
  <c r="X1047" i="5"/>
  <c r="X1048" i="5"/>
  <c r="X1049" i="5"/>
  <c r="X1050" i="5"/>
  <c r="X1051" i="5"/>
  <c r="X1052" i="5"/>
  <c r="X1053" i="5"/>
  <c r="X1054" i="5"/>
  <c r="X1055" i="5"/>
  <c r="X1056" i="5"/>
  <c r="X1057" i="5"/>
  <c r="X1058" i="5"/>
  <c r="X1059" i="5"/>
  <c r="X1060" i="5"/>
  <c r="X1061" i="5"/>
  <c r="X1062" i="5"/>
  <c r="X1063" i="5"/>
  <c r="X1064" i="5"/>
  <c r="X1065" i="5"/>
  <c r="X1066" i="5"/>
  <c r="X1067" i="5"/>
  <c r="X1068" i="5"/>
  <c r="X1069" i="5"/>
  <c r="X1070" i="5"/>
  <c r="X1071" i="5"/>
  <c r="X1072" i="5"/>
  <c r="X1073" i="5"/>
  <c r="X1074" i="5"/>
  <c r="X1075" i="5"/>
  <c r="X1076" i="5"/>
  <c r="X1077" i="5"/>
  <c r="X1078" i="5"/>
  <c r="X1079" i="5"/>
  <c r="X1080" i="5"/>
  <c r="X1081" i="5"/>
  <c r="X1082" i="5"/>
  <c r="X1083" i="5"/>
  <c r="X1084" i="5"/>
  <c r="X1085" i="5"/>
  <c r="X1086" i="5"/>
  <c r="X1087" i="5"/>
  <c r="X1088" i="5"/>
  <c r="X1089" i="5"/>
  <c r="X1090" i="5"/>
  <c r="X1091" i="5"/>
  <c r="X1092" i="5"/>
  <c r="X1093" i="5"/>
  <c r="X1094" i="5"/>
  <c r="X1095" i="5"/>
  <c r="X1096" i="5"/>
  <c r="X1097" i="5"/>
  <c r="X1098" i="5"/>
  <c r="X1099" i="5"/>
  <c r="X1100" i="5"/>
  <c r="X1101" i="5"/>
  <c r="X1102" i="5"/>
  <c r="X1103" i="5"/>
  <c r="X1104" i="5"/>
  <c r="X1105" i="5"/>
  <c r="X1106" i="5"/>
  <c r="X1107" i="5"/>
  <c r="X1108" i="5"/>
  <c r="X1109" i="5"/>
  <c r="X1110" i="5"/>
  <c r="X1111" i="5"/>
  <c r="X1112" i="5"/>
  <c r="X1113" i="5"/>
  <c r="X1114" i="5"/>
  <c r="X1115" i="5"/>
  <c r="X1116" i="5"/>
  <c r="X1117" i="5"/>
  <c r="X1118" i="5"/>
  <c r="X1119" i="5"/>
  <c r="X1120" i="5"/>
  <c r="X1121" i="5"/>
  <c r="X1122" i="5"/>
  <c r="X1123" i="5"/>
  <c r="X1124" i="5"/>
  <c r="X1125" i="5"/>
  <c r="X1126" i="5"/>
  <c r="X1127" i="5"/>
  <c r="X1128" i="5"/>
  <c r="X1129" i="5"/>
  <c r="X1130" i="5"/>
  <c r="X1131" i="5"/>
  <c r="X1132" i="5"/>
  <c r="X1133" i="5"/>
  <c r="X1134" i="5"/>
  <c r="X1135" i="5"/>
  <c r="X1136" i="5"/>
  <c r="X1137" i="5"/>
  <c r="X1138" i="5"/>
  <c r="X1139" i="5"/>
  <c r="X1140" i="5"/>
  <c r="X1141" i="5"/>
  <c r="X1142" i="5"/>
  <c r="X1143" i="5"/>
  <c r="X1144" i="5"/>
  <c r="X1145" i="5"/>
  <c r="X1146" i="5"/>
  <c r="X1147" i="5"/>
  <c r="X1148" i="5"/>
  <c r="X1149" i="5"/>
  <c r="X1150" i="5"/>
  <c r="X1151" i="5"/>
  <c r="X1152" i="5"/>
  <c r="X1153" i="5"/>
  <c r="X1154" i="5"/>
  <c r="X1155" i="5"/>
  <c r="X1156" i="5"/>
  <c r="X1157" i="5"/>
  <c r="X1158" i="5"/>
  <c r="X1159" i="5"/>
  <c r="X1160" i="5"/>
  <c r="X1161" i="5"/>
  <c r="X1162" i="5"/>
  <c r="X1163" i="5"/>
  <c r="X1164" i="5"/>
  <c r="X1165" i="5"/>
  <c r="X1166" i="5"/>
  <c r="X1167" i="5"/>
  <c r="X1168" i="5"/>
  <c r="X1169" i="5"/>
  <c r="X1170" i="5"/>
  <c r="X1171" i="5"/>
  <c r="X1172" i="5"/>
  <c r="X1173" i="5"/>
  <c r="X1174" i="5"/>
  <c r="X1175" i="5"/>
  <c r="X1176" i="5"/>
  <c r="X1177" i="5"/>
  <c r="X1178" i="5"/>
  <c r="X1179" i="5"/>
  <c r="X1180" i="5"/>
  <c r="X1181" i="5"/>
  <c r="X1182" i="5"/>
  <c r="X1183" i="5"/>
  <c r="X1184" i="5"/>
  <c r="X1185" i="5"/>
  <c r="X1186" i="5"/>
  <c r="X1187" i="5"/>
  <c r="X1188" i="5"/>
  <c r="X1189" i="5"/>
  <c r="X1190" i="5"/>
  <c r="X1191" i="5"/>
  <c r="X1192" i="5"/>
  <c r="X1193" i="5"/>
  <c r="X1194" i="5"/>
  <c r="X1195" i="5"/>
  <c r="X1196" i="5"/>
  <c r="X1197" i="5"/>
  <c r="X1198" i="5"/>
  <c r="X1199" i="5"/>
  <c r="X1200" i="5"/>
  <c r="X1201" i="5"/>
  <c r="X1202" i="5"/>
  <c r="X1203" i="5"/>
  <c r="X1204" i="5"/>
  <c r="X1205" i="5"/>
  <c r="X1206" i="5"/>
  <c r="X1207" i="5"/>
  <c r="X1208" i="5"/>
  <c r="X1209" i="5"/>
  <c r="X1210" i="5"/>
  <c r="X1211" i="5"/>
  <c r="X1212" i="5"/>
  <c r="X1213" i="5"/>
  <c r="X1214" i="5"/>
  <c r="X1215" i="5"/>
  <c r="X1216" i="5"/>
  <c r="X1217" i="5"/>
  <c r="X1218" i="5"/>
  <c r="X1219" i="5"/>
  <c r="X1220" i="5"/>
  <c r="X1221" i="5"/>
  <c r="X1222" i="5"/>
  <c r="X1223" i="5"/>
  <c r="X1224" i="5"/>
  <c r="X1225" i="5"/>
  <c r="X1226" i="5"/>
  <c r="X1227" i="5"/>
  <c r="X1228" i="5"/>
  <c r="X1229" i="5"/>
  <c r="X1230" i="5"/>
  <c r="X1231" i="5"/>
  <c r="X1232" i="5"/>
  <c r="X1233" i="5"/>
  <c r="X1234" i="5"/>
  <c r="X1235" i="5"/>
  <c r="X1236" i="5"/>
  <c r="X1237" i="5"/>
  <c r="X1238" i="5"/>
  <c r="X1239" i="5"/>
  <c r="X1240" i="5"/>
  <c r="X1241" i="5"/>
  <c r="X1242" i="5"/>
  <c r="X1243" i="5"/>
  <c r="X1244" i="5"/>
  <c r="X1245" i="5"/>
  <c r="X1246" i="5"/>
  <c r="X1247" i="5"/>
  <c r="X1248" i="5"/>
  <c r="X1249" i="5"/>
  <c r="X1250" i="5"/>
  <c r="X1251" i="5"/>
  <c r="X1252" i="5"/>
  <c r="X1253" i="5"/>
  <c r="X1254" i="5"/>
  <c r="X1255" i="5"/>
  <c r="X1256" i="5"/>
  <c r="X1257" i="5"/>
  <c r="X1258" i="5"/>
  <c r="X1259" i="5"/>
  <c r="X1260" i="5"/>
  <c r="X1261" i="5"/>
  <c r="X1262" i="5"/>
  <c r="X1263" i="5"/>
  <c r="X1264" i="5"/>
  <c r="X1265" i="5"/>
  <c r="X1266" i="5"/>
  <c r="X1267" i="5"/>
  <c r="X1268" i="5"/>
  <c r="X1269" i="5"/>
  <c r="X1270" i="5"/>
  <c r="X1271" i="5"/>
  <c r="X1272" i="5"/>
  <c r="X1273" i="5"/>
  <c r="X1274" i="5"/>
  <c r="X1275" i="5"/>
  <c r="X1276" i="5"/>
  <c r="X1277" i="5"/>
  <c r="X1278" i="5"/>
  <c r="X1279" i="5"/>
  <c r="X1280" i="5"/>
  <c r="X1281" i="5"/>
  <c r="X1282" i="5"/>
  <c r="X1283" i="5"/>
  <c r="X1284" i="5"/>
  <c r="X1285" i="5"/>
  <c r="X1286" i="5"/>
  <c r="X1287" i="5"/>
  <c r="X1288" i="5"/>
  <c r="X1289" i="5"/>
  <c r="X1290" i="5"/>
  <c r="X1291" i="5"/>
  <c r="X1292" i="5"/>
  <c r="X1293" i="5"/>
  <c r="X1294" i="5"/>
  <c r="X1295" i="5"/>
  <c r="X1296" i="5"/>
  <c r="X1297" i="5"/>
  <c r="X1298" i="5"/>
  <c r="X1299" i="5"/>
  <c r="X1300" i="5"/>
  <c r="X1301" i="5"/>
  <c r="X1302" i="5"/>
  <c r="X1303" i="5"/>
  <c r="X1304" i="5"/>
  <c r="X1305" i="5"/>
  <c r="X1306" i="5"/>
  <c r="X1307" i="5"/>
  <c r="X1308" i="5"/>
  <c r="X1309" i="5"/>
  <c r="X1310" i="5"/>
  <c r="X1311" i="5"/>
  <c r="X1312" i="5"/>
  <c r="X1313" i="5"/>
  <c r="X1314" i="5"/>
  <c r="X1315" i="5"/>
  <c r="X1316" i="5"/>
  <c r="X1317" i="5"/>
  <c r="X1318" i="5"/>
  <c r="X1319" i="5"/>
  <c r="X1320" i="5"/>
  <c r="X1321" i="5"/>
  <c r="X1322" i="5"/>
  <c r="X1323" i="5"/>
  <c r="X1324" i="5"/>
  <c r="X1325" i="5"/>
  <c r="X1326" i="5"/>
  <c r="X1327" i="5"/>
  <c r="X1328" i="5"/>
  <c r="X1329" i="5"/>
  <c r="X1330" i="5"/>
  <c r="X1331" i="5"/>
  <c r="X1332" i="5"/>
  <c r="X1333" i="5"/>
  <c r="X1334" i="5"/>
  <c r="X1335" i="5"/>
  <c r="X1336" i="5"/>
  <c r="X1337" i="5"/>
  <c r="X1338" i="5"/>
  <c r="X1339" i="5"/>
  <c r="X1340" i="5"/>
  <c r="X1341" i="5"/>
  <c r="X1342" i="5"/>
  <c r="X1343" i="5"/>
  <c r="X1344" i="5"/>
  <c r="X1345" i="5"/>
  <c r="X1346" i="5"/>
  <c r="X1347" i="5"/>
  <c r="X1348" i="5"/>
  <c r="X1349" i="5"/>
  <c r="X1350" i="5"/>
  <c r="X1351" i="5"/>
  <c r="X1352" i="5"/>
  <c r="X1353" i="5"/>
  <c r="X1354" i="5"/>
  <c r="X1355" i="5"/>
  <c r="X1356" i="5"/>
  <c r="X1357" i="5"/>
  <c r="X1358" i="5"/>
  <c r="X1359" i="5"/>
  <c r="X1360" i="5"/>
  <c r="X1361" i="5"/>
  <c r="X1362" i="5"/>
  <c r="X1363" i="5"/>
  <c r="X1364" i="5"/>
  <c r="X1365" i="5"/>
  <c r="X1366" i="5"/>
  <c r="X1367" i="5"/>
  <c r="X1368" i="5"/>
  <c r="X1369" i="5"/>
  <c r="X1370" i="5"/>
  <c r="X1371" i="5"/>
  <c r="X1372" i="5"/>
  <c r="X1373" i="5"/>
  <c r="X1374" i="5"/>
  <c r="X1375" i="5"/>
  <c r="X1376" i="5"/>
  <c r="X1377" i="5"/>
  <c r="X1378" i="5"/>
  <c r="X1379" i="5"/>
  <c r="X1380" i="5"/>
  <c r="X1381" i="5"/>
  <c r="X1382" i="5"/>
  <c r="X1383" i="5"/>
  <c r="X1384" i="5"/>
  <c r="X1385" i="5"/>
  <c r="X1386" i="5"/>
  <c r="X1387" i="5"/>
  <c r="X1388" i="5"/>
  <c r="X1389" i="5"/>
  <c r="X1390" i="5"/>
  <c r="X1391" i="5"/>
  <c r="X1392" i="5"/>
  <c r="X1393" i="5"/>
  <c r="X1394" i="5"/>
  <c r="X1395" i="5"/>
  <c r="X1396" i="5"/>
  <c r="X1397" i="5"/>
  <c r="X1398" i="5"/>
  <c r="X1399" i="5"/>
  <c r="X1400" i="5"/>
  <c r="X1401" i="5"/>
  <c r="X1402" i="5"/>
  <c r="X1403" i="5"/>
  <c r="X1404" i="5"/>
  <c r="X1405" i="5"/>
  <c r="X1406" i="5"/>
  <c r="X1407" i="5"/>
  <c r="X1408" i="5"/>
  <c r="X1409" i="5"/>
  <c r="X1410" i="5"/>
  <c r="X1411" i="5"/>
  <c r="X1412" i="5"/>
  <c r="X1413" i="5"/>
  <c r="X1414" i="5"/>
  <c r="X1415" i="5"/>
  <c r="X1416" i="5"/>
  <c r="X1417" i="5"/>
  <c r="X1418" i="5"/>
  <c r="X1419" i="5"/>
  <c r="X1420" i="5"/>
  <c r="X1421" i="5"/>
  <c r="X1422" i="5"/>
  <c r="X1423" i="5"/>
  <c r="X1424" i="5"/>
  <c r="X1425" i="5"/>
  <c r="X1426" i="5"/>
  <c r="X1427" i="5"/>
  <c r="X1428" i="5"/>
  <c r="X1429" i="5"/>
  <c r="X1430" i="5"/>
  <c r="X1431" i="5"/>
  <c r="X1432" i="5"/>
  <c r="X1433" i="5"/>
  <c r="X1434" i="5"/>
  <c r="X1435" i="5"/>
  <c r="X1436" i="5"/>
  <c r="X1437" i="5"/>
  <c r="X1438" i="5"/>
  <c r="X1439" i="5"/>
  <c r="X1440" i="5"/>
  <c r="X1441" i="5"/>
  <c r="X1442" i="5"/>
  <c r="X1443" i="5"/>
  <c r="X1444" i="5"/>
  <c r="X1445" i="5"/>
  <c r="X1446" i="5"/>
  <c r="X1447" i="5"/>
  <c r="X1448" i="5"/>
  <c r="X1449" i="5"/>
  <c r="X1450" i="5"/>
  <c r="X1451" i="5"/>
  <c r="X1452" i="5"/>
  <c r="X1453" i="5"/>
  <c r="X1454" i="5"/>
  <c r="X1455" i="5"/>
  <c r="X1456" i="5"/>
  <c r="X1457" i="5"/>
  <c r="X1458" i="5"/>
  <c r="X1459" i="5"/>
  <c r="X1460" i="5"/>
  <c r="X1461" i="5"/>
  <c r="X1462" i="5"/>
  <c r="X1463" i="5"/>
  <c r="X1464" i="5"/>
  <c r="X1465" i="5"/>
  <c r="X1466" i="5"/>
  <c r="X1467" i="5"/>
  <c r="X1468" i="5"/>
  <c r="X1469" i="5"/>
  <c r="X1470" i="5"/>
  <c r="X1471" i="5"/>
  <c r="X1472" i="5"/>
  <c r="X1473" i="5"/>
  <c r="X1474" i="5"/>
  <c r="X1475" i="5"/>
  <c r="X1476" i="5"/>
  <c r="X1477" i="5"/>
  <c r="X1478" i="5"/>
  <c r="X1479" i="5"/>
  <c r="X1480" i="5"/>
  <c r="X1481" i="5"/>
  <c r="X1482" i="5"/>
  <c r="X1483" i="5"/>
  <c r="X1484" i="5"/>
  <c r="X1485" i="5"/>
  <c r="X1486" i="5"/>
  <c r="X1487" i="5"/>
  <c r="X1488" i="5"/>
  <c r="X1489" i="5"/>
  <c r="X1490" i="5"/>
  <c r="X1491" i="5"/>
  <c r="X1492" i="5"/>
  <c r="X1493" i="5"/>
  <c r="X1494" i="5"/>
  <c r="X1495" i="5"/>
  <c r="X1496" i="5"/>
  <c r="X1497" i="5"/>
  <c r="X1498" i="5"/>
  <c r="X1499" i="5"/>
  <c r="X1500" i="5"/>
  <c r="X1501" i="5"/>
  <c r="X1502" i="5"/>
  <c r="X1503" i="5"/>
  <c r="X1504" i="5"/>
  <c r="X1505" i="5"/>
  <c r="X1506" i="5"/>
  <c r="X1507" i="5"/>
  <c r="X1508" i="5"/>
  <c r="X1509" i="5"/>
  <c r="X1510" i="5"/>
  <c r="X1511" i="5"/>
  <c r="X1512" i="5"/>
  <c r="X1513" i="5"/>
  <c r="X1514" i="5"/>
  <c r="X1515" i="5"/>
  <c r="X1516" i="5"/>
  <c r="X1517" i="5"/>
  <c r="X1518" i="5"/>
  <c r="X1519" i="5"/>
  <c r="X1520" i="5"/>
  <c r="X1521" i="5"/>
  <c r="X1522" i="5"/>
  <c r="X1523" i="5"/>
  <c r="X1524" i="5"/>
  <c r="X1525" i="5"/>
  <c r="X1526" i="5"/>
  <c r="X1527" i="5"/>
  <c r="X1528" i="5"/>
  <c r="X1529" i="5"/>
  <c r="X1530" i="5"/>
  <c r="X1531" i="5"/>
  <c r="X1532" i="5"/>
  <c r="X1533" i="5"/>
  <c r="X1534" i="5"/>
  <c r="X1535" i="5"/>
  <c r="X1536" i="5"/>
  <c r="X1537" i="5"/>
  <c r="X1538" i="5"/>
  <c r="X1539" i="5"/>
  <c r="X1540" i="5"/>
  <c r="X1541" i="5"/>
  <c r="X1542" i="5"/>
  <c r="X1543" i="5"/>
  <c r="X1544" i="5"/>
  <c r="X1545" i="5"/>
  <c r="X1546" i="5"/>
  <c r="X1547" i="5"/>
  <c r="X1548" i="5"/>
  <c r="X1549" i="5"/>
  <c r="X1550" i="5"/>
  <c r="X1551" i="5"/>
  <c r="X1552" i="5"/>
  <c r="X1553" i="5"/>
  <c r="X1554" i="5"/>
  <c r="X1555" i="5"/>
  <c r="X1556" i="5"/>
  <c r="X1557" i="5"/>
  <c r="X1558" i="5"/>
  <c r="X1559" i="5"/>
  <c r="X1560" i="5"/>
  <c r="X1561" i="5"/>
  <c r="X1562" i="5"/>
  <c r="X1563" i="5"/>
  <c r="X1564" i="5"/>
  <c r="X1565" i="5"/>
  <c r="X1566" i="5"/>
  <c r="X1567" i="5"/>
  <c r="X1568" i="5"/>
  <c r="X1569" i="5"/>
  <c r="X1570" i="5"/>
  <c r="X1571" i="5"/>
  <c r="X1572" i="5"/>
  <c r="X1573" i="5"/>
  <c r="X1574" i="5"/>
  <c r="X1575" i="5"/>
  <c r="X1576" i="5"/>
  <c r="X1577" i="5"/>
  <c r="X1578" i="5"/>
  <c r="X1579" i="5"/>
  <c r="X1580" i="5"/>
  <c r="X1581" i="5"/>
  <c r="X1582" i="5"/>
  <c r="X1583" i="5"/>
  <c r="X1584" i="5"/>
  <c r="X1585" i="5"/>
  <c r="X1586" i="5"/>
  <c r="X1587" i="5"/>
  <c r="X1588" i="5"/>
  <c r="X1589" i="5"/>
  <c r="X1590" i="5"/>
  <c r="X1591" i="5"/>
  <c r="X1592" i="5"/>
  <c r="X1593" i="5"/>
  <c r="X1594" i="5"/>
  <c r="X1595" i="5"/>
  <c r="X1596" i="5"/>
  <c r="X1597" i="5"/>
  <c r="X1598" i="5"/>
  <c r="X1599" i="5"/>
  <c r="X1600" i="5"/>
  <c r="X1601" i="5"/>
  <c r="X1602" i="5"/>
  <c r="X1603" i="5"/>
  <c r="X1604" i="5"/>
  <c r="X1605" i="5"/>
  <c r="X1606" i="5"/>
  <c r="X1607" i="5"/>
  <c r="X1608" i="5"/>
  <c r="X1609" i="5"/>
  <c r="X1610" i="5"/>
  <c r="X1611" i="5"/>
  <c r="X1612" i="5"/>
  <c r="X1613" i="5"/>
  <c r="X1614" i="5"/>
  <c r="X1615" i="5"/>
  <c r="X1616" i="5"/>
  <c r="X1617" i="5"/>
  <c r="X1618" i="5"/>
  <c r="X1619" i="5"/>
  <c r="X1620" i="5"/>
  <c r="X1621" i="5"/>
  <c r="X1622" i="5"/>
  <c r="X1623" i="5"/>
  <c r="X1624" i="5"/>
  <c r="X1625" i="5"/>
  <c r="X1626" i="5"/>
  <c r="X1627" i="5"/>
  <c r="X1628" i="5"/>
  <c r="X1629" i="5"/>
  <c r="X1630" i="5"/>
  <c r="X1631" i="5"/>
  <c r="X1632" i="5"/>
  <c r="X1633" i="5"/>
  <c r="X1634" i="5"/>
  <c r="X1635" i="5"/>
  <c r="X1636" i="5"/>
  <c r="X1637" i="5"/>
  <c r="X1638" i="5"/>
  <c r="X1639" i="5"/>
  <c r="X1640" i="5"/>
  <c r="X1641" i="5"/>
  <c r="X1642" i="5"/>
  <c r="X1643" i="5"/>
  <c r="X1644" i="5"/>
  <c r="X1645" i="5"/>
  <c r="X1646" i="5"/>
  <c r="X1647" i="5"/>
  <c r="X1648" i="5"/>
  <c r="X1649" i="5"/>
  <c r="X1650" i="5"/>
  <c r="X1651" i="5"/>
  <c r="X1652" i="5"/>
  <c r="X1653" i="5"/>
  <c r="X1654" i="5"/>
  <c r="X1655" i="5"/>
  <c r="X1656" i="5"/>
  <c r="X1657" i="5"/>
  <c r="X1658" i="5"/>
  <c r="X1659" i="5"/>
  <c r="X1660" i="5"/>
  <c r="X1661" i="5"/>
  <c r="X1662" i="5"/>
  <c r="X1663" i="5"/>
  <c r="X1664" i="5"/>
  <c r="X1665" i="5"/>
  <c r="X1666" i="5"/>
  <c r="X1667" i="5"/>
  <c r="X1668" i="5"/>
  <c r="X1669" i="5"/>
  <c r="X1670" i="5"/>
  <c r="X1671" i="5"/>
  <c r="X1672" i="5"/>
  <c r="X1673" i="5"/>
  <c r="X1674" i="5"/>
  <c r="X1675" i="5"/>
  <c r="X1676" i="5"/>
  <c r="X1677" i="5"/>
  <c r="X1678" i="5"/>
  <c r="X1679" i="5"/>
  <c r="X1680" i="5"/>
  <c r="X1681" i="5"/>
  <c r="X1682" i="5"/>
  <c r="X1683" i="5"/>
  <c r="X1684" i="5"/>
  <c r="X1685" i="5"/>
  <c r="X1686" i="5"/>
  <c r="X1687" i="5"/>
  <c r="X1688" i="5"/>
  <c r="X1689" i="5"/>
  <c r="X1690" i="5"/>
  <c r="X1691" i="5"/>
  <c r="X1692" i="5"/>
  <c r="X1693" i="5"/>
  <c r="X1694" i="5"/>
  <c r="X1695" i="5"/>
  <c r="X1696" i="5"/>
  <c r="X1697" i="5"/>
  <c r="X1698" i="5"/>
  <c r="X1699" i="5"/>
  <c r="X1700" i="5"/>
  <c r="X1701" i="5"/>
  <c r="X1702" i="5"/>
  <c r="X1703" i="5"/>
  <c r="X1704" i="5"/>
  <c r="X1705" i="5"/>
  <c r="X1706" i="5"/>
  <c r="X1707" i="5"/>
  <c r="X1708" i="5"/>
  <c r="X1709" i="5"/>
  <c r="X1710" i="5"/>
  <c r="X1711" i="5"/>
  <c r="X1712" i="5"/>
  <c r="X1713" i="5"/>
  <c r="X1714" i="5"/>
  <c r="X1715" i="5"/>
  <c r="X1716" i="5"/>
  <c r="X1717" i="5"/>
  <c r="X1718" i="5"/>
  <c r="X1719" i="5"/>
  <c r="X1720" i="5"/>
  <c r="X1721" i="5"/>
  <c r="X1722" i="5"/>
  <c r="X1723" i="5"/>
  <c r="X1724" i="5"/>
  <c r="X1725" i="5"/>
  <c r="X1726" i="5"/>
  <c r="X1727" i="5"/>
  <c r="X1728" i="5"/>
  <c r="X1729" i="5"/>
  <c r="X1730" i="5"/>
  <c r="X1731" i="5"/>
  <c r="X1732" i="5"/>
  <c r="X1733" i="5"/>
  <c r="X1734" i="5"/>
  <c r="X1735" i="5"/>
  <c r="X1736" i="5"/>
  <c r="X1737" i="5"/>
  <c r="X1738" i="5"/>
  <c r="X1739" i="5"/>
  <c r="X1740" i="5"/>
  <c r="X1741" i="5"/>
  <c r="X1742" i="5"/>
  <c r="X1743" i="5"/>
  <c r="X1744" i="5"/>
  <c r="X1745" i="5"/>
  <c r="X1746" i="5"/>
  <c r="X1747" i="5"/>
  <c r="X1748" i="5"/>
  <c r="X1749" i="5"/>
  <c r="X1750" i="5"/>
  <c r="X1751" i="5"/>
  <c r="X1752" i="5"/>
  <c r="X1753" i="5"/>
  <c r="X1754" i="5"/>
  <c r="X1755" i="5"/>
  <c r="X1756" i="5"/>
  <c r="X1757" i="5"/>
  <c r="X1758" i="5"/>
  <c r="X1759" i="5"/>
  <c r="X1760" i="5"/>
  <c r="X1761" i="5"/>
  <c r="X1762" i="5"/>
  <c r="X1763" i="5"/>
  <c r="X1764" i="5"/>
  <c r="X1765" i="5"/>
  <c r="X1766" i="5"/>
  <c r="X1767" i="5"/>
  <c r="X1768" i="5"/>
  <c r="X1769" i="5"/>
  <c r="X1770" i="5"/>
  <c r="X1771" i="5"/>
  <c r="X1772" i="5"/>
  <c r="X1773" i="5"/>
  <c r="X1774" i="5"/>
  <c r="X1775" i="5"/>
  <c r="X1776" i="5"/>
  <c r="X1777" i="5"/>
  <c r="X1778" i="5"/>
  <c r="X1779" i="5"/>
  <c r="X1780" i="5"/>
  <c r="X1781" i="5"/>
  <c r="X1782" i="5"/>
  <c r="X1783" i="5"/>
  <c r="X1784" i="5"/>
  <c r="X1785" i="5"/>
  <c r="X1786" i="5"/>
  <c r="X1787" i="5"/>
  <c r="X1788" i="5"/>
  <c r="X1789" i="5"/>
  <c r="X1790" i="5"/>
  <c r="X1791" i="5"/>
  <c r="X1792" i="5"/>
  <c r="X1793" i="5"/>
  <c r="X1794" i="5"/>
  <c r="X1795" i="5"/>
  <c r="X1796" i="5"/>
  <c r="X1797" i="5"/>
  <c r="X1798" i="5"/>
  <c r="X1799" i="5"/>
  <c r="X1800" i="5"/>
  <c r="X1801" i="5"/>
  <c r="X1802" i="5"/>
  <c r="X1803" i="5"/>
  <c r="X1804" i="5"/>
  <c r="X1805" i="5"/>
  <c r="X1806" i="5"/>
  <c r="X1807" i="5"/>
  <c r="X1808" i="5"/>
  <c r="X1809" i="5"/>
  <c r="X1810" i="5"/>
  <c r="X1811" i="5"/>
  <c r="X1812" i="5"/>
  <c r="X1813" i="5"/>
  <c r="X1814" i="5"/>
  <c r="X1815" i="5"/>
  <c r="X1816" i="5"/>
  <c r="X1817" i="5"/>
  <c r="X1818" i="5"/>
  <c r="X1819" i="5"/>
  <c r="X1820" i="5"/>
  <c r="X1821" i="5"/>
  <c r="X1822" i="5"/>
  <c r="X1823" i="5"/>
  <c r="X1824" i="5"/>
  <c r="X1825" i="5"/>
  <c r="X1826" i="5"/>
  <c r="X1827" i="5"/>
  <c r="X1828" i="5"/>
  <c r="X1829" i="5"/>
  <c r="X1830" i="5"/>
  <c r="X1831" i="5"/>
  <c r="X1832" i="5"/>
  <c r="X1833" i="5"/>
  <c r="X1834" i="5"/>
  <c r="X1835" i="5"/>
  <c r="X1836" i="5"/>
  <c r="X1837" i="5"/>
  <c r="X1838" i="5"/>
  <c r="X1839" i="5"/>
  <c r="X1840" i="5"/>
  <c r="X1841" i="5"/>
  <c r="X1842" i="5"/>
  <c r="X1843" i="5"/>
  <c r="X1844" i="5"/>
  <c r="X1845" i="5"/>
  <c r="X1846" i="5"/>
  <c r="X1847" i="5"/>
  <c r="X1848" i="5"/>
  <c r="X1849" i="5"/>
  <c r="X1850" i="5"/>
  <c r="X1851" i="5"/>
  <c r="X1852" i="5"/>
  <c r="X1853" i="5"/>
  <c r="X1854" i="5"/>
  <c r="X1855" i="5"/>
  <c r="X1856" i="5"/>
  <c r="X1857" i="5"/>
  <c r="X1858" i="5"/>
  <c r="X1859" i="5"/>
  <c r="X1860" i="5"/>
  <c r="X1861" i="5"/>
  <c r="X1862" i="5"/>
  <c r="X1863" i="5"/>
  <c r="X1864" i="5"/>
  <c r="X1865" i="5"/>
  <c r="X1866" i="5"/>
  <c r="X1867" i="5"/>
  <c r="X1868" i="5"/>
  <c r="X1869" i="5"/>
  <c r="X1870" i="5"/>
  <c r="X1871" i="5"/>
  <c r="X1872" i="5"/>
  <c r="X1873" i="5"/>
  <c r="X1874" i="5"/>
  <c r="X1875" i="5"/>
  <c r="X1876" i="5"/>
  <c r="X1877" i="5"/>
  <c r="X1878" i="5"/>
  <c r="X1879" i="5"/>
  <c r="X1880" i="5"/>
  <c r="X1881" i="5"/>
  <c r="X1882" i="5"/>
  <c r="X1883" i="5"/>
  <c r="X1884" i="5"/>
  <c r="X1885" i="5"/>
  <c r="X1886" i="5"/>
  <c r="X1887" i="5"/>
  <c r="X1888" i="5"/>
  <c r="X1889" i="5"/>
  <c r="X1890" i="5"/>
  <c r="X1891" i="5"/>
  <c r="X1892" i="5"/>
  <c r="X1893" i="5"/>
  <c r="X1894" i="5"/>
  <c r="X1895" i="5"/>
  <c r="X1896" i="5"/>
  <c r="X1897" i="5"/>
  <c r="X1898" i="5"/>
  <c r="X1899" i="5"/>
  <c r="X1900" i="5"/>
  <c r="X1901" i="5"/>
  <c r="X1902" i="5"/>
  <c r="X1903" i="5"/>
  <c r="X1904" i="5"/>
  <c r="X1905" i="5"/>
  <c r="X1906" i="5"/>
  <c r="X1907" i="5"/>
  <c r="X1908" i="5"/>
  <c r="X1909" i="5"/>
  <c r="X1910" i="5"/>
  <c r="X1911" i="5"/>
  <c r="X1912" i="5"/>
  <c r="X1913" i="5"/>
  <c r="X1914" i="5"/>
  <c r="X1915" i="5"/>
  <c r="X1916" i="5"/>
  <c r="X1917" i="5"/>
  <c r="X1918" i="5"/>
  <c r="X1919" i="5"/>
  <c r="X1920" i="5"/>
  <c r="X1921" i="5"/>
  <c r="X1922" i="5"/>
  <c r="X1923" i="5"/>
  <c r="X1924" i="5"/>
  <c r="X1925" i="5"/>
  <c r="X1926" i="5"/>
  <c r="X1927" i="5"/>
  <c r="X1928" i="5"/>
  <c r="X1929" i="5"/>
  <c r="X1930" i="5"/>
  <c r="X1931" i="5"/>
  <c r="X1932" i="5"/>
  <c r="X1933" i="5"/>
  <c r="X1934" i="5"/>
  <c r="X1935" i="5"/>
  <c r="X1936" i="5"/>
  <c r="X1937" i="5"/>
  <c r="X1938" i="5"/>
  <c r="X1939" i="5"/>
  <c r="X1940" i="5"/>
  <c r="X1941" i="5"/>
  <c r="X1942" i="5"/>
  <c r="X1943" i="5"/>
  <c r="X1944" i="5"/>
  <c r="X1945" i="5"/>
  <c r="X1946" i="5"/>
  <c r="X1947" i="5"/>
  <c r="X1948" i="5"/>
  <c r="X1949" i="5"/>
  <c r="X1950" i="5"/>
  <c r="X1951" i="5"/>
  <c r="X1952" i="5"/>
  <c r="X1953" i="5"/>
  <c r="X1954" i="5"/>
  <c r="X1955" i="5"/>
  <c r="X1956" i="5"/>
  <c r="X1957" i="5"/>
  <c r="X1958" i="5"/>
  <c r="X1959" i="5"/>
  <c r="X1960" i="5"/>
  <c r="X1961" i="5"/>
  <c r="X1962" i="5"/>
  <c r="X1963" i="5"/>
  <c r="X1964" i="5"/>
  <c r="X1965" i="5"/>
  <c r="X1966" i="5"/>
  <c r="X1967" i="5"/>
  <c r="X1968" i="5"/>
  <c r="X1969" i="5"/>
  <c r="X1970" i="5"/>
  <c r="X1971" i="5"/>
  <c r="X1972" i="5"/>
  <c r="X1973" i="5"/>
  <c r="X1974" i="5"/>
  <c r="X1975" i="5"/>
  <c r="X1976" i="5"/>
  <c r="X1977" i="5"/>
  <c r="X1978" i="5"/>
  <c r="X1979" i="5"/>
  <c r="X1980" i="5"/>
  <c r="X1981" i="5"/>
  <c r="X1982" i="5"/>
  <c r="X1983" i="5"/>
  <c r="X1984" i="5"/>
  <c r="X1985" i="5"/>
  <c r="X1986" i="5"/>
  <c r="X1987" i="5"/>
  <c r="X1988" i="5"/>
  <c r="X1989" i="5"/>
  <c r="X1990" i="5"/>
  <c r="X1991" i="5"/>
  <c r="X1992" i="5"/>
  <c r="X1993" i="5"/>
  <c r="X1994" i="5"/>
  <c r="X1995" i="5"/>
  <c r="X1996" i="5"/>
  <c r="X1997" i="5"/>
  <c r="X1998" i="5"/>
  <c r="X1999" i="5"/>
  <c r="X2000" i="5"/>
  <c r="X2001" i="5"/>
  <c r="X2002" i="5"/>
  <c r="X2003" i="5"/>
  <c r="X2004" i="5"/>
  <c r="X2005" i="5"/>
  <c r="X2006" i="5"/>
  <c r="X2007" i="5"/>
  <c r="X2008" i="5"/>
  <c r="X2009" i="5"/>
  <c r="X2010" i="5"/>
  <c r="X2011" i="5"/>
  <c r="X2012" i="5"/>
  <c r="X2013" i="5"/>
  <c r="X2014" i="5"/>
  <c r="X2015" i="5"/>
  <c r="X2016" i="5"/>
  <c r="X2017" i="5"/>
  <c r="X2018" i="5"/>
  <c r="X2019" i="5"/>
  <c r="X2020" i="5"/>
  <c r="X2021" i="5"/>
  <c r="X2022" i="5"/>
  <c r="X2023" i="5"/>
  <c r="X2024" i="5"/>
  <c r="X2025" i="5"/>
  <c r="X2026" i="5"/>
  <c r="X2027" i="5"/>
  <c r="X2028" i="5"/>
  <c r="X2029" i="5"/>
  <c r="X2030" i="5"/>
  <c r="X2031" i="5"/>
  <c r="X2032" i="5"/>
  <c r="X2033" i="5"/>
  <c r="X2034" i="5"/>
  <c r="X2035" i="5"/>
  <c r="X2036" i="5"/>
  <c r="X2037" i="5"/>
  <c r="X2038" i="5"/>
  <c r="X2039" i="5"/>
  <c r="X2040" i="5"/>
  <c r="X2041" i="5"/>
  <c r="X2042" i="5"/>
  <c r="X2043" i="5"/>
  <c r="X2044" i="5"/>
  <c r="X2045" i="5"/>
  <c r="X2046" i="5"/>
  <c r="X2047" i="5"/>
  <c r="X2048" i="5"/>
  <c r="X2049" i="5"/>
  <c r="X2050" i="5"/>
  <c r="X2051" i="5"/>
  <c r="X2052" i="5"/>
  <c r="X2053" i="5"/>
  <c r="X2054" i="5"/>
  <c r="X2055" i="5"/>
  <c r="X2056" i="5"/>
  <c r="X2057" i="5"/>
  <c r="X2058" i="5"/>
  <c r="X2059" i="5"/>
  <c r="X2060" i="5"/>
  <c r="X2061" i="5"/>
  <c r="X2062" i="5"/>
  <c r="X2063" i="5"/>
  <c r="X2064" i="5"/>
  <c r="X2065" i="5"/>
  <c r="X2066" i="5"/>
  <c r="X2067" i="5"/>
  <c r="X2068" i="5"/>
  <c r="X2069" i="5"/>
  <c r="X2070" i="5"/>
  <c r="X2071" i="5"/>
  <c r="X2072" i="5"/>
  <c r="X2073" i="5"/>
  <c r="X2074" i="5"/>
  <c r="X2075" i="5"/>
  <c r="X2076" i="5"/>
  <c r="X2077" i="5"/>
  <c r="X2078" i="5"/>
  <c r="X2079" i="5"/>
  <c r="X2080" i="5"/>
  <c r="X2081" i="5"/>
  <c r="X2082" i="5"/>
  <c r="X2083" i="5"/>
  <c r="X2084" i="5"/>
  <c r="X2085" i="5"/>
  <c r="X2086" i="5"/>
  <c r="X2087" i="5"/>
  <c r="X2088" i="5"/>
  <c r="X2089" i="5"/>
  <c r="X2090" i="5"/>
  <c r="X2091" i="5"/>
  <c r="X2092" i="5"/>
  <c r="X2093" i="5"/>
  <c r="X2094" i="5"/>
  <c r="X2095" i="5"/>
  <c r="X2096" i="5"/>
  <c r="X2097" i="5"/>
  <c r="X2098" i="5"/>
  <c r="X2099" i="5"/>
  <c r="X2100" i="5"/>
  <c r="X2101" i="5"/>
  <c r="X2102" i="5"/>
  <c r="X2103" i="5"/>
  <c r="X2104" i="5"/>
  <c r="X2105" i="5"/>
  <c r="X2106" i="5"/>
  <c r="X2107" i="5"/>
  <c r="X2108" i="5"/>
  <c r="X2109" i="5"/>
  <c r="X2110" i="5"/>
  <c r="X2111" i="5"/>
  <c r="X2112" i="5"/>
  <c r="X2113" i="5"/>
  <c r="X2114" i="5"/>
  <c r="X2115" i="5"/>
  <c r="X2116" i="5"/>
  <c r="X2117" i="5"/>
  <c r="X2118" i="5"/>
  <c r="X2119" i="5"/>
  <c r="X2120" i="5"/>
  <c r="X2121" i="5"/>
  <c r="X2122" i="5"/>
  <c r="X2123" i="5"/>
  <c r="X2124" i="5"/>
  <c r="X2125" i="5"/>
  <c r="X2126" i="5"/>
  <c r="X2127" i="5"/>
  <c r="X2128" i="5"/>
  <c r="X2129" i="5"/>
  <c r="X2130" i="5"/>
  <c r="X2131" i="5"/>
  <c r="X2132" i="5"/>
  <c r="X2133" i="5"/>
  <c r="X2134" i="5"/>
  <c r="X2135" i="5"/>
  <c r="X2136" i="5"/>
  <c r="X2137" i="5"/>
  <c r="X2138" i="5"/>
  <c r="X2139" i="5"/>
  <c r="X2140" i="5"/>
  <c r="X2141" i="5"/>
  <c r="X2142" i="5"/>
  <c r="X2143" i="5"/>
  <c r="X2144" i="5"/>
  <c r="X2145" i="5"/>
  <c r="X2146" i="5"/>
  <c r="X2147" i="5"/>
  <c r="X2148" i="5"/>
  <c r="X2149" i="5"/>
  <c r="X2150" i="5"/>
  <c r="X2151" i="5"/>
  <c r="X2152" i="5"/>
  <c r="X2153" i="5"/>
  <c r="X2154" i="5"/>
  <c r="X2155" i="5"/>
  <c r="X2156" i="5"/>
  <c r="X2157" i="5"/>
  <c r="X2158" i="5"/>
  <c r="X2159" i="5"/>
  <c r="X2160" i="5"/>
  <c r="X2161" i="5"/>
  <c r="X2162" i="5"/>
  <c r="X2163" i="5"/>
  <c r="X2164" i="5"/>
  <c r="X2165" i="5"/>
  <c r="X2166" i="5"/>
  <c r="X2167" i="5"/>
  <c r="X2168" i="5"/>
  <c r="X2169" i="5"/>
  <c r="X2170" i="5"/>
  <c r="X2171" i="5"/>
  <c r="X2172" i="5"/>
  <c r="X2173" i="5"/>
  <c r="X2174" i="5"/>
  <c r="X2175" i="5"/>
  <c r="X2176" i="5"/>
  <c r="X2177" i="5"/>
  <c r="X2178" i="5"/>
  <c r="X2179" i="5"/>
  <c r="X2180" i="5"/>
  <c r="X2181" i="5"/>
  <c r="X2182" i="5"/>
  <c r="X2183" i="5"/>
  <c r="X2184" i="5"/>
  <c r="X2185" i="5"/>
  <c r="X2186" i="5"/>
  <c r="X2187" i="5"/>
  <c r="X2188" i="5"/>
  <c r="X2189" i="5"/>
  <c r="X2190" i="5"/>
  <c r="X2191" i="5"/>
  <c r="X2192" i="5"/>
  <c r="X2193" i="5"/>
  <c r="X2194" i="5"/>
  <c r="X2195" i="5"/>
  <c r="X2196" i="5"/>
  <c r="X2197" i="5"/>
  <c r="X2198" i="5"/>
  <c r="X2199" i="5"/>
  <c r="X2200" i="5"/>
  <c r="X2201" i="5"/>
  <c r="X2202" i="5"/>
  <c r="X2203" i="5"/>
  <c r="X2204" i="5"/>
  <c r="X2205" i="5"/>
  <c r="X2206" i="5"/>
  <c r="X2207" i="5"/>
  <c r="X2208" i="5"/>
  <c r="X2209" i="5"/>
  <c r="X2210" i="5"/>
  <c r="X2211" i="5"/>
  <c r="X2212" i="5"/>
  <c r="X2213" i="5"/>
  <c r="X2214" i="5"/>
  <c r="X2215" i="5"/>
  <c r="X2216" i="5"/>
  <c r="X2217" i="5"/>
  <c r="X2218" i="5"/>
  <c r="X2219" i="5"/>
  <c r="X2220" i="5"/>
  <c r="X2221" i="5"/>
  <c r="X2222" i="5"/>
  <c r="X2223" i="5"/>
  <c r="X2224" i="5"/>
  <c r="X2225" i="5"/>
  <c r="X2226" i="5"/>
  <c r="X2227" i="5"/>
  <c r="X2228" i="5"/>
  <c r="X2229" i="5"/>
  <c r="X2230" i="5"/>
  <c r="X2231" i="5"/>
  <c r="X2232" i="5"/>
  <c r="X2233" i="5"/>
  <c r="X2234" i="5"/>
  <c r="X2235" i="5"/>
  <c r="X2236" i="5"/>
  <c r="X2237" i="5"/>
  <c r="X2238" i="5"/>
  <c r="X2239" i="5"/>
  <c r="X2240" i="5"/>
  <c r="X2241" i="5"/>
  <c r="X2242" i="5"/>
  <c r="X2243" i="5"/>
  <c r="X2244" i="5"/>
  <c r="X2245" i="5"/>
  <c r="X2246" i="5"/>
  <c r="X2247" i="5"/>
  <c r="X2248" i="5"/>
  <c r="X2249" i="5"/>
  <c r="X2250" i="5"/>
  <c r="X2251" i="5"/>
  <c r="X2252" i="5"/>
  <c r="X2253" i="5"/>
  <c r="X2254" i="5"/>
  <c r="X2255" i="5"/>
  <c r="X2256" i="5"/>
  <c r="X2257" i="5"/>
  <c r="X2258" i="5"/>
  <c r="X2259" i="5"/>
  <c r="X2260" i="5"/>
  <c r="X2261" i="5"/>
  <c r="X2262" i="5"/>
  <c r="X2263" i="5"/>
  <c r="X2264" i="5"/>
  <c r="X2265" i="5"/>
  <c r="X2266" i="5"/>
  <c r="X2267" i="5"/>
  <c r="X2268" i="5"/>
  <c r="X2269" i="5"/>
  <c r="X2270" i="5"/>
  <c r="X2271" i="5"/>
  <c r="X2272" i="5"/>
  <c r="X2273" i="5"/>
  <c r="X2274" i="5"/>
  <c r="X2275" i="5"/>
  <c r="X2276" i="5"/>
  <c r="X2277" i="5"/>
  <c r="X2278" i="5"/>
  <c r="X2279" i="5"/>
  <c r="X2280" i="5"/>
  <c r="X2281" i="5"/>
  <c r="X2282" i="5"/>
  <c r="X2283" i="5"/>
  <c r="X2284" i="5"/>
  <c r="X2285" i="5"/>
  <c r="X2286" i="5"/>
  <c r="X2287" i="5"/>
  <c r="X2288" i="5"/>
  <c r="X2289" i="5"/>
  <c r="X2290" i="5"/>
  <c r="X2291" i="5"/>
  <c r="X2292" i="5"/>
  <c r="X2293" i="5"/>
  <c r="X2294" i="5"/>
  <c r="X2295" i="5"/>
  <c r="X2296" i="5"/>
  <c r="X2297" i="5"/>
  <c r="X2298" i="5"/>
  <c r="X2299" i="5"/>
  <c r="X2300" i="5"/>
  <c r="X2301" i="5"/>
  <c r="X2302" i="5"/>
  <c r="X2303" i="5"/>
  <c r="X2304" i="5"/>
  <c r="X2305" i="5"/>
  <c r="X2306" i="5"/>
  <c r="X2307" i="5"/>
  <c r="X2308" i="5"/>
  <c r="X2309" i="5"/>
  <c r="X2310" i="5"/>
  <c r="X2311" i="5"/>
  <c r="X2312" i="5"/>
  <c r="X2313" i="5"/>
  <c r="X2314" i="5"/>
  <c r="X2315" i="5"/>
  <c r="X2316" i="5"/>
  <c r="X2317" i="5"/>
  <c r="X2318" i="5"/>
  <c r="X2319" i="5"/>
  <c r="X2320" i="5"/>
  <c r="X2321" i="5"/>
  <c r="X2322" i="5"/>
  <c r="X2323" i="5"/>
  <c r="X2324" i="5"/>
  <c r="X2325" i="5"/>
  <c r="X2326" i="5"/>
  <c r="X2327" i="5"/>
  <c r="X2328" i="5"/>
  <c r="X2329" i="5"/>
  <c r="X2330" i="5"/>
  <c r="X2331" i="5"/>
  <c r="X2332" i="5"/>
  <c r="X2333" i="5"/>
  <c r="X2334" i="5"/>
  <c r="X2335" i="5"/>
  <c r="X2336" i="5"/>
  <c r="X2337" i="5"/>
  <c r="X2338" i="5"/>
  <c r="X2339" i="5"/>
  <c r="X2340" i="5"/>
  <c r="X2341" i="5"/>
  <c r="X2342" i="5"/>
  <c r="X2343" i="5"/>
  <c r="X2344" i="5"/>
  <c r="X2345" i="5"/>
  <c r="X2346" i="5"/>
  <c r="X2347" i="5"/>
  <c r="X2348" i="5"/>
  <c r="X2349" i="5"/>
  <c r="X2350" i="5"/>
  <c r="X2351" i="5"/>
  <c r="X2352" i="5"/>
  <c r="X2353" i="5"/>
  <c r="X2354" i="5"/>
  <c r="X2355" i="5"/>
  <c r="X2356" i="5"/>
  <c r="X2357" i="5"/>
  <c r="X2358" i="5"/>
  <c r="X2359" i="5"/>
  <c r="X2360" i="5"/>
  <c r="X2361" i="5"/>
  <c r="X2362" i="5"/>
  <c r="X2363" i="5"/>
  <c r="X2364" i="5"/>
  <c r="X2365" i="5"/>
  <c r="X2366" i="5"/>
  <c r="X2367" i="5"/>
  <c r="X2368" i="5"/>
  <c r="X2369" i="5"/>
  <c r="X2370" i="5"/>
  <c r="X2371" i="5"/>
  <c r="X2372" i="5"/>
  <c r="X2373" i="5"/>
  <c r="X2374" i="5"/>
  <c r="X2375" i="5"/>
  <c r="X2376" i="5"/>
  <c r="X2377" i="5"/>
  <c r="X2378" i="5"/>
  <c r="X2379" i="5"/>
  <c r="X2380" i="5"/>
  <c r="X2381" i="5"/>
  <c r="X2382" i="5"/>
  <c r="X2383" i="5"/>
  <c r="X2384" i="5"/>
  <c r="X2385" i="5"/>
  <c r="X2386" i="5"/>
  <c r="X2387" i="5"/>
  <c r="X2388" i="5"/>
  <c r="X2389" i="5"/>
  <c r="X2390" i="5"/>
  <c r="X2391" i="5"/>
  <c r="X2392" i="5"/>
  <c r="X2393" i="5"/>
  <c r="X2394" i="5"/>
  <c r="X2395" i="5"/>
  <c r="X2396" i="5"/>
  <c r="X2397" i="5"/>
  <c r="X2398" i="5"/>
  <c r="X2399" i="5"/>
  <c r="X2400" i="5"/>
  <c r="X2401" i="5"/>
  <c r="X2402" i="5"/>
  <c r="X2403" i="5"/>
  <c r="X2404" i="5"/>
  <c r="X2405" i="5"/>
  <c r="X2406" i="5"/>
  <c r="X2407" i="5"/>
  <c r="X2408" i="5"/>
  <c r="X2409" i="5"/>
  <c r="X2410" i="5"/>
  <c r="X2411" i="5"/>
  <c r="X2412" i="5"/>
  <c r="X2413" i="5"/>
  <c r="X2414" i="5"/>
  <c r="X2415" i="5"/>
  <c r="X2416" i="5"/>
  <c r="X2417" i="5"/>
  <c r="X2418" i="5"/>
  <c r="X2419" i="5"/>
  <c r="X2420" i="5"/>
  <c r="X2421" i="5"/>
  <c r="X2422" i="5"/>
  <c r="X2423" i="5"/>
  <c r="X2424" i="5"/>
  <c r="X2425" i="5"/>
  <c r="X2426" i="5"/>
  <c r="X2427" i="5"/>
  <c r="X2428" i="5"/>
  <c r="X2429" i="5"/>
  <c r="X2430" i="5"/>
  <c r="X2431" i="5"/>
  <c r="X2432" i="5"/>
  <c r="X2433" i="5"/>
  <c r="X2434" i="5"/>
  <c r="X2435" i="5"/>
  <c r="X2436" i="5"/>
  <c r="X2437" i="5"/>
  <c r="X2438" i="5"/>
  <c r="X2439" i="5"/>
  <c r="X2440" i="5"/>
  <c r="X2441" i="5"/>
  <c r="X2442" i="5"/>
  <c r="X2443" i="5"/>
  <c r="X2444" i="5"/>
  <c r="X2445" i="5"/>
  <c r="X2446" i="5"/>
  <c r="X2447" i="5"/>
  <c r="X2448" i="5"/>
  <c r="X2449" i="5"/>
  <c r="X2450" i="5"/>
  <c r="X2451" i="5"/>
  <c r="X2452" i="5"/>
  <c r="X2453" i="5"/>
  <c r="X2454" i="5"/>
  <c r="X2455" i="5"/>
  <c r="X2456" i="5"/>
  <c r="X2457" i="5"/>
  <c r="X2458" i="5"/>
  <c r="X2459" i="5"/>
  <c r="X2460" i="5"/>
  <c r="X2461" i="5"/>
  <c r="X2462" i="5"/>
  <c r="X2463" i="5"/>
  <c r="X2464" i="5"/>
  <c r="X2465" i="5"/>
  <c r="X2466" i="5"/>
  <c r="X2467" i="5"/>
  <c r="X2468" i="5"/>
  <c r="X2469" i="5"/>
  <c r="X2470" i="5"/>
  <c r="X2471" i="5"/>
  <c r="X2472" i="5"/>
  <c r="X2473" i="5"/>
  <c r="X2474" i="5"/>
  <c r="X2475" i="5"/>
  <c r="X2476" i="5"/>
  <c r="X2477" i="5"/>
  <c r="X2478" i="5"/>
  <c r="X2479" i="5"/>
  <c r="X2480" i="5"/>
  <c r="X2481" i="5"/>
  <c r="X2482" i="5"/>
  <c r="X2483" i="5"/>
  <c r="X2484" i="5"/>
  <c r="X2485" i="5"/>
  <c r="X2486" i="5"/>
  <c r="X2487" i="5"/>
  <c r="X2488" i="5"/>
  <c r="X2489" i="5"/>
  <c r="X2490" i="5"/>
  <c r="X2491" i="5"/>
  <c r="X2492" i="5"/>
  <c r="X2493" i="5"/>
  <c r="X2494" i="5"/>
  <c r="X2495" i="5"/>
  <c r="X2496" i="5"/>
  <c r="X2497" i="5"/>
  <c r="X2498" i="5"/>
  <c r="X2499" i="5"/>
  <c r="X2500" i="5"/>
  <c r="X2501" i="5"/>
  <c r="X2502" i="5"/>
  <c r="X2503" i="5"/>
  <c r="X2504" i="5"/>
  <c r="X2505" i="5"/>
  <c r="X2506" i="5"/>
  <c r="X2507" i="5"/>
  <c r="X2508" i="5"/>
  <c r="X2509" i="5"/>
  <c r="X2510" i="5"/>
  <c r="X2511" i="5"/>
  <c r="X2512" i="5"/>
  <c r="X2513" i="5"/>
  <c r="X2514" i="5"/>
  <c r="X2515" i="5"/>
  <c r="X2516" i="5"/>
  <c r="X2517" i="5"/>
  <c r="X2518" i="5"/>
  <c r="X2519" i="5"/>
  <c r="X2520" i="5"/>
  <c r="X2521" i="5"/>
  <c r="X2522" i="5"/>
  <c r="X2523" i="5"/>
  <c r="X2524" i="5"/>
  <c r="X2525" i="5"/>
  <c r="X2526" i="5"/>
  <c r="X2527" i="5"/>
  <c r="X2528" i="5"/>
  <c r="X2529" i="5"/>
  <c r="X2530" i="5"/>
  <c r="X2531" i="5"/>
  <c r="X2532" i="5"/>
  <c r="X2533" i="5"/>
  <c r="X2534" i="5"/>
  <c r="X2535" i="5"/>
  <c r="X2536" i="5"/>
  <c r="X2537" i="5"/>
  <c r="X2538" i="5"/>
  <c r="X2539" i="5"/>
  <c r="X2540" i="5"/>
  <c r="X2541" i="5"/>
  <c r="X2542" i="5"/>
  <c r="X2543" i="5"/>
  <c r="X2544" i="5"/>
  <c r="X2545" i="5"/>
  <c r="X2546" i="5"/>
  <c r="X2547" i="5"/>
  <c r="X2548" i="5"/>
  <c r="X2549" i="5"/>
  <c r="X2550" i="5"/>
  <c r="X2551" i="5"/>
  <c r="X2552" i="5"/>
  <c r="X2553" i="5"/>
  <c r="X2554" i="5"/>
  <c r="X2555" i="5"/>
  <c r="X2556" i="5"/>
  <c r="X2557" i="5"/>
  <c r="X2558" i="5"/>
  <c r="X2559" i="5"/>
  <c r="X2560" i="5"/>
  <c r="X2561" i="5"/>
  <c r="X2562" i="5"/>
  <c r="X2563" i="5"/>
  <c r="X2564" i="5"/>
  <c r="X2565" i="5"/>
  <c r="X2566" i="5"/>
  <c r="X2567" i="5"/>
  <c r="X2568" i="5"/>
  <c r="X2569" i="5"/>
  <c r="X2570" i="5"/>
  <c r="X2571" i="5"/>
  <c r="X2572" i="5"/>
  <c r="X2573" i="5"/>
  <c r="X2574" i="5"/>
  <c r="X2575" i="5"/>
  <c r="X2576" i="5"/>
  <c r="X2577" i="5"/>
  <c r="X2578" i="5"/>
  <c r="X2579" i="5"/>
  <c r="X2580" i="5"/>
  <c r="X2581" i="5"/>
  <c r="X2582" i="5"/>
  <c r="X2583" i="5"/>
  <c r="X2584" i="5"/>
  <c r="X2585" i="5"/>
  <c r="X2586" i="5"/>
  <c r="X2587" i="5"/>
  <c r="X2588" i="5"/>
  <c r="X2589" i="5"/>
  <c r="X2590" i="5"/>
  <c r="X2591" i="5"/>
  <c r="X2592" i="5"/>
  <c r="X2593" i="5"/>
  <c r="X2594" i="5"/>
  <c r="X2595" i="5"/>
  <c r="X2596" i="5"/>
  <c r="X2597" i="5"/>
  <c r="X2598" i="5"/>
  <c r="X2599" i="5"/>
  <c r="X2600" i="5"/>
  <c r="X2601" i="5"/>
  <c r="X2602" i="5"/>
  <c r="X2603" i="5"/>
  <c r="X2604" i="5"/>
  <c r="X2605" i="5"/>
  <c r="X2606" i="5"/>
  <c r="X2607" i="5"/>
  <c r="X2608" i="5"/>
  <c r="X2609" i="5"/>
  <c r="X2610" i="5"/>
  <c r="X2611" i="5"/>
  <c r="X2612" i="5"/>
  <c r="X2613" i="5"/>
  <c r="X2614" i="5"/>
  <c r="X2615" i="5"/>
  <c r="X2616" i="5"/>
  <c r="X2617" i="5"/>
  <c r="X2618" i="5"/>
  <c r="X2619" i="5"/>
  <c r="X2620" i="5"/>
  <c r="X2621" i="5"/>
  <c r="X2622" i="5"/>
  <c r="X2623" i="5"/>
  <c r="X2624" i="5"/>
  <c r="X2625" i="5"/>
  <c r="X2626" i="5"/>
  <c r="X2627" i="5"/>
  <c r="X2628" i="5"/>
  <c r="X2629" i="5"/>
  <c r="X2630" i="5"/>
  <c r="X2631" i="5"/>
  <c r="X2632" i="5"/>
  <c r="X2633" i="5"/>
  <c r="X2634" i="5"/>
  <c r="X2635" i="5"/>
  <c r="X2636" i="5"/>
  <c r="X2637" i="5"/>
  <c r="X2638" i="5"/>
  <c r="X2639" i="5"/>
  <c r="X2640" i="5"/>
  <c r="X2641" i="5"/>
  <c r="X2642" i="5"/>
  <c r="X2643" i="5"/>
  <c r="X2644" i="5"/>
  <c r="X2645" i="5"/>
  <c r="X2646" i="5"/>
  <c r="X2647" i="5"/>
  <c r="X2648" i="5"/>
  <c r="X2649" i="5"/>
  <c r="X2650" i="5"/>
  <c r="X2651" i="5"/>
  <c r="X2652" i="5"/>
  <c r="X2653" i="5"/>
  <c r="X2654" i="5"/>
  <c r="X2655" i="5"/>
  <c r="X2656" i="5"/>
  <c r="X2657" i="5"/>
  <c r="X2658" i="5"/>
  <c r="X2659" i="5"/>
  <c r="X2660" i="5"/>
  <c r="X2661" i="5"/>
  <c r="X2662" i="5"/>
  <c r="X2663" i="5"/>
  <c r="X2664" i="5"/>
  <c r="X2665" i="5"/>
  <c r="X2666" i="5"/>
  <c r="X2667" i="5"/>
  <c r="X2668" i="5"/>
  <c r="X2669" i="5"/>
  <c r="X2670" i="5"/>
  <c r="X2671" i="5"/>
  <c r="X2672" i="5"/>
  <c r="X2673" i="5"/>
  <c r="X2674" i="5"/>
  <c r="X2675" i="5"/>
  <c r="X2676" i="5"/>
  <c r="X2677" i="5"/>
  <c r="X2678" i="5"/>
  <c r="X2679" i="5"/>
  <c r="X2680" i="5"/>
  <c r="X2681" i="5"/>
  <c r="X2682" i="5"/>
  <c r="X2683" i="5"/>
  <c r="X2684" i="5"/>
  <c r="X2685" i="5"/>
  <c r="X2686" i="5"/>
  <c r="X2687" i="5"/>
  <c r="X2688" i="5"/>
  <c r="X2689" i="5"/>
  <c r="X2690" i="5"/>
  <c r="X2691" i="5"/>
  <c r="X2692" i="5"/>
  <c r="X2693" i="5"/>
  <c r="X2694" i="5"/>
  <c r="X2695" i="5"/>
  <c r="X2696" i="5"/>
  <c r="X2697" i="5"/>
  <c r="X2698" i="5"/>
  <c r="X2699" i="5"/>
  <c r="X2700" i="5"/>
  <c r="X2701" i="5"/>
  <c r="X2702" i="5"/>
  <c r="X2703" i="5"/>
  <c r="X2704" i="5"/>
  <c r="X2705" i="5"/>
  <c r="X2706" i="5"/>
  <c r="X2707" i="5"/>
  <c r="X2708" i="5"/>
  <c r="X2709" i="5"/>
  <c r="X2710" i="5"/>
  <c r="X2711" i="5"/>
  <c r="X2712" i="5"/>
  <c r="X2713" i="5"/>
  <c r="X2714" i="5"/>
  <c r="X2715" i="5"/>
  <c r="X2716" i="5"/>
  <c r="X2717" i="5"/>
  <c r="X2718" i="5"/>
  <c r="X2719" i="5"/>
  <c r="X2720" i="5"/>
  <c r="X2721" i="5"/>
  <c r="X2722" i="5"/>
  <c r="X2723" i="5"/>
  <c r="X2724" i="5"/>
  <c r="X2725" i="5"/>
  <c r="X2726" i="5"/>
  <c r="X2727" i="5"/>
  <c r="X2728" i="5"/>
  <c r="X2729" i="5"/>
  <c r="X2730" i="5"/>
  <c r="X2731" i="5"/>
  <c r="X2732" i="5"/>
  <c r="X2733" i="5"/>
  <c r="X2734" i="5"/>
  <c r="X2735" i="5"/>
  <c r="X2736" i="5"/>
  <c r="X2737" i="5"/>
  <c r="X2738" i="5"/>
  <c r="X2739" i="5"/>
  <c r="X2740" i="5"/>
  <c r="X2741" i="5"/>
  <c r="X2742" i="5"/>
  <c r="X2743" i="5"/>
  <c r="X2744" i="5"/>
  <c r="X2745" i="5"/>
  <c r="X2746" i="5"/>
  <c r="X2747" i="5"/>
  <c r="X2748" i="5"/>
  <c r="X2749" i="5"/>
  <c r="X2750" i="5"/>
  <c r="X2751" i="5"/>
  <c r="X2752" i="5"/>
  <c r="X2753" i="5"/>
  <c r="X2754" i="5"/>
  <c r="X2755" i="5"/>
  <c r="X2756" i="5"/>
  <c r="X2757" i="5"/>
  <c r="X2758" i="5"/>
  <c r="X2759" i="5"/>
  <c r="X2760" i="5"/>
  <c r="X2761" i="5"/>
  <c r="X2762" i="5"/>
  <c r="X2763" i="5"/>
  <c r="X2764" i="5"/>
  <c r="X2765" i="5"/>
  <c r="X2766" i="5"/>
  <c r="X2767" i="5"/>
  <c r="X2768" i="5"/>
  <c r="X2769" i="5"/>
  <c r="X2770" i="5"/>
  <c r="X2771" i="5"/>
  <c r="X2772" i="5"/>
  <c r="X2773" i="5"/>
  <c r="X2774" i="5"/>
  <c r="X2775" i="5"/>
  <c r="X2776" i="5"/>
  <c r="X2777" i="5"/>
  <c r="X2778" i="5"/>
  <c r="X2779" i="5"/>
  <c r="X2780" i="5"/>
  <c r="X2781" i="5"/>
  <c r="X2782" i="5"/>
  <c r="X2783" i="5"/>
  <c r="X2784" i="5"/>
  <c r="X2785" i="5"/>
  <c r="X2786" i="5"/>
  <c r="X2787" i="5"/>
  <c r="X2788" i="5"/>
  <c r="X2789" i="5"/>
  <c r="X2790" i="5"/>
  <c r="X2791" i="5"/>
  <c r="X2792" i="5"/>
  <c r="X2793" i="5"/>
  <c r="X2794" i="5"/>
  <c r="X2795" i="5"/>
  <c r="X2796" i="5"/>
  <c r="X2797" i="5"/>
  <c r="X2798" i="5"/>
  <c r="X2799" i="5"/>
  <c r="X2800" i="5"/>
  <c r="X2801" i="5"/>
  <c r="X2802" i="5"/>
  <c r="X2803" i="5"/>
  <c r="X2804" i="5"/>
  <c r="X2805" i="5"/>
  <c r="X2806" i="5"/>
  <c r="X2807" i="5"/>
  <c r="X2808" i="5"/>
  <c r="X2809" i="5"/>
  <c r="X2810" i="5"/>
  <c r="X2811" i="5"/>
  <c r="X2812" i="5"/>
  <c r="X2813" i="5"/>
  <c r="X2814" i="5"/>
  <c r="X2815" i="5"/>
  <c r="X2816" i="5"/>
  <c r="X2817" i="5"/>
  <c r="X2818" i="5"/>
  <c r="X2819" i="5"/>
  <c r="X2820" i="5"/>
  <c r="X2821" i="5"/>
  <c r="X2822" i="5"/>
  <c r="X2823" i="5"/>
  <c r="X2824" i="5"/>
  <c r="X2825" i="5"/>
  <c r="X2826" i="5"/>
  <c r="X2827" i="5"/>
  <c r="X2828" i="5"/>
  <c r="X2829" i="5"/>
  <c r="X2830" i="5"/>
  <c r="X2831" i="5"/>
  <c r="X2832" i="5"/>
  <c r="X2833" i="5"/>
  <c r="X2834" i="5"/>
  <c r="X2835" i="5"/>
  <c r="X2836" i="5"/>
  <c r="X2837" i="5"/>
  <c r="X2838" i="5"/>
  <c r="X2839" i="5"/>
  <c r="X2840" i="5"/>
  <c r="X2841" i="5"/>
  <c r="X2842" i="5"/>
  <c r="X2843" i="5"/>
  <c r="X2844" i="5"/>
  <c r="X2845" i="5"/>
  <c r="X2846" i="5"/>
  <c r="X2847" i="5"/>
  <c r="X2848" i="5"/>
  <c r="X2849" i="5"/>
  <c r="X2850" i="5"/>
  <c r="X2851" i="5"/>
  <c r="X2852" i="5"/>
  <c r="X2853" i="5"/>
  <c r="X2854" i="5"/>
  <c r="X2855" i="5"/>
  <c r="X2856" i="5"/>
  <c r="X2857" i="5"/>
  <c r="X2858" i="5"/>
  <c r="X2859" i="5"/>
  <c r="X2860" i="5"/>
  <c r="X2861" i="5"/>
  <c r="X2862" i="5"/>
  <c r="X2863" i="5"/>
  <c r="X2864" i="5"/>
  <c r="X2865" i="5"/>
  <c r="X2866" i="5"/>
  <c r="X2867" i="5"/>
  <c r="X2868" i="5"/>
  <c r="X2869" i="5"/>
  <c r="X2870" i="5"/>
  <c r="X2871" i="5"/>
  <c r="X2872" i="5"/>
  <c r="X2873" i="5"/>
  <c r="X2874" i="5"/>
  <c r="X2875" i="5"/>
  <c r="X2876" i="5"/>
  <c r="X2877" i="5"/>
  <c r="X2878" i="5"/>
  <c r="X2879" i="5"/>
  <c r="X2880" i="5"/>
  <c r="X2881" i="5"/>
  <c r="X2882" i="5"/>
  <c r="X2883" i="5"/>
  <c r="X2884" i="5"/>
  <c r="X2885" i="5"/>
  <c r="X2886" i="5"/>
  <c r="X2887" i="5"/>
  <c r="X2888" i="5"/>
  <c r="X2889" i="5"/>
  <c r="X2890" i="5"/>
  <c r="X2891" i="5"/>
  <c r="X2892" i="5"/>
  <c r="X2893" i="5"/>
  <c r="X2894" i="5"/>
  <c r="X2895" i="5"/>
  <c r="X2896" i="5"/>
  <c r="X2897" i="5"/>
  <c r="X2898" i="5"/>
  <c r="X2899" i="5"/>
  <c r="X2900" i="5"/>
  <c r="X2901" i="5"/>
  <c r="X2902" i="5"/>
  <c r="X2903" i="5"/>
  <c r="X2904" i="5"/>
  <c r="X2905" i="5"/>
  <c r="X2906" i="5"/>
  <c r="X2907" i="5"/>
  <c r="X2908" i="5"/>
  <c r="X2909" i="5"/>
  <c r="X2910" i="5"/>
  <c r="X2911" i="5"/>
  <c r="X2912" i="5"/>
  <c r="X2913" i="5"/>
  <c r="X2914" i="5"/>
  <c r="X2915" i="5"/>
  <c r="X2916" i="5"/>
  <c r="X2917" i="5"/>
  <c r="X2918" i="5"/>
  <c r="X2919" i="5"/>
  <c r="X2920" i="5"/>
  <c r="X2921" i="5"/>
  <c r="X2922" i="5"/>
  <c r="X2923" i="5"/>
  <c r="X2924" i="5"/>
  <c r="X2925" i="5"/>
  <c r="X2926" i="5"/>
  <c r="X2927" i="5"/>
  <c r="X2928" i="5"/>
  <c r="X2929" i="5"/>
  <c r="X2930" i="5"/>
  <c r="X2931" i="5"/>
  <c r="X2932" i="5"/>
  <c r="X2933" i="5"/>
  <c r="X2934" i="5"/>
  <c r="X2935" i="5"/>
  <c r="X2936" i="5"/>
  <c r="X2937" i="5"/>
  <c r="X2938" i="5"/>
  <c r="X2939" i="5"/>
  <c r="X2940" i="5"/>
  <c r="X2941" i="5"/>
  <c r="X2942" i="5"/>
  <c r="X2943" i="5"/>
  <c r="X2944" i="5"/>
  <c r="X2945" i="5"/>
  <c r="X2946" i="5"/>
  <c r="X2947" i="5"/>
  <c r="X2948" i="5"/>
  <c r="X2949" i="5"/>
  <c r="X2950" i="5"/>
  <c r="X2951" i="5"/>
  <c r="X2952" i="5"/>
  <c r="X2953" i="5"/>
  <c r="X2954" i="5"/>
  <c r="X2955" i="5"/>
  <c r="X2956" i="5"/>
  <c r="X2957" i="5"/>
  <c r="X2958" i="5"/>
  <c r="X2959" i="5"/>
  <c r="X2960" i="5"/>
  <c r="X2961" i="5"/>
  <c r="X2962" i="5"/>
  <c r="X2963" i="5"/>
  <c r="X2964" i="5"/>
  <c r="X2965" i="5"/>
  <c r="X2966" i="5"/>
  <c r="X2967" i="5"/>
  <c r="X2968" i="5"/>
  <c r="X2969" i="5"/>
  <c r="X2970" i="5"/>
  <c r="X2971" i="5"/>
  <c r="X2972" i="5"/>
  <c r="X2973" i="5"/>
  <c r="X2974" i="5"/>
  <c r="X2975" i="5"/>
  <c r="X2976" i="5"/>
  <c r="X2977" i="5"/>
  <c r="X2978" i="5"/>
  <c r="X2979" i="5"/>
  <c r="X2980" i="5"/>
  <c r="X2981" i="5"/>
  <c r="X2982" i="5"/>
  <c r="X2983" i="5"/>
  <c r="X2984" i="5"/>
  <c r="X2985" i="5"/>
  <c r="X2986" i="5"/>
  <c r="X2987" i="5"/>
  <c r="X2988" i="5"/>
  <c r="X2989" i="5"/>
  <c r="X2990" i="5"/>
  <c r="X2991" i="5"/>
  <c r="X2992" i="5"/>
  <c r="X2993" i="5"/>
  <c r="X2994" i="5"/>
  <c r="X2995" i="5"/>
  <c r="X2996" i="5"/>
  <c r="X2997" i="5"/>
  <c r="X2998" i="5"/>
  <c r="X2999" i="5"/>
  <c r="X3000" i="5"/>
  <c r="X30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B3A7C9-E801-4A09-B759-AA99E8C324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45E363-92A5-4CC5-8263-4E7CC4B90428}" name="WorksheetConnection_ITSM_Incident_Analysis_3000.xlsx!Table1" type="102" refreshedVersion="8" minRefreshableVersion="5">
    <extLst>
      <ext xmlns:x15="http://schemas.microsoft.com/office/spreadsheetml/2010/11/main" uri="{DE250136-89BD-433C-8126-D09CA5730AF9}">
        <x15:connection id="Table1" autoDelete="1">
          <x15:rangePr sourceName="_xlcn.WorksheetConnection_ITSM_Incident_Analysis_3000.xlsxTable11"/>
        </x15:connection>
      </ext>
    </extLst>
  </connection>
  <connection id="3" xr16:uid="{DF45E363-92A5-4CC5-8263-4E7CC4B90428}" name="WorksheetConnection_ITSM_Incident_Analysis_3000.xlsx!Table11" type="102" refreshedVersion="8" minRefreshableVersion="5">
    <extLst>
      <ext xmlns:x15="http://schemas.microsoft.com/office/spreadsheetml/2010/11/main" uri="{DE250136-89BD-433C-8126-D09CA5730AF9}">
        <x15:connection id="Table1-d1a6693a-2e13-47aa-b9ea-fa3db0dea22d" autoDelete="1">
          <x15:rangePr sourceName="_xlcn.WorksheetConnection_ITSM_Incident_Analysis_3000.xlsxTable111"/>
        </x15:connection>
      </ext>
    </extLst>
  </connection>
</connections>
</file>

<file path=xl/sharedStrings.xml><?xml version="1.0" encoding="utf-8"?>
<sst xmlns="http://schemas.openxmlformats.org/spreadsheetml/2006/main" count="51191" uniqueCount="3195">
  <si>
    <t>Purpose</t>
  </si>
  <si>
    <t>Portfolio-ready synthetic ITSM dataset for Excel Incident Analysis.</t>
  </si>
  <si>
    <t>Volume</t>
  </si>
  <si>
    <t>3,000 rows: 1,000 INM + 1,000 PRM + 1,000 SRM.</t>
  </si>
  <si>
    <t>Date Range</t>
  </si>
  <si>
    <t>2024-01-01 to 2025-12-31.</t>
  </si>
  <si>
    <t>Statuses</t>
  </si>
  <si>
    <t>Assigned, Noticed, In Process, Answered, Closed.</t>
  </si>
  <si>
    <t>SLA Logic</t>
  </si>
  <si>
    <t>Assigned/Noticed/In Process = Pending; Answered/Closed = Met or Breached based on resolution time.</t>
  </si>
  <si>
    <t>Recommended Analysis</t>
  </si>
  <si>
    <t>Ticket volume, SLA compliance, priority, backlog, resolution time, team workload, category and monthly trends.</t>
  </si>
  <si>
    <t>TicketID</t>
  </si>
  <si>
    <t>TicketType</t>
  </si>
  <si>
    <t>BookingDate</t>
  </si>
  <si>
    <t>Priority</t>
  </si>
  <si>
    <t>Category</t>
  </si>
  <si>
    <t>SubCategory</t>
  </si>
  <si>
    <t>ShortDescription</t>
  </si>
  <si>
    <t>Status</t>
  </si>
  <si>
    <t>AssignedTeam</t>
  </si>
  <si>
    <t>Assignee</t>
  </si>
  <si>
    <t>SLATargetHours</t>
  </si>
  <si>
    <t>FirstResponseHours</t>
  </si>
  <si>
    <t>ResolutionHours</t>
  </si>
  <si>
    <t>ResolutionDate</t>
  </si>
  <si>
    <t>ResolutionSLA</t>
  </si>
  <si>
    <t>AgingHours</t>
  </si>
  <si>
    <t>CustomerImpact</t>
  </si>
  <si>
    <t>Region</t>
  </si>
  <si>
    <t>Channel</t>
  </si>
  <si>
    <t>RootCause</t>
  </si>
  <si>
    <t>Reopened</t>
  </si>
  <si>
    <t>Escalated</t>
  </si>
  <si>
    <t>INM-0001</t>
  </si>
  <si>
    <t>INM</t>
  </si>
  <si>
    <t>P4</t>
  </si>
  <si>
    <t>Network Connectivity</t>
  </si>
  <si>
    <t>Application</t>
  </si>
  <si>
    <t>INM ticket requiring operational handling</t>
  </si>
  <si>
    <t>Closed</t>
  </si>
  <si>
    <t>App Support</t>
  </si>
  <si>
    <t>Priya</t>
  </si>
  <si>
    <t>Met</t>
  </si>
  <si>
    <t>Low</t>
  </si>
  <si>
    <t>India</t>
  </si>
  <si>
    <t>Service Desk</t>
  </si>
  <si>
    <t>User Error</t>
  </si>
  <si>
    <t>Yes</t>
  </si>
  <si>
    <t>No</t>
  </si>
  <si>
    <t>INM-0002</t>
  </si>
  <si>
    <t>P3</t>
  </si>
  <si>
    <t>Login/Access</t>
  </si>
  <si>
    <t>Middleware</t>
  </si>
  <si>
    <t>In Process</t>
  </si>
  <si>
    <t>Security Team</t>
  </si>
  <si>
    <t>Amit</t>
  </si>
  <si>
    <t>Pending</t>
  </si>
  <si>
    <t>High</t>
  </si>
  <si>
    <t>APAC</t>
  </si>
  <si>
    <t>Portal</t>
  </si>
  <si>
    <t>Capacity Constraint</t>
  </si>
  <si>
    <t>INM-0003</t>
  </si>
  <si>
    <t>Noticed</t>
  </si>
  <si>
    <t>Infrastructure Team</t>
  </si>
  <si>
    <t>Pooja</t>
  </si>
  <si>
    <t>Medium</t>
  </si>
  <si>
    <t>UK</t>
  </si>
  <si>
    <t>Phone</t>
  </si>
  <si>
    <t>Certificate Expiry</t>
  </si>
  <si>
    <t>INM-0004</t>
  </si>
  <si>
    <t>Application Down</t>
  </si>
  <si>
    <t>Reporting</t>
  </si>
  <si>
    <t>Database Team</t>
  </si>
  <si>
    <t>Nisha</t>
  </si>
  <si>
    <t>Unknown</t>
  </si>
  <si>
    <t>INM-0005</t>
  </si>
  <si>
    <t>Database Issue</t>
  </si>
  <si>
    <t>Vikram</t>
  </si>
  <si>
    <t>Email</t>
  </si>
  <si>
    <t>INM-0006</t>
  </si>
  <si>
    <t>Certificate/TLS</t>
  </si>
  <si>
    <t>Middleware Team</t>
  </si>
  <si>
    <t>Rahul</t>
  </si>
  <si>
    <t>INM-0007</t>
  </si>
  <si>
    <t>Network Issue</t>
  </si>
  <si>
    <t>INM-0008</t>
  </si>
  <si>
    <t>P5</t>
  </si>
  <si>
    <t>Meera</t>
  </si>
  <si>
    <t>INM-0009</t>
  </si>
  <si>
    <t>Database</t>
  </si>
  <si>
    <t>Kiran</t>
  </si>
  <si>
    <t>US</t>
  </si>
  <si>
    <t>Application Defect</t>
  </si>
  <si>
    <t>INM-0010</t>
  </si>
  <si>
    <t>Security</t>
  </si>
  <si>
    <t>Monitoring Alert</t>
  </si>
  <si>
    <t>Configuration Error</t>
  </si>
  <si>
    <t>INM-0011</t>
  </si>
  <si>
    <t>Divya</t>
  </si>
  <si>
    <t>Access Issue</t>
  </si>
  <si>
    <t>INM-0012</t>
  </si>
  <si>
    <t>Server Issue</t>
  </si>
  <si>
    <t>INM-0013</t>
  </si>
  <si>
    <t>P2</t>
  </si>
  <si>
    <t>Integration Failure</t>
  </si>
  <si>
    <t>Suresh</t>
  </si>
  <si>
    <t>INM-0014</t>
  </si>
  <si>
    <t>P1</t>
  </si>
  <si>
    <t>Answered</t>
  </si>
  <si>
    <t>Manoj</t>
  </si>
  <si>
    <t>Critical</t>
  </si>
  <si>
    <t>INM-0015</t>
  </si>
  <si>
    <t>Kavya</t>
  </si>
  <si>
    <t>Europe</t>
  </si>
  <si>
    <t>Third-Party Dependency</t>
  </si>
  <si>
    <t>INM-0016</t>
  </si>
  <si>
    <t>INM-0017</t>
  </si>
  <si>
    <t>Swati</t>
  </si>
  <si>
    <t>INM-0018</t>
  </si>
  <si>
    <t>Asha</t>
  </si>
  <si>
    <t>Infrastructure Failure</t>
  </si>
  <si>
    <t>INM-0019</t>
  </si>
  <si>
    <t>Performance Issue</t>
  </si>
  <si>
    <t>INM-0020</t>
  </si>
  <si>
    <t>INM-0021</t>
  </si>
  <si>
    <t>Infrastructure</t>
  </si>
  <si>
    <t>INM-0022</t>
  </si>
  <si>
    <t>Breached</t>
  </si>
  <si>
    <t>INM-0023</t>
  </si>
  <si>
    <t>Access</t>
  </si>
  <si>
    <t>INM-0024</t>
  </si>
  <si>
    <t>Anil</t>
  </si>
  <si>
    <t>INM-0025</t>
  </si>
  <si>
    <t>Arjun</t>
  </si>
  <si>
    <t>INM-0026</t>
  </si>
  <si>
    <t>Assigned</t>
  </si>
  <si>
    <t>INM-0027</t>
  </si>
  <si>
    <t>INM-0028</t>
  </si>
  <si>
    <t>INM-0029</t>
  </si>
  <si>
    <t>INM-0030</t>
  </si>
  <si>
    <t>INM-0031</t>
  </si>
  <si>
    <t>INM-0032</t>
  </si>
  <si>
    <t>INM-0033</t>
  </si>
  <si>
    <t>INM-0034</t>
  </si>
  <si>
    <t>INM-0035</t>
  </si>
  <si>
    <t>INM-0036</t>
  </si>
  <si>
    <t>INM-0037</t>
  </si>
  <si>
    <t>INM-0038</t>
  </si>
  <si>
    <t>INM-0039</t>
  </si>
  <si>
    <t>INM-0040</t>
  </si>
  <si>
    <t>INM-0041</t>
  </si>
  <si>
    <t>Rohit</t>
  </si>
  <si>
    <t>INM-0042</t>
  </si>
  <si>
    <t>INM-0043</t>
  </si>
  <si>
    <t>INM-0044</t>
  </si>
  <si>
    <t>INM-0045</t>
  </si>
  <si>
    <t>Ravi</t>
  </si>
  <si>
    <t>INM-0046</t>
  </si>
  <si>
    <t>INM-0047</t>
  </si>
  <si>
    <t>Neha</t>
  </si>
  <si>
    <t>INM-0048</t>
  </si>
  <si>
    <t>INM-0049</t>
  </si>
  <si>
    <t>INM-0050</t>
  </si>
  <si>
    <t>INM-0051</t>
  </si>
  <si>
    <t>Sneha</t>
  </si>
  <si>
    <t>INM-0052</t>
  </si>
  <si>
    <t>INM-0053</t>
  </si>
  <si>
    <t>INM-0054</t>
  </si>
  <si>
    <t>INM-0055</t>
  </si>
  <si>
    <t>INM-0056</t>
  </si>
  <si>
    <t>INM-0057</t>
  </si>
  <si>
    <t>INM-0058</t>
  </si>
  <si>
    <t>INM-0059</t>
  </si>
  <si>
    <t>INM-0060</t>
  </si>
  <si>
    <t>INM-0061</t>
  </si>
  <si>
    <t>INM-0062</t>
  </si>
  <si>
    <t>INM-0063</t>
  </si>
  <si>
    <t>INM-0064</t>
  </si>
  <si>
    <t>INM-0065</t>
  </si>
  <si>
    <t>INM-0066</t>
  </si>
  <si>
    <t>INM-0067</t>
  </si>
  <si>
    <t>INM-0068</t>
  </si>
  <si>
    <t>INM-0069</t>
  </si>
  <si>
    <t>INM-0070</t>
  </si>
  <si>
    <t>INM-0071</t>
  </si>
  <si>
    <t>INM-0072</t>
  </si>
  <si>
    <t>INM-0073</t>
  </si>
  <si>
    <t>INM-0074</t>
  </si>
  <si>
    <t>INM-0075</t>
  </si>
  <si>
    <t>INM-0076</t>
  </si>
  <si>
    <t>INM-0077</t>
  </si>
  <si>
    <t>INM-0078</t>
  </si>
  <si>
    <t>INM-0079</t>
  </si>
  <si>
    <t>INM-0080</t>
  </si>
  <si>
    <t>INM-0081</t>
  </si>
  <si>
    <t>INM-0082</t>
  </si>
  <si>
    <t>INM-0083</t>
  </si>
  <si>
    <t>INM-0084</t>
  </si>
  <si>
    <t>INM-0085</t>
  </si>
  <si>
    <t>INM-0086</t>
  </si>
  <si>
    <t>INM-0087</t>
  </si>
  <si>
    <t>INM-0088</t>
  </si>
  <si>
    <t>INM-0089</t>
  </si>
  <si>
    <t>INM-0090</t>
  </si>
  <si>
    <t>INM-0091</t>
  </si>
  <si>
    <t>INM-0092</t>
  </si>
  <si>
    <t>INM-0093</t>
  </si>
  <si>
    <t>INM-0094</t>
  </si>
  <si>
    <t>INM-0095</t>
  </si>
  <si>
    <t>INM-0096</t>
  </si>
  <si>
    <t>INM-0097</t>
  </si>
  <si>
    <t>INM-0098</t>
  </si>
  <si>
    <t>INM-0099</t>
  </si>
  <si>
    <t>INM-0100</t>
  </si>
  <si>
    <t>INM-0101</t>
  </si>
  <si>
    <t>INM-0102</t>
  </si>
  <si>
    <t>INM-0103</t>
  </si>
  <si>
    <t>INM-0104</t>
  </si>
  <si>
    <t>INM-0105</t>
  </si>
  <si>
    <t>INM-0106</t>
  </si>
  <si>
    <t>INM-0107</t>
  </si>
  <si>
    <t>INM-0108</t>
  </si>
  <si>
    <t>INM-0109</t>
  </si>
  <si>
    <t>INM-0110</t>
  </si>
  <si>
    <t>INM-0111</t>
  </si>
  <si>
    <t>INM-0112</t>
  </si>
  <si>
    <t>INM-0113</t>
  </si>
  <si>
    <t>INM-0114</t>
  </si>
  <si>
    <t>INM-0115</t>
  </si>
  <si>
    <t>INM-0116</t>
  </si>
  <si>
    <t>INM-0117</t>
  </si>
  <si>
    <t>INM-0118</t>
  </si>
  <si>
    <t>INM-0119</t>
  </si>
  <si>
    <t>INM-0120</t>
  </si>
  <si>
    <t>INM-0121</t>
  </si>
  <si>
    <t>INM-0122</t>
  </si>
  <si>
    <t>INM-0123</t>
  </si>
  <si>
    <t>INM-0124</t>
  </si>
  <si>
    <t>INM-0125</t>
  </si>
  <si>
    <t>INM-0126</t>
  </si>
  <si>
    <t>INM-0127</t>
  </si>
  <si>
    <t>INM-0128</t>
  </si>
  <si>
    <t>INM-0129</t>
  </si>
  <si>
    <t>INM-0130</t>
  </si>
  <si>
    <t>INM-0131</t>
  </si>
  <si>
    <t>INM-0132</t>
  </si>
  <si>
    <t>INM-0133</t>
  </si>
  <si>
    <t>INM-0134</t>
  </si>
  <si>
    <t>INM-0135</t>
  </si>
  <si>
    <t>INM-0136</t>
  </si>
  <si>
    <t>INM-0137</t>
  </si>
  <si>
    <t>INM-0138</t>
  </si>
  <si>
    <t>INM-0139</t>
  </si>
  <si>
    <t>INM-0140</t>
  </si>
  <si>
    <t>INM-0141</t>
  </si>
  <si>
    <t>INM-0142</t>
  </si>
  <si>
    <t>INM-0143</t>
  </si>
  <si>
    <t>INM-0144</t>
  </si>
  <si>
    <t>INM-0145</t>
  </si>
  <si>
    <t>INM-0146</t>
  </si>
  <si>
    <t>INM-0147</t>
  </si>
  <si>
    <t>INM-0148</t>
  </si>
  <si>
    <t>INM-0149</t>
  </si>
  <si>
    <t>INM-0150</t>
  </si>
  <si>
    <t>INM-0151</t>
  </si>
  <si>
    <t>INM-0152</t>
  </si>
  <si>
    <t>INM-0153</t>
  </si>
  <si>
    <t>INM-0154</t>
  </si>
  <si>
    <t>INM-0155</t>
  </si>
  <si>
    <t>INM-0156</t>
  </si>
  <si>
    <t>INM-0157</t>
  </si>
  <si>
    <t>INM-0158</t>
  </si>
  <si>
    <t>INM-0159</t>
  </si>
  <si>
    <t>INM-0160</t>
  </si>
  <si>
    <t>INM-0161</t>
  </si>
  <si>
    <t>INM-0162</t>
  </si>
  <si>
    <t>INM-0163</t>
  </si>
  <si>
    <t>INM-0164</t>
  </si>
  <si>
    <t>INM-0165</t>
  </si>
  <si>
    <t>INM-0166</t>
  </si>
  <si>
    <t>INM-0167</t>
  </si>
  <si>
    <t>INM-0168</t>
  </si>
  <si>
    <t>INM-0169</t>
  </si>
  <si>
    <t>INM-0170</t>
  </si>
  <si>
    <t>INM-0171</t>
  </si>
  <si>
    <t>INM-0172</t>
  </si>
  <si>
    <t>INM-0173</t>
  </si>
  <si>
    <t>INM-0174</t>
  </si>
  <si>
    <t>INM-0175</t>
  </si>
  <si>
    <t>INM-0176</t>
  </si>
  <si>
    <t>INM-0177</t>
  </si>
  <si>
    <t>INM-0178</t>
  </si>
  <si>
    <t>INM-0179</t>
  </si>
  <si>
    <t>INM-0180</t>
  </si>
  <si>
    <t>INM-0181</t>
  </si>
  <si>
    <t>INM-0182</t>
  </si>
  <si>
    <t>INM-0183</t>
  </si>
  <si>
    <t>INM-0184</t>
  </si>
  <si>
    <t>INM-0185</t>
  </si>
  <si>
    <t>INM-0186</t>
  </si>
  <si>
    <t>INM-0187</t>
  </si>
  <si>
    <t>INM-0188</t>
  </si>
  <si>
    <t>INM-0189</t>
  </si>
  <si>
    <t>INM-0190</t>
  </si>
  <si>
    <t>INM-0191</t>
  </si>
  <si>
    <t>INM-0192</t>
  </si>
  <si>
    <t>INM-0193</t>
  </si>
  <si>
    <t>INM-0194</t>
  </si>
  <si>
    <t>INM-0195</t>
  </si>
  <si>
    <t>INM-0196</t>
  </si>
  <si>
    <t>INM-0197</t>
  </si>
  <si>
    <t>INM-0198</t>
  </si>
  <si>
    <t>INM-0199</t>
  </si>
  <si>
    <t>INM-0200</t>
  </si>
  <si>
    <t>INM-0201</t>
  </si>
  <si>
    <t>INM-0202</t>
  </si>
  <si>
    <t>INM-0203</t>
  </si>
  <si>
    <t>INM-0204</t>
  </si>
  <si>
    <t>INM-0205</t>
  </si>
  <si>
    <t>INM-0206</t>
  </si>
  <si>
    <t>INM-0207</t>
  </si>
  <si>
    <t>INM-0208</t>
  </si>
  <si>
    <t>INM-0209</t>
  </si>
  <si>
    <t>INM-0210</t>
  </si>
  <si>
    <t>INM-0211</t>
  </si>
  <si>
    <t>INM-0212</t>
  </si>
  <si>
    <t>INM-0213</t>
  </si>
  <si>
    <t>INM-0214</t>
  </si>
  <si>
    <t>INM-0215</t>
  </si>
  <si>
    <t>INM-0216</t>
  </si>
  <si>
    <t>INM-0217</t>
  </si>
  <si>
    <t>INM-0218</t>
  </si>
  <si>
    <t>INM-0219</t>
  </si>
  <si>
    <t>INM-0220</t>
  </si>
  <si>
    <t>INM-0221</t>
  </si>
  <si>
    <t>INM-0222</t>
  </si>
  <si>
    <t>INM-0223</t>
  </si>
  <si>
    <t>INM-0224</t>
  </si>
  <si>
    <t>INM-0225</t>
  </si>
  <si>
    <t>INM-0226</t>
  </si>
  <si>
    <t>INM-0227</t>
  </si>
  <si>
    <t>INM-0228</t>
  </si>
  <si>
    <t>INM-0229</t>
  </si>
  <si>
    <t>INM-0230</t>
  </si>
  <si>
    <t>INM-0231</t>
  </si>
  <si>
    <t>INM-0232</t>
  </si>
  <si>
    <t>INM-0233</t>
  </si>
  <si>
    <t>INM-0234</t>
  </si>
  <si>
    <t>INM-0235</t>
  </si>
  <si>
    <t>INM-0236</t>
  </si>
  <si>
    <t>INM-0237</t>
  </si>
  <si>
    <t>INM-0238</t>
  </si>
  <si>
    <t>INM-0239</t>
  </si>
  <si>
    <t>INM-0240</t>
  </si>
  <si>
    <t>INM-0241</t>
  </si>
  <si>
    <t>INM-0242</t>
  </si>
  <si>
    <t>INM-0243</t>
  </si>
  <si>
    <t>INM-0244</t>
  </si>
  <si>
    <t>INM-0245</t>
  </si>
  <si>
    <t>INM-0246</t>
  </si>
  <si>
    <t>INM-0247</t>
  </si>
  <si>
    <t>INM-0248</t>
  </si>
  <si>
    <t>INM-0249</t>
  </si>
  <si>
    <t>INM-0250</t>
  </si>
  <si>
    <t>INM-0251</t>
  </si>
  <si>
    <t>INM-0252</t>
  </si>
  <si>
    <t>INM-0253</t>
  </si>
  <si>
    <t>INM-0254</t>
  </si>
  <si>
    <t>INM-0255</t>
  </si>
  <si>
    <t>INM-0256</t>
  </si>
  <si>
    <t>INM-0257</t>
  </si>
  <si>
    <t>INM-0258</t>
  </si>
  <si>
    <t>INM-0259</t>
  </si>
  <si>
    <t>INM-0260</t>
  </si>
  <si>
    <t>INM-0261</t>
  </si>
  <si>
    <t>INM-0262</t>
  </si>
  <si>
    <t>INM-0263</t>
  </si>
  <si>
    <t>INM-0264</t>
  </si>
  <si>
    <t>INM-0265</t>
  </si>
  <si>
    <t>INM-0266</t>
  </si>
  <si>
    <t>INM-0267</t>
  </si>
  <si>
    <t>INM-0268</t>
  </si>
  <si>
    <t>INM-0269</t>
  </si>
  <si>
    <t>INM-0270</t>
  </si>
  <si>
    <t>INM-0271</t>
  </si>
  <si>
    <t>INM-0272</t>
  </si>
  <si>
    <t>INM-0273</t>
  </si>
  <si>
    <t>INM-0274</t>
  </si>
  <si>
    <t>INM-0275</t>
  </si>
  <si>
    <t>INM-0276</t>
  </si>
  <si>
    <t>INM-0277</t>
  </si>
  <si>
    <t>INM-0278</t>
  </si>
  <si>
    <t>INM-0279</t>
  </si>
  <si>
    <t>INM-0280</t>
  </si>
  <si>
    <t>INM-0281</t>
  </si>
  <si>
    <t>INM-0282</t>
  </si>
  <si>
    <t>INM-0283</t>
  </si>
  <si>
    <t>INM-0284</t>
  </si>
  <si>
    <t>INM-0285</t>
  </si>
  <si>
    <t>INM-0286</t>
  </si>
  <si>
    <t>INM-0287</t>
  </si>
  <si>
    <t>INM-0288</t>
  </si>
  <si>
    <t>INM-0289</t>
  </si>
  <si>
    <t>INM-0290</t>
  </si>
  <si>
    <t>INM-0291</t>
  </si>
  <si>
    <t>INM-0292</t>
  </si>
  <si>
    <t>INM-0293</t>
  </si>
  <si>
    <t>INM-0294</t>
  </si>
  <si>
    <t>INM-0295</t>
  </si>
  <si>
    <t>INM-0296</t>
  </si>
  <si>
    <t>INM-0297</t>
  </si>
  <si>
    <t>INM-0298</t>
  </si>
  <si>
    <t>INM-0299</t>
  </si>
  <si>
    <t>INM-0300</t>
  </si>
  <si>
    <t>INM-0301</t>
  </si>
  <si>
    <t>INM-0302</t>
  </si>
  <si>
    <t>INM-0303</t>
  </si>
  <si>
    <t>INM-0304</t>
  </si>
  <si>
    <t>INM-0305</t>
  </si>
  <si>
    <t>INM-0306</t>
  </si>
  <si>
    <t>INM-0307</t>
  </si>
  <si>
    <t>INM-0308</t>
  </si>
  <si>
    <t>INM-0309</t>
  </si>
  <si>
    <t>INM-0310</t>
  </si>
  <si>
    <t>INM-0311</t>
  </si>
  <si>
    <t>INM-0312</t>
  </si>
  <si>
    <t>INM-0313</t>
  </si>
  <si>
    <t>INM-0314</t>
  </si>
  <si>
    <t>INM-0315</t>
  </si>
  <si>
    <t>INM-0316</t>
  </si>
  <si>
    <t>INM-0317</t>
  </si>
  <si>
    <t>INM-0318</t>
  </si>
  <si>
    <t>INM-0319</t>
  </si>
  <si>
    <t>INM-0320</t>
  </si>
  <si>
    <t>INM-0321</t>
  </si>
  <si>
    <t>INM-0322</t>
  </si>
  <si>
    <t>INM-0323</t>
  </si>
  <si>
    <t>INM-0324</t>
  </si>
  <si>
    <t>INM-0325</t>
  </si>
  <si>
    <t>INM-0326</t>
  </si>
  <si>
    <t>INM-0327</t>
  </si>
  <si>
    <t>INM-0328</t>
  </si>
  <si>
    <t>INM-0329</t>
  </si>
  <si>
    <t>INM-0330</t>
  </si>
  <si>
    <t>INM-0331</t>
  </si>
  <si>
    <t>INM-0332</t>
  </si>
  <si>
    <t>INM-0333</t>
  </si>
  <si>
    <t>INM-0334</t>
  </si>
  <si>
    <t>INM-0335</t>
  </si>
  <si>
    <t>INM-0336</t>
  </si>
  <si>
    <t>INM-0337</t>
  </si>
  <si>
    <t>INM-0338</t>
  </si>
  <si>
    <t>INM-0339</t>
  </si>
  <si>
    <t>INM-0340</t>
  </si>
  <si>
    <t>INM-0341</t>
  </si>
  <si>
    <t>INM-0342</t>
  </si>
  <si>
    <t>INM-0343</t>
  </si>
  <si>
    <t>INM-0344</t>
  </si>
  <si>
    <t>INM-0345</t>
  </si>
  <si>
    <t>INM-0346</t>
  </si>
  <si>
    <t>INM-0347</t>
  </si>
  <si>
    <t>INM-0348</t>
  </si>
  <si>
    <t>INM-0349</t>
  </si>
  <si>
    <t>INM-0350</t>
  </si>
  <si>
    <t>INM-0351</t>
  </si>
  <si>
    <t>INM-0352</t>
  </si>
  <si>
    <t>INM-0353</t>
  </si>
  <si>
    <t>INM-0354</t>
  </si>
  <si>
    <t>INM-0355</t>
  </si>
  <si>
    <t>INM-0356</t>
  </si>
  <si>
    <t>INM-0357</t>
  </si>
  <si>
    <t>INM-0358</t>
  </si>
  <si>
    <t>INM-0359</t>
  </si>
  <si>
    <t>INM-0360</t>
  </si>
  <si>
    <t>INM-0361</t>
  </si>
  <si>
    <t>INM-0362</t>
  </si>
  <si>
    <t>INM-0363</t>
  </si>
  <si>
    <t>INM-0364</t>
  </si>
  <si>
    <t>INM-0365</t>
  </si>
  <si>
    <t>INM-0366</t>
  </si>
  <si>
    <t>INM-0367</t>
  </si>
  <si>
    <t>INM-0368</t>
  </si>
  <si>
    <t>INM-0369</t>
  </si>
  <si>
    <t>INM-0370</t>
  </si>
  <si>
    <t>INM-0371</t>
  </si>
  <si>
    <t>INM-0372</t>
  </si>
  <si>
    <t>INM-0373</t>
  </si>
  <si>
    <t>INM-0374</t>
  </si>
  <si>
    <t>INM-0375</t>
  </si>
  <si>
    <t>INM-0376</t>
  </si>
  <si>
    <t>INM-0377</t>
  </si>
  <si>
    <t>INM-0378</t>
  </si>
  <si>
    <t>INM-0379</t>
  </si>
  <si>
    <t>INM-0380</t>
  </si>
  <si>
    <t>INM-0381</t>
  </si>
  <si>
    <t>INM-0382</t>
  </si>
  <si>
    <t>INM-0383</t>
  </si>
  <si>
    <t>INM-0384</t>
  </si>
  <si>
    <t>INM-0385</t>
  </si>
  <si>
    <t>INM-0386</t>
  </si>
  <si>
    <t>INM-0387</t>
  </si>
  <si>
    <t>INM-0388</t>
  </si>
  <si>
    <t>INM-0389</t>
  </si>
  <si>
    <t>INM-0390</t>
  </si>
  <si>
    <t>INM-0391</t>
  </si>
  <si>
    <t>INM-0392</t>
  </si>
  <si>
    <t>INM-0393</t>
  </si>
  <si>
    <t>INM-0394</t>
  </si>
  <si>
    <t>INM-0395</t>
  </si>
  <si>
    <t>INM-0396</t>
  </si>
  <si>
    <t>INM-0397</t>
  </si>
  <si>
    <t>INM-0398</t>
  </si>
  <si>
    <t>INM-0399</t>
  </si>
  <si>
    <t>INM-0400</t>
  </si>
  <si>
    <t>INM-0401</t>
  </si>
  <si>
    <t>INM-0402</t>
  </si>
  <si>
    <t>INM-0403</t>
  </si>
  <si>
    <t>INM-0404</t>
  </si>
  <si>
    <t>INM-0405</t>
  </si>
  <si>
    <t>INM-0406</t>
  </si>
  <si>
    <t>INM-0407</t>
  </si>
  <si>
    <t>INM-0408</t>
  </si>
  <si>
    <t>INM-0409</t>
  </si>
  <si>
    <t>INM-0410</t>
  </si>
  <si>
    <t>INM-0411</t>
  </si>
  <si>
    <t>INM-0412</t>
  </si>
  <si>
    <t>INM-0413</t>
  </si>
  <si>
    <t>INM-0414</t>
  </si>
  <si>
    <t>INM-0415</t>
  </si>
  <si>
    <t>INM-0416</t>
  </si>
  <si>
    <t>INM-0417</t>
  </si>
  <si>
    <t>INM-0418</t>
  </si>
  <si>
    <t>INM-0419</t>
  </si>
  <si>
    <t>INM-0420</t>
  </si>
  <si>
    <t>INM-0421</t>
  </si>
  <si>
    <t>INM-0422</t>
  </si>
  <si>
    <t>INM-0423</t>
  </si>
  <si>
    <t>INM-0424</t>
  </si>
  <si>
    <t>INM-0425</t>
  </si>
  <si>
    <t>INM-0426</t>
  </si>
  <si>
    <t>INM-0427</t>
  </si>
  <si>
    <t>INM-0428</t>
  </si>
  <si>
    <t>INM-0429</t>
  </si>
  <si>
    <t>INM-0430</t>
  </si>
  <si>
    <t>INM-0431</t>
  </si>
  <si>
    <t>INM-0432</t>
  </si>
  <si>
    <t>INM-0433</t>
  </si>
  <si>
    <t>INM-0434</t>
  </si>
  <si>
    <t>INM-0435</t>
  </si>
  <si>
    <t>INM-0436</t>
  </si>
  <si>
    <t>INM-0437</t>
  </si>
  <si>
    <t>INM-0438</t>
  </si>
  <si>
    <t>INM-0439</t>
  </si>
  <si>
    <t>INM-0440</t>
  </si>
  <si>
    <t>INM-0441</t>
  </si>
  <si>
    <t>INM-0442</t>
  </si>
  <si>
    <t>INM-0443</t>
  </si>
  <si>
    <t>INM-0444</t>
  </si>
  <si>
    <t>INM-0445</t>
  </si>
  <si>
    <t>INM-0446</t>
  </si>
  <si>
    <t>INM-0447</t>
  </si>
  <si>
    <t>INM-0448</t>
  </si>
  <si>
    <t>INM-0449</t>
  </si>
  <si>
    <t>INM-0450</t>
  </si>
  <si>
    <t>INM-0451</t>
  </si>
  <si>
    <t>INM-0452</t>
  </si>
  <si>
    <t>INM-0453</t>
  </si>
  <si>
    <t>INM-0454</t>
  </si>
  <si>
    <t>INM-0455</t>
  </si>
  <si>
    <t>INM-0456</t>
  </si>
  <si>
    <t>INM-0457</t>
  </si>
  <si>
    <t>INM-0458</t>
  </si>
  <si>
    <t>INM-0459</t>
  </si>
  <si>
    <t>INM-0460</t>
  </si>
  <si>
    <t>INM-0461</t>
  </si>
  <si>
    <t>INM-0462</t>
  </si>
  <si>
    <t>INM-0463</t>
  </si>
  <si>
    <t>INM-0464</t>
  </si>
  <si>
    <t>INM-0465</t>
  </si>
  <si>
    <t>INM-0466</t>
  </si>
  <si>
    <t>INM-0467</t>
  </si>
  <si>
    <t>INM-0468</t>
  </si>
  <si>
    <t>INM-0469</t>
  </si>
  <si>
    <t>INM-0470</t>
  </si>
  <si>
    <t>INM-0471</t>
  </si>
  <si>
    <t>INM-0472</t>
  </si>
  <si>
    <t>INM-0473</t>
  </si>
  <si>
    <t>INM-0474</t>
  </si>
  <si>
    <t>INM-0475</t>
  </si>
  <si>
    <t>INM-0476</t>
  </si>
  <si>
    <t>INM-0477</t>
  </si>
  <si>
    <t>INM-0478</t>
  </si>
  <si>
    <t>INM-0479</t>
  </si>
  <si>
    <t>INM-0480</t>
  </si>
  <si>
    <t>INM-0481</t>
  </si>
  <si>
    <t>INM-0482</t>
  </si>
  <si>
    <t>INM-0483</t>
  </si>
  <si>
    <t>INM-0484</t>
  </si>
  <si>
    <t>INM-0485</t>
  </si>
  <si>
    <t>INM-0486</t>
  </si>
  <si>
    <t>INM-0487</t>
  </si>
  <si>
    <t>INM-0488</t>
  </si>
  <si>
    <t>INM-0489</t>
  </si>
  <si>
    <t>INM-0490</t>
  </si>
  <si>
    <t>INM-0491</t>
  </si>
  <si>
    <t>INM-0492</t>
  </si>
  <si>
    <t>INM-0493</t>
  </si>
  <si>
    <t>INM-0494</t>
  </si>
  <si>
    <t>INM-0495</t>
  </si>
  <si>
    <t>INM-0496</t>
  </si>
  <si>
    <t>INM-0497</t>
  </si>
  <si>
    <t>INM-0498</t>
  </si>
  <si>
    <t>INM-0499</t>
  </si>
  <si>
    <t>INM-0500</t>
  </si>
  <si>
    <t>INM-0501</t>
  </si>
  <si>
    <t>INM-0502</t>
  </si>
  <si>
    <t>INM-0503</t>
  </si>
  <si>
    <t>INM-0504</t>
  </si>
  <si>
    <t>INM-0505</t>
  </si>
  <si>
    <t>INM-0506</t>
  </si>
  <si>
    <t>INM-0507</t>
  </si>
  <si>
    <t>INM-0508</t>
  </si>
  <si>
    <t>INM-0509</t>
  </si>
  <si>
    <t>INM-0510</t>
  </si>
  <si>
    <t>INM-0511</t>
  </si>
  <si>
    <t>INM-0512</t>
  </si>
  <si>
    <t>INM-0513</t>
  </si>
  <si>
    <t>INM-0514</t>
  </si>
  <si>
    <t>INM-0515</t>
  </si>
  <si>
    <t>INM-0516</t>
  </si>
  <si>
    <t>INM-0517</t>
  </si>
  <si>
    <t>INM-0518</t>
  </si>
  <si>
    <t>INM-0519</t>
  </si>
  <si>
    <t>INM-0520</t>
  </si>
  <si>
    <t>INM-0521</t>
  </si>
  <si>
    <t>INM-0522</t>
  </si>
  <si>
    <t>INM-0523</t>
  </si>
  <si>
    <t>INM-0524</t>
  </si>
  <si>
    <t>INM-0525</t>
  </si>
  <si>
    <t>INM-0526</t>
  </si>
  <si>
    <t>INM-0527</t>
  </si>
  <si>
    <t>INM-0528</t>
  </si>
  <si>
    <t>INM-0529</t>
  </si>
  <si>
    <t>INM-0530</t>
  </si>
  <si>
    <t>INM-0531</t>
  </si>
  <si>
    <t>INM-0532</t>
  </si>
  <si>
    <t>INM-0533</t>
  </si>
  <si>
    <t>INM-0534</t>
  </si>
  <si>
    <t>INM-0535</t>
  </si>
  <si>
    <t>INM-0536</t>
  </si>
  <si>
    <t>INM-0537</t>
  </si>
  <si>
    <t>INM-0538</t>
  </si>
  <si>
    <t>INM-0539</t>
  </si>
  <si>
    <t>INM-0540</t>
  </si>
  <si>
    <t>INM-0541</t>
  </si>
  <si>
    <t>INM-0542</t>
  </si>
  <si>
    <t>INM-0543</t>
  </si>
  <si>
    <t>INM-0544</t>
  </si>
  <si>
    <t>INM-0545</t>
  </si>
  <si>
    <t>INM-0546</t>
  </si>
  <si>
    <t>INM-0547</t>
  </si>
  <si>
    <t>INM-0548</t>
  </si>
  <si>
    <t>INM-0549</t>
  </si>
  <si>
    <t>INM-0550</t>
  </si>
  <si>
    <t>INM-0551</t>
  </si>
  <si>
    <t>INM-0552</t>
  </si>
  <si>
    <t>INM-0553</t>
  </si>
  <si>
    <t>INM-0554</t>
  </si>
  <si>
    <t>INM-0555</t>
  </si>
  <si>
    <t>INM-0556</t>
  </si>
  <si>
    <t>INM-0557</t>
  </si>
  <si>
    <t>INM-0558</t>
  </si>
  <si>
    <t>INM-0559</t>
  </si>
  <si>
    <t>INM-0560</t>
  </si>
  <si>
    <t>INM-0561</t>
  </si>
  <si>
    <t>INM-0562</t>
  </si>
  <si>
    <t>INM-0563</t>
  </si>
  <si>
    <t>INM-0564</t>
  </si>
  <si>
    <t>INM-0565</t>
  </si>
  <si>
    <t>INM-0566</t>
  </si>
  <si>
    <t>INM-0567</t>
  </si>
  <si>
    <t>INM-0568</t>
  </si>
  <si>
    <t>INM-0569</t>
  </si>
  <si>
    <t>INM-0570</t>
  </si>
  <si>
    <t>INM-0571</t>
  </si>
  <si>
    <t>INM-0572</t>
  </si>
  <si>
    <t>INM-0573</t>
  </si>
  <si>
    <t>INM-0574</t>
  </si>
  <si>
    <t>INM-0575</t>
  </si>
  <si>
    <t>INM-0576</t>
  </si>
  <si>
    <t>INM-0577</t>
  </si>
  <si>
    <t>INM-0578</t>
  </si>
  <si>
    <t>INM-0579</t>
  </si>
  <si>
    <t>INM-0580</t>
  </si>
  <si>
    <t>INM-0581</t>
  </si>
  <si>
    <t>INM-0582</t>
  </si>
  <si>
    <t>INM-0583</t>
  </si>
  <si>
    <t>INM-0584</t>
  </si>
  <si>
    <t>INM-0585</t>
  </si>
  <si>
    <t>INM-0586</t>
  </si>
  <si>
    <t>INM-0587</t>
  </si>
  <si>
    <t>INM-0588</t>
  </si>
  <si>
    <t>INM-0589</t>
  </si>
  <si>
    <t>INM-0590</t>
  </si>
  <si>
    <t>INM-0591</t>
  </si>
  <si>
    <t>INM-0592</t>
  </si>
  <si>
    <t>INM-0593</t>
  </si>
  <si>
    <t>INM-0594</t>
  </si>
  <si>
    <t>INM-0595</t>
  </si>
  <si>
    <t>INM-0596</t>
  </si>
  <si>
    <t>INM-0597</t>
  </si>
  <si>
    <t>INM-0598</t>
  </si>
  <si>
    <t>INM-0599</t>
  </si>
  <si>
    <t>INM-0600</t>
  </si>
  <si>
    <t>INM-0601</t>
  </si>
  <si>
    <t>INM-0602</t>
  </si>
  <si>
    <t>INM-0603</t>
  </si>
  <si>
    <t>INM-0604</t>
  </si>
  <si>
    <t>INM-0605</t>
  </si>
  <si>
    <t>INM-0606</t>
  </si>
  <si>
    <t>INM-0607</t>
  </si>
  <si>
    <t>INM-0608</t>
  </si>
  <si>
    <t>INM-0609</t>
  </si>
  <si>
    <t>INM-0610</t>
  </si>
  <si>
    <t>INM-0611</t>
  </si>
  <si>
    <t>INM-0612</t>
  </si>
  <si>
    <t>INM-0613</t>
  </si>
  <si>
    <t>INM-0614</t>
  </si>
  <si>
    <t>INM-0615</t>
  </si>
  <si>
    <t>INM-0616</t>
  </si>
  <si>
    <t>INM-0617</t>
  </si>
  <si>
    <t>INM-0618</t>
  </si>
  <si>
    <t>INM-0619</t>
  </si>
  <si>
    <t>INM-0620</t>
  </si>
  <si>
    <t>INM-0621</t>
  </si>
  <si>
    <t>INM-0622</t>
  </si>
  <si>
    <t>INM-0623</t>
  </si>
  <si>
    <t>INM-0624</t>
  </si>
  <si>
    <t>INM-0625</t>
  </si>
  <si>
    <t>INM-0626</t>
  </si>
  <si>
    <t>INM-0627</t>
  </si>
  <si>
    <t>INM-0628</t>
  </si>
  <si>
    <t>INM-0629</t>
  </si>
  <si>
    <t>INM-0630</t>
  </si>
  <si>
    <t>INM-0631</t>
  </si>
  <si>
    <t>INM-0632</t>
  </si>
  <si>
    <t>INM-0633</t>
  </si>
  <si>
    <t>INM-0634</t>
  </si>
  <si>
    <t>INM-0635</t>
  </si>
  <si>
    <t>INM-0636</t>
  </si>
  <si>
    <t>INM-0637</t>
  </si>
  <si>
    <t>INM-0638</t>
  </si>
  <si>
    <t>INM-0639</t>
  </si>
  <si>
    <t>INM-0640</t>
  </si>
  <si>
    <t>INM-0641</t>
  </si>
  <si>
    <t>INM-0642</t>
  </si>
  <si>
    <t>INM-0643</t>
  </si>
  <si>
    <t>INM-0644</t>
  </si>
  <si>
    <t>INM-0645</t>
  </si>
  <si>
    <t>INM-0646</t>
  </si>
  <si>
    <t>INM-0647</t>
  </si>
  <si>
    <t>INM-0648</t>
  </si>
  <si>
    <t>INM-0649</t>
  </si>
  <si>
    <t>INM-0650</t>
  </si>
  <si>
    <t>INM-0651</t>
  </si>
  <si>
    <t>INM-0652</t>
  </si>
  <si>
    <t>INM-0653</t>
  </si>
  <si>
    <t>INM-0654</t>
  </si>
  <si>
    <t>INM-0655</t>
  </si>
  <si>
    <t>INM-0656</t>
  </si>
  <si>
    <t>INM-0657</t>
  </si>
  <si>
    <t>INM-0658</t>
  </si>
  <si>
    <t>INM-0659</t>
  </si>
  <si>
    <t>INM-0660</t>
  </si>
  <si>
    <t>INM-0661</t>
  </si>
  <si>
    <t>INM-0662</t>
  </si>
  <si>
    <t>INM-0663</t>
  </si>
  <si>
    <t>INM-0664</t>
  </si>
  <si>
    <t>INM-0665</t>
  </si>
  <si>
    <t>INM-0666</t>
  </si>
  <si>
    <t>INM-0667</t>
  </si>
  <si>
    <t>INM-0668</t>
  </si>
  <si>
    <t>INM-0669</t>
  </si>
  <si>
    <t>INM-0670</t>
  </si>
  <si>
    <t>INM-0671</t>
  </si>
  <si>
    <t>INM-0672</t>
  </si>
  <si>
    <t>INM-0673</t>
  </si>
  <si>
    <t>INM-0674</t>
  </si>
  <si>
    <t>INM-0675</t>
  </si>
  <si>
    <t>INM-0676</t>
  </si>
  <si>
    <t>INM-0677</t>
  </si>
  <si>
    <t>INM-0678</t>
  </si>
  <si>
    <t>INM-0679</t>
  </si>
  <si>
    <t>INM-0680</t>
  </si>
  <si>
    <t>INM-0681</t>
  </si>
  <si>
    <t>INM-0682</t>
  </si>
  <si>
    <t>INM-0683</t>
  </si>
  <si>
    <t>INM-0684</t>
  </si>
  <si>
    <t>INM-0685</t>
  </si>
  <si>
    <t>INM-0686</t>
  </si>
  <si>
    <t>INM-0687</t>
  </si>
  <si>
    <t>INM-0688</t>
  </si>
  <si>
    <t>INM-0689</t>
  </si>
  <si>
    <t>INM-0690</t>
  </si>
  <si>
    <t>INM-0691</t>
  </si>
  <si>
    <t>INM-0692</t>
  </si>
  <si>
    <t>INM-0693</t>
  </si>
  <si>
    <t>INM-0694</t>
  </si>
  <si>
    <t>INM-0695</t>
  </si>
  <si>
    <t>INM-0696</t>
  </si>
  <si>
    <t>INM-0697</t>
  </si>
  <si>
    <t>INM-0698</t>
  </si>
  <si>
    <t>INM-0699</t>
  </si>
  <si>
    <t>INM-0700</t>
  </si>
  <si>
    <t>INM-0701</t>
  </si>
  <si>
    <t>INM-0702</t>
  </si>
  <si>
    <t>INM-0703</t>
  </si>
  <si>
    <t>INM-0704</t>
  </si>
  <si>
    <t>INM-0705</t>
  </si>
  <si>
    <t>INM-0706</t>
  </si>
  <si>
    <t>INM-0707</t>
  </si>
  <si>
    <t>INM-0708</t>
  </si>
  <si>
    <t>INM-0709</t>
  </si>
  <si>
    <t>INM-0710</t>
  </si>
  <si>
    <t>INM-0711</t>
  </si>
  <si>
    <t>INM-0712</t>
  </si>
  <si>
    <t>INM-0713</t>
  </si>
  <si>
    <t>INM-0714</t>
  </si>
  <si>
    <t>INM-0715</t>
  </si>
  <si>
    <t>INM-0716</t>
  </si>
  <si>
    <t>INM-0717</t>
  </si>
  <si>
    <t>INM-0718</t>
  </si>
  <si>
    <t>INM-0719</t>
  </si>
  <si>
    <t>INM-0720</t>
  </si>
  <si>
    <t>INM-0721</t>
  </si>
  <si>
    <t>INM-0722</t>
  </si>
  <si>
    <t>INM-0723</t>
  </si>
  <si>
    <t>INM-0724</t>
  </si>
  <si>
    <t>INM-0725</t>
  </si>
  <si>
    <t>INM-0726</t>
  </si>
  <si>
    <t>INM-0727</t>
  </si>
  <si>
    <t>INM-0728</t>
  </si>
  <si>
    <t>INM-0729</t>
  </si>
  <si>
    <t>INM-0730</t>
  </si>
  <si>
    <t>INM-0731</t>
  </si>
  <si>
    <t>INM-0732</t>
  </si>
  <si>
    <t>INM-0733</t>
  </si>
  <si>
    <t>INM-0734</t>
  </si>
  <si>
    <t>INM-0735</t>
  </si>
  <si>
    <t>INM-0736</t>
  </si>
  <si>
    <t>INM-0737</t>
  </si>
  <si>
    <t>INM-0738</t>
  </si>
  <si>
    <t>INM-0739</t>
  </si>
  <si>
    <t>INM-0740</t>
  </si>
  <si>
    <t>INM-0741</t>
  </si>
  <si>
    <t>INM-0742</t>
  </si>
  <si>
    <t>INM-0743</t>
  </si>
  <si>
    <t>INM-0744</t>
  </si>
  <si>
    <t>INM-0745</t>
  </si>
  <si>
    <t>INM-0746</t>
  </si>
  <si>
    <t>INM-0747</t>
  </si>
  <si>
    <t>INM-0748</t>
  </si>
  <si>
    <t>INM-0749</t>
  </si>
  <si>
    <t>INM-0750</t>
  </si>
  <si>
    <t>INM-0751</t>
  </si>
  <si>
    <t>INM-0752</t>
  </si>
  <si>
    <t>INM-0753</t>
  </si>
  <si>
    <t>INM-0754</t>
  </si>
  <si>
    <t>INM-0755</t>
  </si>
  <si>
    <t>INM-0756</t>
  </si>
  <si>
    <t>INM-0757</t>
  </si>
  <si>
    <t>INM-0758</t>
  </si>
  <si>
    <t>INM-0759</t>
  </si>
  <si>
    <t>INM-0760</t>
  </si>
  <si>
    <t>INM-0761</t>
  </si>
  <si>
    <t>INM-0762</t>
  </si>
  <si>
    <t>INM-0763</t>
  </si>
  <si>
    <t>INM-0764</t>
  </si>
  <si>
    <t>INM-0765</t>
  </si>
  <si>
    <t>INM-0766</t>
  </si>
  <si>
    <t>INM-0767</t>
  </si>
  <si>
    <t>INM-0768</t>
  </si>
  <si>
    <t>INM-0769</t>
  </si>
  <si>
    <t>INM-0770</t>
  </si>
  <si>
    <t>INM-0771</t>
  </si>
  <si>
    <t>INM-0772</t>
  </si>
  <si>
    <t>INM-0773</t>
  </si>
  <si>
    <t>INM-0774</t>
  </si>
  <si>
    <t>INM-0775</t>
  </si>
  <si>
    <t>INM-0776</t>
  </si>
  <si>
    <t>INM-0777</t>
  </si>
  <si>
    <t>INM-0778</t>
  </si>
  <si>
    <t>INM-0779</t>
  </si>
  <si>
    <t>INM-0780</t>
  </si>
  <si>
    <t>INM-0781</t>
  </si>
  <si>
    <t>INM-0782</t>
  </si>
  <si>
    <t>INM-0783</t>
  </si>
  <si>
    <t>INM-0784</t>
  </si>
  <si>
    <t>INM-0785</t>
  </si>
  <si>
    <t>INM-0786</t>
  </si>
  <si>
    <t>INM-0787</t>
  </si>
  <si>
    <t>INM-0788</t>
  </si>
  <si>
    <t>INM-0789</t>
  </si>
  <si>
    <t>INM-0790</t>
  </si>
  <si>
    <t>INM-0791</t>
  </si>
  <si>
    <t>INM-0792</t>
  </si>
  <si>
    <t>INM-0793</t>
  </si>
  <si>
    <t>INM-0794</t>
  </si>
  <si>
    <t>INM-0795</t>
  </si>
  <si>
    <t>INM-0796</t>
  </si>
  <si>
    <t>INM-0797</t>
  </si>
  <si>
    <t>INM-0798</t>
  </si>
  <si>
    <t>INM-0799</t>
  </si>
  <si>
    <t>INM-0800</t>
  </si>
  <si>
    <t>INM-0801</t>
  </si>
  <si>
    <t>INM-0802</t>
  </si>
  <si>
    <t>INM-0803</t>
  </si>
  <si>
    <t>INM-0804</t>
  </si>
  <si>
    <t>INM-0805</t>
  </si>
  <si>
    <t>INM-0806</t>
  </si>
  <si>
    <t>INM-0807</t>
  </si>
  <si>
    <t>INM-0808</t>
  </si>
  <si>
    <t>INM-0809</t>
  </si>
  <si>
    <t>INM-0810</t>
  </si>
  <si>
    <t>INM-0811</t>
  </si>
  <si>
    <t>INM-0812</t>
  </si>
  <si>
    <t>INM-0813</t>
  </si>
  <si>
    <t>INM-0814</t>
  </si>
  <si>
    <t>INM-0815</t>
  </si>
  <si>
    <t>INM-0816</t>
  </si>
  <si>
    <t>INM-0817</t>
  </si>
  <si>
    <t>INM-0818</t>
  </si>
  <si>
    <t>INM-0819</t>
  </si>
  <si>
    <t>INM-0820</t>
  </si>
  <si>
    <t>INM-0821</t>
  </si>
  <si>
    <t>INM-0822</t>
  </si>
  <si>
    <t>INM-0823</t>
  </si>
  <si>
    <t>INM-0824</t>
  </si>
  <si>
    <t>INM-0825</t>
  </si>
  <si>
    <t>INM-0826</t>
  </si>
  <si>
    <t>INM-0827</t>
  </si>
  <si>
    <t>INM-0828</t>
  </si>
  <si>
    <t>INM-0829</t>
  </si>
  <si>
    <t>INM-0830</t>
  </si>
  <si>
    <t>INM-0831</t>
  </si>
  <si>
    <t>INM-0832</t>
  </si>
  <si>
    <t>INM-0833</t>
  </si>
  <si>
    <t>INM-0834</t>
  </si>
  <si>
    <t>INM-0835</t>
  </si>
  <si>
    <t>INM-0836</t>
  </si>
  <si>
    <t>INM-0837</t>
  </si>
  <si>
    <t>INM-0838</t>
  </si>
  <si>
    <t>INM-0839</t>
  </si>
  <si>
    <t>INM-0840</t>
  </si>
  <si>
    <t>INM-0841</t>
  </si>
  <si>
    <t>INM-0842</t>
  </si>
  <si>
    <t>INM-0843</t>
  </si>
  <si>
    <t>INM-0844</t>
  </si>
  <si>
    <t>INM-0845</t>
  </si>
  <si>
    <t>INM-0846</t>
  </si>
  <si>
    <t>INM-0847</t>
  </si>
  <si>
    <t>INM-0848</t>
  </si>
  <si>
    <t>INM-0849</t>
  </si>
  <si>
    <t>INM-0850</t>
  </si>
  <si>
    <t>INM-0851</t>
  </si>
  <si>
    <t>INM-0852</t>
  </si>
  <si>
    <t>INM-0853</t>
  </si>
  <si>
    <t>INM-0854</t>
  </si>
  <si>
    <t>INM-0855</t>
  </si>
  <si>
    <t>INM-0856</t>
  </si>
  <si>
    <t>INM-0857</t>
  </si>
  <si>
    <t>INM-0858</t>
  </si>
  <si>
    <t>INM-0859</t>
  </si>
  <si>
    <t>INM-0860</t>
  </si>
  <si>
    <t>INM-0861</t>
  </si>
  <si>
    <t>INM-0862</t>
  </si>
  <si>
    <t>INM-0863</t>
  </si>
  <si>
    <t>INM-0864</t>
  </si>
  <si>
    <t>INM-0865</t>
  </si>
  <si>
    <t>INM-0866</t>
  </si>
  <si>
    <t>INM-0867</t>
  </si>
  <si>
    <t>INM-0868</t>
  </si>
  <si>
    <t>INM-0869</t>
  </si>
  <si>
    <t>INM-0870</t>
  </si>
  <si>
    <t>INM-0871</t>
  </si>
  <si>
    <t>INM-0872</t>
  </si>
  <si>
    <t>INM-0873</t>
  </si>
  <si>
    <t>INM-0874</t>
  </si>
  <si>
    <t>INM-0875</t>
  </si>
  <si>
    <t>INM-0876</t>
  </si>
  <si>
    <t>INM-0877</t>
  </si>
  <si>
    <t>INM-0878</t>
  </si>
  <si>
    <t>INM-0879</t>
  </si>
  <si>
    <t>INM-0880</t>
  </si>
  <si>
    <t>INM-0881</t>
  </si>
  <si>
    <t>INM-0882</t>
  </si>
  <si>
    <t>INM-0883</t>
  </si>
  <si>
    <t>INM-0884</t>
  </si>
  <si>
    <t>INM-0885</t>
  </si>
  <si>
    <t>INM-0886</t>
  </si>
  <si>
    <t>INM-0887</t>
  </si>
  <si>
    <t>INM-0888</t>
  </si>
  <si>
    <t>INM-0889</t>
  </si>
  <si>
    <t>INM-0890</t>
  </si>
  <si>
    <t>INM-0891</t>
  </si>
  <si>
    <t>INM-0892</t>
  </si>
  <si>
    <t>INM-0893</t>
  </si>
  <si>
    <t>INM-0894</t>
  </si>
  <si>
    <t>INM-0895</t>
  </si>
  <si>
    <t>INM-0896</t>
  </si>
  <si>
    <t>INM-0897</t>
  </si>
  <si>
    <t>INM-0898</t>
  </si>
  <si>
    <t>INM-0899</t>
  </si>
  <si>
    <t>INM-0900</t>
  </si>
  <si>
    <t>INM-0901</t>
  </si>
  <si>
    <t>INM-0902</t>
  </si>
  <si>
    <t>INM-0903</t>
  </si>
  <si>
    <t>INM-0904</t>
  </si>
  <si>
    <t>INM-0905</t>
  </si>
  <si>
    <t>INM-0906</t>
  </si>
  <si>
    <t>INM-0907</t>
  </si>
  <si>
    <t>INM-0908</t>
  </si>
  <si>
    <t>INM-0909</t>
  </si>
  <si>
    <t>INM-0910</t>
  </si>
  <si>
    <t>INM-0911</t>
  </si>
  <si>
    <t>INM-0912</t>
  </si>
  <si>
    <t>INM-0913</t>
  </si>
  <si>
    <t>INM-0914</t>
  </si>
  <si>
    <t>INM-0915</t>
  </si>
  <si>
    <t>INM-0916</t>
  </si>
  <si>
    <t>INM-0917</t>
  </si>
  <si>
    <t>INM-0918</t>
  </si>
  <si>
    <t>INM-0919</t>
  </si>
  <si>
    <t>INM-0920</t>
  </si>
  <si>
    <t>INM-0921</t>
  </si>
  <si>
    <t>INM-0922</t>
  </si>
  <si>
    <t>INM-0923</t>
  </si>
  <si>
    <t>INM-0924</t>
  </si>
  <si>
    <t>INM-0925</t>
  </si>
  <si>
    <t>INM-0926</t>
  </si>
  <si>
    <t>INM-0927</t>
  </si>
  <si>
    <t>INM-0928</t>
  </si>
  <si>
    <t>INM-0929</t>
  </si>
  <si>
    <t>INM-0930</t>
  </si>
  <si>
    <t>INM-0931</t>
  </si>
  <si>
    <t>INM-0932</t>
  </si>
  <si>
    <t>INM-0933</t>
  </si>
  <si>
    <t>INM-0934</t>
  </si>
  <si>
    <t>INM-0935</t>
  </si>
  <si>
    <t>INM-0936</t>
  </si>
  <si>
    <t>INM-0937</t>
  </si>
  <si>
    <t>INM-0938</t>
  </si>
  <si>
    <t>INM-0939</t>
  </si>
  <si>
    <t>INM-0940</t>
  </si>
  <si>
    <t>INM-0941</t>
  </si>
  <si>
    <t>INM-0942</t>
  </si>
  <si>
    <t>INM-0943</t>
  </si>
  <si>
    <t>INM-0944</t>
  </si>
  <si>
    <t>INM-0945</t>
  </si>
  <si>
    <t>INM-0946</t>
  </si>
  <si>
    <t>INM-0947</t>
  </si>
  <si>
    <t>INM-0948</t>
  </si>
  <si>
    <t>INM-0949</t>
  </si>
  <si>
    <t>INM-0950</t>
  </si>
  <si>
    <t>INM-0951</t>
  </si>
  <si>
    <t>INM-0952</t>
  </si>
  <si>
    <t>INM-0953</t>
  </si>
  <si>
    <t>INM-0954</t>
  </si>
  <si>
    <t>INM-0955</t>
  </si>
  <si>
    <t>INM-0956</t>
  </si>
  <si>
    <t>INM-0957</t>
  </si>
  <si>
    <t>INM-0958</t>
  </si>
  <si>
    <t>INM-0959</t>
  </si>
  <si>
    <t>INM-0960</t>
  </si>
  <si>
    <t>INM-0961</t>
  </si>
  <si>
    <t>INM-0962</t>
  </si>
  <si>
    <t>INM-0963</t>
  </si>
  <si>
    <t>INM-0964</t>
  </si>
  <si>
    <t>INM-0965</t>
  </si>
  <si>
    <t>INM-0966</t>
  </si>
  <si>
    <t>INM-0967</t>
  </si>
  <si>
    <t>INM-0968</t>
  </si>
  <si>
    <t>INM-0969</t>
  </si>
  <si>
    <t>INM-0970</t>
  </si>
  <si>
    <t>INM-0971</t>
  </si>
  <si>
    <t>INM-0972</t>
  </si>
  <si>
    <t>INM-0973</t>
  </si>
  <si>
    <t>INM-0974</t>
  </si>
  <si>
    <t>INM-0975</t>
  </si>
  <si>
    <t>INM-0976</t>
  </si>
  <si>
    <t>INM-0977</t>
  </si>
  <si>
    <t>INM-0978</t>
  </si>
  <si>
    <t>INM-0979</t>
  </si>
  <si>
    <t>INM-0980</t>
  </si>
  <si>
    <t>INM-0981</t>
  </si>
  <si>
    <t>INM-0982</t>
  </si>
  <si>
    <t>INM-0983</t>
  </si>
  <si>
    <t>INM-0984</t>
  </si>
  <si>
    <t>INM-0985</t>
  </si>
  <si>
    <t>INM-0986</t>
  </si>
  <si>
    <t>INM-0987</t>
  </si>
  <si>
    <t>INM-0988</t>
  </si>
  <si>
    <t>INM-0989</t>
  </si>
  <si>
    <t>INM-0990</t>
  </si>
  <si>
    <t>INM-0991</t>
  </si>
  <si>
    <t>INM-0992</t>
  </si>
  <si>
    <t>INM-0993</t>
  </si>
  <si>
    <t>INM-0994</t>
  </si>
  <si>
    <t>INM-0995</t>
  </si>
  <si>
    <t>INM-0996</t>
  </si>
  <si>
    <t>INM-0997</t>
  </si>
  <si>
    <t>INM-0998</t>
  </si>
  <si>
    <t>INM-0999</t>
  </si>
  <si>
    <t>INM-1000</t>
  </si>
  <si>
    <t>PRM-0001</t>
  </si>
  <si>
    <t>PRM</t>
  </si>
  <si>
    <t>Database Root Cause</t>
  </si>
  <si>
    <t>PRM ticket requiring operational handling</t>
  </si>
  <si>
    <t>PRM-0002</t>
  </si>
  <si>
    <t>Integration Root Cause</t>
  </si>
  <si>
    <t>PRM-0003</t>
  </si>
  <si>
    <t>PRM-0004</t>
  </si>
  <si>
    <t>PRM-0005</t>
  </si>
  <si>
    <t>Capacity Problem</t>
  </si>
  <si>
    <t>PRM-0006</t>
  </si>
  <si>
    <t>Security Vulnerability</t>
  </si>
  <si>
    <t>PRM-0007</t>
  </si>
  <si>
    <t>PRM-0008</t>
  </si>
  <si>
    <t>Recurring Application Issue</t>
  </si>
  <si>
    <t>PRM-0009</t>
  </si>
  <si>
    <t>Infrastructure Root Cause</t>
  </si>
  <si>
    <t>PRM-0010</t>
  </si>
  <si>
    <t>PRM-0011</t>
  </si>
  <si>
    <t>Process Gap</t>
  </si>
  <si>
    <t>PRM-0012</t>
  </si>
  <si>
    <t>PRM-0013</t>
  </si>
  <si>
    <t>PRM-0014</t>
  </si>
  <si>
    <t>PRM-0015</t>
  </si>
  <si>
    <t>PRM-0016</t>
  </si>
  <si>
    <t>Performance Root Cause</t>
  </si>
  <si>
    <t>PRM-0017</t>
  </si>
  <si>
    <t>PRM-0018</t>
  </si>
  <si>
    <t>PRM-0019</t>
  </si>
  <si>
    <t>PRM-0020</t>
  </si>
  <si>
    <t>PRM-0021</t>
  </si>
  <si>
    <t>PRM-0022</t>
  </si>
  <si>
    <t>PRM-0023</t>
  </si>
  <si>
    <t>PRM-0024</t>
  </si>
  <si>
    <t>PRM-0025</t>
  </si>
  <si>
    <t>PRM-0026</t>
  </si>
  <si>
    <t>PRM-0027</t>
  </si>
  <si>
    <t>PRM-0028</t>
  </si>
  <si>
    <t>PRM-0029</t>
  </si>
  <si>
    <t>PRM-0030</t>
  </si>
  <si>
    <t>PRM-0031</t>
  </si>
  <si>
    <t>PRM-0032</t>
  </si>
  <si>
    <t>PRM-0033</t>
  </si>
  <si>
    <t>PRM-0034</t>
  </si>
  <si>
    <t>PRM-0035</t>
  </si>
  <si>
    <t>PRM-0036</t>
  </si>
  <si>
    <t>PRM-0037</t>
  </si>
  <si>
    <t>PRM-0038</t>
  </si>
  <si>
    <t>PRM-0039</t>
  </si>
  <si>
    <t>PRM-0040</t>
  </si>
  <si>
    <t>PRM-0041</t>
  </si>
  <si>
    <t>PRM-0042</t>
  </si>
  <si>
    <t>PRM-0043</t>
  </si>
  <si>
    <t>PRM-0044</t>
  </si>
  <si>
    <t>PRM-0045</t>
  </si>
  <si>
    <t>PRM-0046</t>
  </si>
  <si>
    <t>PRM-0047</t>
  </si>
  <si>
    <t>PRM-0048</t>
  </si>
  <si>
    <t>PRM-0049</t>
  </si>
  <si>
    <t>PRM-0050</t>
  </si>
  <si>
    <t>PRM-0051</t>
  </si>
  <si>
    <t>PRM-0052</t>
  </si>
  <si>
    <t>PRM-0053</t>
  </si>
  <si>
    <t>PRM-0054</t>
  </si>
  <si>
    <t>PRM-0055</t>
  </si>
  <si>
    <t>PRM-0056</t>
  </si>
  <si>
    <t>PRM-0057</t>
  </si>
  <si>
    <t>PRM-0058</t>
  </si>
  <si>
    <t>PRM-0059</t>
  </si>
  <si>
    <t>PRM-0060</t>
  </si>
  <si>
    <t>PRM-0061</t>
  </si>
  <si>
    <t>PRM-0062</t>
  </si>
  <si>
    <t>PRM-0063</t>
  </si>
  <si>
    <t>PRM-0064</t>
  </si>
  <si>
    <t>PRM-0065</t>
  </si>
  <si>
    <t>PRM-0066</t>
  </si>
  <si>
    <t>PRM-0067</t>
  </si>
  <si>
    <t>PRM-0068</t>
  </si>
  <si>
    <t>PRM-0069</t>
  </si>
  <si>
    <t>PRM-0070</t>
  </si>
  <si>
    <t>PRM-0071</t>
  </si>
  <si>
    <t>PRM-0072</t>
  </si>
  <si>
    <t>PRM-0073</t>
  </si>
  <si>
    <t>PRM-0074</t>
  </si>
  <si>
    <t>PRM-0075</t>
  </si>
  <si>
    <t>PRM-0076</t>
  </si>
  <si>
    <t>PRM-0077</t>
  </si>
  <si>
    <t>PRM-0078</t>
  </si>
  <si>
    <t>PRM-0079</t>
  </si>
  <si>
    <t>PRM-0080</t>
  </si>
  <si>
    <t>PRM-0081</t>
  </si>
  <si>
    <t>PRM-0082</t>
  </si>
  <si>
    <t>PRM-0083</t>
  </si>
  <si>
    <t>PRM-0084</t>
  </si>
  <si>
    <t>PRM-0085</t>
  </si>
  <si>
    <t>PRM-0086</t>
  </si>
  <si>
    <t>PRM-0087</t>
  </si>
  <si>
    <t>PRM-0088</t>
  </si>
  <si>
    <t>PRM-0089</t>
  </si>
  <si>
    <t>PRM-0090</t>
  </si>
  <si>
    <t>PRM-0091</t>
  </si>
  <si>
    <t>PRM-0092</t>
  </si>
  <si>
    <t>PRM-0093</t>
  </si>
  <si>
    <t>PRM-0094</t>
  </si>
  <si>
    <t>PRM-0095</t>
  </si>
  <si>
    <t>PRM-0096</t>
  </si>
  <si>
    <t>PRM-0097</t>
  </si>
  <si>
    <t>PRM-0098</t>
  </si>
  <si>
    <t>PRM-0099</t>
  </si>
  <si>
    <t>PRM-0100</t>
  </si>
  <si>
    <t>PRM-0101</t>
  </si>
  <si>
    <t>PRM-0102</t>
  </si>
  <si>
    <t>PRM-0103</t>
  </si>
  <si>
    <t>PRM-0104</t>
  </si>
  <si>
    <t>PRM-0105</t>
  </si>
  <si>
    <t>PRM-0106</t>
  </si>
  <si>
    <t>PRM-0107</t>
  </si>
  <si>
    <t>PRM-0108</t>
  </si>
  <si>
    <t>PRM-0109</t>
  </si>
  <si>
    <t>PRM-0110</t>
  </si>
  <si>
    <t>PRM-0111</t>
  </si>
  <si>
    <t>PRM-0112</t>
  </si>
  <si>
    <t>PRM-0113</t>
  </si>
  <si>
    <t>PRM-0114</t>
  </si>
  <si>
    <t>PRM-0115</t>
  </si>
  <si>
    <t>PRM-0116</t>
  </si>
  <si>
    <t>PRM-0117</t>
  </si>
  <si>
    <t>PRM-0118</t>
  </si>
  <si>
    <t>PRM-0119</t>
  </si>
  <si>
    <t>PRM-0120</t>
  </si>
  <si>
    <t>PRM-0121</t>
  </si>
  <si>
    <t>PRM-0122</t>
  </si>
  <si>
    <t>PRM-0123</t>
  </si>
  <si>
    <t>PRM-0124</t>
  </si>
  <si>
    <t>PRM-0125</t>
  </si>
  <si>
    <t>PRM-0126</t>
  </si>
  <si>
    <t>PRM-0127</t>
  </si>
  <si>
    <t>PRM-0128</t>
  </si>
  <si>
    <t>PRM-0129</t>
  </si>
  <si>
    <t>PRM-0130</t>
  </si>
  <si>
    <t>PRM-0131</t>
  </si>
  <si>
    <t>PRM-0132</t>
  </si>
  <si>
    <t>PRM-0133</t>
  </si>
  <si>
    <t>PRM-0134</t>
  </si>
  <si>
    <t>PRM-0135</t>
  </si>
  <si>
    <t>PRM-0136</t>
  </si>
  <si>
    <t>PRM-0137</t>
  </si>
  <si>
    <t>PRM-0138</t>
  </si>
  <si>
    <t>PRM-0139</t>
  </si>
  <si>
    <t>PRM-0140</t>
  </si>
  <si>
    <t>PRM-0141</t>
  </si>
  <si>
    <t>PRM-0142</t>
  </si>
  <si>
    <t>PRM-0143</t>
  </si>
  <si>
    <t>PRM-0144</t>
  </si>
  <si>
    <t>PRM-0145</t>
  </si>
  <si>
    <t>PRM-0146</t>
  </si>
  <si>
    <t>PRM-0147</t>
  </si>
  <si>
    <t>PRM-0148</t>
  </si>
  <si>
    <t>PRM-0149</t>
  </si>
  <si>
    <t>PRM-0150</t>
  </si>
  <si>
    <t>PRM-0151</t>
  </si>
  <si>
    <t>PRM-0152</t>
  </si>
  <si>
    <t>PRM-0153</t>
  </si>
  <si>
    <t>PRM-0154</t>
  </si>
  <si>
    <t>PRM-0155</t>
  </si>
  <si>
    <t>PRM-0156</t>
  </si>
  <si>
    <t>PRM-0157</t>
  </si>
  <si>
    <t>PRM-0158</t>
  </si>
  <si>
    <t>PRM-0159</t>
  </si>
  <si>
    <t>PRM-0160</t>
  </si>
  <si>
    <t>PRM-0161</t>
  </si>
  <si>
    <t>PRM-0162</t>
  </si>
  <si>
    <t>PRM-0163</t>
  </si>
  <si>
    <t>PRM-0164</t>
  </si>
  <si>
    <t>PRM-0165</t>
  </si>
  <si>
    <t>PRM-0166</t>
  </si>
  <si>
    <t>PRM-0167</t>
  </si>
  <si>
    <t>PRM-0168</t>
  </si>
  <si>
    <t>PRM-0169</t>
  </si>
  <si>
    <t>PRM-0170</t>
  </si>
  <si>
    <t>PRM-0171</t>
  </si>
  <si>
    <t>PRM-0172</t>
  </si>
  <si>
    <t>PRM-0173</t>
  </si>
  <si>
    <t>PRM-0174</t>
  </si>
  <si>
    <t>PRM-0175</t>
  </si>
  <si>
    <t>PRM-0176</t>
  </si>
  <si>
    <t>PRM-0177</t>
  </si>
  <si>
    <t>PRM-0178</t>
  </si>
  <si>
    <t>PRM-0179</t>
  </si>
  <si>
    <t>PRM-0180</t>
  </si>
  <si>
    <t>PRM-0181</t>
  </si>
  <si>
    <t>PRM-0182</t>
  </si>
  <si>
    <t>PRM-0183</t>
  </si>
  <si>
    <t>PRM-0184</t>
  </si>
  <si>
    <t>PRM-0185</t>
  </si>
  <si>
    <t>PRM-0186</t>
  </si>
  <si>
    <t>PRM-0187</t>
  </si>
  <si>
    <t>PRM-0188</t>
  </si>
  <si>
    <t>PRM-0189</t>
  </si>
  <si>
    <t>PRM-0190</t>
  </si>
  <si>
    <t>PRM-0191</t>
  </si>
  <si>
    <t>PRM-0192</t>
  </si>
  <si>
    <t>PRM-0193</t>
  </si>
  <si>
    <t>PRM-0194</t>
  </si>
  <si>
    <t>PRM-0195</t>
  </si>
  <si>
    <t>PRM-0196</t>
  </si>
  <si>
    <t>PRM-0197</t>
  </si>
  <si>
    <t>PRM-0198</t>
  </si>
  <si>
    <t>PRM-0199</t>
  </si>
  <si>
    <t>PRM-0200</t>
  </si>
  <si>
    <t>PRM-0201</t>
  </si>
  <si>
    <t>PRM-0202</t>
  </si>
  <si>
    <t>PRM-0203</t>
  </si>
  <si>
    <t>PRM-0204</t>
  </si>
  <si>
    <t>PRM-0205</t>
  </si>
  <si>
    <t>PRM-0206</t>
  </si>
  <si>
    <t>PRM-0207</t>
  </si>
  <si>
    <t>PRM-0208</t>
  </si>
  <si>
    <t>PRM-0209</t>
  </si>
  <si>
    <t>PRM-0210</t>
  </si>
  <si>
    <t>PRM-0211</t>
  </si>
  <si>
    <t>PRM-0212</t>
  </si>
  <si>
    <t>PRM-0213</t>
  </si>
  <si>
    <t>PRM-0214</t>
  </si>
  <si>
    <t>PRM-0215</t>
  </si>
  <si>
    <t>PRM-0216</t>
  </si>
  <si>
    <t>PRM-0217</t>
  </si>
  <si>
    <t>PRM-0218</t>
  </si>
  <si>
    <t>PRM-0219</t>
  </si>
  <si>
    <t>PRM-0220</t>
  </si>
  <si>
    <t>PRM-0221</t>
  </si>
  <si>
    <t>PRM-0222</t>
  </si>
  <si>
    <t>PRM-0223</t>
  </si>
  <si>
    <t>PRM-0224</t>
  </si>
  <si>
    <t>PRM-0225</t>
  </si>
  <si>
    <t>PRM-0226</t>
  </si>
  <si>
    <t>PRM-0227</t>
  </si>
  <si>
    <t>PRM-0228</t>
  </si>
  <si>
    <t>PRM-0229</t>
  </si>
  <si>
    <t>PRM-0230</t>
  </si>
  <si>
    <t>PRM-0231</t>
  </si>
  <si>
    <t>PRM-0232</t>
  </si>
  <si>
    <t>PRM-0233</t>
  </si>
  <si>
    <t>PRM-0234</t>
  </si>
  <si>
    <t>PRM-0235</t>
  </si>
  <si>
    <t>PRM-0236</t>
  </si>
  <si>
    <t>PRM-0237</t>
  </si>
  <si>
    <t>PRM-0238</t>
  </si>
  <si>
    <t>PRM-0239</t>
  </si>
  <si>
    <t>PRM-0240</t>
  </si>
  <si>
    <t>PRM-0241</t>
  </si>
  <si>
    <t>PRM-0242</t>
  </si>
  <si>
    <t>PRM-0243</t>
  </si>
  <si>
    <t>PRM-0244</t>
  </si>
  <si>
    <t>PRM-0245</t>
  </si>
  <si>
    <t>PRM-0246</t>
  </si>
  <si>
    <t>PRM-0247</t>
  </si>
  <si>
    <t>PRM-0248</t>
  </si>
  <si>
    <t>PRM-0249</t>
  </si>
  <si>
    <t>PRM-0250</t>
  </si>
  <si>
    <t>PRM-0251</t>
  </si>
  <si>
    <t>PRM-0252</t>
  </si>
  <si>
    <t>PRM-0253</t>
  </si>
  <si>
    <t>PRM-0254</t>
  </si>
  <si>
    <t>PRM-0255</t>
  </si>
  <si>
    <t>PRM-0256</t>
  </si>
  <si>
    <t>PRM-0257</t>
  </si>
  <si>
    <t>PRM-0258</t>
  </si>
  <si>
    <t>PRM-0259</t>
  </si>
  <si>
    <t>PRM-0260</t>
  </si>
  <si>
    <t>PRM-0261</t>
  </si>
  <si>
    <t>PRM-0262</t>
  </si>
  <si>
    <t>PRM-0263</t>
  </si>
  <si>
    <t>PRM-0264</t>
  </si>
  <si>
    <t>PRM-0265</t>
  </si>
  <si>
    <t>PRM-0266</t>
  </si>
  <si>
    <t>PRM-0267</t>
  </si>
  <si>
    <t>PRM-0268</t>
  </si>
  <si>
    <t>PRM-0269</t>
  </si>
  <si>
    <t>PRM-0270</t>
  </si>
  <si>
    <t>PRM-0271</t>
  </si>
  <si>
    <t>PRM-0272</t>
  </si>
  <si>
    <t>PRM-0273</t>
  </si>
  <si>
    <t>PRM-0274</t>
  </si>
  <si>
    <t>PRM-0275</t>
  </si>
  <si>
    <t>PRM-0276</t>
  </si>
  <si>
    <t>PRM-0277</t>
  </si>
  <si>
    <t>PRM-0278</t>
  </si>
  <si>
    <t>PRM-0279</t>
  </si>
  <si>
    <t>PRM-0280</t>
  </si>
  <si>
    <t>PRM-0281</t>
  </si>
  <si>
    <t>PRM-0282</t>
  </si>
  <si>
    <t>PRM-0283</t>
  </si>
  <si>
    <t>PRM-0284</t>
  </si>
  <si>
    <t>PRM-0285</t>
  </si>
  <si>
    <t>PRM-0286</t>
  </si>
  <si>
    <t>PRM-0287</t>
  </si>
  <si>
    <t>PRM-0288</t>
  </si>
  <si>
    <t>PRM-0289</t>
  </si>
  <si>
    <t>PRM-0290</t>
  </si>
  <si>
    <t>PRM-0291</t>
  </si>
  <si>
    <t>PRM-0292</t>
  </si>
  <si>
    <t>PRM-0293</t>
  </si>
  <si>
    <t>PRM-0294</t>
  </si>
  <si>
    <t>PRM-0295</t>
  </si>
  <si>
    <t>PRM-0296</t>
  </si>
  <si>
    <t>PRM-0297</t>
  </si>
  <si>
    <t>PRM-0298</t>
  </si>
  <si>
    <t>PRM-0299</t>
  </si>
  <si>
    <t>PRM-0300</t>
  </si>
  <si>
    <t>PRM-0301</t>
  </si>
  <si>
    <t>PRM-0302</t>
  </si>
  <si>
    <t>PRM-0303</t>
  </si>
  <si>
    <t>PRM-0304</t>
  </si>
  <si>
    <t>PRM-0305</t>
  </si>
  <si>
    <t>PRM-0306</t>
  </si>
  <si>
    <t>PRM-0307</t>
  </si>
  <si>
    <t>PRM-0308</t>
  </si>
  <si>
    <t>PRM-0309</t>
  </si>
  <si>
    <t>PRM-0310</t>
  </si>
  <si>
    <t>PRM-0311</t>
  </si>
  <si>
    <t>PRM-0312</t>
  </si>
  <si>
    <t>PRM-0313</t>
  </si>
  <si>
    <t>PRM-0314</t>
  </si>
  <si>
    <t>PRM-0315</t>
  </si>
  <si>
    <t>PRM-0316</t>
  </si>
  <si>
    <t>PRM-0317</t>
  </si>
  <si>
    <t>PRM-0318</t>
  </si>
  <si>
    <t>PRM-0319</t>
  </si>
  <si>
    <t>PRM-0320</t>
  </si>
  <si>
    <t>PRM-0321</t>
  </si>
  <si>
    <t>PRM-0322</t>
  </si>
  <si>
    <t>PRM-0323</t>
  </si>
  <si>
    <t>PRM-0324</t>
  </si>
  <si>
    <t>PRM-0325</t>
  </si>
  <si>
    <t>PRM-0326</t>
  </si>
  <si>
    <t>PRM-0327</t>
  </si>
  <si>
    <t>PRM-0328</t>
  </si>
  <si>
    <t>PRM-0329</t>
  </si>
  <si>
    <t>PRM-0330</t>
  </si>
  <si>
    <t>PRM-0331</t>
  </si>
  <si>
    <t>PRM-0332</t>
  </si>
  <si>
    <t>PRM-0333</t>
  </si>
  <si>
    <t>PRM-0334</t>
  </si>
  <si>
    <t>PRM-0335</t>
  </si>
  <si>
    <t>PRM-0336</t>
  </si>
  <si>
    <t>PRM-0337</t>
  </si>
  <si>
    <t>PRM-0338</t>
  </si>
  <si>
    <t>PRM-0339</t>
  </si>
  <si>
    <t>PRM-0340</t>
  </si>
  <si>
    <t>PRM-0341</t>
  </si>
  <si>
    <t>PRM-0342</t>
  </si>
  <si>
    <t>PRM-0343</t>
  </si>
  <si>
    <t>PRM-0344</t>
  </si>
  <si>
    <t>PRM-0345</t>
  </si>
  <si>
    <t>PRM-0346</t>
  </si>
  <si>
    <t>PRM-0347</t>
  </si>
  <si>
    <t>PRM-0348</t>
  </si>
  <si>
    <t>PRM-0349</t>
  </si>
  <si>
    <t>PRM-0350</t>
  </si>
  <si>
    <t>PRM-0351</t>
  </si>
  <si>
    <t>PRM-0352</t>
  </si>
  <si>
    <t>PRM-0353</t>
  </si>
  <si>
    <t>PRM-0354</t>
  </si>
  <si>
    <t>PRM-0355</t>
  </si>
  <si>
    <t>PRM-0356</t>
  </si>
  <si>
    <t>PRM-0357</t>
  </si>
  <si>
    <t>PRM-0358</t>
  </si>
  <si>
    <t>PRM-0359</t>
  </si>
  <si>
    <t>PRM-0360</t>
  </si>
  <si>
    <t>PRM-0361</t>
  </si>
  <si>
    <t>PRM-0362</t>
  </si>
  <si>
    <t>PRM-0363</t>
  </si>
  <si>
    <t>PRM-0364</t>
  </si>
  <si>
    <t>PRM-0365</t>
  </si>
  <si>
    <t>PRM-0366</t>
  </si>
  <si>
    <t>PRM-0367</t>
  </si>
  <si>
    <t>PRM-0368</t>
  </si>
  <si>
    <t>PRM-0369</t>
  </si>
  <si>
    <t>PRM-0370</t>
  </si>
  <si>
    <t>PRM-0371</t>
  </si>
  <si>
    <t>PRM-0372</t>
  </si>
  <si>
    <t>PRM-0373</t>
  </si>
  <si>
    <t>PRM-0374</t>
  </si>
  <si>
    <t>PRM-0375</t>
  </si>
  <si>
    <t>PRM-0376</t>
  </si>
  <si>
    <t>PRM-0377</t>
  </si>
  <si>
    <t>PRM-0378</t>
  </si>
  <si>
    <t>PRM-0379</t>
  </si>
  <si>
    <t>PRM-0380</t>
  </si>
  <si>
    <t>PRM-0381</t>
  </si>
  <si>
    <t>PRM-0382</t>
  </si>
  <si>
    <t>PRM-0383</t>
  </si>
  <si>
    <t>PRM-0384</t>
  </si>
  <si>
    <t>PRM-0385</t>
  </si>
  <si>
    <t>PRM-0386</t>
  </si>
  <si>
    <t>PRM-0387</t>
  </si>
  <si>
    <t>PRM-0388</t>
  </si>
  <si>
    <t>PRM-0389</t>
  </si>
  <si>
    <t>PRM-0390</t>
  </si>
  <si>
    <t>PRM-0391</t>
  </si>
  <si>
    <t>PRM-0392</t>
  </si>
  <si>
    <t>PRM-0393</t>
  </si>
  <si>
    <t>PRM-0394</t>
  </si>
  <si>
    <t>PRM-0395</t>
  </si>
  <si>
    <t>PRM-0396</t>
  </si>
  <si>
    <t>PRM-0397</t>
  </si>
  <si>
    <t>PRM-0398</t>
  </si>
  <si>
    <t>PRM-0399</t>
  </si>
  <si>
    <t>PRM-0400</t>
  </si>
  <si>
    <t>PRM-0401</t>
  </si>
  <si>
    <t>PRM-0402</t>
  </si>
  <si>
    <t>PRM-0403</t>
  </si>
  <si>
    <t>PRM-0404</t>
  </si>
  <si>
    <t>PRM-0405</t>
  </si>
  <si>
    <t>PRM-0406</t>
  </si>
  <si>
    <t>PRM-0407</t>
  </si>
  <si>
    <t>PRM-0408</t>
  </si>
  <si>
    <t>PRM-0409</t>
  </si>
  <si>
    <t>PRM-0410</t>
  </si>
  <si>
    <t>PRM-0411</t>
  </si>
  <si>
    <t>PRM-0412</t>
  </si>
  <si>
    <t>PRM-0413</t>
  </si>
  <si>
    <t>PRM-0414</t>
  </si>
  <si>
    <t>PRM-0415</t>
  </si>
  <si>
    <t>PRM-0416</t>
  </si>
  <si>
    <t>PRM-0417</t>
  </si>
  <si>
    <t>PRM-0418</t>
  </si>
  <si>
    <t>PRM-0419</t>
  </si>
  <si>
    <t>PRM-0420</t>
  </si>
  <si>
    <t>PRM-0421</t>
  </si>
  <si>
    <t>PRM-0422</t>
  </si>
  <si>
    <t>PRM-0423</t>
  </si>
  <si>
    <t>PRM-0424</t>
  </si>
  <si>
    <t>PRM-0425</t>
  </si>
  <si>
    <t>PRM-0426</t>
  </si>
  <si>
    <t>PRM-0427</t>
  </si>
  <si>
    <t>PRM-0428</t>
  </si>
  <si>
    <t>PRM-0429</t>
  </si>
  <si>
    <t>PRM-0430</t>
  </si>
  <si>
    <t>PRM-0431</t>
  </si>
  <si>
    <t>PRM-0432</t>
  </si>
  <si>
    <t>PRM-0433</t>
  </si>
  <si>
    <t>PRM-0434</t>
  </si>
  <si>
    <t>PRM-0435</t>
  </si>
  <si>
    <t>PRM-0436</t>
  </si>
  <si>
    <t>PRM-0437</t>
  </si>
  <si>
    <t>PRM-0438</t>
  </si>
  <si>
    <t>PRM-0439</t>
  </si>
  <si>
    <t>PRM-0440</t>
  </si>
  <si>
    <t>PRM-0441</t>
  </si>
  <si>
    <t>PRM-0442</t>
  </si>
  <si>
    <t>PRM-0443</t>
  </si>
  <si>
    <t>PRM-0444</t>
  </si>
  <si>
    <t>PRM-0445</t>
  </si>
  <si>
    <t>PRM-0446</t>
  </si>
  <si>
    <t>PRM-0447</t>
  </si>
  <si>
    <t>PRM-0448</t>
  </si>
  <si>
    <t>PRM-0449</t>
  </si>
  <si>
    <t>PRM-0450</t>
  </si>
  <si>
    <t>PRM-0451</t>
  </si>
  <si>
    <t>PRM-0452</t>
  </si>
  <si>
    <t>PRM-0453</t>
  </si>
  <si>
    <t>PRM-0454</t>
  </si>
  <si>
    <t>PRM-0455</t>
  </si>
  <si>
    <t>PRM-0456</t>
  </si>
  <si>
    <t>PRM-0457</t>
  </si>
  <si>
    <t>PRM-0458</t>
  </si>
  <si>
    <t>PRM-0459</t>
  </si>
  <si>
    <t>PRM-0460</t>
  </si>
  <si>
    <t>PRM-0461</t>
  </si>
  <si>
    <t>PRM-0462</t>
  </si>
  <si>
    <t>PRM-0463</t>
  </si>
  <si>
    <t>PRM-0464</t>
  </si>
  <si>
    <t>PRM-0465</t>
  </si>
  <si>
    <t>PRM-0466</t>
  </si>
  <si>
    <t>PRM-0467</t>
  </si>
  <si>
    <t>PRM-0468</t>
  </si>
  <si>
    <t>PRM-0469</t>
  </si>
  <si>
    <t>PRM-0470</t>
  </si>
  <si>
    <t>PRM-0471</t>
  </si>
  <si>
    <t>PRM-0472</t>
  </si>
  <si>
    <t>PRM-0473</t>
  </si>
  <si>
    <t>PRM-0474</t>
  </si>
  <si>
    <t>PRM-0475</t>
  </si>
  <si>
    <t>PRM-0476</t>
  </si>
  <si>
    <t>PRM-0477</t>
  </si>
  <si>
    <t>PRM-0478</t>
  </si>
  <si>
    <t>PRM-0479</t>
  </si>
  <si>
    <t>PRM-0480</t>
  </si>
  <si>
    <t>PRM-0481</t>
  </si>
  <si>
    <t>PRM-0482</t>
  </si>
  <si>
    <t>PRM-0483</t>
  </si>
  <si>
    <t>PRM-0484</t>
  </si>
  <si>
    <t>PRM-0485</t>
  </si>
  <si>
    <t>PRM-0486</t>
  </si>
  <si>
    <t>PRM-0487</t>
  </si>
  <si>
    <t>PRM-0488</t>
  </si>
  <si>
    <t>PRM-0489</t>
  </si>
  <si>
    <t>PRM-0490</t>
  </si>
  <si>
    <t>PRM-0491</t>
  </si>
  <si>
    <t>PRM-0492</t>
  </si>
  <si>
    <t>PRM-0493</t>
  </si>
  <si>
    <t>PRM-0494</t>
  </si>
  <si>
    <t>PRM-0495</t>
  </si>
  <si>
    <t>PRM-0496</t>
  </si>
  <si>
    <t>PRM-0497</t>
  </si>
  <si>
    <t>PRM-0498</t>
  </si>
  <si>
    <t>PRM-0499</t>
  </si>
  <si>
    <t>PRM-0500</t>
  </si>
  <si>
    <t>PRM-0501</t>
  </si>
  <si>
    <t>PRM-0502</t>
  </si>
  <si>
    <t>PRM-0503</t>
  </si>
  <si>
    <t>PRM-0504</t>
  </si>
  <si>
    <t>PRM-0505</t>
  </si>
  <si>
    <t>PRM-0506</t>
  </si>
  <si>
    <t>PRM-0507</t>
  </si>
  <si>
    <t>PRM-0508</t>
  </si>
  <si>
    <t>PRM-0509</t>
  </si>
  <si>
    <t>PRM-0510</t>
  </si>
  <si>
    <t>PRM-0511</t>
  </si>
  <si>
    <t>PRM-0512</t>
  </si>
  <si>
    <t>PRM-0513</t>
  </si>
  <si>
    <t>PRM-0514</t>
  </si>
  <si>
    <t>PRM-0515</t>
  </si>
  <si>
    <t>PRM-0516</t>
  </si>
  <si>
    <t>PRM-0517</t>
  </si>
  <si>
    <t>PRM-0518</t>
  </si>
  <si>
    <t>PRM-0519</t>
  </si>
  <si>
    <t>PRM-0520</t>
  </si>
  <si>
    <t>PRM-0521</t>
  </si>
  <si>
    <t>PRM-0522</t>
  </si>
  <si>
    <t>PRM-0523</t>
  </si>
  <si>
    <t>PRM-0524</t>
  </si>
  <si>
    <t>PRM-0525</t>
  </si>
  <si>
    <t>PRM-0526</t>
  </si>
  <si>
    <t>PRM-0527</t>
  </si>
  <si>
    <t>PRM-0528</t>
  </si>
  <si>
    <t>PRM-0529</t>
  </si>
  <si>
    <t>PRM-0530</t>
  </si>
  <si>
    <t>PRM-0531</t>
  </si>
  <si>
    <t>PRM-0532</t>
  </si>
  <si>
    <t>PRM-0533</t>
  </si>
  <si>
    <t>PRM-0534</t>
  </si>
  <si>
    <t>PRM-0535</t>
  </si>
  <si>
    <t>PRM-0536</t>
  </si>
  <si>
    <t>PRM-0537</t>
  </si>
  <si>
    <t>PRM-0538</t>
  </si>
  <si>
    <t>PRM-0539</t>
  </si>
  <si>
    <t>PRM-0540</t>
  </si>
  <si>
    <t>PRM-0541</t>
  </si>
  <si>
    <t>PRM-0542</t>
  </si>
  <si>
    <t>PRM-0543</t>
  </si>
  <si>
    <t>PRM-0544</t>
  </si>
  <si>
    <t>PRM-0545</t>
  </si>
  <si>
    <t>PRM-0546</t>
  </si>
  <si>
    <t>PRM-0547</t>
  </si>
  <si>
    <t>PRM-0548</t>
  </si>
  <si>
    <t>PRM-0549</t>
  </si>
  <si>
    <t>PRM-0550</t>
  </si>
  <si>
    <t>PRM-0551</t>
  </si>
  <si>
    <t>PRM-0552</t>
  </si>
  <si>
    <t>PRM-0553</t>
  </si>
  <si>
    <t>PRM-0554</t>
  </si>
  <si>
    <t>PRM-0555</t>
  </si>
  <si>
    <t>PRM-0556</t>
  </si>
  <si>
    <t>PRM-0557</t>
  </si>
  <si>
    <t>PRM-0558</t>
  </si>
  <si>
    <t>PRM-0559</t>
  </si>
  <si>
    <t>PRM-0560</t>
  </si>
  <si>
    <t>PRM-0561</t>
  </si>
  <si>
    <t>PRM-0562</t>
  </si>
  <si>
    <t>PRM-0563</t>
  </si>
  <si>
    <t>PRM-0564</t>
  </si>
  <si>
    <t>PRM-0565</t>
  </si>
  <si>
    <t>PRM-0566</t>
  </si>
  <si>
    <t>PRM-0567</t>
  </si>
  <si>
    <t>PRM-0568</t>
  </si>
  <si>
    <t>PRM-0569</t>
  </si>
  <si>
    <t>PRM-0570</t>
  </si>
  <si>
    <t>PRM-0571</t>
  </si>
  <si>
    <t>PRM-0572</t>
  </si>
  <si>
    <t>PRM-0573</t>
  </si>
  <si>
    <t>PRM-0574</t>
  </si>
  <si>
    <t>PRM-0575</t>
  </si>
  <si>
    <t>PRM-0576</t>
  </si>
  <si>
    <t>PRM-0577</t>
  </si>
  <si>
    <t>PRM-0578</t>
  </si>
  <si>
    <t>PRM-0579</t>
  </si>
  <si>
    <t>PRM-0580</t>
  </si>
  <si>
    <t>PRM-0581</t>
  </si>
  <si>
    <t>PRM-0582</t>
  </si>
  <si>
    <t>PRM-0583</t>
  </si>
  <si>
    <t>PRM-0584</t>
  </si>
  <si>
    <t>PRM-0585</t>
  </si>
  <si>
    <t>PRM-0586</t>
  </si>
  <si>
    <t>PRM-0587</t>
  </si>
  <si>
    <t>PRM-0588</t>
  </si>
  <si>
    <t>PRM-0589</t>
  </si>
  <si>
    <t>PRM-0590</t>
  </si>
  <si>
    <t>PRM-0591</t>
  </si>
  <si>
    <t>PRM-0592</t>
  </si>
  <si>
    <t>PRM-0593</t>
  </si>
  <si>
    <t>PRM-0594</t>
  </si>
  <si>
    <t>PRM-0595</t>
  </si>
  <si>
    <t>PRM-0596</t>
  </si>
  <si>
    <t>PRM-0597</t>
  </si>
  <si>
    <t>PRM-0598</t>
  </si>
  <si>
    <t>PRM-0599</t>
  </si>
  <si>
    <t>PRM-0600</t>
  </si>
  <si>
    <t>PRM-0601</t>
  </si>
  <si>
    <t>PRM-0602</t>
  </si>
  <si>
    <t>PRM-0603</t>
  </si>
  <si>
    <t>PRM-0604</t>
  </si>
  <si>
    <t>PRM-0605</t>
  </si>
  <si>
    <t>PRM-0606</t>
  </si>
  <si>
    <t>PRM-0607</t>
  </si>
  <si>
    <t>PRM-0608</t>
  </si>
  <si>
    <t>PRM-0609</t>
  </si>
  <si>
    <t>PRM-0610</t>
  </si>
  <si>
    <t>PRM-0611</t>
  </si>
  <si>
    <t>PRM-0612</t>
  </si>
  <si>
    <t>PRM-0613</t>
  </si>
  <si>
    <t>PRM-0614</t>
  </si>
  <si>
    <t>PRM-0615</t>
  </si>
  <si>
    <t>PRM-0616</t>
  </si>
  <si>
    <t>PRM-0617</t>
  </si>
  <si>
    <t>PRM-0618</t>
  </si>
  <si>
    <t>PRM-0619</t>
  </si>
  <si>
    <t>PRM-0620</t>
  </si>
  <si>
    <t>PRM-0621</t>
  </si>
  <si>
    <t>PRM-0622</t>
  </si>
  <si>
    <t>PRM-0623</t>
  </si>
  <si>
    <t>PRM-0624</t>
  </si>
  <si>
    <t>PRM-0625</t>
  </si>
  <si>
    <t>PRM-0626</t>
  </si>
  <si>
    <t>PRM-0627</t>
  </si>
  <si>
    <t>PRM-0628</t>
  </si>
  <si>
    <t>PRM-0629</t>
  </si>
  <si>
    <t>PRM-0630</t>
  </si>
  <si>
    <t>PRM-0631</t>
  </si>
  <si>
    <t>PRM-0632</t>
  </si>
  <si>
    <t>PRM-0633</t>
  </si>
  <si>
    <t>PRM-0634</t>
  </si>
  <si>
    <t>PRM-0635</t>
  </si>
  <si>
    <t>PRM-0636</t>
  </si>
  <si>
    <t>PRM-0637</t>
  </si>
  <si>
    <t>PRM-0638</t>
  </si>
  <si>
    <t>PRM-0639</t>
  </si>
  <si>
    <t>PRM-0640</t>
  </si>
  <si>
    <t>PRM-0641</t>
  </si>
  <si>
    <t>PRM-0642</t>
  </si>
  <si>
    <t>PRM-0643</t>
  </si>
  <si>
    <t>PRM-0644</t>
  </si>
  <si>
    <t>PRM-0645</t>
  </si>
  <si>
    <t>PRM-0646</t>
  </si>
  <si>
    <t>PRM-0647</t>
  </si>
  <si>
    <t>PRM-0648</t>
  </si>
  <si>
    <t>PRM-0649</t>
  </si>
  <si>
    <t>PRM-0650</t>
  </si>
  <si>
    <t>PRM-0651</t>
  </si>
  <si>
    <t>PRM-0652</t>
  </si>
  <si>
    <t>PRM-0653</t>
  </si>
  <si>
    <t>PRM-0654</t>
  </si>
  <si>
    <t>PRM-0655</t>
  </si>
  <si>
    <t>PRM-0656</t>
  </si>
  <si>
    <t>PRM-0657</t>
  </si>
  <si>
    <t>PRM-0658</t>
  </si>
  <si>
    <t>PRM-0659</t>
  </si>
  <si>
    <t>PRM-0660</t>
  </si>
  <si>
    <t>PRM-0661</t>
  </si>
  <si>
    <t>PRM-0662</t>
  </si>
  <si>
    <t>PRM-0663</t>
  </si>
  <si>
    <t>PRM-0664</t>
  </si>
  <si>
    <t>PRM-0665</t>
  </si>
  <si>
    <t>PRM-0666</t>
  </si>
  <si>
    <t>PRM-0667</t>
  </si>
  <si>
    <t>PRM-0668</t>
  </si>
  <si>
    <t>PRM-0669</t>
  </si>
  <si>
    <t>PRM-0670</t>
  </si>
  <si>
    <t>PRM-0671</t>
  </si>
  <si>
    <t>PRM-0672</t>
  </si>
  <si>
    <t>PRM-0673</t>
  </si>
  <si>
    <t>PRM-0674</t>
  </si>
  <si>
    <t>PRM-0675</t>
  </si>
  <si>
    <t>PRM-0676</t>
  </si>
  <si>
    <t>PRM-0677</t>
  </si>
  <si>
    <t>PRM-0678</t>
  </si>
  <si>
    <t>PRM-0679</t>
  </si>
  <si>
    <t>PRM-0680</t>
  </si>
  <si>
    <t>PRM-0681</t>
  </si>
  <si>
    <t>PRM-0682</t>
  </si>
  <si>
    <t>PRM-0683</t>
  </si>
  <si>
    <t>PRM-0684</t>
  </si>
  <si>
    <t>PRM-0685</t>
  </si>
  <si>
    <t>PRM-0686</t>
  </si>
  <si>
    <t>PRM-0687</t>
  </si>
  <si>
    <t>PRM-0688</t>
  </si>
  <si>
    <t>PRM-0689</t>
  </si>
  <si>
    <t>PRM-0690</t>
  </si>
  <si>
    <t>PRM-0691</t>
  </si>
  <si>
    <t>PRM-0692</t>
  </si>
  <si>
    <t>PRM-0693</t>
  </si>
  <si>
    <t>PRM-0694</t>
  </si>
  <si>
    <t>PRM-0695</t>
  </si>
  <si>
    <t>PRM-0696</t>
  </si>
  <si>
    <t>PRM-0697</t>
  </si>
  <si>
    <t>PRM-0698</t>
  </si>
  <si>
    <t>PRM-0699</t>
  </si>
  <si>
    <t>PRM-0700</t>
  </si>
  <si>
    <t>PRM-0701</t>
  </si>
  <si>
    <t>PRM-0702</t>
  </si>
  <si>
    <t>PRM-0703</t>
  </si>
  <si>
    <t>PRM-0704</t>
  </si>
  <si>
    <t>PRM-0705</t>
  </si>
  <si>
    <t>PRM-0706</t>
  </si>
  <si>
    <t>PRM-0707</t>
  </si>
  <si>
    <t>PRM-0708</t>
  </si>
  <si>
    <t>PRM-0709</t>
  </si>
  <si>
    <t>PRM-0710</t>
  </si>
  <si>
    <t>PRM-0711</t>
  </si>
  <si>
    <t>PRM-0712</t>
  </si>
  <si>
    <t>PRM-0713</t>
  </si>
  <si>
    <t>PRM-0714</t>
  </si>
  <si>
    <t>PRM-0715</t>
  </si>
  <si>
    <t>PRM-0716</t>
  </si>
  <si>
    <t>PRM-0717</t>
  </si>
  <si>
    <t>PRM-0718</t>
  </si>
  <si>
    <t>PRM-0719</t>
  </si>
  <si>
    <t>PRM-0720</t>
  </si>
  <si>
    <t>PRM-0721</t>
  </si>
  <si>
    <t>PRM-0722</t>
  </si>
  <si>
    <t>PRM-0723</t>
  </si>
  <si>
    <t>PRM-0724</t>
  </si>
  <si>
    <t>PRM-0725</t>
  </si>
  <si>
    <t>PRM-0726</t>
  </si>
  <si>
    <t>PRM-0727</t>
  </si>
  <si>
    <t>PRM-0728</t>
  </si>
  <si>
    <t>PRM-0729</t>
  </si>
  <si>
    <t>PRM-0730</t>
  </si>
  <si>
    <t>PRM-0731</t>
  </si>
  <si>
    <t>PRM-0732</t>
  </si>
  <si>
    <t>PRM-0733</t>
  </si>
  <si>
    <t>PRM-0734</t>
  </si>
  <si>
    <t>PRM-0735</t>
  </si>
  <si>
    <t>PRM-0736</t>
  </si>
  <si>
    <t>PRM-0737</t>
  </si>
  <si>
    <t>PRM-0738</t>
  </si>
  <si>
    <t>PRM-0739</t>
  </si>
  <si>
    <t>PRM-0740</t>
  </si>
  <si>
    <t>PRM-0741</t>
  </si>
  <si>
    <t>PRM-0742</t>
  </si>
  <si>
    <t>PRM-0743</t>
  </si>
  <si>
    <t>PRM-0744</t>
  </si>
  <si>
    <t>PRM-0745</t>
  </si>
  <si>
    <t>PRM-0746</t>
  </si>
  <si>
    <t>PRM-0747</t>
  </si>
  <si>
    <t>PRM-0748</t>
  </si>
  <si>
    <t>PRM-0749</t>
  </si>
  <si>
    <t>PRM-0750</t>
  </si>
  <si>
    <t>PRM-0751</t>
  </si>
  <si>
    <t>PRM-0752</t>
  </si>
  <si>
    <t>PRM-0753</t>
  </si>
  <si>
    <t>PRM-0754</t>
  </si>
  <si>
    <t>PRM-0755</t>
  </si>
  <si>
    <t>PRM-0756</t>
  </si>
  <si>
    <t>PRM-0757</t>
  </si>
  <si>
    <t>PRM-0758</t>
  </si>
  <si>
    <t>PRM-0759</t>
  </si>
  <si>
    <t>PRM-0760</t>
  </si>
  <si>
    <t>PRM-0761</t>
  </si>
  <si>
    <t>PRM-0762</t>
  </si>
  <si>
    <t>PRM-0763</t>
  </si>
  <si>
    <t>PRM-0764</t>
  </si>
  <si>
    <t>PRM-0765</t>
  </si>
  <si>
    <t>PRM-0766</t>
  </si>
  <si>
    <t>PRM-0767</t>
  </si>
  <si>
    <t>PRM-0768</t>
  </si>
  <si>
    <t>PRM-0769</t>
  </si>
  <si>
    <t>PRM-0770</t>
  </si>
  <si>
    <t>PRM-0771</t>
  </si>
  <si>
    <t>PRM-0772</t>
  </si>
  <si>
    <t>PRM-0773</t>
  </si>
  <si>
    <t>PRM-0774</t>
  </si>
  <si>
    <t>PRM-0775</t>
  </si>
  <si>
    <t>PRM-0776</t>
  </si>
  <si>
    <t>PRM-0777</t>
  </si>
  <si>
    <t>PRM-0778</t>
  </si>
  <si>
    <t>PRM-0779</t>
  </si>
  <si>
    <t>PRM-0780</t>
  </si>
  <si>
    <t>PRM-0781</t>
  </si>
  <si>
    <t>PRM-0782</t>
  </si>
  <si>
    <t>PRM-0783</t>
  </si>
  <si>
    <t>PRM-0784</t>
  </si>
  <si>
    <t>PRM-0785</t>
  </si>
  <si>
    <t>PRM-0786</t>
  </si>
  <si>
    <t>PRM-0787</t>
  </si>
  <si>
    <t>PRM-0788</t>
  </si>
  <si>
    <t>PRM-0789</t>
  </si>
  <si>
    <t>PRM-0790</t>
  </si>
  <si>
    <t>PRM-0791</t>
  </si>
  <si>
    <t>PRM-0792</t>
  </si>
  <si>
    <t>PRM-0793</t>
  </si>
  <si>
    <t>PRM-0794</t>
  </si>
  <si>
    <t>PRM-0795</t>
  </si>
  <si>
    <t>PRM-0796</t>
  </si>
  <si>
    <t>PRM-0797</t>
  </si>
  <si>
    <t>PRM-0798</t>
  </si>
  <si>
    <t>PRM-0799</t>
  </si>
  <si>
    <t>PRM-0800</t>
  </si>
  <si>
    <t>PRM-0801</t>
  </si>
  <si>
    <t>PRM-0802</t>
  </si>
  <si>
    <t>PRM-0803</t>
  </si>
  <si>
    <t>PRM-0804</t>
  </si>
  <si>
    <t>PRM-0805</t>
  </si>
  <si>
    <t>PRM-0806</t>
  </si>
  <si>
    <t>PRM-0807</t>
  </si>
  <si>
    <t>PRM-0808</t>
  </si>
  <si>
    <t>PRM-0809</t>
  </si>
  <si>
    <t>PRM-0810</t>
  </si>
  <si>
    <t>PRM-0811</t>
  </si>
  <si>
    <t>PRM-0812</t>
  </si>
  <si>
    <t>PRM-0813</t>
  </si>
  <si>
    <t>PRM-0814</t>
  </si>
  <si>
    <t>PRM-0815</t>
  </si>
  <si>
    <t>PRM-0816</t>
  </si>
  <si>
    <t>PRM-0817</t>
  </si>
  <si>
    <t>PRM-0818</t>
  </si>
  <si>
    <t>PRM-0819</t>
  </si>
  <si>
    <t>PRM-0820</t>
  </si>
  <si>
    <t>PRM-0821</t>
  </si>
  <si>
    <t>PRM-0822</t>
  </si>
  <si>
    <t>PRM-0823</t>
  </si>
  <si>
    <t>PRM-0824</t>
  </si>
  <si>
    <t>PRM-0825</t>
  </si>
  <si>
    <t>PRM-0826</t>
  </si>
  <si>
    <t>PRM-0827</t>
  </si>
  <si>
    <t>PRM-0828</t>
  </si>
  <si>
    <t>PRM-0829</t>
  </si>
  <si>
    <t>PRM-0830</t>
  </si>
  <si>
    <t>PRM-0831</t>
  </si>
  <si>
    <t>PRM-0832</t>
  </si>
  <si>
    <t>PRM-0833</t>
  </si>
  <si>
    <t>PRM-0834</t>
  </si>
  <si>
    <t>PRM-0835</t>
  </si>
  <si>
    <t>PRM-0836</t>
  </si>
  <si>
    <t>PRM-0837</t>
  </si>
  <si>
    <t>PRM-0838</t>
  </si>
  <si>
    <t>PRM-0839</t>
  </si>
  <si>
    <t>PRM-0840</t>
  </si>
  <si>
    <t>PRM-0841</t>
  </si>
  <si>
    <t>PRM-0842</t>
  </si>
  <si>
    <t>PRM-0843</t>
  </si>
  <si>
    <t>PRM-0844</t>
  </si>
  <si>
    <t>PRM-0845</t>
  </si>
  <si>
    <t>PRM-0846</t>
  </si>
  <si>
    <t>PRM-0847</t>
  </si>
  <si>
    <t>PRM-0848</t>
  </si>
  <si>
    <t>PRM-0849</t>
  </si>
  <si>
    <t>PRM-0850</t>
  </si>
  <si>
    <t>PRM-0851</t>
  </si>
  <si>
    <t>PRM-0852</t>
  </si>
  <si>
    <t>PRM-0853</t>
  </si>
  <si>
    <t>PRM-0854</t>
  </si>
  <si>
    <t>PRM-0855</t>
  </si>
  <si>
    <t>PRM-0856</t>
  </si>
  <si>
    <t>PRM-0857</t>
  </si>
  <si>
    <t>PRM-0858</t>
  </si>
  <si>
    <t>PRM-0859</t>
  </si>
  <si>
    <t>PRM-0860</t>
  </si>
  <si>
    <t>PRM-0861</t>
  </si>
  <si>
    <t>PRM-0862</t>
  </si>
  <si>
    <t>PRM-0863</t>
  </si>
  <si>
    <t>PRM-0864</t>
  </si>
  <si>
    <t>PRM-0865</t>
  </si>
  <si>
    <t>PRM-0866</t>
  </si>
  <si>
    <t>PRM-0867</t>
  </si>
  <si>
    <t>PRM-0868</t>
  </si>
  <si>
    <t>PRM-0869</t>
  </si>
  <si>
    <t>PRM-0870</t>
  </si>
  <si>
    <t>PRM-0871</t>
  </si>
  <si>
    <t>PRM-0872</t>
  </si>
  <si>
    <t>PRM-0873</t>
  </si>
  <si>
    <t>PRM-0874</t>
  </si>
  <si>
    <t>PRM-0875</t>
  </si>
  <si>
    <t>PRM-0876</t>
  </si>
  <si>
    <t>PRM-0877</t>
  </si>
  <si>
    <t>PRM-0878</t>
  </si>
  <si>
    <t>PRM-0879</t>
  </si>
  <si>
    <t>PRM-0880</t>
  </si>
  <si>
    <t>PRM-0881</t>
  </si>
  <si>
    <t>PRM-0882</t>
  </si>
  <si>
    <t>PRM-0883</t>
  </si>
  <si>
    <t>PRM-0884</t>
  </si>
  <si>
    <t>PRM-0885</t>
  </si>
  <si>
    <t>PRM-0886</t>
  </si>
  <si>
    <t>PRM-0887</t>
  </si>
  <si>
    <t>PRM-0888</t>
  </si>
  <si>
    <t>PRM-0889</t>
  </si>
  <si>
    <t>PRM-0890</t>
  </si>
  <si>
    <t>PRM-0891</t>
  </si>
  <si>
    <t>PRM-0892</t>
  </si>
  <si>
    <t>PRM-0893</t>
  </si>
  <si>
    <t>PRM-0894</t>
  </si>
  <si>
    <t>PRM-0895</t>
  </si>
  <si>
    <t>PRM-0896</t>
  </si>
  <si>
    <t>PRM-0897</t>
  </si>
  <si>
    <t>PRM-0898</t>
  </si>
  <si>
    <t>PRM-0899</t>
  </si>
  <si>
    <t>PRM-0900</t>
  </si>
  <si>
    <t>PRM-0901</t>
  </si>
  <si>
    <t>PRM-0902</t>
  </si>
  <si>
    <t>PRM-0903</t>
  </si>
  <si>
    <t>PRM-0904</t>
  </si>
  <si>
    <t>PRM-0905</t>
  </si>
  <si>
    <t>PRM-0906</t>
  </si>
  <si>
    <t>PRM-0907</t>
  </si>
  <si>
    <t>PRM-0908</t>
  </si>
  <si>
    <t>PRM-0909</t>
  </si>
  <si>
    <t>PRM-0910</t>
  </si>
  <si>
    <t>PRM-0911</t>
  </si>
  <si>
    <t>PRM-0912</t>
  </si>
  <si>
    <t>PRM-0913</t>
  </si>
  <si>
    <t>PRM-0914</t>
  </si>
  <si>
    <t>PRM-0915</t>
  </si>
  <si>
    <t>PRM-0916</t>
  </si>
  <si>
    <t>PRM-0917</t>
  </si>
  <si>
    <t>PRM-0918</t>
  </si>
  <si>
    <t>PRM-0919</t>
  </si>
  <si>
    <t>PRM-0920</t>
  </si>
  <si>
    <t>PRM-0921</t>
  </si>
  <si>
    <t>PRM-0922</t>
  </si>
  <si>
    <t>PRM-0923</t>
  </si>
  <si>
    <t>PRM-0924</t>
  </si>
  <si>
    <t>PRM-0925</t>
  </si>
  <si>
    <t>PRM-0926</t>
  </si>
  <si>
    <t>PRM-0927</t>
  </si>
  <si>
    <t>PRM-0928</t>
  </si>
  <si>
    <t>PRM-0929</t>
  </si>
  <si>
    <t>PRM-0930</t>
  </si>
  <si>
    <t>PRM-0931</t>
  </si>
  <si>
    <t>PRM-0932</t>
  </si>
  <si>
    <t>PRM-0933</t>
  </si>
  <si>
    <t>PRM-0934</t>
  </si>
  <si>
    <t>PRM-0935</t>
  </si>
  <si>
    <t>PRM-0936</t>
  </si>
  <si>
    <t>PRM-0937</t>
  </si>
  <si>
    <t>PRM-0938</t>
  </si>
  <si>
    <t>PRM-0939</t>
  </si>
  <si>
    <t>PRM-0940</t>
  </si>
  <si>
    <t>PRM-0941</t>
  </si>
  <si>
    <t>PRM-0942</t>
  </si>
  <si>
    <t>PRM-0943</t>
  </si>
  <si>
    <t>PRM-0944</t>
  </si>
  <si>
    <t>PRM-0945</t>
  </si>
  <si>
    <t>PRM-0946</t>
  </si>
  <si>
    <t>PRM-0947</t>
  </si>
  <si>
    <t>PRM-0948</t>
  </si>
  <si>
    <t>PRM-0949</t>
  </si>
  <si>
    <t>PRM-0950</t>
  </si>
  <si>
    <t>PRM-0951</t>
  </si>
  <si>
    <t>PRM-0952</t>
  </si>
  <si>
    <t>PRM-0953</t>
  </si>
  <si>
    <t>PRM-0954</t>
  </si>
  <si>
    <t>PRM-0955</t>
  </si>
  <si>
    <t>PRM-0956</t>
  </si>
  <si>
    <t>PRM-0957</t>
  </si>
  <si>
    <t>PRM-0958</t>
  </si>
  <si>
    <t>PRM-0959</t>
  </si>
  <si>
    <t>PRM-0960</t>
  </si>
  <si>
    <t>PRM-0961</t>
  </si>
  <si>
    <t>PRM-0962</t>
  </si>
  <si>
    <t>PRM-0963</t>
  </si>
  <si>
    <t>PRM-0964</t>
  </si>
  <si>
    <t>PRM-0965</t>
  </si>
  <si>
    <t>PRM-0966</t>
  </si>
  <si>
    <t>PRM-0967</t>
  </si>
  <si>
    <t>PRM-0968</t>
  </si>
  <si>
    <t>PRM-0969</t>
  </si>
  <si>
    <t>PRM-0970</t>
  </si>
  <si>
    <t>PRM-0971</t>
  </si>
  <si>
    <t>PRM-0972</t>
  </si>
  <si>
    <t>PRM-0973</t>
  </si>
  <si>
    <t>PRM-0974</t>
  </si>
  <si>
    <t>PRM-0975</t>
  </si>
  <si>
    <t>PRM-0976</t>
  </si>
  <si>
    <t>PRM-0977</t>
  </si>
  <si>
    <t>PRM-0978</t>
  </si>
  <si>
    <t>PRM-0979</t>
  </si>
  <si>
    <t>PRM-0980</t>
  </si>
  <si>
    <t>PRM-0981</t>
  </si>
  <si>
    <t>PRM-0982</t>
  </si>
  <si>
    <t>PRM-0983</t>
  </si>
  <si>
    <t>PRM-0984</t>
  </si>
  <si>
    <t>PRM-0985</t>
  </si>
  <si>
    <t>PRM-0986</t>
  </si>
  <si>
    <t>PRM-0987</t>
  </si>
  <si>
    <t>PRM-0988</t>
  </si>
  <si>
    <t>PRM-0989</t>
  </si>
  <si>
    <t>PRM-0990</t>
  </si>
  <si>
    <t>PRM-0991</t>
  </si>
  <si>
    <t>PRM-0992</t>
  </si>
  <si>
    <t>PRM-0993</t>
  </si>
  <si>
    <t>PRM-0994</t>
  </si>
  <si>
    <t>PRM-0995</t>
  </si>
  <si>
    <t>PRM-0996</t>
  </si>
  <si>
    <t>PRM-0997</t>
  </si>
  <si>
    <t>PRM-0998</t>
  </si>
  <si>
    <t>PRM-0999</t>
  </si>
  <si>
    <t>PRM-1000</t>
  </si>
  <si>
    <t>SRM-0001</t>
  </si>
  <si>
    <t>SRM</t>
  </si>
  <si>
    <t>New User Setup</t>
  </si>
  <si>
    <t>SRM ticket requiring operational handling</t>
  </si>
  <si>
    <t>SRM-0002</t>
  </si>
  <si>
    <t>Access Request</t>
  </si>
  <si>
    <t>SRM-0003</t>
  </si>
  <si>
    <t>SRM-0004</t>
  </si>
  <si>
    <t>SRM-0005</t>
  </si>
  <si>
    <t>Data Request</t>
  </si>
  <si>
    <t>SRM-0006</t>
  </si>
  <si>
    <t>Configuration Change</t>
  </si>
  <si>
    <t>SRM-0007</t>
  </si>
  <si>
    <t>Software Installation</t>
  </si>
  <si>
    <t>SRM-0008</t>
  </si>
  <si>
    <t>SRM-0009</t>
  </si>
  <si>
    <t>SRM-0010</t>
  </si>
  <si>
    <t>Report Request</t>
  </si>
  <si>
    <t>SRM-0011</t>
  </si>
  <si>
    <t>SRM-0012</t>
  </si>
  <si>
    <t>SRM-0013</t>
  </si>
  <si>
    <t>SRM-0014</t>
  </si>
  <si>
    <t>SRM-0015</t>
  </si>
  <si>
    <t>SRM-0016</t>
  </si>
  <si>
    <t>SRM-0017</t>
  </si>
  <si>
    <t>SRM-0018</t>
  </si>
  <si>
    <t>SRM-0019</t>
  </si>
  <si>
    <t>SRM-0020</t>
  </si>
  <si>
    <t>Account Request</t>
  </si>
  <si>
    <t>SRM-0021</t>
  </si>
  <si>
    <t>SRM-0022</t>
  </si>
  <si>
    <t>SRM-0023</t>
  </si>
  <si>
    <t>SRM-0024</t>
  </si>
  <si>
    <t>SRM-0025</t>
  </si>
  <si>
    <t>SRM-0026</t>
  </si>
  <si>
    <t>SRM-0027</t>
  </si>
  <si>
    <t>SRM-0028</t>
  </si>
  <si>
    <t>SRM-0029</t>
  </si>
  <si>
    <t>Certificate Request</t>
  </si>
  <si>
    <t>SRM-0030</t>
  </si>
  <si>
    <t>SRM-0031</t>
  </si>
  <si>
    <t>SRM-0032</t>
  </si>
  <si>
    <t>SRM-0033</t>
  </si>
  <si>
    <t>SRM-0034</t>
  </si>
  <si>
    <t>SRM-0035</t>
  </si>
  <si>
    <t>SRM-0036</t>
  </si>
  <si>
    <t>SRM-0037</t>
  </si>
  <si>
    <t>SRM-0038</t>
  </si>
  <si>
    <t>SRM-0039</t>
  </si>
  <si>
    <t>SRM-0040</t>
  </si>
  <si>
    <t>SRM-0041</t>
  </si>
  <si>
    <t>SRM-0042</t>
  </si>
  <si>
    <t>SRM-0043</t>
  </si>
  <si>
    <t>SRM-0044</t>
  </si>
  <si>
    <t>SRM-0045</t>
  </si>
  <si>
    <t>SRM-0046</t>
  </si>
  <si>
    <t>SRM-0047</t>
  </si>
  <si>
    <t>SRM-0048</t>
  </si>
  <si>
    <t>SRM-0049</t>
  </si>
  <si>
    <t>SRM-0050</t>
  </si>
  <si>
    <t>SRM-0051</t>
  </si>
  <si>
    <t>SRM-0052</t>
  </si>
  <si>
    <t>SRM-0053</t>
  </si>
  <si>
    <t>SRM-0054</t>
  </si>
  <si>
    <t>SRM-0055</t>
  </si>
  <si>
    <t>SRM-0056</t>
  </si>
  <si>
    <t>SRM-0057</t>
  </si>
  <si>
    <t>SRM-0058</t>
  </si>
  <si>
    <t>SRM-0059</t>
  </si>
  <si>
    <t>SRM-0060</t>
  </si>
  <si>
    <t>SRM-0061</t>
  </si>
  <si>
    <t>SRM-0062</t>
  </si>
  <si>
    <t>SRM-0063</t>
  </si>
  <si>
    <t>SRM-0064</t>
  </si>
  <si>
    <t>SRM-0065</t>
  </si>
  <si>
    <t>SRM-0066</t>
  </si>
  <si>
    <t>SRM-0067</t>
  </si>
  <si>
    <t>SRM-0068</t>
  </si>
  <si>
    <t>SRM-0069</t>
  </si>
  <si>
    <t>SRM-0070</t>
  </si>
  <si>
    <t>SRM-0071</t>
  </si>
  <si>
    <t>SRM-0072</t>
  </si>
  <si>
    <t>SRM-0073</t>
  </si>
  <si>
    <t>SRM-0074</t>
  </si>
  <si>
    <t>SRM-0075</t>
  </si>
  <si>
    <t>SRM-0076</t>
  </si>
  <si>
    <t>SRM-0077</t>
  </si>
  <si>
    <t>SRM-0078</t>
  </si>
  <si>
    <t>SRM-0079</t>
  </si>
  <si>
    <t>SRM-0080</t>
  </si>
  <si>
    <t>SRM-0081</t>
  </si>
  <si>
    <t>SRM-0082</t>
  </si>
  <si>
    <t>SRM-0083</t>
  </si>
  <si>
    <t>SRM-0084</t>
  </si>
  <si>
    <t>SRM-0085</t>
  </si>
  <si>
    <t>SRM-0086</t>
  </si>
  <si>
    <t>SRM-0087</t>
  </si>
  <si>
    <t>SRM-0088</t>
  </si>
  <si>
    <t>SRM-0089</t>
  </si>
  <si>
    <t>SRM-0090</t>
  </si>
  <si>
    <t>SRM-0091</t>
  </si>
  <si>
    <t>SRM-0092</t>
  </si>
  <si>
    <t>SRM-0093</t>
  </si>
  <si>
    <t>SRM-0094</t>
  </si>
  <si>
    <t>SRM-0095</t>
  </si>
  <si>
    <t>SRM-0096</t>
  </si>
  <si>
    <t>SRM-0097</t>
  </si>
  <si>
    <t>SRM-0098</t>
  </si>
  <si>
    <t>SRM-0099</t>
  </si>
  <si>
    <t>SRM-0100</t>
  </si>
  <si>
    <t>SRM-0101</t>
  </si>
  <si>
    <t>SRM-0102</t>
  </si>
  <si>
    <t>SRM-0103</t>
  </si>
  <si>
    <t>SRM-0104</t>
  </si>
  <si>
    <t>SRM-0105</t>
  </si>
  <si>
    <t>SRM-0106</t>
  </si>
  <si>
    <t>SRM-0107</t>
  </si>
  <si>
    <t>SRM-0108</t>
  </si>
  <si>
    <t>SRM-0109</t>
  </si>
  <si>
    <t>SRM-0110</t>
  </si>
  <si>
    <t>SRM-0111</t>
  </si>
  <si>
    <t>SRM-0112</t>
  </si>
  <si>
    <t>SRM-0113</t>
  </si>
  <si>
    <t>SRM-0114</t>
  </si>
  <si>
    <t>SRM-0115</t>
  </si>
  <si>
    <t>SRM-0116</t>
  </si>
  <si>
    <t>SRM-0117</t>
  </si>
  <si>
    <t>SRM-0118</t>
  </si>
  <si>
    <t>SRM-0119</t>
  </si>
  <si>
    <t>SRM-0120</t>
  </si>
  <si>
    <t>SRM-0121</t>
  </si>
  <si>
    <t>SRM-0122</t>
  </si>
  <si>
    <t>SRM-0123</t>
  </si>
  <si>
    <t>SRM-0124</t>
  </si>
  <si>
    <t>SRM-0125</t>
  </si>
  <si>
    <t>SRM-0126</t>
  </si>
  <si>
    <t>SRM-0127</t>
  </si>
  <si>
    <t>SRM-0128</t>
  </si>
  <si>
    <t>SRM-0129</t>
  </si>
  <si>
    <t>SRM-0130</t>
  </si>
  <si>
    <t>SRM-0131</t>
  </si>
  <si>
    <t>SRM-0132</t>
  </si>
  <si>
    <t>SRM-0133</t>
  </si>
  <si>
    <t>SRM-0134</t>
  </si>
  <si>
    <t>SRM-0135</t>
  </si>
  <si>
    <t>SRM-0136</t>
  </si>
  <si>
    <t>SRM-0137</t>
  </si>
  <si>
    <t>SRM-0138</t>
  </si>
  <si>
    <t>SRM-0139</t>
  </si>
  <si>
    <t>SRM-0140</t>
  </si>
  <si>
    <t>SRM-0141</t>
  </si>
  <si>
    <t>SRM-0142</t>
  </si>
  <si>
    <t>SRM-0143</t>
  </si>
  <si>
    <t>SRM-0144</t>
  </si>
  <si>
    <t>SRM-0145</t>
  </si>
  <si>
    <t>SRM-0146</t>
  </si>
  <si>
    <t>SRM-0147</t>
  </si>
  <si>
    <t>SRM-0148</t>
  </si>
  <si>
    <t>SRM-0149</t>
  </si>
  <si>
    <t>SRM-0150</t>
  </si>
  <si>
    <t>SRM-0151</t>
  </si>
  <si>
    <t>SRM-0152</t>
  </si>
  <si>
    <t>SRM-0153</t>
  </si>
  <si>
    <t>SRM-0154</t>
  </si>
  <si>
    <t>SRM-0155</t>
  </si>
  <si>
    <t>SRM-0156</t>
  </si>
  <si>
    <t>SRM-0157</t>
  </si>
  <si>
    <t>SRM-0158</t>
  </si>
  <si>
    <t>SRM-0159</t>
  </si>
  <si>
    <t>SRM-0160</t>
  </si>
  <si>
    <t>SRM-0161</t>
  </si>
  <si>
    <t>SRM-0162</t>
  </si>
  <si>
    <t>SRM-0163</t>
  </si>
  <si>
    <t>SRM-0164</t>
  </si>
  <si>
    <t>SRM-0165</t>
  </si>
  <si>
    <t>SRM-0166</t>
  </si>
  <si>
    <t>SRM-0167</t>
  </si>
  <si>
    <t>SRM-0168</t>
  </si>
  <si>
    <t>SRM-0169</t>
  </si>
  <si>
    <t>SRM-0170</t>
  </si>
  <si>
    <t>SRM-0171</t>
  </si>
  <si>
    <t>SRM-0172</t>
  </si>
  <si>
    <t>SRM-0173</t>
  </si>
  <si>
    <t>SRM-0174</t>
  </si>
  <si>
    <t>SRM-0175</t>
  </si>
  <si>
    <t>SRM-0176</t>
  </si>
  <si>
    <t>SRM-0177</t>
  </si>
  <si>
    <t>SRM-0178</t>
  </si>
  <si>
    <t>SRM-0179</t>
  </si>
  <si>
    <t>SRM-0180</t>
  </si>
  <si>
    <t>SRM-0181</t>
  </si>
  <si>
    <t>SRM-0182</t>
  </si>
  <si>
    <t>SRM-0183</t>
  </si>
  <si>
    <t>SRM-0184</t>
  </si>
  <si>
    <t>SRM-0185</t>
  </si>
  <si>
    <t>SRM-0186</t>
  </si>
  <si>
    <t>SRM-0187</t>
  </si>
  <si>
    <t>SRM-0188</t>
  </si>
  <si>
    <t>SRM-0189</t>
  </si>
  <si>
    <t>SRM-0190</t>
  </si>
  <si>
    <t>SRM-0191</t>
  </si>
  <si>
    <t>SRM-0192</t>
  </si>
  <si>
    <t>SRM-0193</t>
  </si>
  <si>
    <t>SRM-0194</t>
  </si>
  <si>
    <t>SRM-0195</t>
  </si>
  <si>
    <t>SRM-0196</t>
  </si>
  <si>
    <t>SRM-0197</t>
  </si>
  <si>
    <t>SRM-0198</t>
  </si>
  <si>
    <t>SRM-0199</t>
  </si>
  <si>
    <t>SRM-0200</t>
  </si>
  <si>
    <t>SRM-0201</t>
  </si>
  <si>
    <t>SRM-0202</t>
  </si>
  <si>
    <t>SRM-0203</t>
  </si>
  <si>
    <t>SRM-0204</t>
  </si>
  <si>
    <t>SRM-0205</t>
  </si>
  <si>
    <t>SRM-0206</t>
  </si>
  <si>
    <t>SRM-0207</t>
  </si>
  <si>
    <t>SRM-0208</t>
  </si>
  <si>
    <t>SRM-0209</t>
  </si>
  <si>
    <t>SRM-0210</t>
  </si>
  <si>
    <t>SRM-0211</t>
  </si>
  <si>
    <t>SRM-0212</t>
  </si>
  <si>
    <t>SRM-0213</t>
  </si>
  <si>
    <t>SRM-0214</t>
  </si>
  <si>
    <t>SRM-0215</t>
  </si>
  <si>
    <t>SRM-0216</t>
  </si>
  <si>
    <t>SRM-0217</t>
  </si>
  <si>
    <t>SRM-0218</t>
  </si>
  <si>
    <t>SRM-0219</t>
  </si>
  <si>
    <t>SRM-0220</t>
  </si>
  <si>
    <t>SRM-0221</t>
  </si>
  <si>
    <t>SRM-0222</t>
  </si>
  <si>
    <t>SRM-0223</t>
  </si>
  <si>
    <t>SRM-0224</t>
  </si>
  <si>
    <t>SRM-0225</t>
  </si>
  <si>
    <t>SRM-0226</t>
  </si>
  <si>
    <t>SRM-0227</t>
  </si>
  <si>
    <t>SRM-0228</t>
  </si>
  <si>
    <t>SRM-0229</t>
  </si>
  <si>
    <t>SRM-0230</t>
  </si>
  <si>
    <t>SRM-0231</t>
  </si>
  <si>
    <t>SRM-0232</t>
  </si>
  <si>
    <t>SRM-0233</t>
  </si>
  <si>
    <t>SRM-0234</t>
  </si>
  <si>
    <t>SRM-0235</t>
  </si>
  <si>
    <t>SRM-0236</t>
  </si>
  <si>
    <t>SRM-0237</t>
  </si>
  <si>
    <t>SRM-0238</t>
  </si>
  <si>
    <t>SRM-0239</t>
  </si>
  <si>
    <t>SRM-0240</t>
  </si>
  <si>
    <t>SRM-0241</t>
  </si>
  <si>
    <t>SRM-0242</t>
  </si>
  <si>
    <t>SRM-0243</t>
  </si>
  <si>
    <t>SRM-0244</t>
  </si>
  <si>
    <t>SRM-0245</t>
  </si>
  <si>
    <t>SRM-0246</t>
  </si>
  <si>
    <t>SRM-0247</t>
  </si>
  <si>
    <t>SRM-0248</t>
  </si>
  <si>
    <t>SRM-0249</t>
  </si>
  <si>
    <t>SRM-0250</t>
  </si>
  <si>
    <t>SRM-0251</t>
  </si>
  <si>
    <t>SRM-0252</t>
  </si>
  <si>
    <t>SRM-0253</t>
  </si>
  <si>
    <t>SRM-0254</t>
  </si>
  <si>
    <t>SRM-0255</t>
  </si>
  <si>
    <t>SRM-0256</t>
  </si>
  <si>
    <t>SRM-0257</t>
  </si>
  <si>
    <t>SRM-0258</t>
  </si>
  <si>
    <t>SRM-0259</t>
  </si>
  <si>
    <t>SRM-0260</t>
  </si>
  <si>
    <t>SRM-0261</t>
  </si>
  <si>
    <t>SRM-0262</t>
  </si>
  <si>
    <t>SRM-0263</t>
  </si>
  <si>
    <t>SRM-0264</t>
  </si>
  <si>
    <t>SRM-0265</t>
  </si>
  <si>
    <t>SRM-0266</t>
  </si>
  <si>
    <t>SRM-0267</t>
  </si>
  <si>
    <t>SRM-0268</t>
  </si>
  <si>
    <t>SRM-0269</t>
  </si>
  <si>
    <t>SRM-0270</t>
  </si>
  <si>
    <t>SRM-0271</t>
  </si>
  <si>
    <t>SRM-0272</t>
  </si>
  <si>
    <t>SRM-0273</t>
  </si>
  <si>
    <t>SRM-0274</t>
  </si>
  <si>
    <t>SRM-0275</t>
  </si>
  <si>
    <t>SRM-0276</t>
  </si>
  <si>
    <t>SRM-0277</t>
  </si>
  <si>
    <t>SRM-0278</t>
  </si>
  <si>
    <t>SRM-0279</t>
  </si>
  <si>
    <t>SRM-0280</t>
  </si>
  <si>
    <t>SRM-0281</t>
  </si>
  <si>
    <t>SRM-0282</t>
  </si>
  <si>
    <t>SRM-0283</t>
  </si>
  <si>
    <t>SRM-0284</t>
  </si>
  <si>
    <t>SRM-0285</t>
  </si>
  <si>
    <t>SRM-0286</t>
  </si>
  <si>
    <t>SRM-0287</t>
  </si>
  <si>
    <t>SRM-0288</t>
  </si>
  <si>
    <t>SRM-0289</t>
  </si>
  <si>
    <t>SRM-0290</t>
  </si>
  <si>
    <t>SRM-0291</t>
  </si>
  <si>
    <t>SRM-0292</t>
  </si>
  <si>
    <t>SRM-0293</t>
  </si>
  <si>
    <t>SRM-0294</t>
  </si>
  <si>
    <t>SRM-0295</t>
  </si>
  <si>
    <t>SRM-0296</t>
  </si>
  <si>
    <t>SRM-0297</t>
  </si>
  <si>
    <t>SRM-0298</t>
  </si>
  <si>
    <t>SRM-0299</t>
  </si>
  <si>
    <t>SRM-0300</t>
  </si>
  <si>
    <t>SRM-0301</t>
  </si>
  <si>
    <t>SRM-0302</t>
  </si>
  <si>
    <t>SRM-0303</t>
  </si>
  <si>
    <t>SRM-0304</t>
  </si>
  <si>
    <t>SRM-0305</t>
  </si>
  <si>
    <t>SRM-0306</t>
  </si>
  <si>
    <t>SRM-0307</t>
  </si>
  <si>
    <t>SRM-0308</t>
  </si>
  <si>
    <t>SRM-0309</t>
  </si>
  <si>
    <t>SRM-0310</t>
  </si>
  <si>
    <t>SRM-0311</t>
  </si>
  <si>
    <t>SRM-0312</t>
  </si>
  <si>
    <t>SRM-0313</t>
  </si>
  <si>
    <t>SRM-0314</t>
  </si>
  <si>
    <t>SRM-0315</t>
  </si>
  <si>
    <t>SRM-0316</t>
  </si>
  <si>
    <t>SRM-0317</t>
  </si>
  <si>
    <t>SRM-0318</t>
  </si>
  <si>
    <t>SRM-0319</t>
  </si>
  <si>
    <t>SRM-0320</t>
  </si>
  <si>
    <t>SRM-0321</t>
  </si>
  <si>
    <t>SRM-0322</t>
  </si>
  <si>
    <t>SRM-0323</t>
  </si>
  <si>
    <t>SRM-0324</t>
  </si>
  <si>
    <t>SRM-0325</t>
  </si>
  <si>
    <t>SRM-0326</t>
  </si>
  <si>
    <t>SRM-0327</t>
  </si>
  <si>
    <t>SRM-0328</t>
  </si>
  <si>
    <t>SRM-0329</t>
  </si>
  <si>
    <t>SRM-0330</t>
  </si>
  <si>
    <t>SRM-0331</t>
  </si>
  <si>
    <t>SRM-0332</t>
  </si>
  <si>
    <t>SRM-0333</t>
  </si>
  <si>
    <t>SRM-0334</t>
  </si>
  <si>
    <t>SRM-0335</t>
  </si>
  <si>
    <t>SRM-0336</t>
  </si>
  <si>
    <t>SRM-0337</t>
  </si>
  <si>
    <t>SRM-0338</t>
  </si>
  <si>
    <t>SRM-0339</t>
  </si>
  <si>
    <t>SRM-0340</t>
  </si>
  <si>
    <t>SRM-0341</t>
  </si>
  <si>
    <t>SRM-0342</t>
  </si>
  <si>
    <t>SRM-0343</t>
  </si>
  <si>
    <t>SRM-0344</t>
  </si>
  <si>
    <t>SRM-0345</t>
  </si>
  <si>
    <t>SRM-0346</t>
  </si>
  <si>
    <t>SRM-0347</t>
  </si>
  <si>
    <t>SRM-0348</t>
  </si>
  <si>
    <t>SRM-0349</t>
  </si>
  <si>
    <t>SRM-0350</t>
  </si>
  <si>
    <t>SRM-0351</t>
  </si>
  <si>
    <t>SRM-0352</t>
  </si>
  <si>
    <t>SRM-0353</t>
  </si>
  <si>
    <t>SRM-0354</t>
  </si>
  <si>
    <t>SRM-0355</t>
  </si>
  <si>
    <t>SRM-0356</t>
  </si>
  <si>
    <t>SRM-0357</t>
  </si>
  <si>
    <t>SRM-0358</t>
  </si>
  <si>
    <t>SRM-0359</t>
  </si>
  <si>
    <t>SRM-0360</t>
  </si>
  <si>
    <t>SRM-0361</t>
  </si>
  <si>
    <t>SRM-0362</t>
  </si>
  <si>
    <t>SRM-0363</t>
  </si>
  <si>
    <t>SRM-0364</t>
  </si>
  <si>
    <t>SRM-0365</t>
  </si>
  <si>
    <t>SRM-0366</t>
  </si>
  <si>
    <t>SRM-0367</t>
  </si>
  <si>
    <t>SRM-0368</t>
  </si>
  <si>
    <t>SRM-0369</t>
  </si>
  <si>
    <t>SRM-0370</t>
  </si>
  <si>
    <t>SRM-0371</t>
  </si>
  <si>
    <t>SRM-0372</t>
  </si>
  <si>
    <t>SRM-0373</t>
  </si>
  <si>
    <t>SRM-0374</t>
  </si>
  <si>
    <t>SRM-0375</t>
  </si>
  <si>
    <t>SRM-0376</t>
  </si>
  <si>
    <t>SRM-0377</t>
  </si>
  <si>
    <t>SRM-0378</t>
  </si>
  <si>
    <t>SRM-0379</t>
  </si>
  <si>
    <t>SRM-0380</t>
  </si>
  <si>
    <t>SRM-0381</t>
  </si>
  <si>
    <t>SRM-0382</t>
  </si>
  <si>
    <t>SRM-0383</t>
  </si>
  <si>
    <t>SRM-0384</t>
  </si>
  <si>
    <t>SRM-0385</t>
  </si>
  <si>
    <t>SRM-0386</t>
  </si>
  <si>
    <t>SRM-0387</t>
  </si>
  <si>
    <t>SRM-0388</t>
  </si>
  <si>
    <t>SRM-0389</t>
  </si>
  <si>
    <t>SRM-0390</t>
  </si>
  <si>
    <t>SRM-0391</t>
  </si>
  <si>
    <t>SRM-0392</t>
  </si>
  <si>
    <t>SRM-0393</t>
  </si>
  <si>
    <t>SRM-0394</t>
  </si>
  <si>
    <t>SRM-0395</t>
  </si>
  <si>
    <t>SRM-0396</t>
  </si>
  <si>
    <t>SRM-0397</t>
  </si>
  <si>
    <t>SRM-0398</t>
  </si>
  <si>
    <t>SRM-0399</t>
  </si>
  <si>
    <t>SRM-0400</t>
  </si>
  <si>
    <t>SRM-0401</t>
  </si>
  <si>
    <t>SRM-0402</t>
  </si>
  <si>
    <t>SRM-0403</t>
  </si>
  <si>
    <t>SRM-0404</t>
  </si>
  <si>
    <t>SRM-0405</t>
  </si>
  <si>
    <t>SRM-0406</t>
  </si>
  <si>
    <t>SRM-0407</t>
  </si>
  <si>
    <t>SRM-0408</t>
  </si>
  <si>
    <t>SRM-0409</t>
  </si>
  <si>
    <t>SRM-0410</t>
  </si>
  <si>
    <t>SRM-0411</t>
  </si>
  <si>
    <t>SRM-0412</t>
  </si>
  <si>
    <t>SRM-0413</t>
  </si>
  <si>
    <t>SRM-0414</t>
  </si>
  <si>
    <t>SRM-0415</t>
  </si>
  <si>
    <t>SRM-0416</t>
  </si>
  <si>
    <t>SRM-0417</t>
  </si>
  <si>
    <t>SRM-0418</t>
  </si>
  <si>
    <t>SRM-0419</t>
  </si>
  <si>
    <t>SRM-0420</t>
  </si>
  <si>
    <t>SRM-0421</t>
  </si>
  <si>
    <t>SRM-0422</t>
  </si>
  <si>
    <t>SRM-0423</t>
  </si>
  <si>
    <t>SRM-0424</t>
  </si>
  <si>
    <t>SRM-0425</t>
  </si>
  <si>
    <t>SRM-0426</t>
  </si>
  <si>
    <t>SRM-0427</t>
  </si>
  <si>
    <t>SRM-0428</t>
  </si>
  <si>
    <t>SRM-0429</t>
  </si>
  <si>
    <t>SRM-0430</t>
  </si>
  <si>
    <t>SRM-0431</t>
  </si>
  <si>
    <t>SRM-0432</t>
  </si>
  <si>
    <t>SRM-0433</t>
  </si>
  <si>
    <t>SRM-0434</t>
  </si>
  <si>
    <t>SRM-0435</t>
  </si>
  <si>
    <t>SRM-0436</t>
  </si>
  <si>
    <t>SRM-0437</t>
  </si>
  <si>
    <t>SRM-0438</t>
  </si>
  <si>
    <t>SRM-0439</t>
  </si>
  <si>
    <t>SRM-0440</t>
  </si>
  <si>
    <t>SRM-0441</t>
  </si>
  <si>
    <t>SRM-0442</t>
  </si>
  <si>
    <t>SRM-0443</t>
  </si>
  <si>
    <t>SRM-0444</t>
  </si>
  <si>
    <t>SRM-0445</t>
  </si>
  <si>
    <t>SRM-0446</t>
  </si>
  <si>
    <t>SRM-0447</t>
  </si>
  <si>
    <t>SRM-0448</t>
  </si>
  <si>
    <t>SRM-0449</t>
  </si>
  <si>
    <t>SRM-0450</t>
  </si>
  <si>
    <t>SRM-0451</t>
  </si>
  <si>
    <t>SRM-0452</t>
  </si>
  <si>
    <t>SRM-0453</t>
  </si>
  <si>
    <t>SRM-0454</t>
  </si>
  <si>
    <t>SRM-0455</t>
  </si>
  <si>
    <t>SRM-0456</t>
  </si>
  <si>
    <t>SRM-0457</t>
  </si>
  <si>
    <t>SRM-0458</t>
  </si>
  <si>
    <t>SRM-0459</t>
  </si>
  <si>
    <t>SRM-0460</t>
  </si>
  <si>
    <t>SRM-0461</t>
  </si>
  <si>
    <t>SRM-0462</t>
  </si>
  <si>
    <t>SRM-0463</t>
  </si>
  <si>
    <t>SRM-0464</t>
  </si>
  <si>
    <t>SRM-0465</t>
  </si>
  <si>
    <t>SRM-0466</t>
  </si>
  <si>
    <t>SRM-0467</t>
  </si>
  <si>
    <t>SRM-0468</t>
  </si>
  <si>
    <t>SRM-0469</t>
  </si>
  <si>
    <t>SRM-0470</t>
  </si>
  <si>
    <t>SRM-0471</t>
  </si>
  <si>
    <t>SRM-0472</t>
  </si>
  <si>
    <t>SRM-0473</t>
  </si>
  <si>
    <t>SRM-0474</t>
  </si>
  <si>
    <t>SRM-0475</t>
  </si>
  <si>
    <t>SRM-0476</t>
  </si>
  <si>
    <t>SRM-0477</t>
  </si>
  <si>
    <t>SRM-0478</t>
  </si>
  <si>
    <t>SRM-0479</t>
  </si>
  <si>
    <t>SRM-0480</t>
  </si>
  <si>
    <t>SRM-0481</t>
  </si>
  <si>
    <t>SRM-0482</t>
  </si>
  <si>
    <t>SRM-0483</t>
  </si>
  <si>
    <t>SRM-0484</t>
  </si>
  <si>
    <t>SRM-0485</t>
  </si>
  <si>
    <t>SRM-0486</t>
  </si>
  <si>
    <t>SRM-0487</t>
  </si>
  <si>
    <t>SRM-0488</t>
  </si>
  <si>
    <t>SRM-0489</t>
  </si>
  <si>
    <t>SRM-0490</t>
  </si>
  <si>
    <t>SRM-0491</t>
  </si>
  <si>
    <t>SRM-0492</t>
  </si>
  <si>
    <t>SRM-0493</t>
  </si>
  <si>
    <t>SRM-0494</t>
  </si>
  <si>
    <t>SRM-0495</t>
  </si>
  <si>
    <t>SRM-0496</t>
  </si>
  <si>
    <t>SRM-0497</t>
  </si>
  <si>
    <t>SRM-0498</t>
  </si>
  <si>
    <t>SRM-0499</t>
  </si>
  <si>
    <t>SRM-0500</t>
  </si>
  <si>
    <t>SRM-0501</t>
  </si>
  <si>
    <t>SRM-0502</t>
  </si>
  <si>
    <t>SRM-0503</t>
  </si>
  <si>
    <t>SRM-0504</t>
  </si>
  <si>
    <t>SRM-0505</t>
  </si>
  <si>
    <t>SRM-0506</t>
  </si>
  <si>
    <t>SRM-0507</t>
  </si>
  <si>
    <t>SRM-0508</t>
  </si>
  <si>
    <t>SRM-0509</t>
  </si>
  <si>
    <t>SRM-0510</t>
  </si>
  <si>
    <t>SRM-0511</t>
  </si>
  <si>
    <t>SRM-0512</t>
  </si>
  <si>
    <t>SRM-0513</t>
  </si>
  <si>
    <t>SRM-0514</t>
  </si>
  <si>
    <t>SRM-0515</t>
  </si>
  <si>
    <t>SRM-0516</t>
  </si>
  <si>
    <t>SRM-0517</t>
  </si>
  <si>
    <t>SRM-0518</t>
  </si>
  <si>
    <t>SRM-0519</t>
  </si>
  <si>
    <t>SRM-0520</t>
  </si>
  <si>
    <t>SRM-0521</t>
  </si>
  <si>
    <t>SRM-0522</t>
  </si>
  <si>
    <t>SRM-0523</t>
  </si>
  <si>
    <t>SRM-0524</t>
  </si>
  <si>
    <t>SRM-0525</t>
  </si>
  <si>
    <t>SRM-0526</t>
  </si>
  <si>
    <t>SRM-0527</t>
  </si>
  <si>
    <t>SRM-0528</t>
  </si>
  <si>
    <t>SRM-0529</t>
  </si>
  <si>
    <t>SRM-0530</t>
  </si>
  <si>
    <t>SRM-0531</t>
  </si>
  <si>
    <t>SRM-0532</t>
  </si>
  <si>
    <t>SRM-0533</t>
  </si>
  <si>
    <t>SRM-0534</t>
  </si>
  <si>
    <t>SRM-0535</t>
  </si>
  <si>
    <t>SRM-0536</t>
  </si>
  <si>
    <t>SRM-0537</t>
  </si>
  <si>
    <t>SRM-0538</t>
  </si>
  <si>
    <t>SRM-0539</t>
  </si>
  <si>
    <t>SRM-0540</t>
  </si>
  <si>
    <t>SRM-0541</t>
  </si>
  <si>
    <t>SRM-0542</t>
  </si>
  <si>
    <t>SRM-0543</t>
  </si>
  <si>
    <t>SRM-0544</t>
  </si>
  <si>
    <t>SRM-0545</t>
  </si>
  <si>
    <t>SRM-0546</t>
  </si>
  <si>
    <t>SRM-0547</t>
  </si>
  <si>
    <t>SRM-0548</t>
  </si>
  <si>
    <t>SRM-0549</t>
  </si>
  <si>
    <t>SRM-0550</t>
  </si>
  <si>
    <t>SRM-0551</t>
  </si>
  <si>
    <t>SRM-0552</t>
  </si>
  <si>
    <t>SRM-0553</t>
  </si>
  <si>
    <t>SRM-0554</t>
  </si>
  <si>
    <t>SRM-0555</t>
  </si>
  <si>
    <t>SRM-0556</t>
  </si>
  <si>
    <t>SRM-0557</t>
  </si>
  <si>
    <t>SRM-0558</t>
  </si>
  <si>
    <t>SRM-0559</t>
  </si>
  <si>
    <t>SRM-0560</t>
  </si>
  <si>
    <t>SRM-0561</t>
  </si>
  <si>
    <t>SRM-0562</t>
  </si>
  <si>
    <t>SRM-0563</t>
  </si>
  <si>
    <t>SRM-0564</t>
  </si>
  <si>
    <t>SRM-0565</t>
  </si>
  <si>
    <t>SRM-0566</t>
  </si>
  <si>
    <t>SRM-0567</t>
  </si>
  <si>
    <t>SRM-0568</t>
  </si>
  <si>
    <t>SRM-0569</t>
  </si>
  <si>
    <t>SRM-0570</t>
  </si>
  <si>
    <t>SRM-0571</t>
  </si>
  <si>
    <t>SRM-0572</t>
  </si>
  <si>
    <t>SRM-0573</t>
  </si>
  <si>
    <t>SRM-0574</t>
  </si>
  <si>
    <t>SRM-0575</t>
  </si>
  <si>
    <t>SRM-0576</t>
  </si>
  <si>
    <t>SRM-0577</t>
  </si>
  <si>
    <t>SRM-0578</t>
  </si>
  <si>
    <t>SRM-0579</t>
  </si>
  <si>
    <t>SRM-0580</t>
  </si>
  <si>
    <t>SRM-0581</t>
  </si>
  <si>
    <t>SRM-0582</t>
  </si>
  <si>
    <t>SRM-0583</t>
  </si>
  <si>
    <t>SRM-0584</t>
  </si>
  <si>
    <t>SRM-0585</t>
  </si>
  <si>
    <t>SRM-0586</t>
  </si>
  <si>
    <t>SRM-0587</t>
  </si>
  <si>
    <t>SRM-0588</t>
  </si>
  <si>
    <t>SRM-0589</t>
  </si>
  <si>
    <t>SRM-0590</t>
  </si>
  <si>
    <t>SRM-0591</t>
  </si>
  <si>
    <t>SRM-0592</t>
  </si>
  <si>
    <t>SRM-0593</t>
  </si>
  <si>
    <t>SRM-0594</t>
  </si>
  <si>
    <t>SRM-0595</t>
  </si>
  <si>
    <t>SRM-0596</t>
  </si>
  <si>
    <t>SRM-0597</t>
  </si>
  <si>
    <t>SRM-0598</t>
  </si>
  <si>
    <t>SRM-0599</t>
  </si>
  <si>
    <t>SRM-0600</t>
  </si>
  <si>
    <t>SRM-0601</t>
  </si>
  <si>
    <t>SRM-0602</t>
  </si>
  <si>
    <t>SRM-0603</t>
  </si>
  <si>
    <t>SRM-0604</t>
  </si>
  <si>
    <t>SRM-0605</t>
  </si>
  <si>
    <t>SRM-0606</t>
  </si>
  <si>
    <t>SRM-0607</t>
  </si>
  <si>
    <t>SRM-0608</t>
  </si>
  <si>
    <t>SRM-0609</t>
  </si>
  <si>
    <t>SRM-0610</t>
  </si>
  <si>
    <t>SRM-0611</t>
  </si>
  <si>
    <t>SRM-0612</t>
  </si>
  <si>
    <t>SRM-0613</t>
  </si>
  <si>
    <t>SRM-0614</t>
  </si>
  <si>
    <t>SRM-0615</t>
  </si>
  <si>
    <t>SRM-0616</t>
  </si>
  <si>
    <t>SRM-0617</t>
  </si>
  <si>
    <t>SRM-0618</t>
  </si>
  <si>
    <t>SRM-0619</t>
  </si>
  <si>
    <t>SRM-0620</t>
  </si>
  <si>
    <t>SRM-0621</t>
  </si>
  <si>
    <t>SRM-0622</t>
  </si>
  <si>
    <t>SRM-0623</t>
  </si>
  <si>
    <t>SRM-0624</t>
  </si>
  <si>
    <t>SRM-0625</t>
  </si>
  <si>
    <t>SRM-0626</t>
  </si>
  <si>
    <t>SRM-0627</t>
  </si>
  <si>
    <t>SRM-0628</t>
  </si>
  <si>
    <t>SRM-0629</t>
  </si>
  <si>
    <t>SRM-0630</t>
  </si>
  <si>
    <t>SRM-0631</t>
  </si>
  <si>
    <t>SRM-0632</t>
  </si>
  <si>
    <t>SRM-0633</t>
  </si>
  <si>
    <t>SRM-0634</t>
  </si>
  <si>
    <t>SRM-0635</t>
  </si>
  <si>
    <t>SRM-0636</t>
  </si>
  <si>
    <t>SRM-0637</t>
  </si>
  <si>
    <t>SRM-0638</t>
  </si>
  <si>
    <t>SRM-0639</t>
  </si>
  <si>
    <t>SRM-0640</t>
  </si>
  <si>
    <t>SRM-0641</t>
  </si>
  <si>
    <t>SRM-0642</t>
  </si>
  <si>
    <t>SRM-0643</t>
  </si>
  <si>
    <t>SRM-0644</t>
  </si>
  <si>
    <t>SRM-0645</t>
  </si>
  <si>
    <t>SRM-0646</t>
  </si>
  <si>
    <t>SRM-0647</t>
  </si>
  <si>
    <t>SRM-0648</t>
  </si>
  <si>
    <t>SRM-0649</t>
  </si>
  <si>
    <t>SRM-0650</t>
  </si>
  <si>
    <t>SRM-0651</t>
  </si>
  <si>
    <t>SRM-0652</t>
  </si>
  <si>
    <t>SRM-0653</t>
  </si>
  <si>
    <t>SRM-0654</t>
  </si>
  <si>
    <t>SRM-0655</t>
  </si>
  <si>
    <t>SRM-0656</t>
  </si>
  <si>
    <t>SRM-0657</t>
  </si>
  <si>
    <t>SRM-0658</t>
  </si>
  <si>
    <t>SRM-0659</t>
  </si>
  <si>
    <t>SRM-0660</t>
  </si>
  <si>
    <t>SRM-0661</t>
  </si>
  <si>
    <t>SRM-0662</t>
  </si>
  <si>
    <t>SRM-0663</t>
  </si>
  <si>
    <t>SRM-0664</t>
  </si>
  <si>
    <t>SRM-0665</t>
  </si>
  <si>
    <t>SRM-0666</t>
  </si>
  <si>
    <t>SRM-0667</t>
  </si>
  <si>
    <t>SRM-0668</t>
  </si>
  <si>
    <t>SRM-0669</t>
  </si>
  <si>
    <t>SRM-0670</t>
  </si>
  <si>
    <t>SRM-0671</t>
  </si>
  <si>
    <t>SRM-0672</t>
  </si>
  <si>
    <t>SRM-0673</t>
  </si>
  <si>
    <t>SRM-0674</t>
  </si>
  <si>
    <t>SRM-0675</t>
  </si>
  <si>
    <t>SRM-0676</t>
  </si>
  <si>
    <t>SRM-0677</t>
  </si>
  <si>
    <t>SRM-0678</t>
  </si>
  <si>
    <t>SRM-0679</t>
  </si>
  <si>
    <t>SRM-0680</t>
  </si>
  <si>
    <t>SRM-0681</t>
  </si>
  <si>
    <t>SRM-0682</t>
  </si>
  <si>
    <t>SRM-0683</t>
  </si>
  <si>
    <t>SRM-0684</t>
  </si>
  <si>
    <t>SRM-0685</t>
  </si>
  <si>
    <t>SRM-0686</t>
  </si>
  <si>
    <t>SRM-0687</t>
  </si>
  <si>
    <t>SRM-0688</t>
  </si>
  <si>
    <t>SRM-0689</t>
  </si>
  <si>
    <t>SRM-0690</t>
  </si>
  <si>
    <t>SRM-0691</t>
  </si>
  <si>
    <t>SRM-0692</t>
  </si>
  <si>
    <t>SRM-0693</t>
  </si>
  <si>
    <t>SRM-0694</t>
  </si>
  <si>
    <t>SRM-0695</t>
  </si>
  <si>
    <t>SRM-0696</t>
  </si>
  <si>
    <t>SRM-0697</t>
  </si>
  <si>
    <t>SRM-0698</t>
  </si>
  <si>
    <t>SRM-0699</t>
  </si>
  <si>
    <t>SRM-0700</t>
  </si>
  <si>
    <t>SRM-0701</t>
  </si>
  <si>
    <t>SRM-0702</t>
  </si>
  <si>
    <t>SRM-0703</t>
  </si>
  <si>
    <t>SRM-0704</t>
  </si>
  <si>
    <t>SRM-0705</t>
  </si>
  <si>
    <t>SRM-0706</t>
  </si>
  <si>
    <t>SRM-0707</t>
  </si>
  <si>
    <t>SRM-0708</t>
  </si>
  <si>
    <t>SRM-0709</t>
  </si>
  <si>
    <t>SRM-0710</t>
  </si>
  <si>
    <t>SRM-0711</t>
  </si>
  <si>
    <t>SRM-0712</t>
  </si>
  <si>
    <t>SRM-0713</t>
  </si>
  <si>
    <t>SRM-0714</t>
  </si>
  <si>
    <t>SRM-0715</t>
  </si>
  <si>
    <t>SRM-0716</t>
  </si>
  <si>
    <t>SRM-0717</t>
  </si>
  <si>
    <t>SRM-0718</t>
  </si>
  <si>
    <t>SRM-0719</t>
  </si>
  <si>
    <t>SRM-0720</t>
  </si>
  <si>
    <t>SRM-0721</t>
  </si>
  <si>
    <t>SRM-0722</t>
  </si>
  <si>
    <t>SRM-0723</t>
  </si>
  <si>
    <t>SRM-0724</t>
  </si>
  <si>
    <t>SRM-0725</t>
  </si>
  <si>
    <t>SRM-0726</t>
  </si>
  <si>
    <t>SRM-0727</t>
  </si>
  <si>
    <t>SRM-0728</t>
  </si>
  <si>
    <t>SRM-0729</t>
  </si>
  <si>
    <t>SRM-0730</t>
  </si>
  <si>
    <t>SRM-0731</t>
  </si>
  <si>
    <t>SRM-0732</t>
  </si>
  <si>
    <t>SRM-0733</t>
  </si>
  <si>
    <t>SRM-0734</t>
  </si>
  <si>
    <t>SRM-0735</t>
  </si>
  <si>
    <t>SRM-0736</t>
  </si>
  <si>
    <t>SRM-0737</t>
  </si>
  <si>
    <t>SRM-0738</t>
  </si>
  <si>
    <t>SRM-0739</t>
  </si>
  <si>
    <t>SRM-0740</t>
  </si>
  <si>
    <t>SRM-0741</t>
  </si>
  <si>
    <t>SRM-0742</t>
  </si>
  <si>
    <t>SRM-0743</t>
  </si>
  <si>
    <t>SRM-0744</t>
  </si>
  <si>
    <t>SRM-0745</t>
  </si>
  <si>
    <t>SRM-0746</t>
  </si>
  <si>
    <t>SRM-0747</t>
  </si>
  <si>
    <t>SRM-0748</t>
  </si>
  <si>
    <t>SRM-0749</t>
  </si>
  <si>
    <t>SRM-0750</t>
  </si>
  <si>
    <t>SRM-0751</t>
  </si>
  <si>
    <t>SRM-0752</t>
  </si>
  <si>
    <t>SRM-0753</t>
  </si>
  <si>
    <t>SRM-0754</t>
  </si>
  <si>
    <t>SRM-0755</t>
  </si>
  <si>
    <t>SRM-0756</t>
  </si>
  <si>
    <t>SRM-0757</t>
  </si>
  <si>
    <t>SRM-0758</t>
  </si>
  <si>
    <t>SRM-0759</t>
  </si>
  <si>
    <t>SRM-0760</t>
  </si>
  <si>
    <t>SRM-0761</t>
  </si>
  <si>
    <t>SRM-0762</t>
  </si>
  <si>
    <t>SRM-0763</t>
  </si>
  <si>
    <t>SRM-0764</t>
  </si>
  <si>
    <t>SRM-0765</t>
  </si>
  <si>
    <t>SRM-0766</t>
  </si>
  <si>
    <t>SRM-0767</t>
  </si>
  <si>
    <t>SRM-0768</t>
  </si>
  <si>
    <t>SRM-0769</t>
  </si>
  <si>
    <t>SRM-0770</t>
  </si>
  <si>
    <t>SRM-0771</t>
  </si>
  <si>
    <t>SRM-0772</t>
  </si>
  <si>
    <t>SRM-0773</t>
  </si>
  <si>
    <t>SRM-0774</t>
  </si>
  <si>
    <t>SRM-0775</t>
  </si>
  <si>
    <t>SRM-0776</t>
  </si>
  <si>
    <t>SRM-0777</t>
  </si>
  <si>
    <t>SRM-0778</t>
  </si>
  <si>
    <t>SRM-0779</t>
  </si>
  <si>
    <t>SRM-0780</t>
  </si>
  <si>
    <t>SRM-0781</t>
  </si>
  <si>
    <t>SRM-0782</t>
  </si>
  <si>
    <t>SRM-0783</t>
  </si>
  <si>
    <t>SRM-0784</t>
  </si>
  <si>
    <t>SRM-0785</t>
  </si>
  <si>
    <t>SRM-0786</t>
  </si>
  <si>
    <t>SRM-0787</t>
  </si>
  <si>
    <t>SRM-0788</t>
  </si>
  <si>
    <t>SRM-0789</t>
  </si>
  <si>
    <t>SRM-0790</t>
  </si>
  <si>
    <t>SRM-0791</t>
  </si>
  <si>
    <t>SRM-0792</t>
  </si>
  <si>
    <t>SRM-0793</t>
  </si>
  <si>
    <t>SRM-0794</t>
  </si>
  <si>
    <t>SRM-0795</t>
  </si>
  <si>
    <t>SRM-0796</t>
  </si>
  <si>
    <t>SRM-0797</t>
  </si>
  <si>
    <t>SRM-0798</t>
  </si>
  <si>
    <t>SRM-0799</t>
  </si>
  <si>
    <t>SRM-0800</t>
  </si>
  <si>
    <t>SRM-0801</t>
  </si>
  <si>
    <t>SRM-0802</t>
  </si>
  <si>
    <t>SRM-0803</t>
  </si>
  <si>
    <t>SRM-0804</t>
  </si>
  <si>
    <t>SRM-0805</t>
  </si>
  <si>
    <t>SRM-0806</t>
  </si>
  <si>
    <t>SRM-0807</t>
  </si>
  <si>
    <t>SRM-0808</t>
  </si>
  <si>
    <t>SRM-0809</t>
  </si>
  <si>
    <t>SRM-0810</t>
  </si>
  <si>
    <t>SRM-0811</t>
  </si>
  <si>
    <t>SRM-0812</t>
  </si>
  <si>
    <t>SRM-0813</t>
  </si>
  <si>
    <t>SRM-0814</t>
  </si>
  <si>
    <t>SRM-0815</t>
  </si>
  <si>
    <t>SRM-0816</t>
  </si>
  <si>
    <t>SRM-0817</t>
  </si>
  <si>
    <t>SRM-0818</t>
  </si>
  <si>
    <t>SRM-0819</t>
  </si>
  <si>
    <t>SRM-0820</t>
  </si>
  <si>
    <t>SRM-0821</t>
  </si>
  <si>
    <t>SRM-0822</t>
  </si>
  <si>
    <t>SRM-0823</t>
  </si>
  <si>
    <t>SRM-0824</t>
  </si>
  <si>
    <t>SRM-0825</t>
  </si>
  <si>
    <t>SRM-0826</t>
  </si>
  <si>
    <t>SRM-0827</t>
  </si>
  <si>
    <t>SRM-0828</t>
  </si>
  <si>
    <t>SRM-0829</t>
  </si>
  <si>
    <t>SRM-0830</t>
  </si>
  <si>
    <t>SRM-0831</t>
  </si>
  <si>
    <t>SRM-0832</t>
  </si>
  <si>
    <t>SRM-0833</t>
  </si>
  <si>
    <t>SRM-0834</t>
  </si>
  <si>
    <t>SRM-0835</t>
  </si>
  <si>
    <t>SRM-0836</t>
  </si>
  <si>
    <t>SRM-0837</t>
  </si>
  <si>
    <t>SRM-0838</t>
  </si>
  <si>
    <t>SRM-0839</t>
  </si>
  <si>
    <t>SRM-0840</t>
  </si>
  <si>
    <t>SRM-0841</t>
  </si>
  <si>
    <t>SRM-0842</t>
  </si>
  <si>
    <t>SRM-0843</t>
  </si>
  <si>
    <t>SRM-0844</t>
  </si>
  <si>
    <t>SRM-0845</t>
  </si>
  <si>
    <t>SRM-0846</t>
  </si>
  <si>
    <t>SRM-0847</t>
  </si>
  <si>
    <t>SRM-0848</t>
  </si>
  <si>
    <t>SRM-0849</t>
  </si>
  <si>
    <t>SRM-0850</t>
  </si>
  <si>
    <t>SRM-0851</t>
  </si>
  <si>
    <t>SRM-0852</t>
  </si>
  <si>
    <t>SRM-0853</t>
  </si>
  <si>
    <t>SRM-0854</t>
  </si>
  <si>
    <t>SRM-0855</t>
  </si>
  <si>
    <t>SRM-0856</t>
  </si>
  <si>
    <t>SRM-0857</t>
  </si>
  <si>
    <t>SRM-0858</t>
  </si>
  <si>
    <t>SRM-0859</t>
  </si>
  <si>
    <t>SRM-0860</t>
  </si>
  <si>
    <t>SRM-0861</t>
  </si>
  <si>
    <t>SRM-0862</t>
  </si>
  <si>
    <t>SRM-0863</t>
  </si>
  <si>
    <t>SRM-0864</t>
  </si>
  <si>
    <t>SRM-0865</t>
  </si>
  <si>
    <t>SRM-0866</t>
  </si>
  <si>
    <t>SRM-0867</t>
  </si>
  <si>
    <t>SRM-0868</t>
  </si>
  <si>
    <t>SRM-0869</t>
  </si>
  <si>
    <t>SRM-0870</t>
  </si>
  <si>
    <t>SRM-0871</t>
  </si>
  <si>
    <t>SRM-0872</t>
  </si>
  <si>
    <t>SRM-0873</t>
  </si>
  <si>
    <t>SRM-0874</t>
  </si>
  <si>
    <t>SRM-0875</t>
  </si>
  <si>
    <t>SRM-0876</t>
  </si>
  <si>
    <t>SRM-0877</t>
  </si>
  <si>
    <t>SRM-0878</t>
  </si>
  <si>
    <t>SRM-0879</t>
  </si>
  <si>
    <t>SRM-0880</t>
  </si>
  <si>
    <t>SRM-0881</t>
  </si>
  <si>
    <t>SRM-0882</t>
  </si>
  <si>
    <t>SRM-0883</t>
  </si>
  <si>
    <t>SRM-0884</t>
  </si>
  <si>
    <t>SRM-0885</t>
  </si>
  <si>
    <t>SRM-0886</t>
  </si>
  <si>
    <t>SRM-0887</t>
  </si>
  <si>
    <t>SRM-0888</t>
  </si>
  <si>
    <t>SRM-0889</t>
  </si>
  <si>
    <t>SRM-0890</t>
  </si>
  <si>
    <t>SRM-0891</t>
  </si>
  <si>
    <t>SRM-0892</t>
  </si>
  <si>
    <t>SRM-0893</t>
  </si>
  <si>
    <t>SRM-0894</t>
  </si>
  <si>
    <t>SRM-0895</t>
  </si>
  <si>
    <t>SRM-0896</t>
  </si>
  <si>
    <t>SRM-0897</t>
  </si>
  <si>
    <t>SRM-0898</t>
  </si>
  <si>
    <t>SRM-0899</t>
  </si>
  <si>
    <t>SRM-0900</t>
  </si>
  <si>
    <t>SRM-0901</t>
  </si>
  <si>
    <t>SRM-0902</t>
  </si>
  <si>
    <t>SRM-0903</t>
  </si>
  <si>
    <t>SRM-0904</t>
  </si>
  <si>
    <t>SRM-0905</t>
  </si>
  <si>
    <t>SRM-0906</t>
  </si>
  <si>
    <t>SRM-0907</t>
  </si>
  <si>
    <t>SRM-0908</t>
  </si>
  <si>
    <t>SRM-0909</t>
  </si>
  <si>
    <t>SRM-0910</t>
  </si>
  <si>
    <t>SRM-0911</t>
  </si>
  <si>
    <t>SRM-0912</t>
  </si>
  <si>
    <t>SRM-0913</t>
  </si>
  <si>
    <t>SRM-0914</t>
  </si>
  <si>
    <t>SRM-0915</t>
  </si>
  <si>
    <t>SRM-0916</t>
  </si>
  <si>
    <t>SRM-0917</t>
  </si>
  <si>
    <t>SRM-0918</t>
  </si>
  <si>
    <t>SRM-0919</t>
  </si>
  <si>
    <t>SRM-0920</t>
  </si>
  <si>
    <t>SRM-0921</t>
  </si>
  <si>
    <t>SRM-0922</t>
  </si>
  <si>
    <t>SRM-0923</t>
  </si>
  <si>
    <t>SRM-0924</t>
  </si>
  <si>
    <t>SRM-0925</t>
  </si>
  <si>
    <t>SRM-0926</t>
  </si>
  <si>
    <t>SRM-0927</t>
  </si>
  <si>
    <t>SRM-0928</t>
  </si>
  <si>
    <t>SRM-0929</t>
  </si>
  <si>
    <t>SRM-0930</t>
  </si>
  <si>
    <t>SRM-0931</t>
  </si>
  <si>
    <t>SRM-0932</t>
  </si>
  <si>
    <t>SRM-0933</t>
  </si>
  <si>
    <t>SRM-0934</t>
  </si>
  <si>
    <t>SRM-0935</t>
  </si>
  <si>
    <t>SRM-0936</t>
  </si>
  <si>
    <t>SRM-0937</t>
  </si>
  <si>
    <t>SRM-0938</t>
  </si>
  <si>
    <t>SRM-0939</t>
  </si>
  <si>
    <t>SRM-0940</t>
  </si>
  <si>
    <t>SRM-0941</t>
  </si>
  <si>
    <t>SRM-0942</t>
  </si>
  <si>
    <t>SRM-0943</t>
  </si>
  <si>
    <t>SRM-0944</t>
  </si>
  <si>
    <t>SRM-0945</t>
  </si>
  <si>
    <t>SRM-0946</t>
  </si>
  <si>
    <t>SRM-0947</t>
  </si>
  <si>
    <t>SRM-0948</t>
  </si>
  <si>
    <t>SRM-0949</t>
  </si>
  <si>
    <t>SRM-0950</t>
  </si>
  <si>
    <t>SRM-0951</t>
  </si>
  <si>
    <t>SRM-0952</t>
  </si>
  <si>
    <t>SRM-0953</t>
  </si>
  <si>
    <t>SRM-0954</t>
  </si>
  <si>
    <t>SRM-0955</t>
  </si>
  <si>
    <t>SRM-0956</t>
  </si>
  <si>
    <t>SRM-0957</t>
  </si>
  <si>
    <t>SRM-0958</t>
  </si>
  <si>
    <t>SRM-0959</t>
  </si>
  <si>
    <t>SRM-0960</t>
  </si>
  <si>
    <t>SRM-0961</t>
  </si>
  <si>
    <t>SRM-0962</t>
  </si>
  <si>
    <t>SRM-0963</t>
  </si>
  <si>
    <t>SRM-0964</t>
  </si>
  <si>
    <t>SRM-0965</t>
  </si>
  <si>
    <t>SRM-0966</t>
  </si>
  <si>
    <t>SRM-0967</t>
  </si>
  <si>
    <t>SRM-0968</t>
  </si>
  <si>
    <t>SRM-0969</t>
  </si>
  <si>
    <t>SRM-0970</t>
  </si>
  <si>
    <t>SRM-0971</t>
  </si>
  <si>
    <t>SRM-0972</t>
  </si>
  <si>
    <t>SRM-0973</t>
  </si>
  <si>
    <t>SRM-0974</t>
  </si>
  <si>
    <t>SRM-0975</t>
  </si>
  <si>
    <t>SRM-0976</t>
  </si>
  <si>
    <t>SRM-0977</t>
  </si>
  <si>
    <t>SRM-0978</t>
  </si>
  <si>
    <t>SRM-0979</t>
  </si>
  <si>
    <t>SRM-0980</t>
  </si>
  <si>
    <t>SRM-0981</t>
  </si>
  <si>
    <t>SRM-0982</t>
  </si>
  <si>
    <t>SRM-0983</t>
  </si>
  <si>
    <t>SRM-0984</t>
  </si>
  <si>
    <t>SRM-0985</t>
  </si>
  <si>
    <t>SRM-0986</t>
  </si>
  <si>
    <t>SRM-0987</t>
  </si>
  <si>
    <t>SRM-0988</t>
  </si>
  <si>
    <t>SRM-0989</t>
  </si>
  <si>
    <t>SRM-0990</t>
  </si>
  <si>
    <t>SRM-0991</t>
  </si>
  <si>
    <t>SRM-0992</t>
  </si>
  <si>
    <t>SRM-0993</t>
  </si>
  <si>
    <t>SRM-0994</t>
  </si>
  <si>
    <t>SRM-0995</t>
  </si>
  <si>
    <t>SRM-0996</t>
  </si>
  <si>
    <t>SRM-0997</t>
  </si>
  <si>
    <t>SRM-0998</t>
  </si>
  <si>
    <t>SRM-0999</t>
  </si>
  <si>
    <t>SRM-1000</t>
  </si>
  <si>
    <t>Year</t>
  </si>
  <si>
    <t>Month</t>
  </si>
  <si>
    <t>Month-Year</t>
  </si>
  <si>
    <t>Resolution Bucket</t>
  </si>
  <si>
    <t>SLA Variance</t>
  </si>
  <si>
    <t>Count of TicketID</t>
  </si>
  <si>
    <t>Row Labels</t>
  </si>
  <si>
    <t>Grand Total</t>
  </si>
  <si>
    <t>Total Tickets</t>
  </si>
  <si>
    <t xml:space="preserve"> Volume by Ticket Type</t>
  </si>
  <si>
    <t xml:space="preserve"> Volume by Ticket Prority</t>
  </si>
  <si>
    <t xml:space="preserve"> Volume by Sub-Category</t>
  </si>
  <si>
    <t xml:space="preserve"> Volume by Team</t>
  </si>
  <si>
    <t>0-4 Hours</t>
  </si>
  <si>
    <t>25-48 Hours</t>
  </si>
  <si>
    <t>48+ Hours</t>
  </si>
  <si>
    <t>5-8 Hours</t>
  </si>
  <si>
    <t>9-24 Hours</t>
  </si>
  <si>
    <t>Volume by  Ticket Status</t>
  </si>
  <si>
    <t>Volume by SLA Status</t>
  </si>
  <si>
    <t>SLA Result</t>
  </si>
  <si>
    <t>KPI</t>
  </si>
  <si>
    <t>Value</t>
  </si>
  <si>
    <t>Closed Tickets</t>
  </si>
  <si>
    <t>Active Tickets</t>
  </si>
  <si>
    <t>Answered Tickets</t>
  </si>
  <si>
    <t>SLA Compliance %</t>
  </si>
  <si>
    <t>SLA Breaches</t>
  </si>
  <si>
    <t>SLA Pending</t>
  </si>
  <si>
    <t>Average Resolution Hours</t>
  </si>
  <si>
    <t>Escalated Tickets</t>
  </si>
  <si>
    <t>Reopened Tickets</t>
  </si>
  <si>
    <t>SLA Met</t>
  </si>
  <si>
    <t>Column Labels</t>
  </si>
  <si>
    <t>Average of ResolutionHours</t>
  </si>
  <si>
    <t>Average Resolution time by Team</t>
  </si>
  <si>
    <t>Monthly Trend</t>
  </si>
  <si>
    <t>Apr-2024</t>
  </si>
  <si>
    <t>Aug-2024</t>
  </si>
  <si>
    <t>Dec-2024</t>
  </si>
  <si>
    <t>Feb-2024</t>
  </si>
  <si>
    <t>Jan-2024</t>
  </si>
  <si>
    <t>Jul-2024</t>
  </si>
  <si>
    <t>Jun-2024</t>
  </si>
  <si>
    <t>Mar-2024</t>
  </si>
  <si>
    <t>May-2024</t>
  </si>
  <si>
    <t>Nov-2024</t>
  </si>
  <si>
    <t>Oct-2024</t>
  </si>
  <si>
    <t>Sep-2024</t>
  </si>
  <si>
    <t>SLA Performance by Priority</t>
  </si>
  <si>
    <t>Average Resolution time by Priority</t>
  </si>
  <si>
    <t>Resolution Bucket Analysis</t>
  </si>
  <si>
    <t xml:space="preserve">Operational Performance </t>
  </si>
  <si>
    <t>SLA</t>
  </si>
  <si>
    <t>WorkLoad</t>
  </si>
  <si>
    <t>Resolution Analysis</t>
  </si>
  <si>
    <t xml:space="preserve">              ITSM INCIDENT ANALYSIS DASHBOARD </t>
  </si>
  <si>
    <t>2024-2025</t>
  </si>
  <si>
    <t>SLA Compliance</t>
  </si>
  <si>
    <t>Avg Resolution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</si>
</sst>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11" x14ac:knownFonts="1">
    <font>
      <sz val="11"/>
      <color theme="1"/>
      <name val="Calibri"/>
      <family val="2"/>
      <scheme val="minor"/>
    </font>
    <font>
      <b/>
      <sz val="11"/>
      <color rgb="FFFFFFFF"/>
      <name val="Calibri"/>
    </font>
    <font>
      <sz val="11"/>
      <color theme="1"/>
      <name val="Calibri"/>
      <family val="2"/>
      <scheme val="minor"/>
    </font>
    <font>
      <b/>
      <sz val="11"/>
      <color theme="1"/>
      <name val="Calibri"/>
      <family val="2"/>
      <scheme val="minor"/>
    </font>
    <font>
      <b/>
      <sz val="11"/>
      <color rgb="FFFFFFFF"/>
      <name val="Calibri"/>
      <family val="2"/>
    </font>
    <font>
      <sz val="24"/>
      <color theme="1"/>
      <name val="Calibri"/>
      <family val="2"/>
      <scheme val="minor"/>
    </font>
    <font>
      <b/>
      <sz val="22"/>
      <color theme="1"/>
      <name val="Calibri"/>
      <family val="2"/>
      <scheme val="minor"/>
    </font>
    <font>
      <b/>
      <sz val="10"/>
      <color rgb="FF388600"/>
      <name val="Arial Unicode MS"/>
    </font>
    <font>
      <b/>
      <sz val="11"/>
      <color rgb="FF388600"/>
      <name val="Calibri"/>
      <family val="2"/>
      <scheme val="minor"/>
    </font>
    <font>
      <sz val="26"/>
      <color theme="1"/>
      <name val="Calibri"/>
      <family val="2"/>
      <scheme val="minor"/>
    </font>
    <font>
      <b/>
      <sz val="16"/>
      <color theme="1"/>
      <name val="Calibri"/>
      <family val="2"/>
      <scheme val="minor"/>
    </font>
  </fonts>
  <fills count="10">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top style="thin">
        <color auto="1"/>
      </top>
      <bottom/>
      <diagonal/>
    </border>
    <border>
      <left/>
      <right style="thin">
        <color auto="1"/>
      </right>
      <top style="thin">
        <color auto="1"/>
      </top>
      <bottom/>
      <diagonal/>
    </border>
  </borders>
  <cellStyleXfs count="2">
    <xf numFmtId="0" fontId="0" fillId="0" borderId="0"/>
    <xf numFmtId="9" fontId="2" fillId="0" borderId="0" applyFont="0" applyFill="0" applyBorder="0" applyAlignment="0" applyProtection="0"/>
  </cellStyleXfs>
  <cellXfs count="38">
    <xf numFmtId="0" fontId="0" fillId="0" borderId="0" xfId="0"/>
    <xf numFmtId="164" fontId="0" fillId="0" borderId="0" xfId="0" applyNumberFormat="1"/>
    <xf numFmtId="0" fontId="1" fillId="2" borderId="2" xfId="0" applyFont="1" applyFill="1" applyBorder="1" applyAlignment="1">
      <alignment horizontal="center"/>
    </xf>
    <xf numFmtId="0" fontId="1" fillId="3" borderId="2" xfId="0" applyFont="1" applyFill="1" applyBorder="1" applyAlignment="1">
      <alignment horizontal="center"/>
    </xf>
    <xf numFmtId="0" fontId="4" fillId="2" borderId="2" xfId="0" applyFont="1" applyFill="1" applyBorder="1" applyAlignment="1">
      <alignment horizontal="center"/>
    </xf>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0" fontId="3" fillId="0" borderId="1" xfId="0" applyFont="1" applyBorder="1" applyAlignment="1">
      <alignment vertical="center" wrapText="1"/>
    </xf>
    <xf numFmtId="0" fontId="0" fillId="0" borderId="1" xfId="0" applyBorder="1" applyAlignment="1">
      <alignment horizontal="right" vertical="center" wrapText="1"/>
    </xf>
    <xf numFmtId="2" fontId="0" fillId="0" borderId="1" xfId="0" applyNumberFormat="1" applyBorder="1" applyAlignment="1">
      <alignment horizontal="right" vertical="center" wrapText="1"/>
    </xf>
    <xf numFmtId="10" fontId="0" fillId="0" borderId="1" xfId="1" applyNumberFormat="1" applyFont="1" applyBorder="1" applyAlignment="1">
      <alignment horizontal="right" vertical="center" wrapText="1"/>
    </xf>
    <xf numFmtId="0" fontId="0" fillId="0" borderId="1" xfId="0" applyBorder="1"/>
    <xf numFmtId="0" fontId="0" fillId="0" borderId="1" xfId="0" pivotButton="1" applyBorder="1"/>
    <xf numFmtId="0" fontId="0" fillId="0" borderId="1" xfId="0" applyBorder="1" applyAlignment="1">
      <alignment horizontal="left"/>
    </xf>
    <xf numFmtId="0" fontId="0" fillId="5" borderId="0" xfId="0" applyFill="1"/>
    <xf numFmtId="0" fontId="8" fillId="8" borderId="2" xfId="0" applyFont="1" applyFill="1" applyBorder="1"/>
    <xf numFmtId="0" fontId="7" fillId="8" borderId="2" xfId="0" applyFont="1" applyFill="1" applyBorder="1"/>
    <xf numFmtId="0" fontId="8" fillId="8" borderId="1" xfId="0" applyFont="1" applyFill="1" applyBorder="1"/>
    <xf numFmtId="0" fontId="10" fillId="6" borderId="3" xfId="0" applyFont="1" applyFill="1" applyBorder="1" applyAlignment="1">
      <alignment horizontal="center"/>
    </xf>
    <xf numFmtId="0" fontId="9" fillId="7" borderId="1" xfId="0" applyFont="1" applyFill="1" applyBorder="1" applyAlignment="1">
      <alignment horizontal="center"/>
    </xf>
    <xf numFmtId="0" fontId="5" fillId="7" borderId="1" xfId="0" applyFont="1" applyFill="1" applyBorder="1" applyAlignment="1">
      <alignment horizontal="center"/>
    </xf>
    <xf numFmtId="10" fontId="5" fillId="7" borderId="10" xfId="0" applyNumberFormat="1" applyFont="1" applyFill="1" applyBorder="1" applyAlignment="1">
      <alignment horizontal="center"/>
    </xf>
    <xf numFmtId="0" fontId="5" fillId="7" borderId="11" xfId="0" applyFont="1" applyFill="1" applyBorder="1" applyAlignment="1">
      <alignment horizontal="center"/>
    </xf>
    <xf numFmtId="0" fontId="5" fillId="7" borderId="6" xfId="0" applyFont="1" applyFill="1" applyBorder="1" applyAlignment="1">
      <alignment horizontal="center"/>
    </xf>
    <xf numFmtId="0" fontId="5" fillId="7" borderId="7" xfId="0" applyFont="1" applyFill="1" applyBorder="1" applyAlignment="1">
      <alignment horizontal="center"/>
    </xf>
    <xf numFmtId="2" fontId="5" fillId="7" borderId="1" xfId="0" applyNumberFormat="1" applyFont="1" applyFill="1" applyBorder="1" applyAlignment="1">
      <alignment horizontal="center"/>
    </xf>
    <xf numFmtId="0" fontId="6" fillId="9" borderId="1" xfId="0" applyFont="1" applyFill="1" applyBorder="1" applyAlignment="1">
      <alignment horizontal="center"/>
    </xf>
    <xf numFmtId="0" fontId="0" fillId="9" borderId="1" xfId="0" applyFill="1" applyBorder="1" applyAlignment="1">
      <alignment horizontal="center"/>
    </xf>
    <xf numFmtId="0" fontId="7" fillId="8" borderId="6" xfId="0" applyFont="1" applyFill="1" applyBorder="1" applyAlignment="1">
      <alignment horizontal="center"/>
    </xf>
    <xf numFmtId="0" fontId="7" fillId="8" borderId="7" xfId="0" applyFont="1" applyFill="1" applyBorder="1" applyAlignment="1">
      <alignment horizontal="center"/>
    </xf>
    <xf numFmtId="0" fontId="10" fillId="6" borderId="4" xfId="0" applyFont="1" applyFill="1" applyBorder="1" applyAlignment="1">
      <alignment horizontal="center"/>
    </xf>
    <xf numFmtId="0" fontId="10" fillId="6" borderId="5" xfId="0" applyFont="1" applyFill="1" applyBorder="1" applyAlignment="1">
      <alignment horizontal="center"/>
    </xf>
    <xf numFmtId="0" fontId="10" fillId="6" borderId="8" xfId="0" applyFont="1" applyFill="1" applyBorder="1" applyAlignment="1">
      <alignment horizontal="center"/>
    </xf>
    <xf numFmtId="0" fontId="10" fillId="6" borderId="9" xfId="0" applyFont="1" applyFill="1" applyBorder="1" applyAlignment="1">
      <alignment horizontal="center"/>
    </xf>
    <xf numFmtId="0" fontId="10" fillId="9" borderId="4" xfId="0" applyFont="1" applyFill="1" applyBorder="1" applyAlignment="1">
      <alignment horizontal="center"/>
    </xf>
    <xf numFmtId="0" fontId="10" fillId="9" borderId="5" xfId="0" applyFont="1"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xf>
  </cellXfs>
  <cellStyles count="2">
    <cellStyle name="Normal" xfId="0" builtinId="0"/>
    <cellStyle name="Percent" xfId="1" builtinId="5"/>
  </cellStyles>
  <dxfs count="8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164" formatCode="yyyy\-mm\-dd\ hh:mm"/>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90B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11/relationships/timelineCache" Target="timelineCaches/timelineCach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16.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5.xml"/><Relationship Id="rId32" Type="http://schemas.microsoft.com/office/2017/10/relationships/person" Target="persons/perso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4.xml"/><Relationship Id="rId28"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3.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Tickets Dashboard.xlsx]Operation Tickets data Analysis!PivotTable2</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Ticket Volume by Ticket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 Tickets data Analysis'!$D$3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'Operation Tickets data Analysis'!$C$4:$C$7</c:f>
              <c:strCache>
                <c:ptCount val="3"/>
                <c:pt idx="0">
                  <c:v>INM</c:v>
                </c:pt>
                <c:pt idx="1">
                  <c:v>PRM</c:v>
                </c:pt>
                <c:pt idx="2">
                  <c:v>SRM</c:v>
                </c:pt>
              </c:strCache>
            </c:strRef>
          </c:cat>
          <c:val>
            <c:numRef>
              <c:f>'Operation Tickets data Analysis'!$D$4:$D$7</c:f>
              <c:numCache>
                <c:formatCode>General</c:formatCode>
                <c:ptCount val="3"/>
                <c:pt idx="0">
                  <c:v>492</c:v>
                </c:pt>
                <c:pt idx="1">
                  <c:v>505</c:v>
                </c:pt>
                <c:pt idx="2">
                  <c:v>514</c:v>
                </c:pt>
              </c:numCache>
            </c:numRef>
          </c:val>
          <c:extLst>
            <c:ext xmlns:c16="http://schemas.microsoft.com/office/drawing/2014/chart" uri="{C3380CC4-5D6E-409C-BE32-E72D297353CC}">
              <c16:uniqueId val="{00000000-A3BE-4ADD-A454-7E9C04E6A4AC}"/>
            </c:ext>
          </c:extLst>
        </c:ser>
        <c:dLbls>
          <c:dLblPos val="outEnd"/>
          <c:showLegendKey val="0"/>
          <c:showVal val="1"/>
          <c:showCatName val="0"/>
          <c:showSerName val="0"/>
          <c:showPercent val="0"/>
          <c:showBubbleSize val="0"/>
        </c:dLbls>
        <c:gapWidth val="100"/>
        <c:overlap val="-24"/>
        <c:axId val="482160"/>
        <c:axId val="2039982127"/>
      </c:barChart>
      <c:catAx>
        <c:axId val="482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982127"/>
        <c:crosses val="autoZero"/>
        <c:auto val="1"/>
        <c:lblAlgn val="ctr"/>
        <c:lblOffset val="100"/>
        <c:noMultiLvlLbl val="0"/>
      </c:catAx>
      <c:valAx>
        <c:axId val="2039982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Tickets Dashboard.xlsx]Operation Tickets data Analysis!PivotTable7</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Tickets Distribution by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'Operation Tickets data Analysis'!$B$16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90B-4BE6-8126-A77342DD5B0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90B-4BE6-8126-A77342DD5B0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90B-4BE6-8126-A77342DD5B0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90B-4BE6-8126-A77342DD5B0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90B-4BE6-8126-A77342DD5B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'Operation Tickets data Analysis'!$A$17:$A$22</c:f>
              <c:strCache>
                <c:ptCount val="5"/>
                <c:pt idx="0">
                  <c:v>Answered</c:v>
                </c:pt>
                <c:pt idx="1">
                  <c:v>Assigned</c:v>
                </c:pt>
                <c:pt idx="2">
                  <c:v>Closed</c:v>
                </c:pt>
                <c:pt idx="3">
                  <c:v>In Process</c:v>
                </c:pt>
                <c:pt idx="4">
                  <c:v>Noticed</c:v>
                </c:pt>
              </c:strCache>
            </c:strRef>
          </c:cat>
          <c:val>
            <c:numRef>
              <c:f>'Operation Tickets data Analysis'!$B$17:$B$22</c:f>
              <c:numCache>
                <c:formatCode>General</c:formatCode>
                <c:ptCount val="5"/>
                <c:pt idx="0">
                  <c:v>138</c:v>
                </c:pt>
                <c:pt idx="1">
                  <c:v>151</c:v>
                </c:pt>
                <c:pt idx="2">
                  <c:v>750</c:v>
                </c:pt>
                <c:pt idx="3">
                  <c:v>331</c:v>
                </c:pt>
                <c:pt idx="4">
                  <c:v>141</c:v>
                </c:pt>
              </c:numCache>
            </c:numRef>
          </c:val>
          <c:extLst>
            <c:ext xmlns:c16="http://schemas.microsoft.com/office/drawing/2014/chart" uri="{C3380CC4-5D6E-409C-BE32-E72D297353CC}">
              <c16:uniqueId val="{0000000A-E90B-4BE6-8126-A77342DD5B0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Tickets Dashboard.xlsx]Operation Tickets data Analysis!PivotTable12</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Monthly Ticket Volume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'Operation Tickets data Analysis'!$E$29</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'Operation Tickets data Analysis'!$D$30:$D$42</c:f>
              <c:strCache>
                <c:ptCount val="12"/>
                <c:pt idx="0">
                  <c:v>Apr-2024</c:v>
                </c:pt>
                <c:pt idx="1">
                  <c:v>Mar-2024</c:v>
                </c:pt>
                <c:pt idx="2">
                  <c:v>Aug-2024</c:v>
                </c:pt>
                <c:pt idx="3">
                  <c:v>Nov-2024</c:v>
                </c:pt>
                <c:pt idx="4">
                  <c:v>May-2024</c:v>
                </c:pt>
                <c:pt idx="5">
                  <c:v>Jul-2024</c:v>
                </c:pt>
                <c:pt idx="6">
                  <c:v>Dec-2024</c:v>
                </c:pt>
                <c:pt idx="7">
                  <c:v>Jun-2024</c:v>
                </c:pt>
                <c:pt idx="8">
                  <c:v>Oct-2024</c:v>
                </c:pt>
                <c:pt idx="9">
                  <c:v>Jan-2024</c:v>
                </c:pt>
                <c:pt idx="10">
                  <c:v>Sep-2024</c:v>
                </c:pt>
                <c:pt idx="11">
                  <c:v>Feb-2024</c:v>
                </c:pt>
              </c:strCache>
            </c:strRef>
          </c:cat>
          <c:val>
            <c:numRef>
              <c:f>'Operation Tickets data Analysis'!$E$30:$E$42</c:f>
              <c:numCache>
                <c:formatCode>General</c:formatCode>
                <c:ptCount val="12"/>
                <c:pt idx="0">
                  <c:v>157</c:v>
                </c:pt>
                <c:pt idx="1">
                  <c:v>142</c:v>
                </c:pt>
                <c:pt idx="2">
                  <c:v>133</c:v>
                </c:pt>
                <c:pt idx="3">
                  <c:v>133</c:v>
                </c:pt>
                <c:pt idx="4">
                  <c:v>129</c:v>
                </c:pt>
                <c:pt idx="5">
                  <c:v>129</c:v>
                </c:pt>
                <c:pt idx="6">
                  <c:v>124</c:v>
                </c:pt>
                <c:pt idx="7">
                  <c:v>123</c:v>
                </c:pt>
                <c:pt idx="8">
                  <c:v>121</c:v>
                </c:pt>
                <c:pt idx="9">
                  <c:v>118</c:v>
                </c:pt>
                <c:pt idx="10">
                  <c:v>104</c:v>
                </c:pt>
                <c:pt idx="11">
                  <c:v>98</c:v>
                </c:pt>
              </c:numCache>
            </c:numRef>
          </c:val>
          <c:smooth val="0"/>
          <c:extLst>
            <c:ext xmlns:c16="http://schemas.microsoft.com/office/drawing/2014/chart" uri="{C3380CC4-5D6E-409C-BE32-E72D297353CC}">
              <c16:uniqueId val="{00000000-1E63-41D8-8319-68463A10FEF1}"/>
            </c:ext>
          </c:extLst>
        </c:ser>
        <c:dLbls>
          <c:showLegendKey val="0"/>
          <c:showVal val="0"/>
          <c:showCatName val="0"/>
          <c:showSerName val="0"/>
          <c:showPercent val="0"/>
          <c:showBubbleSize val="0"/>
        </c:dLbls>
        <c:marker val="1"/>
        <c:smooth val="0"/>
        <c:axId val="1271964160"/>
        <c:axId val="143220783"/>
      </c:lineChart>
      <c:catAx>
        <c:axId val="1271964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20783"/>
        <c:crosses val="autoZero"/>
        <c:auto val="1"/>
        <c:lblAlgn val="ctr"/>
        <c:lblOffset val="100"/>
        <c:noMultiLvlLbl val="0"/>
      </c:catAx>
      <c:valAx>
        <c:axId val="143220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196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Tickets Dashboard.xlsx]Operation Tickets data Analysis!PivotTable3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Volume by Ticket Prority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2061574074074074"/>
          <c:w val="0.87753018372703417"/>
          <c:h val="0.70959135316418775"/>
        </c:manualLayout>
      </c:layout>
      <c:barChart>
        <c:barDir val="col"/>
        <c:grouping val="clustered"/>
        <c:varyColors val="0"/>
        <c:ser>
          <c:idx val="0"/>
          <c:order val="0"/>
          <c:tx>
            <c:strRef>
              <c:f>'Operation Tickets data Analysis'!$G$3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Analysis'!$F$4:$F$9</c:f>
              <c:strCache>
                <c:ptCount val="5"/>
                <c:pt idx="0">
                  <c:v>P1</c:v>
                </c:pt>
                <c:pt idx="1">
                  <c:v>P2</c:v>
                </c:pt>
                <c:pt idx="2">
                  <c:v>P3</c:v>
                </c:pt>
                <c:pt idx="3">
                  <c:v>P4</c:v>
                </c:pt>
                <c:pt idx="4">
                  <c:v>P5</c:v>
                </c:pt>
              </c:strCache>
            </c:strRef>
          </c:cat>
          <c:val>
            <c:numRef>
              <c:f>'Operation Tickets data Analysis'!$G$4:$G$9</c:f>
              <c:numCache>
                <c:formatCode>General</c:formatCode>
                <c:ptCount val="5"/>
                <c:pt idx="0">
                  <c:v>67</c:v>
                </c:pt>
                <c:pt idx="1">
                  <c:v>151</c:v>
                </c:pt>
                <c:pt idx="2">
                  <c:v>400</c:v>
                </c:pt>
                <c:pt idx="3">
                  <c:v>572</c:v>
                </c:pt>
                <c:pt idx="4">
                  <c:v>321</c:v>
                </c:pt>
              </c:numCache>
            </c:numRef>
          </c:val>
          <c:extLst>
            <c:ext xmlns:c16="http://schemas.microsoft.com/office/drawing/2014/chart" uri="{C3380CC4-5D6E-409C-BE32-E72D297353CC}">
              <c16:uniqueId val="{00000000-FFD0-4C48-9048-1BCD89B5A7B4}"/>
            </c:ext>
          </c:extLst>
        </c:ser>
        <c:dLbls>
          <c:showLegendKey val="0"/>
          <c:showVal val="0"/>
          <c:showCatName val="0"/>
          <c:showSerName val="0"/>
          <c:showPercent val="0"/>
          <c:showBubbleSize val="0"/>
        </c:dLbls>
        <c:gapWidth val="100"/>
        <c:overlap val="-24"/>
        <c:axId val="1272004528"/>
        <c:axId val="143370543"/>
      </c:barChart>
      <c:catAx>
        <c:axId val="1272004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70543"/>
        <c:crosses val="autoZero"/>
        <c:auto val="1"/>
        <c:lblAlgn val="ctr"/>
        <c:lblOffset val="100"/>
        <c:noMultiLvlLbl val="0"/>
      </c:catAx>
      <c:valAx>
        <c:axId val="143370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200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Tickets Dashboard.xlsx]Operation Tickets data Analysis!PivotTable10</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SLA</a:t>
            </a:r>
            <a:r>
              <a:rPr lang="en-IN" baseline="0"/>
              <a:t> Performance by Priority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'Operation Tickets data Analysis'!$K$18:$K$19</c:f>
              <c:strCache>
                <c:ptCount val="1"/>
                <c:pt idx="0">
                  <c:v>Breached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Analysis'!$J$20:$J$25</c:f>
              <c:strCache>
                <c:ptCount val="5"/>
                <c:pt idx="0">
                  <c:v>P1</c:v>
                </c:pt>
                <c:pt idx="1">
                  <c:v>P2</c:v>
                </c:pt>
                <c:pt idx="2">
                  <c:v>P3</c:v>
                </c:pt>
                <c:pt idx="3">
                  <c:v>P4</c:v>
                </c:pt>
                <c:pt idx="4">
                  <c:v>P5</c:v>
                </c:pt>
              </c:strCache>
            </c:strRef>
          </c:cat>
          <c:val>
            <c:numRef>
              <c:f>'Operation Tickets data Analysis'!$K$20:$K$25</c:f>
              <c:numCache>
                <c:formatCode>General</c:formatCode>
                <c:ptCount val="5"/>
                <c:pt idx="0">
                  <c:v>8</c:v>
                </c:pt>
                <c:pt idx="1">
                  <c:v>13</c:v>
                </c:pt>
                <c:pt idx="2">
                  <c:v>41</c:v>
                </c:pt>
                <c:pt idx="3">
                  <c:v>52</c:v>
                </c:pt>
                <c:pt idx="4">
                  <c:v>24</c:v>
                </c:pt>
              </c:numCache>
            </c:numRef>
          </c:val>
          <c:extLst>
            <c:ext xmlns:c16="http://schemas.microsoft.com/office/drawing/2014/chart" uri="{C3380CC4-5D6E-409C-BE32-E72D297353CC}">
              <c16:uniqueId val="{00000000-7EEC-4D27-814F-97196D6CEDA7}"/>
            </c:ext>
          </c:extLst>
        </c:ser>
        <c:ser>
          <c:idx val="1"/>
          <c:order val="1"/>
          <c:tx>
            <c:strRef>
              <c:f>'Operation Tickets data Analysis'!$L$18:$L$19</c:f>
              <c:strCache>
                <c:ptCount val="1"/>
                <c:pt idx="0">
                  <c:v>Met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Analysis'!$J$20:$J$25</c:f>
              <c:strCache>
                <c:ptCount val="5"/>
                <c:pt idx="0">
                  <c:v>P1</c:v>
                </c:pt>
                <c:pt idx="1">
                  <c:v>P2</c:v>
                </c:pt>
                <c:pt idx="2">
                  <c:v>P3</c:v>
                </c:pt>
                <c:pt idx="3">
                  <c:v>P4</c:v>
                </c:pt>
                <c:pt idx="4">
                  <c:v>P5</c:v>
                </c:pt>
              </c:strCache>
            </c:strRef>
          </c:cat>
          <c:val>
            <c:numRef>
              <c:f>'Operation Tickets data Analysis'!$L$20:$L$25</c:f>
              <c:numCache>
                <c:formatCode>General</c:formatCode>
                <c:ptCount val="5"/>
                <c:pt idx="0">
                  <c:v>34</c:v>
                </c:pt>
                <c:pt idx="1">
                  <c:v>72</c:v>
                </c:pt>
                <c:pt idx="2">
                  <c:v>196</c:v>
                </c:pt>
                <c:pt idx="3">
                  <c:v>299</c:v>
                </c:pt>
                <c:pt idx="4">
                  <c:v>149</c:v>
                </c:pt>
              </c:numCache>
            </c:numRef>
          </c:val>
          <c:extLst>
            <c:ext xmlns:c16="http://schemas.microsoft.com/office/drawing/2014/chart" uri="{C3380CC4-5D6E-409C-BE32-E72D297353CC}">
              <c16:uniqueId val="{00000001-7EEC-4D27-814F-97196D6CEDA7}"/>
            </c:ext>
          </c:extLst>
        </c:ser>
        <c:ser>
          <c:idx val="2"/>
          <c:order val="2"/>
          <c:tx>
            <c:strRef>
              <c:f>'Operation Tickets data Analysis'!$M$18:$M$19</c:f>
              <c:strCache>
                <c:ptCount val="1"/>
                <c:pt idx="0">
                  <c:v>Pending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Analysis'!$J$20:$J$25</c:f>
              <c:strCache>
                <c:ptCount val="5"/>
                <c:pt idx="0">
                  <c:v>P1</c:v>
                </c:pt>
                <c:pt idx="1">
                  <c:v>P2</c:v>
                </c:pt>
                <c:pt idx="2">
                  <c:v>P3</c:v>
                </c:pt>
                <c:pt idx="3">
                  <c:v>P4</c:v>
                </c:pt>
                <c:pt idx="4">
                  <c:v>P5</c:v>
                </c:pt>
              </c:strCache>
            </c:strRef>
          </c:cat>
          <c:val>
            <c:numRef>
              <c:f>'Operation Tickets data Analysis'!$M$20:$M$25</c:f>
              <c:numCache>
                <c:formatCode>General</c:formatCode>
                <c:ptCount val="5"/>
                <c:pt idx="0">
                  <c:v>25</c:v>
                </c:pt>
                <c:pt idx="1">
                  <c:v>66</c:v>
                </c:pt>
                <c:pt idx="2">
                  <c:v>163</c:v>
                </c:pt>
                <c:pt idx="3">
                  <c:v>221</c:v>
                </c:pt>
                <c:pt idx="4">
                  <c:v>148</c:v>
                </c:pt>
              </c:numCache>
            </c:numRef>
          </c:val>
          <c:extLst>
            <c:ext xmlns:c16="http://schemas.microsoft.com/office/drawing/2014/chart" uri="{C3380CC4-5D6E-409C-BE32-E72D297353CC}">
              <c16:uniqueId val="{00000002-7EEC-4D27-814F-97196D6CEDA7}"/>
            </c:ext>
          </c:extLst>
        </c:ser>
        <c:dLbls>
          <c:showLegendKey val="0"/>
          <c:showVal val="0"/>
          <c:showCatName val="0"/>
          <c:showSerName val="0"/>
          <c:showPercent val="0"/>
          <c:showBubbleSize val="0"/>
        </c:dLbls>
        <c:gapWidth val="150"/>
        <c:overlap val="100"/>
        <c:axId val="1996408063"/>
        <c:axId val="143285103"/>
      </c:barChart>
      <c:catAx>
        <c:axId val="1996408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85103"/>
        <c:crosses val="autoZero"/>
        <c:auto val="1"/>
        <c:lblAlgn val="ctr"/>
        <c:lblOffset val="100"/>
        <c:noMultiLvlLbl val="0"/>
      </c:catAx>
      <c:valAx>
        <c:axId val="14328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640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Tickets Dashboard.xlsx]Operation Tickets data Analysis!PivotTable4</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Ticket Volume by Sub-Category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'Operation Tickets data Analysis'!$J$3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Analysis'!$I$4:$I$11</c:f>
              <c:strCache>
                <c:ptCount val="7"/>
                <c:pt idx="0">
                  <c:v>Database</c:v>
                </c:pt>
                <c:pt idx="1">
                  <c:v>Security</c:v>
                </c:pt>
                <c:pt idx="2">
                  <c:v>Application</c:v>
                </c:pt>
                <c:pt idx="3">
                  <c:v>Infrastructure</c:v>
                </c:pt>
                <c:pt idx="4">
                  <c:v>Middleware</c:v>
                </c:pt>
                <c:pt idx="5">
                  <c:v>Access</c:v>
                </c:pt>
                <c:pt idx="6">
                  <c:v>Reporting</c:v>
                </c:pt>
              </c:strCache>
            </c:strRef>
          </c:cat>
          <c:val>
            <c:numRef>
              <c:f>'Operation Tickets data Analysis'!$J$4:$J$11</c:f>
              <c:numCache>
                <c:formatCode>General</c:formatCode>
                <c:ptCount val="7"/>
                <c:pt idx="0">
                  <c:v>191</c:v>
                </c:pt>
                <c:pt idx="1">
                  <c:v>205</c:v>
                </c:pt>
                <c:pt idx="2">
                  <c:v>209</c:v>
                </c:pt>
                <c:pt idx="3">
                  <c:v>210</c:v>
                </c:pt>
                <c:pt idx="4">
                  <c:v>215</c:v>
                </c:pt>
                <c:pt idx="5">
                  <c:v>227</c:v>
                </c:pt>
                <c:pt idx="6">
                  <c:v>254</c:v>
                </c:pt>
              </c:numCache>
            </c:numRef>
          </c:val>
          <c:extLst>
            <c:ext xmlns:c16="http://schemas.microsoft.com/office/drawing/2014/chart" uri="{C3380CC4-5D6E-409C-BE32-E72D297353CC}">
              <c16:uniqueId val="{00000000-DA23-45A0-9732-EDE0E8F02AEA}"/>
            </c:ext>
          </c:extLst>
        </c:ser>
        <c:dLbls>
          <c:showLegendKey val="0"/>
          <c:showVal val="0"/>
          <c:showCatName val="0"/>
          <c:showSerName val="0"/>
          <c:showPercent val="0"/>
          <c:showBubbleSize val="0"/>
        </c:dLbls>
        <c:gapWidth val="115"/>
        <c:overlap val="-20"/>
        <c:axId val="485872"/>
        <c:axId val="143294703"/>
      </c:barChart>
      <c:catAx>
        <c:axId val="4858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94703"/>
        <c:crosses val="autoZero"/>
        <c:auto val="1"/>
        <c:lblAlgn val="ctr"/>
        <c:lblOffset val="100"/>
        <c:noMultiLvlLbl val="0"/>
      </c:catAx>
      <c:valAx>
        <c:axId val="143294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Tickets Dashboard.xlsx]Operation Tickets data Analysis!PivotTable14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Resolution Time Distribution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 Tickets data Analysis'!$B$40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Analysis'!$A$41:$A$47</c:f>
              <c:strCache>
                <c:ptCount val="6"/>
                <c:pt idx="0">
                  <c:v>0-4 Hours</c:v>
                </c:pt>
                <c:pt idx="1">
                  <c:v>5-8 Hours</c:v>
                </c:pt>
                <c:pt idx="2">
                  <c:v>48+ Hours</c:v>
                </c:pt>
                <c:pt idx="3">
                  <c:v>25-48 Hours</c:v>
                </c:pt>
                <c:pt idx="4">
                  <c:v>9-24 Hours</c:v>
                </c:pt>
                <c:pt idx="5">
                  <c:v>Pending</c:v>
                </c:pt>
              </c:strCache>
            </c:strRef>
          </c:cat>
          <c:val>
            <c:numRef>
              <c:f>'Operation Tickets data Analysis'!$B$41:$B$47</c:f>
              <c:numCache>
                <c:formatCode>General</c:formatCode>
                <c:ptCount val="6"/>
                <c:pt idx="0">
                  <c:v>81</c:v>
                </c:pt>
                <c:pt idx="1">
                  <c:v>83</c:v>
                </c:pt>
                <c:pt idx="2">
                  <c:v>138</c:v>
                </c:pt>
                <c:pt idx="3">
                  <c:v>243</c:v>
                </c:pt>
                <c:pt idx="4">
                  <c:v>343</c:v>
                </c:pt>
                <c:pt idx="5">
                  <c:v>623</c:v>
                </c:pt>
              </c:numCache>
            </c:numRef>
          </c:val>
          <c:extLst>
            <c:ext xmlns:c16="http://schemas.microsoft.com/office/drawing/2014/chart" uri="{C3380CC4-5D6E-409C-BE32-E72D297353CC}">
              <c16:uniqueId val="{00000000-35AD-4E57-BFE8-0DB92D53F95E}"/>
            </c:ext>
          </c:extLst>
        </c:ser>
        <c:dLbls>
          <c:showLegendKey val="0"/>
          <c:showVal val="0"/>
          <c:showCatName val="0"/>
          <c:showSerName val="0"/>
          <c:showPercent val="0"/>
          <c:showBubbleSize val="0"/>
        </c:dLbls>
        <c:gapWidth val="100"/>
        <c:overlap val="-24"/>
        <c:axId val="86509487"/>
        <c:axId val="143279343"/>
      </c:barChart>
      <c:catAx>
        <c:axId val="86509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79343"/>
        <c:crosses val="autoZero"/>
        <c:auto val="1"/>
        <c:lblAlgn val="ctr"/>
        <c:lblOffset val="100"/>
        <c:noMultiLvlLbl val="0"/>
      </c:catAx>
      <c:valAx>
        <c:axId val="14327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50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Tickets Dashboard.xlsx]Operation Tickets data Analysis!PivotTable6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Ticket Volume by Assigned Team</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 Tickets data Analysis'!$M$3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Analysis'!$L$4:$L$10</c:f>
              <c:strCache>
                <c:ptCount val="6"/>
                <c:pt idx="0">
                  <c:v>Service Desk</c:v>
                </c:pt>
                <c:pt idx="1">
                  <c:v>Middleware Team</c:v>
                </c:pt>
                <c:pt idx="2">
                  <c:v>Database Team</c:v>
                </c:pt>
                <c:pt idx="3">
                  <c:v>Infrastructure Team</c:v>
                </c:pt>
                <c:pt idx="4">
                  <c:v>App Support</c:v>
                </c:pt>
                <c:pt idx="5">
                  <c:v>Security Team</c:v>
                </c:pt>
              </c:strCache>
            </c:strRef>
          </c:cat>
          <c:val>
            <c:numRef>
              <c:f>'Operation Tickets data Analysis'!$M$4:$M$10</c:f>
              <c:numCache>
                <c:formatCode>General</c:formatCode>
                <c:ptCount val="6"/>
                <c:pt idx="0">
                  <c:v>476</c:v>
                </c:pt>
                <c:pt idx="1">
                  <c:v>486</c:v>
                </c:pt>
                <c:pt idx="2">
                  <c:v>497</c:v>
                </c:pt>
                <c:pt idx="3">
                  <c:v>510</c:v>
                </c:pt>
                <c:pt idx="4">
                  <c:v>513</c:v>
                </c:pt>
                <c:pt idx="5">
                  <c:v>518</c:v>
                </c:pt>
              </c:numCache>
            </c:numRef>
          </c:val>
          <c:extLst>
            <c:ext xmlns:c16="http://schemas.microsoft.com/office/drawing/2014/chart" uri="{C3380CC4-5D6E-409C-BE32-E72D297353CC}">
              <c16:uniqueId val="{00000000-F22E-4065-9582-B998E34EC72A}"/>
            </c:ext>
          </c:extLst>
        </c:ser>
        <c:dLbls>
          <c:showLegendKey val="0"/>
          <c:showVal val="0"/>
          <c:showCatName val="0"/>
          <c:showSerName val="0"/>
          <c:showPercent val="0"/>
          <c:showBubbleSize val="0"/>
        </c:dLbls>
        <c:gapWidth val="100"/>
        <c:overlap val="-24"/>
        <c:axId val="86406943"/>
        <c:axId val="143382063"/>
      </c:barChart>
      <c:catAx>
        <c:axId val="86406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82063"/>
        <c:crosses val="autoZero"/>
        <c:auto val="1"/>
        <c:lblAlgn val="ctr"/>
        <c:lblOffset val="100"/>
        <c:noMultiLvlLbl val="0"/>
      </c:catAx>
      <c:valAx>
        <c:axId val="14338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40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149225</xdr:colOff>
      <xdr:row>7</xdr:row>
      <xdr:rowOff>165100</xdr:rowOff>
    </xdr:from>
    <xdr:to>
      <xdr:col>3</xdr:col>
      <xdr:colOff>1825625</xdr:colOff>
      <xdr:row>16</xdr:row>
      <xdr:rowOff>111125</xdr:rowOff>
    </xdr:to>
    <mc:AlternateContent xmlns:mc="http://schemas.openxmlformats.org/markup-compatibility/2006" xmlns:a14="http://schemas.microsoft.com/office/drawing/2010/main">
      <mc:Choice Requires="a14">
        <xdr:graphicFrame macro="">
          <xdr:nvGraphicFramePr>
            <xdr:cNvPr id="10" name="TicketType">
              <a:extLst>
                <a:ext uri="{FF2B5EF4-FFF2-40B4-BE49-F238E27FC236}">
                  <a16:creationId xmlns:a16="http://schemas.microsoft.com/office/drawing/2014/main" id="{5E54A5C3-9DAF-4331-AAD9-A52BEC37D04C}"/>
                </a:ext>
              </a:extLst>
            </xdr:cNvPr>
            <xdr:cNvGraphicFramePr/>
          </xdr:nvGraphicFramePr>
          <xdr:xfrm>
            <a:off x="0" y="0"/>
            <a:ext cx="0" cy="0"/>
          </xdr:xfrm>
          <a:graphic>
            <a:graphicData uri="http://schemas.microsoft.com/office/drawing/2010/slicer">
              <sle:slicer xmlns:sle="http://schemas.microsoft.com/office/drawing/2010/slicer" name="TicketType"/>
            </a:graphicData>
          </a:graphic>
        </xdr:graphicFrame>
      </mc:Choice>
      <mc:Fallback xmlns="">
        <xdr:sp macro="" textlink="">
          <xdr:nvSpPr>
            <xdr:cNvPr id="0" name=""/>
            <xdr:cNvSpPr>
              <a:spLocks noTextEdit="1"/>
            </xdr:cNvSpPr>
          </xdr:nvSpPr>
          <xdr:spPr>
            <a:xfrm>
              <a:off x="149225" y="1573727"/>
              <a:ext cx="3487492" cy="1636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85724</xdr:colOff>
      <xdr:row>7</xdr:row>
      <xdr:rowOff>117475</xdr:rowOff>
    </xdr:from>
    <xdr:to>
      <xdr:col>6</xdr:col>
      <xdr:colOff>381000</xdr:colOff>
      <xdr:row>16</xdr:row>
      <xdr:rowOff>111125</xdr:rowOff>
    </xdr:to>
    <mc:AlternateContent xmlns:mc="http://schemas.openxmlformats.org/markup-compatibility/2006" xmlns:a14="http://schemas.microsoft.com/office/drawing/2010/main">
      <mc:Choice Requires="a14">
        <xdr:graphicFrame macro="">
          <xdr:nvGraphicFramePr>
            <xdr:cNvPr id="11" name="Priority">
              <a:extLst>
                <a:ext uri="{FF2B5EF4-FFF2-40B4-BE49-F238E27FC236}">
                  <a16:creationId xmlns:a16="http://schemas.microsoft.com/office/drawing/2014/main" id="{77A8CD53-A69A-45BA-B8F6-89DF3E309B61}"/>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3748154" y="1526102"/>
              <a:ext cx="2696649" cy="1684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546100</xdr:colOff>
      <xdr:row>7</xdr:row>
      <xdr:rowOff>85725</xdr:rowOff>
    </xdr:from>
    <xdr:to>
      <xdr:col>8</xdr:col>
      <xdr:colOff>850900</xdr:colOff>
      <xdr:row>16</xdr:row>
      <xdr:rowOff>127000</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DE47B219-ECF9-4B4C-B4B8-F4ABD5FB9DE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609903" y="1494352"/>
              <a:ext cx="1834166" cy="1731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536</xdr:colOff>
      <xdr:row>6</xdr:row>
      <xdr:rowOff>181067</xdr:rowOff>
    </xdr:from>
    <xdr:to>
      <xdr:col>11</xdr:col>
      <xdr:colOff>13415</xdr:colOff>
      <xdr:row>15</xdr:row>
      <xdr:rowOff>107325</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B303BA37-9DA7-4489-85E7-4AC96FDACCB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465712" y="1401877"/>
              <a:ext cx="2333759" cy="1616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905546</xdr:colOff>
      <xdr:row>7</xdr:row>
      <xdr:rowOff>92031</xdr:rowOff>
    </xdr:from>
    <xdr:to>
      <xdr:col>13</xdr:col>
      <xdr:colOff>1647691</xdr:colOff>
      <xdr:row>16</xdr:row>
      <xdr:rowOff>40246</xdr:rowOff>
    </xdr:to>
    <mc:AlternateContent xmlns:mc="http://schemas.openxmlformats.org/markup-compatibility/2006" xmlns:a14="http://schemas.microsoft.com/office/drawing/2010/main">
      <mc:Choice Requires="a14">
        <xdr:graphicFrame macro="">
          <xdr:nvGraphicFramePr>
            <xdr:cNvPr id="15" name="SLA Result">
              <a:extLst>
                <a:ext uri="{FF2B5EF4-FFF2-40B4-BE49-F238E27FC236}">
                  <a16:creationId xmlns:a16="http://schemas.microsoft.com/office/drawing/2014/main" id="{7266E0DE-A535-4138-947C-DE4A1425D2CD}"/>
                </a:ext>
              </a:extLst>
            </xdr:cNvPr>
            <xdr:cNvGraphicFramePr/>
          </xdr:nvGraphicFramePr>
          <xdr:xfrm>
            <a:off x="0" y="0"/>
            <a:ext cx="0" cy="0"/>
          </xdr:xfrm>
          <a:graphic>
            <a:graphicData uri="http://schemas.microsoft.com/office/drawing/2010/slicer">
              <sle:slicer xmlns:sle="http://schemas.microsoft.com/office/drawing/2010/slicer" name="SLA Result"/>
            </a:graphicData>
          </a:graphic>
        </xdr:graphicFrame>
      </mc:Choice>
      <mc:Fallback xmlns="">
        <xdr:sp macro="" textlink="">
          <xdr:nvSpPr>
            <xdr:cNvPr id="0" name=""/>
            <xdr:cNvSpPr>
              <a:spLocks noTextEdit="1"/>
            </xdr:cNvSpPr>
          </xdr:nvSpPr>
          <xdr:spPr>
            <a:xfrm>
              <a:off x="13019736" y="1500658"/>
              <a:ext cx="1828800" cy="1638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1655606</xdr:colOff>
      <xdr:row>7</xdr:row>
      <xdr:rowOff>122350</xdr:rowOff>
    </xdr:from>
    <xdr:to>
      <xdr:col>17</xdr:col>
      <xdr:colOff>897631</xdr:colOff>
      <xdr:row>13</xdr:row>
      <xdr:rowOff>93909</xdr:rowOff>
    </xdr:to>
    <mc:AlternateContent xmlns:mc="http://schemas.openxmlformats.org/markup-compatibility/2006" xmlns:tsle="http://schemas.microsoft.com/office/drawing/2012/timeslicer">
      <mc:Choice Requires="tsle">
        <xdr:graphicFrame macro="">
          <xdr:nvGraphicFramePr>
            <xdr:cNvPr id="16" name="BookingDate">
              <a:extLst>
                <a:ext uri="{FF2B5EF4-FFF2-40B4-BE49-F238E27FC236}">
                  <a16:creationId xmlns:a16="http://schemas.microsoft.com/office/drawing/2014/main" id="{4C0407CF-2031-4D4E-B501-4BDC913C9366}"/>
                </a:ext>
              </a:extLst>
            </xdr:cNvPr>
            <xdr:cNvGraphicFramePr/>
          </xdr:nvGraphicFramePr>
          <xdr:xfrm>
            <a:off x="0" y="0"/>
            <a:ext cx="0" cy="0"/>
          </xdr:xfrm>
          <a:graphic>
            <a:graphicData uri="http://schemas.microsoft.com/office/drawing/2012/timeslicer">
              <tsle:timeslicer name="BookingDate"/>
            </a:graphicData>
          </a:graphic>
        </xdr:graphicFrame>
      </mc:Choice>
      <mc:Fallback xmlns="">
        <xdr:sp macro="" textlink="">
          <xdr:nvSpPr>
            <xdr:cNvPr id="0" name=""/>
            <xdr:cNvSpPr>
              <a:spLocks noTextEdit="1"/>
            </xdr:cNvSpPr>
          </xdr:nvSpPr>
          <xdr:spPr>
            <a:xfrm>
              <a:off x="14856451" y="1530977"/>
              <a:ext cx="3333750" cy="10984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134155</xdr:colOff>
      <xdr:row>53</xdr:row>
      <xdr:rowOff>160986</xdr:rowOff>
    </xdr:from>
    <xdr:to>
      <xdr:col>10</xdr:col>
      <xdr:colOff>563451</xdr:colOff>
      <xdr:row>64</xdr:row>
      <xdr:rowOff>13416</xdr:rowOff>
    </xdr:to>
    <xdr:sp macro="" textlink="">
      <xdr:nvSpPr>
        <xdr:cNvPr id="17" name="Rectangle 16">
          <a:extLst>
            <a:ext uri="{FF2B5EF4-FFF2-40B4-BE49-F238E27FC236}">
              <a16:creationId xmlns:a16="http://schemas.microsoft.com/office/drawing/2014/main" id="{78B9CC76-1B79-40F9-BEFD-95EC081E03CF}"/>
            </a:ext>
          </a:extLst>
        </xdr:cNvPr>
        <xdr:cNvSpPr/>
      </xdr:nvSpPr>
      <xdr:spPr>
        <a:xfrm>
          <a:off x="134155" y="10343211"/>
          <a:ext cx="10640096" cy="19479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54</xdr:row>
      <xdr:rowOff>0</xdr:rowOff>
    </xdr:from>
    <xdr:to>
      <xdr:col>12</xdr:col>
      <xdr:colOff>295140</xdr:colOff>
      <xdr:row>63</xdr:row>
      <xdr:rowOff>174402</xdr:rowOff>
    </xdr:to>
    <xdr:sp macro="" textlink="">
      <xdr:nvSpPr>
        <xdr:cNvPr id="18" name="Text Box 1">
          <a:extLst>
            <a:ext uri="{FF2B5EF4-FFF2-40B4-BE49-F238E27FC236}">
              <a16:creationId xmlns:a16="http://schemas.microsoft.com/office/drawing/2014/main" id="{59D7545B-987F-471C-839B-09B302F6D26A}"/>
            </a:ext>
          </a:extLst>
        </xdr:cNvPr>
        <xdr:cNvSpPr txBox="1">
          <a:spLocks noChangeArrowheads="1"/>
        </xdr:cNvSpPr>
      </xdr:nvSpPr>
      <xdr:spPr bwMode="auto">
        <a:xfrm>
          <a:off x="0" y="10372725"/>
          <a:ext cx="12449040" cy="1888902"/>
        </a:xfrm>
        <a:prstGeom prst="rect">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0" bIns="0" anchor="t" upright="1"/>
        <a:lstStyle/>
        <a:p>
          <a:pPr algn="l" rtl="0">
            <a:defRPr sz="1000"/>
          </a:pPr>
          <a:r>
            <a:rPr lang="en-IN" sz="1100" b="1" i="0" u="none" strike="noStrike" baseline="0">
              <a:solidFill>
                <a:srgbClr val="000000"/>
              </a:solidFill>
              <a:latin typeface="Calibri"/>
              <a:ea typeface="Calibri"/>
              <a:cs typeface="Calibri"/>
            </a:rPr>
            <a:t>The analysis of 3,000 ITSM tickets across Incident Management (INM), Problem Management (PRM), and Service Request Management (SRM) revealed several important business insights. PRM recorded the highest number of SLA breaches with 124 tickets, indicating a need for improved problem management and root-cause investigation. Priority P4 contributed the highest number of SLA breaches (117), highlighting the importance of monitoring medium-priority tickets more effectively. Overall, 1,482 tickets met SLA requirements, 288 breached their SLA, and 1,230 had pending SLA outcomes. SLA compliance among tickets with completed SLA outcomes was 83.73%. Infrastructure and Database teams showed relatively higher SLA breach rates, suggesting opportunities to review workload distribution and resource allocation. SRM tickets had the highest average resolution time of 36.86 hours, compared with INM at 23.95 hours and PRM at 30.24 hours. Additionally, 138 tickets were reopened and 317 were escalated, indicating opportunities to improve first-time resolution and ticket handling processes. Configuration errors, third-party dependencies, and application defects were among the major root causes associated with SLA breaches. Based on these findings, recommended improvements include proactive SLA monitoring, ageing-based ticket follow-ups, better workload management, stronger root-cause analysis, improved first-time resolution, and preventive maintenance to reduce recurring incidents and improve overall service delivery.</a:t>
          </a:r>
        </a:p>
      </xdr:txBody>
    </xdr:sp>
    <xdr:clientData/>
  </xdr:twoCellAnchor>
  <xdr:twoCellAnchor>
    <xdr:from>
      <xdr:col>0</xdr:col>
      <xdr:colOff>93908</xdr:colOff>
      <xdr:row>16</xdr:row>
      <xdr:rowOff>120739</xdr:rowOff>
    </xdr:from>
    <xdr:to>
      <xdr:col>5</xdr:col>
      <xdr:colOff>1301303</xdr:colOff>
      <xdr:row>29</xdr:row>
      <xdr:rowOff>80492</xdr:rowOff>
    </xdr:to>
    <xdr:graphicFrame macro="">
      <xdr:nvGraphicFramePr>
        <xdr:cNvPr id="19" name="Chart 18">
          <a:extLst>
            <a:ext uri="{FF2B5EF4-FFF2-40B4-BE49-F238E27FC236}">
              <a16:creationId xmlns:a16="http://schemas.microsoft.com/office/drawing/2014/main" id="{1C388EA7-8780-4C6B-A1BD-E42A94714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1328132</xdr:colOff>
      <xdr:row>16</xdr:row>
      <xdr:rowOff>93908</xdr:rowOff>
    </xdr:from>
    <xdr:to>
      <xdr:col>9</xdr:col>
      <xdr:colOff>1701083</xdr:colOff>
      <xdr:row>29</xdr:row>
      <xdr:rowOff>67077</xdr:rowOff>
    </xdr:to>
    <xdr:graphicFrame macro="">
      <xdr:nvGraphicFramePr>
        <xdr:cNvPr id="20" name="Chart 19">
          <a:extLst>
            <a:ext uri="{FF2B5EF4-FFF2-40B4-BE49-F238E27FC236}">
              <a16:creationId xmlns:a16="http://schemas.microsoft.com/office/drawing/2014/main" id="{7767B554-AFD3-4CCA-A21F-2983B29AE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26832</xdr:colOff>
      <xdr:row>16</xdr:row>
      <xdr:rowOff>107324</xdr:rowOff>
    </xdr:from>
    <xdr:to>
      <xdr:col>17</xdr:col>
      <xdr:colOff>751269</xdr:colOff>
      <xdr:row>29</xdr:row>
      <xdr:rowOff>40246</xdr:rowOff>
    </xdr:to>
    <xdr:graphicFrame macro="">
      <xdr:nvGraphicFramePr>
        <xdr:cNvPr id="21" name="Chart 20">
          <a:extLst>
            <a:ext uri="{FF2B5EF4-FFF2-40B4-BE49-F238E27FC236}">
              <a16:creationId xmlns:a16="http://schemas.microsoft.com/office/drawing/2014/main" id="{EEF31099-1145-4603-BBAD-23151DD45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160985</xdr:colOff>
      <xdr:row>29</xdr:row>
      <xdr:rowOff>134155</xdr:rowOff>
    </xdr:from>
    <xdr:to>
      <xdr:col>5</xdr:col>
      <xdr:colOff>1328133</xdr:colOff>
      <xdr:row>40</xdr:row>
      <xdr:rowOff>174401</xdr:rowOff>
    </xdr:to>
    <xdr:graphicFrame macro="">
      <xdr:nvGraphicFramePr>
        <xdr:cNvPr id="22" name="Chart 21">
          <a:extLst>
            <a:ext uri="{FF2B5EF4-FFF2-40B4-BE49-F238E27FC236}">
              <a16:creationId xmlns:a16="http://schemas.microsoft.com/office/drawing/2014/main" id="{F884567C-3FC4-4AF0-B2EE-BBD3DEBD2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1354964</xdr:colOff>
      <xdr:row>29</xdr:row>
      <xdr:rowOff>80492</xdr:rowOff>
    </xdr:from>
    <xdr:to>
      <xdr:col>10</xdr:col>
      <xdr:colOff>482957</xdr:colOff>
      <xdr:row>40</xdr:row>
      <xdr:rowOff>120739</xdr:rowOff>
    </xdr:to>
    <xdr:graphicFrame macro="">
      <xdr:nvGraphicFramePr>
        <xdr:cNvPr id="23" name="Chart 22">
          <a:extLst>
            <a:ext uri="{FF2B5EF4-FFF2-40B4-BE49-F238E27FC236}">
              <a16:creationId xmlns:a16="http://schemas.microsoft.com/office/drawing/2014/main" id="{BA549749-FACE-4380-BF1A-1569FF57B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536619</xdr:colOff>
      <xdr:row>29</xdr:row>
      <xdr:rowOff>67077</xdr:rowOff>
    </xdr:from>
    <xdr:to>
      <xdr:col>16</xdr:col>
      <xdr:colOff>147571</xdr:colOff>
      <xdr:row>40</xdr:row>
      <xdr:rowOff>134154</xdr:rowOff>
    </xdr:to>
    <xdr:graphicFrame macro="">
      <xdr:nvGraphicFramePr>
        <xdr:cNvPr id="24" name="Chart 23">
          <a:extLst>
            <a:ext uri="{FF2B5EF4-FFF2-40B4-BE49-F238E27FC236}">
              <a16:creationId xmlns:a16="http://schemas.microsoft.com/office/drawing/2014/main" id="{6CD2E2C4-9C47-4BD4-AD0F-07B7E726D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174400</xdr:colOff>
      <xdr:row>41</xdr:row>
      <xdr:rowOff>13415</xdr:rowOff>
    </xdr:from>
    <xdr:to>
      <xdr:col>5</xdr:col>
      <xdr:colOff>1354964</xdr:colOff>
      <xdr:row>53</xdr:row>
      <xdr:rowOff>53662</xdr:rowOff>
    </xdr:to>
    <xdr:graphicFrame macro="">
      <xdr:nvGraphicFramePr>
        <xdr:cNvPr id="25" name="Chart 24">
          <a:extLst>
            <a:ext uri="{FF2B5EF4-FFF2-40B4-BE49-F238E27FC236}">
              <a16:creationId xmlns:a16="http://schemas.microsoft.com/office/drawing/2014/main" id="{ADC47743-A766-4797-927C-1CE0DF6A6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1408625</xdr:colOff>
      <xdr:row>40</xdr:row>
      <xdr:rowOff>174402</xdr:rowOff>
    </xdr:from>
    <xdr:to>
      <xdr:col>11</xdr:col>
      <xdr:colOff>174401</xdr:colOff>
      <xdr:row>53</xdr:row>
      <xdr:rowOff>53663</xdr:rowOff>
    </xdr:to>
    <xdr:graphicFrame macro="">
      <xdr:nvGraphicFramePr>
        <xdr:cNvPr id="26" name="Chart 25">
          <a:extLst>
            <a:ext uri="{FF2B5EF4-FFF2-40B4-BE49-F238E27FC236}">
              <a16:creationId xmlns:a16="http://schemas.microsoft.com/office/drawing/2014/main" id="{3AB565FF-4D90-4A82-894F-A1E5D44D5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hmikha" refreshedDate="46312.737096874996" createdVersion="8" refreshedVersion="8" minRefreshableVersion="3" recordCount="3000" xr:uid="{C867FA38-60E9-4010-9A5A-16FCD41D4B36}">
  <cacheSource type="worksheet">
    <worksheetSource name="Table1"/>
  </cacheSource>
  <cacheFields count="29">
    <cacheField name="TicketID" numFmtId="0">
      <sharedItems/>
    </cacheField>
    <cacheField name="TicketType" numFmtId="0">
      <sharedItems/>
    </cacheField>
    <cacheField name="BookingDate" numFmtId="164">
      <sharedItems containsSemiMixedTypes="0" containsNonDate="0" containsDate="1" containsString="0" minDate="2024-01-01T02:26:01" maxDate="2025-12-31T12:55:06"/>
    </cacheField>
    <cacheField name="Priority" numFmtId="0">
      <sharedItems/>
    </cacheField>
    <cacheField name="Category" numFmtId="0">
      <sharedItems/>
    </cacheField>
    <cacheField name="SubCategory" numFmtId="0">
      <sharedItems/>
    </cacheField>
    <cacheField name="ShortDescription" numFmtId="0">
      <sharedItems/>
    </cacheField>
    <cacheField name="Status" numFmtId="0">
      <sharedItems/>
    </cacheField>
    <cacheField name="AssignedTeam" numFmtId="0">
      <sharedItems count="6">
        <s v="Service Desk"/>
        <s v="Middleware Team"/>
        <s v="Database Team"/>
        <s v="App Support"/>
        <s v="Security Team"/>
        <s v="Infrastructure Team"/>
      </sharedItems>
    </cacheField>
    <cacheField name="Assignee" numFmtId="0">
      <sharedItems/>
    </cacheField>
    <cacheField name="SLATargetHours" numFmtId="0">
      <sharedItems containsSemiMixedTypes="0" containsString="0" containsNumber="1" containsInteger="1" minValue="4" maxValue="72"/>
    </cacheField>
    <cacheField name="FirstResponseHours" numFmtId="0">
      <sharedItems containsSemiMixedTypes="0" containsString="0" containsNumber="1" minValue="0.1" maxValue="29.91"/>
    </cacheField>
    <cacheField name="ResolutionHours" numFmtId="0">
      <sharedItems containsString="0" containsBlank="1" containsNumber="1" minValue="0.21" maxValue="190.49"/>
    </cacheField>
    <cacheField name="ResolutionDate" numFmtId="164">
      <sharedItems containsNonDate="0" containsDate="1" containsString="0" containsBlank="1" minDate="2024-01-04T04:26:32" maxDate="2025-12-31T23:59:59"/>
    </cacheField>
    <cacheField name="ResolutionSLA" numFmtId="0">
      <sharedItems/>
    </cacheField>
    <cacheField name="AgingHours" numFmtId="0">
      <sharedItems containsSemiMixedTypes="0" containsString="0" containsNumber="1" minValue="0.21" maxValue="17517.57"/>
    </cacheField>
    <cacheField name="CustomerImpact" numFmtId="0">
      <sharedItems/>
    </cacheField>
    <cacheField name="Region" numFmtId="0">
      <sharedItems/>
    </cacheField>
    <cacheField name="Channel" numFmtId="0">
      <sharedItems/>
    </cacheField>
    <cacheField name="RootCause" numFmtId="0">
      <sharedItems/>
    </cacheField>
    <cacheField name="Reopened" numFmtId="0">
      <sharedItems/>
    </cacheField>
    <cacheField name="Escalated" numFmtId="0">
      <sharedItems/>
    </cacheField>
    <cacheField name="SLAStatus" numFmtId="0">
      <sharedItems/>
    </cacheField>
    <cacheField name="Year" numFmtId="0">
      <sharedItems containsSemiMixedTypes="0" containsString="0" containsNumber="1" containsInteger="1" minValue="2024" maxValue="2025"/>
    </cacheField>
    <cacheField name="Month" numFmtId="0">
      <sharedItems/>
    </cacheField>
    <cacheField name="Month-Year" numFmtId="0">
      <sharedItems/>
    </cacheField>
    <cacheField name="SLA Status" numFmtId="0">
      <sharedItems/>
    </cacheField>
    <cacheField name="Resolution Bucket" numFmtId="0">
      <sharedItems/>
    </cacheField>
    <cacheField name="SLA Variance" numFmtId="0">
      <sharedItems containsMixedTypes="1" containsNumber="1" minValue="-68.239999999999995" maxValue="118.49000000000001"/>
    </cacheField>
  </cacheFields>
  <extLst>
    <ext xmlns:x14="http://schemas.microsoft.com/office/spreadsheetml/2009/9/main" uri="{725AE2AE-9491-48be-B2B4-4EB974FC3084}">
      <x14:pivotCacheDefinition pivotCacheId="30374771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2893518" backgroundQuery="1" createdVersion="8" refreshedVersion="8" minRefreshableVersion="3" recordCount="0" supportSubquery="1" supportAdvancedDrill="1" xr:uid="{A3AFE226-CF31-4F32-BB7F-4D4F97DFE382}">
  <cacheSource type="external" connectionId="1"/>
  <cacheFields count="3">
    <cacheField name="[Measures].[Count of TicketID]" caption="Count of TicketID" numFmtId="0" hierarchy="59" level="32767"/>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2"/>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1"/>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3472219" backgroundQuery="1" createdVersion="8" refreshedVersion="8" minRefreshableVersion="3" recordCount="0" supportSubquery="1" supportAdvancedDrill="1" xr:uid="{A082BCBF-9A37-40BD-A02F-366980333424}">
  <cacheSource type="external" connectionId="1"/>
  <cacheFields count="5">
    <cacheField name="[Measures].[Count of TicketID]" caption="Count of TicketID" numFmtId="0" hierarchy="59" level="32767"/>
    <cacheField name="[Table1].[Priority].[Priority]" caption="Priority" numFmtId="0" hierarchy="3" level="1">
      <sharedItems count="5">
        <s v="P1"/>
        <s v="P2"/>
        <s v="P3"/>
        <s v="P4"/>
        <s v="P5"/>
      </sharedItems>
    </cacheField>
    <cacheField name="[Table1].[SLA Result].[SLA Result]" caption="SLA Result" numFmtId="0" hierarchy="22" level="1">
      <sharedItems count="3">
        <s v="Breached"/>
        <s v="Met"/>
        <s v="Pending"/>
      </sharedItems>
    </cacheField>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2" memberValueDatatype="130" unbalanced="0">
      <fieldsUsage count="2">
        <fieldUsage x="-1"/>
        <fieldUsage x="2"/>
      </fieldsUsage>
    </cacheHierarchy>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4"/>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3"/>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4050927" backgroundQuery="1" createdVersion="8" refreshedVersion="8" minRefreshableVersion="3" recordCount="0" supportSubquery="1" supportAdvancedDrill="1" xr:uid="{5BEE58B7-1497-46B1-B59A-3D4DEB79F6E5}">
  <cacheSource type="external" connectionId="1"/>
  <cacheFields count="5">
    <cacheField name="[Table1].[Status].[Status]" caption="Status" numFmtId="0" hierarchy="7" level="1">
      <sharedItems count="5">
        <s v="Answered"/>
        <s v="Assigned"/>
        <s v="Closed"/>
        <s v="In Process"/>
        <s v="Noticed"/>
      </sharedItems>
    </cacheField>
    <cacheField name="[Table1].[AssignedTeam].[AssignedTeam]" caption="AssignedTeam" numFmtId="0" hierarchy="8" level="1">
      <sharedItems count="6">
        <s v="App Support"/>
        <s v="Database Team"/>
        <s v="Infrastructure Team"/>
        <s v="Middleware Team"/>
        <s v="Security Team"/>
        <s v="Service Desk"/>
      </sharedItems>
    </cacheField>
    <cacheField name="[Measures].[Average of ResolutionHours]" caption="Average of ResolutionHours" numFmtId="0" hierarchy="61" level="32767"/>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2" memberValueDatatype="130" unbalanced="0">
      <fieldsUsage count="2">
        <fieldUsage x="-1"/>
        <fieldUsage x="1"/>
      </fieldsUsage>
    </cacheHierarchy>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4"/>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3"/>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hidden="1">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4629627" backgroundQuery="1" createdVersion="8" refreshedVersion="8" minRefreshableVersion="3" recordCount="0" supportSubquery="1" supportAdvancedDrill="1" xr:uid="{6338F21A-8EFA-4784-B5E8-45FD8B44CD12}">
  <cacheSource type="external" connectionId="1"/>
  <cacheFields count="5">
    <cacheField name="[Table1].[Status].[Status]" caption="Status" numFmtId="0" hierarchy="7" level="1">
      <sharedItems count="5">
        <s v="Answered"/>
        <s v="Assigned"/>
        <s v="Closed"/>
        <s v="In Process"/>
        <s v="Noticed"/>
      </sharedItems>
    </cacheField>
    <cacheField name="[Table1].[Month-Year].[Month-Year]" caption="Month-Year" numFmtId="0" hierarchy="25" level="1">
      <sharedItems count="12">
        <s v="Apr-2024"/>
        <s v="Aug-2024"/>
        <s v="Dec-2024"/>
        <s v="Feb-2024"/>
        <s v="Jan-2024"/>
        <s v="Jul-2024"/>
        <s v="Jun-2024"/>
        <s v="Mar-2024"/>
        <s v="May-2024"/>
        <s v="Nov-2024"/>
        <s v="Oct-2024"/>
        <s v="Sep-2024"/>
      </sharedItems>
    </cacheField>
    <cacheField name="[Measures].[Count of TicketID]" caption="Count of TicketID" numFmtId="0" hierarchy="59" level="32767"/>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2" memberValueDatatype="130" unbalanced="0">
      <fieldsUsage count="2">
        <fieldUsage x="-1"/>
        <fieldUsage x="1"/>
      </fieldsUsage>
    </cacheHierarchy>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4"/>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3"/>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5092589" backgroundQuery="1" createdVersion="8" refreshedVersion="8" minRefreshableVersion="3" recordCount="0" supportSubquery="1" supportAdvancedDrill="1" xr:uid="{032891B5-3829-4A5B-918F-521EE30E4FD5}">
  <cacheSource type="external" connectionId="1"/>
  <cacheFields count="5">
    <cacheField name="[Table1].[Status].[Status]" caption="Status" numFmtId="0" hierarchy="7" level="1">
      <sharedItems count="5">
        <s v="Answered"/>
        <s v="Assigned"/>
        <s v="Closed"/>
        <s v="In Process"/>
        <s v="Noticed"/>
      </sharedItems>
    </cacheField>
    <cacheField name="[Measures].[Average of ResolutionHours]" caption="Average of ResolutionHours" numFmtId="0" hierarchy="61" level="32767"/>
    <cacheField name="[Table1].[Priority].[Priority]" caption="Priority" numFmtId="0" hierarchy="3" level="1">
      <sharedItems count="5">
        <s v="P1"/>
        <s v="P2"/>
        <s v="P3"/>
        <s v="P4"/>
        <s v="P5"/>
      </sharedItems>
    </cacheField>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4"/>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3"/>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hidden="1">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5671297" backgroundQuery="1" createdVersion="8" refreshedVersion="8" minRefreshableVersion="3" recordCount="0" supportSubquery="1" supportAdvancedDrill="1" xr:uid="{C9E97010-6088-4543-9112-F908F3FDE047}">
  <cacheSource type="external" connectionId="1"/>
  <cacheFields count="5">
    <cacheField name="[Table1].[Status].[Status]" caption="Status" numFmtId="0" hierarchy="7" level="1">
      <sharedItems count="5">
        <s v="Answered"/>
        <s v="Assigned"/>
        <s v="Closed"/>
        <s v="In Process"/>
        <s v="Noticed"/>
      </sharedItems>
    </cacheField>
    <cacheField name="[Table1].[Resolution Bucket].[Resolution Bucket]" caption="Resolution Bucket" numFmtId="0" hierarchy="26" level="1">
      <sharedItems count="6">
        <s v="0-4 Hours"/>
        <s v="25-48 Hours"/>
        <s v="48+ Hours"/>
        <s v="5-8 Hours"/>
        <s v="9-24 Hours"/>
        <s v="Pending"/>
      </sharedItems>
    </cacheField>
    <cacheField name="[Measures].[Count of TicketID]" caption="Count of TicketID" numFmtId="0" hierarchy="59" level="32767"/>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2" memberValueDatatype="130" unbalanced="0">
      <fieldsUsage count="2">
        <fieldUsage x="-1"/>
        <fieldUsage x="1"/>
      </fieldsUsage>
    </cacheHierarchy>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4"/>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3"/>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6249998" backgroundQuery="1" createdVersion="8" refreshedVersion="8" minRefreshableVersion="3" recordCount="0" supportSubquery="1" supportAdvancedDrill="1" xr:uid="{F567E984-507F-44F7-A976-5F16093EF3FF}">
  <cacheSource type="external" connectionId="1"/>
  <cacheFields count="5">
    <cacheField name="[Table1].[Status].[Status]" caption="Status" numFmtId="0" hierarchy="7" level="1">
      <sharedItems count="5">
        <s v="Answered"/>
        <s v="Assigned"/>
        <s v="Closed"/>
        <s v="In Process"/>
        <s v="Noticed"/>
      </sharedItems>
    </cacheField>
    <cacheField name="[Measures].[Count of TicketID]" caption="Count of TicketID" numFmtId="0" hierarchy="59" level="32767"/>
    <cacheField name="[Table1].[Escalated].[Escalated]" caption="Escalated" numFmtId="0" hierarchy="21" level="1">
      <sharedItems count="2">
        <s v="No"/>
        <s v="Yes"/>
      </sharedItems>
    </cacheField>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2" memberValueDatatype="130" unbalanced="0">
      <fieldsUsage count="2">
        <fieldUsage x="-1"/>
        <fieldUsage x="2"/>
      </fieldsUsage>
    </cacheHierarchy>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4"/>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3"/>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6828706" backgroundQuery="1" createdVersion="8" refreshedVersion="8" minRefreshableVersion="3" recordCount="0" supportSubquery="1" supportAdvancedDrill="1" xr:uid="{76D77276-2C4D-4FA9-A7F4-2F96E43006BC}">
  <cacheSource type="external" connectionId="1"/>
  <cacheFields count="5">
    <cacheField name="[Table1].[Status].[Status]" caption="Status" numFmtId="0" hierarchy="7" level="1">
      <sharedItems count="5">
        <s v="Answered"/>
        <s v="Assigned"/>
        <s v="Closed"/>
        <s v="In Process"/>
        <s v="Noticed"/>
      </sharedItems>
    </cacheField>
    <cacheField name="[Measures].[Count of TicketID]" caption="Count of TicketID" numFmtId="0" hierarchy="59" level="32767"/>
    <cacheField name="[Table1].[Reopened].[Reopened]" caption="Reopened" numFmtId="0" hierarchy="20" level="1">
      <sharedItems count="2">
        <s v="No"/>
        <s v="Yes"/>
      </sharedItems>
    </cacheField>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2" memberValueDatatype="130" unbalanced="0">
      <fieldsUsage count="2">
        <fieldUsage x="-1"/>
        <fieldUsage x="2"/>
      </fieldsUsage>
    </cacheHierarchy>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4"/>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3"/>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7291668" backgroundQuery="1" createdVersion="8" refreshedVersion="8" minRefreshableVersion="3" recordCount="0" supportSubquery="1" supportAdvancedDrill="1" xr:uid="{0497AC37-8099-487A-A9F7-9C1BD2FF0334}">
  <cacheSource type="external" connectionId="1"/>
  <cacheFields count="4">
    <cacheField name="[Measures].[Count of TicketID]" caption="Count of TicketID" numFmtId="0" hierarchy="59" level="32767"/>
    <cacheField name="[Table1].[TicketType].[TicketType]" caption="TicketType" numFmtId="0" hierarchy="1" level="1">
      <sharedItems count="3">
        <s v="INM"/>
        <s v="PRM"/>
        <s v="SRM"/>
      </sharedItems>
    </cacheField>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2" memberValueDatatype="130" unbalanced="0">
      <fieldsUsage count="2">
        <fieldUsage x="-1"/>
        <fieldUsage x="1"/>
      </fieldsUsage>
    </cacheHierarchy>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3"/>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2"/>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7870368" backgroundQuery="1" createdVersion="8" refreshedVersion="8" minRefreshableVersion="3" recordCount="0" supportSubquery="1" supportAdvancedDrill="1" xr:uid="{3E64CC98-EA7D-4A04-B809-44D62ED05BFB}">
  <cacheSource type="external" connectionId="1"/>
  <cacheFields count="4">
    <cacheField name="[Measures].[Count of TicketID]" caption="Count of TicketID" numFmtId="0" hierarchy="59" level="32767"/>
    <cacheField name="[Table1].[Priority].[Priority]" caption="Priority" numFmtId="0" hierarchy="3" level="1">
      <sharedItems count="5">
        <s v="P1"/>
        <s v="P2"/>
        <s v="P3"/>
        <s v="P4"/>
        <s v="P5"/>
      </sharedItems>
    </cacheField>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3"/>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2"/>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8449076" backgroundQuery="1" createdVersion="8" refreshedVersion="8" minRefreshableVersion="3" recordCount="0" supportSubquery="1" supportAdvancedDrill="1" xr:uid="{387CCBC5-6A7E-4D7D-9CB5-1BC6B19B741A}">
  <cacheSource type="external" connectionId="1"/>
  <cacheFields count="4">
    <cacheField name="[Measures].[Count of TicketID]" caption="Count of TicketID" numFmtId="0" hierarchy="59" level="32767"/>
    <cacheField name="[Table1].[SubCategory].[SubCategory]" caption="SubCategory" numFmtId="0" hierarchy="5" level="1">
      <sharedItems count="7">
        <s v="Access"/>
        <s v="Application"/>
        <s v="Database"/>
        <s v="Infrastructure"/>
        <s v="Middleware"/>
        <s v="Reporting"/>
        <s v="Security"/>
      </sharedItems>
    </cacheField>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3"/>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2"/>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9027776" backgroundQuery="1" createdVersion="8" refreshedVersion="8" minRefreshableVersion="3" recordCount="0" supportSubquery="1" supportAdvancedDrill="1" xr:uid="{DC5EA3B5-DE94-4CC0-8191-B2701824F510}">
  <cacheSource type="external" connectionId="1"/>
  <cacheFields count="4">
    <cacheField name="[Measures].[Count of TicketID]" caption="Count of TicketID" numFmtId="0" hierarchy="59" level="32767"/>
    <cacheField name="[Table1].[Status].[Status]" caption="Status" numFmtId="0" hierarchy="7" level="1">
      <sharedItems count="5">
        <s v="Answered"/>
        <s v="Assigned"/>
        <s v="Closed"/>
        <s v="In Process"/>
        <s v="Noticed"/>
      </sharedItems>
    </cacheField>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3"/>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2"/>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6809490738" backgroundQuery="1" createdVersion="8" refreshedVersion="8" minRefreshableVersion="3" recordCount="0" supportSubquery="1" supportAdvancedDrill="1" xr:uid="{E1DFF943-EDF2-4446-8CBB-913EF9218903}">
  <cacheSource type="external" connectionId="1"/>
  <cacheFields count="5">
    <cacheField name="[Measures].[Count of TicketID]" caption="Count of TicketID" numFmtId="0" hierarchy="59" level="32767"/>
    <cacheField name="[Table1].[Status].[Status]" caption="Status" numFmtId="0" hierarchy="7" level="1">
      <sharedItems count="5">
        <s v="Answered"/>
        <s v="Assigned"/>
        <s v="Closed"/>
        <s v="In Process"/>
        <s v="Noticed"/>
      </sharedItems>
    </cacheField>
    <cacheField name="[Table1].[SLA Result].[SLA Result]" caption="SLA Result" numFmtId="0" hierarchy="22" level="1">
      <sharedItems count="3">
        <s v="Breached"/>
        <s v="Met"/>
        <s v="Pending"/>
      </sharedItems>
    </cacheField>
    <cacheField name="[Table11].[BookingDate].[BookingDate]" caption="BookingDate" numFmtId="0" hierarchy="30" level="1">
      <sharedItems containsSemiMixedTypes="0" containsNonDate="0" containsString="0"/>
    </cacheField>
    <cacheField name="[Table11].[TicketType].[TicketType]" caption="TicketType" numFmtId="0" hierarchy="29" level="1">
      <sharedItems containsSemiMixedTypes="0" containsNonDate="0" containsString="0"/>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2" memberValueDatatype="130" unbalanced="0">
      <fieldsUsage count="2">
        <fieldUsage x="-1"/>
        <fieldUsage x="2"/>
      </fieldsUsage>
    </cacheHierarchy>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fieldsUsage count="2">
        <fieldUsage x="-1"/>
        <fieldUsage x="4"/>
      </fieldsUsage>
    </cacheHierarchy>
    <cacheHierarchy uniqueName="[Table11].[BookingDate]" caption="BookingDate" attribute="1" time="1" defaultMemberUniqueName="[Table11].[BookingDate].[All]" allUniqueName="[Table11].[BookingDate].[All]" dimensionUniqueName="[Table11]" displayFolder="" count="2" memberValueDatatype="7" unbalanced="0">
      <fieldsUsage count="2">
        <fieldUsage x="-1"/>
        <fieldUsage x="3"/>
      </fieldsUsage>
    </cacheHierarchy>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17759143519" backgroundQuery="1" createdVersion="3" refreshedVersion="8" minRefreshableVersion="3" recordCount="0" supportSubquery="1" supportAdvancedDrill="1" xr:uid="{BFC328EF-8F01-4ABE-8F22-6C8A891DBE8A}">
  <cacheSource type="external" connectionId="1">
    <extLst>
      <ext xmlns:x14="http://schemas.microsoft.com/office/spreadsheetml/2009/9/main" uri="{F057638F-6D5F-4e77-A914-E7F072B9BCA8}">
        <x14:sourceConnection name="ThisWorkbookDataModel"/>
      </ext>
    </extLst>
  </cacheSource>
  <cacheFields count="0"/>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0"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hidden="1">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1567363691"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17762268521" backgroundQuery="1" createdVersion="3" refreshedVersion="8" minRefreshableVersion="3" recordCount="0" supportSubquery="1" supportAdvancedDrill="1" xr:uid="{BC0D8D3E-6055-4B62-959B-21F6326AC168}">
  <cacheSource type="external" connectionId="1">
    <extLst>
      <ext xmlns:x14="http://schemas.microsoft.com/office/spreadsheetml/2009/9/main" uri="{F057638F-6D5F-4e77-A914-E7F072B9BCA8}">
        <x14:sourceConnection name="ThisWorkbookDataModel"/>
      </ext>
    </extLst>
  </cacheSource>
  <cacheFields count="0"/>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0"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0"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0"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0"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hidden="1">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pivotCacheId="1745419328" supportSubqueryNonVisual="1" supportSubqueryCalcMem="1" supportAddCalcMems="1"/>
    </ext>
    <ext xmlns:x15="http://schemas.microsoft.com/office/spreadsheetml/2010/11/main" uri="{ABF5C744-AB39-4b91-8756-CFA1BBC848D5}">
      <x15:pivotCacheIdVersion cacheIdSupportedVersion="6" cacheIdCreatedVersion="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SRM-0425"/>
    <s v="SRM"/>
    <d v="2024-01-01T02:26:01"/>
    <s v="P4"/>
    <s v="Access Request"/>
    <s v="Security"/>
    <s v="SRM ticket requiring operational handling"/>
    <s v="In Process"/>
    <x v="0"/>
    <s v="Suresh"/>
    <n v="48"/>
    <n v="2.2400000000000002"/>
    <m/>
    <m/>
    <s v="Pending"/>
    <n v="17517.57"/>
    <s v="High"/>
    <s v="US"/>
    <s v="Service Desk"/>
    <s v="Certificate Expiry"/>
    <s v="No"/>
    <s v="No"/>
    <s v="Pending"/>
    <n v="2024"/>
    <s v="Jan"/>
    <s v="Jan-2024"/>
    <s v="Pending"/>
    <s v="Pending"/>
    <s v=""/>
  </r>
  <r>
    <s v="SRM-0365"/>
    <s v="SRM"/>
    <d v="2024-01-01T07:36:24"/>
    <s v="P5"/>
    <s v="Configuration Change"/>
    <s v="Middleware"/>
    <s v="SRM ticket requiring operational handling"/>
    <s v="Closed"/>
    <x v="0"/>
    <s v="Priya"/>
    <n v="72"/>
    <n v="16.8"/>
    <n v="68.84"/>
    <d v="2024-01-04T04:26:32"/>
    <s v="Met"/>
    <n v="68.84"/>
    <s v="Medium"/>
    <s v="APAC"/>
    <s v="Service Desk"/>
    <s v="Network Issue"/>
    <s v="No"/>
    <s v="No"/>
    <s v="Met"/>
    <n v="2024"/>
    <s v="Jan"/>
    <s v="Jan-2024"/>
    <s v="Met"/>
    <s v="48+ Hours"/>
    <n v="-3.1599999999999966"/>
  </r>
  <r>
    <s v="SRM-0496"/>
    <s v="SRM"/>
    <d v="2024-01-01T08:24:17"/>
    <s v="P3"/>
    <s v="Access Request"/>
    <s v="Middleware"/>
    <s v="SRM ticket requiring operational handling"/>
    <s v="In Process"/>
    <x v="0"/>
    <s v="Vikram"/>
    <n v="24"/>
    <n v="2.36"/>
    <m/>
    <m/>
    <s v="Pending"/>
    <n v="17511.599999999999"/>
    <s v="Low"/>
    <s v="APAC"/>
    <s v="Monitoring Alert"/>
    <s v="Unknown"/>
    <s v="No"/>
    <s v="No"/>
    <s v="Pending"/>
    <n v="2024"/>
    <s v="Jan"/>
    <s v="Jan-2024"/>
    <s v="Pending"/>
    <s v="Pending"/>
    <s v=""/>
  </r>
  <r>
    <s v="SRM-0400"/>
    <s v="SRM"/>
    <d v="2024-01-01T17:11:37"/>
    <s v="P3"/>
    <s v="Data Request"/>
    <s v="Access"/>
    <s v="SRM ticket requiring operational handling"/>
    <s v="Noticed"/>
    <x v="1"/>
    <s v="Sneha"/>
    <n v="24"/>
    <n v="0.47"/>
    <m/>
    <m/>
    <s v="Pending"/>
    <n v="17502.810000000001"/>
    <s v="Low"/>
    <s v="APAC"/>
    <s v="Portal"/>
    <s v="Access Issue"/>
    <s v="No"/>
    <s v="Yes"/>
    <s v="Pending"/>
    <n v="2024"/>
    <s v="Jan"/>
    <s v="Jan-2024"/>
    <s v="Pending"/>
    <s v="Pending"/>
    <s v=""/>
  </r>
  <r>
    <s v="PRM-0763"/>
    <s v="PRM"/>
    <d v="2024-01-02T02:02:24"/>
    <s v="P4"/>
    <s v="Recurring Application Issue"/>
    <s v="Access"/>
    <s v="PRM ticket requiring operational handling"/>
    <s v="In Process"/>
    <x v="2"/>
    <s v="Meera"/>
    <n v="48"/>
    <n v="0.54"/>
    <m/>
    <m/>
    <s v="Pending"/>
    <n v="17493.96"/>
    <s v="High"/>
    <s v="India"/>
    <s v="Service Desk"/>
    <s v="Certificate Expiry"/>
    <s v="No"/>
    <s v="No"/>
    <s v="Pending"/>
    <n v="2024"/>
    <s v="Jan"/>
    <s v="Jan-2024"/>
    <s v="Pending"/>
    <s v="Pending"/>
    <s v=""/>
  </r>
  <r>
    <s v="PRM-0241"/>
    <s v="PRM"/>
    <d v="2024-01-02T11:09:46"/>
    <s v="P3"/>
    <s v="Process Gap"/>
    <s v="Middleware"/>
    <s v="PRM ticket requiring operational handling"/>
    <s v="In Process"/>
    <x v="3"/>
    <s v="Anil"/>
    <n v="24"/>
    <n v="3.22"/>
    <m/>
    <m/>
    <s v="Pending"/>
    <n v="17484.84"/>
    <s v="Low"/>
    <s v="India"/>
    <s v="Service Desk"/>
    <s v="Certificate Expiry"/>
    <s v="No"/>
    <s v="No"/>
    <s v="Pending"/>
    <n v="2024"/>
    <s v="Jan"/>
    <s v="Jan-2024"/>
    <s v="Pending"/>
    <s v="Pending"/>
    <s v=""/>
  </r>
  <r>
    <s v="SRM-0428"/>
    <s v="SRM"/>
    <d v="2024-01-02T12:52:40"/>
    <s v="P5"/>
    <s v="New User Setup"/>
    <s v="Security"/>
    <s v="SRM ticket requiring operational handling"/>
    <s v="Noticed"/>
    <x v="0"/>
    <s v="Suresh"/>
    <n v="72"/>
    <n v="12.63"/>
    <m/>
    <m/>
    <s v="Pending"/>
    <n v="17483.12"/>
    <s v="Medium"/>
    <s v="UK"/>
    <s v="Portal"/>
    <s v="Unknown"/>
    <s v="No"/>
    <s v="No"/>
    <s v="Pending"/>
    <n v="2024"/>
    <s v="Jan"/>
    <s v="Jan-2024"/>
    <s v="Pending"/>
    <s v="Pending"/>
    <s v=""/>
  </r>
  <r>
    <s v="PRM-0518"/>
    <s v="PRM"/>
    <d v="2024-01-02T22:07:39"/>
    <s v="P5"/>
    <s v="Integration Root Cause"/>
    <s v="Security"/>
    <s v="PRM ticket requiring operational handling"/>
    <s v="Noticed"/>
    <x v="3"/>
    <s v="Neha"/>
    <n v="72"/>
    <n v="5.36"/>
    <m/>
    <m/>
    <s v="Pending"/>
    <n v="17473.87"/>
    <s v="Low"/>
    <s v="US"/>
    <s v="Service Desk"/>
    <s v="Infrastructure Failure"/>
    <s v="No"/>
    <s v="No"/>
    <s v="Pending"/>
    <n v="2024"/>
    <s v="Jan"/>
    <s v="Jan-2024"/>
    <s v="Pending"/>
    <s v="Pending"/>
    <s v=""/>
  </r>
  <r>
    <s v="SRM-0677"/>
    <s v="SRM"/>
    <d v="2024-01-03T06:35:45"/>
    <s v="P4"/>
    <s v="Data Request"/>
    <s v="Application"/>
    <s v="SRM ticket requiring operational handling"/>
    <s v="In Process"/>
    <x v="1"/>
    <s v="Ravi"/>
    <n v="48"/>
    <n v="2.54"/>
    <m/>
    <m/>
    <s v="Pending"/>
    <n v="17465.400000000001"/>
    <s v="Low"/>
    <s v="APAC"/>
    <s v="Service Desk"/>
    <s v="Access Issue"/>
    <s v="No"/>
    <s v="No"/>
    <s v="Pending"/>
    <n v="2024"/>
    <s v="Jan"/>
    <s v="Jan-2024"/>
    <s v="Pending"/>
    <s v="Pending"/>
    <s v=""/>
  </r>
  <r>
    <s v="SRM-0040"/>
    <s v="SRM"/>
    <d v="2024-01-03T13:55:17"/>
    <s v="P4"/>
    <s v="Configuration Change"/>
    <s v="Access"/>
    <s v="SRM ticket requiring operational handling"/>
    <s v="Closed"/>
    <x v="3"/>
    <s v="Anil"/>
    <n v="48"/>
    <n v="0.96"/>
    <n v="29.6"/>
    <d v="2024-01-04T19:31:33"/>
    <s v="Met"/>
    <n v="29.6"/>
    <s v="Low"/>
    <s v="UK"/>
    <s v="Portal"/>
    <s v="Third-Party Dependency"/>
    <s v="No"/>
    <s v="No"/>
    <s v="Met"/>
    <n v="2024"/>
    <s v="Jan"/>
    <s v="Jan-2024"/>
    <s v="Met"/>
    <s v="25-48 Hours"/>
    <n v="-18.399999999999999"/>
  </r>
  <r>
    <s v="SRM-0609"/>
    <s v="SRM"/>
    <d v="2024-01-03T19:04:11"/>
    <s v="P5"/>
    <s v="Configuration Change"/>
    <s v="Database"/>
    <s v="SRM ticket requiring operational handling"/>
    <s v="In Process"/>
    <x v="4"/>
    <s v="Arjun"/>
    <n v="72"/>
    <n v="6.72"/>
    <m/>
    <m/>
    <s v="Pending"/>
    <n v="17452.93"/>
    <s v="Low"/>
    <s v="APAC"/>
    <s v="Monitoring Alert"/>
    <s v="Network Issue"/>
    <s v="No"/>
    <s v="No"/>
    <s v="Pending"/>
    <n v="2024"/>
    <s v="Jan"/>
    <s v="Jan-2024"/>
    <s v="Pending"/>
    <s v="Pending"/>
    <s v=""/>
  </r>
  <r>
    <s v="INM-0901"/>
    <s v="INM"/>
    <d v="2024-01-04T04:49:41"/>
    <s v="P1"/>
    <s v="Certificate/TLS"/>
    <s v="Middleware"/>
    <s v="INM ticket requiring operational handling"/>
    <s v="In Process"/>
    <x v="5"/>
    <s v="Suresh"/>
    <n v="4"/>
    <n v="0.24"/>
    <m/>
    <m/>
    <s v="Pending"/>
    <n v="17443.169999999998"/>
    <s v="Critical"/>
    <s v="UK"/>
    <s v="Monitoring Alert"/>
    <s v="Application Defect"/>
    <s v="No"/>
    <s v="Yes"/>
    <s v="Pending"/>
    <n v="2024"/>
    <s v="Jan"/>
    <s v="Jan-2024"/>
    <s v="Pending"/>
    <s v="Pending"/>
    <s v=""/>
  </r>
  <r>
    <s v="PRM-1000"/>
    <s v="PRM"/>
    <d v="2024-01-04T07:03:17"/>
    <s v="P4"/>
    <s v="Security Vulnerability"/>
    <s v="Reporting"/>
    <s v="PRM ticket requiring operational handling"/>
    <s v="Closed"/>
    <x v="4"/>
    <s v="Neha"/>
    <n v="48"/>
    <n v="3.73"/>
    <n v="41.06"/>
    <d v="2024-01-06T00:07:01"/>
    <s v="Met"/>
    <n v="41.06"/>
    <s v="High"/>
    <s v="UK"/>
    <s v="Phone"/>
    <s v="Application Defect"/>
    <s v="No"/>
    <s v="No"/>
    <s v="Met"/>
    <n v="2024"/>
    <s v="Jan"/>
    <s v="Jan-2024"/>
    <s v="Met"/>
    <s v="25-48 Hours"/>
    <n v="-6.9399999999999977"/>
  </r>
  <r>
    <s v="INM-0773"/>
    <s v="INM"/>
    <d v="2024-01-04T13:48:01"/>
    <s v="P1"/>
    <s v="Login/Access"/>
    <s v="Application"/>
    <s v="INM ticket requiring operational handling"/>
    <s v="In Process"/>
    <x v="1"/>
    <s v="Arjun"/>
    <n v="4"/>
    <n v="0.4"/>
    <m/>
    <m/>
    <s v="Pending"/>
    <n v="17434.2"/>
    <s v="Critical"/>
    <s v="Europe"/>
    <s v="Monitoring Alert"/>
    <s v="Certificate Expiry"/>
    <s v="No"/>
    <s v="No"/>
    <s v="Pending"/>
    <n v="2024"/>
    <s v="Jan"/>
    <s v="Jan-2024"/>
    <s v="Pending"/>
    <s v="Pending"/>
    <s v=""/>
  </r>
  <r>
    <s v="SRM-0444"/>
    <s v="SRM"/>
    <d v="2024-01-04T17:10:21"/>
    <s v="P2"/>
    <s v="Account Request"/>
    <s v="Application"/>
    <s v="SRM ticket requiring operational handling"/>
    <s v="Closed"/>
    <x v="2"/>
    <s v="Anil"/>
    <n v="8"/>
    <n v="1.01"/>
    <n v="7.08"/>
    <d v="2024-01-05T00:15:25"/>
    <s v="Met"/>
    <n v="7.08"/>
    <s v="High"/>
    <s v="US"/>
    <s v="Email"/>
    <s v="Configuration Error"/>
    <s v="No"/>
    <s v="No"/>
    <s v="Met"/>
    <n v="2024"/>
    <s v="Jan"/>
    <s v="Jan-2024"/>
    <s v="Met"/>
    <s v="5-8 Hours"/>
    <n v="-0.91999999999999993"/>
  </r>
  <r>
    <s v="INM-0381"/>
    <s v="INM"/>
    <d v="2024-01-04T21:06:26"/>
    <s v="P3"/>
    <s v="Certificate/TLS"/>
    <s v="Application"/>
    <s v="INM ticket requiring operational handling"/>
    <s v="Closed"/>
    <x v="0"/>
    <s v="Kavya"/>
    <n v="24"/>
    <n v="0.61"/>
    <n v="12.38"/>
    <d v="2024-01-05T09:29:27"/>
    <s v="Met"/>
    <n v="12.38"/>
    <s v="Low"/>
    <s v="US"/>
    <s v="Monitoring Alert"/>
    <s v="Certificate Expiry"/>
    <s v="No"/>
    <s v="No"/>
    <s v="Met"/>
    <n v="2024"/>
    <s v="Jan"/>
    <s v="Jan-2024"/>
    <s v="Met"/>
    <s v="9-24 Hours"/>
    <n v="-11.62"/>
  </r>
  <r>
    <s v="INM-0846"/>
    <s v="INM"/>
    <d v="2024-01-04T23:15:39"/>
    <s v="P2"/>
    <s v="Login/Access"/>
    <s v="Middleware"/>
    <s v="INM ticket requiring operational handling"/>
    <s v="Closed"/>
    <x v="0"/>
    <s v="Ravi"/>
    <n v="8"/>
    <n v="0.68"/>
    <n v="2.57"/>
    <d v="2024-01-05T01:49:40"/>
    <s v="Met"/>
    <n v="2.57"/>
    <s v="High"/>
    <s v="Europe"/>
    <s v="Portal"/>
    <s v="Access Issue"/>
    <s v="No"/>
    <s v="No"/>
    <s v="Met"/>
    <n v="2024"/>
    <s v="Jan"/>
    <s v="Jan-2024"/>
    <s v="Met"/>
    <s v="0-4 Hours"/>
    <n v="-5.43"/>
  </r>
  <r>
    <s v="INM-0845"/>
    <s v="INM"/>
    <d v="2024-01-05T00:01:29"/>
    <s v="P4"/>
    <s v="Certificate/TLS"/>
    <s v="Reporting"/>
    <s v="INM ticket requiring operational handling"/>
    <s v="Closed"/>
    <x v="4"/>
    <s v="Suresh"/>
    <n v="48"/>
    <n v="7.46"/>
    <n v="7.98"/>
    <d v="2024-01-05T08:00:29"/>
    <s v="Met"/>
    <n v="7.98"/>
    <s v="Medium"/>
    <s v="UK"/>
    <s v="Service Desk"/>
    <s v="Application Defect"/>
    <s v="No"/>
    <s v="No"/>
    <s v="Met"/>
    <n v="2024"/>
    <s v="Jan"/>
    <s v="Jan-2024"/>
    <s v="Met"/>
    <s v="5-8 Hours"/>
    <n v="-40.019999999999996"/>
  </r>
  <r>
    <s v="PRM-0525"/>
    <s v="PRM"/>
    <d v="2024-01-05T00:27:08"/>
    <s v="P5"/>
    <s v="Security Vulnerability"/>
    <s v="Database"/>
    <s v="PRM ticket requiring operational handling"/>
    <s v="Closed"/>
    <x v="0"/>
    <s v="Rohit"/>
    <n v="72"/>
    <n v="6.5"/>
    <n v="35.51"/>
    <d v="2024-01-06T11:57:44"/>
    <s v="Met"/>
    <n v="35.51"/>
    <s v="Medium"/>
    <s v="UK"/>
    <s v="Service Desk"/>
    <s v="Third-Party Dependency"/>
    <s v="No"/>
    <s v="Yes"/>
    <s v="Met"/>
    <n v="2024"/>
    <s v="Jan"/>
    <s v="Jan-2024"/>
    <s v="Met"/>
    <s v="25-48 Hours"/>
    <n v="-36.49"/>
  </r>
  <r>
    <s v="PRM-0992"/>
    <s v="PRM"/>
    <d v="2024-01-05T13:49:33"/>
    <s v="P4"/>
    <s v="Database Root Cause"/>
    <s v="Infrastructure"/>
    <s v="PRM ticket requiring operational handling"/>
    <s v="Closed"/>
    <x v="3"/>
    <s v="Asha"/>
    <n v="48"/>
    <n v="1.86"/>
    <n v="46.45"/>
    <d v="2024-01-07T12:16:27"/>
    <s v="Met"/>
    <n v="46.45"/>
    <s v="Medium"/>
    <s v="US"/>
    <s v="Phone"/>
    <s v="Network Issue"/>
    <s v="Yes"/>
    <s v="No"/>
    <s v="Met"/>
    <n v="2024"/>
    <s v="Jan"/>
    <s v="Jan-2024"/>
    <s v="Met"/>
    <s v="25-48 Hours"/>
    <n v="-1.5499999999999972"/>
  </r>
  <r>
    <s v="INM-0465"/>
    <s v="INM"/>
    <d v="2024-01-05T18:13:46"/>
    <s v="P1"/>
    <s v="Performance Issue"/>
    <s v="Database"/>
    <s v="INM ticket requiring operational handling"/>
    <s v="Assigned"/>
    <x v="2"/>
    <s v="Kavya"/>
    <n v="4"/>
    <n v="0.13"/>
    <m/>
    <m/>
    <s v="Pending"/>
    <n v="17405.77"/>
    <s v="Critical"/>
    <s v="India"/>
    <s v="Email"/>
    <s v="Capacity Constraint"/>
    <s v="No"/>
    <s v="Yes"/>
    <s v="Pending"/>
    <n v="2024"/>
    <s v="Jan"/>
    <s v="Jan-2024"/>
    <s v="Pending"/>
    <s v="Pending"/>
    <s v=""/>
  </r>
  <r>
    <s v="PRM-0139"/>
    <s v="PRM"/>
    <d v="2024-01-05T18:51:03"/>
    <s v="P1"/>
    <s v="Database Root Cause"/>
    <s v="Application"/>
    <s v="PRM ticket requiring operational handling"/>
    <s v="Closed"/>
    <x v="0"/>
    <s v="Divya"/>
    <n v="4"/>
    <n v="0.1"/>
    <n v="3.6"/>
    <d v="2024-01-05T22:26:45"/>
    <s v="Met"/>
    <n v="3.6"/>
    <s v="Critical"/>
    <s v="US"/>
    <s v="Portal"/>
    <s v="Application Defect"/>
    <s v="No"/>
    <s v="No"/>
    <s v="Met"/>
    <n v="2024"/>
    <s v="Jan"/>
    <s v="Jan-2024"/>
    <s v="Met"/>
    <s v="0-4 Hours"/>
    <n v="-0.39999999999999991"/>
  </r>
  <r>
    <s v="INM-0575"/>
    <s v="INM"/>
    <d v="2024-01-06T04:08:23"/>
    <s v="P3"/>
    <s v="Application Down"/>
    <s v="Reporting"/>
    <s v="INM ticket requiring operational handling"/>
    <s v="Closed"/>
    <x v="5"/>
    <s v="Manoj"/>
    <n v="24"/>
    <n v="3.45"/>
    <n v="9.61"/>
    <d v="2024-01-06T13:45:02"/>
    <s v="Met"/>
    <n v="9.61"/>
    <s v="Medium"/>
    <s v="UK"/>
    <s v="Monitoring Alert"/>
    <s v="Configuration Error"/>
    <s v="No"/>
    <s v="No"/>
    <s v="Met"/>
    <n v="2024"/>
    <s v="Jan"/>
    <s v="Jan-2024"/>
    <s v="Met"/>
    <s v="9-24 Hours"/>
    <n v="-14.39"/>
  </r>
  <r>
    <s v="SRM-0345"/>
    <s v="SRM"/>
    <d v="2024-01-06T06:36:27"/>
    <s v="P4"/>
    <s v="New User Setup"/>
    <s v="Infrastructure"/>
    <s v="SRM ticket requiring operational handling"/>
    <s v="Answered"/>
    <x v="4"/>
    <s v="Arjun"/>
    <n v="48"/>
    <n v="6.19"/>
    <n v="21.93"/>
    <d v="2024-01-07T04:32:07"/>
    <s v="Met"/>
    <n v="21.93"/>
    <s v="Medium"/>
    <s v="Europe"/>
    <s v="Email"/>
    <s v="Infrastructure Failure"/>
    <s v="No"/>
    <s v="No"/>
    <s v="Met"/>
    <n v="2024"/>
    <s v="Jan"/>
    <s v="Jan-2024"/>
    <s v="Met"/>
    <s v="9-24 Hours"/>
    <n v="-26.07"/>
  </r>
  <r>
    <s v="INM-0104"/>
    <s v="INM"/>
    <d v="2024-01-06T09:09:49"/>
    <s v="P4"/>
    <s v="Database Issue"/>
    <s v="Access"/>
    <s v="INM ticket requiring operational handling"/>
    <s v="Closed"/>
    <x v="3"/>
    <s v="Rahul"/>
    <n v="48"/>
    <n v="3.98"/>
    <n v="43.12"/>
    <d v="2024-01-08T04:16:52"/>
    <s v="Met"/>
    <n v="43.12"/>
    <s v="Medium"/>
    <s v="APAC"/>
    <s v="Portal"/>
    <s v="Configuration Error"/>
    <s v="No"/>
    <s v="No"/>
    <s v="Met"/>
    <n v="2024"/>
    <s v="Jan"/>
    <s v="Jan-2024"/>
    <s v="Met"/>
    <s v="25-48 Hours"/>
    <n v="-4.8800000000000026"/>
  </r>
  <r>
    <s v="SRM-0999"/>
    <s v="SRM"/>
    <d v="2024-01-06T13:16:44"/>
    <s v="P3"/>
    <s v="Software Installation"/>
    <s v="Infrastructure"/>
    <s v="SRM ticket requiring operational handling"/>
    <s v="Closed"/>
    <x v="3"/>
    <s v="Swati"/>
    <n v="24"/>
    <n v="2.4"/>
    <n v="12.1"/>
    <d v="2024-01-07T01:23:02"/>
    <s v="Met"/>
    <n v="12.1"/>
    <s v="Low"/>
    <s v="US"/>
    <s v="Phone"/>
    <s v="Application Defect"/>
    <s v="No"/>
    <s v="No"/>
    <s v="Met"/>
    <n v="2024"/>
    <s v="Jan"/>
    <s v="Jan-2024"/>
    <s v="Met"/>
    <s v="9-24 Hours"/>
    <n v="-11.9"/>
  </r>
  <r>
    <s v="INM-0707"/>
    <s v="INM"/>
    <d v="2024-01-06T17:47:03"/>
    <s v="P2"/>
    <s v="Login/Access"/>
    <s v="Security"/>
    <s v="INM ticket requiring operational handling"/>
    <s v="Assigned"/>
    <x v="3"/>
    <s v="Pooja"/>
    <n v="8"/>
    <n v="0.69"/>
    <m/>
    <m/>
    <s v="Pending"/>
    <n v="17382.22"/>
    <s v="High"/>
    <s v="US"/>
    <s v="Service Desk"/>
    <s v="Network Issue"/>
    <s v="No"/>
    <s v="No"/>
    <s v="Pending"/>
    <n v="2024"/>
    <s v="Jan"/>
    <s v="Jan-2024"/>
    <s v="Pending"/>
    <s v="Pending"/>
    <s v=""/>
  </r>
  <r>
    <s v="SRM-0569"/>
    <s v="SRM"/>
    <d v="2024-01-07T19:13:28"/>
    <s v="P4"/>
    <s v="Certificate Request"/>
    <s v="Middleware"/>
    <s v="SRM ticket requiring operational handling"/>
    <s v="Assigned"/>
    <x v="1"/>
    <s v="Manoj"/>
    <n v="48"/>
    <n v="0.85"/>
    <m/>
    <m/>
    <s v="Pending"/>
    <n v="17356.78"/>
    <s v="High"/>
    <s v="Europe"/>
    <s v="Email"/>
    <s v="Unknown"/>
    <s v="No"/>
    <s v="No"/>
    <s v="Pending"/>
    <n v="2024"/>
    <s v="Jan"/>
    <s v="Jan-2024"/>
    <s v="Pending"/>
    <s v="Pending"/>
    <s v=""/>
  </r>
  <r>
    <s v="PRM-0204"/>
    <s v="PRM"/>
    <d v="2024-01-07T23:04:19"/>
    <s v="P1"/>
    <s v="Database Root Cause"/>
    <s v="Security"/>
    <s v="PRM ticket requiring operational handling"/>
    <s v="Closed"/>
    <x v="3"/>
    <s v="Meera"/>
    <n v="4"/>
    <n v="0.9"/>
    <n v="2.2200000000000002"/>
    <d v="2024-01-08T01:17:25"/>
    <s v="Met"/>
    <n v="2.2200000000000002"/>
    <s v="Critical"/>
    <s v="UK"/>
    <s v="Phone"/>
    <s v="Infrastructure Failure"/>
    <s v="No"/>
    <s v="Yes"/>
    <s v="Met"/>
    <n v="2024"/>
    <s v="Jan"/>
    <s v="Jan-2024"/>
    <s v="Met"/>
    <s v="0-4 Hours"/>
    <n v="-1.7799999999999998"/>
  </r>
  <r>
    <s v="INM-0303"/>
    <s v="INM"/>
    <d v="2024-01-08T05:58:11"/>
    <s v="P3"/>
    <s v="Performance Issue"/>
    <s v="Security"/>
    <s v="INM ticket requiring operational handling"/>
    <s v="Closed"/>
    <x v="1"/>
    <s v="Kiran"/>
    <n v="24"/>
    <n v="0.13"/>
    <n v="18.07"/>
    <d v="2024-01-09T00:02:11"/>
    <s v="Met"/>
    <n v="18.07"/>
    <s v="High"/>
    <s v="UK"/>
    <s v="Email"/>
    <s v="Third-Party Dependency"/>
    <s v="No"/>
    <s v="No"/>
    <s v="Met"/>
    <n v="2024"/>
    <s v="Jan"/>
    <s v="Jan-2024"/>
    <s v="Met"/>
    <s v="9-24 Hours"/>
    <n v="-5.93"/>
  </r>
  <r>
    <s v="SRM-0915"/>
    <s v="SRM"/>
    <d v="2024-01-08T09:04:13"/>
    <s v="P4"/>
    <s v="Access Request"/>
    <s v="Security"/>
    <s v="SRM ticket requiring operational handling"/>
    <s v="Assigned"/>
    <x v="5"/>
    <s v="Anil"/>
    <n v="48"/>
    <n v="1.0900000000000001"/>
    <m/>
    <m/>
    <s v="Pending"/>
    <n v="17342.93"/>
    <s v="Low"/>
    <s v="India"/>
    <s v="Phone"/>
    <s v="Infrastructure Failure"/>
    <s v="No"/>
    <s v="No"/>
    <s v="Pending"/>
    <n v="2024"/>
    <s v="Jan"/>
    <s v="Jan-2024"/>
    <s v="Pending"/>
    <s v="Pending"/>
    <s v=""/>
  </r>
  <r>
    <s v="SRM-0749"/>
    <s v="SRM"/>
    <d v="2024-01-08T22:37:27"/>
    <s v="P3"/>
    <s v="Account Request"/>
    <s v="Security"/>
    <s v="SRM ticket requiring operational handling"/>
    <s v="Assigned"/>
    <x v="3"/>
    <s v="Pooja"/>
    <n v="24"/>
    <n v="0.7"/>
    <m/>
    <m/>
    <s v="Pending"/>
    <n v="17329.38"/>
    <s v="High"/>
    <s v="APAC"/>
    <s v="Monitoring Alert"/>
    <s v="Unknown"/>
    <s v="No"/>
    <s v="No"/>
    <s v="Pending"/>
    <n v="2024"/>
    <s v="Jan"/>
    <s v="Jan-2024"/>
    <s v="Pending"/>
    <s v="Pending"/>
    <s v=""/>
  </r>
  <r>
    <s v="INM-0801"/>
    <s v="INM"/>
    <d v="2024-01-09T20:08:09"/>
    <s v="P4"/>
    <s v="Login/Access"/>
    <s v="Infrastructure"/>
    <s v="INM ticket requiring operational handling"/>
    <s v="Closed"/>
    <x v="4"/>
    <s v="Rohit"/>
    <n v="48"/>
    <n v="0.82"/>
    <n v="13.9"/>
    <d v="2024-01-10T10:02:24"/>
    <s v="Met"/>
    <n v="13.9"/>
    <s v="High"/>
    <s v="India"/>
    <s v="Monitoring Alert"/>
    <s v="Application Defect"/>
    <s v="No"/>
    <s v="No"/>
    <s v="Met"/>
    <n v="2024"/>
    <s v="Jan"/>
    <s v="Jan-2024"/>
    <s v="Met"/>
    <s v="9-24 Hours"/>
    <n v="-34.1"/>
  </r>
  <r>
    <s v="INM-0790"/>
    <s v="INM"/>
    <d v="2024-01-09T23:50:17"/>
    <s v="P2"/>
    <s v="Integration Failure"/>
    <s v="Application"/>
    <s v="INM ticket requiring operational handling"/>
    <s v="In Process"/>
    <x v="2"/>
    <s v="Vikram"/>
    <n v="8"/>
    <n v="0.56999999999999995"/>
    <m/>
    <m/>
    <s v="Pending"/>
    <n v="17304.16"/>
    <s v="High"/>
    <s v="UK"/>
    <s v="Service Desk"/>
    <s v="Unknown"/>
    <s v="No"/>
    <s v="No"/>
    <s v="Pending"/>
    <n v="2024"/>
    <s v="Jan"/>
    <s v="Jan-2024"/>
    <s v="Pending"/>
    <s v="Pending"/>
    <s v=""/>
  </r>
  <r>
    <s v="SRM-0537"/>
    <s v="SRM"/>
    <d v="2024-01-10T11:50:40"/>
    <s v="P5"/>
    <s v="Access Request"/>
    <s v="Security"/>
    <s v="SRM ticket requiring operational handling"/>
    <s v="In Process"/>
    <x v="1"/>
    <s v="Sneha"/>
    <n v="72"/>
    <n v="11.2"/>
    <m/>
    <m/>
    <s v="Pending"/>
    <n v="17292.16"/>
    <s v="Low"/>
    <s v="UK"/>
    <s v="Email"/>
    <s v="Application Defect"/>
    <s v="No"/>
    <s v="No"/>
    <s v="Pending"/>
    <n v="2024"/>
    <s v="Jan"/>
    <s v="Jan-2024"/>
    <s v="Pending"/>
    <s v="Pending"/>
    <s v=""/>
  </r>
  <r>
    <s v="PRM-0733"/>
    <s v="PRM"/>
    <d v="2024-01-10T18:17:07"/>
    <s v="P4"/>
    <s v="Security Vulnerability"/>
    <s v="Reporting"/>
    <s v="PRM ticket requiring operational handling"/>
    <s v="Closed"/>
    <x v="1"/>
    <s v="Amit"/>
    <n v="48"/>
    <n v="1.99"/>
    <n v="20.92"/>
    <d v="2024-01-11T15:12:09"/>
    <s v="Met"/>
    <n v="20.92"/>
    <s v="High"/>
    <s v="Europe"/>
    <s v="Phone"/>
    <s v="Third-Party Dependency"/>
    <s v="No"/>
    <s v="No"/>
    <s v="Met"/>
    <n v="2024"/>
    <s v="Jan"/>
    <s v="Jan-2024"/>
    <s v="Met"/>
    <s v="9-24 Hours"/>
    <n v="-27.08"/>
  </r>
  <r>
    <s v="INM-0410"/>
    <s v="INM"/>
    <d v="2024-01-11T04:29:53"/>
    <s v="P2"/>
    <s v="Database Issue"/>
    <s v="Security"/>
    <s v="INM ticket requiring operational handling"/>
    <s v="Closed"/>
    <x v="3"/>
    <s v="Ravi"/>
    <n v="8"/>
    <n v="1.52"/>
    <n v="5.14"/>
    <d v="2024-01-11T09:38:11"/>
    <s v="Met"/>
    <n v="5.14"/>
    <s v="High"/>
    <s v="India"/>
    <s v="Monitoring Alert"/>
    <s v="Application Defect"/>
    <s v="No"/>
    <s v="Yes"/>
    <s v="Met"/>
    <n v="2024"/>
    <s v="Jan"/>
    <s v="Jan-2024"/>
    <s v="Met"/>
    <s v="5-8 Hours"/>
    <n v="-2.8600000000000003"/>
  </r>
  <r>
    <s v="PRM-0111"/>
    <s v="PRM"/>
    <d v="2024-01-11T07:22:49"/>
    <s v="P3"/>
    <s v="Process Gap"/>
    <s v="Application"/>
    <s v="PRM ticket requiring operational handling"/>
    <s v="Closed"/>
    <x v="4"/>
    <s v="Kavya"/>
    <n v="24"/>
    <n v="1.73"/>
    <n v="19.510000000000002"/>
    <d v="2024-01-12T02:53:18"/>
    <s v="Met"/>
    <n v="19.510000000000002"/>
    <s v="Medium"/>
    <s v="Europe"/>
    <s v="Service Desk"/>
    <s v="Infrastructure Failure"/>
    <s v="No"/>
    <s v="No"/>
    <s v="Met"/>
    <n v="2024"/>
    <s v="Jan"/>
    <s v="Jan-2024"/>
    <s v="Met"/>
    <s v="9-24 Hours"/>
    <n v="-4.4899999999999984"/>
  </r>
  <r>
    <s v="SRM-0063"/>
    <s v="SRM"/>
    <d v="2024-01-11T07:32:38"/>
    <s v="P2"/>
    <s v="Configuration Change"/>
    <s v="Middleware"/>
    <s v="SRM ticket requiring operational handling"/>
    <s v="Closed"/>
    <x v="0"/>
    <s v="Meera"/>
    <n v="8"/>
    <n v="0.18"/>
    <n v="3.71"/>
    <d v="2024-01-11T11:15:07"/>
    <s v="Met"/>
    <n v="3.71"/>
    <s v="High"/>
    <s v="India"/>
    <s v="Portal"/>
    <s v="Capacity Constraint"/>
    <s v="No"/>
    <s v="No"/>
    <s v="Met"/>
    <n v="2024"/>
    <s v="Jan"/>
    <s v="Jan-2024"/>
    <s v="Met"/>
    <s v="0-4 Hours"/>
    <n v="-4.29"/>
  </r>
  <r>
    <s v="INM-0839"/>
    <s v="INM"/>
    <d v="2024-01-11T15:39:41"/>
    <s v="P2"/>
    <s v="Application Down"/>
    <s v="Database"/>
    <s v="INM ticket requiring operational handling"/>
    <s v="Closed"/>
    <x v="5"/>
    <s v="Divya"/>
    <n v="8"/>
    <n v="0.42"/>
    <n v="3.33"/>
    <d v="2024-01-11T18:59:30"/>
    <s v="Met"/>
    <n v="3.33"/>
    <s v="High"/>
    <s v="India"/>
    <s v="Monitoring Alert"/>
    <s v="Infrastructure Failure"/>
    <s v="No"/>
    <s v="No"/>
    <s v="Met"/>
    <n v="2024"/>
    <s v="Jan"/>
    <s v="Jan-2024"/>
    <s v="Met"/>
    <s v="0-4 Hours"/>
    <n v="-4.67"/>
  </r>
  <r>
    <s v="SRM-0411"/>
    <s v="SRM"/>
    <d v="2024-01-11T19:07:27"/>
    <s v="P4"/>
    <s v="Data Request"/>
    <s v="Infrastructure"/>
    <s v="SRM ticket requiring operational handling"/>
    <s v="Closed"/>
    <x v="5"/>
    <s v="Anil"/>
    <n v="48"/>
    <n v="3.59"/>
    <n v="84.53"/>
    <d v="2024-01-15T07:39:16"/>
    <s v="Breached"/>
    <n v="84.53"/>
    <s v="Low"/>
    <s v="APAC"/>
    <s v="Email"/>
    <s v="Unknown"/>
    <s v="No"/>
    <s v="No"/>
    <s v="Breached"/>
    <n v="2024"/>
    <s v="Jan"/>
    <s v="Jan-2024"/>
    <s v="Breached"/>
    <s v="48+ Hours"/>
    <n v="36.53"/>
  </r>
  <r>
    <s v="SRM-0972"/>
    <s v="SRM"/>
    <d v="2024-01-11T23:52:58"/>
    <s v="P5"/>
    <s v="Data Request"/>
    <s v="Access"/>
    <s v="SRM ticket requiring operational handling"/>
    <s v="Assigned"/>
    <x v="5"/>
    <s v="Suresh"/>
    <n v="72"/>
    <n v="3.73"/>
    <m/>
    <m/>
    <s v="Pending"/>
    <n v="17256.12"/>
    <s v="Medium"/>
    <s v="Europe"/>
    <s v="Portal"/>
    <s v="Capacity Constraint"/>
    <s v="No"/>
    <s v="No"/>
    <s v="Pending"/>
    <n v="2024"/>
    <s v="Jan"/>
    <s v="Jan-2024"/>
    <s v="Pending"/>
    <s v="Pending"/>
    <s v=""/>
  </r>
  <r>
    <s v="PRM-0209"/>
    <s v="PRM"/>
    <d v="2024-01-12T02:12:07"/>
    <s v="P4"/>
    <s v="Security Vulnerability"/>
    <s v="Application"/>
    <s v="PRM ticket requiring operational handling"/>
    <s v="Closed"/>
    <x v="5"/>
    <s v="Nisha"/>
    <n v="48"/>
    <n v="1.1399999999999999"/>
    <n v="45.9"/>
    <d v="2024-01-14T00:06:15"/>
    <s v="Met"/>
    <n v="45.9"/>
    <s v="Medium"/>
    <s v="APAC"/>
    <s v="Email"/>
    <s v="Certificate Expiry"/>
    <s v="No"/>
    <s v="No"/>
    <s v="Met"/>
    <n v="2024"/>
    <s v="Jan"/>
    <s v="Jan-2024"/>
    <s v="Met"/>
    <s v="25-48 Hours"/>
    <n v="-2.1000000000000014"/>
  </r>
  <r>
    <s v="PRM-0486"/>
    <s v="PRM"/>
    <d v="2024-01-12T09:15:01"/>
    <s v="P3"/>
    <s v="Database Root Cause"/>
    <s v="Access"/>
    <s v="PRM ticket requiring operational handling"/>
    <s v="Noticed"/>
    <x v="0"/>
    <s v="Priya"/>
    <n v="24"/>
    <n v="1.02"/>
    <m/>
    <m/>
    <s v="Pending"/>
    <n v="17246.75"/>
    <s v="Medium"/>
    <s v="US"/>
    <s v="Email"/>
    <s v="Infrastructure Failure"/>
    <s v="No"/>
    <s v="No"/>
    <s v="Pending"/>
    <n v="2024"/>
    <s v="Jan"/>
    <s v="Jan-2024"/>
    <s v="Pending"/>
    <s v="Pending"/>
    <s v=""/>
  </r>
  <r>
    <s v="INM-0889"/>
    <s v="INM"/>
    <d v="2024-01-12T12:18:29"/>
    <s v="P5"/>
    <s v="Performance Issue"/>
    <s v="Reporting"/>
    <s v="INM ticket requiring operational handling"/>
    <s v="Closed"/>
    <x v="2"/>
    <s v="Meera"/>
    <n v="72"/>
    <n v="6.14"/>
    <n v="38.9"/>
    <d v="2024-01-14T03:12:16"/>
    <s v="Met"/>
    <n v="38.9"/>
    <s v="Medium"/>
    <s v="US"/>
    <s v="Email"/>
    <s v="Network Issue"/>
    <s v="No"/>
    <s v="No"/>
    <s v="Met"/>
    <n v="2024"/>
    <s v="Jan"/>
    <s v="Jan-2024"/>
    <s v="Met"/>
    <s v="25-48 Hours"/>
    <n v="-33.1"/>
  </r>
  <r>
    <s v="PRM-0305"/>
    <s v="PRM"/>
    <d v="2024-01-12T14:45:54"/>
    <s v="P5"/>
    <s v="Recurring Application Issue"/>
    <s v="Database"/>
    <s v="PRM ticket requiring operational handling"/>
    <s v="Closed"/>
    <x v="5"/>
    <s v="Rohit"/>
    <n v="72"/>
    <n v="4.13"/>
    <n v="134.88"/>
    <d v="2024-01-18T05:38:54"/>
    <s v="Breached"/>
    <n v="134.88"/>
    <s v="High"/>
    <s v="Europe"/>
    <s v="Monitoring Alert"/>
    <s v="User Error"/>
    <s v="No"/>
    <s v="No"/>
    <s v="Breached"/>
    <n v="2024"/>
    <s v="Jan"/>
    <s v="Jan-2024"/>
    <s v="Breached"/>
    <s v="48+ Hours"/>
    <n v="62.879999999999995"/>
  </r>
  <r>
    <s v="SRM-0317"/>
    <s v="SRM"/>
    <d v="2024-01-12T23:30:58"/>
    <s v="P4"/>
    <s v="Configuration Change"/>
    <s v="Access"/>
    <s v="SRM ticket requiring operational handling"/>
    <s v="In Process"/>
    <x v="1"/>
    <s v="Divya"/>
    <n v="48"/>
    <n v="3.42"/>
    <m/>
    <m/>
    <s v="Pending"/>
    <n v="17232.48"/>
    <s v="Medium"/>
    <s v="UK"/>
    <s v="Monitoring Alert"/>
    <s v="Third-Party Dependency"/>
    <s v="No"/>
    <s v="Yes"/>
    <s v="Pending"/>
    <n v="2024"/>
    <s v="Jan"/>
    <s v="Jan-2024"/>
    <s v="Pending"/>
    <s v="Pending"/>
    <s v=""/>
  </r>
  <r>
    <s v="SRM-0234"/>
    <s v="SRM"/>
    <d v="2024-01-13T07:26:56"/>
    <s v="P5"/>
    <s v="Report Request"/>
    <s v="Middleware"/>
    <s v="SRM ticket requiring operational handling"/>
    <s v="Closed"/>
    <x v="5"/>
    <s v="Anil"/>
    <n v="72"/>
    <n v="2.67"/>
    <n v="33.21"/>
    <d v="2024-01-14T16:39:34"/>
    <s v="Met"/>
    <n v="33.21"/>
    <s v="High"/>
    <s v="APAC"/>
    <s v="Service Desk"/>
    <s v="Network Issue"/>
    <s v="No"/>
    <s v="No"/>
    <s v="Met"/>
    <n v="2024"/>
    <s v="Jan"/>
    <s v="Jan-2024"/>
    <s v="Met"/>
    <s v="25-48 Hours"/>
    <n v="-38.79"/>
  </r>
  <r>
    <s v="PRM-0717"/>
    <s v="PRM"/>
    <d v="2024-01-13T21:29:33"/>
    <s v="P5"/>
    <s v="Process Gap"/>
    <s v="Security"/>
    <s v="PRM ticket requiring operational handling"/>
    <s v="In Process"/>
    <x v="2"/>
    <s v="Sneha"/>
    <n v="72"/>
    <n v="5.88"/>
    <m/>
    <m/>
    <s v="Pending"/>
    <n v="17210.509999999998"/>
    <s v="High"/>
    <s v="Europe"/>
    <s v="Email"/>
    <s v="User Error"/>
    <s v="No"/>
    <s v="No"/>
    <s v="Pending"/>
    <n v="2024"/>
    <s v="Jan"/>
    <s v="Jan-2024"/>
    <s v="Pending"/>
    <s v="Pending"/>
    <s v=""/>
  </r>
  <r>
    <s v="INM-0478"/>
    <s v="INM"/>
    <d v="2024-01-14T00:55:42"/>
    <s v="P1"/>
    <s v="Integration Failure"/>
    <s v="Infrastructure"/>
    <s v="INM ticket requiring operational handling"/>
    <s v="Assigned"/>
    <x v="2"/>
    <s v="Manoj"/>
    <n v="4"/>
    <n v="0.36"/>
    <m/>
    <m/>
    <s v="Pending"/>
    <n v="17207.07"/>
    <s v="Critical"/>
    <s v="US"/>
    <s v="Monitoring Alert"/>
    <s v="Capacity Constraint"/>
    <s v="No"/>
    <s v="Yes"/>
    <s v="Pending"/>
    <n v="2024"/>
    <s v="Jan"/>
    <s v="Jan-2024"/>
    <s v="Pending"/>
    <s v="Pending"/>
    <s v=""/>
  </r>
  <r>
    <s v="INM-0415"/>
    <s v="INM"/>
    <d v="2024-01-14T03:06:54"/>
    <s v="P3"/>
    <s v="Server Issue"/>
    <s v="Database"/>
    <s v="INM ticket requiring operational handling"/>
    <s v="Noticed"/>
    <x v="1"/>
    <s v="Asha"/>
    <n v="24"/>
    <n v="1.65"/>
    <m/>
    <m/>
    <s v="Pending"/>
    <n v="17204.88"/>
    <s v="Low"/>
    <s v="US"/>
    <s v="Portal"/>
    <s v="User Error"/>
    <s v="No"/>
    <s v="No"/>
    <s v="Pending"/>
    <n v="2024"/>
    <s v="Jan"/>
    <s v="Jan-2024"/>
    <s v="Pending"/>
    <s v="Pending"/>
    <s v=""/>
  </r>
  <r>
    <s v="INM-0233"/>
    <s v="INM"/>
    <d v="2024-01-15T06:31:44"/>
    <s v="P4"/>
    <s v="Certificate/TLS"/>
    <s v="Security"/>
    <s v="INM ticket requiring operational handling"/>
    <s v="Assigned"/>
    <x v="1"/>
    <s v="Kiran"/>
    <n v="48"/>
    <n v="0.81"/>
    <m/>
    <m/>
    <s v="Pending"/>
    <n v="17177.47"/>
    <s v="Low"/>
    <s v="India"/>
    <s v="Service Desk"/>
    <s v="User Error"/>
    <s v="No"/>
    <s v="No"/>
    <s v="Pending"/>
    <n v="2024"/>
    <s v="Jan"/>
    <s v="Jan-2024"/>
    <s v="Pending"/>
    <s v="Pending"/>
    <s v=""/>
  </r>
  <r>
    <s v="SRM-0020"/>
    <s v="SRM"/>
    <d v="2024-01-16T00:26:07"/>
    <s v="P4"/>
    <s v="Account Request"/>
    <s v="Access"/>
    <s v="SRM ticket requiring operational handling"/>
    <s v="In Process"/>
    <x v="2"/>
    <s v="Neha"/>
    <n v="48"/>
    <n v="9.2200000000000006"/>
    <m/>
    <m/>
    <s v="Pending"/>
    <n v="17159.560000000001"/>
    <s v="Low"/>
    <s v="India"/>
    <s v="Phone"/>
    <s v="Application Defect"/>
    <s v="No"/>
    <s v="No"/>
    <s v="Pending"/>
    <n v="2024"/>
    <s v="Jan"/>
    <s v="Jan-2024"/>
    <s v="Pending"/>
    <s v="Pending"/>
    <s v=""/>
  </r>
  <r>
    <s v="SRM-0538"/>
    <s v="SRM"/>
    <d v="2024-01-16T06:05:50"/>
    <s v="P4"/>
    <s v="Data Request"/>
    <s v="Middleware"/>
    <s v="SRM ticket requiring operational handling"/>
    <s v="Noticed"/>
    <x v="0"/>
    <s v="Anil"/>
    <n v="48"/>
    <n v="2.57"/>
    <m/>
    <m/>
    <s v="Pending"/>
    <n v="17153.900000000001"/>
    <s v="Medium"/>
    <s v="Europe"/>
    <s v="Service Desk"/>
    <s v="User Error"/>
    <s v="No"/>
    <s v="No"/>
    <s v="Pending"/>
    <n v="2024"/>
    <s v="Jan"/>
    <s v="Jan-2024"/>
    <s v="Pending"/>
    <s v="Pending"/>
    <s v=""/>
  </r>
  <r>
    <s v="INM-0540"/>
    <s v="INM"/>
    <d v="2024-01-16T11:01:14"/>
    <s v="P4"/>
    <s v="Server Issue"/>
    <s v="Application"/>
    <s v="INM ticket requiring operational handling"/>
    <s v="Assigned"/>
    <x v="5"/>
    <s v="Rohit"/>
    <n v="48"/>
    <n v="3.37"/>
    <m/>
    <m/>
    <s v="Pending"/>
    <n v="17148.98"/>
    <s v="High"/>
    <s v="US"/>
    <s v="Monitoring Alert"/>
    <s v="Capacity Constraint"/>
    <s v="No"/>
    <s v="No"/>
    <s v="Pending"/>
    <n v="2024"/>
    <s v="Jan"/>
    <s v="Jan-2024"/>
    <s v="Pending"/>
    <s v="Pending"/>
    <s v=""/>
  </r>
  <r>
    <s v="INM-0300"/>
    <s v="INM"/>
    <d v="2024-01-16T19:09:44"/>
    <s v="P3"/>
    <s v="Performance Issue"/>
    <s v="Middleware"/>
    <s v="INM ticket requiring operational handling"/>
    <s v="Closed"/>
    <x v="2"/>
    <s v="Kiran"/>
    <n v="24"/>
    <n v="0.9"/>
    <n v="14.94"/>
    <d v="2024-01-17T10:06:11"/>
    <s v="Met"/>
    <n v="14.94"/>
    <s v="Low"/>
    <s v="India"/>
    <s v="Portal"/>
    <s v="Application Defect"/>
    <s v="No"/>
    <s v="No"/>
    <s v="Met"/>
    <n v="2024"/>
    <s v="Jan"/>
    <s v="Jan-2024"/>
    <s v="Met"/>
    <s v="9-24 Hours"/>
    <n v="-9.06"/>
  </r>
  <r>
    <s v="INM-0369"/>
    <s v="INM"/>
    <d v="2024-01-17T03:58:16"/>
    <s v="P3"/>
    <s v="Application Down"/>
    <s v="Database"/>
    <s v="INM ticket requiring operational handling"/>
    <s v="Closed"/>
    <x v="1"/>
    <s v="Asha"/>
    <n v="24"/>
    <n v="2.2400000000000002"/>
    <n v="4.9800000000000004"/>
    <d v="2024-01-17T08:56:54"/>
    <s v="Met"/>
    <n v="4.9800000000000004"/>
    <s v="Low"/>
    <s v="US"/>
    <s v="Monitoring Alert"/>
    <s v="Certificate Expiry"/>
    <s v="No"/>
    <s v="Yes"/>
    <s v="Met"/>
    <n v="2024"/>
    <s v="Jan"/>
    <s v="Jan-2024"/>
    <s v="Met"/>
    <s v="5-8 Hours"/>
    <n v="-19.02"/>
  </r>
  <r>
    <s v="PRM-0750"/>
    <s v="PRM"/>
    <d v="2024-01-17T05:21:11"/>
    <s v="P4"/>
    <s v="Capacity Problem"/>
    <s v="Database"/>
    <s v="PRM ticket requiring operational handling"/>
    <s v="In Process"/>
    <x v="4"/>
    <s v="Rahul"/>
    <n v="48"/>
    <n v="1.86"/>
    <m/>
    <m/>
    <s v="Pending"/>
    <n v="17130.650000000001"/>
    <s v="High"/>
    <s v="UK"/>
    <s v="Service Desk"/>
    <s v="Unknown"/>
    <s v="No"/>
    <s v="No"/>
    <s v="Pending"/>
    <n v="2024"/>
    <s v="Jan"/>
    <s v="Jan-2024"/>
    <s v="Pending"/>
    <s v="Pending"/>
    <s v=""/>
  </r>
  <r>
    <s v="INM-0170"/>
    <s v="INM"/>
    <d v="2024-01-17T14:27:38"/>
    <s v="P3"/>
    <s v="Application Down"/>
    <s v="Reporting"/>
    <s v="INM ticket requiring operational handling"/>
    <s v="In Process"/>
    <x v="5"/>
    <s v="Ravi"/>
    <n v="24"/>
    <n v="1.98"/>
    <m/>
    <m/>
    <s v="Pending"/>
    <n v="17121.54"/>
    <s v="Low"/>
    <s v="Europe"/>
    <s v="Email"/>
    <s v="Unknown"/>
    <s v="No"/>
    <s v="No"/>
    <s v="Pending"/>
    <n v="2024"/>
    <s v="Jan"/>
    <s v="Jan-2024"/>
    <s v="Pending"/>
    <s v="Pending"/>
    <s v=""/>
  </r>
  <r>
    <s v="INM-0272"/>
    <s v="INM"/>
    <d v="2024-01-17T16:04:15"/>
    <s v="P4"/>
    <s v="Server Issue"/>
    <s v="Security"/>
    <s v="INM ticket requiring operational handling"/>
    <s v="Closed"/>
    <x v="4"/>
    <s v="Asha"/>
    <n v="48"/>
    <n v="1.83"/>
    <n v="74.69"/>
    <d v="2024-01-20T18:45:41"/>
    <s v="Breached"/>
    <n v="74.69"/>
    <s v="Low"/>
    <s v="Europe"/>
    <s v="Email"/>
    <s v="Application Defect"/>
    <s v="No"/>
    <s v="No"/>
    <s v="Breached"/>
    <n v="2024"/>
    <s v="Jan"/>
    <s v="Jan-2024"/>
    <s v="Breached"/>
    <s v="48+ Hours"/>
    <n v="26.689999999999998"/>
  </r>
  <r>
    <s v="SRM-0778"/>
    <s v="SRM"/>
    <d v="2024-01-18T00:15:44"/>
    <s v="P5"/>
    <s v="Data Request"/>
    <s v="Application"/>
    <s v="SRM ticket requiring operational handling"/>
    <s v="Closed"/>
    <x v="0"/>
    <s v="Vikram"/>
    <n v="72"/>
    <n v="12.48"/>
    <n v="23.05"/>
    <d v="2024-01-18T23:18:45"/>
    <s v="Met"/>
    <n v="23.05"/>
    <s v="Medium"/>
    <s v="UK"/>
    <s v="Service Desk"/>
    <s v="Configuration Error"/>
    <s v="No"/>
    <s v="No"/>
    <s v="Met"/>
    <n v="2024"/>
    <s v="Jan"/>
    <s v="Jan-2024"/>
    <s v="Met"/>
    <s v="9-24 Hours"/>
    <n v="-48.95"/>
  </r>
  <r>
    <s v="INM-0821"/>
    <s v="INM"/>
    <d v="2024-01-18T12:28:08"/>
    <s v="P2"/>
    <s v="Integration Failure"/>
    <s v="Middleware"/>
    <s v="INM ticket requiring operational handling"/>
    <s v="In Process"/>
    <x v="0"/>
    <s v="Meera"/>
    <n v="8"/>
    <n v="0.1"/>
    <m/>
    <m/>
    <s v="Pending"/>
    <n v="17099.53"/>
    <s v="High"/>
    <s v="UK"/>
    <s v="Service Desk"/>
    <s v="Network Issue"/>
    <s v="No"/>
    <s v="Yes"/>
    <s v="Pending"/>
    <n v="2024"/>
    <s v="Jan"/>
    <s v="Jan-2024"/>
    <s v="Pending"/>
    <s v="Pending"/>
    <s v=""/>
  </r>
  <r>
    <s v="PRM-0676"/>
    <s v="PRM"/>
    <d v="2024-01-18T19:07:05"/>
    <s v="P1"/>
    <s v="Capacity Problem"/>
    <s v="Security"/>
    <s v="PRM ticket requiring operational handling"/>
    <s v="Closed"/>
    <x v="5"/>
    <s v="Anil"/>
    <n v="4"/>
    <n v="0.41"/>
    <n v="2.5"/>
    <d v="2024-01-18T21:37:03"/>
    <s v="Met"/>
    <n v="2.5"/>
    <s v="Critical"/>
    <s v="Europe"/>
    <s v="Email"/>
    <s v="User Error"/>
    <s v="No"/>
    <s v="Yes"/>
    <s v="Met"/>
    <n v="2024"/>
    <s v="Jan"/>
    <s v="Jan-2024"/>
    <s v="Met"/>
    <s v="0-4 Hours"/>
    <n v="-1.5"/>
  </r>
  <r>
    <s v="SRM-0405"/>
    <s v="SRM"/>
    <d v="2024-01-18T23:24:21"/>
    <s v="P4"/>
    <s v="Report Request"/>
    <s v="Access"/>
    <s v="SRM ticket requiring operational handling"/>
    <s v="In Process"/>
    <x v="1"/>
    <s v="Neha"/>
    <n v="48"/>
    <n v="3.68"/>
    <m/>
    <m/>
    <s v="Pending"/>
    <n v="17088.59"/>
    <s v="High"/>
    <s v="Europe"/>
    <s v="Phone"/>
    <s v="Third-Party Dependency"/>
    <s v="No"/>
    <s v="No"/>
    <s v="Pending"/>
    <n v="2024"/>
    <s v="Jan"/>
    <s v="Jan-2024"/>
    <s v="Pending"/>
    <s v="Pending"/>
    <s v=""/>
  </r>
  <r>
    <s v="INM-0454"/>
    <s v="INM"/>
    <d v="2024-01-19T04:08:05"/>
    <s v="P4"/>
    <s v="Certificate/TLS"/>
    <s v="Database"/>
    <s v="INM ticket requiring operational handling"/>
    <s v="Closed"/>
    <x v="4"/>
    <s v="Arjun"/>
    <n v="48"/>
    <n v="4.7300000000000004"/>
    <n v="13.5"/>
    <d v="2024-01-19T17:37:54"/>
    <s v="Met"/>
    <n v="13.5"/>
    <s v="High"/>
    <s v="APAC"/>
    <s v="Portal"/>
    <s v="Certificate Expiry"/>
    <s v="No"/>
    <s v="No"/>
    <s v="Met"/>
    <n v="2024"/>
    <s v="Jan"/>
    <s v="Jan-2024"/>
    <s v="Met"/>
    <s v="9-24 Hours"/>
    <n v="-34.5"/>
  </r>
  <r>
    <s v="INM-0429"/>
    <s v="INM"/>
    <d v="2024-01-19T08:22:39"/>
    <s v="P3"/>
    <s v="Database Issue"/>
    <s v="Application"/>
    <s v="INM ticket requiring operational handling"/>
    <s v="Closed"/>
    <x v="4"/>
    <s v="Anil"/>
    <n v="24"/>
    <n v="1.47"/>
    <n v="8.2799999999999994"/>
    <d v="2024-01-19T16:39:21"/>
    <s v="Met"/>
    <n v="8.2799999999999994"/>
    <s v="High"/>
    <s v="Europe"/>
    <s v="Service Desk"/>
    <s v="Infrastructure Failure"/>
    <s v="No"/>
    <s v="No"/>
    <s v="Met"/>
    <n v="2024"/>
    <s v="Jan"/>
    <s v="Jan-2024"/>
    <s v="Met"/>
    <s v="9-24 Hours"/>
    <n v="-15.72"/>
  </r>
  <r>
    <s v="PRM-0376"/>
    <s v="PRM"/>
    <d v="2024-01-19T09:13:22"/>
    <s v="P5"/>
    <s v="Process Gap"/>
    <s v="Database"/>
    <s v="PRM ticket requiring operational handling"/>
    <s v="Closed"/>
    <x v="2"/>
    <s v="Arjun"/>
    <n v="72"/>
    <n v="3.56"/>
    <n v="161.36000000000001"/>
    <d v="2024-01-26T02:34:57"/>
    <s v="Breached"/>
    <n v="161.36000000000001"/>
    <s v="Medium"/>
    <s v="India"/>
    <s v="Email"/>
    <s v="Infrastructure Failure"/>
    <s v="No"/>
    <s v="No"/>
    <s v="Breached"/>
    <n v="2024"/>
    <s v="Jan"/>
    <s v="Jan-2024"/>
    <s v="Breached"/>
    <s v="48+ Hours"/>
    <n v="89.360000000000014"/>
  </r>
  <r>
    <s v="PRM-0731"/>
    <s v="PRM"/>
    <d v="2024-01-20T11:35:59"/>
    <s v="P2"/>
    <s v="Infrastructure Root Cause"/>
    <s v="Middleware"/>
    <s v="PRM ticket requiring operational handling"/>
    <s v="Closed"/>
    <x v="4"/>
    <s v="Ravi"/>
    <n v="8"/>
    <n v="1.17"/>
    <n v="6.59"/>
    <d v="2024-01-20T18:11:06"/>
    <s v="Met"/>
    <n v="6.59"/>
    <s v="High"/>
    <s v="Europe"/>
    <s v="Phone"/>
    <s v="Capacity Constraint"/>
    <s v="No"/>
    <s v="No"/>
    <s v="Met"/>
    <n v="2024"/>
    <s v="Jan"/>
    <s v="Jan-2024"/>
    <s v="Met"/>
    <s v="5-8 Hours"/>
    <n v="-1.4100000000000001"/>
  </r>
  <r>
    <s v="SRM-0013"/>
    <s v="SRM"/>
    <d v="2024-01-20T13:25:06"/>
    <s v="P3"/>
    <s v="Configuration Change"/>
    <s v="Application"/>
    <s v="SRM ticket requiring operational handling"/>
    <s v="Assigned"/>
    <x v="0"/>
    <s v="Ravi"/>
    <n v="24"/>
    <n v="6.01"/>
    <m/>
    <m/>
    <s v="Pending"/>
    <n v="17050.580000000002"/>
    <s v="Medium"/>
    <s v="US"/>
    <s v="Service Desk"/>
    <s v="Unknown"/>
    <s v="No"/>
    <s v="No"/>
    <s v="Pending"/>
    <n v="2024"/>
    <s v="Jan"/>
    <s v="Jan-2024"/>
    <s v="Pending"/>
    <s v="Pending"/>
    <s v=""/>
  </r>
  <r>
    <s v="SRM-0693"/>
    <s v="SRM"/>
    <d v="2024-01-20T22:15:13"/>
    <s v="P4"/>
    <s v="New User Setup"/>
    <s v="Infrastructure"/>
    <s v="SRM ticket requiring operational handling"/>
    <s v="Closed"/>
    <x v="0"/>
    <s v="Manoj"/>
    <n v="48"/>
    <n v="1.24"/>
    <n v="16.45"/>
    <d v="2024-01-21T14:42:19"/>
    <s v="Met"/>
    <n v="16.45"/>
    <s v="Low"/>
    <s v="Europe"/>
    <s v="Portal"/>
    <s v="Network Issue"/>
    <s v="No"/>
    <s v="Yes"/>
    <s v="Met"/>
    <n v="2024"/>
    <s v="Jan"/>
    <s v="Jan-2024"/>
    <s v="Met"/>
    <s v="9-24 Hours"/>
    <n v="-31.55"/>
  </r>
  <r>
    <s v="PRM-0015"/>
    <s v="PRM"/>
    <d v="2024-01-21T07:14:15"/>
    <s v="P4"/>
    <s v="Recurring Application Issue"/>
    <s v="Infrastructure"/>
    <s v="PRM ticket requiring operational handling"/>
    <s v="Closed"/>
    <x v="5"/>
    <s v="Rahul"/>
    <n v="48"/>
    <n v="5.16"/>
    <n v="31.2"/>
    <d v="2024-01-22T14:26:01"/>
    <s v="Met"/>
    <n v="31.2"/>
    <s v="High"/>
    <s v="Europe"/>
    <s v="Portal"/>
    <s v="Third-Party Dependency"/>
    <s v="No"/>
    <s v="No"/>
    <s v="Met"/>
    <n v="2024"/>
    <s v="Jan"/>
    <s v="Jan-2024"/>
    <s v="Met"/>
    <s v="25-48 Hours"/>
    <n v="-16.8"/>
  </r>
  <r>
    <s v="SRM-0849"/>
    <s v="SRM"/>
    <d v="2024-01-21T08:50:31"/>
    <s v="P4"/>
    <s v="Data Request"/>
    <s v="Reporting"/>
    <s v="SRM ticket requiring operational handling"/>
    <s v="In Process"/>
    <x v="0"/>
    <s v="Swati"/>
    <n v="48"/>
    <n v="7.34"/>
    <m/>
    <m/>
    <s v="Pending"/>
    <n v="17031.16"/>
    <s v="High"/>
    <s v="India"/>
    <s v="Service Desk"/>
    <s v="Application Defect"/>
    <s v="No"/>
    <s v="No"/>
    <s v="Pending"/>
    <n v="2024"/>
    <s v="Jan"/>
    <s v="Jan-2024"/>
    <s v="Pending"/>
    <s v="Pending"/>
    <s v=""/>
  </r>
  <r>
    <s v="SRM-0179"/>
    <s v="SRM"/>
    <d v="2024-01-21T10:23:11"/>
    <s v="P4"/>
    <s v="Data Request"/>
    <s v="Reporting"/>
    <s v="SRM ticket requiring operational handling"/>
    <s v="In Process"/>
    <x v="2"/>
    <s v="Suresh"/>
    <n v="48"/>
    <n v="5.64"/>
    <m/>
    <m/>
    <s v="Pending"/>
    <n v="17029.61"/>
    <s v="Medium"/>
    <s v="US"/>
    <s v="Portal"/>
    <s v="Infrastructure Failure"/>
    <s v="No"/>
    <s v="No"/>
    <s v="Pending"/>
    <n v="2024"/>
    <s v="Jan"/>
    <s v="Jan-2024"/>
    <s v="Pending"/>
    <s v="Pending"/>
    <s v=""/>
  </r>
  <r>
    <s v="PRM-0478"/>
    <s v="PRM"/>
    <d v="2024-01-21T15:50:26"/>
    <s v="P3"/>
    <s v="Capacity Problem"/>
    <s v="Middleware"/>
    <s v="PRM ticket requiring operational handling"/>
    <s v="In Process"/>
    <x v="3"/>
    <s v="Divya"/>
    <n v="24"/>
    <n v="1.96"/>
    <m/>
    <m/>
    <s v="Pending"/>
    <n v="17024.16"/>
    <s v="Low"/>
    <s v="APAC"/>
    <s v="Service Desk"/>
    <s v="Third-Party Dependency"/>
    <s v="No"/>
    <s v="No"/>
    <s v="Pending"/>
    <n v="2024"/>
    <s v="Jan"/>
    <s v="Jan-2024"/>
    <s v="Pending"/>
    <s v="Pending"/>
    <s v=""/>
  </r>
  <r>
    <s v="PRM-0933"/>
    <s v="PRM"/>
    <d v="2024-01-22T02:05:18"/>
    <s v="P2"/>
    <s v="Recurring Application Issue"/>
    <s v="Middleware"/>
    <s v="PRM ticket requiring operational handling"/>
    <s v="Closed"/>
    <x v="4"/>
    <s v="Nisha"/>
    <n v="8"/>
    <n v="0.84"/>
    <n v="4.79"/>
    <d v="2024-01-22T06:52:49"/>
    <s v="Met"/>
    <n v="4.79"/>
    <s v="High"/>
    <s v="US"/>
    <s v="Phone"/>
    <s v="Infrastructure Failure"/>
    <s v="No"/>
    <s v="No"/>
    <s v="Met"/>
    <n v="2024"/>
    <s v="Jan"/>
    <s v="Jan-2024"/>
    <s v="Met"/>
    <s v="5-8 Hours"/>
    <n v="-3.21"/>
  </r>
  <r>
    <s v="INM-0830"/>
    <s v="INM"/>
    <d v="2024-01-22T04:46:02"/>
    <s v="P3"/>
    <s v="Database Issue"/>
    <s v="Reporting"/>
    <s v="INM ticket requiring operational handling"/>
    <s v="Closed"/>
    <x v="3"/>
    <s v="Swati"/>
    <n v="24"/>
    <n v="4.17"/>
    <n v="9.4499999999999993"/>
    <d v="2024-01-22T14:13:06"/>
    <s v="Met"/>
    <n v="9.4499999999999993"/>
    <s v="Low"/>
    <s v="APAC"/>
    <s v="Email"/>
    <s v="Application Defect"/>
    <s v="No"/>
    <s v="No"/>
    <s v="Met"/>
    <n v="2024"/>
    <s v="Jan"/>
    <s v="Jan-2024"/>
    <s v="Met"/>
    <s v="9-24 Hours"/>
    <n v="-14.55"/>
  </r>
  <r>
    <s v="SRM-0722"/>
    <s v="SRM"/>
    <d v="2024-01-22T09:13:46"/>
    <s v="P4"/>
    <s v="New User Setup"/>
    <s v="Reporting"/>
    <s v="SRM ticket requiring operational handling"/>
    <s v="Closed"/>
    <x v="1"/>
    <s v="Priya"/>
    <n v="48"/>
    <n v="3.28"/>
    <n v="86.75"/>
    <d v="2024-01-25T23:58:44"/>
    <s v="Breached"/>
    <n v="86.75"/>
    <s v="High"/>
    <s v="India"/>
    <s v="Portal"/>
    <s v="User Error"/>
    <s v="No"/>
    <s v="No"/>
    <s v="Breached"/>
    <n v="2024"/>
    <s v="Jan"/>
    <s v="Jan-2024"/>
    <s v="Breached"/>
    <s v="48+ Hours"/>
    <n v="38.75"/>
  </r>
  <r>
    <s v="PRM-0363"/>
    <s v="PRM"/>
    <d v="2024-01-22T15:05:53"/>
    <s v="P4"/>
    <s v="Capacity Problem"/>
    <s v="Database"/>
    <s v="PRM ticket requiring operational handling"/>
    <s v="Closed"/>
    <x v="2"/>
    <s v="Manoj"/>
    <n v="48"/>
    <n v="6.18"/>
    <n v="26.75"/>
    <d v="2024-01-23T17:51:11"/>
    <s v="Met"/>
    <n v="26.75"/>
    <s v="High"/>
    <s v="India"/>
    <s v="Phone"/>
    <s v="Configuration Error"/>
    <s v="No"/>
    <s v="No"/>
    <s v="Met"/>
    <n v="2024"/>
    <s v="Jan"/>
    <s v="Jan-2024"/>
    <s v="Met"/>
    <s v="25-48 Hours"/>
    <n v="-21.25"/>
  </r>
  <r>
    <s v="SRM-0121"/>
    <s v="SRM"/>
    <d v="2024-01-23T05:12:58"/>
    <s v="P4"/>
    <s v="Software Installation"/>
    <s v="Reporting"/>
    <s v="SRM ticket requiring operational handling"/>
    <s v="Closed"/>
    <x v="2"/>
    <s v="Vikram"/>
    <n v="48"/>
    <n v="3.41"/>
    <n v="11.88"/>
    <d v="2024-01-23T17:05:34"/>
    <s v="Met"/>
    <n v="11.88"/>
    <s v="Low"/>
    <s v="US"/>
    <s v="Service Desk"/>
    <s v="Third-Party Dependency"/>
    <s v="No"/>
    <s v="No"/>
    <s v="Met"/>
    <n v="2024"/>
    <s v="Jan"/>
    <s v="Jan-2024"/>
    <s v="Met"/>
    <s v="9-24 Hours"/>
    <n v="-36.119999999999997"/>
  </r>
  <r>
    <s v="INM-0138"/>
    <s v="INM"/>
    <d v="2024-01-23T12:40:05"/>
    <s v="P1"/>
    <s v="Database Issue"/>
    <s v="Application"/>
    <s v="INM ticket requiring operational handling"/>
    <s v="Closed"/>
    <x v="4"/>
    <s v="Neha"/>
    <n v="4"/>
    <n v="0.14000000000000001"/>
    <n v="6.6"/>
    <d v="2024-01-23T19:16:13"/>
    <s v="Breached"/>
    <n v="6.6"/>
    <s v="Critical"/>
    <s v="US"/>
    <s v="Portal"/>
    <s v="Infrastructure Failure"/>
    <s v="No"/>
    <s v="Yes"/>
    <s v="Breached"/>
    <n v="2024"/>
    <s v="Jan"/>
    <s v="Jan-2024"/>
    <s v="Breached"/>
    <s v="5-8 Hours"/>
    <n v="2.5999999999999996"/>
  </r>
  <r>
    <s v="SRM-0687"/>
    <s v="SRM"/>
    <d v="2024-01-23T14:33:51"/>
    <s v="P4"/>
    <s v="Report Request"/>
    <s v="Database"/>
    <s v="SRM ticket requiring operational handling"/>
    <s v="Closed"/>
    <x v="3"/>
    <s v="Rohit"/>
    <n v="48"/>
    <n v="9.35"/>
    <n v="130.94"/>
    <d v="2024-01-29T01:30:11"/>
    <s v="Breached"/>
    <n v="130.94"/>
    <s v="High"/>
    <s v="Europe"/>
    <s v="Monitoring Alert"/>
    <s v="Third-Party Dependency"/>
    <s v="No"/>
    <s v="No"/>
    <s v="Breached"/>
    <n v="2024"/>
    <s v="Jan"/>
    <s v="Jan-2024"/>
    <s v="Breached"/>
    <s v="48+ Hours"/>
    <n v="82.94"/>
  </r>
  <r>
    <s v="SRM-0851"/>
    <s v="SRM"/>
    <d v="2024-01-24T03:01:25"/>
    <s v="P4"/>
    <s v="Configuration Change"/>
    <s v="Database"/>
    <s v="SRM ticket requiring operational handling"/>
    <s v="Answered"/>
    <x v="1"/>
    <s v="Kiran"/>
    <n v="48"/>
    <n v="2.23"/>
    <n v="40.67"/>
    <d v="2024-01-25T19:41:23"/>
    <s v="Met"/>
    <n v="40.67"/>
    <s v="Medium"/>
    <s v="India"/>
    <s v="Phone"/>
    <s v="Configuration Error"/>
    <s v="No"/>
    <s v="No"/>
    <s v="Met"/>
    <n v="2024"/>
    <s v="Jan"/>
    <s v="Jan-2024"/>
    <s v="Met"/>
    <s v="25-48 Hours"/>
    <n v="-7.3299999999999983"/>
  </r>
  <r>
    <s v="INM-0385"/>
    <s v="INM"/>
    <d v="2024-01-24T07:50:50"/>
    <s v="P1"/>
    <s v="Performance Issue"/>
    <s v="Application"/>
    <s v="INM ticket requiring operational handling"/>
    <s v="Assigned"/>
    <x v="0"/>
    <s v="Nisha"/>
    <n v="4"/>
    <n v="0.14000000000000001"/>
    <m/>
    <m/>
    <s v="Pending"/>
    <n v="16960.150000000001"/>
    <s v="Critical"/>
    <s v="US"/>
    <s v="Email"/>
    <s v="Third-Party Dependency"/>
    <s v="No"/>
    <s v="Yes"/>
    <s v="Pending"/>
    <n v="2024"/>
    <s v="Jan"/>
    <s v="Jan-2024"/>
    <s v="Pending"/>
    <s v="Pending"/>
    <s v=""/>
  </r>
  <r>
    <s v="SRM-0639"/>
    <s v="SRM"/>
    <d v="2024-01-24T10:07:11"/>
    <s v="P3"/>
    <s v="Software Installation"/>
    <s v="Security"/>
    <s v="SRM ticket requiring operational handling"/>
    <s v="Assigned"/>
    <x v="5"/>
    <s v="Ravi"/>
    <n v="24"/>
    <n v="1.04"/>
    <m/>
    <m/>
    <s v="Pending"/>
    <n v="16957.88"/>
    <s v="High"/>
    <s v="India"/>
    <s v="Portal"/>
    <s v="Application Defect"/>
    <s v="No"/>
    <s v="No"/>
    <s v="Pending"/>
    <n v="2024"/>
    <s v="Jan"/>
    <s v="Jan-2024"/>
    <s v="Pending"/>
    <s v="Pending"/>
    <s v=""/>
  </r>
  <r>
    <s v="INM-0787"/>
    <s v="INM"/>
    <d v="2024-01-24T16:03:02"/>
    <s v="P1"/>
    <s v="Server Issue"/>
    <s v="Middleware"/>
    <s v="INM ticket requiring operational handling"/>
    <s v="Answered"/>
    <x v="5"/>
    <s v="Manoj"/>
    <n v="4"/>
    <n v="0.14000000000000001"/>
    <n v="1.2"/>
    <d v="2024-01-24T17:14:59"/>
    <s v="Met"/>
    <n v="1.2"/>
    <s v="Critical"/>
    <s v="UK"/>
    <s v="Service Desk"/>
    <s v="Application Defect"/>
    <s v="No"/>
    <s v="Yes"/>
    <s v="Met"/>
    <n v="2024"/>
    <s v="Jan"/>
    <s v="Jan-2024"/>
    <s v="Met"/>
    <s v="0-4 Hours"/>
    <n v="-2.8"/>
  </r>
  <r>
    <s v="SRM-0274"/>
    <s v="SRM"/>
    <d v="2024-01-24T17:27:29"/>
    <s v="P4"/>
    <s v="Access Request"/>
    <s v="Database"/>
    <s v="SRM ticket requiring operational handling"/>
    <s v="Closed"/>
    <x v="2"/>
    <s v="Priya"/>
    <n v="48"/>
    <n v="4.13"/>
    <n v="28.78"/>
    <d v="2024-01-25T22:14:20"/>
    <s v="Met"/>
    <n v="28.78"/>
    <s v="Medium"/>
    <s v="Europe"/>
    <s v="Phone"/>
    <s v="Unknown"/>
    <s v="No"/>
    <s v="No"/>
    <s v="Met"/>
    <n v="2024"/>
    <s v="Jan"/>
    <s v="Jan-2024"/>
    <s v="Met"/>
    <s v="25-48 Hours"/>
    <n v="-19.22"/>
  </r>
  <r>
    <s v="SRM-0799"/>
    <s v="SRM"/>
    <d v="2024-01-24T23:03:04"/>
    <s v="P4"/>
    <s v="Software Installation"/>
    <s v="Infrastructure"/>
    <s v="SRM ticket requiring operational handling"/>
    <s v="In Process"/>
    <x v="5"/>
    <s v="Neha"/>
    <n v="48"/>
    <n v="0.56999999999999995"/>
    <m/>
    <m/>
    <s v="Pending"/>
    <n v="16944.95"/>
    <s v="Medium"/>
    <s v="Europe"/>
    <s v="Service Desk"/>
    <s v="Access Issue"/>
    <s v="No"/>
    <s v="No"/>
    <s v="Pending"/>
    <n v="2024"/>
    <s v="Jan"/>
    <s v="Jan-2024"/>
    <s v="Pending"/>
    <s v="Pending"/>
    <s v=""/>
  </r>
  <r>
    <s v="PRM-0509"/>
    <s v="PRM"/>
    <d v="2024-01-25T01:53:22"/>
    <s v="P3"/>
    <s v="Capacity Problem"/>
    <s v="Reporting"/>
    <s v="PRM ticket requiring operational handling"/>
    <s v="In Process"/>
    <x v="5"/>
    <s v="Rahul"/>
    <n v="24"/>
    <n v="1.71"/>
    <m/>
    <m/>
    <s v="Pending"/>
    <n v="16942.11"/>
    <s v="Medium"/>
    <s v="APAC"/>
    <s v="Monitoring Alert"/>
    <s v="Third-Party Dependency"/>
    <s v="No"/>
    <s v="No"/>
    <s v="Pending"/>
    <n v="2024"/>
    <s v="Jan"/>
    <s v="Jan-2024"/>
    <s v="Pending"/>
    <s v="Pending"/>
    <s v=""/>
  </r>
  <r>
    <s v="SRM-0293"/>
    <s v="SRM"/>
    <d v="2024-01-25T05:55:08"/>
    <s v="P5"/>
    <s v="Software Installation"/>
    <s v="Application"/>
    <s v="SRM ticket requiring operational handling"/>
    <s v="Closed"/>
    <x v="3"/>
    <s v="Nisha"/>
    <n v="72"/>
    <n v="8.2899999999999991"/>
    <n v="12.53"/>
    <d v="2024-01-25T18:26:42"/>
    <s v="Met"/>
    <n v="12.53"/>
    <s v="High"/>
    <s v="APAC"/>
    <s v="Phone"/>
    <s v="Capacity Constraint"/>
    <s v="No"/>
    <s v="No"/>
    <s v="Met"/>
    <n v="2024"/>
    <s v="Jan"/>
    <s v="Jan-2024"/>
    <s v="Met"/>
    <s v="9-24 Hours"/>
    <n v="-59.47"/>
  </r>
  <r>
    <s v="PRM-0613"/>
    <s v="PRM"/>
    <d v="2024-01-25T06:05:09"/>
    <s v="P4"/>
    <s v="Process Gap"/>
    <s v="Application"/>
    <s v="PRM ticket requiring operational handling"/>
    <s v="In Process"/>
    <x v="3"/>
    <s v="Manoj"/>
    <n v="48"/>
    <n v="4.93"/>
    <m/>
    <m/>
    <s v="Pending"/>
    <n v="16937.91"/>
    <s v="Low"/>
    <s v="India"/>
    <s v="Portal"/>
    <s v="Capacity Constraint"/>
    <s v="No"/>
    <s v="No"/>
    <s v="Pending"/>
    <n v="2024"/>
    <s v="Jan"/>
    <s v="Jan-2024"/>
    <s v="Pending"/>
    <s v="Pending"/>
    <s v=""/>
  </r>
  <r>
    <s v="PRM-0880"/>
    <s v="PRM"/>
    <d v="2024-01-25T21:47:34"/>
    <s v="P1"/>
    <s v="Performance Root Cause"/>
    <s v="Security"/>
    <s v="PRM ticket requiring operational handling"/>
    <s v="Answered"/>
    <x v="3"/>
    <s v="Nisha"/>
    <n v="4"/>
    <n v="0.18"/>
    <n v="2.76"/>
    <d v="2024-01-26T00:33:10"/>
    <s v="Met"/>
    <n v="2.76"/>
    <s v="Critical"/>
    <s v="US"/>
    <s v="Phone"/>
    <s v="Capacity Constraint"/>
    <s v="Yes"/>
    <s v="No"/>
    <s v="Met"/>
    <n v="2024"/>
    <s v="Jan"/>
    <s v="Jan-2024"/>
    <s v="Met"/>
    <s v="0-4 Hours"/>
    <n v="-1.2400000000000002"/>
  </r>
  <r>
    <s v="PRM-0906"/>
    <s v="PRM"/>
    <d v="2024-01-25T23:41:48"/>
    <s v="P1"/>
    <s v="Process Gap"/>
    <s v="Reporting"/>
    <s v="PRM ticket requiring operational handling"/>
    <s v="Closed"/>
    <x v="1"/>
    <s v="Kavya"/>
    <n v="4"/>
    <n v="0.11"/>
    <n v="1.75"/>
    <d v="2024-01-26T01:26:44"/>
    <s v="Met"/>
    <n v="1.75"/>
    <s v="Critical"/>
    <s v="Europe"/>
    <s v="Portal"/>
    <s v="Unknown"/>
    <s v="No"/>
    <s v="Yes"/>
    <s v="Met"/>
    <n v="2024"/>
    <s v="Jan"/>
    <s v="Jan-2024"/>
    <s v="Met"/>
    <s v="0-4 Hours"/>
    <n v="-2.25"/>
  </r>
  <r>
    <s v="INM-0147"/>
    <s v="INM"/>
    <d v="2024-01-26T08:39:12"/>
    <s v="P4"/>
    <s v="Server Issue"/>
    <s v="Reporting"/>
    <s v="INM ticket requiring operational handling"/>
    <s v="Closed"/>
    <x v="4"/>
    <s v="Amit"/>
    <n v="48"/>
    <n v="2.63"/>
    <n v="36.47"/>
    <d v="2024-01-27T21:07:21"/>
    <s v="Met"/>
    <n v="36.47"/>
    <s v="Medium"/>
    <s v="India"/>
    <s v="Monitoring Alert"/>
    <s v="Access Issue"/>
    <s v="No"/>
    <s v="No"/>
    <s v="Met"/>
    <n v="2024"/>
    <s v="Jan"/>
    <s v="Jan-2024"/>
    <s v="Met"/>
    <s v="25-48 Hours"/>
    <n v="-11.530000000000001"/>
  </r>
  <r>
    <s v="SRM-0648"/>
    <s v="SRM"/>
    <d v="2024-01-26T10:06:09"/>
    <s v="P2"/>
    <s v="Certificate Request"/>
    <s v="Security"/>
    <s v="SRM ticket requiring operational handling"/>
    <s v="In Process"/>
    <x v="4"/>
    <s v="Ravi"/>
    <n v="8"/>
    <n v="0.63"/>
    <m/>
    <m/>
    <s v="Pending"/>
    <n v="16909.900000000001"/>
    <s v="High"/>
    <s v="India"/>
    <s v="Email"/>
    <s v="Capacity Constraint"/>
    <s v="No"/>
    <s v="No"/>
    <s v="Pending"/>
    <n v="2024"/>
    <s v="Jan"/>
    <s v="Jan-2024"/>
    <s v="Pending"/>
    <s v="Pending"/>
    <s v=""/>
  </r>
  <r>
    <s v="PRM-0296"/>
    <s v="PRM"/>
    <d v="2024-01-26T13:03:44"/>
    <s v="P4"/>
    <s v="Database Root Cause"/>
    <s v="Middleware"/>
    <s v="PRM ticket requiring operational handling"/>
    <s v="In Process"/>
    <x v="5"/>
    <s v="Meera"/>
    <n v="48"/>
    <n v="7.86"/>
    <m/>
    <m/>
    <s v="Pending"/>
    <n v="16906.939999999999"/>
    <s v="Low"/>
    <s v="APAC"/>
    <s v="Portal"/>
    <s v="Unknown"/>
    <s v="No"/>
    <s v="No"/>
    <s v="Pending"/>
    <n v="2024"/>
    <s v="Jan"/>
    <s v="Jan-2024"/>
    <s v="Pending"/>
    <s v="Pending"/>
    <s v=""/>
  </r>
  <r>
    <s v="PRM-0285"/>
    <s v="PRM"/>
    <d v="2024-01-26T13:40:56"/>
    <s v="P2"/>
    <s v="Recurring Application Issue"/>
    <s v="Database"/>
    <s v="PRM ticket requiring operational handling"/>
    <s v="Closed"/>
    <x v="2"/>
    <s v="Manoj"/>
    <n v="8"/>
    <n v="0.5"/>
    <n v="2.1800000000000002"/>
    <d v="2024-01-26T15:51:34"/>
    <s v="Met"/>
    <n v="2.1800000000000002"/>
    <s v="High"/>
    <s v="India"/>
    <s v="Service Desk"/>
    <s v="Configuration Error"/>
    <s v="No"/>
    <s v="No"/>
    <s v="Met"/>
    <n v="2024"/>
    <s v="Jan"/>
    <s v="Jan-2024"/>
    <s v="Met"/>
    <s v="0-4 Hours"/>
    <n v="-5.82"/>
  </r>
  <r>
    <s v="INM-0663"/>
    <s v="INM"/>
    <d v="2024-01-26T16:37:19"/>
    <s v="P4"/>
    <s v="Server Issue"/>
    <s v="Access"/>
    <s v="INM ticket requiring operational handling"/>
    <s v="Closed"/>
    <x v="5"/>
    <s v="Ravi"/>
    <n v="48"/>
    <n v="3.68"/>
    <n v="40.1"/>
    <d v="2024-01-28T08:43:10"/>
    <s v="Met"/>
    <n v="40.1"/>
    <s v="High"/>
    <s v="India"/>
    <s v="Monitoring Alert"/>
    <s v="Infrastructure Failure"/>
    <s v="No"/>
    <s v="No"/>
    <s v="Met"/>
    <n v="2024"/>
    <s v="Jan"/>
    <s v="Jan-2024"/>
    <s v="Met"/>
    <s v="25-48 Hours"/>
    <n v="-7.8999999999999986"/>
  </r>
  <r>
    <s v="SRM-0873"/>
    <s v="SRM"/>
    <d v="2024-01-26T21:10:21"/>
    <s v="P3"/>
    <s v="Report Request"/>
    <s v="Reporting"/>
    <s v="SRM ticket requiring operational handling"/>
    <s v="Answered"/>
    <x v="1"/>
    <s v="Neha"/>
    <n v="24"/>
    <n v="0.22"/>
    <n v="15.74"/>
    <d v="2024-01-27T12:54:36"/>
    <s v="Met"/>
    <n v="15.74"/>
    <s v="Low"/>
    <s v="Europe"/>
    <s v="Email"/>
    <s v="Unknown"/>
    <s v="No"/>
    <s v="No"/>
    <s v="Met"/>
    <n v="2024"/>
    <s v="Jan"/>
    <s v="Jan-2024"/>
    <s v="Met"/>
    <s v="9-24 Hours"/>
    <n v="-8.26"/>
  </r>
  <r>
    <s v="PRM-0556"/>
    <s v="PRM"/>
    <d v="2024-01-27T00:37:57"/>
    <s v="P4"/>
    <s v="Infrastructure Root Cause"/>
    <s v="Reporting"/>
    <s v="PRM ticket requiring operational handling"/>
    <s v="Closed"/>
    <x v="4"/>
    <s v="Kiran"/>
    <n v="48"/>
    <n v="5.0599999999999996"/>
    <n v="23.05"/>
    <d v="2024-01-27T23:40:58"/>
    <s v="Met"/>
    <n v="23.05"/>
    <s v="Low"/>
    <s v="Europe"/>
    <s v="Portal"/>
    <s v="Access Issue"/>
    <s v="No"/>
    <s v="No"/>
    <s v="Met"/>
    <n v="2024"/>
    <s v="Jan"/>
    <s v="Jan-2024"/>
    <s v="Met"/>
    <s v="9-24 Hours"/>
    <n v="-24.95"/>
  </r>
  <r>
    <s v="INM-0970"/>
    <s v="INM"/>
    <d v="2024-01-27T08:38:01"/>
    <s v="P4"/>
    <s v="Database Issue"/>
    <s v="Reporting"/>
    <s v="INM ticket requiring operational handling"/>
    <s v="Assigned"/>
    <x v="5"/>
    <s v="Suresh"/>
    <n v="48"/>
    <n v="12.56"/>
    <m/>
    <m/>
    <s v="Pending"/>
    <n v="16887.37"/>
    <s v="Low"/>
    <s v="UK"/>
    <s v="Phone"/>
    <s v="Configuration Error"/>
    <s v="No"/>
    <s v="No"/>
    <s v="Pending"/>
    <n v="2024"/>
    <s v="Jan"/>
    <s v="Jan-2024"/>
    <s v="Pending"/>
    <s v="Pending"/>
    <s v=""/>
  </r>
  <r>
    <s v="INM-0844"/>
    <s v="INM"/>
    <d v="2024-01-27T10:26:18"/>
    <s v="P4"/>
    <s v="Performance Issue"/>
    <s v="Infrastructure"/>
    <s v="INM ticket requiring operational handling"/>
    <s v="In Process"/>
    <x v="3"/>
    <s v="Amit"/>
    <n v="48"/>
    <n v="2.39"/>
    <m/>
    <m/>
    <s v="Pending"/>
    <n v="16885.560000000001"/>
    <s v="Medium"/>
    <s v="India"/>
    <s v="Phone"/>
    <s v="Capacity Constraint"/>
    <s v="No"/>
    <s v="No"/>
    <s v="Pending"/>
    <n v="2024"/>
    <s v="Jan"/>
    <s v="Jan-2024"/>
    <s v="Pending"/>
    <s v="Pending"/>
    <s v=""/>
  </r>
  <r>
    <s v="INM-0117"/>
    <s v="INM"/>
    <d v="2024-01-28T05:43:47"/>
    <s v="P1"/>
    <s v="Performance Issue"/>
    <s v="Application"/>
    <s v="INM ticket requiring operational handling"/>
    <s v="Closed"/>
    <x v="3"/>
    <s v="Asha"/>
    <n v="4"/>
    <n v="0.1"/>
    <n v="3.61"/>
    <d v="2024-01-28T09:20:15"/>
    <s v="Met"/>
    <n v="3.61"/>
    <s v="Critical"/>
    <s v="US"/>
    <s v="Monitoring Alert"/>
    <s v="Network Issue"/>
    <s v="No"/>
    <s v="Yes"/>
    <s v="Met"/>
    <n v="2024"/>
    <s v="Jan"/>
    <s v="Jan-2024"/>
    <s v="Met"/>
    <s v="0-4 Hours"/>
    <n v="-0.39000000000000012"/>
  </r>
  <r>
    <s v="INM-0328"/>
    <s v="INM"/>
    <d v="2024-01-28T08:21:57"/>
    <s v="P4"/>
    <s v="Certificate/TLS"/>
    <s v="Reporting"/>
    <s v="INM ticket requiring operational handling"/>
    <s v="Answered"/>
    <x v="5"/>
    <s v="Kavya"/>
    <n v="48"/>
    <n v="2.31"/>
    <n v="35.07"/>
    <d v="2024-01-29T19:26:26"/>
    <s v="Met"/>
    <n v="35.07"/>
    <s v="High"/>
    <s v="UK"/>
    <s v="Monitoring Alert"/>
    <s v="Unknown"/>
    <s v="No"/>
    <s v="No"/>
    <s v="Met"/>
    <n v="2024"/>
    <s v="Jan"/>
    <s v="Jan-2024"/>
    <s v="Met"/>
    <s v="25-48 Hours"/>
    <n v="-12.93"/>
  </r>
  <r>
    <s v="SRM-0713"/>
    <s v="SRM"/>
    <d v="2024-01-28T08:40:52"/>
    <s v="P5"/>
    <s v="Software Installation"/>
    <s v="Database"/>
    <s v="SRM ticket requiring operational handling"/>
    <s v="Answered"/>
    <x v="5"/>
    <s v="Divya"/>
    <n v="72"/>
    <n v="5.51"/>
    <n v="36.729999999999997"/>
    <d v="2024-01-29T21:24:40"/>
    <s v="Met"/>
    <n v="36.729999999999997"/>
    <s v="Low"/>
    <s v="UK"/>
    <s v="Portal"/>
    <s v="Configuration Error"/>
    <s v="No"/>
    <s v="No"/>
    <s v="Met"/>
    <n v="2024"/>
    <s v="Jan"/>
    <s v="Jan-2024"/>
    <s v="Met"/>
    <s v="25-48 Hours"/>
    <n v="-35.270000000000003"/>
  </r>
  <r>
    <s v="SRM-0403"/>
    <s v="SRM"/>
    <d v="2024-01-28T12:40:42"/>
    <s v="P5"/>
    <s v="Certificate Request"/>
    <s v="Reporting"/>
    <s v="SRM ticket requiring operational handling"/>
    <s v="In Process"/>
    <x v="2"/>
    <s v="Swati"/>
    <n v="72"/>
    <n v="1.91"/>
    <m/>
    <m/>
    <s v="Pending"/>
    <n v="16859.32"/>
    <s v="Medium"/>
    <s v="APAC"/>
    <s v="Service Desk"/>
    <s v="Access Issue"/>
    <s v="No"/>
    <s v="No"/>
    <s v="Pending"/>
    <n v="2024"/>
    <s v="Jan"/>
    <s v="Jan-2024"/>
    <s v="Pending"/>
    <s v="Pending"/>
    <s v=""/>
  </r>
  <r>
    <s v="PRM-0644"/>
    <s v="PRM"/>
    <d v="2024-01-28T19:31:55"/>
    <s v="P4"/>
    <s v="Security Vulnerability"/>
    <s v="Application"/>
    <s v="PRM ticket requiring operational handling"/>
    <s v="Closed"/>
    <x v="2"/>
    <s v="Manoj"/>
    <n v="48"/>
    <n v="5.3"/>
    <n v="95.17"/>
    <d v="2024-02-01T18:42:15"/>
    <s v="Breached"/>
    <n v="95.17"/>
    <s v="High"/>
    <s v="UK"/>
    <s v="Email"/>
    <s v="Network Issue"/>
    <s v="No"/>
    <s v="No"/>
    <s v="Breached"/>
    <n v="2024"/>
    <s v="Jan"/>
    <s v="Jan-2024"/>
    <s v="Breached"/>
    <s v="48+ Hours"/>
    <n v="47.17"/>
  </r>
  <r>
    <s v="SRM-0427"/>
    <s v="SRM"/>
    <d v="2024-01-28T22:31:08"/>
    <s v="P5"/>
    <s v="Software Installation"/>
    <s v="Reporting"/>
    <s v="SRM ticket requiring operational handling"/>
    <s v="In Process"/>
    <x v="2"/>
    <s v="Priya"/>
    <n v="72"/>
    <n v="11.68"/>
    <m/>
    <m/>
    <s v="Pending"/>
    <n v="16849.48"/>
    <s v="Low"/>
    <s v="India"/>
    <s v="Email"/>
    <s v="Capacity Constraint"/>
    <s v="No"/>
    <s v="No"/>
    <s v="Pending"/>
    <n v="2024"/>
    <s v="Jan"/>
    <s v="Jan-2024"/>
    <s v="Pending"/>
    <s v="Pending"/>
    <s v=""/>
  </r>
  <r>
    <s v="SRM-0272"/>
    <s v="SRM"/>
    <d v="2024-01-29T07:18:46"/>
    <s v="P2"/>
    <s v="Certificate Request"/>
    <s v="Infrastructure"/>
    <s v="SRM ticket requiring operational handling"/>
    <s v="Closed"/>
    <x v="2"/>
    <s v="Manoj"/>
    <n v="8"/>
    <n v="0.6"/>
    <n v="6.73"/>
    <d v="2024-01-29T14:02:30"/>
    <s v="Met"/>
    <n v="6.73"/>
    <s v="High"/>
    <s v="US"/>
    <s v="Service Desk"/>
    <s v="Access Issue"/>
    <s v="No"/>
    <s v="No"/>
    <s v="Met"/>
    <n v="2024"/>
    <s v="Jan"/>
    <s v="Jan-2024"/>
    <s v="Met"/>
    <s v="5-8 Hours"/>
    <n v="-1.2699999999999996"/>
  </r>
  <r>
    <s v="SRM-0043"/>
    <s v="SRM"/>
    <d v="2024-01-29T12:07:19"/>
    <s v="P4"/>
    <s v="Certificate Request"/>
    <s v="Application"/>
    <s v="SRM ticket requiring operational handling"/>
    <s v="Noticed"/>
    <x v="4"/>
    <s v="Anil"/>
    <n v="48"/>
    <n v="2.4"/>
    <m/>
    <m/>
    <s v="Pending"/>
    <n v="16835.88"/>
    <s v="Low"/>
    <s v="UK"/>
    <s v="Phone"/>
    <s v="Application Defect"/>
    <s v="No"/>
    <s v="No"/>
    <s v="Pending"/>
    <n v="2024"/>
    <s v="Jan"/>
    <s v="Jan-2024"/>
    <s v="Pending"/>
    <s v="Pending"/>
    <s v=""/>
  </r>
  <r>
    <s v="PRM-0399"/>
    <s v="PRM"/>
    <d v="2024-01-29T14:04:50"/>
    <s v="P4"/>
    <s v="Infrastructure Root Cause"/>
    <s v="Database"/>
    <s v="PRM ticket requiring operational handling"/>
    <s v="Closed"/>
    <x v="0"/>
    <s v="Kiran"/>
    <n v="48"/>
    <n v="8.4700000000000006"/>
    <n v="32.69"/>
    <d v="2024-01-30T22:46:10"/>
    <s v="Met"/>
    <n v="32.69"/>
    <s v="Low"/>
    <s v="APAC"/>
    <s v="Email"/>
    <s v="Certificate Expiry"/>
    <s v="No"/>
    <s v="Yes"/>
    <s v="Met"/>
    <n v="2024"/>
    <s v="Jan"/>
    <s v="Jan-2024"/>
    <s v="Met"/>
    <s v="25-48 Hours"/>
    <n v="-15.310000000000002"/>
  </r>
  <r>
    <s v="SRM-0012"/>
    <s v="SRM"/>
    <d v="2024-01-29T14:30:01"/>
    <s v="P5"/>
    <s v="Data Request"/>
    <s v="Reporting"/>
    <s v="SRM ticket requiring operational handling"/>
    <s v="Noticed"/>
    <x v="3"/>
    <s v="Kavya"/>
    <n v="72"/>
    <n v="2.81"/>
    <m/>
    <m/>
    <s v="Pending"/>
    <n v="16833.5"/>
    <s v="Low"/>
    <s v="US"/>
    <s v="Monitoring Alert"/>
    <s v="Application Defect"/>
    <s v="No"/>
    <s v="No"/>
    <s v="Pending"/>
    <n v="2024"/>
    <s v="Jan"/>
    <s v="Jan-2024"/>
    <s v="Pending"/>
    <s v="Pending"/>
    <s v=""/>
  </r>
  <r>
    <s v="INM-0870"/>
    <s v="INM"/>
    <d v="2024-01-30T08:24:51"/>
    <s v="P3"/>
    <s v="Network Connectivity"/>
    <s v="Reporting"/>
    <s v="INM ticket requiring operational handling"/>
    <s v="Closed"/>
    <x v="3"/>
    <s v="Vikram"/>
    <n v="24"/>
    <n v="5.35"/>
    <n v="8.65"/>
    <d v="2024-01-30T17:03:43"/>
    <s v="Met"/>
    <n v="8.65"/>
    <s v="High"/>
    <s v="APAC"/>
    <s v="Email"/>
    <s v="Certificate Expiry"/>
    <s v="No"/>
    <s v="Yes"/>
    <s v="Met"/>
    <n v="2024"/>
    <s v="Jan"/>
    <s v="Jan-2024"/>
    <s v="Met"/>
    <s v="9-24 Hours"/>
    <n v="-15.35"/>
  </r>
  <r>
    <s v="INM-0250"/>
    <s v="INM"/>
    <d v="2024-01-31T10:04:44"/>
    <s v="P4"/>
    <s v="Performance Issue"/>
    <s v="Reporting"/>
    <s v="INM ticket requiring operational handling"/>
    <s v="Closed"/>
    <x v="3"/>
    <s v="Ravi"/>
    <n v="48"/>
    <n v="4.4000000000000004"/>
    <n v="46.62"/>
    <d v="2024-02-02T08:41:47"/>
    <s v="Met"/>
    <n v="46.62"/>
    <s v="High"/>
    <s v="APAC"/>
    <s v="Phone"/>
    <s v="Unknown"/>
    <s v="No"/>
    <s v="No"/>
    <s v="Met"/>
    <n v="2024"/>
    <s v="Jan"/>
    <s v="Jan-2024"/>
    <s v="Met"/>
    <s v="25-48 Hours"/>
    <n v="-1.3800000000000026"/>
  </r>
  <r>
    <s v="SRM-0056"/>
    <s v="SRM"/>
    <d v="2024-01-31T12:39:26"/>
    <s v="P2"/>
    <s v="Software Installation"/>
    <s v="Infrastructure"/>
    <s v="SRM ticket requiring operational handling"/>
    <s v="In Process"/>
    <x v="3"/>
    <s v="Sneha"/>
    <n v="8"/>
    <n v="1.1499999999999999"/>
    <m/>
    <m/>
    <s v="Pending"/>
    <n v="16787.34"/>
    <s v="High"/>
    <s v="Europe"/>
    <s v="Phone"/>
    <s v="User Error"/>
    <s v="No"/>
    <s v="No"/>
    <s v="Pending"/>
    <n v="2024"/>
    <s v="Jan"/>
    <s v="Jan-2024"/>
    <s v="Pending"/>
    <s v="Pending"/>
    <s v=""/>
  </r>
  <r>
    <s v="SRM-0339"/>
    <s v="SRM"/>
    <d v="2024-01-31T15:20:35"/>
    <s v="P2"/>
    <s v="Report Request"/>
    <s v="Infrastructure"/>
    <s v="SRM ticket requiring operational handling"/>
    <s v="Noticed"/>
    <x v="3"/>
    <s v="Divya"/>
    <n v="8"/>
    <n v="0.97"/>
    <m/>
    <m/>
    <s v="Pending"/>
    <n v="16784.66"/>
    <s v="High"/>
    <s v="US"/>
    <s v="Phone"/>
    <s v="Infrastructure Failure"/>
    <s v="No"/>
    <s v="No"/>
    <s v="Pending"/>
    <n v="2024"/>
    <s v="Jan"/>
    <s v="Jan-2024"/>
    <s v="Pending"/>
    <s v="Pending"/>
    <s v=""/>
  </r>
  <r>
    <s v="PRM-0628"/>
    <s v="PRM"/>
    <d v="2024-01-31T17:01:26"/>
    <s v="P2"/>
    <s v="Performance Root Cause"/>
    <s v="Reporting"/>
    <s v="PRM ticket requiring operational handling"/>
    <s v="Closed"/>
    <x v="3"/>
    <s v="Amit"/>
    <n v="8"/>
    <n v="0.43"/>
    <n v="13.32"/>
    <d v="2024-02-01T06:20:40"/>
    <s v="Breached"/>
    <n v="13.32"/>
    <s v="High"/>
    <s v="UK"/>
    <s v="Monitoring Alert"/>
    <s v="Configuration Error"/>
    <s v="No"/>
    <s v="No"/>
    <s v="Breached"/>
    <n v="2024"/>
    <s v="Jan"/>
    <s v="Jan-2024"/>
    <s v="Breached"/>
    <s v="9-24 Hours"/>
    <n v="5.32"/>
  </r>
  <r>
    <s v="INM-0902"/>
    <s v="INM"/>
    <d v="2024-01-31T22:59:53"/>
    <s v="P4"/>
    <s v="Database Issue"/>
    <s v="Application"/>
    <s v="INM ticket requiring operational handling"/>
    <s v="Closed"/>
    <x v="1"/>
    <s v="Ravi"/>
    <n v="48"/>
    <n v="8.56"/>
    <n v="26.66"/>
    <d v="2024-02-02T01:39:29"/>
    <s v="Met"/>
    <n v="26.66"/>
    <s v="Low"/>
    <s v="India"/>
    <s v="Portal"/>
    <s v="Third-Party Dependency"/>
    <s v="No"/>
    <s v="No"/>
    <s v="Met"/>
    <n v="2024"/>
    <s v="Jan"/>
    <s v="Jan-2024"/>
    <s v="Met"/>
    <s v="25-48 Hours"/>
    <n v="-21.34"/>
  </r>
  <r>
    <s v="SRM-0953"/>
    <s v="SRM"/>
    <d v="2024-01-31T23:55:26"/>
    <s v="P3"/>
    <s v="Access Request"/>
    <s v="Application"/>
    <s v="SRM ticket requiring operational handling"/>
    <s v="Assigned"/>
    <x v="0"/>
    <s v="Neha"/>
    <n v="24"/>
    <n v="1.59"/>
    <m/>
    <m/>
    <s v="Pending"/>
    <n v="16776.080000000002"/>
    <s v="Low"/>
    <s v="UK"/>
    <s v="Phone"/>
    <s v="Unknown"/>
    <s v="No"/>
    <s v="No"/>
    <s v="Pending"/>
    <n v="2024"/>
    <s v="Jan"/>
    <s v="Jan-2024"/>
    <s v="Pending"/>
    <s v="Pending"/>
    <s v=""/>
  </r>
  <r>
    <s v="INM-0817"/>
    <s v="INM"/>
    <d v="2024-02-01T14:14:08"/>
    <s v="P3"/>
    <s v="Performance Issue"/>
    <s v="Infrastructure"/>
    <s v="INM ticket requiring operational handling"/>
    <s v="Assigned"/>
    <x v="4"/>
    <s v="Swati"/>
    <n v="24"/>
    <n v="0.74"/>
    <m/>
    <m/>
    <s v="Pending"/>
    <n v="16761.759999999998"/>
    <s v="High"/>
    <s v="UK"/>
    <s v="Monitoring Alert"/>
    <s v="User Error"/>
    <s v="No"/>
    <s v="No"/>
    <s v="Pending"/>
    <n v="2024"/>
    <s v="Feb"/>
    <s v="Feb-2024"/>
    <s v="Pending"/>
    <s v="Pending"/>
    <s v=""/>
  </r>
  <r>
    <s v="SRM-0959"/>
    <s v="SRM"/>
    <d v="2024-02-01T15:39:19"/>
    <s v="P5"/>
    <s v="New User Setup"/>
    <s v="Reporting"/>
    <s v="SRM ticket requiring operational handling"/>
    <s v="In Process"/>
    <x v="2"/>
    <s v="Arjun"/>
    <n v="72"/>
    <n v="15.07"/>
    <m/>
    <m/>
    <s v="Pending"/>
    <n v="16760.34"/>
    <s v="Medium"/>
    <s v="APAC"/>
    <s v="Email"/>
    <s v="Capacity Constraint"/>
    <s v="No"/>
    <s v="No"/>
    <s v="Pending"/>
    <n v="2024"/>
    <s v="Feb"/>
    <s v="Feb-2024"/>
    <s v="Pending"/>
    <s v="Pending"/>
    <s v=""/>
  </r>
  <r>
    <s v="INM-0562"/>
    <s v="INM"/>
    <d v="2024-02-01T18:43:35"/>
    <s v="P3"/>
    <s v="Server Issue"/>
    <s v="Infrastructure"/>
    <s v="INM ticket requiring operational handling"/>
    <s v="Closed"/>
    <x v="5"/>
    <s v="Rohit"/>
    <n v="24"/>
    <n v="0.47"/>
    <n v="17.71"/>
    <d v="2024-02-02T12:26:12"/>
    <s v="Met"/>
    <n v="17.71"/>
    <s v="Medium"/>
    <s v="Europe"/>
    <s v="Service Desk"/>
    <s v="Configuration Error"/>
    <s v="No"/>
    <s v="No"/>
    <s v="Met"/>
    <n v="2024"/>
    <s v="Feb"/>
    <s v="Feb-2024"/>
    <s v="Met"/>
    <s v="9-24 Hours"/>
    <n v="-6.2899999999999991"/>
  </r>
  <r>
    <s v="PRM-0703"/>
    <s v="PRM"/>
    <d v="2024-02-01T23:44:44"/>
    <s v="P3"/>
    <s v="Integration Root Cause"/>
    <s v="Middleware"/>
    <s v="PRM ticket requiring operational handling"/>
    <s v="Closed"/>
    <x v="1"/>
    <s v="Divya"/>
    <n v="24"/>
    <n v="0.27"/>
    <n v="57.92"/>
    <d v="2024-02-04T09:39:54"/>
    <s v="Breached"/>
    <n v="57.92"/>
    <s v="Medium"/>
    <s v="India"/>
    <s v="Phone"/>
    <s v="Access Issue"/>
    <s v="No"/>
    <s v="No"/>
    <s v="Breached"/>
    <n v="2024"/>
    <s v="Feb"/>
    <s v="Feb-2024"/>
    <s v="Breached"/>
    <s v="48+ Hours"/>
    <n v="33.92"/>
  </r>
  <r>
    <s v="INM-0056"/>
    <s v="INM"/>
    <d v="2024-02-02T00:29:35"/>
    <s v="P5"/>
    <s v="Login/Access"/>
    <s v="Infrastructure"/>
    <s v="INM ticket requiring operational handling"/>
    <s v="Noticed"/>
    <x v="4"/>
    <s v="Kiran"/>
    <n v="72"/>
    <n v="5.31"/>
    <m/>
    <m/>
    <s v="Pending"/>
    <n v="16751.509999999998"/>
    <s v="Medium"/>
    <s v="UK"/>
    <s v="Monitoring Alert"/>
    <s v="Network Issue"/>
    <s v="No"/>
    <s v="Yes"/>
    <s v="Pending"/>
    <n v="2024"/>
    <s v="Feb"/>
    <s v="Feb-2024"/>
    <s v="Pending"/>
    <s v="Pending"/>
    <s v=""/>
  </r>
  <r>
    <s v="INM-0811"/>
    <s v="INM"/>
    <d v="2024-02-02T06:56:10"/>
    <s v="P5"/>
    <s v="Database Issue"/>
    <s v="Database"/>
    <s v="INM ticket requiring operational handling"/>
    <s v="Assigned"/>
    <x v="0"/>
    <s v="Priya"/>
    <n v="72"/>
    <n v="1.02"/>
    <m/>
    <m/>
    <s v="Pending"/>
    <n v="16745.060000000001"/>
    <s v="Medium"/>
    <s v="UK"/>
    <s v="Email"/>
    <s v="Network Issue"/>
    <s v="No"/>
    <s v="No"/>
    <s v="Pending"/>
    <n v="2024"/>
    <s v="Feb"/>
    <s v="Feb-2024"/>
    <s v="Pending"/>
    <s v="Pending"/>
    <s v=""/>
  </r>
  <r>
    <s v="PRM-0071"/>
    <s v="PRM"/>
    <d v="2024-02-02T07:11:45"/>
    <s v="P5"/>
    <s v="Performance Root Cause"/>
    <s v="Application"/>
    <s v="PRM ticket requiring operational handling"/>
    <s v="Answered"/>
    <x v="5"/>
    <s v="Rohit"/>
    <n v="72"/>
    <n v="2.23"/>
    <n v="23.75"/>
    <d v="2024-02-03T06:56:58"/>
    <s v="Met"/>
    <n v="23.75"/>
    <s v="High"/>
    <s v="US"/>
    <s v="Phone"/>
    <s v="Third-Party Dependency"/>
    <s v="No"/>
    <s v="No"/>
    <s v="Met"/>
    <n v="2024"/>
    <s v="Feb"/>
    <s v="Feb-2024"/>
    <s v="Met"/>
    <s v="9-24 Hours"/>
    <n v="-48.25"/>
  </r>
  <r>
    <s v="INM-0397"/>
    <s v="INM"/>
    <d v="2024-02-02T17:42:18"/>
    <s v="P4"/>
    <s v="Certificate/TLS"/>
    <s v="Reporting"/>
    <s v="INM ticket requiring operational handling"/>
    <s v="In Process"/>
    <x v="5"/>
    <s v="Pooja"/>
    <n v="48"/>
    <n v="13.05"/>
    <m/>
    <m/>
    <s v="Pending"/>
    <n v="16734.29"/>
    <s v="High"/>
    <s v="US"/>
    <s v="Email"/>
    <s v="Unknown"/>
    <s v="No"/>
    <s v="No"/>
    <s v="Pending"/>
    <n v="2024"/>
    <s v="Feb"/>
    <s v="Feb-2024"/>
    <s v="Pending"/>
    <s v="Pending"/>
    <s v=""/>
  </r>
  <r>
    <s v="INM-0352"/>
    <s v="INM"/>
    <d v="2024-02-02T19:54:42"/>
    <s v="P3"/>
    <s v="Database Issue"/>
    <s v="Infrastructure"/>
    <s v="INM ticket requiring operational handling"/>
    <s v="Closed"/>
    <x v="2"/>
    <s v="Arjun"/>
    <n v="24"/>
    <n v="0.76"/>
    <n v="7.21"/>
    <d v="2024-02-03T03:07:10"/>
    <s v="Met"/>
    <n v="7.21"/>
    <s v="Medium"/>
    <s v="US"/>
    <s v="Phone"/>
    <s v="Unknown"/>
    <s v="Yes"/>
    <s v="No"/>
    <s v="Met"/>
    <n v="2024"/>
    <s v="Feb"/>
    <s v="Feb-2024"/>
    <s v="Met"/>
    <s v="5-8 Hours"/>
    <n v="-16.79"/>
  </r>
  <r>
    <s v="SRM-0485"/>
    <s v="SRM"/>
    <d v="2024-02-03T01:06:02"/>
    <s v="P4"/>
    <s v="Account Request"/>
    <s v="Application"/>
    <s v="SRM ticket requiring operational handling"/>
    <s v="Closed"/>
    <x v="5"/>
    <s v="Rohit"/>
    <n v="48"/>
    <n v="3.4"/>
    <n v="18.14"/>
    <d v="2024-02-03T19:14:37"/>
    <s v="Met"/>
    <n v="18.14"/>
    <s v="Low"/>
    <s v="US"/>
    <s v="Service Desk"/>
    <s v="User Error"/>
    <s v="No"/>
    <s v="No"/>
    <s v="Met"/>
    <n v="2024"/>
    <s v="Feb"/>
    <s v="Feb-2024"/>
    <s v="Met"/>
    <s v="9-24 Hours"/>
    <n v="-29.86"/>
  </r>
  <r>
    <s v="SRM-0399"/>
    <s v="SRM"/>
    <d v="2024-02-03T17:58:44"/>
    <s v="P4"/>
    <s v="New User Setup"/>
    <s v="Infrastructure"/>
    <s v="SRM ticket requiring operational handling"/>
    <s v="Assigned"/>
    <x v="1"/>
    <s v="Anil"/>
    <n v="48"/>
    <n v="2.69"/>
    <m/>
    <m/>
    <s v="Pending"/>
    <n v="16710.02"/>
    <s v="Medium"/>
    <s v="APAC"/>
    <s v="Phone"/>
    <s v="Capacity Constraint"/>
    <s v="No"/>
    <s v="No"/>
    <s v="Pending"/>
    <n v="2024"/>
    <s v="Feb"/>
    <s v="Feb-2024"/>
    <s v="Pending"/>
    <s v="Pending"/>
    <s v=""/>
  </r>
  <r>
    <s v="PRM-0063"/>
    <s v="PRM"/>
    <d v="2024-02-04T05:28:53"/>
    <s v="P3"/>
    <s v="Performance Root Cause"/>
    <s v="Middleware"/>
    <s v="PRM ticket requiring operational handling"/>
    <s v="Closed"/>
    <x v="3"/>
    <s v="Kiran"/>
    <n v="24"/>
    <n v="1.27"/>
    <n v="6.63"/>
    <d v="2024-02-04T12:06:43"/>
    <s v="Met"/>
    <n v="6.63"/>
    <s v="Low"/>
    <s v="Europe"/>
    <s v="Email"/>
    <s v="Unknown"/>
    <s v="No"/>
    <s v="No"/>
    <s v="Met"/>
    <n v="2024"/>
    <s v="Feb"/>
    <s v="Feb-2024"/>
    <s v="Met"/>
    <s v="5-8 Hours"/>
    <n v="-17.37"/>
  </r>
  <r>
    <s v="SRM-0937"/>
    <s v="SRM"/>
    <d v="2024-02-05T14:21:16"/>
    <s v="P4"/>
    <s v="Software Installation"/>
    <s v="Infrastructure"/>
    <s v="SRM ticket requiring operational handling"/>
    <s v="Noticed"/>
    <x v="0"/>
    <s v="Swati"/>
    <n v="48"/>
    <n v="9.9499999999999993"/>
    <m/>
    <m/>
    <s v="Pending"/>
    <n v="16665.650000000001"/>
    <s v="Low"/>
    <s v="Europe"/>
    <s v="Monitoring Alert"/>
    <s v="Certificate Expiry"/>
    <s v="No"/>
    <s v="No"/>
    <s v="Pending"/>
    <n v="2024"/>
    <s v="Feb"/>
    <s v="Feb-2024"/>
    <s v="Pending"/>
    <s v="Pending"/>
    <s v=""/>
  </r>
  <r>
    <s v="PRM-0526"/>
    <s v="PRM"/>
    <d v="2024-02-05T20:09:08"/>
    <s v="P3"/>
    <s v="Performance Root Cause"/>
    <s v="Access"/>
    <s v="PRM ticket requiring operational handling"/>
    <s v="Closed"/>
    <x v="1"/>
    <s v="Priya"/>
    <n v="24"/>
    <n v="3.16"/>
    <n v="53.2"/>
    <d v="2024-02-08T01:21:09"/>
    <s v="Breached"/>
    <n v="53.2"/>
    <s v="Low"/>
    <s v="Europe"/>
    <s v="Phone"/>
    <s v="User Error"/>
    <s v="No"/>
    <s v="No"/>
    <s v="Breached"/>
    <n v="2024"/>
    <s v="Feb"/>
    <s v="Feb-2024"/>
    <s v="Breached"/>
    <s v="48+ Hours"/>
    <n v="29.200000000000003"/>
  </r>
  <r>
    <s v="INM-0574"/>
    <s v="INM"/>
    <d v="2024-02-06T00:06:51"/>
    <s v="P4"/>
    <s v="Performance Issue"/>
    <s v="Middleware"/>
    <s v="INM ticket requiring operational handling"/>
    <s v="In Process"/>
    <x v="0"/>
    <s v="Amit"/>
    <n v="48"/>
    <n v="5.0599999999999996"/>
    <m/>
    <m/>
    <s v="Pending"/>
    <n v="16655.89"/>
    <s v="Low"/>
    <s v="India"/>
    <s v="Service Desk"/>
    <s v="Third-Party Dependency"/>
    <s v="No"/>
    <s v="No"/>
    <s v="Pending"/>
    <n v="2024"/>
    <s v="Feb"/>
    <s v="Feb-2024"/>
    <s v="Pending"/>
    <s v="Pending"/>
    <s v=""/>
  </r>
  <r>
    <s v="PRM-0596"/>
    <s v="PRM"/>
    <d v="2024-02-06T03:54:00"/>
    <s v="P4"/>
    <s v="Capacity Problem"/>
    <s v="Reporting"/>
    <s v="PRM ticket requiring operational handling"/>
    <s v="Noticed"/>
    <x v="3"/>
    <s v="Sneha"/>
    <n v="48"/>
    <n v="8.84"/>
    <m/>
    <m/>
    <s v="Pending"/>
    <n v="16652.099999999999"/>
    <s v="Medium"/>
    <s v="APAC"/>
    <s v="Monitoring Alert"/>
    <s v="Third-Party Dependency"/>
    <s v="No"/>
    <s v="No"/>
    <s v="Pending"/>
    <n v="2024"/>
    <s v="Feb"/>
    <s v="Feb-2024"/>
    <s v="Pending"/>
    <s v="Pending"/>
    <s v=""/>
  </r>
  <r>
    <s v="PRM-0227"/>
    <s v="PRM"/>
    <d v="2024-02-06T04:21:54"/>
    <s v="P5"/>
    <s v="Performance Root Cause"/>
    <s v="Access"/>
    <s v="PRM ticket requiring operational handling"/>
    <s v="Assigned"/>
    <x v="0"/>
    <s v="Arjun"/>
    <n v="72"/>
    <n v="6.62"/>
    <m/>
    <m/>
    <s v="Pending"/>
    <n v="16651.63"/>
    <s v="High"/>
    <s v="UK"/>
    <s v="Phone"/>
    <s v="Access Issue"/>
    <s v="No"/>
    <s v="No"/>
    <s v="Pending"/>
    <n v="2024"/>
    <s v="Feb"/>
    <s v="Feb-2024"/>
    <s v="Pending"/>
    <s v="Pending"/>
    <s v=""/>
  </r>
  <r>
    <s v="SRM-0501"/>
    <s v="SRM"/>
    <d v="2024-02-06T09:02:47"/>
    <s v="P3"/>
    <s v="Certificate Request"/>
    <s v="Application"/>
    <s v="SRM ticket requiring operational handling"/>
    <s v="Noticed"/>
    <x v="1"/>
    <s v="Manoj"/>
    <n v="24"/>
    <n v="2.29"/>
    <m/>
    <m/>
    <s v="Pending"/>
    <n v="16646.95"/>
    <s v="Low"/>
    <s v="UK"/>
    <s v="Service Desk"/>
    <s v="Access Issue"/>
    <s v="No"/>
    <s v="No"/>
    <s v="Pending"/>
    <n v="2024"/>
    <s v="Feb"/>
    <s v="Feb-2024"/>
    <s v="Pending"/>
    <s v="Pending"/>
    <s v=""/>
  </r>
  <r>
    <s v="SRM-0031"/>
    <s v="SRM"/>
    <d v="2024-02-06T09:41:13"/>
    <s v="P2"/>
    <s v="Access Request"/>
    <s v="Security"/>
    <s v="SRM ticket requiring operational handling"/>
    <s v="In Process"/>
    <x v="1"/>
    <s v="Kavya"/>
    <n v="8"/>
    <n v="1.72"/>
    <m/>
    <m/>
    <s v="Pending"/>
    <n v="16646.310000000001"/>
    <s v="High"/>
    <s v="India"/>
    <s v="Monitoring Alert"/>
    <s v="Certificate Expiry"/>
    <s v="No"/>
    <s v="Yes"/>
    <s v="Pending"/>
    <n v="2024"/>
    <s v="Feb"/>
    <s v="Feb-2024"/>
    <s v="Pending"/>
    <s v="Pending"/>
    <s v=""/>
  </r>
  <r>
    <s v="INM-0699"/>
    <s v="INM"/>
    <d v="2024-02-06T15:45:51"/>
    <s v="P5"/>
    <s v="Performance Issue"/>
    <s v="Access"/>
    <s v="INM ticket requiring operational handling"/>
    <s v="Closed"/>
    <x v="5"/>
    <s v="Vikram"/>
    <n v="72"/>
    <n v="1.47"/>
    <n v="127.77"/>
    <d v="2024-02-11T23:31:59"/>
    <s v="Breached"/>
    <n v="127.77"/>
    <s v="High"/>
    <s v="India"/>
    <s v="Email"/>
    <s v="Network Issue"/>
    <s v="No"/>
    <s v="No"/>
    <s v="Breached"/>
    <n v="2024"/>
    <s v="Feb"/>
    <s v="Feb-2024"/>
    <s v="Breached"/>
    <s v="48+ Hours"/>
    <n v="55.769999999999996"/>
  </r>
  <r>
    <s v="INM-0848"/>
    <s v="INM"/>
    <d v="2024-02-07T18:17:11"/>
    <s v="P5"/>
    <s v="Server Issue"/>
    <s v="Reporting"/>
    <s v="INM ticket requiring operational handling"/>
    <s v="Closed"/>
    <x v="3"/>
    <s v="Pooja"/>
    <n v="72"/>
    <n v="6.12"/>
    <n v="40.92"/>
    <d v="2024-02-09T11:12:39"/>
    <s v="Met"/>
    <n v="40.92"/>
    <s v="Medium"/>
    <s v="US"/>
    <s v="Phone"/>
    <s v="Access Issue"/>
    <s v="No"/>
    <s v="No"/>
    <s v="Met"/>
    <n v="2024"/>
    <s v="Feb"/>
    <s v="Feb-2024"/>
    <s v="Met"/>
    <s v="25-48 Hours"/>
    <n v="-31.08"/>
  </r>
  <r>
    <s v="INM-0584"/>
    <s v="INM"/>
    <d v="2024-02-07T23:37:08"/>
    <s v="P3"/>
    <s v="Performance Issue"/>
    <s v="Security"/>
    <s v="INM ticket requiring operational handling"/>
    <s v="Closed"/>
    <x v="0"/>
    <s v="Priya"/>
    <n v="24"/>
    <n v="0.66"/>
    <n v="9.02"/>
    <d v="2024-02-08T08:38:19"/>
    <s v="Met"/>
    <n v="9.02"/>
    <s v="High"/>
    <s v="India"/>
    <s v="Email"/>
    <s v="Capacity Constraint"/>
    <s v="Yes"/>
    <s v="No"/>
    <s v="Met"/>
    <n v="2024"/>
    <s v="Feb"/>
    <s v="Feb-2024"/>
    <s v="Met"/>
    <s v="9-24 Hours"/>
    <n v="-14.98"/>
  </r>
  <r>
    <s v="PRM-0482"/>
    <s v="PRM"/>
    <d v="2024-02-08T04:55:19"/>
    <s v="P5"/>
    <s v="Security Vulnerability"/>
    <s v="Infrastructure"/>
    <s v="PRM ticket requiring operational handling"/>
    <s v="Closed"/>
    <x v="4"/>
    <s v="Priya"/>
    <n v="72"/>
    <n v="1.53"/>
    <n v="67.55"/>
    <d v="2024-02-11T00:28:12"/>
    <s v="Met"/>
    <n v="67.55"/>
    <s v="Medium"/>
    <s v="Europe"/>
    <s v="Phone"/>
    <s v="Network Issue"/>
    <s v="No"/>
    <s v="Yes"/>
    <s v="Met"/>
    <n v="2024"/>
    <s v="Feb"/>
    <s v="Feb-2024"/>
    <s v="Met"/>
    <s v="48+ Hours"/>
    <n v="-4.4500000000000028"/>
  </r>
  <r>
    <s v="SRM-0906"/>
    <s v="SRM"/>
    <d v="2024-02-08T17:49:52"/>
    <s v="P5"/>
    <s v="Account Request"/>
    <s v="Reporting"/>
    <s v="SRM ticket requiring operational handling"/>
    <s v="Closed"/>
    <x v="1"/>
    <s v="Rahul"/>
    <n v="72"/>
    <n v="13.03"/>
    <n v="58.07"/>
    <d v="2024-02-11T03:54:15"/>
    <s v="Met"/>
    <n v="58.07"/>
    <s v="High"/>
    <s v="UK"/>
    <s v="Phone"/>
    <s v="Network Issue"/>
    <s v="Yes"/>
    <s v="No"/>
    <s v="Met"/>
    <n v="2024"/>
    <s v="Feb"/>
    <s v="Feb-2024"/>
    <s v="Met"/>
    <s v="48+ Hours"/>
    <n v="-13.93"/>
  </r>
  <r>
    <s v="INM-0887"/>
    <s v="INM"/>
    <d v="2024-02-08T18:17:13"/>
    <s v="P1"/>
    <s v="Network Connectivity"/>
    <s v="Middleware"/>
    <s v="INM ticket requiring operational handling"/>
    <s v="Closed"/>
    <x v="1"/>
    <s v="Amit"/>
    <n v="4"/>
    <n v="0.11"/>
    <n v="1.77"/>
    <d v="2024-02-08T20:03:20"/>
    <s v="Met"/>
    <n v="1.77"/>
    <s v="Critical"/>
    <s v="APAC"/>
    <s v="Portal"/>
    <s v="User Error"/>
    <s v="No"/>
    <s v="No"/>
    <s v="Met"/>
    <n v="2024"/>
    <s v="Feb"/>
    <s v="Feb-2024"/>
    <s v="Met"/>
    <s v="0-4 Hours"/>
    <n v="-2.23"/>
  </r>
  <r>
    <s v="INM-0546"/>
    <s v="INM"/>
    <d v="2024-02-09T00:31:57"/>
    <s v="P3"/>
    <s v="Database Issue"/>
    <s v="Infrastructure"/>
    <s v="INM ticket requiring operational handling"/>
    <s v="Closed"/>
    <x v="4"/>
    <s v="Divya"/>
    <n v="24"/>
    <n v="1.55"/>
    <n v="14.09"/>
    <d v="2024-02-09T14:37:24"/>
    <s v="Met"/>
    <n v="14.09"/>
    <s v="High"/>
    <s v="UK"/>
    <s v="Monitoring Alert"/>
    <s v="Infrastructure Failure"/>
    <s v="No"/>
    <s v="No"/>
    <s v="Met"/>
    <n v="2024"/>
    <s v="Feb"/>
    <s v="Feb-2024"/>
    <s v="Met"/>
    <s v="9-24 Hours"/>
    <n v="-9.91"/>
  </r>
  <r>
    <s v="SRM-0564"/>
    <s v="SRM"/>
    <d v="2024-02-09T07:10:37"/>
    <s v="P4"/>
    <s v="Access Request"/>
    <s v="Security"/>
    <s v="SRM ticket requiring operational handling"/>
    <s v="In Process"/>
    <x v="1"/>
    <s v="Sneha"/>
    <n v="48"/>
    <n v="4.38"/>
    <m/>
    <m/>
    <s v="Pending"/>
    <n v="16576.82"/>
    <s v="Medium"/>
    <s v="Europe"/>
    <s v="Service Desk"/>
    <s v="Network Issue"/>
    <s v="No"/>
    <s v="No"/>
    <s v="Pending"/>
    <n v="2024"/>
    <s v="Feb"/>
    <s v="Feb-2024"/>
    <s v="Pending"/>
    <s v="Pending"/>
    <s v=""/>
  </r>
  <r>
    <s v="INM-0898"/>
    <s v="INM"/>
    <d v="2024-02-09T20:09:12"/>
    <s v="P4"/>
    <s v="Network Connectivity"/>
    <s v="Reporting"/>
    <s v="INM ticket requiring operational handling"/>
    <s v="Closed"/>
    <x v="4"/>
    <s v="Nisha"/>
    <n v="48"/>
    <n v="1.28"/>
    <n v="68.48"/>
    <d v="2024-02-12T16:37:56"/>
    <s v="Breached"/>
    <n v="68.48"/>
    <s v="Low"/>
    <s v="India"/>
    <s v="Email"/>
    <s v="Unknown"/>
    <s v="No"/>
    <s v="No"/>
    <s v="Breached"/>
    <n v="2024"/>
    <s v="Feb"/>
    <s v="Feb-2024"/>
    <s v="Breached"/>
    <s v="48+ Hours"/>
    <n v="20.480000000000004"/>
  </r>
  <r>
    <s v="SRM-0772"/>
    <s v="SRM"/>
    <d v="2024-02-10T09:43:14"/>
    <s v="P4"/>
    <s v="Account Request"/>
    <s v="Security"/>
    <s v="SRM ticket requiring operational handling"/>
    <s v="Closed"/>
    <x v="4"/>
    <s v="Kiran"/>
    <n v="48"/>
    <n v="4.2"/>
    <n v="21.75"/>
    <d v="2024-02-11T07:28:29"/>
    <s v="Met"/>
    <n v="21.75"/>
    <s v="Medium"/>
    <s v="UK"/>
    <s v="Email"/>
    <s v="Application Defect"/>
    <s v="No"/>
    <s v="No"/>
    <s v="Met"/>
    <n v="2024"/>
    <s v="Feb"/>
    <s v="Feb-2024"/>
    <s v="Met"/>
    <s v="9-24 Hours"/>
    <n v="-26.25"/>
  </r>
  <r>
    <s v="INM-0542"/>
    <s v="INM"/>
    <d v="2024-02-10T11:51:25"/>
    <s v="P3"/>
    <s v="Server Issue"/>
    <s v="Security"/>
    <s v="INM ticket requiring operational handling"/>
    <s v="In Process"/>
    <x v="5"/>
    <s v="Vikram"/>
    <n v="24"/>
    <n v="6.55"/>
    <m/>
    <m/>
    <s v="Pending"/>
    <n v="16548.14"/>
    <s v="Low"/>
    <s v="APAC"/>
    <s v="Phone"/>
    <s v="Infrastructure Failure"/>
    <s v="No"/>
    <s v="No"/>
    <s v="Pending"/>
    <n v="2024"/>
    <s v="Feb"/>
    <s v="Feb-2024"/>
    <s v="Pending"/>
    <s v="Pending"/>
    <s v=""/>
  </r>
  <r>
    <s v="SRM-0008"/>
    <s v="SRM"/>
    <d v="2024-02-10T11:56:31"/>
    <s v="P4"/>
    <s v="Software Installation"/>
    <s v="Reporting"/>
    <s v="SRM ticket requiring operational handling"/>
    <s v="Answered"/>
    <x v="5"/>
    <s v="Suresh"/>
    <n v="48"/>
    <n v="1.02"/>
    <n v="21.53"/>
    <d v="2024-02-11T09:28:27"/>
    <s v="Met"/>
    <n v="21.53"/>
    <s v="Low"/>
    <s v="Europe"/>
    <s v="Phone"/>
    <s v="Capacity Constraint"/>
    <s v="No"/>
    <s v="No"/>
    <s v="Met"/>
    <n v="2024"/>
    <s v="Feb"/>
    <s v="Feb-2024"/>
    <s v="Met"/>
    <s v="9-24 Hours"/>
    <n v="-26.47"/>
  </r>
  <r>
    <s v="SRM-0226"/>
    <s v="SRM"/>
    <d v="2024-02-10T19:56:02"/>
    <s v="P3"/>
    <s v="Data Request"/>
    <s v="Security"/>
    <s v="SRM ticket requiring operational handling"/>
    <s v="Noticed"/>
    <x v="3"/>
    <s v="Priya"/>
    <n v="24"/>
    <n v="0.73"/>
    <m/>
    <m/>
    <s v="Pending"/>
    <n v="16540.07"/>
    <s v="High"/>
    <s v="US"/>
    <s v="Portal"/>
    <s v="Unknown"/>
    <s v="No"/>
    <s v="Yes"/>
    <s v="Pending"/>
    <n v="2024"/>
    <s v="Feb"/>
    <s v="Feb-2024"/>
    <s v="Pending"/>
    <s v="Pending"/>
    <s v=""/>
  </r>
  <r>
    <s v="SRM-0543"/>
    <s v="SRM"/>
    <d v="2024-02-10T23:08:33"/>
    <s v="P3"/>
    <s v="Account Request"/>
    <s v="Reporting"/>
    <s v="SRM ticket requiring operational handling"/>
    <s v="Closed"/>
    <x v="2"/>
    <s v="Rohit"/>
    <n v="24"/>
    <n v="1.1200000000000001"/>
    <n v="8.26"/>
    <d v="2024-02-11T07:24:05"/>
    <s v="Met"/>
    <n v="8.26"/>
    <s v="High"/>
    <s v="UK"/>
    <s v="Service Desk"/>
    <s v="Third-Party Dependency"/>
    <s v="No"/>
    <s v="No"/>
    <s v="Met"/>
    <n v="2024"/>
    <s v="Feb"/>
    <s v="Feb-2024"/>
    <s v="Met"/>
    <s v="9-24 Hours"/>
    <n v="-15.74"/>
  </r>
  <r>
    <s v="PRM-0868"/>
    <s v="PRM"/>
    <d v="2024-02-10T23:24:18"/>
    <s v="P5"/>
    <s v="Integration Root Cause"/>
    <s v="Security"/>
    <s v="PRM ticket requiring operational handling"/>
    <s v="Assigned"/>
    <x v="3"/>
    <s v="Manoj"/>
    <n v="72"/>
    <n v="3.02"/>
    <m/>
    <m/>
    <s v="Pending"/>
    <n v="16536.599999999999"/>
    <s v="Low"/>
    <s v="US"/>
    <s v="Service Desk"/>
    <s v="Application Defect"/>
    <s v="No"/>
    <s v="No"/>
    <s v="Pending"/>
    <n v="2024"/>
    <s v="Feb"/>
    <s v="Feb-2024"/>
    <s v="Pending"/>
    <s v="Pending"/>
    <s v=""/>
  </r>
  <r>
    <s v="SRM-0781"/>
    <s v="SRM"/>
    <d v="2024-02-11T13:09:15"/>
    <s v="P4"/>
    <s v="Access Request"/>
    <s v="Middleware"/>
    <s v="SRM ticket requiring operational handling"/>
    <s v="Assigned"/>
    <x v="5"/>
    <s v="Anil"/>
    <n v="48"/>
    <n v="4.21"/>
    <m/>
    <m/>
    <s v="Pending"/>
    <n v="16522.849999999999"/>
    <s v="Low"/>
    <s v="US"/>
    <s v="Monitoring Alert"/>
    <s v="Application Defect"/>
    <s v="No"/>
    <s v="No"/>
    <s v="Pending"/>
    <n v="2024"/>
    <s v="Feb"/>
    <s v="Feb-2024"/>
    <s v="Pending"/>
    <s v="Pending"/>
    <s v=""/>
  </r>
  <r>
    <s v="INM-0858"/>
    <s v="INM"/>
    <d v="2024-02-11T20:04:37"/>
    <s v="P2"/>
    <s v="Network Connectivity"/>
    <s v="Reporting"/>
    <s v="INM ticket requiring operational handling"/>
    <s v="Assigned"/>
    <x v="1"/>
    <s v="Kavya"/>
    <n v="8"/>
    <n v="0.55000000000000004"/>
    <m/>
    <m/>
    <s v="Pending"/>
    <n v="16515.919999999998"/>
    <s v="High"/>
    <s v="India"/>
    <s v="Monitoring Alert"/>
    <s v="Configuration Error"/>
    <s v="No"/>
    <s v="No"/>
    <s v="Pending"/>
    <n v="2024"/>
    <s v="Feb"/>
    <s v="Feb-2024"/>
    <s v="Pending"/>
    <s v="Pending"/>
    <s v=""/>
  </r>
  <r>
    <s v="SRM-0010"/>
    <s v="SRM"/>
    <d v="2024-02-12T03:41:02"/>
    <s v="P5"/>
    <s v="Report Request"/>
    <s v="Access"/>
    <s v="SRM ticket requiring operational handling"/>
    <s v="In Process"/>
    <x v="4"/>
    <s v="Nisha"/>
    <n v="72"/>
    <n v="1.29"/>
    <m/>
    <m/>
    <s v="Pending"/>
    <n v="16508.32"/>
    <s v="High"/>
    <s v="India"/>
    <s v="Phone"/>
    <s v="Third-Party Dependency"/>
    <s v="No"/>
    <s v="No"/>
    <s v="Pending"/>
    <n v="2024"/>
    <s v="Feb"/>
    <s v="Feb-2024"/>
    <s v="Pending"/>
    <s v="Pending"/>
    <s v=""/>
  </r>
  <r>
    <s v="SRM-0127"/>
    <s v="SRM"/>
    <d v="2024-02-12T05:28:23"/>
    <s v="P3"/>
    <s v="Configuration Change"/>
    <s v="Infrastructure"/>
    <s v="SRM ticket requiring operational handling"/>
    <s v="In Process"/>
    <x v="3"/>
    <s v="Ravi"/>
    <n v="24"/>
    <n v="2.34"/>
    <m/>
    <m/>
    <s v="Pending"/>
    <n v="16506.53"/>
    <s v="Low"/>
    <s v="US"/>
    <s v="Email"/>
    <s v="Unknown"/>
    <s v="No"/>
    <s v="No"/>
    <s v="Pending"/>
    <n v="2024"/>
    <s v="Feb"/>
    <s v="Feb-2024"/>
    <s v="Pending"/>
    <s v="Pending"/>
    <s v=""/>
  </r>
  <r>
    <s v="SRM-0898"/>
    <s v="SRM"/>
    <d v="2024-02-12T08:44:35"/>
    <s v="P4"/>
    <s v="Access Request"/>
    <s v="Reporting"/>
    <s v="SRM ticket requiring operational handling"/>
    <s v="Closed"/>
    <x v="3"/>
    <s v="Vikram"/>
    <n v="48"/>
    <n v="1.31"/>
    <n v="22.47"/>
    <d v="2024-02-13T07:12:43"/>
    <s v="Met"/>
    <n v="22.47"/>
    <s v="Low"/>
    <s v="APAC"/>
    <s v="Portal"/>
    <s v="Access Issue"/>
    <s v="No"/>
    <s v="Yes"/>
    <s v="Met"/>
    <n v="2024"/>
    <s v="Feb"/>
    <s v="Feb-2024"/>
    <s v="Met"/>
    <s v="9-24 Hours"/>
    <n v="-25.53"/>
  </r>
  <r>
    <s v="INM-0150"/>
    <s v="INM"/>
    <d v="2024-02-12T14:51:47"/>
    <s v="P3"/>
    <s v="Integration Failure"/>
    <s v="Reporting"/>
    <s v="INM ticket requiring operational handling"/>
    <s v="Closed"/>
    <x v="3"/>
    <s v="Asha"/>
    <n v="24"/>
    <n v="0.44"/>
    <n v="6.76"/>
    <d v="2024-02-12T21:37:10"/>
    <s v="Met"/>
    <n v="6.76"/>
    <s v="High"/>
    <s v="Europe"/>
    <s v="Service Desk"/>
    <s v="Unknown"/>
    <s v="No"/>
    <s v="No"/>
    <s v="Met"/>
    <n v="2024"/>
    <s v="Feb"/>
    <s v="Feb-2024"/>
    <s v="Met"/>
    <s v="5-8 Hours"/>
    <n v="-17.240000000000002"/>
  </r>
  <r>
    <s v="PRM-0281"/>
    <s v="PRM"/>
    <d v="2024-02-12T19:27:31"/>
    <s v="P3"/>
    <s v="Process Gap"/>
    <s v="Access"/>
    <s v="PRM ticket requiring operational handling"/>
    <s v="Closed"/>
    <x v="2"/>
    <s v="Kavya"/>
    <n v="24"/>
    <n v="2.84"/>
    <n v="7.9"/>
    <d v="2024-02-13T03:21:24"/>
    <s v="Met"/>
    <n v="7.9"/>
    <s v="Medium"/>
    <s v="US"/>
    <s v="Service Desk"/>
    <s v="Capacity Constraint"/>
    <s v="No"/>
    <s v="No"/>
    <s v="Met"/>
    <n v="2024"/>
    <s v="Feb"/>
    <s v="Feb-2024"/>
    <s v="Met"/>
    <s v="5-8 Hours"/>
    <n v="-16.100000000000001"/>
  </r>
  <r>
    <s v="SRM-0949"/>
    <s v="SRM"/>
    <d v="2024-02-13T12:29:02"/>
    <s v="P5"/>
    <s v="Report Request"/>
    <s v="Security"/>
    <s v="SRM ticket requiring operational handling"/>
    <s v="Assigned"/>
    <x v="1"/>
    <s v="Manoj"/>
    <n v="72"/>
    <n v="6.63"/>
    <m/>
    <m/>
    <s v="Pending"/>
    <n v="16475.52"/>
    <s v="Medium"/>
    <s v="UK"/>
    <s v="Phone"/>
    <s v="Configuration Error"/>
    <s v="No"/>
    <s v="No"/>
    <s v="Pending"/>
    <n v="2024"/>
    <s v="Feb"/>
    <s v="Feb-2024"/>
    <s v="Pending"/>
    <s v="Pending"/>
    <s v=""/>
  </r>
  <r>
    <s v="PRM-0813"/>
    <s v="PRM"/>
    <d v="2024-02-13T13:06:01"/>
    <s v="P5"/>
    <s v="Capacity Problem"/>
    <s v="Security"/>
    <s v="PRM ticket requiring operational handling"/>
    <s v="Noticed"/>
    <x v="0"/>
    <s v="Kavya"/>
    <n v="72"/>
    <n v="8.48"/>
    <m/>
    <m/>
    <s v="Pending"/>
    <n v="16474.900000000001"/>
    <s v="Low"/>
    <s v="Europe"/>
    <s v="Phone"/>
    <s v="Application Defect"/>
    <s v="No"/>
    <s v="No"/>
    <s v="Pending"/>
    <n v="2024"/>
    <s v="Feb"/>
    <s v="Feb-2024"/>
    <s v="Pending"/>
    <s v="Pending"/>
    <s v=""/>
  </r>
  <r>
    <s v="PRM-0104"/>
    <s v="PRM"/>
    <d v="2024-02-13T13:56:28"/>
    <s v="P4"/>
    <s v="Database Root Cause"/>
    <s v="Database"/>
    <s v="PRM ticket requiring operational handling"/>
    <s v="Closed"/>
    <x v="1"/>
    <s v="Vikram"/>
    <n v="48"/>
    <n v="4.47"/>
    <n v="23.01"/>
    <d v="2024-02-14T12:57:04"/>
    <s v="Met"/>
    <n v="23.01"/>
    <s v="High"/>
    <s v="APAC"/>
    <s v="Service Desk"/>
    <s v="Configuration Error"/>
    <s v="No"/>
    <s v="No"/>
    <s v="Met"/>
    <n v="2024"/>
    <s v="Feb"/>
    <s v="Feb-2024"/>
    <s v="Met"/>
    <s v="9-24 Hours"/>
    <n v="-24.99"/>
  </r>
  <r>
    <s v="PRM-0786"/>
    <s v="PRM"/>
    <d v="2024-02-14T06:32:12"/>
    <s v="P4"/>
    <s v="Recurring Application Issue"/>
    <s v="Database"/>
    <s v="PRM ticket requiring operational handling"/>
    <s v="Closed"/>
    <x v="2"/>
    <s v="Kiran"/>
    <n v="48"/>
    <n v="0.1"/>
    <n v="37.35"/>
    <d v="2024-02-15T19:53:23"/>
    <s v="Met"/>
    <n v="37.35"/>
    <s v="Low"/>
    <s v="UK"/>
    <s v="Email"/>
    <s v="Configuration Error"/>
    <s v="No"/>
    <s v="No"/>
    <s v="Met"/>
    <n v="2024"/>
    <s v="Feb"/>
    <s v="Feb-2024"/>
    <s v="Met"/>
    <s v="25-48 Hours"/>
    <n v="-10.649999999999999"/>
  </r>
  <r>
    <s v="INM-0619"/>
    <s v="INM"/>
    <d v="2024-02-14T16:31:11"/>
    <s v="P4"/>
    <s v="Network Connectivity"/>
    <s v="Security"/>
    <s v="INM ticket requiring operational handling"/>
    <s v="Closed"/>
    <x v="5"/>
    <s v="Neha"/>
    <n v="48"/>
    <n v="0.36"/>
    <n v="113.34"/>
    <d v="2024-02-19T09:51:39"/>
    <s v="Breached"/>
    <n v="113.34"/>
    <s v="Medium"/>
    <s v="UK"/>
    <s v="Service Desk"/>
    <s v="Application Defect"/>
    <s v="No"/>
    <s v="No"/>
    <s v="Breached"/>
    <n v="2024"/>
    <s v="Feb"/>
    <s v="Feb-2024"/>
    <s v="Breached"/>
    <s v="48+ Hours"/>
    <n v="65.34"/>
  </r>
  <r>
    <s v="SRM-0083"/>
    <s v="SRM"/>
    <d v="2024-02-14T20:10:39"/>
    <s v="P4"/>
    <s v="Account Request"/>
    <s v="Infrastructure"/>
    <s v="SRM ticket requiring operational handling"/>
    <s v="Noticed"/>
    <x v="1"/>
    <s v="Pooja"/>
    <n v="48"/>
    <n v="2.17"/>
    <m/>
    <m/>
    <s v="Pending"/>
    <n v="16443.82"/>
    <s v="Medium"/>
    <s v="India"/>
    <s v="Monitoring Alert"/>
    <s v="User Error"/>
    <s v="No"/>
    <s v="No"/>
    <s v="Pending"/>
    <n v="2024"/>
    <s v="Feb"/>
    <s v="Feb-2024"/>
    <s v="Pending"/>
    <s v="Pending"/>
    <s v=""/>
  </r>
  <r>
    <s v="SRM-0970"/>
    <s v="SRM"/>
    <d v="2024-02-14T20:44:42"/>
    <s v="P3"/>
    <s v="Report Request"/>
    <s v="Middleware"/>
    <s v="SRM ticket requiring operational handling"/>
    <s v="Assigned"/>
    <x v="2"/>
    <s v="Swati"/>
    <n v="24"/>
    <n v="2.14"/>
    <m/>
    <m/>
    <s v="Pending"/>
    <n v="16443.259999999998"/>
    <s v="High"/>
    <s v="APAC"/>
    <s v="Monitoring Alert"/>
    <s v="User Error"/>
    <s v="No"/>
    <s v="No"/>
    <s v="Pending"/>
    <n v="2024"/>
    <s v="Feb"/>
    <s v="Feb-2024"/>
    <s v="Pending"/>
    <s v="Pending"/>
    <s v=""/>
  </r>
  <r>
    <s v="PRM-0701"/>
    <s v="PRM"/>
    <d v="2024-02-15T01:57:03"/>
    <s v="P3"/>
    <s v="Capacity Problem"/>
    <s v="Application"/>
    <s v="PRM ticket requiring operational handling"/>
    <s v="Closed"/>
    <x v="3"/>
    <s v="Kavya"/>
    <n v="24"/>
    <n v="2.17"/>
    <n v="14.08"/>
    <d v="2024-02-15T16:02:00"/>
    <s v="Met"/>
    <n v="14.08"/>
    <s v="Low"/>
    <s v="US"/>
    <s v="Service Desk"/>
    <s v="Certificate Expiry"/>
    <s v="No"/>
    <s v="No"/>
    <s v="Met"/>
    <n v="2024"/>
    <s v="Feb"/>
    <s v="Feb-2024"/>
    <s v="Met"/>
    <s v="9-24 Hours"/>
    <n v="-9.92"/>
  </r>
  <r>
    <s v="SRM-0100"/>
    <s v="SRM"/>
    <d v="2024-02-15T04:19:32"/>
    <s v="P5"/>
    <s v="Data Request"/>
    <s v="Database"/>
    <s v="SRM ticket requiring operational handling"/>
    <s v="Closed"/>
    <x v="2"/>
    <s v="Vikram"/>
    <n v="72"/>
    <n v="7.59"/>
    <n v="38.89"/>
    <d v="2024-02-16T19:13:09"/>
    <s v="Met"/>
    <n v="38.89"/>
    <s v="High"/>
    <s v="India"/>
    <s v="Portal"/>
    <s v="Access Issue"/>
    <s v="No"/>
    <s v="No"/>
    <s v="Met"/>
    <n v="2024"/>
    <s v="Feb"/>
    <s v="Feb-2024"/>
    <s v="Met"/>
    <s v="25-48 Hours"/>
    <n v="-33.11"/>
  </r>
  <r>
    <s v="PRM-0872"/>
    <s v="PRM"/>
    <d v="2024-02-15T06:39:28"/>
    <s v="P4"/>
    <s v="Process Gap"/>
    <s v="Database"/>
    <s v="PRM ticket requiring operational handling"/>
    <s v="Noticed"/>
    <x v="5"/>
    <s v="Sneha"/>
    <n v="48"/>
    <n v="2.98"/>
    <m/>
    <m/>
    <s v="Pending"/>
    <n v="16433.34"/>
    <s v="Low"/>
    <s v="India"/>
    <s v="Phone"/>
    <s v="Application Defect"/>
    <s v="No"/>
    <s v="No"/>
    <s v="Pending"/>
    <n v="2024"/>
    <s v="Feb"/>
    <s v="Feb-2024"/>
    <s v="Pending"/>
    <s v="Pending"/>
    <s v=""/>
  </r>
  <r>
    <s v="SRM-0499"/>
    <s v="SRM"/>
    <d v="2024-02-16T14:34:06"/>
    <s v="P4"/>
    <s v="Software Installation"/>
    <s v="Middleware"/>
    <s v="SRM ticket requiring operational handling"/>
    <s v="In Process"/>
    <x v="4"/>
    <s v="Ravi"/>
    <n v="48"/>
    <n v="0.92"/>
    <m/>
    <m/>
    <s v="Pending"/>
    <n v="16401.43"/>
    <s v="Low"/>
    <s v="UK"/>
    <s v="Monitoring Alert"/>
    <s v="User Error"/>
    <s v="No"/>
    <s v="No"/>
    <s v="Pending"/>
    <n v="2024"/>
    <s v="Feb"/>
    <s v="Feb-2024"/>
    <s v="Pending"/>
    <s v="Pending"/>
    <s v=""/>
  </r>
  <r>
    <s v="INM-0036"/>
    <s v="INM"/>
    <d v="2024-02-16T15:36:35"/>
    <s v="P5"/>
    <s v="Performance Issue"/>
    <s v="Database"/>
    <s v="INM ticket requiring operational handling"/>
    <s v="Assigned"/>
    <x v="2"/>
    <s v="Rahul"/>
    <n v="72"/>
    <n v="11.54"/>
    <m/>
    <m/>
    <s v="Pending"/>
    <n v="16400.39"/>
    <s v="High"/>
    <s v="APAC"/>
    <s v="Phone"/>
    <s v="Certificate Expiry"/>
    <s v="No"/>
    <s v="No"/>
    <s v="Pending"/>
    <n v="2024"/>
    <s v="Feb"/>
    <s v="Feb-2024"/>
    <s v="Pending"/>
    <s v="Pending"/>
    <s v=""/>
  </r>
  <r>
    <s v="SRM-0930"/>
    <s v="SRM"/>
    <d v="2024-02-17T09:54:36"/>
    <s v="P4"/>
    <s v="New User Setup"/>
    <s v="Security"/>
    <s v="SRM ticket requiring operational handling"/>
    <s v="In Process"/>
    <x v="3"/>
    <s v="Kavya"/>
    <n v="48"/>
    <n v="1.62"/>
    <m/>
    <m/>
    <s v="Pending"/>
    <n v="16382.09"/>
    <s v="Low"/>
    <s v="UK"/>
    <s v="Service Desk"/>
    <s v="Unknown"/>
    <s v="No"/>
    <s v="No"/>
    <s v="Pending"/>
    <n v="2024"/>
    <s v="Feb"/>
    <s v="Feb-2024"/>
    <s v="Pending"/>
    <s v="Pending"/>
    <s v=""/>
  </r>
  <r>
    <s v="INM-0279"/>
    <s v="INM"/>
    <d v="2024-02-17T11:35:52"/>
    <s v="P2"/>
    <s v="Server Issue"/>
    <s v="Reporting"/>
    <s v="INM ticket requiring operational handling"/>
    <s v="Closed"/>
    <x v="2"/>
    <s v="Divya"/>
    <n v="8"/>
    <n v="0.48"/>
    <n v="16.72"/>
    <d v="2024-02-18T04:19:14"/>
    <s v="Breached"/>
    <n v="16.72"/>
    <s v="High"/>
    <s v="Europe"/>
    <s v="Service Desk"/>
    <s v="Access Issue"/>
    <s v="No"/>
    <s v="Yes"/>
    <s v="Breached"/>
    <n v="2024"/>
    <s v="Feb"/>
    <s v="Feb-2024"/>
    <s v="Breached"/>
    <s v="9-24 Hours"/>
    <n v="8.7199999999999989"/>
  </r>
  <r>
    <s v="PRM-0576"/>
    <s v="PRM"/>
    <d v="2024-02-17T12:25:01"/>
    <s v="P4"/>
    <s v="Recurring Application Issue"/>
    <s v="Access"/>
    <s v="PRM ticket requiring operational handling"/>
    <s v="In Process"/>
    <x v="1"/>
    <s v="Divya"/>
    <n v="48"/>
    <n v="1.36"/>
    <m/>
    <m/>
    <s v="Pending"/>
    <n v="16379.58"/>
    <s v="High"/>
    <s v="UK"/>
    <s v="Portal"/>
    <s v="Application Defect"/>
    <s v="No"/>
    <s v="No"/>
    <s v="Pending"/>
    <n v="2024"/>
    <s v="Feb"/>
    <s v="Feb-2024"/>
    <s v="Pending"/>
    <s v="Pending"/>
    <s v=""/>
  </r>
  <r>
    <s v="PRM-0331"/>
    <s v="PRM"/>
    <d v="2024-02-17T13:16:03"/>
    <s v="P2"/>
    <s v="Capacity Problem"/>
    <s v="Reporting"/>
    <s v="PRM ticket requiring operational handling"/>
    <s v="Closed"/>
    <x v="1"/>
    <s v="Nisha"/>
    <n v="8"/>
    <n v="0.18"/>
    <n v="3.11"/>
    <d v="2024-02-17T16:22:27"/>
    <s v="Met"/>
    <n v="3.11"/>
    <s v="High"/>
    <s v="APAC"/>
    <s v="Monitoring Alert"/>
    <s v="User Error"/>
    <s v="Yes"/>
    <s v="No"/>
    <s v="Met"/>
    <n v="2024"/>
    <s v="Feb"/>
    <s v="Feb-2024"/>
    <s v="Met"/>
    <s v="0-4 Hours"/>
    <n v="-4.8900000000000006"/>
  </r>
  <r>
    <s v="SRM-0920"/>
    <s v="SRM"/>
    <d v="2024-02-17T21:13:42"/>
    <s v="P3"/>
    <s v="Account Request"/>
    <s v="Application"/>
    <s v="SRM ticket requiring operational handling"/>
    <s v="In Process"/>
    <x v="0"/>
    <s v="Neha"/>
    <n v="24"/>
    <n v="1.46"/>
    <m/>
    <m/>
    <s v="Pending"/>
    <n v="16370.77"/>
    <s v="High"/>
    <s v="US"/>
    <s v="Service Desk"/>
    <s v="Access Issue"/>
    <s v="No"/>
    <s v="No"/>
    <s v="Pending"/>
    <n v="2024"/>
    <s v="Feb"/>
    <s v="Feb-2024"/>
    <s v="Pending"/>
    <s v="Pending"/>
    <s v=""/>
  </r>
  <r>
    <s v="SRM-0075"/>
    <s v="SRM"/>
    <d v="2024-02-18T09:48:29"/>
    <s v="P5"/>
    <s v="Access Request"/>
    <s v="Reporting"/>
    <s v="SRM ticket requiring operational handling"/>
    <s v="Closed"/>
    <x v="2"/>
    <s v="Asha"/>
    <n v="72"/>
    <n v="2.88"/>
    <n v="61.84"/>
    <d v="2024-02-20T23:39:07"/>
    <s v="Met"/>
    <n v="61.84"/>
    <s v="Low"/>
    <s v="India"/>
    <s v="Phone"/>
    <s v="Access Issue"/>
    <s v="No"/>
    <s v="No"/>
    <s v="Met"/>
    <n v="2024"/>
    <s v="Feb"/>
    <s v="Feb-2024"/>
    <s v="Met"/>
    <s v="48+ Hours"/>
    <n v="-10.159999999999997"/>
  </r>
  <r>
    <s v="INM-0518"/>
    <s v="INM"/>
    <d v="2024-02-18T15:42:30"/>
    <s v="P4"/>
    <s v="Database Issue"/>
    <s v="Database"/>
    <s v="INM ticket requiring operational handling"/>
    <s v="Closed"/>
    <x v="1"/>
    <s v="Nisha"/>
    <n v="48"/>
    <n v="7.36"/>
    <n v="13.78"/>
    <d v="2024-02-19T05:29:29"/>
    <s v="Met"/>
    <n v="13.78"/>
    <s v="Low"/>
    <s v="UK"/>
    <s v="Email"/>
    <s v="Application Defect"/>
    <s v="Yes"/>
    <s v="No"/>
    <s v="Met"/>
    <n v="2024"/>
    <s v="Feb"/>
    <s v="Feb-2024"/>
    <s v="Met"/>
    <s v="9-24 Hours"/>
    <n v="-34.22"/>
  </r>
  <r>
    <s v="PRM-0982"/>
    <s v="PRM"/>
    <d v="2024-02-19T05:40:05"/>
    <s v="P5"/>
    <s v="Performance Root Cause"/>
    <s v="Middleware"/>
    <s v="PRM ticket requiring operational handling"/>
    <s v="Assigned"/>
    <x v="3"/>
    <s v="Kiran"/>
    <n v="72"/>
    <n v="6"/>
    <m/>
    <m/>
    <s v="Pending"/>
    <n v="16338.33"/>
    <s v="Medium"/>
    <s v="Europe"/>
    <s v="Monitoring Alert"/>
    <s v="Third-Party Dependency"/>
    <s v="No"/>
    <s v="No"/>
    <s v="Pending"/>
    <n v="2024"/>
    <s v="Feb"/>
    <s v="Feb-2024"/>
    <s v="Pending"/>
    <s v="Pending"/>
    <s v=""/>
  </r>
  <r>
    <s v="INM-0387"/>
    <s v="INM"/>
    <d v="2024-02-19T10:43:34"/>
    <s v="P5"/>
    <s v="Login/Access"/>
    <s v="Access"/>
    <s v="INM ticket requiring operational handling"/>
    <s v="Noticed"/>
    <x v="2"/>
    <s v="Arjun"/>
    <n v="72"/>
    <n v="2.44"/>
    <m/>
    <m/>
    <s v="Pending"/>
    <n v="16333.27"/>
    <s v="Medium"/>
    <s v="UK"/>
    <s v="Phone"/>
    <s v="Infrastructure Failure"/>
    <s v="No"/>
    <s v="No"/>
    <s v="Pending"/>
    <n v="2024"/>
    <s v="Feb"/>
    <s v="Feb-2024"/>
    <s v="Pending"/>
    <s v="Pending"/>
    <s v=""/>
  </r>
  <r>
    <s v="PRM-0264"/>
    <s v="PRM"/>
    <d v="2024-02-19T13:57:55"/>
    <s v="P4"/>
    <s v="Infrastructure Root Cause"/>
    <s v="Reporting"/>
    <s v="PRM ticket requiring operational handling"/>
    <s v="Closed"/>
    <x v="2"/>
    <s v="Manoj"/>
    <n v="48"/>
    <n v="2.9"/>
    <n v="39.299999999999997"/>
    <d v="2024-02-21T05:15:57"/>
    <s v="Met"/>
    <n v="39.299999999999997"/>
    <s v="High"/>
    <s v="UK"/>
    <s v="Service Desk"/>
    <s v="Configuration Error"/>
    <s v="No"/>
    <s v="No"/>
    <s v="Met"/>
    <n v="2024"/>
    <s v="Feb"/>
    <s v="Feb-2024"/>
    <s v="Met"/>
    <s v="25-48 Hours"/>
    <n v="-8.7000000000000028"/>
  </r>
  <r>
    <s v="INM-0045"/>
    <s v="INM"/>
    <d v="2024-02-19T15:35:18"/>
    <s v="P4"/>
    <s v="Certificate/TLS"/>
    <s v="Reporting"/>
    <s v="INM ticket requiring operational handling"/>
    <s v="Closed"/>
    <x v="3"/>
    <s v="Ravi"/>
    <n v="48"/>
    <n v="4.68"/>
    <n v="13.41"/>
    <d v="2024-02-20T04:59:56"/>
    <s v="Met"/>
    <n v="13.41"/>
    <s v="Low"/>
    <s v="APAC"/>
    <s v="Phone"/>
    <s v="Third-Party Dependency"/>
    <s v="No"/>
    <s v="No"/>
    <s v="Met"/>
    <n v="2024"/>
    <s v="Feb"/>
    <s v="Feb-2024"/>
    <s v="Met"/>
    <s v="9-24 Hours"/>
    <n v="-34.590000000000003"/>
  </r>
  <r>
    <s v="PRM-0343"/>
    <s v="PRM"/>
    <d v="2024-02-20T04:50:42"/>
    <s v="P3"/>
    <s v="Recurring Application Issue"/>
    <s v="Reporting"/>
    <s v="PRM ticket requiring operational handling"/>
    <s v="Assigned"/>
    <x v="0"/>
    <s v="Swati"/>
    <n v="24"/>
    <n v="2.82"/>
    <m/>
    <m/>
    <s v="Pending"/>
    <n v="16315.16"/>
    <s v="Low"/>
    <s v="India"/>
    <s v="Service Desk"/>
    <s v="Network Issue"/>
    <s v="No"/>
    <s v="No"/>
    <s v="Pending"/>
    <n v="2024"/>
    <s v="Feb"/>
    <s v="Feb-2024"/>
    <s v="Pending"/>
    <s v="Pending"/>
    <s v=""/>
  </r>
  <r>
    <s v="PRM-0321"/>
    <s v="PRM"/>
    <d v="2024-02-20T14:56:14"/>
    <s v="P5"/>
    <s v="Recurring Application Issue"/>
    <s v="Access"/>
    <s v="PRM ticket requiring operational handling"/>
    <s v="Closed"/>
    <x v="0"/>
    <s v="Arjun"/>
    <n v="72"/>
    <n v="4.2300000000000004"/>
    <n v="50.58"/>
    <d v="2024-02-22T17:30:51"/>
    <s v="Met"/>
    <n v="50.58"/>
    <s v="Low"/>
    <s v="Europe"/>
    <s v="Phone"/>
    <s v="Unknown"/>
    <s v="No"/>
    <s v="No"/>
    <s v="Met"/>
    <n v="2024"/>
    <s v="Feb"/>
    <s v="Feb-2024"/>
    <s v="Met"/>
    <s v="48+ Hours"/>
    <n v="-21.42"/>
  </r>
  <r>
    <s v="PRM-0089"/>
    <s v="PRM"/>
    <d v="2024-02-20T16:03:22"/>
    <s v="P4"/>
    <s v="Database Root Cause"/>
    <s v="Application"/>
    <s v="PRM ticket requiring operational handling"/>
    <s v="Closed"/>
    <x v="2"/>
    <s v="Pooja"/>
    <n v="48"/>
    <n v="0.27"/>
    <n v="34.549999999999997"/>
    <d v="2024-02-22T02:36:20"/>
    <s v="Met"/>
    <n v="34.549999999999997"/>
    <s v="Medium"/>
    <s v="US"/>
    <s v="Service Desk"/>
    <s v="User Error"/>
    <s v="No"/>
    <s v="No"/>
    <s v="Met"/>
    <n v="2024"/>
    <s v="Feb"/>
    <s v="Feb-2024"/>
    <s v="Met"/>
    <s v="25-48 Hours"/>
    <n v="-13.450000000000003"/>
  </r>
  <r>
    <s v="PRM-0882"/>
    <s v="PRM"/>
    <d v="2024-02-20T19:55:48"/>
    <s v="P1"/>
    <s v="Integration Root Cause"/>
    <s v="Security"/>
    <s v="PRM ticket requiring operational handling"/>
    <s v="Closed"/>
    <x v="1"/>
    <s v="Sneha"/>
    <n v="4"/>
    <n v="0.24"/>
    <n v="2.2799999999999998"/>
    <d v="2024-02-20T22:12:26"/>
    <s v="Met"/>
    <n v="2.2799999999999998"/>
    <s v="Critical"/>
    <s v="APAC"/>
    <s v="Monitoring Alert"/>
    <s v="User Error"/>
    <s v="No"/>
    <s v="Yes"/>
    <s v="Met"/>
    <n v="2024"/>
    <s v="Feb"/>
    <s v="Feb-2024"/>
    <s v="Met"/>
    <s v="0-4 Hours"/>
    <n v="-1.7200000000000002"/>
  </r>
  <r>
    <s v="SRM-0337"/>
    <s v="SRM"/>
    <d v="2024-02-20T22:29:19"/>
    <s v="P3"/>
    <s v="Account Request"/>
    <s v="Application"/>
    <s v="SRM ticket requiring operational handling"/>
    <s v="In Process"/>
    <x v="3"/>
    <s v="Rohit"/>
    <n v="24"/>
    <n v="1.31"/>
    <m/>
    <m/>
    <s v="Pending"/>
    <n v="16297.51"/>
    <s v="Low"/>
    <s v="India"/>
    <s v="Service Desk"/>
    <s v="Access Issue"/>
    <s v="No"/>
    <s v="No"/>
    <s v="Pending"/>
    <n v="2024"/>
    <s v="Feb"/>
    <s v="Feb-2024"/>
    <s v="Pending"/>
    <s v="Pending"/>
    <s v=""/>
  </r>
  <r>
    <s v="INM-0899"/>
    <s v="INM"/>
    <d v="2024-02-21T07:36:37"/>
    <s v="P2"/>
    <s v="Application Down"/>
    <s v="Application"/>
    <s v="INM ticket requiring operational handling"/>
    <s v="Noticed"/>
    <x v="2"/>
    <s v="Vikram"/>
    <n v="8"/>
    <n v="1.49"/>
    <m/>
    <m/>
    <s v="Pending"/>
    <n v="16288.39"/>
    <s v="High"/>
    <s v="Europe"/>
    <s v="Service Desk"/>
    <s v="Infrastructure Failure"/>
    <s v="No"/>
    <s v="No"/>
    <s v="Pending"/>
    <n v="2024"/>
    <s v="Feb"/>
    <s v="Feb-2024"/>
    <s v="Pending"/>
    <s v="Pending"/>
    <s v=""/>
  </r>
  <r>
    <s v="SRM-0598"/>
    <s v="SRM"/>
    <d v="2024-02-21T18:58:35"/>
    <s v="P3"/>
    <s v="Certificate Request"/>
    <s v="Reporting"/>
    <s v="SRM ticket requiring operational handling"/>
    <s v="Closed"/>
    <x v="5"/>
    <s v="Asha"/>
    <n v="24"/>
    <n v="0.42"/>
    <n v="12.44"/>
    <d v="2024-02-22T07:24:58"/>
    <s v="Met"/>
    <n v="12.44"/>
    <s v="High"/>
    <s v="India"/>
    <s v="Portal"/>
    <s v="Configuration Error"/>
    <s v="Yes"/>
    <s v="No"/>
    <s v="Met"/>
    <n v="2024"/>
    <s v="Feb"/>
    <s v="Feb-2024"/>
    <s v="Met"/>
    <s v="9-24 Hours"/>
    <n v="-11.56"/>
  </r>
  <r>
    <s v="SRM-0477"/>
    <s v="SRM"/>
    <d v="2024-02-21T23:04:31"/>
    <s v="P3"/>
    <s v="Account Request"/>
    <s v="Application"/>
    <s v="SRM ticket requiring operational handling"/>
    <s v="Closed"/>
    <x v="4"/>
    <s v="Sneha"/>
    <n v="24"/>
    <n v="3.18"/>
    <n v="12.75"/>
    <d v="2024-02-22T11:49:38"/>
    <s v="Met"/>
    <n v="12.75"/>
    <s v="High"/>
    <s v="APAC"/>
    <s v="Portal"/>
    <s v="Third-Party Dependency"/>
    <s v="No"/>
    <s v="No"/>
    <s v="Met"/>
    <n v="2024"/>
    <s v="Feb"/>
    <s v="Feb-2024"/>
    <s v="Met"/>
    <s v="9-24 Hours"/>
    <n v="-11.25"/>
  </r>
  <r>
    <s v="SRM-0094"/>
    <s v="SRM"/>
    <d v="2024-02-22T01:15:49"/>
    <s v="P5"/>
    <s v="Access Request"/>
    <s v="Access"/>
    <s v="SRM ticket requiring operational handling"/>
    <s v="In Process"/>
    <x v="2"/>
    <s v="Rohit"/>
    <n v="72"/>
    <n v="5.14"/>
    <m/>
    <m/>
    <s v="Pending"/>
    <n v="16270.74"/>
    <s v="Low"/>
    <s v="Europe"/>
    <s v="Email"/>
    <s v="Third-Party Dependency"/>
    <s v="No"/>
    <s v="Yes"/>
    <s v="Pending"/>
    <n v="2024"/>
    <s v="Feb"/>
    <s v="Feb-2024"/>
    <s v="Pending"/>
    <s v="Pending"/>
    <s v=""/>
  </r>
  <r>
    <s v="PRM-0541"/>
    <s v="PRM"/>
    <d v="2024-02-22T18:15:15"/>
    <s v="P4"/>
    <s v="Security Vulnerability"/>
    <s v="Database"/>
    <s v="PRM ticket requiring operational handling"/>
    <s v="Closed"/>
    <x v="1"/>
    <s v="Priya"/>
    <n v="48"/>
    <n v="0.91"/>
    <n v="20.47"/>
    <d v="2024-02-23T14:43:20"/>
    <s v="Met"/>
    <n v="20.47"/>
    <s v="Medium"/>
    <s v="UK"/>
    <s v="Phone"/>
    <s v="User Error"/>
    <s v="No"/>
    <s v="No"/>
    <s v="Met"/>
    <n v="2024"/>
    <s v="Feb"/>
    <s v="Feb-2024"/>
    <s v="Met"/>
    <s v="9-24 Hours"/>
    <n v="-27.53"/>
  </r>
  <r>
    <s v="INM-0659"/>
    <s v="INM"/>
    <d v="2024-02-22T23:21:44"/>
    <s v="P4"/>
    <s v="Integration Failure"/>
    <s v="Security"/>
    <s v="INM ticket requiring operational handling"/>
    <s v="Closed"/>
    <x v="4"/>
    <s v="Rohit"/>
    <n v="48"/>
    <n v="7.8"/>
    <n v="41"/>
    <d v="2024-02-24T16:21:55"/>
    <s v="Met"/>
    <n v="41"/>
    <s v="High"/>
    <s v="APAC"/>
    <s v="Monitoring Alert"/>
    <s v="Capacity Constraint"/>
    <s v="No"/>
    <s v="No"/>
    <s v="Met"/>
    <n v="2024"/>
    <s v="Feb"/>
    <s v="Feb-2024"/>
    <s v="Met"/>
    <s v="25-48 Hours"/>
    <n v="-7"/>
  </r>
  <r>
    <s v="SRM-0525"/>
    <s v="SRM"/>
    <d v="2024-02-23T02:43:30"/>
    <s v="P4"/>
    <s v="Access Request"/>
    <s v="Reporting"/>
    <s v="SRM ticket requiring operational handling"/>
    <s v="Closed"/>
    <x v="5"/>
    <s v="Divya"/>
    <n v="48"/>
    <n v="8.3699999999999992"/>
    <n v="24.6"/>
    <d v="2024-02-24T03:19:32"/>
    <s v="Met"/>
    <n v="24.6"/>
    <s v="Medium"/>
    <s v="US"/>
    <s v="Portal"/>
    <s v="Network Issue"/>
    <s v="No"/>
    <s v="No"/>
    <s v="Met"/>
    <n v="2024"/>
    <s v="Feb"/>
    <s v="Feb-2024"/>
    <s v="Met"/>
    <s v="25-48 Hours"/>
    <n v="-23.4"/>
  </r>
  <r>
    <s v="SRM-0201"/>
    <s v="SRM"/>
    <d v="2024-02-23T09:45:38"/>
    <s v="P2"/>
    <s v="Access Request"/>
    <s v="Middleware"/>
    <s v="SRM ticket requiring operational handling"/>
    <s v="Assigned"/>
    <x v="3"/>
    <s v="Manoj"/>
    <n v="8"/>
    <n v="0.52"/>
    <m/>
    <m/>
    <s v="Pending"/>
    <n v="16238.24"/>
    <s v="High"/>
    <s v="UK"/>
    <s v="Email"/>
    <s v="Network Issue"/>
    <s v="No"/>
    <s v="No"/>
    <s v="Pending"/>
    <n v="2024"/>
    <s v="Feb"/>
    <s v="Feb-2024"/>
    <s v="Pending"/>
    <s v="Pending"/>
    <s v=""/>
  </r>
  <r>
    <s v="SRM-0660"/>
    <s v="SRM"/>
    <d v="2024-02-23T10:00:55"/>
    <s v="P4"/>
    <s v="Data Request"/>
    <s v="Database"/>
    <s v="SRM ticket requiring operational handling"/>
    <s v="Noticed"/>
    <x v="4"/>
    <s v="Kiran"/>
    <n v="48"/>
    <n v="3.13"/>
    <m/>
    <m/>
    <s v="Pending"/>
    <n v="16237.98"/>
    <s v="Medium"/>
    <s v="APAC"/>
    <s v="Service Desk"/>
    <s v="Capacity Constraint"/>
    <s v="No"/>
    <s v="No"/>
    <s v="Pending"/>
    <n v="2024"/>
    <s v="Feb"/>
    <s v="Feb-2024"/>
    <s v="Pending"/>
    <s v="Pending"/>
    <s v=""/>
  </r>
  <r>
    <s v="SRM-0887"/>
    <s v="SRM"/>
    <d v="2024-02-24T22:09:36"/>
    <s v="P5"/>
    <s v="Data Request"/>
    <s v="Infrastructure"/>
    <s v="SRM ticket requiring operational handling"/>
    <s v="Assigned"/>
    <x v="5"/>
    <s v="Arjun"/>
    <n v="72"/>
    <n v="7.43"/>
    <m/>
    <m/>
    <s v="Pending"/>
    <n v="16201.84"/>
    <s v="High"/>
    <s v="Europe"/>
    <s v="Monitoring Alert"/>
    <s v="Certificate Expiry"/>
    <s v="No"/>
    <s v="No"/>
    <s v="Pending"/>
    <n v="2024"/>
    <s v="Feb"/>
    <s v="Feb-2024"/>
    <s v="Pending"/>
    <s v="Pending"/>
    <s v=""/>
  </r>
  <r>
    <s v="SRM-0555"/>
    <s v="SRM"/>
    <d v="2024-02-24T22:47:19"/>
    <s v="P4"/>
    <s v="Data Request"/>
    <s v="Infrastructure"/>
    <s v="SRM ticket requiring operational handling"/>
    <s v="Assigned"/>
    <x v="3"/>
    <s v="Swati"/>
    <n v="48"/>
    <n v="2.13"/>
    <m/>
    <m/>
    <s v="Pending"/>
    <n v="16201.21"/>
    <s v="Medium"/>
    <s v="India"/>
    <s v="Monitoring Alert"/>
    <s v="Network Issue"/>
    <s v="No"/>
    <s v="No"/>
    <s v="Pending"/>
    <n v="2024"/>
    <s v="Feb"/>
    <s v="Feb-2024"/>
    <s v="Pending"/>
    <s v="Pending"/>
    <s v=""/>
  </r>
  <r>
    <s v="SRM-0983"/>
    <s v="SRM"/>
    <d v="2024-02-25T09:03:31"/>
    <s v="P4"/>
    <s v="Software Installation"/>
    <s v="Infrastructure"/>
    <s v="SRM ticket requiring operational handling"/>
    <s v="In Process"/>
    <x v="4"/>
    <s v="Arjun"/>
    <n v="48"/>
    <n v="4.4000000000000004"/>
    <m/>
    <m/>
    <s v="Pending"/>
    <n v="16190.94"/>
    <s v="High"/>
    <s v="Europe"/>
    <s v="Phone"/>
    <s v="Infrastructure Failure"/>
    <s v="No"/>
    <s v="No"/>
    <s v="Pending"/>
    <n v="2024"/>
    <s v="Feb"/>
    <s v="Feb-2024"/>
    <s v="Pending"/>
    <s v="Pending"/>
    <s v=""/>
  </r>
  <r>
    <s v="INM-0069"/>
    <s v="INM"/>
    <d v="2024-02-25T19:21:53"/>
    <s v="P3"/>
    <s v="Server Issue"/>
    <s v="Infrastructure"/>
    <s v="INM ticket requiring operational handling"/>
    <s v="Closed"/>
    <x v="0"/>
    <s v="Swati"/>
    <n v="24"/>
    <n v="1.7"/>
    <n v="19.03"/>
    <d v="2024-02-26T14:23:25"/>
    <s v="Met"/>
    <n v="19.03"/>
    <s v="Low"/>
    <s v="US"/>
    <s v="Email"/>
    <s v="Access Issue"/>
    <s v="Yes"/>
    <s v="No"/>
    <s v="Met"/>
    <n v="2024"/>
    <s v="Feb"/>
    <s v="Feb-2024"/>
    <s v="Met"/>
    <s v="9-24 Hours"/>
    <n v="-4.9699999999999989"/>
  </r>
  <r>
    <s v="PRM-0788"/>
    <s v="PRM"/>
    <d v="2024-02-26T06:43:36"/>
    <s v="P4"/>
    <s v="Infrastructure Root Cause"/>
    <s v="Security"/>
    <s v="PRM ticket requiring operational handling"/>
    <s v="Answered"/>
    <x v="5"/>
    <s v="Anil"/>
    <n v="48"/>
    <n v="4.96"/>
    <n v="115.54"/>
    <d v="2024-03-02T02:15:43"/>
    <s v="Breached"/>
    <n v="115.54"/>
    <s v="Low"/>
    <s v="Europe"/>
    <s v="Service Desk"/>
    <s v="Configuration Error"/>
    <s v="No"/>
    <s v="No"/>
    <s v="Breached"/>
    <n v="2024"/>
    <s v="Feb"/>
    <s v="Feb-2024"/>
    <s v="Breached"/>
    <s v="48+ Hours"/>
    <n v="67.540000000000006"/>
  </r>
  <r>
    <s v="SRM-0313"/>
    <s v="SRM"/>
    <d v="2024-02-26T07:40:08"/>
    <s v="P4"/>
    <s v="Report Request"/>
    <s v="Middleware"/>
    <s v="SRM ticket requiring operational handling"/>
    <s v="Answered"/>
    <x v="4"/>
    <s v="Nisha"/>
    <n v="48"/>
    <n v="7.73"/>
    <n v="9.2899999999999991"/>
    <d v="2024-02-26T16:57:27"/>
    <s v="Met"/>
    <n v="9.2899999999999991"/>
    <s v="Medium"/>
    <s v="US"/>
    <s v="Phone"/>
    <s v="Certificate Expiry"/>
    <s v="No"/>
    <s v="No"/>
    <s v="Met"/>
    <n v="2024"/>
    <s v="Feb"/>
    <s v="Feb-2024"/>
    <s v="Met"/>
    <s v="9-24 Hours"/>
    <n v="-38.71"/>
  </r>
  <r>
    <s v="SRM-0003"/>
    <s v="SRM"/>
    <d v="2024-02-26T12:19:20"/>
    <s v="P4"/>
    <s v="Access Request"/>
    <s v="Database"/>
    <s v="SRM ticket requiring operational handling"/>
    <s v="Answered"/>
    <x v="0"/>
    <s v="Ravi"/>
    <n v="48"/>
    <n v="3.84"/>
    <n v="18.670000000000002"/>
    <d v="2024-02-27T06:59:39"/>
    <s v="Met"/>
    <n v="18.670000000000002"/>
    <s v="High"/>
    <s v="APAC"/>
    <s v="Monitoring Alert"/>
    <s v="Configuration Error"/>
    <s v="No"/>
    <s v="No"/>
    <s v="Met"/>
    <n v="2024"/>
    <s v="Feb"/>
    <s v="Feb-2024"/>
    <s v="Met"/>
    <s v="9-24 Hours"/>
    <n v="-29.33"/>
  </r>
  <r>
    <s v="PRM-0646"/>
    <s v="PRM"/>
    <d v="2024-02-26T12:55:23"/>
    <s v="P3"/>
    <s v="Security Vulnerability"/>
    <s v="Reporting"/>
    <s v="PRM ticket requiring operational handling"/>
    <s v="Closed"/>
    <x v="0"/>
    <s v="Pooja"/>
    <n v="24"/>
    <n v="0.99"/>
    <n v="15.7"/>
    <d v="2024-02-27T04:37:36"/>
    <s v="Met"/>
    <n v="15.7"/>
    <s v="Medium"/>
    <s v="US"/>
    <s v="Email"/>
    <s v="Unknown"/>
    <s v="No"/>
    <s v="No"/>
    <s v="Met"/>
    <n v="2024"/>
    <s v="Feb"/>
    <s v="Feb-2024"/>
    <s v="Met"/>
    <s v="9-24 Hours"/>
    <n v="-8.3000000000000007"/>
  </r>
  <r>
    <s v="PRM-0894"/>
    <s v="PRM"/>
    <d v="2024-02-27T03:03:01"/>
    <s v="P4"/>
    <s v="Infrastructure Root Cause"/>
    <s v="Security"/>
    <s v="PRM ticket requiring operational handling"/>
    <s v="Closed"/>
    <x v="2"/>
    <s v="Pooja"/>
    <n v="48"/>
    <n v="2.31"/>
    <n v="24.46"/>
    <d v="2024-02-28T03:30:52"/>
    <s v="Met"/>
    <n v="24.46"/>
    <s v="Medium"/>
    <s v="UK"/>
    <s v="Portal"/>
    <s v="Access Issue"/>
    <s v="No"/>
    <s v="No"/>
    <s v="Met"/>
    <n v="2024"/>
    <s v="Feb"/>
    <s v="Feb-2024"/>
    <s v="Met"/>
    <s v="25-48 Hours"/>
    <n v="-23.54"/>
  </r>
  <r>
    <s v="PRM-0817"/>
    <s v="PRM"/>
    <d v="2024-02-27T05:31:11"/>
    <s v="P3"/>
    <s v="Recurring Application Issue"/>
    <s v="Reporting"/>
    <s v="PRM ticket requiring operational handling"/>
    <s v="Noticed"/>
    <x v="1"/>
    <s v="Manoj"/>
    <n v="24"/>
    <n v="1.34"/>
    <m/>
    <m/>
    <s v="Pending"/>
    <n v="16146.48"/>
    <s v="High"/>
    <s v="US"/>
    <s v="Phone"/>
    <s v="Configuration Error"/>
    <s v="No"/>
    <s v="No"/>
    <s v="Pending"/>
    <n v="2024"/>
    <s v="Feb"/>
    <s v="Feb-2024"/>
    <s v="Pending"/>
    <s v="Pending"/>
    <s v=""/>
  </r>
  <r>
    <s v="PRM-0553"/>
    <s v="PRM"/>
    <d v="2024-02-27T06:51:55"/>
    <s v="P4"/>
    <s v="Performance Root Cause"/>
    <s v="Reporting"/>
    <s v="PRM ticket requiring operational handling"/>
    <s v="Closed"/>
    <x v="0"/>
    <s v="Swati"/>
    <n v="48"/>
    <n v="1.38"/>
    <n v="114.69"/>
    <d v="2024-03-03T01:33:05"/>
    <s v="Breached"/>
    <n v="114.69"/>
    <s v="Low"/>
    <s v="UK"/>
    <s v="Monitoring Alert"/>
    <s v="Unknown"/>
    <s v="No"/>
    <s v="No"/>
    <s v="Breached"/>
    <n v="2024"/>
    <s v="Feb"/>
    <s v="Feb-2024"/>
    <s v="Breached"/>
    <s v="48+ Hours"/>
    <n v="66.69"/>
  </r>
  <r>
    <s v="PRM-0422"/>
    <s v="PRM"/>
    <d v="2024-02-27T17:05:26"/>
    <s v="P3"/>
    <s v="Performance Root Cause"/>
    <s v="Middleware"/>
    <s v="PRM ticket requiring operational handling"/>
    <s v="In Process"/>
    <x v="1"/>
    <s v="Sneha"/>
    <n v="24"/>
    <n v="4.3"/>
    <m/>
    <m/>
    <s v="Pending"/>
    <n v="16134.91"/>
    <s v="High"/>
    <s v="India"/>
    <s v="Portal"/>
    <s v="Capacity Constraint"/>
    <s v="No"/>
    <s v="No"/>
    <s v="Pending"/>
    <n v="2024"/>
    <s v="Feb"/>
    <s v="Feb-2024"/>
    <s v="Pending"/>
    <s v="Pending"/>
    <s v=""/>
  </r>
  <r>
    <s v="INM-0127"/>
    <s v="INM"/>
    <d v="2024-02-27T21:26:21"/>
    <s v="P3"/>
    <s v="Database Issue"/>
    <s v="Access"/>
    <s v="INM ticket requiring operational handling"/>
    <s v="Answered"/>
    <x v="4"/>
    <s v="Ravi"/>
    <n v="24"/>
    <n v="1.71"/>
    <n v="12.04"/>
    <d v="2024-02-28T09:28:50"/>
    <s v="Met"/>
    <n v="12.04"/>
    <s v="High"/>
    <s v="India"/>
    <s v="Monitoring Alert"/>
    <s v="Third-Party Dependency"/>
    <s v="No"/>
    <s v="Yes"/>
    <s v="Met"/>
    <n v="2024"/>
    <s v="Feb"/>
    <s v="Feb-2024"/>
    <s v="Met"/>
    <s v="9-24 Hours"/>
    <n v="-11.96"/>
  </r>
  <r>
    <s v="INM-0217"/>
    <s v="INM"/>
    <d v="2024-02-27T22:25:25"/>
    <s v="P2"/>
    <s v="Performance Issue"/>
    <s v="Infrastructure"/>
    <s v="INM ticket requiring operational handling"/>
    <s v="Closed"/>
    <x v="4"/>
    <s v="Pooja"/>
    <n v="8"/>
    <n v="0.69"/>
    <n v="5.69"/>
    <d v="2024-02-28T04:07:02"/>
    <s v="Met"/>
    <n v="5.69"/>
    <s v="High"/>
    <s v="Europe"/>
    <s v="Service Desk"/>
    <s v="Infrastructure Failure"/>
    <s v="No"/>
    <s v="Yes"/>
    <s v="Met"/>
    <n v="2024"/>
    <s v="Feb"/>
    <s v="Feb-2024"/>
    <s v="Met"/>
    <s v="5-8 Hours"/>
    <n v="-2.3099999999999996"/>
  </r>
  <r>
    <s v="SRM-0044"/>
    <s v="SRM"/>
    <d v="2024-02-28T20:35:53"/>
    <s v="P4"/>
    <s v="Account Request"/>
    <s v="Middleware"/>
    <s v="SRM ticket requiring operational handling"/>
    <s v="Closed"/>
    <x v="3"/>
    <s v="Divya"/>
    <n v="48"/>
    <n v="3.51"/>
    <n v="12.27"/>
    <d v="2024-02-29T08:51:48"/>
    <s v="Met"/>
    <n v="12.27"/>
    <s v="High"/>
    <s v="US"/>
    <s v="Phone"/>
    <s v="Infrastructure Failure"/>
    <s v="No"/>
    <s v="No"/>
    <s v="Met"/>
    <n v="2024"/>
    <s v="Feb"/>
    <s v="Feb-2024"/>
    <s v="Met"/>
    <s v="9-24 Hours"/>
    <n v="-35.730000000000004"/>
  </r>
  <r>
    <s v="INM-0439"/>
    <s v="INM"/>
    <d v="2024-02-29T02:46:31"/>
    <s v="P4"/>
    <s v="Performance Issue"/>
    <s v="Middleware"/>
    <s v="INM ticket requiring operational handling"/>
    <s v="Closed"/>
    <x v="2"/>
    <s v="Meera"/>
    <n v="48"/>
    <n v="0.41"/>
    <n v="35.11"/>
    <d v="2024-03-01T13:53:14"/>
    <s v="Met"/>
    <n v="35.11"/>
    <s v="High"/>
    <s v="US"/>
    <s v="Phone"/>
    <s v="Certificate Expiry"/>
    <s v="No"/>
    <s v="No"/>
    <s v="Met"/>
    <n v="2024"/>
    <s v="Feb"/>
    <s v="Feb-2024"/>
    <s v="Met"/>
    <s v="25-48 Hours"/>
    <n v="-12.89"/>
  </r>
  <r>
    <s v="SRM-0203"/>
    <s v="SRM"/>
    <d v="2024-02-29T02:51:51"/>
    <s v="P3"/>
    <s v="Certificate Request"/>
    <s v="Middleware"/>
    <s v="SRM ticket requiring operational handling"/>
    <s v="In Process"/>
    <x v="4"/>
    <s v="Meera"/>
    <n v="24"/>
    <n v="3.08"/>
    <m/>
    <m/>
    <s v="Pending"/>
    <n v="16101.14"/>
    <s v="Low"/>
    <s v="UK"/>
    <s v="Service Desk"/>
    <s v="Third-Party Dependency"/>
    <s v="No"/>
    <s v="No"/>
    <s v="Pending"/>
    <n v="2024"/>
    <s v="Feb"/>
    <s v="Feb-2024"/>
    <s v="Pending"/>
    <s v="Pending"/>
    <s v=""/>
  </r>
  <r>
    <s v="SRM-0487"/>
    <s v="SRM"/>
    <d v="2024-02-29T06:03:49"/>
    <s v="P4"/>
    <s v="Software Installation"/>
    <s v="Middleware"/>
    <s v="SRM ticket requiring operational handling"/>
    <s v="Closed"/>
    <x v="5"/>
    <s v="Manoj"/>
    <n v="48"/>
    <n v="4.63"/>
    <n v="37.799999999999997"/>
    <d v="2024-03-01T19:52:03"/>
    <s v="Met"/>
    <n v="37.799999999999997"/>
    <s v="Low"/>
    <s v="APAC"/>
    <s v="Service Desk"/>
    <s v="Unknown"/>
    <s v="No"/>
    <s v="No"/>
    <s v="Met"/>
    <n v="2024"/>
    <s v="Feb"/>
    <s v="Feb-2024"/>
    <s v="Met"/>
    <s v="25-48 Hours"/>
    <n v="-10.200000000000003"/>
  </r>
  <r>
    <s v="PRM-0028"/>
    <s v="PRM"/>
    <d v="2024-02-29T14:27:57"/>
    <s v="P5"/>
    <s v="Infrastructure Root Cause"/>
    <s v="Application"/>
    <s v="PRM ticket requiring operational handling"/>
    <s v="In Process"/>
    <x v="1"/>
    <s v="Kiran"/>
    <n v="72"/>
    <n v="1.75"/>
    <m/>
    <m/>
    <s v="Pending"/>
    <n v="16089.53"/>
    <s v="Medium"/>
    <s v="UK"/>
    <s v="Portal"/>
    <s v="Certificate Expiry"/>
    <s v="No"/>
    <s v="No"/>
    <s v="Pending"/>
    <n v="2024"/>
    <s v="Feb"/>
    <s v="Feb-2024"/>
    <s v="Pending"/>
    <s v="Pending"/>
    <s v=""/>
  </r>
  <r>
    <s v="SRM-0374"/>
    <s v="SRM"/>
    <d v="2024-02-29T16:03:10"/>
    <s v="P5"/>
    <s v="Data Request"/>
    <s v="Security"/>
    <s v="SRM ticket requiring operational handling"/>
    <s v="Closed"/>
    <x v="5"/>
    <s v="Priya"/>
    <n v="72"/>
    <n v="6.14"/>
    <n v="57.19"/>
    <d v="2024-03-03T01:14:22"/>
    <s v="Met"/>
    <n v="57.19"/>
    <s v="Medium"/>
    <s v="US"/>
    <s v="Email"/>
    <s v="Configuration Error"/>
    <s v="Yes"/>
    <s v="No"/>
    <s v="Met"/>
    <n v="2024"/>
    <s v="Feb"/>
    <s v="Feb-2024"/>
    <s v="Met"/>
    <s v="48+ Hours"/>
    <n v="-14.810000000000002"/>
  </r>
  <r>
    <s v="PRM-0033"/>
    <s v="PRM"/>
    <d v="2024-03-01T00:26:27"/>
    <s v="P4"/>
    <s v="Capacity Problem"/>
    <s v="Reporting"/>
    <s v="PRM ticket requiring operational handling"/>
    <s v="In Process"/>
    <x v="3"/>
    <s v="Ravi"/>
    <n v="48"/>
    <n v="1.28"/>
    <m/>
    <m/>
    <s v="Pending"/>
    <n v="16079.56"/>
    <s v="Low"/>
    <s v="India"/>
    <s v="Portal"/>
    <s v="Network Issue"/>
    <s v="No"/>
    <s v="No"/>
    <s v="Pending"/>
    <n v="2024"/>
    <s v="Mar"/>
    <s v="Mar-2024"/>
    <s v="Pending"/>
    <s v="Pending"/>
    <s v=""/>
  </r>
  <r>
    <s v="SRM-0903"/>
    <s v="SRM"/>
    <d v="2024-03-01T06:14:37"/>
    <s v="P3"/>
    <s v="Report Request"/>
    <s v="Infrastructure"/>
    <s v="SRM ticket requiring operational handling"/>
    <s v="Answered"/>
    <x v="2"/>
    <s v="Rahul"/>
    <n v="24"/>
    <n v="4.37"/>
    <n v="18.809999999999999"/>
    <d v="2024-03-02T01:03:11"/>
    <s v="Met"/>
    <n v="18.809999999999999"/>
    <s v="Low"/>
    <s v="India"/>
    <s v="Portal"/>
    <s v="Capacity Constraint"/>
    <s v="No"/>
    <s v="No"/>
    <s v="Met"/>
    <n v="2024"/>
    <s v="Mar"/>
    <s v="Mar-2024"/>
    <s v="Met"/>
    <s v="9-24 Hours"/>
    <n v="-5.1900000000000013"/>
  </r>
  <r>
    <s v="PRM-0044"/>
    <s v="PRM"/>
    <d v="2024-03-01T07:16:39"/>
    <s v="P5"/>
    <s v="Process Gap"/>
    <s v="Access"/>
    <s v="PRM ticket requiring operational handling"/>
    <s v="Closed"/>
    <x v="3"/>
    <s v="Meera"/>
    <n v="72"/>
    <n v="1.3"/>
    <n v="33.909999999999997"/>
    <d v="2024-03-02T17:11:26"/>
    <s v="Met"/>
    <n v="33.909999999999997"/>
    <s v="Medium"/>
    <s v="India"/>
    <s v="Monitoring Alert"/>
    <s v="Infrastructure Failure"/>
    <s v="No"/>
    <s v="No"/>
    <s v="Met"/>
    <n v="2024"/>
    <s v="Mar"/>
    <s v="Mar-2024"/>
    <s v="Met"/>
    <s v="25-48 Hours"/>
    <n v="-38.090000000000003"/>
  </r>
  <r>
    <s v="INM-0280"/>
    <s v="INM"/>
    <d v="2024-03-01T11:24:54"/>
    <s v="P5"/>
    <s v="Network Connectivity"/>
    <s v="Reporting"/>
    <s v="INM ticket requiring operational handling"/>
    <s v="Closed"/>
    <x v="4"/>
    <s v="Suresh"/>
    <n v="72"/>
    <n v="4.8099999999999996"/>
    <n v="51.75"/>
    <d v="2024-03-03T15:09:40"/>
    <s v="Met"/>
    <n v="51.75"/>
    <s v="High"/>
    <s v="UK"/>
    <s v="Monitoring Alert"/>
    <s v="Access Issue"/>
    <s v="No"/>
    <s v="No"/>
    <s v="Met"/>
    <n v="2024"/>
    <s v="Mar"/>
    <s v="Mar-2024"/>
    <s v="Met"/>
    <s v="48+ Hours"/>
    <n v="-20.25"/>
  </r>
  <r>
    <s v="SRM-0450"/>
    <s v="SRM"/>
    <d v="2024-03-01T13:44:04"/>
    <s v="P4"/>
    <s v="Certificate Request"/>
    <s v="Security"/>
    <s v="SRM ticket requiring operational handling"/>
    <s v="Assigned"/>
    <x v="2"/>
    <s v="Vikram"/>
    <n v="48"/>
    <n v="2.64"/>
    <m/>
    <m/>
    <s v="Pending"/>
    <n v="16066.27"/>
    <s v="Low"/>
    <s v="APAC"/>
    <s v="Portal"/>
    <s v="Infrastructure Failure"/>
    <s v="No"/>
    <s v="No"/>
    <s v="Pending"/>
    <n v="2024"/>
    <s v="Mar"/>
    <s v="Mar-2024"/>
    <s v="Pending"/>
    <s v="Pending"/>
    <s v=""/>
  </r>
  <r>
    <s v="SRM-0784"/>
    <s v="SRM"/>
    <d v="2024-03-01T14:50:40"/>
    <s v="P3"/>
    <s v="Account Request"/>
    <s v="Access"/>
    <s v="SRM ticket requiring operational handling"/>
    <s v="Closed"/>
    <x v="1"/>
    <s v="Ravi"/>
    <n v="24"/>
    <n v="2.41"/>
    <n v="12.81"/>
    <d v="2024-03-02T03:39:15"/>
    <s v="Met"/>
    <n v="12.81"/>
    <s v="Low"/>
    <s v="US"/>
    <s v="Monitoring Alert"/>
    <s v="Access Issue"/>
    <s v="No"/>
    <s v="No"/>
    <s v="Met"/>
    <n v="2024"/>
    <s v="Mar"/>
    <s v="Mar-2024"/>
    <s v="Met"/>
    <s v="9-24 Hours"/>
    <n v="-11.19"/>
  </r>
  <r>
    <s v="PRM-0016"/>
    <s v="PRM"/>
    <d v="2024-03-01T15:59:46"/>
    <s v="P4"/>
    <s v="Performance Root Cause"/>
    <s v="Infrastructure"/>
    <s v="PRM ticket requiring operational handling"/>
    <s v="In Process"/>
    <x v="5"/>
    <s v="Meera"/>
    <n v="48"/>
    <n v="7.45"/>
    <m/>
    <m/>
    <s v="Pending"/>
    <n v="16064"/>
    <s v="Low"/>
    <s v="Europe"/>
    <s v="Monitoring Alert"/>
    <s v="Capacity Constraint"/>
    <s v="No"/>
    <s v="No"/>
    <s v="Pending"/>
    <n v="2024"/>
    <s v="Mar"/>
    <s v="Mar-2024"/>
    <s v="Pending"/>
    <s v="Pending"/>
    <s v=""/>
  </r>
  <r>
    <s v="SRM-0185"/>
    <s v="SRM"/>
    <d v="2024-03-02T00:59:12"/>
    <s v="P3"/>
    <s v="Report Request"/>
    <s v="Infrastructure"/>
    <s v="SRM ticket requiring operational handling"/>
    <s v="Noticed"/>
    <x v="1"/>
    <s v="Rahul"/>
    <n v="24"/>
    <n v="0.59"/>
    <m/>
    <m/>
    <s v="Pending"/>
    <n v="16055.01"/>
    <s v="High"/>
    <s v="India"/>
    <s v="Portal"/>
    <s v="Infrastructure Failure"/>
    <s v="No"/>
    <s v="Yes"/>
    <s v="Pending"/>
    <n v="2024"/>
    <s v="Mar"/>
    <s v="Mar-2024"/>
    <s v="Pending"/>
    <s v="Pending"/>
    <s v=""/>
  </r>
  <r>
    <s v="SRM-0612"/>
    <s v="SRM"/>
    <d v="2024-03-02T01:36:31"/>
    <s v="P3"/>
    <s v="Configuration Change"/>
    <s v="Access"/>
    <s v="SRM ticket requiring operational handling"/>
    <s v="Noticed"/>
    <x v="0"/>
    <s v="Rohit"/>
    <n v="24"/>
    <n v="1.44"/>
    <m/>
    <m/>
    <s v="Pending"/>
    <n v="16054.39"/>
    <s v="High"/>
    <s v="Europe"/>
    <s v="Portal"/>
    <s v="Infrastructure Failure"/>
    <s v="No"/>
    <s v="No"/>
    <s v="Pending"/>
    <n v="2024"/>
    <s v="Mar"/>
    <s v="Mar-2024"/>
    <s v="Pending"/>
    <s v="Pending"/>
    <s v=""/>
  </r>
  <r>
    <s v="INM-0431"/>
    <s v="INM"/>
    <d v="2024-03-02T16:30:17"/>
    <s v="P4"/>
    <s v="Application Down"/>
    <s v="Infrastructure"/>
    <s v="INM ticket requiring operational handling"/>
    <s v="Answered"/>
    <x v="4"/>
    <s v="Arjun"/>
    <n v="48"/>
    <n v="5"/>
    <n v="15.7"/>
    <d v="2024-03-03T08:12:13"/>
    <s v="Met"/>
    <n v="15.7"/>
    <s v="Medium"/>
    <s v="APAC"/>
    <s v="Monitoring Alert"/>
    <s v="Third-Party Dependency"/>
    <s v="No"/>
    <s v="No"/>
    <s v="Met"/>
    <n v="2024"/>
    <s v="Mar"/>
    <s v="Mar-2024"/>
    <s v="Met"/>
    <s v="9-24 Hours"/>
    <n v="-32.299999999999997"/>
  </r>
  <r>
    <s v="INM-0246"/>
    <s v="INM"/>
    <d v="2024-03-02T17:29:28"/>
    <s v="P4"/>
    <s v="Server Issue"/>
    <s v="Application"/>
    <s v="INM ticket requiring operational handling"/>
    <s v="Closed"/>
    <x v="4"/>
    <s v="Asha"/>
    <n v="48"/>
    <n v="3.31"/>
    <n v="113.2"/>
    <d v="2024-03-07T10:41:29"/>
    <s v="Breached"/>
    <n v="113.2"/>
    <s v="Low"/>
    <s v="Europe"/>
    <s v="Email"/>
    <s v="Access Issue"/>
    <s v="No"/>
    <s v="Yes"/>
    <s v="Breached"/>
    <n v="2024"/>
    <s v="Mar"/>
    <s v="Mar-2024"/>
    <s v="Breached"/>
    <s v="48+ Hours"/>
    <n v="65.2"/>
  </r>
  <r>
    <s v="INM-0678"/>
    <s v="INM"/>
    <d v="2024-03-02T18:20:56"/>
    <s v="P3"/>
    <s v="Integration Failure"/>
    <s v="Security"/>
    <s v="INM ticket requiring operational handling"/>
    <s v="Assigned"/>
    <x v="0"/>
    <s v="Sneha"/>
    <n v="24"/>
    <n v="5.03"/>
    <m/>
    <m/>
    <s v="Pending"/>
    <n v="16037.65"/>
    <s v="High"/>
    <s v="UK"/>
    <s v="Monitoring Alert"/>
    <s v="Network Issue"/>
    <s v="No"/>
    <s v="Yes"/>
    <s v="Pending"/>
    <n v="2024"/>
    <s v="Mar"/>
    <s v="Mar-2024"/>
    <s v="Pending"/>
    <s v="Pending"/>
    <s v=""/>
  </r>
  <r>
    <s v="INM-0007"/>
    <s v="INM"/>
    <d v="2024-03-03T19:49:48"/>
    <s v="P4"/>
    <s v="Database Issue"/>
    <s v="Middleware"/>
    <s v="INM ticket requiring operational handling"/>
    <s v="Closed"/>
    <x v="4"/>
    <s v="Pooja"/>
    <n v="48"/>
    <n v="3.89"/>
    <n v="28.91"/>
    <d v="2024-03-05T00:44:22"/>
    <s v="Met"/>
    <n v="28.91"/>
    <s v="High"/>
    <s v="APAC"/>
    <s v="Email"/>
    <s v="Network Issue"/>
    <s v="No"/>
    <s v="No"/>
    <s v="Met"/>
    <n v="2024"/>
    <s v="Mar"/>
    <s v="Mar-2024"/>
    <s v="Met"/>
    <s v="25-48 Hours"/>
    <n v="-19.09"/>
  </r>
  <r>
    <s v="INM-0881"/>
    <s v="INM"/>
    <d v="2024-03-03T21:12:48"/>
    <s v="P4"/>
    <s v="Network Connectivity"/>
    <s v="Reporting"/>
    <s v="INM ticket requiring operational handling"/>
    <s v="In Process"/>
    <x v="1"/>
    <s v="Vikram"/>
    <n v="48"/>
    <n v="6.88"/>
    <m/>
    <m/>
    <s v="Pending"/>
    <n v="16010.79"/>
    <s v="High"/>
    <s v="US"/>
    <s v="Portal"/>
    <s v="Network Issue"/>
    <s v="No"/>
    <s v="No"/>
    <s v="Pending"/>
    <n v="2024"/>
    <s v="Mar"/>
    <s v="Mar-2024"/>
    <s v="Pending"/>
    <s v="Pending"/>
    <s v=""/>
  </r>
  <r>
    <s v="INM-0753"/>
    <s v="INM"/>
    <d v="2024-03-04T01:19:28"/>
    <s v="P4"/>
    <s v="Performance Issue"/>
    <s v="Database"/>
    <s v="INM ticket requiring operational handling"/>
    <s v="Closed"/>
    <x v="1"/>
    <s v="Rahul"/>
    <n v="48"/>
    <n v="1.72"/>
    <n v="25.09"/>
    <d v="2024-03-05T02:24:44"/>
    <s v="Met"/>
    <n v="25.09"/>
    <s v="Low"/>
    <s v="Europe"/>
    <s v="Phone"/>
    <s v="Configuration Error"/>
    <s v="No"/>
    <s v="No"/>
    <s v="Met"/>
    <n v="2024"/>
    <s v="Mar"/>
    <s v="Mar-2024"/>
    <s v="Met"/>
    <s v="25-48 Hours"/>
    <n v="-22.91"/>
  </r>
  <r>
    <s v="SRM-0068"/>
    <s v="SRM"/>
    <d v="2024-03-04T23:41:43"/>
    <s v="P5"/>
    <s v="Software Installation"/>
    <s v="Application"/>
    <s v="SRM ticket requiring operational handling"/>
    <s v="Answered"/>
    <x v="3"/>
    <s v="Kavya"/>
    <n v="72"/>
    <n v="4.55"/>
    <n v="35.78"/>
    <d v="2024-03-06T11:28:37"/>
    <s v="Met"/>
    <n v="35.78"/>
    <s v="Medium"/>
    <s v="Europe"/>
    <s v="Portal"/>
    <s v="Certificate Expiry"/>
    <s v="No"/>
    <s v="No"/>
    <s v="Met"/>
    <n v="2024"/>
    <s v="Mar"/>
    <s v="Mar-2024"/>
    <s v="Met"/>
    <s v="25-48 Hours"/>
    <n v="-36.22"/>
  </r>
  <r>
    <s v="PRM-0875"/>
    <s v="PRM"/>
    <d v="2024-03-04T23:54:52"/>
    <s v="P3"/>
    <s v="Infrastructure Root Cause"/>
    <s v="Infrastructure"/>
    <s v="PRM ticket requiring operational handling"/>
    <s v="In Process"/>
    <x v="5"/>
    <s v="Asha"/>
    <n v="24"/>
    <n v="4.18"/>
    <m/>
    <m/>
    <s v="Pending"/>
    <n v="15984.09"/>
    <s v="Medium"/>
    <s v="US"/>
    <s v="Service Desk"/>
    <s v="User Error"/>
    <s v="No"/>
    <s v="No"/>
    <s v="Pending"/>
    <n v="2024"/>
    <s v="Mar"/>
    <s v="Mar-2024"/>
    <s v="Pending"/>
    <s v="Pending"/>
    <s v=""/>
  </r>
  <r>
    <s v="INM-0196"/>
    <s v="INM"/>
    <d v="2024-03-05T01:43:48"/>
    <s v="P3"/>
    <s v="Login/Access"/>
    <s v="Infrastructure"/>
    <s v="INM ticket requiring operational handling"/>
    <s v="Closed"/>
    <x v="1"/>
    <s v="Asha"/>
    <n v="24"/>
    <n v="0.97"/>
    <n v="22.31"/>
    <d v="2024-03-06T00:02:10"/>
    <s v="Met"/>
    <n v="22.31"/>
    <s v="High"/>
    <s v="Europe"/>
    <s v="Service Desk"/>
    <s v="Access Issue"/>
    <s v="Yes"/>
    <s v="No"/>
    <s v="Met"/>
    <n v="2024"/>
    <s v="Mar"/>
    <s v="Mar-2024"/>
    <s v="Met"/>
    <s v="9-24 Hours"/>
    <n v="-1.6900000000000013"/>
  </r>
  <r>
    <s v="INM-0728"/>
    <s v="INM"/>
    <d v="2024-03-05T02:46:00"/>
    <s v="P3"/>
    <s v="Database Issue"/>
    <s v="Database"/>
    <s v="INM ticket requiring operational handling"/>
    <s v="Closed"/>
    <x v="0"/>
    <s v="Kavya"/>
    <n v="24"/>
    <n v="3.82"/>
    <n v="13.53"/>
    <d v="2024-03-05T16:17:54"/>
    <s v="Met"/>
    <n v="13.53"/>
    <s v="Medium"/>
    <s v="India"/>
    <s v="Phone"/>
    <s v="Third-Party Dependency"/>
    <s v="No"/>
    <s v="No"/>
    <s v="Met"/>
    <n v="2024"/>
    <s v="Mar"/>
    <s v="Mar-2024"/>
    <s v="Met"/>
    <s v="9-24 Hours"/>
    <n v="-10.47"/>
  </r>
  <r>
    <s v="SRM-0109"/>
    <s v="SRM"/>
    <d v="2024-03-05T15:24:26"/>
    <s v="P5"/>
    <s v="Report Request"/>
    <s v="Reporting"/>
    <s v="SRM ticket requiring operational handling"/>
    <s v="Noticed"/>
    <x v="1"/>
    <s v="Kiran"/>
    <n v="72"/>
    <n v="4.2300000000000004"/>
    <m/>
    <m/>
    <s v="Pending"/>
    <n v="15968.59"/>
    <s v="Low"/>
    <s v="UK"/>
    <s v="Phone"/>
    <s v="Capacity Constraint"/>
    <s v="No"/>
    <s v="No"/>
    <s v="Pending"/>
    <n v="2024"/>
    <s v="Mar"/>
    <s v="Mar-2024"/>
    <s v="Pending"/>
    <s v="Pending"/>
    <s v=""/>
  </r>
  <r>
    <s v="SRM-0139"/>
    <s v="SRM"/>
    <d v="2024-03-05T17:01:28"/>
    <s v="P4"/>
    <s v="Access Request"/>
    <s v="Access"/>
    <s v="SRM ticket requiring operational handling"/>
    <s v="In Process"/>
    <x v="2"/>
    <s v="Divya"/>
    <n v="48"/>
    <n v="0.1"/>
    <m/>
    <m/>
    <s v="Pending"/>
    <n v="15966.98"/>
    <s v="High"/>
    <s v="India"/>
    <s v="Portal"/>
    <s v="Access Issue"/>
    <s v="No"/>
    <s v="No"/>
    <s v="Pending"/>
    <n v="2024"/>
    <s v="Mar"/>
    <s v="Mar-2024"/>
    <s v="Pending"/>
    <s v="Pending"/>
    <s v=""/>
  </r>
  <r>
    <s v="SRM-0155"/>
    <s v="SRM"/>
    <d v="2024-03-06T02:37:21"/>
    <s v="P5"/>
    <s v="Configuration Change"/>
    <s v="Security"/>
    <s v="SRM ticket requiring operational handling"/>
    <s v="Assigned"/>
    <x v="0"/>
    <s v="Ravi"/>
    <n v="72"/>
    <n v="2.5"/>
    <m/>
    <m/>
    <s v="Pending"/>
    <n v="15957.38"/>
    <s v="High"/>
    <s v="UK"/>
    <s v="Portal"/>
    <s v="Network Issue"/>
    <s v="No"/>
    <s v="No"/>
    <s v="Pending"/>
    <n v="2024"/>
    <s v="Mar"/>
    <s v="Mar-2024"/>
    <s v="Pending"/>
    <s v="Pending"/>
    <s v=""/>
  </r>
  <r>
    <s v="INM-0001"/>
    <s v="INM"/>
    <d v="2024-03-06T05:49:07"/>
    <s v="P4"/>
    <s v="Network Connectivity"/>
    <s v="Application"/>
    <s v="INM ticket requiring operational handling"/>
    <s v="Closed"/>
    <x v="3"/>
    <s v="Priya"/>
    <n v="48"/>
    <n v="3.19"/>
    <n v="29.31"/>
    <d v="2024-03-07T11:08:00"/>
    <s v="Met"/>
    <n v="29.31"/>
    <s v="Low"/>
    <s v="India"/>
    <s v="Service Desk"/>
    <s v="User Error"/>
    <s v="Yes"/>
    <s v="No"/>
    <s v="Met"/>
    <n v="2024"/>
    <s v="Mar"/>
    <s v="Mar-2024"/>
    <s v="Met"/>
    <s v="25-48 Hours"/>
    <n v="-18.690000000000001"/>
  </r>
  <r>
    <s v="PRM-0101"/>
    <s v="PRM"/>
    <d v="2024-03-06T08:17:54"/>
    <s v="P2"/>
    <s v="Integration Root Cause"/>
    <s v="Database"/>
    <s v="PRM ticket requiring operational handling"/>
    <s v="In Process"/>
    <x v="5"/>
    <s v="Meera"/>
    <n v="8"/>
    <n v="0.18"/>
    <m/>
    <m/>
    <s v="Pending"/>
    <n v="15951.7"/>
    <s v="High"/>
    <s v="US"/>
    <s v="Email"/>
    <s v="User Error"/>
    <s v="No"/>
    <s v="No"/>
    <s v="Pending"/>
    <n v="2024"/>
    <s v="Mar"/>
    <s v="Mar-2024"/>
    <s v="Pending"/>
    <s v="Pending"/>
    <s v=""/>
  </r>
  <r>
    <s v="PRM-0441"/>
    <s v="PRM"/>
    <d v="2024-03-06T15:35:14"/>
    <s v="P4"/>
    <s v="Database Root Cause"/>
    <s v="Application"/>
    <s v="PRM ticket requiring operational handling"/>
    <s v="Closed"/>
    <x v="2"/>
    <s v="Kavya"/>
    <n v="48"/>
    <n v="3.54"/>
    <n v="36.99"/>
    <d v="2024-03-08T04:34:27"/>
    <s v="Met"/>
    <n v="36.99"/>
    <s v="Medium"/>
    <s v="Europe"/>
    <s v="Phone"/>
    <s v="Capacity Constraint"/>
    <s v="No"/>
    <s v="No"/>
    <s v="Met"/>
    <n v="2024"/>
    <s v="Mar"/>
    <s v="Mar-2024"/>
    <s v="Met"/>
    <s v="25-48 Hours"/>
    <n v="-11.009999999999998"/>
  </r>
  <r>
    <s v="INM-0172"/>
    <s v="INM"/>
    <d v="2024-03-06T19:47:58"/>
    <s v="P3"/>
    <s v="Application Down"/>
    <s v="Reporting"/>
    <s v="INM ticket requiring operational handling"/>
    <s v="Assigned"/>
    <x v="4"/>
    <s v="Meera"/>
    <n v="24"/>
    <n v="4.9800000000000004"/>
    <m/>
    <m/>
    <s v="Pending"/>
    <n v="15940.2"/>
    <s v="Low"/>
    <s v="Europe"/>
    <s v="Portal"/>
    <s v="Certificate Expiry"/>
    <s v="No"/>
    <s v="No"/>
    <s v="Pending"/>
    <n v="2024"/>
    <s v="Mar"/>
    <s v="Mar-2024"/>
    <s v="Pending"/>
    <s v="Pending"/>
    <s v=""/>
  </r>
  <r>
    <s v="INM-0695"/>
    <s v="INM"/>
    <d v="2024-03-06T20:48:34"/>
    <s v="P4"/>
    <s v="Database Issue"/>
    <s v="Database"/>
    <s v="INM ticket requiring operational handling"/>
    <s v="Closed"/>
    <x v="4"/>
    <s v="Kiran"/>
    <n v="48"/>
    <n v="2.87"/>
    <n v="31.9"/>
    <d v="2024-03-08T04:42:44"/>
    <s v="Met"/>
    <n v="31.9"/>
    <s v="Low"/>
    <s v="US"/>
    <s v="Phone"/>
    <s v="Infrastructure Failure"/>
    <s v="No"/>
    <s v="No"/>
    <s v="Met"/>
    <n v="2024"/>
    <s v="Mar"/>
    <s v="Mar-2024"/>
    <s v="Met"/>
    <s v="25-48 Hours"/>
    <n v="-16.100000000000001"/>
  </r>
  <r>
    <s v="PRM-0663"/>
    <s v="PRM"/>
    <d v="2024-03-07T00:52:18"/>
    <s v="P2"/>
    <s v="Integration Root Cause"/>
    <s v="Reporting"/>
    <s v="PRM ticket requiring operational handling"/>
    <s v="Assigned"/>
    <x v="4"/>
    <s v="Nisha"/>
    <n v="8"/>
    <n v="0.56999999999999995"/>
    <m/>
    <m/>
    <s v="Pending"/>
    <n v="15935.13"/>
    <s v="High"/>
    <s v="US"/>
    <s v="Monitoring Alert"/>
    <s v="Infrastructure Failure"/>
    <s v="No"/>
    <s v="No"/>
    <s v="Pending"/>
    <n v="2024"/>
    <s v="Mar"/>
    <s v="Mar-2024"/>
    <s v="Pending"/>
    <s v="Pending"/>
    <s v=""/>
  </r>
  <r>
    <s v="INM-0826"/>
    <s v="INM"/>
    <d v="2024-03-07T02:41:31"/>
    <s v="P2"/>
    <s v="Database Issue"/>
    <s v="Database"/>
    <s v="INM ticket requiring operational handling"/>
    <s v="Closed"/>
    <x v="5"/>
    <s v="Arjun"/>
    <n v="8"/>
    <n v="1.1599999999999999"/>
    <n v="4.8899999999999997"/>
    <d v="2024-03-07T07:34:45"/>
    <s v="Met"/>
    <n v="4.8899999999999997"/>
    <s v="High"/>
    <s v="APAC"/>
    <s v="Email"/>
    <s v="Infrastructure Failure"/>
    <s v="No"/>
    <s v="No"/>
    <s v="Met"/>
    <n v="2024"/>
    <s v="Mar"/>
    <s v="Mar-2024"/>
    <s v="Met"/>
    <s v="5-8 Hours"/>
    <n v="-3.1100000000000003"/>
  </r>
  <r>
    <s v="INM-0133"/>
    <s v="INM"/>
    <d v="2024-03-07T04:53:50"/>
    <s v="P5"/>
    <s v="Application Down"/>
    <s v="Reporting"/>
    <s v="INM ticket requiring operational handling"/>
    <s v="In Process"/>
    <x v="4"/>
    <s v="Anil"/>
    <n v="72"/>
    <n v="1.6"/>
    <m/>
    <m/>
    <s v="Pending"/>
    <n v="15931.1"/>
    <s v="High"/>
    <s v="Europe"/>
    <s v="Email"/>
    <s v="Configuration Error"/>
    <s v="No"/>
    <s v="No"/>
    <s v="Pending"/>
    <n v="2024"/>
    <s v="Mar"/>
    <s v="Mar-2024"/>
    <s v="Pending"/>
    <s v="Pending"/>
    <s v=""/>
  </r>
  <r>
    <s v="SRM-0568"/>
    <s v="SRM"/>
    <d v="2024-03-07T05:52:10"/>
    <s v="P3"/>
    <s v="Data Request"/>
    <s v="Middleware"/>
    <s v="SRM ticket requiring operational handling"/>
    <s v="Assigned"/>
    <x v="1"/>
    <s v="Vikram"/>
    <n v="24"/>
    <n v="1.73"/>
    <m/>
    <m/>
    <s v="Pending"/>
    <n v="15930.13"/>
    <s v="Low"/>
    <s v="India"/>
    <s v="Monitoring Alert"/>
    <s v="Network Issue"/>
    <s v="No"/>
    <s v="No"/>
    <s v="Pending"/>
    <n v="2024"/>
    <s v="Mar"/>
    <s v="Mar-2024"/>
    <s v="Pending"/>
    <s v="Pending"/>
    <s v=""/>
  </r>
  <r>
    <s v="INM-0359"/>
    <s v="INM"/>
    <d v="2024-03-07T11:15:19"/>
    <s v="P3"/>
    <s v="Integration Failure"/>
    <s v="Infrastructure"/>
    <s v="INM ticket requiring operational handling"/>
    <s v="Closed"/>
    <x v="4"/>
    <s v="Neha"/>
    <n v="24"/>
    <n v="2.0699999999999998"/>
    <n v="9.6199999999999992"/>
    <d v="2024-03-07T20:52:33"/>
    <s v="Met"/>
    <n v="9.6199999999999992"/>
    <s v="Medium"/>
    <s v="UK"/>
    <s v="Email"/>
    <s v="Application Defect"/>
    <s v="No"/>
    <s v="No"/>
    <s v="Met"/>
    <n v="2024"/>
    <s v="Mar"/>
    <s v="Mar-2024"/>
    <s v="Met"/>
    <s v="9-24 Hours"/>
    <n v="-14.38"/>
  </r>
  <r>
    <s v="SRM-0839"/>
    <s v="SRM"/>
    <d v="2024-03-07T16:51:15"/>
    <s v="P1"/>
    <s v="Configuration Change"/>
    <s v="Infrastructure"/>
    <s v="SRM ticket requiring operational handling"/>
    <s v="Noticed"/>
    <x v="1"/>
    <s v="Pooja"/>
    <n v="4"/>
    <n v="0.28000000000000003"/>
    <m/>
    <m/>
    <s v="Pending"/>
    <n v="15919.15"/>
    <s v="Critical"/>
    <s v="US"/>
    <s v="Email"/>
    <s v="Infrastructure Failure"/>
    <s v="No"/>
    <s v="Yes"/>
    <s v="Pending"/>
    <n v="2024"/>
    <s v="Mar"/>
    <s v="Mar-2024"/>
    <s v="Pending"/>
    <s v="Pending"/>
    <s v=""/>
  </r>
  <r>
    <s v="INM-0910"/>
    <s v="INM"/>
    <d v="2024-03-08T01:09:11"/>
    <s v="P1"/>
    <s v="Login/Access"/>
    <s v="Application"/>
    <s v="INM ticket requiring operational handling"/>
    <s v="Closed"/>
    <x v="1"/>
    <s v="Suresh"/>
    <n v="4"/>
    <n v="0.19"/>
    <n v="1.81"/>
    <d v="2024-03-08T02:58:03"/>
    <s v="Met"/>
    <n v="1.81"/>
    <s v="Critical"/>
    <s v="Europe"/>
    <s v="Email"/>
    <s v="Application Defect"/>
    <s v="No"/>
    <s v="Yes"/>
    <s v="Met"/>
    <n v="2024"/>
    <s v="Mar"/>
    <s v="Mar-2024"/>
    <s v="Met"/>
    <s v="0-4 Hours"/>
    <n v="-2.19"/>
  </r>
  <r>
    <s v="INM-0033"/>
    <s v="INM"/>
    <d v="2024-03-08T08:25:56"/>
    <s v="P4"/>
    <s v="Certificate/TLS"/>
    <s v="Middleware"/>
    <s v="INM ticket requiring operational handling"/>
    <s v="Closed"/>
    <x v="5"/>
    <s v="Divya"/>
    <n v="48"/>
    <n v="4.37"/>
    <n v="23.07"/>
    <d v="2024-03-09T07:30:19"/>
    <s v="Met"/>
    <n v="23.07"/>
    <s v="Low"/>
    <s v="India"/>
    <s v="Email"/>
    <s v="Capacity Constraint"/>
    <s v="No"/>
    <s v="No"/>
    <s v="Met"/>
    <n v="2024"/>
    <s v="Mar"/>
    <s v="Mar-2024"/>
    <s v="Met"/>
    <s v="9-24 Hours"/>
    <n v="-24.93"/>
  </r>
  <r>
    <s v="INM-0581"/>
    <s v="INM"/>
    <d v="2024-03-09T05:13:25"/>
    <s v="P2"/>
    <s v="Application Down"/>
    <s v="Reporting"/>
    <s v="INM ticket requiring operational handling"/>
    <s v="Assigned"/>
    <x v="4"/>
    <s v="Neha"/>
    <n v="8"/>
    <n v="0.7"/>
    <m/>
    <m/>
    <s v="Pending"/>
    <n v="15882.78"/>
    <s v="High"/>
    <s v="Europe"/>
    <s v="Service Desk"/>
    <s v="Capacity Constraint"/>
    <s v="No"/>
    <s v="No"/>
    <s v="Pending"/>
    <n v="2024"/>
    <s v="Mar"/>
    <s v="Mar-2024"/>
    <s v="Pending"/>
    <s v="Pending"/>
    <s v=""/>
  </r>
  <r>
    <s v="INM-0951"/>
    <s v="INM"/>
    <d v="2024-03-09T06:46:17"/>
    <s v="P4"/>
    <s v="Certificate/TLS"/>
    <s v="Security"/>
    <s v="INM ticket requiring operational handling"/>
    <s v="Closed"/>
    <x v="3"/>
    <s v="Meera"/>
    <n v="48"/>
    <n v="1.31"/>
    <n v="18.48"/>
    <d v="2024-03-10T01:15:10"/>
    <s v="Met"/>
    <n v="18.48"/>
    <s v="Low"/>
    <s v="APAC"/>
    <s v="Portal"/>
    <s v="Network Issue"/>
    <s v="No"/>
    <s v="No"/>
    <s v="Met"/>
    <n v="2024"/>
    <s v="Mar"/>
    <s v="Mar-2024"/>
    <s v="Met"/>
    <s v="9-24 Hours"/>
    <n v="-29.52"/>
  </r>
  <r>
    <s v="PRM-0284"/>
    <s v="PRM"/>
    <d v="2024-03-09T16:02:01"/>
    <s v="P4"/>
    <s v="Infrastructure Root Cause"/>
    <s v="Middleware"/>
    <s v="PRM ticket requiring operational handling"/>
    <s v="Closed"/>
    <x v="5"/>
    <s v="Manoj"/>
    <n v="48"/>
    <n v="2.35"/>
    <n v="100.6"/>
    <d v="2024-03-13T20:38:03"/>
    <s v="Breached"/>
    <n v="100.6"/>
    <s v="Medium"/>
    <s v="India"/>
    <s v="Monitoring Alert"/>
    <s v="Unknown"/>
    <s v="No"/>
    <s v="Yes"/>
    <s v="Breached"/>
    <n v="2024"/>
    <s v="Mar"/>
    <s v="Mar-2024"/>
    <s v="Breached"/>
    <s v="48+ Hours"/>
    <n v="52.599999999999994"/>
  </r>
  <r>
    <s v="PRM-0095"/>
    <s v="PRM"/>
    <d v="2024-03-09T18:02:15"/>
    <s v="P3"/>
    <s v="Recurring Application Issue"/>
    <s v="Security"/>
    <s v="PRM ticket requiring operational handling"/>
    <s v="In Process"/>
    <x v="5"/>
    <s v="Swati"/>
    <n v="24"/>
    <n v="2.42"/>
    <m/>
    <m/>
    <s v="Pending"/>
    <n v="15869.96"/>
    <s v="High"/>
    <s v="APAC"/>
    <s v="Monitoring Alert"/>
    <s v="Capacity Constraint"/>
    <s v="No"/>
    <s v="No"/>
    <s v="Pending"/>
    <n v="2024"/>
    <s v="Mar"/>
    <s v="Mar-2024"/>
    <s v="Pending"/>
    <s v="Pending"/>
    <s v=""/>
  </r>
  <r>
    <s v="INM-0010"/>
    <s v="INM"/>
    <d v="2024-03-09T20:14:50"/>
    <s v="P4"/>
    <s v="Network Connectivity"/>
    <s v="Security"/>
    <s v="INM ticket requiring operational handling"/>
    <s v="Closed"/>
    <x v="4"/>
    <s v="Pooja"/>
    <n v="48"/>
    <n v="8.11"/>
    <n v="45.75"/>
    <d v="2024-03-11T17:59:53"/>
    <s v="Met"/>
    <n v="45.75"/>
    <s v="Medium"/>
    <s v="APAC"/>
    <s v="Monitoring Alert"/>
    <s v="Configuration Error"/>
    <s v="No"/>
    <s v="No"/>
    <s v="Met"/>
    <n v="2024"/>
    <s v="Mar"/>
    <s v="Mar-2024"/>
    <s v="Met"/>
    <s v="25-48 Hours"/>
    <n v="-2.25"/>
  </r>
  <r>
    <s v="INM-0376"/>
    <s v="INM"/>
    <d v="2024-03-10T01:19:23"/>
    <s v="P3"/>
    <s v="Login/Access"/>
    <s v="Infrastructure"/>
    <s v="INM ticket requiring operational handling"/>
    <s v="Noticed"/>
    <x v="1"/>
    <s v="Kavya"/>
    <n v="24"/>
    <n v="1.92"/>
    <m/>
    <m/>
    <s v="Pending"/>
    <n v="15862.68"/>
    <s v="Medium"/>
    <s v="UK"/>
    <s v="Service Desk"/>
    <s v="User Error"/>
    <s v="No"/>
    <s v="No"/>
    <s v="Pending"/>
    <n v="2024"/>
    <s v="Mar"/>
    <s v="Mar-2024"/>
    <s v="Pending"/>
    <s v="Pending"/>
    <s v=""/>
  </r>
  <r>
    <s v="INM-0243"/>
    <s v="INM"/>
    <d v="2024-03-10T05:19:25"/>
    <s v="P1"/>
    <s v="Database Issue"/>
    <s v="Reporting"/>
    <s v="INM ticket requiring operational handling"/>
    <s v="Closed"/>
    <x v="1"/>
    <s v="Swati"/>
    <n v="4"/>
    <n v="0.1"/>
    <n v="1.25"/>
    <d v="2024-03-10T06:34:33"/>
    <s v="Met"/>
    <n v="1.25"/>
    <s v="Critical"/>
    <s v="Europe"/>
    <s v="Service Desk"/>
    <s v="Access Issue"/>
    <s v="No"/>
    <s v="No"/>
    <s v="Met"/>
    <n v="2024"/>
    <s v="Mar"/>
    <s v="Mar-2024"/>
    <s v="Met"/>
    <s v="0-4 Hours"/>
    <n v="-2.75"/>
  </r>
  <r>
    <s v="INM-0700"/>
    <s v="INM"/>
    <d v="2024-03-10T11:32:35"/>
    <s v="P4"/>
    <s v="Database Issue"/>
    <s v="Reporting"/>
    <s v="INM ticket requiring operational handling"/>
    <s v="Closed"/>
    <x v="4"/>
    <s v="Vikram"/>
    <n v="48"/>
    <n v="13.37"/>
    <n v="23.19"/>
    <d v="2024-03-11T10:44:10"/>
    <s v="Met"/>
    <n v="23.19"/>
    <s v="Low"/>
    <s v="India"/>
    <s v="Portal"/>
    <s v="Unknown"/>
    <s v="No"/>
    <s v="No"/>
    <s v="Met"/>
    <n v="2024"/>
    <s v="Mar"/>
    <s v="Mar-2024"/>
    <s v="Met"/>
    <s v="9-24 Hours"/>
    <n v="-24.81"/>
  </r>
  <r>
    <s v="INM-0674"/>
    <s v="INM"/>
    <d v="2024-03-10T12:21:35"/>
    <s v="P3"/>
    <s v="Login/Access"/>
    <s v="Access"/>
    <s v="INM ticket requiring operational handling"/>
    <s v="Closed"/>
    <x v="2"/>
    <s v="Kavya"/>
    <n v="24"/>
    <n v="1.41"/>
    <n v="7.35"/>
    <d v="2024-03-10T19:42:31"/>
    <s v="Met"/>
    <n v="7.35"/>
    <s v="Medium"/>
    <s v="APAC"/>
    <s v="Phone"/>
    <s v="Certificate Expiry"/>
    <s v="No"/>
    <s v="No"/>
    <s v="Met"/>
    <n v="2024"/>
    <s v="Mar"/>
    <s v="Mar-2024"/>
    <s v="Met"/>
    <s v="5-8 Hours"/>
    <n v="-16.649999999999999"/>
  </r>
  <r>
    <s v="PRM-0374"/>
    <s v="PRM"/>
    <d v="2024-03-10T12:44:09"/>
    <s v="P4"/>
    <s v="Capacity Problem"/>
    <s v="Security"/>
    <s v="PRM ticket requiring operational handling"/>
    <s v="Closed"/>
    <x v="2"/>
    <s v="Pooja"/>
    <n v="48"/>
    <n v="6.95"/>
    <n v="41.77"/>
    <d v="2024-03-12T06:30:19"/>
    <s v="Met"/>
    <n v="41.77"/>
    <s v="Medium"/>
    <s v="India"/>
    <s v="Portal"/>
    <s v="Configuration Error"/>
    <s v="No"/>
    <s v="No"/>
    <s v="Met"/>
    <n v="2024"/>
    <s v="Mar"/>
    <s v="Mar-2024"/>
    <s v="Met"/>
    <s v="25-48 Hours"/>
    <n v="-6.2299999999999969"/>
  </r>
  <r>
    <s v="INM-0977"/>
    <s v="INM"/>
    <d v="2024-03-10T14:55:39"/>
    <s v="P4"/>
    <s v="Server Issue"/>
    <s v="Database"/>
    <s v="INM ticket requiring operational handling"/>
    <s v="In Process"/>
    <x v="3"/>
    <s v="Nisha"/>
    <n v="48"/>
    <n v="2.02"/>
    <m/>
    <m/>
    <s v="Pending"/>
    <n v="15849.07"/>
    <s v="Low"/>
    <s v="US"/>
    <s v="Portal"/>
    <s v="Certificate Expiry"/>
    <s v="No"/>
    <s v="No"/>
    <s v="Pending"/>
    <n v="2024"/>
    <s v="Mar"/>
    <s v="Mar-2024"/>
    <s v="Pending"/>
    <s v="Pending"/>
    <s v=""/>
  </r>
  <r>
    <s v="INM-0791"/>
    <s v="INM"/>
    <d v="2024-03-10T22:34:00"/>
    <s v="P4"/>
    <s v="Network Connectivity"/>
    <s v="Infrastructure"/>
    <s v="INM ticket requiring operational handling"/>
    <s v="In Process"/>
    <x v="3"/>
    <s v="Amit"/>
    <n v="48"/>
    <n v="6.65"/>
    <m/>
    <m/>
    <s v="Pending"/>
    <n v="15841.43"/>
    <s v="Low"/>
    <s v="India"/>
    <s v="Service Desk"/>
    <s v="Network Issue"/>
    <s v="No"/>
    <s v="No"/>
    <s v="Pending"/>
    <n v="2024"/>
    <s v="Mar"/>
    <s v="Mar-2024"/>
    <s v="Pending"/>
    <s v="Pending"/>
    <s v=""/>
  </r>
  <r>
    <s v="SRM-0318"/>
    <s v="SRM"/>
    <d v="2024-03-11T08:37:41"/>
    <s v="P5"/>
    <s v="Access Request"/>
    <s v="Infrastructure"/>
    <s v="SRM ticket requiring operational handling"/>
    <s v="In Process"/>
    <x v="4"/>
    <s v="Arjun"/>
    <n v="72"/>
    <n v="5.3"/>
    <m/>
    <m/>
    <s v="Pending"/>
    <n v="15831.37"/>
    <s v="Medium"/>
    <s v="Europe"/>
    <s v="Portal"/>
    <s v="User Error"/>
    <s v="No"/>
    <s v="No"/>
    <s v="Pending"/>
    <n v="2024"/>
    <s v="Mar"/>
    <s v="Mar-2024"/>
    <s v="Pending"/>
    <s v="Pending"/>
    <s v=""/>
  </r>
  <r>
    <s v="INM-0218"/>
    <s v="INM"/>
    <d v="2024-03-11T11:04:58"/>
    <s v="P3"/>
    <s v="Certificate/TLS"/>
    <s v="Infrastructure"/>
    <s v="INM ticket requiring operational handling"/>
    <s v="In Process"/>
    <x v="4"/>
    <s v="Arjun"/>
    <n v="24"/>
    <n v="3.31"/>
    <m/>
    <m/>
    <s v="Pending"/>
    <n v="15828.92"/>
    <s v="Low"/>
    <s v="India"/>
    <s v="Phone"/>
    <s v="Certificate Expiry"/>
    <s v="No"/>
    <s v="No"/>
    <s v="Pending"/>
    <n v="2024"/>
    <s v="Mar"/>
    <s v="Mar-2024"/>
    <s v="Pending"/>
    <s v="Pending"/>
    <s v=""/>
  </r>
  <r>
    <s v="PRM-0380"/>
    <s v="PRM"/>
    <d v="2024-03-11T11:24:57"/>
    <s v="P4"/>
    <s v="Integration Root Cause"/>
    <s v="Reporting"/>
    <s v="PRM ticket requiring operational handling"/>
    <s v="Closed"/>
    <x v="0"/>
    <s v="Kavya"/>
    <n v="48"/>
    <n v="0.68"/>
    <n v="22.61"/>
    <d v="2024-03-12T10:01:50"/>
    <s v="Met"/>
    <n v="22.61"/>
    <s v="Low"/>
    <s v="India"/>
    <s v="Monitoring Alert"/>
    <s v="Access Issue"/>
    <s v="No"/>
    <s v="No"/>
    <s v="Met"/>
    <n v="2024"/>
    <s v="Mar"/>
    <s v="Mar-2024"/>
    <s v="Met"/>
    <s v="9-24 Hours"/>
    <n v="-25.39"/>
  </r>
  <r>
    <s v="PRM-0801"/>
    <s v="PRM"/>
    <d v="2024-03-11T16:25:45"/>
    <s v="P2"/>
    <s v="Integration Root Cause"/>
    <s v="Middleware"/>
    <s v="PRM ticket requiring operational handling"/>
    <s v="Closed"/>
    <x v="4"/>
    <s v="Vikram"/>
    <n v="8"/>
    <n v="0.67"/>
    <n v="2.68"/>
    <d v="2024-03-11T19:06:17"/>
    <s v="Met"/>
    <n v="2.68"/>
    <s v="High"/>
    <s v="India"/>
    <s v="Portal"/>
    <s v="Infrastructure Failure"/>
    <s v="No"/>
    <s v="No"/>
    <s v="Met"/>
    <n v="2024"/>
    <s v="Mar"/>
    <s v="Mar-2024"/>
    <s v="Met"/>
    <s v="0-4 Hours"/>
    <n v="-5.32"/>
  </r>
  <r>
    <s v="INM-0087"/>
    <s v="INM"/>
    <d v="2024-03-12T01:44:38"/>
    <s v="P3"/>
    <s v="Performance Issue"/>
    <s v="Application"/>
    <s v="INM ticket requiring operational handling"/>
    <s v="Closed"/>
    <x v="4"/>
    <s v="Ravi"/>
    <n v="24"/>
    <n v="2.13"/>
    <n v="18.350000000000001"/>
    <d v="2024-03-12T20:05:46"/>
    <s v="Met"/>
    <n v="18.350000000000001"/>
    <s v="Medium"/>
    <s v="UK"/>
    <s v="Phone"/>
    <s v="Network Issue"/>
    <s v="No"/>
    <s v="No"/>
    <s v="Met"/>
    <n v="2024"/>
    <s v="Mar"/>
    <s v="Mar-2024"/>
    <s v="Met"/>
    <s v="9-24 Hours"/>
    <n v="-5.6499999999999986"/>
  </r>
  <r>
    <s v="PRM-0200"/>
    <s v="PRM"/>
    <d v="2024-03-12T03:28:51"/>
    <s v="P3"/>
    <s v="Capacity Problem"/>
    <s v="Security"/>
    <s v="PRM ticket requiring operational handling"/>
    <s v="Closed"/>
    <x v="5"/>
    <s v="Manoj"/>
    <n v="24"/>
    <n v="1.07"/>
    <n v="19.100000000000001"/>
    <d v="2024-03-12T22:35:01"/>
    <s v="Met"/>
    <n v="19.100000000000001"/>
    <s v="High"/>
    <s v="Europe"/>
    <s v="Phone"/>
    <s v="Capacity Constraint"/>
    <s v="No"/>
    <s v="No"/>
    <s v="Met"/>
    <n v="2024"/>
    <s v="Mar"/>
    <s v="Mar-2024"/>
    <s v="Met"/>
    <s v="9-24 Hours"/>
    <n v="-4.8999999999999986"/>
  </r>
  <r>
    <s v="SRM-0429"/>
    <s v="SRM"/>
    <d v="2024-03-12T06:52:05"/>
    <s v="P3"/>
    <s v="Software Installation"/>
    <s v="Database"/>
    <s v="SRM ticket requiring operational handling"/>
    <s v="Noticed"/>
    <x v="5"/>
    <s v="Pooja"/>
    <n v="24"/>
    <n v="2.2000000000000002"/>
    <m/>
    <m/>
    <s v="Pending"/>
    <n v="15809.13"/>
    <s v="High"/>
    <s v="UK"/>
    <s v="Email"/>
    <s v="Network Issue"/>
    <s v="No"/>
    <s v="No"/>
    <s v="Pending"/>
    <n v="2024"/>
    <s v="Mar"/>
    <s v="Mar-2024"/>
    <s v="Pending"/>
    <s v="Pending"/>
    <s v=""/>
  </r>
  <r>
    <s v="PRM-0782"/>
    <s v="PRM"/>
    <d v="2024-03-12T14:41:28"/>
    <s v="P5"/>
    <s v="Integration Root Cause"/>
    <s v="Reporting"/>
    <s v="PRM ticket requiring operational handling"/>
    <s v="Answered"/>
    <x v="1"/>
    <s v="Vikram"/>
    <n v="72"/>
    <n v="1.7"/>
    <n v="99.52"/>
    <d v="2024-03-16T18:12:30"/>
    <s v="Breached"/>
    <n v="99.52"/>
    <s v="High"/>
    <s v="APAC"/>
    <s v="Portal"/>
    <s v="Capacity Constraint"/>
    <s v="No"/>
    <s v="No"/>
    <s v="Breached"/>
    <n v="2024"/>
    <s v="Mar"/>
    <s v="Mar-2024"/>
    <s v="Breached"/>
    <s v="48+ Hours"/>
    <n v="27.519999999999996"/>
  </r>
  <r>
    <s v="INM-0588"/>
    <s v="INM"/>
    <d v="2024-03-13T10:50:27"/>
    <s v="P2"/>
    <s v="Server Issue"/>
    <s v="Reporting"/>
    <s v="INM ticket requiring operational handling"/>
    <s v="In Process"/>
    <x v="5"/>
    <s v="Neha"/>
    <n v="8"/>
    <n v="0.57999999999999996"/>
    <m/>
    <m/>
    <s v="Pending"/>
    <n v="15781.16"/>
    <s v="High"/>
    <s v="India"/>
    <s v="Phone"/>
    <s v="Application Defect"/>
    <s v="No"/>
    <s v="No"/>
    <s v="Pending"/>
    <n v="2024"/>
    <s v="Mar"/>
    <s v="Mar-2024"/>
    <s v="Pending"/>
    <s v="Pending"/>
    <s v=""/>
  </r>
  <r>
    <s v="PRM-0394"/>
    <s v="PRM"/>
    <d v="2024-03-13T15:28:31"/>
    <s v="P4"/>
    <s v="Recurring Application Issue"/>
    <s v="Database"/>
    <s v="PRM ticket requiring operational handling"/>
    <s v="In Process"/>
    <x v="4"/>
    <s v="Amit"/>
    <n v="48"/>
    <n v="0.59"/>
    <m/>
    <m/>
    <s v="Pending"/>
    <n v="15776.52"/>
    <s v="Medium"/>
    <s v="UK"/>
    <s v="Email"/>
    <s v="Application Defect"/>
    <s v="No"/>
    <s v="No"/>
    <s v="Pending"/>
    <n v="2024"/>
    <s v="Mar"/>
    <s v="Mar-2024"/>
    <s v="Pending"/>
    <s v="Pending"/>
    <s v=""/>
  </r>
  <r>
    <s v="SRM-0822"/>
    <s v="SRM"/>
    <d v="2024-03-13T16:14:31"/>
    <s v="P5"/>
    <s v="Certificate Request"/>
    <s v="Middleware"/>
    <s v="SRM ticket requiring operational handling"/>
    <s v="Closed"/>
    <x v="1"/>
    <s v="Vikram"/>
    <n v="72"/>
    <n v="10.76"/>
    <n v="45.93"/>
    <d v="2024-03-15T14:10:28"/>
    <s v="Met"/>
    <n v="45.93"/>
    <s v="Low"/>
    <s v="APAC"/>
    <s v="Service Desk"/>
    <s v="Application Defect"/>
    <s v="No"/>
    <s v="No"/>
    <s v="Met"/>
    <n v="2024"/>
    <s v="Mar"/>
    <s v="Mar-2024"/>
    <s v="Met"/>
    <s v="25-48 Hours"/>
    <n v="-26.07"/>
  </r>
  <r>
    <s v="SRM-0919"/>
    <s v="SRM"/>
    <d v="2024-03-13T19:25:48"/>
    <s v="P4"/>
    <s v="New User Setup"/>
    <s v="Infrastructure"/>
    <s v="SRM ticket requiring operational handling"/>
    <s v="Assigned"/>
    <x v="3"/>
    <s v="Rahul"/>
    <n v="48"/>
    <n v="2.56"/>
    <m/>
    <m/>
    <s v="Pending"/>
    <n v="15772.57"/>
    <s v="Medium"/>
    <s v="UK"/>
    <s v="Phone"/>
    <s v="Unknown"/>
    <s v="No"/>
    <s v="No"/>
    <s v="Pending"/>
    <n v="2024"/>
    <s v="Mar"/>
    <s v="Mar-2024"/>
    <s v="Pending"/>
    <s v="Pending"/>
    <s v=""/>
  </r>
  <r>
    <s v="INM-0891"/>
    <s v="INM"/>
    <d v="2024-03-14T02:03:20"/>
    <s v="P3"/>
    <s v="Login/Access"/>
    <s v="Infrastructure"/>
    <s v="INM ticket requiring operational handling"/>
    <s v="Closed"/>
    <x v="1"/>
    <s v="Rohit"/>
    <n v="24"/>
    <n v="0.21"/>
    <n v="7.4"/>
    <d v="2024-03-14T09:27:08"/>
    <s v="Met"/>
    <n v="7.4"/>
    <s v="Low"/>
    <s v="UK"/>
    <s v="Service Desk"/>
    <s v="Unknown"/>
    <s v="No"/>
    <s v="No"/>
    <s v="Met"/>
    <n v="2024"/>
    <s v="Mar"/>
    <s v="Mar-2024"/>
    <s v="Met"/>
    <s v="5-8 Hours"/>
    <n v="-16.600000000000001"/>
  </r>
  <r>
    <s v="PRM-0492"/>
    <s v="PRM"/>
    <d v="2024-03-14T06:15:37"/>
    <s v="P4"/>
    <s v="Integration Root Cause"/>
    <s v="Application"/>
    <s v="PRM ticket requiring operational handling"/>
    <s v="Closed"/>
    <x v="3"/>
    <s v="Asha"/>
    <n v="48"/>
    <n v="2.17"/>
    <n v="19.190000000000001"/>
    <d v="2024-03-15T01:26:54"/>
    <s v="Met"/>
    <n v="19.190000000000001"/>
    <s v="Medium"/>
    <s v="India"/>
    <s v="Phone"/>
    <s v="Network Issue"/>
    <s v="No"/>
    <s v="No"/>
    <s v="Met"/>
    <n v="2024"/>
    <s v="Mar"/>
    <s v="Mar-2024"/>
    <s v="Met"/>
    <s v="9-24 Hours"/>
    <n v="-28.81"/>
  </r>
  <r>
    <s v="SRM-0420"/>
    <s v="SRM"/>
    <d v="2024-03-14T14:55:58"/>
    <s v="P4"/>
    <s v="Report Request"/>
    <s v="Database"/>
    <s v="SRM ticket requiring operational handling"/>
    <s v="Closed"/>
    <x v="4"/>
    <s v="Kiran"/>
    <n v="48"/>
    <n v="3.21"/>
    <n v="32.42"/>
    <d v="2024-03-15T23:21:27"/>
    <s v="Met"/>
    <n v="32.42"/>
    <s v="High"/>
    <s v="UK"/>
    <s v="Service Desk"/>
    <s v="Configuration Error"/>
    <s v="No"/>
    <s v="No"/>
    <s v="Met"/>
    <n v="2024"/>
    <s v="Mar"/>
    <s v="Mar-2024"/>
    <s v="Met"/>
    <s v="25-48 Hours"/>
    <n v="-15.579999999999998"/>
  </r>
  <r>
    <s v="PRM-0725"/>
    <s v="PRM"/>
    <d v="2024-03-15T03:27:54"/>
    <s v="P5"/>
    <s v="Recurring Application Issue"/>
    <s v="Middleware"/>
    <s v="PRM ticket requiring operational handling"/>
    <s v="In Process"/>
    <x v="1"/>
    <s v="Nisha"/>
    <n v="72"/>
    <n v="7.37"/>
    <m/>
    <m/>
    <s v="Pending"/>
    <n v="15740.53"/>
    <s v="Medium"/>
    <s v="India"/>
    <s v="Email"/>
    <s v="Third-Party Dependency"/>
    <s v="No"/>
    <s v="No"/>
    <s v="Pending"/>
    <n v="2024"/>
    <s v="Mar"/>
    <s v="Mar-2024"/>
    <s v="Pending"/>
    <s v="Pending"/>
    <s v=""/>
  </r>
  <r>
    <s v="INM-0580"/>
    <s v="INM"/>
    <d v="2024-03-15T07:43:54"/>
    <s v="P3"/>
    <s v="Application Down"/>
    <s v="Middleware"/>
    <s v="INM ticket requiring operational handling"/>
    <s v="Closed"/>
    <x v="4"/>
    <s v="Vikram"/>
    <n v="24"/>
    <n v="0.79"/>
    <n v="16.93"/>
    <d v="2024-03-16T00:39:24"/>
    <s v="Met"/>
    <n v="16.93"/>
    <s v="High"/>
    <s v="UK"/>
    <s v="Email"/>
    <s v="Application Defect"/>
    <s v="No"/>
    <s v="Yes"/>
    <s v="Met"/>
    <n v="2024"/>
    <s v="Mar"/>
    <s v="Mar-2024"/>
    <s v="Met"/>
    <s v="9-24 Hours"/>
    <n v="-7.07"/>
  </r>
  <r>
    <s v="SRM-0688"/>
    <s v="SRM"/>
    <d v="2024-03-15T10:06:37"/>
    <s v="P3"/>
    <s v="Software Installation"/>
    <s v="Access"/>
    <s v="SRM ticket requiring operational handling"/>
    <s v="Closed"/>
    <x v="3"/>
    <s v="Suresh"/>
    <n v="24"/>
    <n v="5.35"/>
    <n v="8.82"/>
    <d v="2024-03-15T18:56:01"/>
    <s v="Met"/>
    <n v="8.82"/>
    <s v="Medium"/>
    <s v="UK"/>
    <s v="Monitoring Alert"/>
    <s v="Configuration Error"/>
    <s v="No"/>
    <s v="No"/>
    <s v="Met"/>
    <n v="2024"/>
    <s v="Mar"/>
    <s v="Mar-2024"/>
    <s v="Met"/>
    <s v="9-24 Hours"/>
    <n v="-15.18"/>
  </r>
  <r>
    <s v="PRM-0536"/>
    <s v="PRM"/>
    <d v="2024-03-16T07:36:20"/>
    <s v="P3"/>
    <s v="Capacity Problem"/>
    <s v="Reporting"/>
    <s v="PRM ticket requiring operational handling"/>
    <s v="Answered"/>
    <x v="3"/>
    <s v="Asha"/>
    <n v="24"/>
    <n v="1.34"/>
    <n v="13.52"/>
    <d v="2024-03-16T21:07:33"/>
    <s v="Met"/>
    <n v="13.52"/>
    <s v="Low"/>
    <s v="US"/>
    <s v="Service Desk"/>
    <s v="Infrastructure Failure"/>
    <s v="No"/>
    <s v="No"/>
    <s v="Met"/>
    <n v="2024"/>
    <s v="Mar"/>
    <s v="Mar-2024"/>
    <s v="Met"/>
    <s v="9-24 Hours"/>
    <n v="-10.48"/>
  </r>
  <r>
    <s v="INM-0258"/>
    <s v="INM"/>
    <d v="2024-03-16T14:06:05"/>
    <s v="P3"/>
    <s v="Network Connectivity"/>
    <s v="Middleware"/>
    <s v="INM ticket requiring operational handling"/>
    <s v="Closed"/>
    <x v="3"/>
    <s v="Suresh"/>
    <n v="24"/>
    <n v="4.5999999999999996"/>
    <n v="22.89"/>
    <d v="2024-03-17T12:59:44"/>
    <s v="Met"/>
    <n v="22.89"/>
    <s v="Low"/>
    <s v="UK"/>
    <s v="Phone"/>
    <s v="Access Issue"/>
    <s v="No"/>
    <s v="No"/>
    <s v="Met"/>
    <n v="2024"/>
    <s v="Mar"/>
    <s v="Mar-2024"/>
    <s v="Met"/>
    <s v="9-24 Hours"/>
    <n v="-1.1099999999999994"/>
  </r>
  <r>
    <s v="PRM-0236"/>
    <s v="PRM"/>
    <d v="2024-03-16T15:13:54"/>
    <s v="P5"/>
    <s v="Capacity Problem"/>
    <s v="Security"/>
    <s v="PRM ticket requiring operational handling"/>
    <s v="Assigned"/>
    <x v="0"/>
    <s v="Sneha"/>
    <n v="72"/>
    <n v="6.91"/>
    <m/>
    <m/>
    <s v="Pending"/>
    <n v="15704.77"/>
    <s v="High"/>
    <s v="India"/>
    <s v="Service Desk"/>
    <s v="Third-Party Dependency"/>
    <s v="No"/>
    <s v="No"/>
    <s v="Pending"/>
    <n v="2024"/>
    <s v="Mar"/>
    <s v="Mar-2024"/>
    <s v="Pending"/>
    <s v="Pending"/>
    <s v=""/>
  </r>
  <r>
    <s v="SRM-0306"/>
    <s v="SRM"/>
    <d v="2024-03-16T16:42:34"/>
    <s v="P4"/>
    <s v="Account Request"/>
    <s v="Access"/>
    <s v="SRM ticket requiring operational handling"/>
    <s v="Closed"/>
    <x v="1"/>
    <s v="Rohit"/>
    <n v="48"/>
    <n v="4"/>
    <n v="32.729999999999997"/>
    <d v="2024-03-18T01:26:37"/>
    <s v="Met"/>
    <n v="32.729999999999997"/>
    <s v="Low"/>
    <s v="Europe"/>
    <s v="Service Desk"/>
    <s v="Capacity Constraint"/>
    <s v="No"/>
    <s v="No"/>
    <s v="Met"/>
    <n v="2024"/>
    <s v="Mar"/>
    <s v="Mar-2024"/>
    <s v="Met"/>
    <s v="25-48 Hours"/>
    <n v="-15.270000000000003"/>
  </r>
  <r>
    <s v="PRM-0692"/>
    <s v="PRM"/>
    <d v="2024-03-17T05:17:09"/>
    <s v="P5"/>
    <s v="Capacity Problem"/>
    <s v="Application"/>
    <s v="PRM ticket requiring operational handling"/>
    <s v="In Process"/>
    <x v="0"/>
    <s v="Priya"/>
    <n v="72"/>
    <n v="4.8499999999999996"/>
    <m/>
    <m/>
    <s v="Pending"/>
    <n v="15690.71"/>
    <s v="High"/>
    <s v="Europe"/>
    <s v="Service Desk"/>
    <s v="Certificate Expiry"/>
    <s v="No"/>
    <s v="No"/>
    <s v="Pending"/>
    <n v="2024"/>
    <s v="Mar"/>
    <s v="Mar-2024"/>
    <s v="Pending"/>
    <s v="Pending"/>
    <s v=""/>
  </r>
  <r>
    <s v="INM-0516"/>
    <s v="INM"/>
    <d v="2024-03-17T22:59:54"/>
    <s v="P4"/>
    <s v="Performance Issue"/>
    <s v="Application"/>
    <s v="INM ticket requiring operational handling"/>
    <s v="Noticed"/>
    <x v="3"/>
    <s v="Suresh"/>
    <n v="48"/>
    <n v="6.86"/>
    <m/>
    <m/>
    <s v="Pending"/>
    <n v="15673"/>
    <s v="Low"/>
    <s v="Europe"/>
    <s v="Email"/>
    <s v="User Error"/>
    <s v="No"/>
    <s v="No"/>
    <s v="Pending"/>
    <n v="2024"/>
    <s v="Mar"/>
    <s v="Mar-2024"/>
    <s v="Pending"/>
    <s v="Pending"/>
    <s v=""/>
  </r>
  <r>
    <s v="SRM-0108"/>
    <s v="SRM"/>
    <d v="2024-03-18T03:53:30"/>
    <s v="P5"/>
    <s v="Certificate Request"/>
    <s v="Middleware"/>
    <s v="SRM ticket requiring operational handling"/>
    <s v="Closed"/>
    <x v="0"/>
    <s v="Priya"/>
    <n v="72"/>
    <n v="9.68"/>
    <n v="38.270000000000003"/>
    <d v="2024-03-19T18:09:27"/>
    <s v="Met"/>
    <n v="38.270000000000003"/>
    <s v="Low"/>
    <s v="UK"/>
    <s v="Portal"/>
    <s v="Unknown"/>
    <s v="No"/>
    <s v="No"/>
    <s v="Met"/>
    <n v="2024"/>
    <s v="Mar"/>
    <s v="Mar-2024"/>
    <s v="Met"/>
    <s v="25-48 Hours"/>
    <n v="-33.729999999999997"/>
  </r>
  <r>
    <s v="SRM-0393"/>
    <s v="SRM"/>
    <d v="2024-03-18T04:45:00"/>
    <s v="P4"/>
    <s v="Configuration Change"/>
    <s v="Application"/>
    <s v="SRM ticket requiring operational handling"/>
    <s v="Assigned"/>
    <x v="0"/>
    <s v="Manoj"/>
    <n v="48"/>
    <n v="9.6"/>
    <m/>
    <m/>
    <s v="Pending"/>
    <n v="15667.25"/>
    <s v="High"/>
    <s v="Europe"/>
    <s v="Email"/>
    <s v="Application Defect"/>
    <s v="No"/>
    <s v="No"/>
    <s v="Pending"/>
    <n v="2024"/>
    <s v="Mar"/>
    <s v="Mar-2024"/>
    <s v="Pending"/>
    <s v="Pending"/>
    <s v=""/>
  </r>
  <r>
    <s v="INM-0460"/>
    <s v="INM"/>
    <d v="2024-03-18T09:51:50"/>
    <s v="P1"/>
    <s v="Server Issue"/>
    <s v="Access"/>
    <s v="INM ticket requiring operational handling"/>
    <s v="Noticed"/>
    <x v="5"/>
    <s v="Suresh"/>
    <n v="4"/>
    <n v="0.26"/>
    <m/>
    <m/>
    <s v="Pending"/>
    <n v="15662.14"/>
    <s v="Critical"/>
    <s v="APAC"/>
    <s v="Portal"/>
    <s v="Infrastructure Failure"/>
    <s v="No"/>
    <s v="Yes"/>
    <s v="Pending"/>
    <n v="2024"/>
    <s v="Mar"/>
    <s v="Mar-2024"/>
    <s v="Pending"/>
    <s v="Pending"/>
    <s v=""/>
  </r>
  <r>
    <s v="INM-0171"/>
    <s v="INM"/>
    <d v="2024-03-18T14:09:55"/>
    <s v="P3"/>
    <s v="Database Issue"/>
    <s v="Application"/>
    <s v="INM ticket requiring operational handling"/>
    <s v="Closed"/>
    <x v="1"/>
    <s v="Amit"/>
    <n v="24"/>
    <n v="0.14000000000000001"/>
    <n v="14.12"/>
    <d v="2024-03-19T04:17:23"/>
    <s v="Met"/>
    <n v="14.12"/>
    <s v="Medium"/>
    <s v="Europe"/>
    <s v="Phone"/>
    <s v="Configuration Error"/>
    <s v="No"/>
    <s v="No"/>
    <s v="Met"/>
    <n v="2024"/>
    <s v="Mar"/>
    <s v="Mar-2024"/>
    <s v="Met"/>
    <s v="9-24 Hours"/>
    <n v="-9.8800000000000008"/>
  </r>
  <r>
    <s v="INM-0818"/>
    <s v="INM"/>
    <d v="2024-03-18T19:01:27"/>
    <s v="P1"/>
    <s v="Network Connectivity"/>
    <s v="Middleware"/>
    <s v="INM ticket requiring operational handling"/>
    <s v="In Process"/>
    <x v="5"/>
    <s v="Pooja"/>
    <n v="4"/>
    <n v="0.1"/>
    <m/>
    <m/>
    <s v="Pending"/>
    <n v="15652.98"/>
    <s v="Critical"/>
    <s v="US"/>
    <s v="Service Desk"/>
    <s v="Third-Party Dependency"/>
    <s v="No"/>
    <s v="No"/>
    <s v="Pending"/>
    <n v="2024"/>
    <s v="Mar"/>
    <s v="Mar-2024"/>
    <s v="Pending"/>
    <s v="Pending"/>
    <s v=""/>
  </r>
  <r>
    <s v="INM-0583"/>
    <s v="INM"/>
    <d v="2024-03-19T00:40:55"/>
    <s v="P4"/>
    <s v="Server Issue"/>
    <s v="Application"/>
    <s v="INM ticket requiring operational handling"/>
    <s v="Closed"/>
    <x v="3"/>
    <s v="Swati"/>
    <n v="48"/>
    <n v="8.35"/>
    <n v="16.97"/>
    <d v="2024-03-19T17:39:15"/>
    <s v="Met"/>
    <n v="16.97"/>
    <s v="Medium"/>
    <s v="Europe"/>
    <s v="Service Desk"/>
    <s v="Capacity Constraint"/>
    <s v="Yes"/>
    <s v="Yes"/>
    <s v="Met"/>
    <n v="2024"/>
    <s v="Mar"/>
    <s v="Mar-2024"/>
    <s v="Met"/>
    <s v="9-24 Hours"/>
    <n v="-31.03"/>
  </r>
  <r>
    <s v="PRM-0077"/>
    <s v="PRM"/>
    <d v="2024-03-19T07:28:17"/>
    <s v="P4"/>
    <s v="Integration Root Cause"/>
    <s v="Access"/>
    <s v="PRM ticket requiring operational handling"/>
    <s v="Closed"/>
    <x v="4"/>
    <s v="Anil"/>
    <n v="48"/>
    <n v="2.96"/>
    <n v="25.36"/>
    <d v="2024-03-20T08:50:00"/>
    <s v="Met"/>
    <n v="25.36"/>
    <s v="Medium"/>
    <s v="UK"/>
    <s v="Phone"/>
    <s v="Access Issue"/>
    <s v="No"/>
    <s v="No"/>
    <s v="Met"/>
    <n v="2024"/>
    <s v="Mar"/>
    <s v="Mar-2024"/>
    <s v="Met"/>
    <s v="25-48 Hours"/>
    <n v="-22.64"/>
  </r>
  <r>
    <s v="SRM-0388"/>
    <s v="SRM"/>
    <d v="2024-03-19T11:21:56"/>
    <s v="P5"/>
    <s v="Configuration Change"/>
    <s v="Access"/>
    <s v="SRM ticket requiring operational handling"/>
    <s v="In Process"/>
    <x v="1"/>
    <s v="Pooja"/>
    <n v="72"/>
    <n v="19.82"/>
    <m/>
    <m/>
    <s v="Pending"/>
    <n v="15636.63"/>
    <s v="High"/>
    <s v="US"/>
    <s v="Portal"/>
    <s v="Capacity Constraint"/>
    <s v="No"/>
    <s v="No"/>
    <s v="Pending"/>
    <n v="2024"/>
    <s v="Mar"/>
    <s v="Mar-2024"/>
    <s v="Pending"/>
    <s v="Pending"/>
    <s v=""/>
  </r>
  <r>
    <s v="PRM-0464"/>
    <s v="PRM"/>
    <d v="2024-03-19T13:47:24"/>
    <s v="P4"/>
    <s v="Recurring Application Issue"/>
    <s v="Reporting"/>
    <s v="PRM ticket requiring operational handling"/>
    <s v="Closed"/>
    <x v="1"/>
    <s v="Arjun"/>
    <n v="48"/>
    <n v="5.38"/>
    <n v="12.2"/>
    <d v="2024-03-20T01:59:29"/>
    <s v="Met"/>
    <n v="12.2"/>
    <s v="High"/>
    <s v="India"/>
    <s v="Portal"/>
    <s v="Network Issue"/>
    <s v="No"/>
    <s v="No"/>
    <s v="Met"/>
    <n v="2024"/>
    <s v="Mar"/>
    <s v="Mar-2024"/>
    <s v="Met"/>
    <s v="9-24 Hours"/>
    <n v="-35.799999999999997"/>
  </r>
  <r>
    <s v="SRM-0777"/>
    <s v="SRM"/>
    <d v="2024-03-19T16:34:18"/>
    <s v="P4"/>
    <s v="New User Setup"/>
    <s v="Infrastructure"/>
    <s v="SRM ticket requiring operational handling"/>
    <s v="In Process"/>
    <x v="5"/>
    <s v="Neha"/>
    <n v="48"/>
    <n v="6.1"/>
    <m/>
    <m/>
    <s v="Pending"/>
    <n v="15631.43"/>
    <s v="Medium"/>
    <s v="India"/>
    <s v="Service Desk"/>
    <s v="Network Issue"/>
    <s v="No"/>
    <s v="No"/>
    <s v="Pending"/>
    <n v="2024"/>
    <s v="Mar"/>
    <s v="Mar-2024"/>
    <s v="Pending"/>
    <s v="Pending"/>
    <s v=""/>
  </r>
  <r>
    <s v="INM-0322"/>
    <s v="INM"/>
    <d v="2024-03-19T18:12:25"/>
    <s v="P3"/>
    <s v="Server Issue"/>
    <s v="Reporting"/>
    <s v="INM ticket requiring operational handling"/>
    <s v="In Process"/>
    <x v="3"/>
    <s v="Arjun"/>
    <n v="24"/>
    <n v="4.2300000000000004"/>
    <m/>
    <m/>
    <s v="Pending"/>
    <n v="15629.79"/>
    <s v="Low"/>
    <s v="US"/>
    <s v="Monitoring Alert"/>
    <s v="User Error"/>
    <s v="No"/>
    <s v="No"/>
    <s v="Pending"/>
    <n v="2024"/>
    <s v="Mar"/>
    <s v="Mar-2024"/>
    <s v="Pending"/>
    <s v="Pending"/>
    <s v=""/>
  </r>
  <r>
    <s v="PRM-0980"/>
    <s v="PRM"/>
    <d v="2024-03-19T22:15:52"/>
    <s v="P3"/>
    <s v="Integration Root Cause"/>
    <s v="Database"/>
    <s v="PRM ticket requiring operational handling"/>
    <s v="Noticed"/>
    <x v="3"/>
    <s v="Vikram"/>
    <n v="24"/>
    <n v="3.7"/>
    <m/>
    <m/>
    <s v="Pending"/>
    <n v="15625.74"/>
    <s v="High"/>
    <s v="US"/>
    <s v="Phone"/>
    <s v="Certificate Expiry"/>
    <s v="No"/>
    <s v="No"/>
    <s v="Pending"/>
    <n v="2024"/>
    <s v="Mar"/>
    <s v="Mar-2024"/>
    <s v="Pending"/>
    <s v="Pending"/>
    <s v=""/>
  </r>
  <r>
    <s v="INM-0310"/>
    <s v="INM"/>
    <d v="2024-03-20T08:51:09"/>
    <s v="P2"/>
    <s v="Database Issue"/>
    <s v="Application"/>
    <s v="INM ticket requiring operational handling"/>
    <s v="Closed"/>
    <x v="1"/>
    <s v="Nisha"/>
    <n v="8"/>
    <n v="0.3"/>
    <n v="2.41"/>
    <d v="2024-03-20T11:15:54"/>
    <s v="Met"/>
    <n v="2.41"/>
    <s v="High"/>
    <s v="US"/>
    <s v="Portal"/>
    <s v="Unknown"/>
    <s v="No"/>
    <s v="No"/>
    <s v="Met"/>
    <n v="2024"/>
    <s v="Mar"/>
    <s v="Mar-2024"/>
    <s v="Met"/>
    <s v="0-4 Hours"/>
    <n v="-5.59"/>
  </r>
  <r>
    <s v="INM-0480"/>
    <s v="INM"/>
    <d v="2024-03-20T18:49:20"/>
    <s v="P5"/>
    <s v="Certificate/TLS"/>
    <s v="Reporting"/>
    <s v="INM ticket requiring operational handling"/>
    <s v="Closed"/>
    <x v="0"/>
    <s v="Amit"/>
    <n v="72"/>
    <n v="17.100000000000001"/>
    <n v="32.659999999999997"/>
    <d v="2024-03-22T03:28:45"/>
    <s v="Met"/>
    <n v="32.659999999999997"/>
    <s v="Low"/>
    <s v="APAC"/>
    <s v="Portal"/>
    <s v="User Error"/>
    <s v="No"/>
    <s v="No"/>
    <s v="Met"/>
    <n v="2024"/>
    <s v="Mar"/>
    <s v="Mar-2024"/>
    <s v="Met"/>
    <s v="25-48 Hours"/>
    <n v="-39.340000000000003"/>
  </r>
  <r>
    <s v="SRM-0310"/>
    <s v="SRM"/>
    <d v="2024-03-20T22:38:57"/>
    <s v="P3"/>
    <s v="Software Installation"/>
    <s v="Database"/>
    <s v="SRM ticket requiring operational handling"/>
    <s v="Closed"/>
    <x v="2"/>
    <s v="Swati"/>
    <n v="24"/>
    <n v="1.54"/>
    <n v="16.38"/>
    <d v="2024-03-21T15:01:51"/>
    <s v="Met"/>
    <n v="16.38"/>
    <s v="High"/>
    <s v="APAC"/>
    <s v="Service Desk"/>
    <s v="Infrastructure Failure"/>
    <s v="No"/>
    <s v="No"/>
    <s v="Met"/>
    <n v="2024"/>
    <s v="Mar"/>
    <s v="Mar-2024"/>
    <s v="Met"/>
    <s v="9-24 Hours"/>
    <n v="-7.620000000000001"/>
  </r>
  <r>
    <s v="INM-0808"/>
    <s v="INM"/>
    <d v="2024-03-21T20:09:46"/>
    <s v="P3"/>
    <s v="Application Down"/>
    <s v="Infrastructure"/>
    <s v="INM ticket requiring operational handling"/>
    <s v="Closed"/>
    <x v="4"/>
    <s v="Arjun"/>
    <n v="24"/>
    <n v="1.78"/>
    <n v="20.38"/>
    <d v="2024-03-22T16:32:38"/>
    <s v="Met"/>
    <n v="20.38"/>
    <s v="Medium"/>
    <s v="Europe"/>
    <s v="Portal"/>
    <s v="Unknown"/>
    <s v="Yes"/>
    <s v="No"/>
    <s v="Met"/>
    <n v="2024"/>
    <s v="Mar"/>
    <s v="Mar-2024"/>
    <s v="Met"/>
    <s v="9-24 Hours"/>
    <n v="-3.620000000000001"/>
  </r>
  <r>
    <s v="PRM-0163"/>
    <s v="PRM"/>
    <d v="2024-03-21T20:59:15"/>
    <s v="P4"/>
    <s v="Infrastructure Root Cause"/>
    <s v="Database"/>
    <s v="PRM ticket requiring operational handling"/>
    <s v="Closed"/>
    <x v="5"/>
    <s v="Kiran"/>
    <n v="48"/>
    <n v="3.37"/>
    <n v="38.64"/>
    <d v="2024-03-23T11:37:46"/>
    <s v="Met"/>
    <n v="38.64"/>
    <s v="High"/>
    <s v="APAC"/>
    <s v="Monitoring Alert"/>
    <s v="Capacity Constraint"/>
    <s v="No"/>
    <s v="No"/>
    <s v="Met"/>
    <n v="2024"/>
    <s v="Mar"/>
    <s v="Mar-2024"/>
    <s v="Met"/>
    <s v="25-48 Hours"/>
    <n v="-9.36"/>
  </r>
  <r>
    <s v="PRM-0379"/>
    <s v="PRM"/>
    <d v="2024-03-22T05:22:32"/>
    <s v="P5"/>
    <s v="Database Root Cause"/>
    <s v="Reporting"/>
    <s v="PRM ticket requiring operational handling"/>
    <s v="Closed"/>
    <x v="4"/>
    <s v="Amit"/>
    <n v="72"/>
    <n v="29.91"/>
    <n v="26.76"/>
    <d v="2024-03-23T08:07:58"/>
    <s v="Met"/>
    <n v="26.76"/>
    <s v="Medium"/>
    <s v="India"/>
    <s v="Phone"/>
    <s v="Network Issue"/>
    <s v="No"/>
    <s v="No"/>
    <s v="Met"/>
    <n v="2024"/>
    <s v="Mar"/>
    <s v="Mar-2024"/>
    <s v="Met"/>
    <s v="25-48 Hours"/>
    <n v="-45.239999999999995"/>
  </r>
  <r>
    <s v="SRM-0150"/>
    <s v="SRM"/>
    <d v="2024-03-22T06:56:02"/>
    <s v="P4"/>
    <s v="Data Request"/>
    <s v="Security"/>
    <s v="SRM ticket requiring operational handling"/>
    <s v="In Process"/>
    <x v="2"/>
    <s v="Rahul"/>
    <n v="48"/>
    <n v="4.09"/>
    <m/>
    <m/>
    <s v="Pending"/>
    <n v="15569.07"/>
    <s v="Medium"/>
    <s v="APAC"/>
    <s v="Portal"/>
    <s v="Certificate Expiry"/>
    <s v="No"/>
    <s v="No"/>
    <s v="Pending"/>
    <n v="2024"/>
    <s v="Mar"/>
    <s v="Mar-2024"/>
    <s v="Pending"/>
    <s v="Pending"/>
    <s v=""/>
  </r>
  <r>
    <s v="PRM-0463"/>
    <s v="PRM"/>
    <d v="2024-03-22T09:23:00"/>
    <s v="P3"/>
    <s v="Database Root Cause"/>
    <s v="Security"/>
    <s v="PRM ticket requiring operational handling"/>
    <s v="Closed"/>
    <x v="2"/>
    <s v="Anil"/>
    <n v="24"/>
    <n v="3.63"/>
    <n v="15.55"/>
    <d v="2024-03-23T00:55:44"/>
    <s v="Met"/>
    <n v="15.55"/>
    <s v="Medium"/>
    <s v="APAC"/>
    <s v="Monitoring Alert"/>
    <s v="Unknown"/>
    <s v="Yes"/>
    <s v="No"/>
    <s v="Met"/>
    <n v="2024"/>
    <s v="Mar"/>
    <s v="Mar-2024"/>
    <s v="Met"/>
    <s v="9-24 Hours"/>
    <n v="-8.4499999999999993"/>
  </r>
  <r>
    <s v="SRM-0033"/>
    <s v="SRM"/>
    <d v="2024-03-22T10:24:47"/>
    <s v="P4"/>
    <s v="Software Installation"/>
    <s v="Infrastructure"/>
    <s v="SRM ticket requiring operational handling"/>
    <s v="Closed"/>
    <x v="4"/>
    <s v="Vikram"/>
    <n v="48"/>
    <n v="12.17"/>
    <n v="36.86"/>
    <d v="2024-03-23T23:16:15"/>
    <s v="Met"/>
    <n v="36.86"/>
    <s v="High"/>
    <s v="UK"/>
    <s v="Email"/>
    <s v="Capacity Constraint"/>
    <s v="No"/>
    <s v="No"/>
    <s v="Met"/>
    <n v="2024"/>
    <s v="Mar"/>
    <s v="Mar-2024"/>
    <s v="Met"/>
    <s v="25-48 Hours"/>
    <n v="-11.14"/>
  </r>
  <r>
    <s v="PRM-0978"/>
    <s v="PRM"/>
    <d v="2024-03-23T06:13:07"/>
    <s v="P4"/>
    <s v="Infrastructure Root Cause"/>
    <s v="Database"/>
    <s v="PRM ticket requiring operational handling"/>
    <s v="Closed"/>
    <x v="0"/>
    <s v="Swati"/>
    <n v="48"/>
    <n v="11.76"/>
    <n v="23.52"/>
    <d v="2024-03-24T05:44:32"/>
    <s v="Met"/>
    <n v="23.52"/>
    <s v="High"/>
    <s v="APAC"/>
    <s v="Portal"/>
    <s v="Access Issue"/>
    <s v="No"/>
    <s v="No"/>
    <s v="Met"/>
    <n v="2024"/>
    <s v="Mar"/>
    <s v="Mar-2024"/>
    <s v="Met"/>
    <s v="9-24 Hours"/>
    <n v="-24.48"/>
  </r>
  <r>
    <s v="SRM-0464"/>
    <s v="SRM"/>
    <d v="2024-03-23T08:43:57"/>
    <s v="P4"/>
    <s v="Certificate Request"/>
    <s v="Security"/>
    <s v="SRM ticket requiring operational handling"/>
    <s v="Noticed"/>
    <x v="1"/>
    <s v="Asha"/>
    <n v="48"/>
    <n v="3.79"/>
    <m/>
    <m/>
    <s v="Pending"/>
    <n v="15543.27"/>
    <s v="Medium"/>
    <s v="India"/>
    <s v="Service Desk"/>
    <s v="User Error"/>
    <s v="No"/>
    <s v="No"/>
    <s v="Pending"/>
    <n v="2024"/>
    <s v="Mar"/>
    <s v="Mar-2024"/>
    <s v="Pending"/>
    <s v="Pending"/>
    <s v=""/>
  </r>
  <r>
    <s v="SRM-0627"/>
    <s v="SRM"/>
    <d v="2024-03-23T09:52:42"/>
    <s v="P5"/>
    <s v="Configuration Change"/>
    <s v="Application"/>
    <s v="SRM ticket requiring operational handling"/>
    <s v="In Process"/>
    <x v="3"/>
    <s v="Sneha"/>
    <n v="72"/>
    <n v="1.48"/>
    <m/>
    <m/>
    <s v="Pending"/>
    <n v="15542.12"/>
    <s v="Low"/>
    <s v="India"/>
    <s v="Phone"/>
    <s v="Third-Party Dependency"/>
    <s v="No"/>
    <s v="No"/>
    <s v="Pending"/>
    <n v="2024"/>
    <s v="Mar"/>
    <s v="Mar-2024"/>
    <s v="Pending"/>
    <s v="Pending"/>
    <s v=""/>
  </r>
  <r>
    <s v="PRM-0245"/>
    <s v="PRM"/>
    <d v="2024-03-23T14:28:25"/>
    <s v="P4"/>
    <s v="Recurring Application Issue"/>
    <s v="Infrastructure"/>
    <s v="PRM ticket requiring operational handling"/>
    <s v="In Process"/>
    <x v="5"/>
    <s v="Rohit"/>
    <n v="48"/>
    <n v="3.33"/>
    <m/>
    <m/>
    <s v="Pending"/>
    <n v="15537.53"/>
    <s v="Low"/>
    <s v="US"/>
    <s v="Service Desk"/>
    <s v="Network Issue"/>
    <s v="No"/>
    <s v="No"/>
    <s v="Pending"/>
    <n v="2024"/>
    <s v="Mar"/>
    <s v="Mar-2024"/>
    <s v="Pending"/>
    <s v="Pending"/>
    <s v=""/>
  </r>
  <r>
    <s v="SRM-0184"/>
    <s v="SRM"/>
    <d v="2024-03-23T19:55:11"/>
    <s v="P5"/>
    <s v="Certificate Request"/>
    <s v="Reporting"/>
    <s v="SRM ticket requiring operational handling"/>
    <s v="Closed"/>
    <x v="3"/>
    <s v="Sneha"/>
    <n v="72"/>
    <n v="2.09"/>
    <n v="40.229999999999997"/>
    <d v="2024-03-25T12:09:03"/>
    <s v="Met"/>
    <n v="40.229999999999997"/>
    <s v="Low"/>
    <s v="Europe"/>
    <s v="Email"/>
    <s v="Application Defect"/>
    <s v="No"/>
    <s v="No"/>
    <s v="Met"/>
    <n v="2024"/>
    <s v="Mar"/>
    <s v="Mar-2024"/>
    <s v="Met"/>
    <s v="25-48 Hours"/>
    <n v="-31.770000000000003"/>
  </r>
  <r>
    <s v="INM-0501"/>
    <s v="INM"/>
    <d v="2024-03-24T03:15:30"/>
    <s v="P3"/>
    <s v="Database Issue"/>
    <s v="Application"/>
    <s v="INM ticket requiring operational handling"/>
    <s v="In Process"/>
    <x v="3"/>
    <s v="Manoj"/>
    <n v="24"/>
    <n v="0.76"/>
    <m/>
    <m/>
    <s v="Pending"/>
    <n v="15524.74"/>
    <s v="High"/>
    <s v="UK"/>
    <s v="Email"/>
    <s v="User Error"/>
    <s v="No"/>
    <s v="No"/>
    <s v="Pending"/>
    <n v="2024"/>
    <s v="Mar"/>
    <s v="Mar-2024"/>
    <s v="Pending"/>
    <s v="Pending"/>
    <s v=""/>
  </r>
  <r>
    <s v="INM-0873"/>
    <s v="INM"/>
    <d v="2024-03-24T03:16:07"/>
    <s v="P5"/>
    <s v="Integration Failure"/>
    <s v="Application"/>
    <s v="INM ticket requiring operational handling"/>
    <s v="Closed"/>
    <x v="4"/>
    <s v="Arjun"/>
    <n v="72"/>
    <n v="2.09"/>
    <n v="19.2"/>
    <d v="2024-03-24T22:28:02"/>
    <s v="Met"/>
    <n v="19.2"/>
    <s v="Low"/>
    <s v="APAC"/>
    <s v="Monitoring Alert"/>
    <s v="User Error"/>
    <s v="Yes"/>
    <s v="No"/>
    <s v="Met"/>
    <n v="2024"/>
    <s v="Mar"/>
    <s v="Mar-2024"/>
    <s v="Met"/>
    <s v="9-24 Hours"/>
    <n v="-52.8"/>
  </r>
  <r>
    <s v="SRM-0447"/>
    <s v="SRM"/>
    <d v="2024-03-24T07:27:19"/>
    <s v="P3"/>
    <s v="Report Request"/>
    <s v="Access"/>
    <s v="SRM ticket requiring operational handling"/>
    <s v="In Process"/>
    <x v="5"/>
    <s v="Rohit"/>
    <n v="24"/>
    <n v="1.1499999999999999"/>
    <m/>
    <m/>
    <s v="Pending"/>
    <n v="15520.54"/>
    <s v="Medium"/>
    <s v="APAC"/>
    <s v="Monitoring Alert"/>
    <s v="Third-Party Dependency"/>
    <s v="No"/>
    <s v="Yes"/>
    <s v="Pending"/>
    <n v="2024"/>
    <s v="Mar"/>
    <s v="Mar-2024"/>
    <s v="Pending"/>
    <s v="Pending"/>
    <s v=""/>
  </r>
  <r>
    <s v="PRM-0299"/>
    <s v="PRM"/>
    <d v="2024-03-24T07:43:04"/>
    <s v="P4"/>
    <s v="Integration Root Cause"/>
    <s v="Access"/>
    <s v="PRM ticket requiring operational handling"/>
    <s v="Closed"/>
    <x v="3"/>
    <s v="Manoj"/>
    <n v="48"/>
    <n v="3.9"/>
    <n v="40.630000000000003"/>
    <d v="2024-03-26T00:21:00"/>
    <s v="Met"/>
    <n v="40.630000000000003"/>
    <s v="Medium"/>
    <s v="Europe"/>
    <s v="Email"/>
    <s v="User Error"/>
    <s v="No"/>
    <s v="No"/>
    <s v="Met"/>
    <n v="2024"/>
    <s v="Mar"/>
    <s v="Mar-2024"/>
    <s v="Met"/>
    <s v="25-48 Hours"/>
    <n v="-7.3699999999999974"/>
  </r>
  <r>
    <s v="PRM-0239"/>
    <s v="PRM"/>
    <d v="2024-03-24T07:52:08"/>
    <s v="P3"/>
    <s v="Process Gap"/>
    <s v="Access"/>
    <s v="PRM ticket requiring operational handling"/>
    <s v="Closed"/>
    <x v="2"/>
    <s v="Kiran"/>
    <n v="24"/>
    <n v="1.98"/>
    <n v="9.17"/>
    <d v="2024-03-24T17:02:25"/>
    <s v="Met"/>
    <n v="9.17"/>
    <s v="High"/>
    <s v="UK"/>
    <s v="Phone"/>
    <s v="Certificate Expiry"/>
    <s v="No"/>
    <s v="No"/>
    <s v="Met"/>
    <n v="2024"/>
    <s v="Mar"/>
    <s v="Mar-2024"/>
    <s v="Met"/>
    <s v="9-24 Hours"/>
    <n v="-14.83"/>
  </r>
  <r>
    <s v="INM-0120"/>
    <s v="INM"/>
    <d v="2024-03-24T17:18:56"/>
    <s v="P2"/>
    <s v="Server Issue"/>
    <s v="Application"/>
    <s v="INM ticket requiring operational handling"/>
    <s v="Closed"/>
    <x v="1"/>
    <s v="Swati"/>
    <n v="8"/>
    <n v="0.39"/>
    <n v="19.440000000000001"/>
    <d v="2024-03-25T12:45:29"/>
    <s v="Breached"/>
    <n v="19.440000000000001"/>
    <s v="High"/>
    <s v="Europe"/>
    <s v="Phone"/>
    <s v="Unknown"/>
    <s v="No"/>
    <s v="No"/>
    <s v="Breached"/>
    <n v="2024"/>
    <s v="Mar"/>
    <s v="Mar-2024"/>
    <s v="Breached"/>
    <s v="9-24 Hours"/>
    <n v="11.440000000000001"/>
  </r>
  <r>
    <s v="PRM-0257"/>
    <s v="PRM"/>
    <d v="2024-03-24T21:51:49"/>
    <s v="P5"/>
    <s v="Recurring Application Issue"/>
    <s v="Access"/>
    <s v="PRM ticket requiring operational handling"/>
    <s v="Closed"/>
    <x v="3"/>
    <s v="Kiran"/>
    <n v="72"/>
    <n v="9.4700000000000006"/>
    <n v="103.25"/>
    <d v="2024-03-29T05:06:47"/>
    <s v="Breached"/>
    <n v="103.25"/>
    <s v="Medium"/>
    <s v="US"/>
    <s v="Service Desk"/>
    <s v="Application Defect"/>
    <s v="No"/>
    <s v="No"/>
    <s v="Breached"/>
    <n v="2024"/>
    <s v="Mar"/>
    <s v="Mar-2024"/>
    <s v="Breached"/>
    <s v="48+ Hours"/>
    <n v="31.25"/>
  </r>
  <r>
    <s v="INM-0538"/>
    <s v="INM"/>
    <d v="2024-03-25T10:09:27"/>
    <s v="P4"/>
    <s v="Performance Issue"/>
    <s v="Security"/>
    <s v="INM ticket requiring operational handling"/>
    <s v="Closed"/>
    <x v="3"/>
    <s v="Amit"/>
    <n v="48"/>
    <n v="1.73"/>
    <n v="34.049999999999997"/>
    <d v="2024-03-26T20:12:17"/>
    <s v="Met"/>
    <n v="34.049999999999997"/>
    <s v="Low"/>
    <s v="India"/>
    <s v="Monitoring Alert"/>
    <s v="Network Issue"/>
    <s v="No"/>
    <s v="No"/>
    <s v="Met"/>
    <n v="2024"/>
    <s v="Mar"/>
    <s v="Mar-2024"/>
    <s v="Met"/>
    <s v="25-48 Hours"/>
    <n v="-13.950000000000003"/>
  </r>
  <r>
    <s v="INM-0365"/>
    <s v="INM"/>
    <d v="2024-03-25T18:46:08"/>
    <s v="P2"/>
    <s v="Integration Failure"/>
    <s v="Infrastructure"/>
    <s v="INM ticket requiring operational handling"/>
    <s v="Closed"/>
    <x v="3"/>
    <s v="Divya"/>
    <n v="8"/>
    <n v="0.18"/>
    <n v="2.7"/>
    <d v="2024-03-25T21:28:23"/>
    <s v="Met"/>
    <n v="2.7"/>
    <s v="High"/>
    <s v="India"/>
    <s v="Email"/>
    <s v="Unknown"/>
    <s v="No"/>
    <s v="No"/>
    <s v="Met"/>
    <n v="2024"/>
    <s v="Mar"/>
    <s v="Mar-2024"/>
    <s v="Met"/>
    <s v="0-4 Hours"/>
    <n v="-5.3"/>
  </r>
  <r>
    <s v="SRM-0181"/>
    <s v="SRM"/>
    <d v="2024-03-26T05:23:31"/>
    <s v="P5"/>
    <s v="New User Setup"/>
    <s v="Database"/>
    <s v="SRM ticket requiring operational handling"/>
    <s v="Answered"/>
    <x v="5"/>
    <s v="Pooja"/>
    <n v="72"/>
    <n v="3.19"/>
    <n v="58.07"/>
    <d v="2024-03-28T15:27:52"/>
    <s v="Met"/>
    <n v="58.07"/>
    <s v="High"/>
    <s v="APAC"/>
    <s v="Service Desk"/>
    <s v="Access Issue"/>
    <s v="No"/>
    <s v="No"/>
    <s v="Met"/>
    <n v="2024"/>
    <s v="Mar"/>
    <s v="Mar-2024"/>
    <s v="Met"/>
    <s v="48+ Hours"/>
    <n v="-13.93"/>
  </r>
  <r>
    <s v="PRM-0741"/>
    <s v="PRM"/>
    <d v="2024-03-26T05:46:48"/>
    <s v="P5"/>
    <s v="Capacity Problem"/>
    <s v="Access"/>
    <s v="PRM ticket requiring operational handling"/>
    <s v="Closed"/>
    <x v="3"/>
    <s v="Amit"/>
    <n v="72"/>
    <n v="2.7"/>
    <n v="56.15"/>
    <d v="2024-03-28T13:55:43"/>
    <s v="Met"/>
    <n v="56.15"/>
    <s v="High"/>
    <s v="APAC"/>
    <s v="Email"/>
    <s v="Infrastructure Failure"/>
    <s v="No"/>
    <s v="No"/>
    <s v="Met"/>
    <n v="2024"/>
    <s v="Mar"/>
    <s v="Mar-2024"/>
    <s v="Met"/>
    <s v="48+ Hours"/>
    <n v="-15.850000000000001"/>
  </r>
  <r>
    <s v="SRM-0090"/>
    <s v="SRM"/>
    <d v="2024-03-26T11:33:12"/>
    <s v="P5"/>
    <s v="Certificate Request"/>
    <s v="Database"/>
    <s v="SRM ticket requiring operational handling"/>
    <s v="In Process"/>
    <x v="4"/>
    <s v="Kiran"/>
    <n v="72"/>
    <n v="2.12"/>
    <m/>
    <m/>
    <s v="Pending"/>
    <n v="15468.45"/>
    <s v="High"/>
    <s v="UK"/>
    <s v="Phone"/>
    <s v="Access Issue"/>
    <s v="No"/>
    <s v="No"/>
    <s v="Pending"/>
    <n v="2024"/>
    <s v="Mar"/>
    <s v="Mar-2024"/>
    <s v="Pending"/>
    <s v="Pending"/>
    <s v=""/>
  </r>
  <r>
    <s v="INM-0726"/>
    <s v="INM"/>
    <d v="2024-03-26T14:27:53"/>
    <s v="P3"/>
    <s v="Application Down"/>
    <s v="Security"/>
    <s v="INM ticket requiring operational handling"/>
    <s v="Closed"/>
    <x v="2"/>
    <s v="Pooja"/>
    <n v="24"/>
    <n v="2.66"/>
    <n v="7.15"/>
    <d v="2024-03-26T21:37:11"/>
    <s v="Met"/>
    <n v="7.15"/>
    <s v="High"/>
    <s v="US"/>
    <s v="Phone"/>
    <s v="Unknown"/>
    <s v="No"/>
    <s v="No"/>
    <s v="Met"/>
    <n v="2024"/>
    <s v="Mar"/>
    <s v="Mar-2024"/>
    <s v="Met"/>
    <s v="5-8 Hours"/>
    <n v="-16.850000000000001"/>
  </r>
  <r>
    <s v="PRM-0674"/>
    <s v="PRM"/>
    <d v="2024-03-27T05:34:40"/>
    <s v="P5"/>
    <s v="Capacity Problem"/>
    <s v="Reporting"/>
    <s v="PRM ticket requiring operational handling"/>
    <s v="Closed"/>
    <x v="2"/>
    <s v="Kavya"/>
    <n v="72"/>
    <n v="5.2"/>
    <n v="64.27"/>
    <d v="2024-03-29T21:51:00"/>
    <s v="Met"/>
    <n v="64.27"/>
    <s v="Medium"/>
    <s v="US"/>
    <s v="Portal"/>
    <s v="Network Issue"/>
    <s v="No"/>
    <s v="No"/>
    <s v="Met"/>
    <n v="2024"/>
    <s v="Mar"/>
    <s v="Mar-2024"/>
    <s v="Met"/>
    <s v="48+ Hours"/>
    <n v="-7.730000000000004"/>
  </r>
  <r>
    <s v="INM-0198"/>
    <s v="INM"/>
    <d v="2024-03-27T06:17:43"/>
    <s v="P3"/>
    <s v="Network Connectivity"/>
    <s v="Reporting"/>
    <s v="INM ticket requiring operational handling"/>
    <s v="Closed"/>
    <x v="3"/>
    <s v="Nisha"/>
    <n v="24"/>
    <n v="0.36"/>
    <n v="30.3"/>
    <d v="2024-03-28T12:35:42"/>
    <s v="Breached"/>
    <n v="30.3"/>
    <s v="Medium"/>
    <s v="Europe"/>
    <s v="Phone"/>
    <s v="Network Issue"/>
    <s v="No"/>
    <s v="No"/>
    <s v="Breached"/>
    <n v="2024"/>
    <s v="Mar"/>
    <s v="Mar-2024"/>
    <s v="Breached"/>
    <s v="25-48 Hours"/>
    <n v="6.3000000000000007"/>
  </r>
  <r>
    <s v="SRM-0309"/>
    <s v="SRM"/>
    <d v="2024-03-27T07:44:25"/>
    <s v="P4"/>
    <s v="New User Setup"/>
    <s v="Access"/>
    <s v="SRM ticket requiring operational handling"/>
    <s v="Assigned"/>
    <x v="4"/>
    <s v="Suresh"/>
    <n v="48"/>
    <n v="2.2400000000000002"/>
    <m/>
    <m/>
    <s v="Pending"/>
    <n v="15448.26"/>
    <s v="Low"/>
    <s v="US"/>
    <s v="Monitoring Alert"/>
    <s v="Third-Party Dependency"/>
    <s v="No"/>
    <s v="No"/>
    <s v="Pending"/>
    <n v="2024"/>
    <s v="Mar"/>
    <s v="Mar-2024"/>
    <s v="Pending"/>
    <s v="Pending"/>
    <s v=""/>
  </r>
  <r>
    <s v="SRM-0917"/>
    <s v="SRM"/>
    <d v="2024-03-27T11:30:35"/>
    <s v="P4"/>
    <s v="Certificate Request"/>
    <s v="Application"/>
    <s v="SRM ticket requiring operational handling"/>
    <s v="Closed"/>
    <x v="2"/>
    <s v="Rahul"/>
    <n v="48"/>
    <n v="3.37"/>
    <n v="20.55"/>
    <d v="2024-03-28T08:03:44"/>
    <s v="Met"/>
    <n v="20.55"/>
    <s v="Medium"/>
    <s v="India"/>
    <s v="Monitoring Alert"/>
    <s v="Access Issue"/>
    <s v="No"/>
    <s v="No"/>
    <s v="Met"/>
    <n v="2024"/>
    <s v="Mar"/>
    <s v="Mar-2024"/>
    <s v="Met"/>
    <s v="9-24 Hours"/>
    <n v="-27.45"/>
  </r>
  <r>
    <s v="SRM-0732"/>
    <s v="SRM"/>
    <d v="2024-03-27T14:03:53"/>
    <s v="P4"/>
    <s v="Software Installation"/>
    <s v="Reporting"/>
    <s v="SRM ticket requiring operational handling"/>
    <s v="Assigned"/>
    <x v="2"/>
    <s v="Ravi"/>
    <n v="48"/>
    <n v="3.38"/>
    <m/>
    <m/>
    <s v="Pending"/>
    <n v="15441.94"/>
    <s v="Low"/>
    <s v="Europe"/>
    <s v="Email"/>
    <s v="Capacity Constraint"/>
    <s v="No"/>
    <s v="No"/>
    <s v="Pending"/>
    <n v="2024"/>
    <s v="Mar"/>
    <s v="Mar-2024"/>
    <s v="Pending"/>
    <s v="Pending"/>
    <s v=""/>
  </r>
  <r>
    <s v="INM-0778"/>
    <s v="INM"/>
    <d v="2024-03-27T14:35:17"/>
    <s v="P2"/>
    <s v="Application Down"/>
    <s v="Application"/>
    <s v="INM ticket requiring operational handling"/>
    <s v="Closed"/>
    <x v="1"/>
    <s v="Rohit"/>
    <n v="8"/>
    <n v="0.41"/>
    <n v="2.97"/>
    <d v="2024-03-27T17:33:31"/>
    <s v="Met"/>
    <n v="2.97"/>
    <s v="High"/>
    <s v="APAC"/>
    <s v="Monitoring Alert"/>
    <s v="Unknown"/>
    <s v="No"/>
    <s v="Yes"/>
    <s v="Met"/>
    <n v="2024"/>
    <s v="Mar"/>
    <s v="Mar-2024"/>
    <s v="Met"/>
    <s v="0-4 Hours"/>
    <n v="-5.0299999999999994"/>
  </r>
  <r>
    <s v="SRM-0859"/>
    <s v="SRM"/>
    <d v="2024-03-27T15:27:01"/>
    <s v="P4"/>
    <s v="Report Request"/>
    <s v="Infrastructure"/>
    <s v="SRM ticket requiring operational handling"/>
    <s v="In Process"/>
    <x v="0"/>
    <s v="Sneha"/>
    <n v="48"/>
    <n v="1.1100000000000001"/>
    <m/>
    <m/>
    <s v="Pending"/>
    <n v="15440.55"/>
    <s v="Low"/>
    <s v="APAC"/>
    <s v="Monitoring Alert"/>
    <s v="Capacity Constraint"/>
    <s v="No"/>
    <s v="No"/>
    <s v="Pending"/>
    <n v="2024"/>
    <s v="Mar"/>
    <s v="Mar-2024"/>
    <s v="Pending"/>
    <s v="Pending"/>
    <s v=""/>
  </r>
  <r>
    <s v="PRM-0889"/>
    <s v="PRM"/>
    <d v="2024-03-27T18:51:34"/>
    <s v="P4"/>
    <s v="Integration Root Cause"/>
    <s v="Access"/>
    <s v="PRM ticket requiring operational handling"/>
    <s v="Answered"/>
    <x v="3"/>
    <s v="Asha"/>
    <n v="48"/>
    <n v="1.5"/>
    <n v="41.35"/>
    <d v="2024-03-29T12:12:35"/>
    <s v="Met"/>
    <n v="41.35"/>
    <s v="High"/>
    <s v="UK"/>
    <s v="Monitoring Alert"/>
    <s v="Network Issue"/>
    <s v="No"/>
    <s v="No"/>
    <s v="Met"/>
    <n v="2024"/>
    <s v="Mar"/>
    <s v="Mar-2024"/>
    <s v="Met"/>
    <s v="25-48 Hours"/>
    <n v="-6.6499999999999986"/>
  </r>
  <r>
    <s v="SRM-0603"/>
    <s v="SRM"/>
    <d v="2024-03-27T20:01:43"/>
    <s v="P5"/>
    <s v="Report Request"/>
    <s v="Database"/>
    <s v="SRM ticket requiring operational handling"/>
    <s v="Closed"/>
    <x v="4"/>
    <s v="Neha"/>
    <n v="72"/>
    <n v="4.71"/>
    <n v="47.38"/>
    <d v="2024-03-29T19:24:48"/>
    <s v="Met"/>
    <n v="47.38"/>
    <s v="Medium"/>
    <s v="US"/>
    <s v="Phone"/>
    <s v="Infrastructure Failure"/>
    <s v="No"/>
    <s v="Yes"/>
    <s v="Met"/>
    <n v="2024"/>
    <s v="Mar"/>
    <s v="Mar-2024"/>
    <s v="Met"/>
    <s v="25-48 Hours"/>
    <n v="-24.619999999999997"/>
  </r>
  <r>
    <s v="INM-0313"/>
    <s v="INM"/>
    <d v="2024-03-27T21:31:47"/>
    <s v="P5"/>
    <s v="Network Connectivity"/>
    <s v="Reporting"/>
    <s v="INM ticket requiring operational handling"/>
    <s v="Noticed"/>
    <x v="0"/>
    <s v="Suresh"/>
    <n v="72"/>
    <n v="2.68"/>
    <m/>
    <m/>
    <s v="Pending"/>
    <n v="15434.47"/>
    <s v="Low"/>
    <s v="India"/>
    <s v="Email"/>
    <s v="Application Defect"/>
    <s v="No"/>
    <s v="No"/>
    <s v="Pending"/>
    <n v="2024"/>
    <s v="Mar"/>
    <s v="Mar-2024"/>
    <s v="Pending"/>
    <s v="Pending"/>
    <s v=""/>
  </r>
  <r>
    <s v="INM-0497"/>
    <s v="INM"/>
    <d v="2024-03-27T21:52:52"/>
    <s v="P3"/>
    <s v="Login/Access"/>
    <s v="Infrastructure"/>
    <s v="INM ticket requiring operational handling"/>
    <s v="Closed"/>
    <x v="1"/>
    <s v="Asha"/>
    <n v="24"/>
    <n v="0.45"/>
    <n v="58.01"/>
    <d v="2024-03-30T07:53:25"/>
    <s v="Breached"/>
    <n v="58.01"/>
    <s v="High"/>
    <s v="US"/>
    <s v="Service Desk"/>
    <s v="Network Issue"/>
    <s v="No"/>
    <s v="No"/>
    <s v="Breached"/>
    <n v="2024"/>
    <s v="Mar"/>
    <s v="Mar-2024"/>
    <s v="Breached"/>
    <s v="48+ Hours"/>
    <n v="34.01"/>
  </r>
  <r>
    <s v="PRM-0718"/>
    <s v="PRM"/>
    <d v="2024-03-28T01:26:42"/>
    <s v="P3"/>
    <s v="Recurring Application Issue"/>
    <s v="Access"/>
    <s v="PRM ticket requiring operational handling"/>
    <s v="Closed"/>
    <x v="1"/>
    <s v="Ravi"/>
    <n v="24"/>
    <n v="1.59"/>
    <n v="12.17"/>
    <d v="2024-03-28T13:36:53"/>
    <s v="Met"/>
    <n v="12.17"/>
    <s v="Low"/>
    <s v="US"/>
    <s v="Service Desk"/>
    <s v="Certificate Expiry"/>
    <s v="No"/>
    <s v="No"/>
    <s v="Met"/>
    <n v="2024"/>
    <s v="Mar"/>
    <s v="Mar-2024"/>
    <s v="Met"/>
    <s v="9-24 Hours"/>
    <n v="-11.83"/>
  </r>
  <r>
    <s v="PRM-0996"/>
    <s v="PRM"/>
    <d v="2024-03-28T02:44:30"/>
    <s v="P4"/>
    <s v="Capacity Problem"/>
    <s v="Security"/>
    <s v="PRM ticket requiring operational handling"/>
    <s v="In Process"/>
    <x v="3"/>
    <s v="Swati"/>
    <n v="48"/>
    <n v="9.1999999999999993"/>
    <m/>
    <m/>
    <s v="Pending"/>
    <n v="15429.26"/>
    <s v="Medium"/>
    <s v="India"/>
    <s v="Email"/>
    <s v="Unknown"/>
    <s v="No"/>
    <s v="No"/>
    <s v="Pending"/>
    <n v="2024"/>
    <s v="Mar"/>
    <s v="Mar-2024"/>
    <s v="Pending"/>
    <s v="Pending"/>
    <s v=""/>
  </r>
  <r>
    <s v="PRM-0259"/>
    <s v="PRM"/>
    <d v="2024-03-28T03:01:05"/>
    <s v="P5"/>
    <s v="Infrastructure Root Cause"/>
    <s v="Application"/>
    <s v="PRM ticket requiring operational handling"/>
    <s v="In Process"/>
    <x v="2"/>
    <s v="Amit"/>
    <n v="72"/>
    <n v="2.94"/>
    <m/>
    <m/>
    <s v="Pending"/>
    <n v="15428.98"/>
    <s v="Medium"/>
    <s v="APAC"/>
    <s v="Email"/>
    <s v="Unknown"/>
    <s v="No"/>
    <s v="No"/>
    <s v="Pending"/>
    <n v="2024"/>
    <s v="Mar"/>
    <s v="Mar-2024"/>
    <s v="Pending"/>
    <s v="Pending"/>
    <s v=""/>
  </r>
  <r>
    <s v="INM-0946"/>
    <s v="INM"/>
    <d v="2024-03-28T03:33:08"/>
    <s v="P1"/>
    <s v="Integration Failure"/>
    <s v="Security"/>
    <s v="INM ticket requiring operational handling"/>
    <s v="Closed"/>
    <x v="5"/>
    <s v="Suresh"/>
    <n v="4"/>
    <n v="0.2"/>
    <n v="1.1399999999999999"/>
    <d v="2024-03-28T04:41:39"/>
    <s v="Met"/>
    <n v="1.1399999999999999"/>
    <s v="Critical"/>
    <s v="US"/>
    <s v="Portal"/>
    <s v="User Error"/>
    <s v="No"/>
    <s v="No"/>
    <s v="Met"/>
    <n v="2024"/>
    <s v="Mar"/>
    <s v="Mar-2024"/>
    <s v="Met"/>
    <s v="0-4 Hours"/>
    <n v="-2.8600000000000003"/>
  </r>
  <r>
    <s v="PRM-0300"/>
    <s v="PRM"/>
    <d v="2024-03-28T05:23:07"/>
    <s v="P4"/>
    <s v="Process Gap"/>
    <s v="Middleware"/>
    <s v="PRM ticket requiring operational handling"/>
    <s v="Noticed"/>
    <x v="1"/>
    <s v="Vikram"/>
    <n v="48"/>
    <n v="4.05"/>
    <m/>
    <m/>
    <s v="Pending"/>
    <n v="15426.61"/>
    <s v="Medium"/>
    <s v="US"/>
    <s v="Email"/>
    <s v="Capacity Constraint"/>
    <s v="No"/>
    <s v="No"/>
    <s v="Pending"/>
    <n v="2024"/>
    <s v="Mar"/>
    <s v="Mar-2024"/>
    <s v="Pending"/>
    <s v="Pending"/>
    <s v=""/>
  </r>
  <r>
    <s v="INM-0724"/>
    <s v="INM"/>
    <d v="2024-03-28T12:36:21"/>
    <s v="P3"/>
    <s v="Network Connectivity"/>
    <s v="Application"/>
    <s v="INM ticket requiring operational handling"/>
    <s v="In Process"/>
    <x v="5"/>
    <s v="Asha"/>
    <n v="24"/>
    <n v="2.81"/>
    <m/>
    <m/>
    <s v="Pending"/>
    <n v="15419.39"/>
    <s v="High"/>
    <s v="APAC"/>
    <s v="Service Desk"/>
    <s v="Certificate Expiry"/>
    <s v="No"/>
    <s v="No"/>
    <s v="Pending"/>
    <n v="2024"/>
    <s v="Mar"/>
    <s v="Mar-2024"/>
    <s v="Pending"/>
    <s v="Pending"/>
    <s v=""/>
  </r>
  <r>
    <s v="SRM-0926"/>
    <s v="SRM"/>
    <d v="2024-03-28T16:57:02"/>
    <s v="P3"/>
    <s v="Data Request"/>
    <s v="Access"/>
    <s v="SRM ticket requiring operational handling"/>
    <s v="Assigned"/>
    <x v="4"/>
    <s v="Nisha"/>
    <n v="24"/>
    <n v="2.52"/>
    <m/>
    <m/>
    <s v="Pending"/>
    <n v="15415.05"/>
    <s v="Low"/>
    <s v="APAC"/>
    <s v="Email"/>
    <s v="Application Defect"/>
    <s v="No"/>
    <s v="No"/>
    <s v="Pending"/>
    <n v="2024"/>
    <s v="Mar"/>
    <s v="Mar-2024"/>
    <s v="Pending"/>
    <s v="Pending"/>
    <s v=""/>
  </r>
  <r>
    <s v="PRM-0005"/>
    <s v="PRM"/>
    <d v="2024-03-28T17:10:20"/>
    <s v="P5"/>
    <s v="Capacity Problem"/>
    <s v="Application"/>
    <s v="PRM ticket requiring operational handling"/>
    <s v="Closed"/>
    <x v="4"/>
    <s v="Neha"/>
    <n v="72"/>
    <n v="1"/>
    <n v="46.15"/>
    <d v="2024-03-30T15:19:32"/>
    <s v="Met"/>
    <n v="46.15"/>
    <s v="Low"/>
    <s v="US"/>
    <s v="Phone"/>
    <s v="Infrastructure Failure"/>
    <s v="Yes"/>
    <s v="No"/>
    <s v="Met"/>
    <n v="2024"/>
    <s v="Mar"/>
    <s v="Mar-2024"/>
    <s v="Met"/>
    <s v="25-48 Hours"/>
    <n v="-25.85"/>
  </r>
  <r>
    <s v="PRM-0843"/>
    <s v="PRM"/>
    <d v="2024-03-28T19:28:10"/>
    <s v="P5"/>
    <s v="Infrastructure Root Cause"/>
    <s v="Database"/>
    <s v="PRM ticket requiring operational handling"/>
    <s v="Assigned"/>
    <x v="4"/>
    <s v="Rohit"/>
    <n v="72"/>
    <n v="7.24"/>
    <m/>
    <m/>
    <s v="Pending"/>
    <n v="15412.53"/>
    <s v="High"/>
    <s v="APAC"/>
    <s v="Portal"/>
    <s v="Certificate Expiry"/>
    <s v="No"/>
    <s v="No"/>
    <s v="Pending"/>
    <n v="2024"/>
    <s v="Mar"/>
    <s v="Mar-2024"/>
    <s v="Pending"/>
    <s v="Pending"/>
    <s v=""/>
  </r>
  <r>
    <s v="INM-0863"/>
    <s v="INM"/>
    <d v="2024-03-28T21:19:30"/>
    <s v="P5"/>
    <s v="Performance Issue"/>
    <s v="Access"/>
    <s v="INM ticket requiring operational handling"/>
    <s v="Closed"/>
    <x v="3"/>
    <s v="Swati"/>
    <n v="72"/>
    <n v="14.38"/>
    <n v="21.8"/>
    <d v="2024-03-29T19:07:15"/>
    <s v="Met"/>
    <n v="21.8"/>
    <s v="Medium"/>
    <s v="APAC"/>
    <s v="Service Desk"/>
    <s v="Infrastructure Failure"/>
    <s v="No"/>
    <s v="No"/>
    <s v="Met"/>
    <n v="2024"/>
    <s v="Mar"/>
    <s v="Mar-2024"/>
    <s v="Met"/>
    <s v="9-24 Hours"/>
    <n v="-50.2"/>
  </r>
  <r>
    <s v="SRM-0921"/>
    <s v="SRM"/>
    <d v="2024-03-29T22:31:39"/>
    <s v="P4"/>
    <s v="Access Request"/>
    <s v="Middleware"/>
    <s v="SRM ticket requiring operational handling"/>
    <s v="Answered"/>
    <x v="2"/>
    <s v="Arjun"/>
    <n v="48"/>
    <n v="0.75"/>
    <n v="22.94"/>
    <d v="2024-03-30T21:27:53"/>
    <s v="Met"/>
    <n v="22.94"/>
    <s v="High"/>
    <s v="Europe"/>
    <s v="Portal"/>
    <s v="Certificate Expiry"/>
    <s v="No"/>
    <s v="No"/>
    <s v="Met"/>
    <n v="2024"/>
    <s v="Mar"/>
    <s v="Mar-2024"/>
    <s v="Met"/>
    <s v="9-24 Hours"/>
    <n v="-25.06"/>
  </r>
  <r>
    <s v="PRM-0773"/>
    <s v="PRM"/>
    <d v="2024-03-30T01:00:18"/>
    <s v="P4"/>
    <s v="Recurring Application Issue"/>
    <s v="Database"/>
    <s v="PRM ticket requiring operational handling"/>
    <s v="Closed"/>
    <x v="4"/>
    <s v="Ravi"/>
    <n v="48"/>
    <n v="6.73"/>
    <n v="39.65"/>
    <d v="2024-03-31T16:39:18"/>
    <s v="Met"/>
    <n v="39.65"/>
    <s v="Low"/>
    <s v="Europe"/>
    <s v="Monitoring Alert"/>
    <s v="Infrastructure Failure"/>
    <s v="No"/>
    <s v="No"/>
    <s v="Met"/>
    <n v="2024"/>
    <s v="Mar"/>
    <s v="Mar-2024"/>
    <s v="Met"/>
    <s v="25-48 Hours"/>
    <n v="-8.3500000000000014"/>
  </r>
  <r>
    <s v="INM-0418"/>
    <s v="INM"/>
    <d v="2024-03-30T01:25:45"/>
    <s v="P3"/>
    <s v="Database Issue"/>
    <s v="Infrastructure"/>
    <s v="INM ticket requiring operational handling"/>
    <s v="In Process"/>
    <x v="2"/>
    <s v="Suresh"/>
    <n v="24"/>
    <n v="1.67"/>
    <m/>
    <m/>
    <s v="Pending"/>
    <n v="15382.57"/>
    <s v="Medium"/>
    <s v="UK"/>
    <s v="Phone"/>
    <s v="Application Defect"/>
    <s v="No"/>
    <s v="No"/>
    <s v="Pending"/>
    <n v="2024"/>
    <s v="Mar"/>
    <s v="Mar-2024"/>
    <s v="Pending"/>
    <s v="Pending"/>
    <s v=""/>
  </r>
  <r>
    <s v="INM-0784"/>
    <s v="INM"/>
    <d v="2024-03-30T02:59:38"/>
    <s v="P4"/>
    <s v="Application Down"/>
    <s v="Application"/>
    <s v="INM ticket requiring operational handling"/>
    <s v="Closed"/>
    <x v="4"/>
    <s v="Sneha"/>
    <n v="48"/>
    <n v="2.14"/>
    <n v="21.97"/>
    <d v="2024-03-31T00:57:53"/>
    <s v="Met"/>
    <n v="21.97"/>
    <s v="High"/>
    <s v="Europe"/>
    <s v="Email"/>
    <s v="Third-Party Dependency"/>
    <s v="No"/>
    <s v="No"/>
    <s v="Met"/>
    <n v="2024"/>
    <s v="Mar"/>
    <s v="Mar-2024"/>
    <s v="Met"/>
    <s v="9-24 Hours"/>
    <n v="-26.03"/>
  </r>
  <r>
    <s v="PRM-0301"/>
    <s v="PRM"/>
    <d v="2024-03-30T04:37:04"/>
    <s v="P4"/>
    <s v="Performance Root Cause"/>
    <s v="Middleware"/>
    <s v="PRM ticket requiring operational handling"/>
    <s v="Closed"/>
    <x v="5"/>
    <s v="Asha"/>
    <n v="48"/>
    <n v="2.4700000000000002"/>
    <n v="72.650000000000006"/>
    <d v="2024-04-02T05:15:53"/>
    <s v="Breached"/>
    <n v="72.650000000000006"/>
    <s v="High"/>
    <s v="APAC"/>
    <s v="Monitoring Alert"/>
    <s v="Unknown"/>
    <s v="No"/>
    <s v="No"/>
    <s v="Breached"/>
    <n v="2024"/>
    <s v="Mar"/>
    <s v="Mar-2024"/>
    <s v="Breached"/>
    <s v="48+ Hours"/>
    <n v="24.650000000000006"/>
  </r>
  <r>
    <s v="SRM-0238"/>
    <s v="SRM"/>
    <d v="2024-03-30T15:54:57"/>
    <s v="P2"/>
    <s v="Report Request"/>
    <s v="Database"/>
    <s v="SRM ticket requiring operational handling"/>
    <s v="In Process"/>
    <x v="4"/>
    <s v="Nisha"/>
    <n v="8"/>
    <n v="1.22"/>
    <m/>
    <m/>
    <s v="Pending"/>
    <n v="15368.08"/>
    <s v="High"/>
    <s v="APAC"/>
    <s v="Portal"/>
    <s v="Application Defect"/>
    <s v="No"/>
    <s v="No"/>
    <s v="Pending"/>
    <n v="2024"/>
    <s v="Mar"/>
    <s v="Mar-2024"/>
    <s v="Pending"/>
    <s v="Pending"/>
    <s v=""/>
  </r>
  <r>
    <s v="INM-0783"/>
    <s v="INM"/>
    <d v="2024-03-30T17:21:33"/>
    <s v="P5"/>
    <s v="Server Issue"/>
    <s v="Application"/>
    <s v="INM ticket requiring operational handling"/>
    <s v="In Process"/>
    <x v="5"/>
    <s v="Rahul"/>
    <n v="72"/>
    <n v="10.220000000000001"/>
    <m/>
    <m/>
    <s v="Pending"/>
    <n v="15366.64"/>
    <s v="Low"/>
    <s v="APAC"/>
    <s v="Phone"/>
    <s v="Certificate Expiry"/>
    <s v="No"/>
    <s v="No"/>
    <s v="Pending"/>
    <n v="2024"/>
    <s v="Mar"/>
    <s v="Mar-2024"/>
    <s v="Pending"/>
    <s v="Pending"/>
    <s v=""/>
  </r>
  <r>
    <s v="INM-0386"/>
    <s v="INM"/>
    <d v="2024-03-30T17:39:54"/>
    <s v="P4"/>
    <s v="Login/Access"/>
    <s v="Application"/>
    <s v="INM ticket requiring operational handling"/>
    <s v="Closed"/>
    <x v="0"/>
    <s v="Ravi"/>
    <n v="48"/>
    <n v="2.91"/>
    <n v="14.2"/>
    <d v="2024-03-31T07:51:51"/>
    <s v="Met"/>
    <n v="14.2"/>
    <s v="Low"/>
    <s v="US"/>
    <s v="Portal"/>
    <s v="Capacity Constraint"/>
    <s v="No"/>
    <s v="No"/>
    <s v="Met"/>
    <n v="2024"/>
    <s v="Mar"/>
    <s v="Mar-2024"/>
    <s v="Met"/>
    <s v="9-24 Hours"/>
    <n v="-33.799999999999997"/>
  </r>
  <r>
    <s v="SRM-0566"/>
    <s v="SRM"/>
    <d v="2024-03-31T00:14:57"/>
    <s v="P5"/>
    <s v="New User Setup"/>
    <s v="Infrastructure"/>
    <s v="SRM ticket requiring operational handling"/>
    <s v="In Process"/>
    <x v="0"/>
    <s v="Anil"/>
    <n v="72"/>
    <n v="2.89"/>
    <m/>
    <m/>
    <s v="Pending"/>
    <n v="15359.75"/>
    <s v="High"/>
    <s v="US"/>
    <s v="Monitoring Alert"/>
    <s v="Infrastructure Failure"/>
    <s v="No"/>
    <s v="No"/>
    <s v="Pending"/>
    <n v="2024"/>
    <s v="Mar"/>
    <s v="Mar-2024"/>
    <s v="Pending"/>
    <s v="Pending"/>
    <s v=""/>
  </r>
  <r>
    <s v="SRM-0354"/>
    <s v="SRM"/>
    <d v="2024-03-31T06:36:22"/>
    <s v="P4"/>
    <s v="Data Request"/>
    <s v="Database"/>
    <s v="SRM ticket requiring operational handling"/>
    <s v="Noticed"/>
    <x v="5"/>
    <s v="Manoj"/>
    <n v="48"/>
    <n v="2.7"/>
    <m/>
    <m/>
    <s v="Pending"/>
    <n v="15353.39"/>
    <s v="Medium"/>
    <s v="US"/>
    <s v="Email"/>
    <s v="Third-Party Dependency"/>
    <s v="No"/>
    <s v="No"/>
    <s v="Pending"/>
    <n v="2024"/>
    <s v="Mar"/>
    <s v="Mar-2024"/>
    <s v="Pending"/>
    <s v="Pending"/>
    <s v=""/>
  </r>
  <r>
    <s v="INM-0436"/>
    <s v="INM"/>
    <d v="2024-03-31T11:08:12"/>
    <s v="P4"/>
    <s v="Server Issue"/>
    <s v="Middleware"/>
    <s v="INM ticket requiring operational handling"/>
    <s v="Noticed"/>
    <x v="1"/>
    <s v="Anil"/>
    <n v="48"/>
    <n v="3.85"/>
    <m/>
    <m/>
    <s v="Pending"/>
    <n v="15348.86"/>
    <s v="Low"/>
    <s v="India"/>
    <s v="Phone"/>
    <s v="Application Defect"/>
    <s v="No"/>
    <s v="No"/>
    <s v="Pending"/>
    <n v="2024"/>
    <s v="Mar"/>
    <s v="Mar-2024"/>
    <s v="Pending"/>
    <s v="Pending"/>
    <s v=""/>
  </r>
  <r>
    <s v="PRM-0893"/>
    <s v="PRM"/>
    <d v="2024-04-01T06:24:46"/>
    <s v="P5"/>
    <s v="Database Root Cause"/>
    <s v="Middleware"/>
    <s v="PRM ticket requiring operational handling"/>
    <s v="In Process"/>
    <x v="1"/>
    <s v="Pooja"/>
    <n v="72"/>
    <n v="12.25"/>
    <m/>
    <m/>
    <s v="Pending"/>
    <n v="15329.59"/>
    <s v="High"/>
    <s v="UK"/>
    <s v="Phone"/>
    <s v="User Error"/>
    <s v="No"/>
    <s v="No"/>
    <s v="Pending"/>
    <n v="2024"/>
    <s v="Apr"/>
    <s v="Apr-2024"/>
    <s v="Pending"/>
    <s v="Pending"/>
    <s v=""/>
  </r>
  <r>
    <s v="PRM-0382"/>
    <s v="PRM"/>
    <d v="2024-04-01T07:01:24"/>
    <s v="P4"/>
    <s v="Capacity Problem"/>
    <s v="Security"/>
    <s v="PRM ticket requiring operational handling"/>
    <s v="In Process"/>
    <x v="0"/>
    <s v="Anil"/>
    <n v="48"/>
    <n v="5.39"/>
    <m/>
    <m/>
    <s v="Pending"/>
    <n v="15328.98"/>
    <s v="Low"/>
    <s v="India"/>
    <s v="Monitoring Alert"/>
    <s v="Access Issue"/>
    <s v="No"/>
    <s v="No"/>
    <s v="Pending"/>
    <n v="2024"/>
    <s v="Apr"/>
    <s v="Apr-2024"/>
    <s v="Pending"/>
    <s v="Pending"/>
    <s v=""/>
  </r>
  <r>
    <s v="INM-0874"/>
    <s v="INM"/>
    <d v="2024-04-01T07:39:39"/>
    <s v="P5"/>
    <s v="Application Down"/>
    <s v="Access"/>
    <s v="INM ticket requiring operational handling"/>
    <s v="Closed"/>
    <x v="2"/>
    <s v="Neha"/>
    <n v="72"/>
    <n v="7.96"/>
    <n v="58.31"/>
    <d v="2024-04-03T17:58:26"/>
    <s v="Met"/>
    <n v="58.31"/>
    <s v="High"/>
    <s v="UK"/>
    <s v="Phone"/>
    <s v="Unknown"/>
    <s v="No"/>
    <s v="No"/>
    <s v="Met"/>
    <n v="2024"/>
    <s v="Apr"/>
    <s v="Apr-2024"/>
    <s v="Met"/>
    <s v="48+ Hours"/>
    <n v="-13.689999999999998"/>
  </r>
  <r>
    <s v="PRM-0851"/>
    <s v="PRM"/>
    <d v="2024-04-01T11:15:21"/>
    <s v="P3"/>
    <s v="Process Gap"/>
    <s v="Access"/>
    <s v="PRM ticket requiring operational handling"/>
    <s v="In Process"/>
    <x v="4"/>
    <s v="Anil"/>
    <n v="24"/>
    <n v="1.1499999999999999"/>
    <m/>
    <m/>
    <s v="Pending"/>
    <n v="15324.74"/>
    <s v="Medium"/>
    <s v="India"/>
    <s v="Monitoring Alert"/>
    <s v="Infrastructure Failure"/>
    <s v="No"/>
    <s v="No"/>
    <s v="Pending"/>
    <n v="2024"/>
    <s v="Apr"/>
    <s v="Apr-2024"/>
    <s v="Pending"/>
    <s v="Pending"/>
    <s v=""/>
  </r>
  <r>
    <s v="SRM-0186"/>
    <s v="SRM"/>
    <d v="2024-04-01T11:47:55"/>
    <s v="P4"/>
    <s v="Software Installation"/>
    <s v="Access"/>
    <s v="SRM ticket requiring operational handling"/>
    <s v="Noticed"/>
    <x v="3"/>
    <s v="Asha"/>
    <n v="48"/>
    <n v="3.95"/>
    <m/>
    <m/>
    <s v="Pending"/>
    <n v="15324.2"/>
    <s v="High"/>
    <s v="Europe"/>
    <s v="Phone"/>
    <s v="Certificate Expiry"/>
    <s v="No"/>
    <s v="No"/>
    <s v="Pending"/>
    <n v="2024"/>
    <s v="Apr"/>
    <s v="Apr-2024"/>
    <s v="Pending"/>
    <s v="Pending"/>
    <s v=""/>
  </r>
  <r>
    <s v="SRM-0770"/>
    <s v="SRM"/>
    <d v="2024-04-01T21:35:06"/>
    <s v="P5"/>
    <s v="Certificate Request"/>
    <s v="Access"/>
    <s v="SRM ticket requiring operational handling"/>
    <s v="Assigned"/>
    <x v="4"/>
    <s v="Anil"/>
    <n v="72"/>
    <n v="7.69"/>
    <m/>
    <m/>
    <s v="Pending"/>
    <n v="15314.42"/>
    <s v="Low"/>
    <s v="India"/>
    <s v="Phone"/>
    <s v="Network Issue"/>
    <s v="No"/>
    <s v="No"/>
    <s v="Pending"/>
    <n v="2024"/>
    <s v="Apr"/>
    <s v="Apr-2024"/>
    <s v="Pending"/>
    <s v="Pending"/>
    <s v=""/>
  </r>
  <r>
    <s v="PRM-0443"/>
    <s v="PRM"/>
    <d v="2024-04-01T22:45:29"/>
    <s v="P5"/>
    <s v="Security Vulnerability"/>
    <s v="Infrastructure"/>
    <s v="PRM ticket requiring operational handling"/>
    <s v="Noticed"/>
    <x v="5"/>
    <s v="Kiran"/>
    <n v="72"/>
    <n v="8.25"/>
    <m/>
    <m/>
    <s v="Pending"/>
    <n v="15313.24"/>
    <s v="High"/>
    <s v="APAC"/>
    <s v="Phone"/>
    <s v="Certificate Expiry"/>
    <s v="No"/>
    <s v="No"/>
    <s v="Pending"/>
    <n v="2024"/>
    <s v="Apr"/>
    <s v="Apr-2024"/>
    <s v="Pending"/>
    <s v="Pending"/>
    <s v=""/>
  </r>
  <r>
    <s v="INM-0157"/>
    <s v="INM"/>
    <d v="2024-04-02T07:28:09"/>
    <s v="P3"/>
    <s v="Application Down"/>
    <s v="Infrastructure"/>
    <s v="INM ticket requiring operational handling"/>
    <s v="Noticed"/>
    <x v="5"/>
    <s v="Kavya"/>
    <n v="24"/>
    <n v="1.1100000000000001"/>
    <m/>
    <m/>
    <s v="Pending"/>
    <n v="15304.53"/>
    <s v="Low"/>
    <s v="India"/>
    <s v="Email"/>
    <s v="Third-Party Dependency"/>
    <s v="No"/>
    <s v="Yes"/>
    <s v="Pending"/>
    <n v="2024"/>
    <s v="Apr"/>
    <s v="Apr-2024"/>
    <s v="Pending"/>
    <s v="Pending"/>
    <s v=""/>
  </r>
  <r>
    <s v="PRM-0156"/>
    <s v="PRM"/>
    <d v="2024-04-02T11:13:01"/>
    <s v="P4"/>
    <s v="Capacity Problem"/>
    <s v="Database"/>
    <s v="PRM ticket requiring operational handling"/>
    <s v="Noticed"/>
    <x v="2"/>
    <s v="Swati"/>
    <n v="48"/>
    <n v="5.92"/>
    <m/>
    <m/>
    <s v="Pending"/>
    <n v="15300.78"/>
    <s v="Low"/>
    <s v="India"/>
    <s v="Email"/>
    <s v="Certificate Expiry"/>
    <s v="No"/>
    <s v="No"/>
    <s v="Pending"/>
    <n v="2024"/>
    <s v="Apr"/>
    <s v="Apr-2024"/>
    <s v="Pending"/>
    <s v="Pending"/>
    <s v=""/>
  </r>
  <r>
    <s v="SRM-0004"/>
    <s v="SRM"/>
    <d v="2024-04-02T16:14:17"/>
    <s v="P4"/>
    <s v="Access Request"/>
    <s v="Reporting"/>
    <s v="SRM ticket requiring operational handling"/>
    <s v="Closed"/>
    <x v="5"/>
    <s v="Suresh"/>
    <n v="48"/>
    <n v="8.4"/>
    <n v="17.079999999999998"/>
    <d v="2024-04-03T09:18:58"/>
    <s v="Met"/>
    <n v="17.079999999999998"/>
    <s v="High"/>
    <s v="UK"/>
    <s v="Email"/>
    <s v="Access Issue"/>
    <s v="No"/>
    <s v="No"/>
    <s v="Met"/>
    <n v="2024"/>
    <s v="Apr"/>
    <s v="Apr-2024"/>
    <s v="Met"/>
    <s v="9-24 Hours"/>
    <n v="-30.92"/>
  </r>
  <r>
    <s v="PRM-0659"/>
    <s v="PRM"/>
    <d v="2024-04-02T22:16:58"/>
    <s v="P4"/>
    <s v="Performance Root Cause"/>
    <s v="Infrastructure"/>
    <s v="PRM ticket requiring operational handling"/>
    <s v="In Process"/>
    <x v="1"/>
    <s v="Anil"/>
    <n v="48"/>
    <n v="5.75"/>
    <m/>
    <m/>
    <s v="Pending"/>
    <n v="15289.72"/>
    <s v="Low"/>
    <s v="UK"/>
    <s v="Email"/>
    <s v="Capacity Constraint"/>
    <s v="No"/>
    <s v="No"/>
    <s v="Pending"/>
    <n v="2024"/>
    <s v="Apr"/>
    <s v="Apr-2024"/>
    <s v="Pending"/>
    <s v="Pending"/>
    <s v=""/>
  </r>
  <r>
    <s v="PRM-0602"/>
    <s v="PRM"/>
    <d v="2024-04-03T05:36:09"/>
    <s v="P3"/>
    <s v="Integration Root Cause"/>
    <s v="Application"/>
    <s v="PRM ticket requiring operational handling"/>
    <s v="Closed"/>
    <x v="5"/>
    <s v="Pooja"/>
    <n v="24"/>
    <n v="0.78"/>
    <n v="19.37"/>
    <d v="2024-04-04T00:58:18"/>
    <s v="Met"/>
    <n v="19.37"/>
    <s v="Medium"/>
    <s v="APAC"/>
    <s v="Monitoring Alert"/>
    <s v="Third-Party Dependency"/>
    <s v="No"/>
    <s v="No"/>
    <s v="Met"/>
    <n v="2024"/>
    <s v="Apr"/>
    <s v="Apr-2024"/>
    <s v="Met"/>
    <s v="9-24 Hours"/>
    <n v="-4.629999999999999"/>
  </r>
  <r>
    <s v="INM-0221"/>
    <s v="INM"/>
    <d v="2024-04-03T06:12:29"/>
    <s v="P5"/>
    <s v="Network Connectivity"/>
    <s v="Application"/>
    <s v="INM ticket requiring operational handling"/>
    <s v="In Process"/>
    <x v="4"/>
    <s v="Manoj"/>
    <n v="72"/>
    <n v="2.25"/>
    <m/>
    <m/>
    <s v="Pending"/>
    <n v="15281.79"/>
    <s v="Low"/>
    <s v="Europe"/>
    <s v="Monitoring Alert"/>
    <s v="Certificate Expiry"/>
    <s v="No"/>
    <s v="No"/>
    <s v="Pending"/>
    <n v="2024"/>
    <s v="Apr"/>
    <s v="Apr-2024"/>
    <s v="Pending"/>
    <s v="Pending"/>
    <s v=""/>
  </r>
  <r>
    <s v="INM-0759"/>
    <s v="INM"/>
    <d v="2024-04-03T12:15:24"/>
    <s v="P5"/>
    <s v="Network Connectivity"/>
    <s v="Middleware"/>
    <s v="INM ticket requiring operational handling"/>
    <s v="Closed"/>
    <x v="1"/>
    <s v="Neha"/>
    <n v="72"/>
    <n v="3.06"/>
    <n v="19.28"/>
    <d v="2024-04-04T07:32:13"/>
    <s v="Met"/>
    <n v="19.28"/>
    <s v="High"/>
    <s v="Europe"/>
    <s v="Phone"/>
    <s v="Third-Party Dependency"/>
    <s v="No"/>
    <s v="No"/>
    <s v="Met"/>
    <n v="2024"/>
    <s v="Apr"/>
    <s v="Apr-2024"/>
    <s v="Met"/>
    <s v="9-24 Hours"/>
    <n v="-52.72"/>
  </r>
  <r>
    <s v="INM-0018"/>
    <s v="INM"/>
    <d v="2024-04-03T15:37:31"/>
    <s v="P3"/>
    <s v="Login/Access"/>
    <s v="Reporting"/>
    <s v="INM ticket requiring operational handling"/>
    <s v="In Process"/>
    <x v="4"/>
    <s v="Asha"/>
    <n v="24"/>
    <n v="3"/>
    <m/>
    <m/>
    <s v="Pending"/>
    <n v="15272.37"/>
    <s v="Low"/>
    <s v="India"/>
    <s v="Portal"/>
    <s v="Infrastructure Failure"/>
    <s v="No"/>
    <s v="No"/>
    <s v="Pending"/>
    <n v="2024"/>
    <s v="Apr"/>
    <s v="Apr-2024"/>
    <s v="Pending"/>
    <s v="Pending"/>
    <s v=""/>
  </r>
  <r>
    <s v="PRM-0462"/>
    <s v="PRM"/>
    <d v="2024-04-03T17:50:34"/>
    <s v="P3"/>
    <s v="Database Root Cause"/>
    <s v="Application"/>
    <s v="PRM ticket requiring operational handling"/>
    <s v="In Process"/>
    <x v="3"/>
    <s v="Divya"/>
    <n v="24"/>
    <n v="0.35"/>
    <m/>
    <m/>
    <s v="Pending"/>
    <n v="15270.16"/>
    <s v="High"/>
    <s v="India"/>
    <s v="Email"/>
    <s v="Unknown"/>
    <s v="No"/>
    <s v="No"/>
    <s v="Pending"/>
    <n v="2024"/>
    <s v="Apr"/>
    <s v="Apr-2024"/>
    <s v="Pending"/>
    <s v="Pending"/>
    <s v=""/>
  </r>
  <r>
    <s v="PRM-0998"/>
    <s v="PRM"/>
    <d v="2024-04-03T20:22:38"/>
    <s v="P4"/>
    <s v="Recurring Application Issue"/>
    <s v="Application"/>
    <s v="PRM ticket requiring operational handling"/>
    <s v="Closed"/>
    <x v="3"/>
    <s v="Vikram"/>
    <n v="48"/>
    <n v="4.87"/>
    <n v="22.98"/>
    <d v="2024-04-04T19:21:32"/>
    <s v="Met"/>
    <n v="22.98"/>
    <s v="Medium"/>
    <s v="India"/>
    <s v="Portal"/>
    <s v="Application Defect"/>
    <s v="No"/>
    <s v="No"/>
    <s v="Met"/>
    <n v="2024"/>
    <s v="Apr"/>
    <s v="Apr-2024"/>
    <s v="Met"/>
    <s v="9-24 Hours"/>
    <n v="-25.02"/>
  </r>
  <r>
    <s v="SRM-0396"/>
    <s v="SRM"/>
    <d v="2024-04-04T07:32:28"/>
    <s v="P5"/>
    <s v="Data Request"/>
    <s v="Database"/>
    <s v="SRM ticket requiring operational handling"/>
    <s v="In Process"/>
    <x v="4"/>
    <s v="Anil"/>
    <n v="72"/>
    <n v="4.51"/>
    <m/>
    <m/>
    <s v="Pending"/>
    <n v="15256.46"/>
    <s v="Medium"/>
    <s v="US"/>
    <s v="Portal"/>
    <s v="User Error"/>
    <s v="No"/>
    <s v="No"/>
    <s v="Pending"/>
    <n v="2024"/>
    <s v="Apr"/>
    <s v="Apr-2024"/>
    <s v="Pending"/>
    <s v="Pending"/>
    <s v=""/>
  </r>
  <r>
    <s v="PRM-0834"/>
    <s v="PRM"/>
    <d v="2024-04-04T09:03:51"/>
    <s v="P5"/>
    <s v="Database Root Cause"/>
    <s v="Middleware"/>
    <s v="PRM ticket requiring operational handling"/>
    <s v="In Process"/>
    <x v="3"/>
    <s v="Pooja"/>
    <n v="72"/>
    <n v="7.67"/>
    <m/>
    <m/>
    <s v="Pending"/>
    <n v="15254.94"/>
    <s v="Low"/>
    <s v="India"/>
    <s v="Monitoring Alert"/>
    <s v="Configuration Error"/>
    <s v="No"/>
    <s v="No"/>
    <s v="Pending"/>
    <n v="2024"/>
    <s v="Apr"/>
    <s v="Apr-2024"/>
    <s v="Pending"/>
    <s v="Pending"/>
    <s v=""/>
  </r>
  <r>
    <s v="INM-0945"/>
    <s v="INM"/>
    <d v="2024-04-04T13:04:40"/>
    <s v="P3"/>
    <s v="Server Issue"/>
    <s v="Access"/>
    <s v="INM ticket requiring operational handling"/>
    <s v="Closed"/>
    <x v="2"/>
    <s v="Nisha"/>
    <n v="24"/>
    <n v="0.84"/>
    <n v="37.94"/>
    <d v="2024-04-06T03:00:59"/>
    <s v="Breached"/>
    <n v="37.94"/>
    <s v="High"/>
    <s v="UK"/>
    <s v="Phone"/>
    <s v="Third-Party Dependency"/>
    <s v="No"/>
    <s v="No"/>
    <s v="Breached"/>
    <n v="2024"/>
    <s v="Apr"/>
    <s v="Apr-2024"/>
    <s v="Breached"/>
    <s v="25-48 Hours"/>
    <n v="13.939999999999998"/>
  </r>
  <r>
    <s v="INM-0705"/>
    <s v="INM"/>
    <d v="2024-04-04T13:08:41"/>
    <s v="P3"/>
    <s v="Certificate/TLS"/>
    <s v="Infrastructure"/>
    <s v="INM ticket requiring operational handling"/>
    <s v="Closed"/>
    <x v="2"/>
    <s v="Kavya"/>
    <n v="24"/>
    <n v="0.85"/>
    <n v="16.84"/>
    <d v="2024-04-05T05:58:49"/>
    <s v="Met"/>
    <n v="16.84"/>
    <s v="Medium"/>
    <s v="UK"/>
    <s v="Phone"/>
    <s v="Access Issue"/>
    <s v="No"/>
    <s v="No"/>
    <s v="Met"/>
    <n v="2024"/>
    <s v="Apr"/>
    <s v="Apr-2024"/>
    <s v="Met"/>
    <s v="9-24 Hours"/>
    <n v="-7.16"/>
  </r>
  <r>
    <s v="INM-0074"/>
    <s v="INM"/>
    <d v="2024-04-04T23:20:34"/>
    <s v="P2"/>
    <s v="Database Issue"/>
    <s v="Middleware"/>
    <s v="INM ticket requiring operational handling"/>
    <s v="Closed"/>
    <x v="0"/>
    <s v="Kavya"/>
    <n v="8"/>
    <n v="0.53"/>
    <n v="7.8"/>
    <d v="2024-04-05T07:08:42"/>
    <s v="Met"/>
    <n v="7.8"/>
    <s v="High"/>
    <s v="Europe"/>
    <s v="Monitoring Alert"/>
    <s v="Infrastructure Failure"/>
    <s v="No"/>
    <s v="No"/>
    <s v="Met"/>
    <n v="2024"/>
    <s v="Apr"/>
    <s v="Apr-2024"/>
    <s v="Met"/>
    <s v="5-8 Hours"/>
    <n v="-0.20000000000000018"/>
  </r>
  <r>
    <s v="PRM-0434"/>
    <s v="PRM"/>
    <d v="2024-04-05T14:39:20"/>
    <s v="P1"/>
    <s v="Integration Root Cause"/>
    <s v="Reporting"/>
    <s v="PRM ticket requiring operational handling"/>
    <s v="Closed"/>
    <x v="2"/>
    <s v="Suresh"/>
    <n v="4"/>
    <n v="0.15"/>
    <n v="7.17"/>
    <d v="2024-04-05T21:49:31"/>
    <s v="Breached"/>
    <n v="7.17"/>
    <s v="Critical"/>
    <s v="India"/>
    <s v="Portal"/>
    <s v="Capacity Constraint"/>
    <s v="No"/>
    <s v="No"/>
    <s v="Breached"/>
    <n v="2024"/>
    <s v="Apr"/>
    <s v="Apr-2024"/>
    <s v="Breached"/>
    <s v="5-8 Hours"/>
    <n v="3.17"/>
  </r>
  <r>
    <s v="PRM-0985"/>
    <s v="PRM"/>
    <d v="2024-04-05T15:08:52"/>
    <s v="P3"/>
    <s v="Infrastructure Root Cause"/>
    <s v="Middleware"/>
    <s v="PRM ticket requiring operational handling"/>
    <s v="In Process"/>
    <x v="3"/>
    <s v="Asha"/>
    <n v="24"/>
    <n v="1.94"/>
    <m/>
    <m/>
    <s v="Pending"/>
    <n v="15224.85"/>
    <s v="Low"/>
    <s v="Europe"/>
    <s v="Phone"/>
    <s v="Access Issue"/>
    <s v="No"/>
    <s v="No"/>
    <s v="Pending"/>
    <n v="2024"/>
    <s v="Apr"/>
    <s v="Apr-2024"/>
    <s v="Pending"/>
    <s v="Pending"/>
    <s v=""/>
  </r>
  <r>
    <s v="SRM-0721"/>
    <s v="SRM"/>
    <d v="2024-04-05T18:38:36"/>
    <s v="P5"/>
    <s v="Configuration Change"/>
    <s v="Reporting"/>
    <s v="SRM ticket requiring operational handling"/>
    <s v="Answered"/>
    <x v="0"/>
    <s v="Swati"/>
    <n v="72"/>
    <n v="2.0099999999999998"/>
    <n v="43.58"/>
    <d v="2024-04-07T14:13:27"/>
    <s v="Met"/>
    <n v="43.58"/>
    <s v="Medium"/>
    <s v="US"/>
    <s v="Service Desk"/>
    <s v="Network Issue"/>
    <s v="Yes"/>
    <s v="No"/>
    <s v="Met"/>
    <n v="2024"/>
    <s v="Apr"/>
    <s v="Apr-2024"/>
    <s v="Met"/>
    <s v="25-48 Hours"/>
    <n v="-28.42"/>
  </r>
  <r>
    <s v="INM-0434"/>
    <s v="INM"/>
    <d v="2024-04-05T19:16:37"/>
    <s v="P5"/>
    <s v="Login/Access"/>
    <s v="Access"/>
    <s v="INM ticket requiring operational handling"/>
    <s v="Closed"/>
    <x v="0"/>
    <s v="Vikram"/>
    <n v="72"/>
    <n v="6.68"/>
    <n v="53.06"/>
    <d v="2024-04-08T00:19:56"/>
    <s v="Met"/>
    <n v="53.06"/>
    <s v="Medium"/>
    <s v="APAC"/>
    <s v="Service Desk"/>
    <s v="Certificate Expiry"/>
    <s v="No"/>
    <s v="No"/>
    <s v="Met"/>
    <n v="2024"/>
    <s v="Apr"/>
    <s v="Apr-2024"/>
    <s v="Met"/>
    <s v="48+ Hours"/>
    <n v="-18.939999999999998"/>
  </r>
  <r>
    <s v="SRM-0478"/>
    <s v="SRM"/>
    <d v="2024-04-05T20:40:37"/>
    <s v="P4"/>
    <s v="New User Setup"/>
    <s v="Database"/>
    <s v="SRM ticket requiring operational handling"/>
    <s v="In Process"/>
    <x v="0"/>
    <s v="Manoj"/>
    <n v="48"/>
    <n v="4.8499999999999996"/>
    <m/>
    <m/>
    <s v="Pending"/>
    <n v="15219.32"/>
    <s v="Medium"/>
    <s v="US"/>
    <s v="Portal"/>
    <s v="Infrastructure Failure"/>
    <s v="No"/>
    <s v="Yes"/>
    <s v="Pending"/>
    <n v="2024"/>
    <s v="Apr"/>
    <s v="Apr-2024"/>
    <s v="Pending"/>
    <s v="Pending"/>
    <s v=""/>
  </r>
  <r>
    <s v="INM-0414"/>
    <s v="INM"/>
    <d v="2024-04-06T08:41:20"/>
    <s v="P3"/>
    <s v="Network Connectivity"/>
    <s v="Reporting"/>
    <s v="INM ticket requiring operational handling"/>
    <s v="In Process"/>
    <x v="4"/>
    <s v="Kiran"/>
    <n v="24"/>
    <n v="5.28"/>
    <m/>
    <m/>
    <s v="Pending"/>
    <n v="15207.31"/>
    <s v="Low"/>
    <s v="UK"/>
    <s v="Monitoring Alert"/>
    <s v="Network Issue"/>
    <s v="No"/>
    <s v="No"/>
    <s v="Pending"/>
    <n v="2024"/>
    <s v="Apr"/>
    <s v="Apr-2024"/>
    <s v="Pending"/>
    <s v="Pending"/>
    <s v=""/>
  </r>
  <r>
    <s v="INM-0670"/>
    <s v="INM"/>
    <d v="2024-04-06T13:36:43"/>
    <s v="P1"/>
    <s v="Network Connectivity"/>
    <s v="Reporting"/>
    <s v="INM ticket requiring operational handling"/>
    <s v="In Process"/>
    <x v="0"/>
    <s v="Manoj"/>
    <n v="4"/>
    <n v="0.45"/>
    <m/>
    <m/>
    <s v="Pending"/>
    <n v="15202.39"/>
    <s v="Critical"/>
    <s v="APAC"/>
    <s v="Portal"/>
    <s v="Unknown"/>
    <s v="No"/>
    <s v="No"/>
    <s v="Pending"/>
    <n v="2024"/>
    <s v="Apr"/>
    <s v="Apr-2024"/>
    <s v="Pending"/>
    <s v="Pending"/>
    <s v=""/>
  </r>
  <r>
    <s v="INM-0443"/>
    <s v="INM"/>
    <d v="2024-04-06T15:36:35"/>
    <s v="P5"/>
    <s v="Application Down"/>
    <s v="Access"/>
    <s v="INM ticket requiring operational handling"/>
    <s v="In Process"/>
    <x v="4"/>
    <s v="Swati"/>
    <n v="72"/>
    <n v="6.63"/>
    <m/>
    <m/>
    <s v="Pending"/>
    <n v="15200.39"/>
    <s v="Low"/>
    <s v="India"/>
    <s v="Service Desk"/>
    <s v="Infrastructure Failure"/>
    <s v="No"/>
    <s v="No"/>
    <s v="Pending"/>
    <n v="2024"/>
    <s v="Apr"/>
    <s v="Apr-2024"/>
    <s v="Pending"/>
    <s v="Pending"/>
    <s v=""/>
  </r>
  <r>
    <s v="PRM-0307"/>
    <s v="PRM"/>
    <d v="2024-04-06T17:35:16"/>
    <s v="P4"/>
    <s v="Performance Root Cause"/>
    <s v="Application"/>
    <s v="PRM ticket requiring operational handling"/>
    <s v="Closed"/>
    <x v="2"/>
    <s v="Ravi"/>
    <n v="48"/>
    <n v="2.19"/>
    <n v="13.63"/>
    <d v="2024-04-07T07:13:10"/>
    <s v="Met"/>
    <n v="13.63"/>
    <s v="Medium"/>
    <s v="UK"/>
    <s v="Portal"/>
    <s v="User Error"/>
    <s v="No"/>
    <s v="No"/>
    <s v="Met"/>
    <n v="2024"/>
    <s v="Apr"/>
    <s v="Apr-2024"/>
    <s v="Met"/>
    <s v="9-24 Hours"/>
    <n v="-34.369999999999997"/>
  </r>
  <r>
    <s v="SRM-0845"/>
    <s v="SRM"/>
    <d v="2024-04-06T18:55:04"/>
    <s v="P5"/>
    <s v="Certificate Request"/>
    <s v="Database"/>
    <s v="SRM ticket requiring operational handling"/>
    <s v="Closed"/>
    <x v="3"/>
    <s v="Pooja"/>
    <n v="72"/>
    <n v="4.46"/>
    <n v="65.34"/>
    <d v="2024-04-09T12:15:25"/>
    <s v="Met"/>
    <n v="65.34"/>
    <s v="Low"/>
    <s v="India"/>
    <s v="Monitoring Alert"/>
    <s v="User Error"/>
    <s v="No"/>
    <s v="No"/>
    <s v="Met"/>
    <n v="2024"/>
    <s v="Apr"/>
    <s v="Apr-2024"/>
    <s v="Met"/>
    <s v="48+ Hours"/>
    <n v="-6.6599999999999966"/>
  </r>
  <r>
    <s v="SRM-0676"/>
    <s v="SRM"/>
    <d v="2024-04-06T19:41:07"/>
    <s v="P4"/>
    <s v="New User Setup"/>
    <s v="Application"/>
    <s v="SRM ticket requiring operational handling"/>
    <s v="Assigned"/>
    <x v="0"/>
    <s v="Manoj"/>
    <n v="48"/>
    <n v="2.06"/>
    <m/>
    <m/>
    <s v="Pending"/>
    <n v="15196.31"/>
    <s v="Medium"/>
    <s v="India"/>
    <s v="Portal"/>
    <s v="Capacity Constraint"/>
    <s v="No"/>
    <s v="No"/>
    <s v="Pending"/>
    <n v="2024"/>
    <s v="Apr"/>
    <s v="Apr-2024"/>
    <s v="Pending"/>
    <s v="Pending"/>
    <s v=""/>
  </r>
  <r>
    <s v="SRM-0600"/>
    <s v="SRM"/>
    <d v="2024-04-06T20:07:47"/>
    <s v="P5"/>
    <s v="Certificate Request"/>
    <s v="Access"/>
    <s v="SRM ticket requiring operational handling"/>
    <s v="In Process"/>
    <x v="0"/>
    <s v="Anil"/>
    <n v="72"/>
    <n v="7.84"/>
    <m/>
    <m/>
    <s v="Pending"/>
    <n v="15195.87"/>
    <s v="Medium"/>
    <s v="UK"/>
    <s v="Portal"/>
    <s v="Capacity Constraint"/>
    <s v="No"/>
    <s v="No"/>
    <s v="Pending"/>
    <n v="2024"/>
    <s v="Apr"/>
    <s v="Apr-2024"/>
    <s v="Pending"/>
    <s v="Pending"/>
    <s v=""/>
  </r>
  <r>
    <s v="SRM-0533"/>
    <s v="SRM"/>
    <d v="2024-04-06T23:34:56"/>
    <s v="P5"/>
    <s v="Software Installation"/>
    <s v="Security"/>
    <s v="SRM ticket requiring operational handling"/>
    <s v="In Process"/>
    <x v="0"/>
    <s v="Arjun"/>
    <n v="72"/>
    <n v="6.1"/>
    <m/>
    <m/>
    <s v="Pending"/>
    <n v="15192.42"/>
    <s v="Low"/>
    <s v="Europe"/>
    <s v="Phone"/>
    <s v="Capacity Constraint"/>
    <s v="No"/>
    <s v="No"/>
    <s v="Pending"/>
    <n v="2024"/>
    <s v="Apr"/>
    <s v="Apr-2024"/>
    <s v="Pending"/>
    <s v="Pending"/>
    <s v=""/>
  </r>
  <r>
    <s v="SRM-0664"/>
    <s v="SRM"/>
    <d v="2024-04-07T10:18:50"/>
    <s v="P5"/>
    <s v="Certificate Request"/>
    <s v="Reporting"/>
    <s v="SRM ticket requiring operational handling"/>
    <s v="Closed"/>
    <x v="2"/>
    <s v="Vikram"/>
    <n v="72"/>
    <n v="10.97"/>
    <n v="31.24"/>
    <d v="2024-04-08T17:33:10"/>
    <s v="Met"/>
    <n v="31.24"/>
    <s v="High"/>
    <s v="US"/>
    <s v="Phone"/>
    <s v="Third-Party Dependency"/>
    <s v="No"/>
    <s v="No"/>
    <s v="Met"/>
    <n v="2024"/>
    <s v="Apr"/>
    <s v="Apr-2024"/>
    <s v="Met"/>
    <s v="25-48 Hours"/>
    <n v="-40.760000000000005"/>
  </r>
  <r>
    <s v="PRM-0232"/>
    <s v="PRM"/>
    <d v="2024-04-07T14:05:46"/>
    <s v="P3"/>
    <s v="Infrastructure Root Cause"/>
    <s v="Reporting"/>
    <s v="PRM ticket requiring operational handling"/>
    <s v="In Process"/>
    <x v="1"/>
    <s v="Kavya"/>
    <n v="24"/>
    <n v="3.78"/>
    <m/>
    <m/>
    <s v="Pending"/>
    <n v="15177.9"/>
    <s v="Low"/>
    <s v="UK"/>
    <s v="Phone"/>
    <s v="Application Defect"/>
    <s v="No"/>
    <s v="No"/>
    <s v="Pending"/>
    <n v="2024"/>
    <s v="Apr"/>
    <s v="Apr-2024"/>
    <s v="Pending"/>
    <s v="Pending"/>
    <s v=""/>
  </r>
  <r>
    <s v="INM-0948"/>
    <s v="INM"/>
    <d v="2024-04-08T00:33:20"/>
    <s v="P3"/>
    <s v="Performance Issue"/>
    <s v="Security"/>
    <s v="INM ticket requiring operational handling"/>
    <s v="Closed"/>
    <x v="3"/>
    <s v="Swati"/>
    <n v="24"/>
    <n v="3.84"/>
    <n v="16.2"/>
    <d v="2024-04-08T16:45:28"/>
    <s v="Met"/>
    <n v="16.2"/>
    <s v="High"/>
    <s v="India"/>
    <s v="Portal"/>
    <s v="Application Defect"/>
    <s v="No"/>
    <s v="No"/>
    <s v="Met"/>
    <n v="2024"/>
    <s v="Apr"/>
    <s v="Apr-2024"/>
    <s v="Met"/>
    <s v="9-24 Hours"/>
    <n v="-7.8000000000000007"/>
  </r>
  <r>
    <s v="INM-0604"/>
    <s v="INM"/>
    <d v="2024-04-08T08:35:02"/>
    <s v="P5"/>
    <s v="Application Down"/>
    <s v="Database"/>
    <s v="INM ticket requiring operational handling"/>
    <s v="Closed"/>
    <x v="2"/>
    <s v="Swati"/>
    <n v="72"/>
    <n v="0.78"/>
    <n v="99.01"/>
    <d v="2024-04-12T11:35:29"/>
    <s v="Breached"/>
    <n v="99.01"/>
    <s v="Medium"/>
    <s v="UK"/>
    <s v="Portal"/>
    <s v="Third-Party Dependency"/>
    <s v="No"/>
    <s v="No"/>
    <s v="Breached"/>
    <n v="2024"/>
    <s v="Apr"/>
    <s v="Apr-2024"/>
    <s v="Breached"/>
    <s v="48+ Hours"/>
    <n v="27.010000000000005"/>
  </r>
  <r>
    <s v="PRM-0903"/>
    <s v="PRM"/>
    <d v="2024-04-08T10:42:23"/>
    <s v="P3"/>
    <s v="Performance Root Cause"/>
    <s v="Middleware"/>
    <s v="PRM ticket requiring operational handling"/>
    <s v="Closed"/>
    <x v="0"/>
    <s v="Kavya"/>
    <n v="24"/>
    <n v="1.97"/>
    <n v="11.76"/>
    <d v="2024-04-08T22:27:56"/>
    <s v="Met"/>
    <n v="11.76"/>
    <s v="Medium"/>
    <s v="UK"/>
    <s v="Phone"/>
    <s v="Infrastructure Failure"/>
    <s v="No"/>
    <s v="No"/>
    <s v="Met"/>
    <n v="2024"/>
    <s v="Apr"/>
    <s v="Apr-2024"/>
    <s v="Met"/>
    <s v="9-24 Hours"/>
    <n v="-12.24"/>
  </r>
  <r>
    <s v="SRM-0221"/>
    <s v="SRM"/>
    <d v="2024-04-08T11:09:16"/>
    <s v="P3"/>
    <s v="Configuration Change"/>
    <s v="Database"/>
    <s v="SRM ticket requiring operational handling"/>
    <s v="Closed"/>
    <x v="4"/>
    <s v="Kiran"/>
    <n v="24"/>
    <n v="2.2799999999999998"/>
    <n v="8.15"/>
    <d v="2024-04-08T19:18:01"/>
    <s v="Met"/>
    <n v="8.15"/>
    <s v="Low"/>
    <s v="US"/>
    <s v="Service Desk"/>
    <s v="Certificate Expiry"/>
    <s v="No"/>
    <s v="No"/>
    <s v="Met"/>
    <n v="2024"/>
    <s v="Apr"/>
    <s v="Apr-2024"/>
    <s v="Met"/>
    <s v="9-24 Hours"/>
    <n v="-15.85"/>
  </r>
  <r>
    <s v="PRM-0590"/>
    <s v="PRM"/>
    <d v="2024-04-08T11:18:38"/>
    <s v="P3"/>
    <s v="Infrastructure Root Cause"/>
    <s v="Reporting"/>
    <s v="PRM ticket requiring operational handling"/>
    <s v="Closed"/>
    <x v="5"/>
    <s v="Asha"/>
    <n v="24"/>
    <n v="0.47"/>
    <n v="9.77"/>
    <d v="2024-04-08T21:04:41"/>
    <s v="Met"/>
    <n v="9.77"/>
    <s v="High"/>
    <s v="UK"/>
    <s v="Phone"/>
    <s v="Access Issue"/>
    <s v="No"/>
    <s v="No"/>
    <s v="Met"/>
    <n v="2024"/>
    <s v="Apr"/>
    <s v="Apr-2024"/>
    <s v="Met"/>
    <s v="9-24 Hours"/>
    <n v="-14.23"/>
  </r>
  <r>
    <s v="PRM-0470"/>
    <s v="PRM"/>
    <d v="2024-04-08T13:39:22"/>
    <s v="P3"/>
    <s v="Performance Root Cause"/>
    <s v="Application"/>
    <s v="PRM ticket requiring operational handling"/>
    <s v="Closed"/>
    <x v="5"/>
    <s v="Suresh"/>
    <n v="24"/>
    <n v="6.02"/>
    <n v="51.47"/>
    <d v="2024-04-10T17:07:49"/>
    <s v="Breached"/>
    <n v="51.47"/>
    <s v="High"/>
    <s v="India"/>
    <s v="Monitoring Alert"/>
    <s v="Access Issue"/>
    <s v="No"/>
    <s v="Yes"/>
    <s v="Breached"/>
    <n v="2024"/>
    <s v="Apr"/>
    <s v="Apr-2024"/>
    <s v="Breached"/>
    <s v="48+ Hours"/>
    <n v="27.47"/>
  </r>
  <r>
    <s v="PRM-0224"/>
    <s v="PRM"/>
    <d v="2024-04-08T22:56:21"/>
    <s v="P4"/>
    <s v="Process Gap"/>
    <s v="Application"/>
    <s v="PRM ticket requiring operational handling"/>
    <s v="Noticed"/>
    <x v="5"/>
    <s v="Vikram"/>
    <n v="48"/>
    <n v="8.56"/>
    <m/>
    <m/>
    <s v="Pending"/>
    <n v="15145.06"/>
    <s v="Low"/>
    <s v="APAC"/>
    <s v="Portal"/>
    <s v="Unknown"/>
    <s v="No"/>
    <s v="No"/>
    <s v="Pending"/>
    <n v="2024"/>
    <s v="Apr"/>
    <s v="Apr-2024"/>
    <s v="Pending"/>
    <s v="Pending"/>
    <s v=""/>
  </r>
  <r>
    <s v="SRM-0506"/>
    <s v="SRM"/>
    <d v="2024-04-09T04:09:42"/>
    <s v="P4"/>
    <s v="Account Request"/>
    <s v="Access"/>
    <s v="SRM ticket requiring operational handling"/>
    <s v="Noticed"/>
    <x v="2"/>
    <s v="Pooja"/>
    <n v="48"/>
    <n v="2.15"/>
    <m/>
    <m/>
    <s v="Pending"/>
    <n v="15139.84"/>
    <s v="Medium"/>
    <s v="APAC"/>
    <s v="Email"/>
    <s v="Third-Party Dependency"/>
    <s v="No"/>
    <s v="No"/>
    <s v="Pending"/>
    <n v="2024"/>
    <s v="Apr"/>
    <s v="Apr-2024"/>
    <s v="Pending"/>
    <s v="Pending"/>
    <s v=""/>
  </r>
  <r>
    <s v="SRM-0780"/>
    <s v="SRM"/>
    <d v="2024-04-09T14:35:53"/>
    <s v="P4"/>
    <s v="Certificate Request"/>
    <s v="Security"/>
    <s v="SRM ticket requiring operational handling"/>
    <s v="Assigned"/>
    <x v="5"/>
    <s v="Swati"/>
    <n v="48"/>
    <n v="7.87"/>
    <m/>
    <m/>
    <s v="Pending"/>
    <n v="15129.4"/>
    <s v="High"/>
    <s v="APAC"/>
    <s v="Monitoring Alert"/>
    <s v="Application Defect"/>
    <s v="No"/>
    <s v="No"/>
    <s v="Pending"/>
    <n v="2024"/>
    <s v="Apr"/>
    <s v="Apr-2024"/>
    <s v="Pending"/>
    <s v="Pending"/>
    <s v=""/>
  </r>
  <r>
    <s v="SRM-0045"/>
    <s v="SRM"/>
    <d v="2024-04-09T15:57:41"/>
    <s v="P5"/>
    <s v="Software Installation"/>
    <s v="Access"/>
    <s v="SRM ticket requiring operational handling"/>
    <s v="In Process"/>
    <x v="1"/>
    <s v="Rahul"/>
    <n v="72"/>
    <n v="7.14"/>
    <m/>
    <m/>
    <s v="Pending"/>
    <n v="15128.04"/>
    <s v="Medium"/>
    <s v="APAC"/>
    <s v="Monitoring Alert"/>
    <s v="Unknown"/>
    <s v="No"/>
    <s v="No"/>
    <s v="Pending"/>
    <n v="2024"/>
    <s v="Apr"/>
    <s v="Apr-2024"/>
    <s v="Pending"/>
    <s v="Pending"/>
    <s v=""/>
  </r>
  <r>
    <s v="INM-0823"/>
    <s v="INM"/>
    <d v="2024-04-09T19:11:12"/>
    <s v="P4"/>
    <s v="Application Down"/>
    <s v="Reporting"/>
    <s v="INM ticket requiring operational handling"/>
    <s v="Answered"/>
    <x v="1"/>
    <s v="Nisha"/>
    <n v="48"/>
    <n v="4.12"/>
    <n v="19.28"/>
    <d v="2024-04-10T14:28:14"/>
    <s v="Met"/>
    <n v="19.28"/>
    <s v="Low"/>
    <s v="UK"/>
    <s v="Monitoring Alert"/>
    <s v="Infrastructure Failure"/>
    <s v="No"/>
    <s v="No"/>
    <s v="Met"/>
    <n v="2024"/>
    <s v="Apr"/>
    <s v="Apr-2024"/>
    <s v="Met"/>
    <s v="9-24 Hours"/>
    <n v="-28.72"/>
  </r>
  <r>
    <s v="SRM-0093"/>
    <s v="SRM"/>
    <d v="2024-04-09T19:30:23"/>
    <s v="P3"/>
    <s v="New User Setup"/>
    <s v="Security"/>
    <s v="SRM ticket requiring operational handling"/>
    <s v="Noticed"/>
    <x v="1"/>
    <s v="Swati"/>
    <n v="24"/>
    <n v="3.46"/>
    <m/>
    <m/>
    <s v="Pending"/>
    <n v="15124.49"/>
    <s v="Low"/>
    <s v="UK"/>
    <s v="Portal"/>
    <s v="Third-Party Dependency"/>
    <s v="No"/>
    <s v="No"/>
    <s v="Pending"/>
    <n v="2024"/>
    <s v="Apr"/>
    <s v="Apr-2024"/>
    <s v="Pending"/>
    <s v="Pending"/>
    <s v=""/>
  </r>
  <r>
    <s v="SRM-0824"/>
    <s v="SRM"/>
    <d v="2024-04-10T01:48:46"/>
    <s v="P4"/>
    <s v="Account Request"/>
    <s v="Application"/>
    <s v="SRM ticket requiring operational handling"/>
    <s v="Answered"/>
    <x v="2"/>
    <s v="Anil"/>
    <n v="48"/>
    <n v="3.14"/>
    <n v="35.46"/>
    <d v="2024-04-11T13:16:27"/>
    <s v="Met"/>
    <n v="35.46"/>
    <s v="Medium"/>
    <s v="India"/>
    <s v="Phone"/>
    <s v="Network Issue"/>
    <s v="No"/>
    <s v="No"/>
    <s v="Met"/>
    <n v="2024"/>
    <s v="Apr"/>
    <s v="Apr-2024"/>
    <s v="Met"/>
    <s v="25-48 Hours"/>
    <n v="-12.54"/>
  </r>
  <r>
    <s v="INM-0682"/>
    <s v="INM"/>
    <d v="2024-04-10T10:41:04"/>
    <s v="P5"/>
    <s v="Performance Issue"/>
    <s v="Infrastructure"/>
    <s v="INM ticket requiring operational handling"/>
    <s v="In Process"/>
    <x v="2"/>
    <s v="Neha"/>
    <n v="72"/>
    <n v="7.5"/>
    <m/>
    <m/>
    <s v="Pending"/>
    <n v="15109.32"/>
    <s v="High"/>
    <s v="Europe"/>
    <s v="Phone"/>
    <s v="Certificate Expiry"/>
    <s v="No"/>
    <s v="No"/>
    <s v="Pending"/>
    <n v="2024"/>
    <s v="Apr"/>
    <s v="Apr-2024"/>
    <s v="Pending"/>
    <s v="Pending"/>
    <s v=""/>
  </r>
  <r>
    <s v="PRM-0385"/>
    <s v="PRM"/>
    <d v="2024-04-11T14:20:44"/>
    <s v="P4"/>
    <s v="Infrastructure Root Cause"/>
    <s v="Access"/>
    <s v="PRM ticket requiring operational handling"/>
    <s v="Closed"/>
    <x v="2"/>
    <s v="Manoj"/>
    <n v="48"/>
    <n v="4.13"/>
    <n v="19.440000000000001"/>
    <d v="2024-04-12T09:47:22"/>
    <s v="Met"/>
    <n v="19.440000000000001"/>
    <s v="High"/>
    <s v="US"/>
    <s v="Service Desk"/>
    <s v="Network Issue"/>
    <s v="No"/>
    <s v="No"/>
    <s v="Met"/>
    <n v="2024"/>
    <s v="Apr"/>
    <s v="Apr-2024"/>
    <s v="Met"/>
    <s v="9-24 Hours"/>
    <n v="-28.56"/>
  </r>
  <r>
    <s v="INM-0721"/>
    <s v="INM"/>
    <d v="2024-04-11T16:59:31"/>
    <s v="P5"/>
    <s v="Server Issue"/>
    <s v="Database"/>
    <s v="INM ticket requiring operational handling"/>
    <s v="Closed"/>
    <x v="0"/>
    <s v="Neha"/>
    <n v="72"/>
    <n v="9.14"/>
    <n v="7.44"/>
    <d v="2024-04-12T00:25:59"/>
    <s v="Met"/>
    <n v="7.44"/>
    <s v="Medium"/>
    <s v="India"/>
    <s v="Email"/>
    <s v="Configuration Error"/>
    <s v="No"/>
    <s v="No"/>
    <s v="Met"/>
    <n v="2024"/>
    <s v="Apr"/>
    <s v="Apr-2024"/>
    <s v="Met"/>
    <s v="5-8 Hours"/>
    <n v="-64.56"/>
  </r>
  <r>
    <s v="PRM-0473"/>
    <s v="PRM"/>
    <d v="2024-04-12T02:39:45"/>
    <s v="P4"/>
    <s v="Process Gap"/>
    <s v="Access"/>
    <s v="PRM ticket requiring operational handling"/>
    <s v="Closed"/>
    <x v="3"/>
    <s v="Asha"/>
    <n v="48"/>
    <n v="4.46"/>
    <n v="21.42"/>
    <d v="2024-04-13T00:05:11"/>
    <s v="Met"/>
    <n v="21.42"/>
    <s v="Medium"/>
    <s v="UK"/>
    <s v="Service Desk"/>
    <s v="Third-Party Dependency"/>
    <s v="No"/>
    <s v="No"/>
    <s v="Met"/>
    <n v="2024"/>
    <s v="Apr"/>
    <s v="Apr-2024"/>
    <s v="Met"/>
    <s v="9-24 Hours"/>
    <n v="-26.58"/>
  </r>
  <r>
    <s v="INM-0100"/>
    <s v="INM"/>
    <d v="2024-04-12T03:49:03"/>
    <s v="P3"/>
    <s v="Network Connectivity"/>
    <s v="Middleware"/>
    <s v="INM ticket requiring operational handling"/>
    <s v="Closed"/>
    <x v="0"/>
    <s v="Kavya"/>
    <n v="24"/>
    <n v="3.91"/>
    <n v="17.04"/>
    <d v="2024-04-12T20:51:23"/>
    <s v="Met"/>
    <n v="17.04"/>
    <s v="Low"/>
    <s v="Europe"/>
    <s v="Service Desk"/>
    <s v="Unknown"/>
    <s v="No"/>
    <s v="No"/>
    <s v="Met"/>
    <n v="2024"/>
    <s v="Apr"/>
    <s v="Apr-2024"/>
    <s v="Met"/>
    <s v="9-24 Hours"/>
    <n v="-6.9600000000000009"/>
  </r>
  <r>
    <s v="INM-0620"/>
    <s v="INM"/>
    <d v="2024-04-12T04:05:49"/>
    <s v="P3"/>
    <s v="Integration Failure"/>
    <s v="Application"/>
    <s v="INM ticket requiring operational handling"/>
    <s v="In Process"/>
    <x v="3"/>
    <s v="Sneha"/>
    <n v="24"/>
    <n v="2.4900000000000002"/>
    <m/>
    <m/>
    <s v="Pending"/>
    <n v="15067.9"/>
    <s v="Low"/>
    <s v="UK"/>
    <s v="Phone"/>
    <s v="User Error"/>
    <s v="No"/>
    <s v="No"/>
    <s v="Pending"/>
    <n v="2024"/>
    <s v="Apr"/>
    <s v="Apr-2024"/>
    <s v="Pending"/>
    <s v="Pending"/>
    <s v=""/>
  </r>
  <r>
    <s v="INM-0118"/>
    <s v="INM"/>
    <d v="2024-04-12T04:35:54"/>
    <s v="P3"/>
    <s v="Database Issue"/>
    <s v="Database"/>
    <s v="INM ticket requiring operational handling"/>
    <s v="Closed"/>
    <x v="0"/>
    <s v="Manoj"/>
    <n v="24"/>
    <n v="0.99"/>
    <n v="41.81"/>
    <d v="2024-04-13T22:24:22"/>
    <s v="Breached"/>
    <n v="41.81"/>
    <s v="Low"/>
    <s v="Europe"/>
    <s v="Monitoring Alert"/>
    <s v="Configuration Error"/>
    <s v="No"/>
    <s v="Yes"/>
    <s v="Breached"/>
    <n v="2024"/>
    <s v="Apr"/>
    <s v="Apr-2024"/>
    <s v="Breached"/>
    <s v="25-48 Hours"/>
    <n v="17.810000000000002"/>
  </r>
  <r>
    <s v="SRM-0708"/>
    <s v="SRM"/>
    <d v="2024-04-12T04:58:34"/>
    <s v="P4"/>
    <s v="New User Setup"/>
    <s v="Application"/>
    <s v="SRM ticket requiring operational handling"/>
    <s v="Noticed"/>
    <x v="3"/>
    <s v="Rahul"/>
    <n v="48"/>
    <n v="4.91"/>
    <m/>
    <m/>
    <s v="Pending"/>
    <n v="15067.02"/>
    <s v="Low"/>
    <s v="UK"/>
    <s v="Email"/>
    <s v="Infrastructure Failure"/>
    <s v="No"/>
    <s v="No"/>
    <s v="Pending"/>
    <n v="2024"/>
    <s v="Apr"/>
    <s v="Apr-2024"/>
    <s v="Pending"/>
    <s v="Pending"/>
    <s v=""/>
  </r>
  <r>
    <s v="PRM-0595"/>
    <s v="PRM"/>
    <d v="2024-04-12T06:46:51"/>
    <s v="P3"/>
    <s v="Performance Root Cause"/>
    <s v="Security"/>
    <s v="PRM ticket requiring operational handling"/>
    <s v="Closed"/>
    <x v="3"/>
    <s v="Amit"/>
    <n v="24"/>
    <n v="0.72"/>
    <n v="10.98"/>
    <d v="2024-04-12T17:45:25"/>
    <s v="Met"/>
    <n v="10.98"/>
    <s v="Low"/>
    <s v="India"/>
    <s v="Monitoring Alert"/>
    <s v="Application Defect"/>
    <s v="No"/>
    <s v="No"/>
    <s v="Met"/>
    <n v="2024"/>
    <s v="Apr"/>
    <s v="Apr-2024"/>
    <s v="Met"/>
    <s v="9-24 Hours"/>
    <n v="-13.02"/>
  </r>
  <r>
    <s v="INM-0769"/>
    <s v="INM"/>
    <d v="2024-04-12T06:53:55"/>
    <s v="P4"/>
    <s v="Database Issue"/>
    <s v="Application"/>
    <s v="INM ticket requiring operational handling"/>
    <s v="Closed"/>
    <x v="5"/>
    <s v="Swati"/>
    <n v="48"/>
    <n v="2.77"/>
    <n v="23.25"/>
    <d v="2024-04-13T06:08:38"/>
    <s v="Met"/>
    <n v="23.25"/>
    <s v="Medium"/>
    <s v="Europe"/>
    <s v="Portal"/>
    <s v="Unknown"/>
    <s v="No"/>
    <s v="No"/>
    <s v="Met"/>
    <n v="2024"/>
    <s v="Apr"/>
    <s v="Apr-2024"/>
    <s v="Met"/>
    <s v="9-24 Hours"/>
    <n v="-24.75"/>
  </r>
  <r>
    <s v="INM-0241"/>
    <s v="INM"/>
    <d v="2024-04-12T12:05:40"/>
    <s v="P5"/>
    <s v="Application Down"/>
    <s v="Access"/>
    <s v="INM ticket requiring operational handling"/>
    <s v="Assigned"/>
    <x v="4"/>
    <s v="Rahul"/>
    <n v="72"/>
    <n v="3.88"/>
    <m/>
    <m/>
    <s v="Pending"/>
    <n v="15059.91"/>
    <s v="Medium"/>
    <s v="APAC"/>
    <s v="Portal"/>
    <s v="Network Issue"/>
    <s v="No"/>
    <s v="No"/>
    <s v="Pending"/>
    <n v="2024"/>
    <s v="Apr"/>
    <s v="Apr-2024"/>
    <s v="Pending"/>
    <s v="Pending"/>
    <s v=""/>
  </r>
  <r>
    <s v="INM-0306"/>
    <s v="INM"/>
    <d v="2024-04-12T12:31:47"/>
    <s v="P4"/>
    <s v="Integration Failure"/>
    <s v="Infrastructure"/>
    <s v="INM ticket requiring operational handling"/>
    <s v="In Process"/>
    <x v="3"/>
    <s v="Pooja"/>
    <n v="48"/>
    <n v="4.99"/>
    <m/>
    <m/>
    <s v="Pending"/>
    <n v="15059.47"/>
    <s v="High"/>
    <s v="UK"/>
    <s v="Email"/>
    <s v="Application Defect"/>
    <s v="No"/>
    <s v="No"/>
    <s v="Pending"/>
    <n v="2024"/>
    <s v="Apr"/>
    <s v="Apr-2024"/>
    <s v="Pending"/>
    <s v="Pending"/>
    <s v=""/>
  </r>
  <r>
    <s v="INM-0462"/>
    <s v="INM"/>
    <d v="2024-04-12T14:07:04"/>
    <s v="P2"/>
    <s v="Server Issue"/>
    <s v="Middleware"/>
    <s v="INM ticket requiring operational handling"/>
    <s v="Closed"/>
    <x v="5"/>
    <s v="Priya"/>
    <n v="8"/>
    <n v="1.07"/>
    <n v="1.1399999999999999"/>
    <d v="2024-04-12T15:15:16"/>
    <s v="Met"/>
    <n v="1.1399999999999999"/>
    <s v="High"/>
    <s v="UK"/>
    <s v="Service Desk"/>
    <s v="Capacity Constraint"/>
    <s v="No"/>
    <s v="Yes"/>
    <s v="Met"/>
    <n v="2024"/>
    <s v="Apr"/>
    <s v="Apr-2024"/>
    <s v="Met"/>
    <s v="0-4 Hours"/>
    <n v="-6.86"/>
  </r>
  <r>
    <s v="PRM-0727"/>
    <s v="PRM"/>
    <d v="2024-04-12T22:46:02"/>
    <s v="P4"/>
    <s v="Performance Root Cause"/>
    <s v="Infrastructure"/>
    <s v="PRM ticket requiring operational handling"/>
    <s v="In Process"/>
    <x v="0"/>
    <s v="Manoj"/>
    <n v="48"/>
    <n v="1.89"/>
    <m/>
    <m/>
    <s v="Pending"/>
    <n v="15049.23"/>
    <s v="Medium"/>
    <s v="India"/>
    <s v="Phone"/>
    <s v="Application Defect"/>
    <s v="No"/>
    <s v="Yes"/>
    <s v="Pending"/>
    <n v="2024"/>
    <s v="Apr"/>
    <s v="Apr-2024"/>
    <s v="Pending"/>
    <s v="Pending"/>
    <s v=""/>
  </r>
  <r>
    <s v="PRM-0276"/>
    <s v="PRM"/>
    <d v="2024-04-13T02:24:10"/>
    <s v="P3"/>
    <s v="Infrastructure Root Cause"/>
    <s v="Access"/>
    <s v="PRM ticket requiring operational handling"/>
    <s v="Closed"/>
    <x v="2"/>
    <s v="Rahul"/>
    <n v="24"/>
    <n v="1.46"/>
    <n v="46.92"/>
    <d v="2024-04-15T01:19:17"/>
    <s v="Breached"/>
    <n v="46.92"/>
    <s v="High"/>
    <s v="UK"/>
    <s v="Portal"/>
    <s v="User Error"/>
    <s v="No"/>
    <s v="No"/>
    <s v="Breached"/>
    <n v="2024"/>
    <s v="Apr"/>
    <s v="Apr-2024"/>
    <s v="Breached"/>
    <s v="25-48 Hours"/>
    <n v="22.92"/>
  </r>
  <r>
    <s v="INM-0329"/>
    <s v="INM"/>
    <d v="2024-04-13T06:18:11"/>
    <s v="P1"/>
    <s v="Integration Failure"/>
    <s v="Reporting"/>
    <s v="INM ticket requiring operational handling"/>
    <s v="Closed"/>
    <x v="3"/>
    <s v="Pooja"/>
    <n v="4"/>
    <n v="0.1"/>
    <n v="7.89"/>
    <d v="2024-04-13T14:11:29"/>
    <s v="Breached"/>
    <n v="7.89"/>
    <s v="Critical"/>
    <s v="Europe"/>
    <s v="Email"/>
    <s v="Capacity Constraint"/>
    <s v="No"/>
    <s v="No"/>
    <s v="Breached"/>
    <n v="2024"/>
    <s v="Apr"/>
    <s v="Apr-2024"/>
    <s v="Breached"/>
    <s v="5-8 Hours"/>
    <n v="3.8899999999999997"/>
  </r>
  <r>
    <s v="PRM-0189"/>
    <s v="PRM"/>
    <d v="2024-04-13T12:30:33"/>
    <s v="P5"/>
    <s v="Integration Root Cause"/>
    <s v="Infrastructure"/>
    <s v="PRM ticket requiring operational handling"/>
    <s v="In Process"/>
    <x v="3"/>
    <s v="Nisha"/>
    <n v="72"/>
    <n v="5.1100000000000003"/>
    <m/>
    <m/>
    <s v="Pending"/>
    <n v="15035.49"/>
    <s v="Medium"/>
    <s v="UK"/>
    <s v="Monitoring Alert"/>
    <s v="Access Issue"/>
    <s v="No"/>
    <s v="No"/>
    <s v="Pending"/>
    <n v="2024"/>
    <s v="Apr"/>
    <s v="Apr-2024"/>
    <s v="Pending"/>
    <s v="Pending"/>
    <s v=""/>
  </r>
  <r>
    <s v="SRM-0224"/>
    <s v="SRM"/>
    <d v="2024-04-13T20:51:33"/>
    <s v="P4"/>
    <s v="Certificate Request"/>
    <s v="Infrastructure"/>
    <s v="SRM ticket requiring operational handling"/>
    <s v="Closed"/>
    <x v="0"/>
    <s v="Manoj"/>
    <n v="48"/>
    <n v="2.81"/>
    <n v="39.22"/>
    <d v="2024-04-15T12:04:30"/>
    <s v="Met"/>
    <n v="39.22"/>
    <s v="Medium"/>
    <s v="US"/>
    <s v="Service Desk"/>
    <s v="Configuration Error"/>
    <s v="No"/>
    <s v="No"/>
    <s v="Met"/>
    <n v="2024"/>
    <s v="Apr"/>
    <s v="Apr-2024"/>
    <s v="Met"/>
    <s v="25-48 Hours"/>
    <n v="-8.7800000000000011"/>
  </r>
  <r>
    <s v="SRM-0194"/>
    <s v="SRM"/>
    <d v="2024-04-13T23:17:48"/>
    <s v="P4"/>
    <s v="Account Request"/>
    <s v="Security"/>
    <s v="SRM ticket requiring operational handling"/>
    <s v="Answered"/>
    <x v="4"/>
    <s v="Priya"/>
    <n v="48"/>
    <n v="2.35"/>
    <n v="110.81"/>
    <d v="2024-04-18T14:06:28"/>
    <s v="Breached"/>
    <n v="110.81"/>
    <s v="High"/>
    <s v="Europe"/>
    <s v="Service Desk"/>
    <s v="Infrastructure Failure"/>
    <s v="No"/>
    <s v="No"/>
    <s v="Breached"/>
    <n v="2024"/>
    <s v="Apr"/>
    <s v="Apr-2024"/>
    <s v="Breached"/>
    <s v="48+ Hours"/>
    <n v="62.81"/>
  </r>
  <r>
    <s v="PRM-0298"/>
    <s v="PRM"/>
    <d v="2024-04-14T09:40:47"/>
    <s v="P3"/>
    <s v="Security Vulnerability"/>
    <s v="Reporting"/>
    <s v="PRM ticket requiring operational handling"/>
    <s v="In Process"/>
    <x v="4"/>
    <s v="Vikram"/>
    <n v="24"/>
    <n v="1.19"/>
    <m/>
    <m/>
    <s v="Pending"/>
    <n v="15014.32"/>
    <s v="Medium"/>
    <s v="APAC"/>
    <s v="Phone"/>
    <s v="User Error"/>
    <s v="No"/>
    <s v="Yes"/>
    <s v="Pending"/>
    <n v="2024"/>
    <s v="Apr"/>
    <s v="Apr-2024"/>
    <s v="Pending"/>
    <s v="Pending"/>
    <s v=""/>
  </r>
  <r>
    <s v="INM-0834"/>
    <s v="INM"/>
    <d v="2024-04-14T13:10:32"/>
    <s v="P3"/>
    <s v="Certificate/TLS"/>
    <s v="Access"/>
    <s v="INM ticket requiring operational handling"/>
    <s v="Closed"/>
    <x v="1"/>
    <s v="Kiran"/>
    <n v="24"/>
    <n v="1.02"/>
    <n v="7.15"/>
    <d v="2024-04-14T20:19:15"/>
    <s v="Met"/>
    <n v="7.15"/>
    <s v="Medium"/>
    <s v="Europe"/>
    <s v="Email"/>
    <s v="Configuration Error"/>
    <s v="No"/>
    <s v="No"/>
    <s v="Met"/>
    <n v="2024"/>
    <s v="Apr"/>
    <s v="Apr-2024"/>
    <s v="Met"/>
    <s v="5-8 Hours"/>
    <n v="-16.850000000000001"/>
  </r>
  <r>
    <s v="SRM-0704"/>
    <s v="SRM"/>
    <d v="2024-04-14T14:15:14"/>
    <s v="P4"/>
    <s v="Data Request"/>
    <s v="Infrastructure"/>
    <s v="SRM ticket requiring operational handling"/>
    <s v="Closed"/>
    <x v="1"/>
    <s v="Suresh"/>
    <n v="48"/>
    <n v="2.46"/>
    <n v="36.57"/>
    <d v="2024-04-16T02:49:30"/>
    <s v="Met"/>
    <n v="36.57"/>
    <s v="Low"/>
    <s v="Europe"/>
    <s v="Email"/>
    <s v="Third-Party Dependency"/>
    <s v="Yes"/>
    <s v="No"/>
    <s v="Met"/>
    <n v="2024"/>
    <s v="Apr"/>
    <s v="Apr-2024"/>
    <s v="Met"/>
    <s v="25-48 Hours"/>
    <n v="-11.43"/>
  </r>
  <r>
    <s v="SRM-0757"/>
    <s v="SRM"/>
    <d v="2024-04-14T22:16:42"/>
    <s v="P4"/>
    <s v="Account Request"/>
    <s v="Security"/>
    <s v="SRM ticket requiring operational handling"/>
    <s v="Assigned"/>
    <x v="4"/>
    <s v="Kavya"/>
    <n v="48"/>
    <n v="2.89"/>
    <m/>
    <m/>
    <s v="Pending"/>
    <n v="15001.72"/>
    <s v="High"/>
    <s v="Europe"/>
    <s v="Email"/>
    <s v="Unknown"/>
    <s v="No"/>
    <s v="No"/>
    <s v="Pending"/>
    <n v="2024"/>
    <s v="Apr"/>
    <s v="Apr-2024"/>
    <s v="Pending"/>
    <s v="Pending"/>
    <s v=""/>
  </r>
  <r>
    <s v="INM-0528"/>
    <s v="INM"/>
    <d v="2024-04-15T04:05:20"/>
    <s v="P3"/>
    <s v="Login/Access"/>
    <s v="Application"/>
    <s v="INM ticket requiring operational handling"/>
    <s v="Noticed"/>
    <x v="1"/>
    <s v="Rahul"/>
    <n v="24"/>
    <n v="1.37"/>
    <m/>
    <m/>
    <s v="Pending"/>
    <n v="14995.91"/>
    <s v="Low"/>
    <s v="US"/>
    <s v="Portal"/>
    <s v="Capacity Constraint"/>
    <s v="No"/>
    <s v="No"/>
    <s v="Pending"/>
    <n v="2024"/>
    <s v="Apr"/>
    <s v="Apr-2024"/>
    <s v="Pending"/>
    <s v="Pending"/>
    <s v=""/>
  </r>
  <r>
    <s v="INM-0408"/>
    <s v="INM"/>
    <d v="2024-04-15T04:32:15"/>
    <s v="P2"/>
    <s v="Database Issue"/>
    <s v="Access"/>
    <s v="INM ticket requiring operational handling"/>
    <s v="In Process"/>
    <x v="2"/>
    <s v="Asha"/>
    <n v="8"/>
    <n v="0.68"/>
    <m/>
    <m/>
    <s v="Pending"/>
    <n v="14995.46"/>
    <s v="High"/>
    <s v="India"/>
    <s v="Service Desk"/>
    <s v="Unknown"/>
    <s v="No"/>
    <s v="No"/>
    <s v="Pending"/>
    <n v="2024"/>
    <s v="Apr"/>
    <s v="Apr-2024"/>
    <s v="Pending"/>
    <s v="Pending"/>
    <s v=""/>
  </r>
  <r>
    <s v="INM-0256"/>
    <s v="INM"/>
    <d v="2024-04-15T15:31:56"/>
    <s v="P4"/>
    <s v="Database Issue"/>
    <s v="Middleware"/>
    <s v="INM ticket requiring operational handling"/>
    <s v="In Process"/>
    <x v="2"/>
    <s v="Rahul"/>
    <n v="48"/>
    <n v="1.31"/>
    <m/>
    <m/>
    <s v="Pending"/>
    <n v="14984.47"/>
    <s v="Low"/>
    <s v="India"/>
    <s v="Portal"/>
    <s v="Unknown"/>
    <s v="No"/>
    <s v="No"/>
    <s v="Pending"/>
    <n v="2024"/>
    <s v="Apr"/>
    <s v="Apr-2024"/>
    <s v="Pending"/>
    <s v="Pending"/>
    <s v=""/>
  </r>
  <r>
    <s v="SRM-0886"/>
    <s v="SRM"/>
    <d v="2024-04-15T17:36:06"/>
    <s v="P5"/>
    <s v="Certificate Request"/>
    <s v="Database"/>
    <s v="SRM ticket requiring operational handling"/>
    <s v="In Process"/>
    <x v="0"/>
    <s v="Pooja"/>
    <n v="72"/>
    <n v="5.87"/>
    <m/>
    <m/>
    <s v="Pending"/>
    <n v="14982.4"/>
    <s v="Medium"/>
    <s v="UK"/>
    <s v="Monitoring Alert"/>
    <s v="Third-Party Dependency"/>
    <s v="No"/>
    <s v="No"/>
    <s v="Pending"/>
    <n v="2024"/>
    <s v="Apr"/>
    <s v="Apr-2024"/>
    <s v="Pending"/>
    <s v="Pending"/>
    <s v=""/>
  </r>
  <r>
    <s v="SRM-0412"/>
    <s v="SRM"/>
    <d v="2024-04-15T18:15:04"/>
    <s v="P3"/>
    <s v="Access Request"/>
    <s v="Middleware"/>
    <s v="SRM ticket requiring operational handling"/>
    <s v="Closed"/>
    <x v="4"/>
    <s v="Amit"/>
    <n v="24"/>
    <n v="2.91"/>
    <n v="12.28"/>
    <d v="2024-04-16T06:31:49"/>
    <s v="Met"/>
    <n v="12.28"/>
    <s v="High"/>
    <s v="India"/>
    <s v="Portal"/>
    <s v="Unknown"/>
    <s v="No"/>
    <s v="No"/>
    <s v="Met"/>
    <n v="2024"/>
    <s v="Apr"/>
    <s v="Apr-2024"/>
    <s v="Met"/>
    <s v="9-24 Hours"/>
    <n v="-11.72"/>
  </r>
  <r>
    <s v="INM-0924"/>
    <s v="INM"/>
    <d v="2024-04-16T02:09:54"/>
    <s v="P1"/>
    <s v="Database Issue"/>
    <s v="Access"/>
    <s v="INM ticket requiring operational handling"/>
    <s v="Assigned"/>
    <x v="5"/>
    <s v="Rahul"/>
    <n v="4"/>
    <n v="0.22"/>
    <m/>
    <m/>
    <s v="Pending"/>
    <n v="14973.83"/>
    <s v="Critical"/>
    <s v="APAC"/>
    <s v="Portal"/>
    <s v="Configuration Error"/>
    <s v="No"/>
    <s v="Yes"/>
    <s v="Pending"/>
    <n v="2024"/>
    <s v="Apr"/>
    <s v="Apr-2024"/>
    <s v="Pending"/>
    <s v="Pending"/>
    <s v=""/>
  </r>
  <r>
    <s v="SRM-0401"/>
    <s v="SRM"/>
    <d v="2024-04-16T03:17:55"/>
    <s v="P3"/>
    <s v="New User Setup"/>
    <s v="Access"/>
    <s v="SRM ticket requiring operational handling"/>
    <s v="Closed"/>
    <x v="4"/>
    <s v="Sneha"/>
    <n v="24"/>
    <n v="1.24"/>
    <n v="2.52"/>
    <d v="2024-04-16T05:48:56"/>
    <s v="Met"/>
    <n v="2.52"/>
    <s v="Medium"/>
    <s v="India"/>
    <s v="Service Desk"/>
    <s v="Configuration Error"/>
    <s v="No"/>
    <s v="No"/>
    <s v="Met"/>
    <n v="2024"/>
    <s v="Apr"/>
    <s v="Apr-2024"/>
    <s v="Met"/>
    <s v="0-4 Hours"/>
    <n v="-21.48"/>
  </r>
  <r>
    <s v="SRM-0182"/>
    <s v="SRM"/>
    <d v="2024-04-16T05:11:11"/>
    <s v="P3"/>
    <s v="Data Request"/>
    <s v="Application"/>
    <s v="SRM ticket requiring operational handling"/>
    <s v="In Process"/>
    <x v="1"/>
    <s v="Vikram"/>
    <n v="24"/>
    <n v="1.37"/>
    <m/>
    <m/>
    <s v="Pending"/>
    <n v="14970.81"/>
    <s v="High"/>
    <s v="India"/>
    <s v="Service Desk"/>
    <s v="Third-Party Dependency"/>
    <s v="No"/>
    <s v="No"/>
    <s v="Pending"/>
    <n v="2024"/>
    <s v="Apr"/>
    <s v="Apr-2024"/>
    <s v="Pending"/>
    <s v="Pending"/>
    <s v=""/>
  </r>
  <r>
    <s v="PRM-0405"/>
    <s v="PRM"/>
    <d v="2024-04-16T05:29:34"/>
    <s v="P1"/>
    <s v="Integration Root Cause"/>
    <s v="Infrastructure"/>
    <s v="PRM ticket requiring operational handling"/>
    <s v="Closed"/>
    <x v="0"/>
    <s v="Swati"/>
    <n v="4"/>
    <n v="0.16"/>
    <n v="3.7"/>
    <d v="2024-04-16T09:11:50"/>
    <s v="Met"/>
    <n v="3.7"/>
    <s v="Critical"/>
    <s v="Europe"/>
    <s v="Phone"/>
    <s v="Unknown"/>
    <s v="No"/>
    <s v="Yes"/>
    <s v="Met"/>
    <n v="2024"/>
    <s v="Apr"/>
    <s v="Apr-2024"/>
    <s v="Met"/>
    <s v="0-4 Hours"/>
    <n v="-0.29999999999999982"/>
  </r>
  <r>
    <s v="SRM-0391"/>
    <s v="SRM"/>
    <d v="2024-04-16T09:18:46"/>
    <s v="P4"/>
    <s v="Data Request"/>
    <s v="Reporting"/>
    <s v="SRM ticket requiring operational handling"/>
    <s v="Answered"/>
    <x v="2"/>
    <s v="Rahul"/>
    <n v="48"/>
    <n v="0.56999999999999995"/>
    <n v="20.92"/>
    <d v="2024-04-17T06:14:04"/>
    <s v="Met"/>
    <n v="20.92"/>
    <s v="Low"/>
    <s v="APAC"/>
    <s v="Email"/>
    <s v="Application Defect"/>
    <s v="No"/>
    <s v="Yes"/>
    <s v="Met"/>
    <n v="2024"/>
    <s v="Apr"/>
    <s v="Apr-2024"/>
    <s v="Met"/>
    <s v="9-24 Hours"/>
    <n v="-27.08"/>
  </r>
  <r>
    <s v="SRM-0788"/>
    <s v="SRM"/>
    <d v="2024-04-16T12:55:59"/>
    <s v="P5"/>
    <s v="Certificate Request"/>
    <s v="Access"/>
    <s v="SRM ticket requiring operational handling"/>
    <s v="Noticed"/>
    <x v="0"/>
    <s v="Vikram"/>
    <n v="72"/>
    <n v="2.94"/>
    <m/>
    <m/>
    <s v="Pending"/>
    <n v="14963.07"/>
    <s v="Medium"/>
    <s v="US"/>
    <s v="Portal"/>
    <s v="Third-Party Dependency"/>
    <s v="No"/>
    <s v="No"/>
    <s v="Pending"/>
    <n v="2024"/>
    <s v="Apr"/>
    <s v="Apr-2024"/>
    <s v="Pending"/>
    <s v="Pending"/>
    <s v=""/>
  </r>
  <r>
    <s v="PRM-0636"/>
    <s v="PRM"/>
    <d v="2024-04-16T13:16:10"/>
    <s v="P4"/>
    <s v="Recurring Application Issue"/>
    <s v="Security"/>
    <s v="PRM ticket requiring operational handling"/>
    <s v="Answered"/>
    <x v="1"/>
    <s v="Divya"/>
    <n v="48"/>
    <n v="4.59"/>
    <n v="13.02"/>
    <d v="2024-04-17T02:17:30"/>
    <s v="Met"/>
    <n v="13.02"/>
    <s v="Low"/>
    <s v="APAC"/>
    <s v="Portal"/>
    <s v="Access Issue"/>
    <s v="No"/>
    <s v="No"/>
    <s v="Met"/>
    <n v="2024"/>
    <s v="Apr"/>
    <s v="Apr-2024"/>
    <s v="Met"/>
    <s v="9-24 Hours"/>
    <n v="-34.980000000000004"/>
  </r>
  <r>
    <s v="SRM-0244"/>
    <s v="SRM"/>
    <d v="2024-04-16T13:27:17"/>
    <s v="P3"/>
    <s v="Report Request"/>
    <s v="Application"/>
    <s v="SRM ticket requiring operational handling"/>
    <s v="Closed"/>
    <x v="1"/>
    <s v="Sneha"/>
    <n v="24"/>
    <n v="1.47"/>
    <n v="10.23"/>
    <d v="2024-04-16T23:40:56"/>
    <s v="Met"/>
    <n v="10.23"/>
    <s v="Low"/>
    <s v="India"/>
    <s v="Phone"/>
    <s v="Configuration Error"/>
    <s v="No"/>
    <s v="No"/>
    <s v="Met"/>
    <n v="2024"/>
    <s v="Apr"/>
    <s v="Apr-2024"/>
    <s v="Met"/>
    <s v="9-24 Hours"/>
    <n v="-13.77"/>
  </r>
  <r>
    <s v="PRM-0308"/>
    <s v="PRM"/>
    <d v="2024-04-16T14:39:55"/>
    <s v="P3"/>
    <s v="Security Vulnerability"/>
    <s v="Security"/>
    <s v="PRM ticket requiring operational handling"/>
    <s v="Closed"/>
    <x v="0"/>
    <s v="Arjun"/>
    <n v="24"/>
    <n v="1.9"/>
    <n v="10.92"/>
    <d v="2024-04-17T01:34:53"/>
    <s v="Met"/>
    <n v="10.92"/>
    <s v="Low"/>
    <s v="India"/>
    <s v="Monitoring Alert"/>
    <s v="Certificate Expiry"/>
    <s v="No"/>
    <s v="No"/>
    <s v="Met"/>
    <n v="2024"/>
    <s v="Apr"/>
    <s v="Apr-2024"/>
    <s v="Met"/>
    <s v="9-24 Hours"/>
    <n v="-13.08"/>
  </r>
  <r>
    <s v="SRM-0740"/>
    <s v="SRM"/>
    <d v="2024-04-16T18:35:27"/>
    <s v="P3"/>
    <s v="Report Request"/>
    <s v="Middleware"/>
    <s v="SRM ticket requiring operational handling"/>
    <s v="Answered"/>
    <x v="4"/>
    <s v="Swati"/>
    <n v="24"/>
    <n v="1.02"/>
    <n v="6.3"/>
    <d v="2024-04-17T00:53:16"/>
    <s v="Met"/>
    <n v="6.3"/>
    <s v="Low"/>
    <s v="US"/>
    <s v="Monitoring Alert"/>
    <s v="User Error"/>
    <s v="No"/>
    <s v="No"/>
    <s v="Met"/>
    <n v="2024"/>
    <s v="Apr"/>
    <s v="Apr-2024"/>
    <s v="Met"/>
    <s v="5-8 Hours"/>
    <n v="-17.7"/>
  </r>
  <r>
    <s v="INM-0522"/>
    <s v="INM"/>
    <d v="2024-04-16T20:27:48"/>
    <s v="P4"/>
    <s v="Application Down"/>
    <s v="Middleware"/>
    <s v="INM ticket requiring operational handling"/>
    <s v="Assigned"/>
    <x v="4"/>
    <s v="Suresh"/>
    <n v="48"/>
    <n v="3.55"/>
    <m/>
    <m/>
    <s v="Pending"/>
    <n v="14955.54"/>
    <s v="High"/>
    <s v="Europe"/>
    <s v="Phone"/>
    <s v="Infrastructure Failure"/>
    <s v="No"/>
    <s v="No"/>
    <s v="Pending"/>
    <n v="2024"/>
    <s v="Apr"/>
    <s v="Apr-2024"/>
    <s v="Pending"/>
    <s v="Pending"/>
    <s v=""/>
  </r>
  <r>
    <s v="PRM-0538"/>
    <s v="PRM"/>
    <d v="2024-04-17T06:28:51"/>
    <s v="P4"/>
    <s v="Capacity Problem"/>
    <s v="Reporting"/>
    <s v="PRM ticket requiring operational handling"/>
    <s v="Assigned"/>
    <x v="1"/>
    <s v="Anil"/>
    <n v="48"/>
    <n v="0.75"/>
    <m/>
    <m/>
    <s v="Pending"/>
    <n v="14945.52"/>
    <s v="High"/>
    <s v="Europe"/>
    <s v="Phone"/>
    <s v="Configuration Error"/>
    <s v="No"/>
    <s v="No"/>
    <s v="Pending"/>
    <n v="2024"/>
    <s v="Apr"/>
    <s v="Apr-2024"/>
    <s v="Pending"/>
    <s v="Pending"/>
    <s v=""/>
  </r>
  <r>
    <s v="SRM-0069"/>
    <s v="SRM"/>
    <d v="2024-04-17T11:26:58"/>
    <s v="P2"/>
    <s v="New User Setup"/>
    <s v="Security"/>
    <s v="SRM ticket requiring operational handling"/>
    <s v="Assigned"/>
    <x v="2"/>
    <s v="Arjun"/>
    <n v="8"/>
    <n v="0.15"/>
    <m/>
    <m/>
    <s v="Pending"/>
    <n v="14940.55"/>
    <s v="High"/>
    <s v="US"/>
    <s v="Email"/>
    <s v="Unknown"/>
    <s v="No"/>
    <s v="No"/>
    <s v="Pending"/>
    <n v="2024"/>
    <s v="Apr"/>
    <s v="Apr-2024"/>
    <s v="Pending"/>
    <s v="Pending"/>
    <s v=""/>
  </r>
  <r>
    <s v="SRM-0285"/>
    <s v="SRM"/>
    <d v="2024-04-17T14:57:59"/>
    <s v="P4"/>
    <s v="New User Setup"/>
    <s v="Access"/>
    <s v="SRM ticket requiring operational handling"/>
    <s v="Closed"/>
    <x v="3"/>
    <s v="Sneha"/>
    <n v="48"/>
    <n v="2.83"/>
    <n v="19.11"/>
    <d v="2024-04-18T10:04:28"/>
    <s v="Met"/>
    <n v="19.11"/>
    <s v="Medium"/>
    <s v="UK"/>
    <s v="Monitoring Alert"/>
    <s v="User Error"/>
    <s v="No"/>
    <s v="No"/>
    <s v="Met"/>
    <n v="2024"/>
    <s v="Apr"/>
    <s v="Apr-2024"/>
    <s v="Met"/>
    <s v="9-24 Hours"/>
    <n v="-28.89"/>
  </r>
  <r>
    <s v="SRM-0625"/>
    <s v="SRM"/>
    <d v="2024-04-17T17:29:12"/>
    <s v="P2"/>
    <s v="Report Request"/>
    <s v="Application"/>
    <s v="SRM ticket requiring operational handling"/>
    <s v="In Process"/>
    <x v="4"/>
    <s v="Sneha"/>
    <n v="8"/>
    <n v="0.77"/>
    <m/>
    <m/>
    <s v="Pending"/>
    <n v="14934.51"/>
    <s v="High"/>
    <s v="Europe"/>
    <s v="Service Desk"/>
    <s v="User Error"/>
    <s v="No"/>
    <s v="Yes"/>
    <s v="Pending"/>
    <n v="2024"/>
    <s v="Apr"/>
    <s v="Apr-2024"/>
    <s v="Pending"/>
    <s v="Pending"/>
    <s v=""/>
  </r>
  <r>
    <s v="PRM-0740"/>
    <s v="PRM"/>
    <d v="2024-04-17T21:14:44"/>
    <s v="P4"/>
    <s v="Capacity Problem"/>
    <s v="Middleware"/>
    <s v="PRM ticket requiring operational handling"/>
    <s v="In Process"/>
    <x v="0"/>
    <s v="Priya"/>
    <n v="48"/>
    <n v="7.83"/>
    <m/>
    <m/>
    <s v="Pending"/>
    <n v="14930.75"/>
    <s v="Low"/>
    <s v="Europe"/>
    <s v="Monitoring Alert"/>
    <s v="Capacity Constraint"/>
    <s v="No"/>
    <s v="No"/>
    <s v="Pending"/>
    <n v="2024"/>
    <s v="Apr"/>
    <s v="Apr-2024"/>
    <s v="Pending"/>
    <s v="Pending"/>
    <s v=""/>
  </r>
  <r>
    <s v="SRM-0894"/>
    <s v="SRM"/>
    <d v="2024-04-17T23:06:31"/>
    <s v="P5"/>
    <s v="Report Request"/>
    <s v="Application"/>
    <s v="SRM ticket requiring operational handling"/>
    <s v="Closed"/>
    <x v="1"/>
    <s v="Asha"/>
    <n v="72"/>
    <n v="1.21"/>
    <n v="19.690000000000001"/>
    <d v="2024-04-18T18:48:11"/>
    <s v="Met"/>
    <n v="19.690000000000001"/>
    <s v="Low"/>
    <s v="India"/>
    <s v="Monitoring Alert"/>
    <s v="Third-Party Dependency"/>
    <s v="No"/>
    <s v="No"/>
    <s v="Met"/>
    <n v="2024"/>
    <s v="Apr"/>
    <s v="Apr-2024"/>
    <s v="Met"/>
    <s v="9-24 Hours"/>
    <n v="-52.31"/>
  </r>
  <r>
    <s v="INM-0752"/>
    <s v="INM"/>
    <d v="2024-04-18T00:42:41"/>
    <s v="P5"/>
    <s v="Integration Failure"/>
    <s v="Application"/>
    <s v="INM ticket requiring operational handling"/>
    <s v="Noticed"/>
    <x v="3"/>
    <s v="Asha"/>
    <n v="72"/>
    <n v="2.31"/>
    <m/>
    <m/>
    <s v="Pending"/>
    <n v="14927.29"/>
    <s v="High"/>
    <s v="UK"/>
    <s v="Email"/>
    <s v="Certificate Expiry"/>
    <s v="No"/>
    <s v="No"/>
    <s v="Pending"/>
    <n v="2024"/>
    <s v="Apr"/>
    <s v="Apr-2024"/>
    <s v="Pending"/>
    <s v="Pending"/>
    <s v=""/>
  </r>
  <r>
    <s v="SRM-0351"/>
    <s v="SRM"/>
    <d v="2024-04-18T02:22:53"/>
    <s v="P3"/>
    <s v="New User Setup"/>
    <s v="Access"/>
    <s v="SRM ticket requiring operational handling"/>
    <s v="Assigned"/>
    <x v="3"/>
    <s v="Suresh"/>
    <n v="24"/>
    <n v="0.32"/>
    <m/>
    <m/>
    <s v="Pending"/>
    <n v="14925.62"/>
    <s v="High"/>
    <s v="India"/>
    <s v="Phone"/>
    <s v="Unknown"/>
    <s v="No"/>
    <s v="No"/>
    <s v="Pending"/>
    <n v="2024"/>
    <s v="Apr"/>
    <s v="Apr-2024"/>
    <s v="Pending"/>
    <s v="Pending"/>
    <s v=""/>
  </r>
  <r>
    <s v="INM-0975"/>
    <s v="INM"/>
    <d v="2024-04-18T03:11:11"/>
    <s v="P3"/>
    <s v="Integration Failure"/>
    <s v="Middleware"/>
    <s v="INM ticket requiring operational handling"/>
    <s v="Closed"/>
    <x v="4"/>
    <s v="Asha"/>
    <n v="24"/>
    <n v="3.07"/>
    <n v="9.9"/>
    <d v="2024-04-18T13:05:11"/>
    <s v="Met"/>
    <n v="9.9"/>
    <s v="High"/>
    <s v="US"/>
    <s v="Email"/>
    <s v="User Error"/>
    <s v="No"/>
    <s v="No"/>
    <s v="Met"/>
    <n v="2024"/>
    <s v="Apr"/>
    <s v="Apr-2024"/>
    <s v="Met"/>
    <s v="9-24 Hours"/>
    <n v="-14.1"/>
  </r>
  <r>
    <s v="PRM-0135"/>
    <s v="PRM"/>
    <d v="2024-04-18T03:45:36"/>
    <s v="P4"/>
    <s v="Security Vulnerability"/>
    <s v="Middleware"/>
    <s v="PRM ticket requiring operational handling"/>
    <s v="Closed"/>
    <x v="4"/>
    <s v="Pooja"/>
    <n v="48"/>
    <n v="0.48"/>
    <n v="22.41"/>
    <d v="2024-04-19T02:10:16"/>
    <s v="Met"/>
    <n v="22.41"/>
    <s v="Medium"/>
    <s v="US"/>
    <s v="Phone"/>
    <s v="Access Issue"/>
    <s v="No"/>
    <s v="No"/>
    <s v="Met"/>
    <n v="2024"/>
    <s v="Apr"/>
    <s v="Apr-2024"/>
    <s v="Met"/>
    <s v="9-24 Hours"/>
    <n v="-25.59"/>
  </r>
  <r>
    <s v="PRM-0514"/>
    <s v="PRM"/>
    <d v="2024-04-18T06:11:28"/>
    <s v="P5"/>
    <s v="Security Vulnerability"/>
    <s v="Security"/>
    <s v="PRM ticket requiring operational handling"/>
    <s v="In Process"/>
    <x v="5"/>
    <s v="Sneha"/>
    <n v="72"/>
    <n v="5.92"/>
    <m/>
    <m/>
    <s v="Pending"/>
    <n v="14921.81"/>
    <s v="Medium"/>
    <s v="US"/>
    <s v="Service Desk"/>
    <s v="Access Issue"/>
    <s v="No"/>
    <s v="No"/>
    <s v="Pending"/>
    <n v="2024"/>
    <s v="Apr"/>
    <s v="Apr-2024"/>
    <s v="Pending"/>
    <s v="Pending"/>
    <s v=""/>
  </r>
  <r>
    <s v="PRM-0438"/>
    <s v="PRM"/>
    <d v="2024-04-18T06:24:29"/>
    <s v="P2"/>
    <s v="Integration Root Cause"/>
    <s v="Infrastructure"/>
    <s v="PRM ticket requiring operational handling"/>
    <s v="Closed"/>
    <x v="4"/>
    <s v="Manoj"/>
    <n v="8"/>
    <n v="0.5"/>
    <n v="5.69"/>
    <d v="2024-04-18T12:06:04"/>
    <s v="Met"/>
    <n v="5.69"/>
    <s v="High"/>
    <s v="APAC"/>
    <s v="Monitoring Alert"/>
    <s v="Network Issue"/>
    <s v="No"/>
    <s v="Yes"/>
    <s v="Met"/>
    <n v="2024"/>
    <s v="Apr"/>
    <s v="Apr-2024"/>
    <s v="Met"/>
    <s v="5-8 Hours"/>
    <n v="-2.3099999999999996"/>
  </r>
  <r>
    <s v="SRM-0553"/>
    <s v="SRM"/>
    <d v="2024-04-18T07:40:49"/>
    <s v="P4"/>
    <s v="New User Setup"/>
    <s v="Infrastructure"/>
    <s v="SRM ticket requiring operational handling"/>
    <s v="Closed"/>
    <x v="5"/>
    <s v="Asha"/>
    <n v="48"/>
    <n v="4.2300000000000004"/>
    <n v="18.809999999999999"/>
    <d v="2024-04-19T02:29:09"/>
    <s v="Met"/>
    <n v="18.809999999999999"/>
    <s v="Low"/>
    <s v="Europe"/>
    <s v="Portal"/>
    <s v="Capacity Constraint"/>
    <s v="No"/>
    <s v="No"/>
    <s v="Met"/>
    <n v="2024"/>
    <s v="Apr"/>
    <s v="Apr-2024"/>
    <s v="Met"/>
    <s v="9-24 Hours"/>
    <n v="-29.19"/>
  </r>
  <r>
    <s v="INM-0457"/>
    <s v="INM"/>
    <d v="2024-04-18T08:10:07"/>
    <s v="P5"/>
    <s v="Application Down"/>
    <s v="Reporting"/>
    <s v="INM ticket requiring operational handling"/>
    <s v="Noticed"/>
    <x v="4"/>
    <s v="Pooja"/>
    <n v="72"/>
    <n v="4.7699999999999996"/>
    <m/>
    <m/>
    <s v="Pending"/>
    <n v="14919.83"/>
    <s v="Low"/>
    <s v="Europe"/>
    <s v="Monitoring Alert"/>
    <s v="Network Issue"/>
    <s v="No"/>
    <s v="No"/>
    <s v="Pending"/>
    <n v="2024"/>
    <s v="Apr"/>
    <s v="Apr-2024"/>
    <s v="Pending"/>
    <s v="Pending"/>
    <s v=""/>
  </r>
  <r>
    <s v="INM-0938"/>
    <s v="INM"/>
    <d v="2024-04-18T12:12:48"/>
    <s v="P4"/>
    <s v="Application Down"/>
    <s v="Access"/>
    <s v="INM ticket requiring operational handling"/>
    <s v="In Process"/>
    <x v="5"/>
    <s v="Meera"/>
    <n v="48"/>
    <n v="3.23"/>
    <m/>
    <m/>
    <s v="Pending"/>
    <n v="14915.79"/>
    <s v="Low"/>
    <s v="APAC"/>
    <s v="Phone"/>
    <s v="Application Defect"/>
    <s v="No"/>
    <s v="No"/>
    <s v="Pending"/>
    <n v="2024"/>
    <s v="Apr"/>
    <s v="Apr-2024"/>
    <s v="Pending"/>
    <s v="Pending"/>
    <s v=""/>
  </r>
  <r>
    <s v="PRM-0888"/>
    <s v="PRM"/>
    <d v="2024-04-19T04:20:36"/>
    <s v="P2"/>
    <s v="Infrastructure Root Cause"/>
    <s v="Access"/>
    <s v="PRM ticket requiring operational handling"/>
    <s v="Closed"/>
    <x v="2"/>
    <s v="Ravi"/>
    <n v="8"/>
    <n v="0.63"/>
    <n v="1.37"/>
    <d v="2024-04-19T05:42:42"/>
    <s v="Met"/>
    <n v="1.37"/>
    <s v="High"/>
    <s v="US"/>
    <s v="Email"/>
    <s v="User Error"/>
    <s v="No"/>
    <s v="No"/>
    <s v="Met"/>
    <n v="2024"/>
    <s v="Apr"/>
    <s v="Apr-2024"/>
    <s v="Met"/>
    <s v="0-4 Hours"/>
    <n v="-6.63"/>
  </r>
  <r>
    <s v="PRM-0852"/>
    <s v="PRM"/>
    <d v="2024-04-19T09:46:28"/>
    <s v="P5"/>
    <s v="Process Gap"/>
    <s v="Access"/>
    <s v="PRM ticket requiring operational handling"/>
    <s v="Noticed"/>
    <x v="3"/>
    <s v="Divya"/>
    <n v="72"/>
    <n v="1.64"/>
    <m/>
    <m/>
    <s v="Pending"/>
    <n v="14894.23"/>
    <s v="Medium"/>
    <s v="US"/>
    <s v="Phone"/>
    <s v="Infrastructure Failure"/>
    <s v="No"/>
    <s v="No"/>
    <s v="Pending"/>
    <n v="2024"/>
    <s v="Apr"/>
    <s v="Apr-2024"/>
    <s v="Pending"/>
    <s v="Pending"/>
    <s v=""/>
  </r>
  <r>
    <s v="SRM-0581"/>
    <s v="SRM"/>
    <d v="2024-04-20T08:31:25"/>
    <s v="P5"/>
    <s v="Data Request"/>
    <s v="Application"/>
    <s v="SRM ticket requiring operational handling"/>
    <s v="In Process"/>
    <x v="0"/>
    <s v="Anil"/>
    <n v="72"/>
    <n v="4.45"/>
    <m/>
    <m/>
    <s v="Pending"/>
    <n v="14871.48"/>
    <s v="Low"/>
    <s v="UK"/>
    <s v="Monitoring Alert"/>
    <s v="Infrastructure Failure"/>
    <s v="No"/>
    <s v="No"/>
    <s v="Pending"/>
    <n v="2024"/>
    <s v="Apr"/>
    <s v="Apr-2024"/>
    <s v="Pending"/>
    <s v="Pending"/>
    <s v=""/>
  </r>
  <r>
    <s v="SRM-0615"/>
    <s v="SRM"/>
    <d v="2024-04-20T13:31:17"/>
    <s v="P5"/>
    <s v="Report Request"/>
    <s v="Reporting"/>
    <s v="SRM ticket requiring operational handling"/>
    <s v="Closed"/>
    <x v="5"/>
    <s v="Meera"/>
    <n v="72"/>
    <n v="11.13"/>
    <n v="47.6"/>
    <d v="2024-04-22T13:07:33"/>
    <s v="Met"/>
    <n v="47.6"/>
    <s v="High"/>
    <s v="India"/>
    <s v="Phone"/>
    <s v="Configuration Error"/>
    <s v="No"/>
    <s v="No"/>
    <s v="Met"/>
    <n v="2024"/>
    <s v="Apr"/>
    <s v="Apr-2024"/>
    <s v="Met"/>
    <s v="25-48 Hours"/>
    <n v="-24.4"/>
  </r>
  <r>
    <s v="INM-0273"/>
    <s v="INM"/>
    <d v="2024-04-20T17:53:10"/>
    <s v="P4"/>
    <s v="Server Issue"/>
    <s v="Infrastructure"/>
    <s v="INM ticket requiring operational handling"/>
    <s v="Closed"/>
    <x v="3"/>
    <s v="Sneha"/>
    <n v="48"/>
    <n v="4.7"/>
    <n v="22.95"/>
    <d v="2024-04-21T16:49:56"/>
    <s v="Met"/>
    <n v="22.95"/>
    <s v="Low"/>
    <s v="India"/>
    <s v="Monitoring Alert"/>
    <s v="Access Issue"/>
    <s v="No"/>
    <s v="No"/>
    <s v="Met"/>
    <n v="2024"/>
    <s v="Apr"/>
    <s v="Apr-2024"/>
    <s v="Met"/>
    <s v="9-24 Hours"/>
    <n v="-25.05"/>
  </r>
  <r>
    <s v="INM-0357"/>
    <s v="INM"/>
    <d v="2024-04-20T18:37:00"/>
    <s v="P4"/>
    <s v="Network Connectivity"/>
    <s v="Middleware"/>
    <s v="INM ticket requiring operational handling"/>
    <s v="Closed"/>
    <x v="2"/>
    <s v="Meera"/>
    <n v="48"/>
    <n v="4.3600000000000003"/>
    <n v="30.94"/>
    <d v="2024-04-22T01:33:30"/>
    <s v="Met"/>
    <n v="30.94"/>
    <s v="High"/>
    <s v="US"/>
    <s v="Email"/>
    <s v="Access Issue"/>
    <s v="No"/>
    <s v="No"/>
    <s v="Met"/>
    <n v="2024"/>
    <s v="Apr"/>
    <s v="Apr-2024"/>
    <s v="Met"/>
    <s v="25-48 Hours"/>
    <n v="-17.059999999999999"/>
  </r>
  <r>
    <s v="SRM-0504"/>
    <s v="SRM"/>
    <d v="2024-04-21T05:45:14"/>
    <s v="P4"/>
    <s v="Software Installation"/>
    <s v="Database"/>
    <s v="SRM ticket requiring operational handling"/>
    <s v="Closed"/>
    <x v="0"/>
    <s v="Pooja"/>
    <n v="48"/>
    <n v="4.05"/>
    <n v="13.23"/>
    <d v="2024-04-21T18:59:04"/>
    <s v="Met"/>
    <n v="13.23"/>
    <s v="Low"/>
    <s v="UK"/>
    <s v="Monitoring Alert"/>
    <s v="User Error"/>
    <s v="No"/>
    <s v="No"/>
    <s v="Met"/>
    <n v="2024"/>
    <s v="Apr"/>
    <s v="Apr-2024"/>
    <s v="Met"/>
    <s v="9-24 Hours"/>
    <n v="-34.769999999999996"/>
  </r>
  <r>
    <s v="INM-0182"/>
    <s v="INM"/>
    <d v="2024-04-21T08:09:48"/>
    <s v="P3"/>
    <s v="Network Connectivity"/>
    <s v="Reporting"/>
    <s v="INM ticket requiring operational handling"/>
    <s v="Closed"/>
    <x v="1"/>
    <s v="Swati"/>
    <n v="24"/>
    <n v="3.61"/>
    <n v="12.89"/>
    <d v="2024-04-21T21:03:14"/>
    <s v="Met"/>
    <n v="12.89"/>
    <s v="High"/>
    <s v="Europe"/>
    <s v="Portal"/>
    <s v="Application Defect"/>
    <s v="No"/>
    <s v="No"/>
    <s v="Met"/>
    <n v="2024"/>
    <s v="Apr"/>
    <s v="Apr-2024"/>
    <s v="Met"/>
    <s v="9-24 Hours"/>
    <n v="-11.11"/>
  </r>
  <r>
    <s v="PRM-0668"/>
    <s v="PRM"/>
    <d v="2024-04-21T09:20:15"/>
    <s v="P4"/>
    <s v="Process Gap"/>
    <s v="Infrastructure"/>
    <s v="PRM ticket requiring operational handling"/>
    <s v="Noticed"/>
    <x v="5"/>
    <s v="Rohit"/>
    <n v="48"/>
    <n v="5.54"/>
    <m/>
    <m/>
    <s v="Pending"/>
    <n v="14846.66"/>
    <s v="Medium"/>
    <s v="India"/>
    <s v="Portal"/>
    <s v="Access Issue"/>
    <s v="No"/>
    <s v="No"/>
    <s v="Pending"/>
    <n v="2024"/>
    <s v="Apr"/>
    <s v="Apr-2024"/>
    <s v="Pending"/>
    <s v="Pending"/>
    <s v=""/>
  </r>
  <r>
    <s v="SRM-0276"/>
    <s v="SRM"/>
    <d v="2024-04-21T10:15:37"/>
    <s v="P3"/>
    <s v="Configuration Change"/>
    <s v="Database"/>
    <s v="SRM ticket requiring operational handling"/>
    <s v="Closed"/>
    <x v="5"/>
    <s v="Vikram"/>
    <n v="24"/>
    <n v="3.05"/>
    <n v="8.77"/>
    <d v="2024-04-21T19:01:40"/>
    <s v="Met"/>
    <n v="8.77"/>
    <s v="High"/>
    <s v="India"/>
    <s v="Service Desk"/>
    <s v="Capacity Constraint"/>
    <s v="No"/>
    <s v="Yes"/>
    <s v="Met"/>
    <n v="2024"/>
    <s v="Apr"/>
    <s v="Apr-2024"/>
    <s v="Met"/>
    <s v="9-24 Hours"/>
    <n v="-15.23"/>
  </r>
  <r>
    <s v="PRM-0360"/>
    <s v="PRM"/>
    <d v="2024-04-21T10:35:02"/>
    <s v="P1"/>
    <s v="Capacity Problem"/>
    <s v="Application"/>
    <s v="PRM ticket requiring operational handling"/>
    <s v="Closed"/>
    <x v="3"/>
    <s v="Ravi"/>
    <n v="4"/>
    <n v="0.21"/>
    <n v="0.41"/>
    <d v="2024-04-21T10:59:53"/>
    <s v="Met"/>
    <n v="0.41"/>
    <s v="Critical"/>
    <s v="US"/>
    <s v="Portal"/>
    <s v="Infrastructure Failure"/>
    <s v="No"/>
    <s v="No"/>
    <s v="Met"/>
    <n v="2024"/>
    <s v="Apr"/>
    <s v="Apr-2024"/>
    <s v="Met"/>
    <s v="0-4 Hours"/>
    <n v="-3.59"/>
  </r>
  <r>
    <s v="PRM-0760"/>
    <s v="PRM"/>
    <d v="2024-04-21T19:41:10"/>
    <s v="P2"/>
    <s v="Integration Root Cause"/>
    <s v="Reporting"/>
    <s v="PRM ticket requiring operational handling"/>
    <s v="In Process"/>
    <x v="3"/>
    <s v="Suresh"/>
    <n v="8"/>
    <n v="1"/>
    <m/>
    <m/>
    <s v="Pending"/>
    <n v="14836.31"/>
    <s v="High"/>
    <s v="India"/>
    <s v="Portal"/>
    <s v="Application Defect"/>
    <s v="No"/>
    <s v="No"/>
    <s v="Pending"/>
    <n v="2024"/>
    <s v="Apr"/>
    <s v="Apr-2024"/>
    <s v="Pending"/>
    <s v="Pending"/>
    <s v=""/>
  </r>
  <r>
    <s v="INM-0390"/>
    <s v="INM"/>
    <d v="2024-04-22T01:13:12"/>
    <s v="P3"/>
    <s v="Server Issue"/>
    <s v="Reporting"/>
    <s v="INM ticket requiring operational handling"/>
    <s v="Closed"/>
    <x v="1"/>
    <s v="Rahul"/>
    <n v="24"/>
    <n v="1.76"/>
    <n v="6.35"/>
    <d v="2024-04-22T07:33:56"/>
    <s v="Met"/>
    <n v="6.35"/>
    <s v="Medium"/>
    <s v="APAC"/>
    <s v="Monitoring Alert"/>
    <s v="Application Defect"/>
    <s v="Yes"/>
    <s v="No"/>
    <s v="Met"/>
    <n v="2024"/>
    <s v="Apr"/>
    <s v="Apr-2024"/>
    <s v="Met"/>
    <s v="5-8 Hours"/>
    <n v="-17.649999999999999"/>
  </r>
  <r>
    <s v="PRM-0799"/>
    <s v="PRM"/>
    <d v="2024-04-22T02:18:22"/>
    <s v="P1"/>
    <s v="Integration Root Cause"/>
    <s v="Infrastructure"/>
    <s v="PRM ticket requiring operational handling"/>
    <s v="Answered"/>
    <x v="5"/>
    <s v="Rohit"/>
    <n v="4"/>
    <n v="0.68"/>
    <n v="2.61"/>
    <d v="2024-04-22T04:54:59"/>
    <s v="Met"/>
    <n v="2.61"/>
    <s v="Critical"/>
    <s v="US"/>
    <s v="Service Desk"/>
    <s v="Application Defect"/>
    <s v="No"/>
    <s v="Yes"/>
    <s v="Met"/>
    <n v="2024"/>
    <s v="Apr"/>
    <s v="Apr-2024"/>
    <s v="Met"/>
    <s v="0-4 Hours"/>
    <n v="-1.3900000000000001"/>
  </r>
  <r>
    <s v="INM-0961"/>
    <s v="INM"/>
    <d v="2024-04-22T04:00:57"/>
    <s v="P5"/>
    <s v="Server Issue"/>
    <s v="Middleware"/>
    <s v="INM ticket requiring operational handling"/>
    <s v="Answered"/>
    <x v="2"/>
    <s v="Vikram"/>
    <n v="72"/>
    <n v="11.74"/>
    <n v="40.92"/>
    <d v="2024-04-23T20:56:05"/>
    <s v="Met"/>
    <n v="40.92"/>
    <s v="High"/>
    <s v="APAC"/>
    <s v="Monitoring Alert"/>
    <s v="Application Defect"/>
    <s v="No"/>
    <s v="No"/>
    <s v="Met"/>
    <n v="2024"/>
    <s v="Apr"/>
    <s v="Apr-2024"/>
    <s v="Met"/>
    <s v="25-48 Hours"/>
    <n v="-31.08"/>
  </r>
  <r>
    <s v="INM-0536"/>
    <s v="INM"/>
    <d v="2024-04-22T06:59:36"/>
    <s v="P4"/>
    <s v="Application Down"/>
    <s v="Infrastructure"/>
    <s v="INM ticket requiring operational handling"/>
    <s v="Closed"/>
    <x v="2"/>
    <s v="Rohit"/>
    <n v="48"/>
    <n v="3.25"/>
    <n v="24.78"/>
    <d v="2024-04-23T07:46:27"/>
    <s v="Met"/>
    <n v="24.78"/>
    <s v="Low"/>
    <s v="UK"/>
    <s v="Email"/>
    <s v="Configuration Error"/>
    <s v="No"/>
    <s v="No"/>
    <s v="Met"/>
    <n v="2024"/>
    <s v="Apr"/>
    <s v="Apr-2024"/>
    <s v="Met"/>
    <s v="25-48 Hours"/>
    <n v="-23.22"/>
  </r>
  <r>
    <s v="INM-0058"/>
    <s v="INM"/>
    <d v="2024-04-22T18:51:17"/>
    <s v="P3"/>
    <s v="Integration Failure"/>
    <s v="Access"/>
    <s v="INM ticket requiring operational handling"/>
    <s v="Closed"/>
    <x v="3"/>
    <s v="Kavya"/>
    <n v="24"/>
    <n v="1.55"/>
    <n v="1.67"/>
    <d v="2024-04-22T20:31:13"/>
    <s v="Met"/>
    <n v="1.67"/>
    <s v="Low"/>
    <s v="Europe"/>
    <s v="Monitoring Alert"/>
    <s v="Capacity Constraint"/>
    <s v="No"/>
    <s v="No"/>
    <s v="Met"/>
    <n v="2024"/>
    <s v="Apr"/>
    <s v="Apr-2024"/>
    <s v="Met"/>
    <s v="0-4 Hours"/>
    <n v="-22.33"/>
  </r>
  <r>
    <s v="PRM-0085"/>
    <s v="PRM"/>
    <d v="2024-04-23T03:28:08"/>
    <s v="P4"/>
    <s v="Integration Root Cause"/>
    <s v="Access"/>
    <s v="PRM ticket requiring operational handling"/>
    <s v="Assigned"/>
    <x v="5"/>
    <s v="Rohit"/>
    <n v="48"/>
    <n v="5.17"/>
    <m/>
    <m/>
    <s v="Pending"/>
    <n v="14804.53"/>
    <s v="Medium"/>
    <s v="US"/>
    <s v="Service Desk"/>
    <s v="Application Defect"/>
    <s v="No"/>
    <s v="No"/>
    <s v="Pending"/>
    <n v="2024"/>
    <s v="Apr"/>
    <s v="Apr-2024"/>
    <s v="Pending"/>
    <s v="Pending"/>
    <s v=""/>
  </r>
  <r>
    <s v="INM-0884"/>
    <s v="INM"/>
    <d v="2024-04-23T11:03:24"/>
    <s v="P3"/>
    <s v="Login/Access"/>
    <s v="Security"/>
    <s v="INM ticket requiring operational handling"/>
    <s v="Closed"/>
    <x v="2"/>
    <s v="Swati"/>
    <n v="24"/>
    <n v="2.66"/>
    <n v="15.64"/>
    <d v="2024-04-24T02:41:57"/>
    <s v="Met"/>
    <n v="15.64"/>
    <s v="Low"/>
    <s v="India"/>
    <s v="Service Desk"/>
    <s v="Access Issue"/>
    <s v="No"/>
    <s v="No"/>
    <s v="Met"/>
    <n v="2024"/>
    <s v="Apr"/>
    <s v="Apr-2024"/>
    <s v="Met"/>
    <s v="9-24 Hours"/>
    <n v="-8.36"/>
  </r>
  <r>
    <s v="PRM-0346"/>
    <s v="PRM"/>
    <d v="2024-04-23T20:09:41"/>
    <s v="P4"/>
    <s v="Process Gap"/>
    <s v="Application"/>
    <s v="PRM ticket requiring operational handling"/>
    <s v="In Process"/>
    <x v="0"/>
    <s v="Anil"/>
    <n v="48"/>
    <n v="3.16"/>
    <m/>
    <m/>
    <s v="Pending"/>
    <n v="14787.84"/>
    <s v="High"/>
    <s v="APAC"/>
    <s v="Service Desk"/>
    <s v="Third-Party Dependency"/>
    <s v="No"/>
    <s v="No"/>
    <s v="Pending"/>
    <n v="2024"/>
    <s v="Apr"/>
    <s v="Apr-2024"/>
    <s v="Pending"/>
    <s v="Pending"/>
    <s v=""/>
  </r>
  <r>
    <s v="INM-0533"/>
    <s v="INM"/>
    <d v="2024-04-23T22:25:22"/>
    <s v="P4"/>
    <s v="Integration Failure"/>
    <s v="Security"/>
    <s v="INM ticket requiring operational handling"/>
    <s v="Closed"/>
    <x v="2"/>
    <s v="Ravi"/>
    <n v="48"/>
    <n v="4.88"/>
    <n v="39.72"/>
    <d v="2024-04-25T14:08:22"/>
    <s v="Met"/>
    <n v="39.72"/>
    <s v="Medium"/>
    <s v="US"/>
    <s v="Portal"/>
    <s v="Capacity Constraint"/>
    <s v="No"/>
    <s v="No"/>
    <s v="Met"/>
    <n v="2024"/>
    <s v="Apr"/>
    <s v="Apr-2024"/>
    <s v="Met"/>
    <s v="25-48 Hours"/>
    <n v="-8.2800000000000011"/>
  </r>
  <r>
    <s v="SRM-0029"/>
    <s v="SRM"/>
    <d v="2024-04-23T23:14:32"/>
    <s v="P4"/>
    <s v="Certificate Request"/>
    <s v="Reporting"/>
    <s v="SRM ticket requiring operational handling"/>
    <s v="Closed"/>
    <x v="5"/>
    <s v="Vikram"/>
    <n v="48"/>
    <n v="5.51"/>
    <n v="27.32"/>
    <d v="2024-04-25T02:33:51"/>
    <s v="Met"/>
    <n v="27.32"/>
    <s v="Medium"/>
    <s v="APAC"/>
    <s v="Phone"/>
    <s v="User Error"/>
    <s v="No"/>
    <s v="No"/>
    <s v="Met"/>
    <n v="2024"/>
    <s v="Apr"/>
    <s v="Apr-2024"/>
    <s v="Met"/>
    <s v="25-48 Hours"/>
    <n v="-20.68"/>
  </r>
  <r>
    <s v="SRM-0381"/>
    <s v="SRM"/>
    <d v="2024-04-24T01:16:44"/>
    <s v="P3"/>
    <s v="Report Request"/>
    <s v="Reporting"/>
    <s v="SRM ticket requiring operational handling"/>
    <s v="Closed"/>
    <x v="1"/>
    <s v="Rohit"/>
    <n v="24"/>
    <n v="0.9"/>
    <n v="19.72"/>
    <d v="2024-04-24T20:59:54"/>
    <s v="Met"/>
    <n v="19.72"/>
    <s v="Medium"/>
    <s v="India"/>
    <s v="Phone"/>
    <s v="Access Issue"/>
    <s v="No"/>
    <s v="No"/>
    <s v="Met"/>
    <n v="2024"/>
    <s v="Apr"/>
    <s v="Apr-2024"/>
    <s v="Met"/>
    <s v="9-24 Hours"/>
    <n v="-4.2800000000000011"/>
  </r>
  <r>
    <s v="PRM-0147"/>
    <s v="PRM"/>
    <d v="2024-04-24T04:53:53"/>
    <s v="P4"/>
    <s v="Recurring Application Issue"/>
    <s v="Application"/>
    <s v="PRM ticket requiring operational handling"/>
    <s v="Closed"/>
    <x v="5"/>
    <s v="Pooja"/>
    <n v="48"/>
    <n v="12.57"/>
    <n v="14.98"/>
    <d v="2024-04-24T19:52:25"/>
    <s v="Met"/>
    <n v="14.98"/>
    <s v="High"/>
    <s v="US"/>
    <s v="Phone"/>
    <s v="Application Defect"/>
    <s v="No"/>
    <s v="No"/>
    <s v="Met"/>
    <n v="2024"/>
    <s v="Apr"/>
    <s v="Apr-2024"/>
    <s v="Met"/>
    <s v="9-24 Hours"/>
    <n v="-33.019999999999996"/>
  </r>
  <r>
    <s v="INM-0847"/>
    <s v="INM"/>
    <d v="2024-04-24T06:34:43"/>
    <s v="P4"/>
    <s v="Application Down"/>
    <s v="Application"/>
    <s v="INM ticket requiring operational handling"/>
    <s v="Closed"/>
    <x v="4"/>
    <s v="Manoj"/>
    <n v="48"/>
    <n v="5.2"/>
    <n v="13.14"/>
    <d v="2024-04-24T19:42:59"/>
    <s v="Met"/>
    <n v="13.14"/>
    <s v="Low"/>
    <s v="India"/>
    <s v="Phone"/>
    <s v="Certificate Expiry"/>
    <s v="No"/>
    <s v="No"/>
    <s v="Met"/>
    <n v="2024"/>
    <s v="Apr"/>
    <s v="Apr-2024"/>
    <s v="Met"/>
    <s v="9-24 Hours"/>
    <n v="-34.86"/>
  </r>
  <r>
    <s v="PRM-0598"/>
    <s v="PRM"/>
    <d v="2024-04-24T14:15:45"/>
    <s v="P4"/>
    <s v="Process Gap"/>
    <s v="Middleware"/>
    <s v="PRM ticket requiring operational handling"/>
    <s v="Closed"/>
    <x v="5"/>
    <s v="Asha"/>
    <n v="48"/>
    <n v="3.91"/>
    <n v="33.25"/>
    <d v="2024-04-25T23:30:38"/>
    <s v="Met"/>
    <n v="33.25"/>
    <s v="Low"/>
    <s v="UK"/>
    <s v="Portal"/>
    <s v="Capacity Constraint"/>
    <s v="No"/>
    <s v="No"/>
    <s v="Met"/>
    <n v="2024"/>
    <s v="Apr"/>
    <s v="Apr-2024"/>
    <s v="Met"/>
    <s v="25-48 Hours"/>
    <n v="-14.75"/>
  </r>
  <r>
    <s v="PRM-0917"/>
    <s v="PRM"/>
    <d v="2024-04-24T17:28:44"/>
    <s v="P3"/>
    <s v="Database Root Cause"/>
    <s v="Infrastructure"/>
    <s v="PRM ticket requiring operational handling"/>
    <s v="Answered"/>
    <x v="4"/>
    <s v="Arjun"/>
    <n v="24"/>
    <n v="3.06"/>
    <n v="39.94"/>
    <d v="2024-04-26T09:25:06"/>
    <s v="Breached"/>
    <n v="39.94"/>
    <s v="Medium"/>
    <s v="Europe"/>
    <s v="Service Desk"/>
    <s v="Unknown"/>
    <s v="No"/>
    <s v="No"/>
    <s v="Breached"/>
    <n v="2024"/>
    <s v="Apr"/>
    <s v="Apr-2024"/>
    <s v="Breached"/>
    <s v="25-48 Hours"/>
    <n v="15.939999999999998"/>
  </r>
  <r>
    <s v="PRM-0138"/>
    <s v="PRM"/>
    <d v="2024-04-24T19:56:36"/>
    <s v="P2"/>
    <s v="Security Vulnerability"/>
    <s v="Access"/>
    <s v="PRM ticket requiring operational handling"/>
    <s v="Closed"/>
    <x v="1"/>
    <s v="Kavya"/>
    <n v="8"/>
    <n v="0.25"/>
    <n v="3.75"/>
    <d v="2024-04-24T23:41:31"/>
    <s v="Met"/>
    <n v="3.75"/>
    <s v="High"/>
    <s v="India"/>
    <s v="Email"/>
    <s v="Third-Party Dependency"/>
    <s v="No"/>
    <s v="No"/>
    <s v="Met"/>
    <n v="2024"/>
    <s v="Apr"/>
    <s v="Apr-2024"/>
    <s v="Met"/>
    <s v="0-4 Hours"/>
    <n v="-4.25"/>
  </r>
  <r>
    <s v="INM-0750"/>
    <s v="INM"/>
    <d v="2024-04-25T05:08:19"/>
    <s v="P2"/>
    <s v="Application Down"/>
    <s v="Application"/>
    <s v="INM ticket requiring operational handling"/>
    <s v="Closed"/>
    <x v="0"/>
    <s v="Arjun"/>
    <n v="8"/>
    <n v="0.65"/>
    <n v="4.9400000000000004"/>
    <d v="2024-04-25T10:04:34"/>
    <s v="Met"/>
    <n v="4.9400000000000004"/>
    <s v="High"/>
    <s v="APAC"/>
    <s v="Monitoring Alert"/>
    <s v="Infrastructure Failure"/>
    <s v="No"/>
    <s v="No"/>
    <s v="Met"/>
    <n v="2024"/>
    <s v="Apr"/>
    <s v="Apr-2024"/>
    <s v="Met"/>
    <s v="5-8 Hours"/>
    <n v="-3.0599999999999996"/>
  </r>
  <r>
    <s v="PRM-0971"/>
    <s v="PRM"/>
    <d v="2024-04-25T09:12:57"/>
    <s v="P4"/>
    <s v="Recurring Application Issue"/>
    <s v="Middleware"/>
    <s v="PRM ticket requiring operational handling"/>
    <s v="Assigned"/>
    <x v="4"/>
    <s v="Meera"/>
    <n v="48"/>
    <n v="7.44"/>
    <m/>
    <m/>
    <s v="Pending"/>
    <n v="14750.78"/>
    <s v="Low"/>
    <s v="Europe"/>
    <s v="Service Desk"/>
    <s v="Certificate Expiry"/>
    <s v="No"/>
    <s v="No"/>
    <s v="Pending"/>
    <n v="2024"/>
    <s v="Apr"/>
    <s v="Apr-2024"/>
    <s v="Pending"/>
    <s v="Pending"/>
    <s v=""/>
  </r>
  <r>
    <s v="INM-0937"/>
    <s v="INM"/>
    <d v="2024-04-25T10:35:50"/>
    <s v="P5"/>
    <s v="Server Issue"/>
    <s v="Security"/>
    <s v="INM ticket requiring operational handling"/>
    <s v="Assigned"/>
    <x v="2"/>
    <s v="Anil"/>
    <n v="72"/>
    <n v="4.76"/>
    <m/>
    <m/>
    <s v="Pending"/>
    <n v="14749.4"/>
    <s v="High"/>
    <s v="UK"/>
    <s v="Email"/>
    <s v="Network Issue"/>
    <s v="No"/>
    <s v="No"/>
    <s v="Pending"/>
    <n v="2024"/>
    <s v="Apr"/>
    <s v="Apr-2024"/>
    <s v="Pending"/>
    <s v="Pending"/>
    <s v=""/>
  </r>
  <r>
    <s v="SRM-0697"/>
    <s v="SRM"/>
    <d v="2024-04-25T18:36:45"/>
    <s v="P4"/>
    <s v="Report Request"/>
    <s v="Application"/>
    <s v="SRM ticket requiring operational handling"/>
    <s v="Answered"/>
    <x v="3"/>
    <s v="Priya"/>
    <n v="48"/>
    <n v="9.52"/>
    <n v="95.88"/>
    <d v="2024-04-29T18:29:39"/>
    <s v="Breached"/>
    <n v="95.88"/>
    <s v="Low"/>
    <s v="APAC"/>
    <s v="Email"/>
    <s v="Application Defect"/>
    <s v="No"/>
    <s v="No"/>
    <s v="Breached"/>
    <n v="2024"/>
    <s v="Apr"/>
    <s v="Apr-2024"/>
    <s v="Breached"/>
    <s v="48+ Hours"/>
    <n v="47.879999999999995"/>
  </r>
  <r>
    <s v="PRM-0160"/>
    <s v="PRM"/>
    <d v="2024-04-25T20:02:55"/>
    <s v="P4"/>
    <s v="Process Gap"/>
    <s v="Middleware"/>
    <s v="PRM ticket requiring operational handling"/>
    <s v="Closed"/>
    <x v="4"/>
    <s v="Arjun"/>
    <n v="48"/>
    <n v="4.25"/>
    <n v="41.66"/>
    <d v="2024-04-27T13:42:35"/>
    <s v="Met"/>
    <n v="41.66"/>
    <s v="Medium"/>
    <s v="India"/>
    <s v="Service Desk"/>
    <s v="Third-Party Dependency"/>
    <s v="No"/>
    <s v="No"/>
    <s v="Met"/>
    <n v="2024"/>
    <s v="Apr"/>
    <s v="Apr-2024"/>
    <s v="Met"/>
    <s v="25-48 Hours"/>
    <n v="-6.3400000000000034"/>
  </r>
  <r>
    <s v="SRM-0060"/>
    <s v="SRM"/>
    <d v="2024-04-26T19:42:00"/>
    <s v="P5"/>
    <s v="New User Setup"/>
    <s v="Reporting"/>
    <s v="SRM ticket requiring operational handling"/>
    <s v="Answered"/>
    <x v="4"/>
    <s v="Ravi"/>
    <n v="72"/>
    <n v="8.43"/>
    <n v="50.23"/>
    <d v="2024-04-28T21:56:01"/>
    <s v="Met"/>
    <n v="50.23"/>
    <s v="Medium"/>
    <s v="Europe"/>
    <s v="Service Desk"/>
    <s v="User Error"/>
    <s v="No"/>
    <s v="No"/>
    <s v="Met"/>
    <n v="2024"/>
    <s v="Apr"/>
    <s v="Apr-2024"/>
    <s v="Met"/>
    <s v="48+ Hours"/>
    <n v="-21.770000000000003"/>
  </r>
  <r>
    <s v="PRM-0092"/>
    <s v="PRM"/>
    <d v="2024-04-26T20:42:26"/>
    <s v="P4"/>
    <s v="Integration Root Cause"/>
    <s v="Middleware"/>
    <s v="PRM ticket requiring operational handling"/>
    <s v="Closed"/>
    <x v="0"/>
    <s v="Vikram"/>
    <n v="48"/>
    <n v="3.83"/>
    <n v="17.38"/>
    <d v="2024-04-27T14:05:30"/>
    <s v="Met"/>
    <n v="17.38"/>
    <s v="Low"/>
    <s v="UK"/>
    <s v="Email"/>
    <s v="Access Issue"/>
    <s v="No"/>
    <s v="No"/>
    <s v="Met"/>
    <n v="2024"/>
    <s v="Apr"/>
    <s v="Apr-2024"/>
    <s v="Met"/>
    <s v="9-24 Hours"/>
    <n v="-30.62"/>
  </r>
  <r>
    <s v="SRM-0129"/>
    <s v="SRM"/>
    <d v="2024-04-26T23:08:54"/>
    <s v="P4"/>
    <s v="Data Request"/>
    <s v="Security"/>
    <s v="SRM ticket requiring operational handling"/>
    <s v="Answered"/>
    <x v="2"/>
    <s v="Vikram"/>
    <n v="48"/>
    <n v="4.5599999999999996"/>
    <n v="35"/>
    <d v="2024-04-28T10:09:06"/>
    <s v="Met"/>
    <n v="35"/>
    <s v="Medium"/>
    <s v="US"/>
    <s v="Monitoring Alert"/>
    <s v="Unknown"/>
    <s v="No"/>
    <s v="Yes"/>
    <s v="Met"/>
    <n v="2024"/>
    <s v="Apr"/>
    <s v="Apr-2024"/>
    <s v="Met"/>
    <s v="25-48 Hours"/>
    <n v="-13"/>
  </r>
  <r>
    <s v="PRM-0586"/>
    <s v="PRM"/>
    <d v="2024-04-27T00:04:55"/>
    <s v="P3"/>
    <s v="Recurring Application Issue"/>
    <s v="Middleware"/>
    <s v="PRM ticket requiring operational handling"/>
    <s v="Assigned"/>
    <x v="2"/>
    <s v="Vikram"/>
    <n v="24"/>
    <n v="1.69"/>
    <m/>
    <m/>
    <s v="Pending"/>
    <n v="14711.92"/>
    <s v="Medium"/>
    <s v="APAC"/>
    <s v="Monitoring Alert"/>
    <s v="Third-Party Dependency"/>
    <s v="No"/>
    <s v="Yes"/>
    <s v="Pending"/>
    <n v="2024"/>
    <s v="Apr"/>
    <s v="Apr-2024"/>
    <s v="Pending"/>
    <s v="Pending"/>
    <s v=""/>
  </r>
  <r>
    <s v="PRM-0887"/>
    <s v="PRM"/>
    <d v="2024-04-27T01:43:48"/>
    <s v="P4"/>
    <s v="Integration Root Cause"/>
    <s v="Infrastructure"/>
    <s v="PRM ticket requiring operational handling"/>
    <s v="Closed"/>
    <x v="0"/>
    <s v="Neha"/>
    <n v="48"/>
    <n v="3.39"/>
    <n v="80.03"/>
    <d v="2024-04-30T09:45:49"/>
    <s v="Breached"/>
    <n v="80.03"/>
    <s v="High"/>
    <s v="US"/>
    <s v="Email"/>
    <s v="Certificate Expiry"/>
    <s v="No"/>
    <s v="No"/>
    <s v="Breached"/>
    <n v="2024"/>
    <s v="Apr"/>
    <s v="Apr-2024"/>
    <s v="Breached"/>
    <s v="48+ Hours"/>
    <n v="32.03"/>
  </r>
  <r>
    <s v="PRM-0658"/>
    <s v="PRM"/>
    <d v="2024-04-27T06:36:03"/>
    <s v="P4"/>
    <s v="Process Gap"/>
    <s v="Application"/>
    <s v="PRM ticket requiring operational handling"/>
    <s v="Closed"/>
    <x v="2"/>
    <s v="Asha"/>
    <n v="48"/>
    <n v="4.8099999999999996"/>
    <n v="9.0399999999999991"/>
    <d v="2024-04-27T15:38:39"/>
    <s v="Met"/>
    <n v="9.0399999999999991"/>
    <s v="Medium"/>
    <s v="US"/>
    <s v="Monitoring Alert"/>
    <s v="Unknown"/>
    <s v="No"/>
    <s v="No"/>
    <s v="Met"/>
    <n v="2024"/>
    <s v="Apr"/>
    <s v="Apr-2024"/>
    <s v="Met"/>
    <s v="9-24 Hours"/>
    <n v="-38.96"/>
  </r>
  <r>
    <s v="INM-0083"/>
    <s v="INM"/>
    <d v="2024-04-27T11:06:47"/>
    <s v="P3"/>
    <s v="Integration Failure"/>
    <s v="Security"/>
    <s v="INM ticket requiring operational handling"/>
    <s v="Assigned"/>
    <x v="2"/>
    <s v="Suresh"/>
    <n v="24"/>
    <n v="0.44"/>
    <m/>
    <m/>
    <s v="Pending"/>
    <n v="14700.89"/>
    <s v="Low"/>
    <s v="US"/>
    <s v="Service Desk"/>
    <s v="Application Defect"/>
    <s v="No"/>
    <s v="No"/>
    <s v="Pending"/>
    <n v="2024"/>
    <s v="Apr"/>
    <s v="Apr-2024"/>
    <s v="Pending"/>
    <s v="Pending"/>
    <s v=""/>
  </r>
  <r>
    <s v="PRM-0429"/>
    <s v="PRM"/>
    <d v="2024-04-27T12:43:37"/>
    <s v="P2"/>
    <s v="Capacity Problem"/>
    <s v="Infrastructure"/>
    <s v="PRM ticket requiring operational handling"/>
    <s v="Closed"/>
    <x v="5"/>
    <s v="Anil"/>
    <n v="8"/>
    <n v="0.6"/>
    <n v="5.92"/>
    <d v="2024-04-27T18:38:42"/>
    <s v="Met"/>
    <n v="5.92"/>
    <s v="High"/>
    <s v="UK"/>
    <s v="Service Desk"/>
    <s v="Certificate Expiry"/>
    <s v="Yes"/>
    <s v="No"/>
    <s v="Met"/>
    <n v="2024"/>
    <s v="Apr"/>
    <s v="Apr-2024"/>
    <s v="Met"/>
    <s v="5-8 Hours"/>
    <n v="-2.08"/>
  </r>
  <r>
    <s v="SRM-0599"/>
    <s v="SRM"/>
    <d v="2024-04-27T16:25:41"/>
    <s v="P4"/>
    <s v="Certificate Request"/>
    <s v="Database"/>
    <s v="SRM ticket requiring operational handling"/>
    <s v="Closed"/>
    <x v="2"/>
    <s v="Manoj"/>
    <n v="48"/>
    <n v="6.86"/>
    <n v="94.3"/>
    <d v="2024-05-01T14:43:24"/>
    <s v="Breached"/>
    <n v="94.3"/>
    <s v="Medium"/>
    <s v="India"/>
    <s v="Portal"/>
    <s v="Application Defect"/>
    <s v="No"/>
    <s v="No"/>
    <s v="Breached"/>
    <n v="2024"/>
    <s v="Apr"/>
    <s v="Apr-2024"/>
    <s v="Breached"/>
    <s v="48+ Hours"/>
    <n v="46.3"/>
  </r>
  <r>
    <s v="INM-0287"/>
    <s v="INM"/>
    <d v="2024-04-27T16:54:58"/>
    <s v="P2"/>
    <s v="Performance Issue"/>
    <s v="Security"/>
    <s v="INM ticket requiring operational handling"/>
    <s v="Closed"/>
    <x v="5"/>
    <s v="Rahul"/>
    <n v="8"/>
    <n v="0.22"/>
    <n v="10.68"/>
    <d v="2024-04-28T03:36:04"/>
    <s v="Breached"/>
    <n v="10.68"/>
    <s v="High"/>
    <s v="Europe"/>
    <s v="Email"/>
    <s v="Unknown"/>
    <s v="No"/>
    <s v="No"/>
    <s v="Breached"/>
    <n v="2024"/>
    <s v="Apr"/>
    <s v="Apr-2024"/>
    <s v="Breached"/>
    <s v="9-24 Hours"/>
    <n v="2.6799999999999997"/>
  </r>
  <r>
    <s v="SRM-0387"/>
    <s v="SRM"/>
    <d v="2024-04-27T18:23:14"/>
    <s v="P5"/>
    <s v="New User Setup"/>
    <s v="Middleware"/>
    <s v="SRM ticket requiring operational handling"/>
    <s v="Answered"/>
    <x v="3"/>
    <s v="Kavya"/>
    <n v="72"/>
    <n v="15.82"/>
    <n v="55.27"/>
    <d v="2024-04-30T01:39:14"/>
    <s v="Met"/>
    <n v="55.27"/>
    <s v="Medium"/>
    <s v="Europe"/>
    <s v="Phone"/>
    <s v="Network Issue"/>
    <s v="No"/>
    <s v="No"/>
    <s v="Met"/>
    <n v="2024"/>
    <s v="Apr"/>
    <s v="Apr-2024"/>
    <s v="Met"/>
    <s v="48+ Hours"/>
    <n v="-16.729999999999997"/>
  </r>
  <r>
    <s v="INM-0178"/>
    <s v="INM"/>
    <d v="2024-04-27T21:21:07"/>
    <s v="P3"/>
    <s v="Login/Access"/>
    <s v="Reporting"/>
    <s v="INM ticket requiring operational handling"/>
    <s v="Closed"/>
    <x v="5"/>
    <s v="Sneha"/>
    <n v="24"/>
    <n v="3.89"/>
    <n v="16.07"/>
    <d v="2024-04-28T13:25:25"/>
    <s v="Met"/>
    <n v="16.07"/>
    <s v="Low"/>
    <s v="APAC"/>
    <s v="Service Desk"/>
    <s v="Capacity Constraint"/>
    <s v="No"/>
    <s v="No"/>
    <s v="Met"/>
    <n v="2024"/>
    <s v="Apr"/>
    <s v="Apr-2024"/>
    <s v="Met"/>
    <s v="9-24 Hours"/>
    <n v="-7.93"/>
  </r>
  <r>
    <s v="SRM-0361"/>
    <s v="SRM"/>
    <d v="2024-04-28T11:55:39"/>
    <s v="P4"/>
    <s v="Access Request"/>
    <s v="Middleware"/>
    <s v="SRM ticket requiring operational handling"/>
    <s v="Closed"/>
    <x v="0"/>
    <s v="Divya"/>
    <n v="48"/>
    <n v="1.17"/>
    <n v="117.59"/>
    <d v="2024-05-03T09:31:19"/>
    <s v="Breached"/>
    <n v="117.59"/>
    <s v="High"/>
    <s v="UK"/>
    <s v="Portal"/>
    <s v="Unknown"/>
    <s v="No"/>
    <s v="No"/>
    <s v="Breached"/>
    <n v="2024"/>
    <s v="Apr"/>
    <s v="Apr-2024"/>
    <s v="Breached"/>
    <s v="48+ Hours"/>
    <n v="69.59"/>
  </r>
  <r>
    <s v="SRM-0956"/>
    <s v="SRM"/>
    <d v="2024-04-28T22:41:41"/>
    <s v="P3"/>
    <s v="Account Request"/>
    <s v="Infrastructure"/>
    <s v="SRM ticket requiring operational handling"/>
    <s v="Assigned"/>
    <x v="4"/>
    <s v="Meera"/>
    <n v="24"/>
    <n v="0.71"/>
    <m/>
    <m/>
    <s v="Pending"/>
    <n v="14665.31"/>
    <s v="Low"/>
    <s v="Europe"/>
    <s v="Monitoring Alert"/>
    <s v="Access Issue"/>
    <s v="No"/>
    <s v="No"/>
    <s v="Pending"/>
    <n v="2024"/>
    <s v="Apr"/>
    <s v="Apr-2024"/>
    <s v="Pending"/>
    <s v="Pending"/>
    <s v=""/>
  </r>
  <r>
    <s v="SRM-0760"/>
    <s v="SRM"/>
    <d v="2024-04-30T06:09:41"/>
    <s v="P5"/>
    <s v="Report Request"/>
    <s v="Application"/>
    <s v="SRM ticket requiring operational handling"/>
    <s v="Assigned"/>
    <x v="1"/>
    <s v="Arjun"/>
    <n v="72"/>
    <n v="2.4700000000000002"/>
    <m/>
    <m/>
    <s v="Pending"/>
    <n v="14633.84"/>
    <s v="Medium"/>
    <s v="Europe"/>
    <s v="Portal"/>
    <s v="Configuration Error"/>
    <s v="No"/>
    <s v="No"/>
    <s v="Pending"/>
    <n v="2024"/>
    <s v="Apr"/>
    <s v="Apr-2024"/>
    <s v="Pending"/>
    <s v="Pending"/>
    <s v=""/>
  </r>
  <r>
    <s v="INM-0350"/>
    <s v="INM"/>
    <d v="2024-04-30T07:52:46"/>
    <s v="P3"/>
    <s v="Server Issue"/>
    <s v="Access"/>
    <s v="INM ticket requiring operational handling"/>
    <s v="Closed"/>
    <x v="3"/>
    <s v="Kiran"/>
    <n v="24"/>
    <n v="1.6"/>
    <n v="7.23"/>
    <d v="2024-04-30T15:06:31"/>
    <s v="Met"/>
    <n v="7.23"/>
    <s v="High"/>
    <s v="APAC"/>
    <s v="Email"/>
    <s v="Infrastructure Failure"/>
    <s v="No"/>
    <s v="No"/>
    <s v="Met"/>
    <n v="2024"/>
    <s v="Apr"/>
    <s v="Apr-2024"/>
    <s v="Met"/>
    <s v="5-8 Hours"/>
    <n v="-16.77"/>
  </r>
  <r>
    <s v="SRM-0692"/>
    <s v="SRM"/>
    <d v="2024-04-30T12:56:23"/>
    <s v="P5"/>
    <s v="Data Request"/>
    <s v="Access"/>
    <s v="SRM ticket requiring operational handling"/>
    <s v="Closed"/>
    <x v="3"/>
    <s v="Manoj"/>
    <n v="72"/>
    <n v="4.55"/>
    <n v="42.33"/>
    <d v="2024-05-02T07:16:19"/>
    <s v="Met"/>
    <n v="42.33"/>
    <s v="Medium"/>
    <s v="Europe"/>
    <s v="Service Desk"/>
    <s v="Certificate Expiry"/>
    <s v="No"/>
    <s v="No"/>
    <s v="Met"/>
    <n v="2024"/>
    <s v="Apr"/>
    <s v="Apr-2024"/>
    <s v="Met"/>
    <s v="25-48 Hours"/>
    <n v="-29.67"/>
  </r>
  <r>
    <s v="INM-0623"/>
    <s v="INM"/>
    <d v="2024-04-30T16:52:41"/>
    <s v="P5"/>
    <s v="Certificate/TLS"/>
    <s v="Middleware"/>
    <s v="INM ticket requiring operational handling"/>
    <s v="Assigned"/>
    <x v="5"/>
    <s v="Vikram"/>
    <n v="72"/>
    <n v="9.7799999999999994"/>
    <m/>
    <m/>
    <s v="Pending"/>
    <n v="14623.12"/>
    <s v="Low"/>
    <s v="Europe"/>
    <s v="Service Desk"/>
    <s v="Unknown"/>
    <s v="No"/>
    <s v="No"/>
    <s v="Pending"/>
    <n v="2024"/>
    <s v="Apr"/>
    <s v="Apr-2024"/>
    <s v="Pending"/>
    <s v="Pending"/>
    <s v=""/>
  </r>
  <r>
    <s v="INM-0041"/>
    <s v="INM"/>
    <d v="2024-04-30T18:46:44"/>
    <s v="P3"/>
    <s v="Application Down"/>
    <s v="Database"/>
    <s v="INM ticket requiring operational handling"/>
    <s v="Assigned"/>
    <x v="5"/>
    <s v="Rohit"/>
    <n v="24"/>
    <n v="3.05"/>
    <m/>
    <m/>
    <s v="Pending"/>
    <n v="14621.22"/>
    <s v="Medium"/>
    <s v="India"/>
    <s v="Portal"/>
    <s v="Unknown"/>
    <s v="No"/>
    <s v="No"/>
    <s v="Pending"/>
    <n v="2024"/>
    <s v="Apr"/>
    <s v="Apr-2024"/>
    <s v="Pending"/>
    <s v="Pending"/>
    <s v=""/>
  </r>
  <r>
    <s v="SRM-0475"/>
    <s v="SRM"/>
    <d v="2024-04-30T21:08:08"/>
    <s v="P5"/>
    <s v="Software Installation"/>
    <s v="Application"/>
    <s v="SRM ticket requiring operational handling"/>
    <s v="Noticed"/>
    <x v="1"/>
    <s v="Sneha"/>
    <n v="72"/>
    <n v="7.71"/>
    <m/>
    <m/>
    <s v="Pending"/>
    <n v="14618.86"/>
    <s v="Low"/>
    <s v="UK"/>
    <s v="Monitoring Alert"/>
    <s v="Unknown"/>
    <s v="No"/>
    <s v="No"/>
    <s v="Pending"/>
    <n v="2024"/>
    <s v="Apr"/>
    <s v="Apr-2024"/>
    <s v="Pending"/>
    <s v="Pending"/>
    <s v=""/>
  </r>
  <r>
    <s v="INM-0532"/>
    <s v="INM"/>
    <d v="2024-05-01T00:05:18"/>
    <s v="P4"/>
    <s v="Certificate/TLS"/>
    <s v="Access"/>
    <s v="INM ticket requiring operational handling"/>
    <s v="In Process"/>
    <x v="3"/>
    <s v="Amit"/>
    <n v="48"/>
    <n v="5.4"/>
    <m/>
    <m/>
    <s v="Pending"/>
    <n v="14615.91"/>
    <s v="High"/>
    <s v="APAC"/>
    <s v="Phone"/>
    <s v="Capacity Constraint"/>
    <s v="No"/>
    <s v="No"/>
    <s v="Pending"/>
    <n v="2024"/>
    <s v="May"/>
    <s v="May-2024"/>
    <s v="Pending"/>
    <s v="Pending"/>
    <s v=""/>
  </r>
  <r>
    <s v="INM-0467"/>
    <s v="INM"/>
    <d v="2024-05-01T07:47:03"/>
    <s v="P2"/>
    <s v="Integration Failure"/>
    <s v="Security"/>
    <s v="INM ticket requiring operational handling"/>
    <s v="Noticed"/>
    <x v="1"/>
    <s v="Meera"/>
    <n v="8"/>
    <n v="0.73"/>
    <m/>
    <m/>
    <s v="Pending"/>
    <n v="14608.22"/>
    <s v="High"/>
    <s v="Europe"/>
    <s v="Phone"/>
    <s v="Capacity Constraint"/>
    <s v="No"/>
    <s v="No"/>
    <s v="Pending"/>
    <n v="2024"/>
    <s v="May"/>
    <s v="May-2024"/>
    <s v="Pending"/>
    <s v="Pending"/>
    <s v=""/>
  </r>
  <r>
    <s v="INM-0187"/>
    <s v="INM"/>
    <d v="2024-05-01T12:03:36"/>
    <s v="P4"/>
    <s v="Integration Failure"/>
    <s v="Application"/>
    <s v="INM ticket requiring operational handling"/>
    <s v="Closed"/>
    <x v="5"/>
    <s v="Rahul"/>
    <n v="48"/>
    <n v="4.78"/>
    <n v="20.059999999999999"/>
    <d v="2024-05-02T08:07:02"/>
    <s v="Met"/>
    <n v="20.059999999999999"/>
    <s v="Medium"/>
    <s v="APAC"/>
    <s v="Portal"/>
    <s v="Access Issue"/>
    <s v="No"/>
    <s v="No"/>
    <s v="Met"/>
    <n v="2024"/>
    <s v="May"/>
    <s v="May-2024"/>
    <s v="Met"/>
    <s v="9-24 Hours"/>
    <n v="-27.94"/>
  </r>
  <r>
    <s v="SRM-0432"/>
    <s v="SRM"/>
    <d v="2024-05-01T18:39:37"/>
    <s v="P5"/>
    <s v="New User Setup"/>
    <s v="Access"/>
    <s v="SRM ticket requiring operational handling"/>
    <s v="Answered"/>
    <x v="0"/>
    <s v="Kavya"/>
    <n v="72"/>
    <n v="2.52"/>
    <n v="37.770000000000003"/>
    <d v="2024-05-03T08:26:04"/>
    <s v="Met"/>
    <n v="37.770000000000003"/>
    <s v="High"/>
    <s v="APAC"/>
    <s v="Email"/>
    <s v="Third-Party Dependency"/>
    <s v="No"/>
    <s v="No"/>
    <s v="Met"/>
    <n v="2024"/>
    <s v="May"/>
    <s v="May-2024"/>
    <s v="Met"/>
    <s v="25-48 Hours"/>
    <n v="-34.229999999999997"/>
  </r>
  <r>
    <s v="INM-0168"/>
    <s v="INM"/>
    <d v="2024-05-02T01:22:22"/>
    <s v="P3"/>
    <s v="Database Issue"/>
    <s v="Security"/>
    <s v="INM ticket requiring operational handling"/>
    <s v="In Process"/>
    <x v="3"/>
    <s v="Sneha"/>
    <n v="24"/>
    <n v="4.0199999999999996"/>
    <m/>
    <m/>
    <s v="Pending"/>
    <n v="14590.63"/>
    <s v="High"/>
    <s v="US"/>
    <s v="Monitoring Alert"/>
    <s v="Unknown"/>
    <s v="No"/>
    <s v="No"/>
    <s v="Pending"/>
    <n v="2024"/>
    <s v="May"/>
    <s v="May-2024"/>
    <s v="Pending"/>
    <s v="Pending"/>
    <s v=""/>
  </r>
  <r>
    <s v="PRM-0919"/>
    <s v="PRM"/>
    <d v="2024-05-02T13:43:55"/>
    <s v="P5"/>
    <s v="Database Root Cause"/>
    <s v="Reporting"/>
    <s v="PRM ticket requiring operational handling"/>
    <s v="In Process"/>
    <x v="1"/>
    <s v="Kiran"/>
    <n v="72"/>
    <n v="2.64"/>
    <m/>
    <m/>
    <s v="Pending"/>
    <n v="14578.27"/>
    <s v="High"/>
    <s v="US"/>
    <s v="Service Desk"/>
    <s v="Network Issue"/>
    <s v="No"/>
    <s v="No"/>
    <s v="Pending"/>
    <n v="2024"/>
    <s v="May"/>
    <s v="May-2024"/>
    <s v="Pending"/>
    <s v="Pending"/>
    <s v=""/>
  </r>
  <r>
    <s v="INM-0703"/>
    <s v="INM"/>
    <d v="2024-05-02T14:28:05"/>
    <s v="P5"/>
    <s v="Login/Access"/>
    <s v="Reporting"/>
    <s v="INM ticket requiring operational handling"/>
    <s v="Answered"/>
    <x v="4"/>
    <s v="Anil"/>
    <n v="72"/>
    <n v="20.14"/>
    <n v="68.38"/>
    <d v="2024-05-05T10:50:48"/>
    <s v="Met"/>
    <n v="68.38"/>
    <s v="High"/>
    <s v="India"/>
    <s v="Portal"/>
    <s v="Access Issue"/>
    <s v="No"/>
    <s v="No"/>
    <s v="Met"/>
    <n v="2024"/>
    <s v="May"/>
    <s v="May-2024"/>
    <s v="Met"/>
    <s v="48+ Hours"/>
    <n v="-3.6200000000000045"/>
  </r>
  <r>
    <s v="SRM-0728"/>
    <s v="SRM"/>
    <d v="2024-05-03T02:54:13"/>
    <s v="P3"/>
    <s v="Account Request"/>
    <s v="Middleware"/>
    <s v="SRM ticket requiring operational handling"/>
    <s v="Closed"/>
    <x v="4"/>
    <s v="Sneha"/>
    <n v="24"/>
    <n v="0.48"/>
    <n v="11.38"/>
    <d v="2024-05-03T14:17:00"/>
    <s v="Met"/>
    <n v="11.38"/>
    <s v="Medium"/>
    <s v="Europe"/>
    <s v="Email"/>
    <s v="Certificate Expiry"/>
    <s v="No"/>
    <s v="Yes"/>
    <s v="Met"/>
    <n v="2024"/>
    <s v="May"/>
    <s v="May-2024"/>
    <s v="Met"/>
    <s v="9-24 Hours"/>
    <n v="-12.62"/>
  </r>
  <r>
    <s v="INM-0685"/>
    <s v="INM"/>
    <d v="2024-05-03T19:52:30"/>
    <s v="P3"/>
    <s v="Performance Issue"/>
    <s v="Application"/>
    <s v="INM ticket requiring operational handling"/>
    <s v="Answered"/>
    <x v="5"/>
    <s v="Manoj"/>
    <n v="24"/>
    <n v="1.95"/>
    <n v="7.76"/>
    <d v="2024-05-04T03:38:17"/>
    <s v="Met"/>
    <n v="7.76"/>
    <s v="Medium"/>
    <s v="India"/>
    <s v="Phone"/>
    <s v="Application Defect"/>
    <s v="No"/>
    <s v="Yes"/>
    <s v="Met"/>
    <n v="2024"/>
    <s v="May"/>
    <s v="May-2024"/>
    <s v="Met"/>
    <s v="5-8 Hours"/>
    <n v="-16.240000000000002"/>
  </r>
  <r>
    <s v="PRM-0415"/>
    <s v="PRM"/>
    <d v="2024-05-03T23:39:39"/>
    <s v="P3"/>
    <s v="Recurring Application Issue"/>
    <s v="Database"/>
    <s v="PRM ticket requiring operational handling"/>
    <s v="Answered"/>
    <x v="5"/>
    <s v="Ravi"/>
    <n v="24"/>
    <n v="2.76"/>
    <n v="33.01"/>
    <d v="2024-05-05T08:40:13"/>
    <s v="Breached"/>
    <n v="33.01"/>
    <s v="Low"/>
    <s v="India"/>
    <s v="Portal"/>
    <s v="Configuration Error"/>
    <s v="Yes"/>
    <s v="No"/>
    <s v="Breached"/>
    <n v="2024"/>
    <s v="May"/>
    <s v="May-2024"/>
    <s v="Breached"/>
    <s v="25-48 Hours"/>
    <n v="9.009999999999998"/>
  </r>
  <r>
    <s v="SRM-0116"/>
    <s v="SRM"/>
    <d v="2024-05-04T07:35:43"/>
    <s v="P4"/>
    <s v="Configuration Change"/>
    <s v="Access"/>
    <s v="SRM ticket requiring operational handling"/>
    <s v="Closed"/>
    <x v="0"/>
    <s v="Manoj"/>
    <n v="48"/>
    <n v="0.62"/>
    <n v="18.41"/>
    <d v="2024-05-05T02:00:25"/>
    <s v="Met"/>
    <n v="18.41"/>
    <s v="High"/>
    <s v="India"/>
    <s v="Monitoring Alert"/>
    <s v="User Error"/>
    <s v="No"/>
    <s v="No"/>
    <s v="Met"/>
    <n v="2024"/>
    <s v="May"/>
    <s v="May-2024"/>
    <s v="Met"/>
    <s v="9-24 Hours"/>
    <n v="-29.59"/>
  </r>
  <r>
    <s v="PRM-0243"/>
    <s v="PRM"/>
    <d v="2024-05-04T15:58:03"/>
    <s v="P5"/>
    <s v="Integration Root Cause"/>
    <s v="Application"/>
    <s v="PRM ticket requiring operational handling"/>
    <s v="In Process"/>
    <x v="5"/>
    <s v="Nisha"/>
    <n v="72"/>
    <n v="9.4600000000000009"/>
    <m/>
    <m/>
    <s v="Pending"/>
    <n v="14528.03"/>
    <s v="Low"/>
    <s v="APAC"/>
    <s v="Portal"/>
    <s v="Infrastructure Failure"/>
    <s v="No"/>
    <s v="No"/>
    <s v="Pending"/>
    <n v="2024"/>
    <s v="May"/>
    <s v="May-2024"/>
    <s v="Pending"/>
    <s v="Pending"/>
    <s v=""/>
  </r>
  <r>
    <s v="INM-0262"/>
    <s v="INM"/>
    <d v="2024-05-04T16:52:58"/>
    <s v="P5"/>
    <s v="Performance Issue"/>
    <s v="Access"/>
    <s v="INM ticket requiring operational handling"/>
    <s v="Closed"/>
    <x v="2"/>
    <s v="Suresh"/>
    <n v="72"/>
    <n v="7.94"/>
    <n v="36.92"/>
    <d v="2024-05-06T05:48:03"/>
    <s v="Met"/>
    <n v="36.92"/>
    <s v="High"/>
    <s v="UK"/>
    <s v="Monitoring Alert"/>
    <s v="Capacity Constraint"/>
    <s v="No"/>
    <s v="No"/>
    <s v="Met"/>
    <n v="2024"/>
    <s v="May"/>
    <s v="May-2024"/>
    <s v="Met"/>
    <s v="25-48 Hours"/>
    <n v="-35.08"/>
  </r>
  <r>
    <s v="PRM-0414"/>
    <s v="PRM"/>
    <d v="2024-05-04T20:12:03"/>
    <s v="P4"/>
    <s v="Recurring Application Issue"/>
    <s v="Access"/>
    <s v="PRM ticket requiring operational handling"/>
    <s v="Closed"/>
    <x v="4"/>
    <s v="Anil"/>
    <n v="48"/>
    <n v="4.67"/>
    <n v="41.26"/>
    <d v="2024-05-06T13:27:31"/>
    <s v="Met"/>
    <n v="41.26"/>
    <s v="Medium"/>
    <s v="APAC"/>
    <s v="Email"/>
    <s v="Unknown"/>
    <s v="No"/>
    <s v="No"/>
    <s v="Met"/>
    <n v="2024"/>
    <s v="May"/>
    <s v="May-2024"/>
    <s v="Met"/>
    <s v="25-48 Hours"/>
    <n v="-6.740000000000002"/>
  </r>
  <r>
    <s v="PRM-0013"/>
    <s v="PRM"/>
    <d v="2024-05-05T03:28:36"/>
    <s v="P5"/>
    <s v="Capacity Problem"/>
    <s v="Application"/>
    <s v="PRM ticket requiring operational handling"/>
    <s v="Assigned"/>
    <x v="2"/>
    <s v="Arjun"/>
    <n v="72"/>
    <n v="4.03"/>
    <m/>
    <m/>
    <s v="Pending"/>
    <n v="14516.52"/>
    <s v="Medium"/>
    <s v="Europe"/>
    <s v="Email"/>
    <s v="User Error"/>
    <s v="No"/>
    <s v="No"/>
    <s v="Pending"/>
    <n v="2024"/>
    <s v="May"/>
    <s v="May-2024"/>
    <s v="Pending"/>
    <s v="Pending"/>
    <s v=""/>
  </r>
  <r>
    <s v="INM-0704"/>
    <s v="INM"/>
    <d v="2024-05-05T05:08:04"/>
    <s v="P2"/>
    <s v="Database Issue"/>
    <s v="Reporting"/>
    <s v="INM ticket requiring operational handling"/>
    <s v="Assigned"/>
    <x v="1"/>
    <s v="Rahul"/>
    <n v="8"/>
    <n v="0.51"/>
    <m/>
    <m/>
    <s v="Pending"/>
    <n v="14514.87"/>
    <s v="High"/>
    <s v="APAC"/>
    <s v="Phone"/>
    <s v="Capacity Constraint"/>
    <s v="No"/>
    <s v="Yes"/>
    <s v="Pending"/>
    <n v="2024"/>
    <s v="May"/>
    <s v="May-2024"/>
    <s v="Pending"/>
    <s v="Pending"/>
    <s v=""/>
  </r>
  <r>
    <s v="SRM-0190"/>
    <s v="SRM"/>
    <d v="2024-05-05T14:22:53"/>
    <s v="P5"/>
    <s v="Data Request"/>
    <s v="Middleware"/>
    <s v="SRM ticket requiring operational handling"/>
    <s v="Closed"/>
    <x v="0"/>
    <s v="Priya"/>
    <n v="72"/>
    <n v="7.7"/>
    <n v="19.23"/>
    <d v="2024-05-06T09:36:57"/>
    <s v="Met"/>
    <n v="19.23"/>
    <s v="Low"/>
    <s v="UK"/>
    <s v="Monitoring Alert"/>
    <s v="Certificate Expiry"/>
    <s v="No"/>
    <s v="No"/>
    <s v="Met"/>
    <n v="2024"/>
    <s v="May"/>
    <s v="May-2024"/>
    <s v="Met"/>
    <s v="9-24 Hours"/>
    <n v="-52.769999999999996"/>
  </r>
  <r>
    <s v="PRM-0670"/>
    <s v="PRM"/>
    <d v="2024-05-05T15:57:57"/>
    <s v="P3"/>
    <s v="Database Root Cause"/>
    <s v="Application"/>
    <s v="PRM ticket requiring operational handling"/>
    <s v="Closed"/>
    <x v="2"/>
    <s v="Priya"/>
    <n v="24"/>
    <n v="0.77"/>
    <n v="19.670000000000002"/>
    <d v="2024-05-06T11:37:57"/>
    <s v="Met"/>
    <n v="19.670000000000002"/>
    <s v="High"/>
    <s v="US"/>
    <s v="Portal"/>
    <s v="Infrastructure Failure"/>
    <s v="No"/>
    <s v="No"/>
    <s v="Met"/>
    <n v="2024"/>
    <s v="May"/>
    <s v="May-2024"/>
    <s v="Met"/>
    <s v="9-24 Hours"/>
    <n v="-4.3299999999999983"/>
  </r>
  <r>
    <s v="SRM-0578"/>
    <s v="SRM"/>
    <d v="2024-05-05T17:13:43"/>
    <s v="P4"/>
    <s v="Access Request"/>
    <s v="Application"/>
    <s v="SRM ticket requiring operational handling"/>
    <s v="Closed"/>
    <x v="1"/>
    <s v="Kiran"/>
    <n v="48"/>
    <n v="1.04"/>
    <n v="7.85"/>
    <d v="2024-05-06T01:04:35"/>
    <s v="Met"/>
    <n v="7.85"/>
    <s v="Medium"/>
    <s v="India"/>
    <s v="Portal"/>
    <s v="Access Issue"/>
    <s v="No"/>
    <s v="No"/>
    <s v="Met"/>
    <n v="2024"/>
    <s v="May"/>
    <s v="May-2024"/>
    <s v="Met"/>
    <s v="5-8 Hours"/>
    <n v="-40.15"/>
  </r>
  <r>
    <s v="INM-0908"/>
    <s v="INM"/>
    <d v="2024-05-06T13:21:17"/>
    <s v="P3"/>
    <s v="Network Connectivity"/>
    <s v="Database"/>
    <s v="INM ticket requiring operational handling"/>
    <s v="Closed"/>
    <x v="2"/>
    <s v="Amit"/>
    <n v="24"/>
    <n v="6.46"/>
    <n v="18.14"/>
    <d v="2024-05-07T07:29:40"/>
    <s v="Met"/>
    <n v="18.14"/>
    <s v="High"/>
    <s v="India"/>
    <s v="Email"/>
    <s v="Application Defect"/>
    <s v="No"/>
    <s v="Yes"/>
    <s v="Met"/>
    <n v="2024"/>
    <s v="May"/>
    <s v="May-2024"/>
    <s v="Met"/>
    <s v="9-24 Hours"/>
    <n v="-5.8599999999999994"/>
  </r>
  <r>
    <s v="PRM-0633"/>
    <s v="PRM"/>
    <d v="2024-05-06T14:29:00"/>
    <s v="P3"/>
    <s v="Recurring Application Issue"/>
    <s v="Middleware"/>
    <s v="PRM ticket requiring operational handling"/>
    <s v="Closed"/>
    <x v="0"/>
    <s v="Manoj"/>
    <n v="24"/>
    <n v="1.1200000000000001"/>
    <n v="13.74"/>
    <d v="2024-05-07T04:13:21"/>
    <s v="Met"/>
    <n v="13.74"/>
    <s v="Low"/>
    <s v="Europe"/>
    <s v="Email"/>
    <s v="Application Defect"/>
    <s v="No"/>
    <s v="No"/>
    <s v="Met"/>
    <n v="2024"/>
    <s v="May"/>
    <s v="May-2024"/>
    <s v="Met"/>
    <s v="9-24 Hours"/>
    <n v="-10.26"/>
  </r>
  <r>
    <s v="SRM-0212"/>
    <s v="SRM"/>
    <d v="2024-05-06T14:33:30"/>
    <s v="P3"/>
    <s v="Account Request"/>
    <s v="Security"/>
    <s v="SRM ticket requiring operational handling"/>
    <s v="Noticed"/>
    <x v="5"/>
    <s v="Rahul"/>
    <n v="24"/>
    <n v="4.2"/>
    <m/>
    <m/>
    <s v="Pending"/>
    <n v="14481.44"/>
    <s v="Low"/>
    <s v="APAC"/>
    <s v="Phone"/>
    <s v="Unknown"/>
    <s v="No"/>
    <s v="No"/>
    <s v="Pending"/>
    <n v="2024"/>
    <s v="May"/>
    <s v="May-2024"/>
    <s v="Pending"/>
    <s v="Pending"/>
    <s v=""/>
  </r>
  <r>
    <s v="SRM-0030"/>
    <s v="SRM"/>
    <d v="2024-05-07T05:50:11"/>
    <s v="P3"/>
    <s v="Software Installation"/>
    <s v="Access"/>
    <s v="SRM ticket requiring operational handling"/>
    <s v="In Process"/>
    <x v="4"/>
    <s v="Vikram"/>
    <n v="24"/>
    <n v="2.54"/>
    <m/>
    <m/>
    <s v="Pending"/>
    <n v="14466.16"/>
    <s v="Low"/>
    <s v="India"/>
    <s v="Email"/>
    <s v="Configuration Error"/>
    <s v="No"/>
    <s v="No"/>
    <s v="Pending"/>
    <n v="2024"/>
    <s v="May"/>
    <s v="May-2024"/>
    <s v="Pending"/>
    <s v="Pending"/>
    <s v=""/>
  </r>
  <r>
    <s v="INM-0411"/>
    <s v="INM"/>
    <d v="2024-05-07T09:32:33"/>
    <s v="P5"/>
    <s v="Application Down"/>
    <s v="Application"/>
    <s v="INM ticket requiring operational handling"/>
    <s v="Closed"/>
    <x v="5"/>
    <s v="Pooja"/>
    <n v="72"/>
    <n v="6.66"/>
    <n v="23.82"/>
    <d v="2024-05-08T09:21:38"/>
    <s v="Met"/>
    <n v="23.82"/>
    <s v="High"/>
    <s v="UK"/>
    <s v="Monitoring Alert"/>
    <s v="Capacity Constraint"/>
    <s v="No"/>
    <s v="No"/>
    <s v="Met"/>
    <n v="2024"/>
    <s v="May"/>
    <s v="May-2024"/>
    <s v="Met"/>
    <s v="9-24 Hours"/>
    <n v="-48.18"/>
  </r>
  <r>
    <s v="INM-0544"/>
    <s v="INM"/>
    <d v="2024-05-07T15:54:35"/>
    <s v="P5"/>
    <s v="Application Down"/>
    <s v="Application"/>
    <s v="INM ticket requiring operational handling"/>
    <s v="In Process"/>
    <x v="5"/>
    <s v="Rahul"/>
    <n v="72"/>
    <n v="2.3199999999999998"/>
    <m/>
    <m/>
    <s v="Pending"/>
    <n v="14456.09"/>
    <s v="Medium"/>
    <s v="UK"/>
    <s v="Service Desk"/>
    <s v="User Error"/>
    <s v="No"/>
    <s v="No"/>
    <s v="Pending"/>
    <n v="2024"/>
    <s v="May"/>
    <s v="May-2024"/>
    <s v="Pending"/>
    <s v="Pending"/>
    <s v=""/>
  </r>
  <r>
    <s v="SRM-0204"/>
    <s v="SRM"/>
    <d v="2024-05-07T21:07:02"/>
    <s v="P2"/>
    <s v="Configuration Change"/>
    <s v="Access"/>
    <s v="SRM ticket requiring operational handling"/>
    <s v="Assigned"/>
    <x v="0"/>
    <s v="Swati"/>
    <n v="8"/>
    <n v="0.88"/>
    <m/>
    <m/>
    <s v="Pending"/>
    <n v="14450.88"/>
    <s v="High"/>
    <s v="US"/>
    <s v="Phone"/>
    <s v="Network Issue"/>
    <s v="No"/>
    <s v="Yes"/>
    <s v="Pending"/>
    <n v="2024"/>
    <s v="May"/>
    <s v="May-2024"/>
    <s v="Pending"/>
    <s v="Pending"/>
    <s v=""/>
  </r>
  <r>
    <s v="PRM-0857"/>
    <s v="PRM"/>
    <d v="2024-05-07T21:36:40"/>
    <s v="P4"/>
    <s v="Performance Root Cause"/>
    <s v="Database"/>
    <s v="PRM ticket requiring operational handling"/>
    <s v="Closed"/>
    <x v="3"/>
    <s v="Suresh"/>
    <n v="48"/>
    <n v="3.9"/>
    <n v="97.79"/>
    <d v="2024-05-11T23:24:17"/>
    <s v="Breached"/>
    <n v="97.79"/>
    <s v="High"/>
    <s v="UK"/>
    <s v="Portal"/>
    <s v="Infrastructure Failure"/>
    <s v="No"/>
    <s v="No"/>
    <s v="Breached"/>
    <n v="2024"/>
    <s v="May"/>
    <s v="May-2024"/>
    <s v="Breached"/>
    <s v="48+ Hours"/>
    <n v="49.790000000000006"/>
  </r>
  <r>
    <s v="SRM-0161"/>
    <s v="SRM"/>
    <d v="2024-05-07T22:27:14"/>
    <s v="P4"/>
    <s v="Access Request"/>
    <s v="Access"/>
    <s v="SRM ticket requiring operational handling"/>
    <s v="Assigned"/>
    <x v="2"/>
    <s v="Divya"/>
    <n v="48"/>
    <n v="3.37"/>
    <m/>
    <m/>
    <s v="Pending"/>
    <n v="14449.55"/>
    <s v="Medium"/>
    <s v="UK"/>
    <s v="Portal"/>
    <s v="Third-Party Dependency"/>
    <s v="No"/>
    <s v="No"/>
    <s v="Pending"/>
    <n v="2024"/>
    <s v="May"/>
    <s v="May-2024"/>
    <s v="Pending"/>
    <s v="Pending"/>
    <s v=""/>
  </r>
  <r>
    <s v="INM-0259"/>
    <s v="INM"/>
    <d v="2024-05-08T01:26:55"/>
    <s v="P4"/>
    <s v="Integration Failure"/>
    <s v="Middleware"/>
    <s v="INM ticket requiring operational handling"/>
    <s v="Closed"/>
    <x v="1"/>
    <s v="Nisha"/>
    <n v="48"/>
    <n v="2.69"/>
    <n v="26.57"/>
    <d v="2024-05-09T04:00:51"/>
    <s v="Met"/>
    <n v="26.57"/>
    <s v="Low"/>
    <s v="India"/>
    <s v="Portal"/>
    <s v="User Error"/>
    <s v="No"/>
    <s v="No"/>
    <s v="Met"/>
    <n v="2024"/>
    <s v="May"/>
    <s v="May-2024"/>
    <s v="Met"/>
    <s v="25-48 Hours"/>
    <n v="-21.43"/>
  </r>
  <r>
    <s v="PRM-0057"/>
    <s v="PRM"/>
    <d v="2024-05-08T02:56:43"/>
    <s v="P3"/>
    <s v="Recurring Application Issue"/>
    <s v="Access"/>
    <s v="PRM ticket requiring operational handling"/>
    <s v="Closed"/>
    <x v="3"/>
    <s v="Asha"/>
    <n v="24"/>
    <n v="1.99"/>
    <n v="3.73"/>
    <d v="2024-05-08T06:40:21"/>
    <s v="Met"/>
    <n v="3.73"/>
    <s v="Low"/>
    <s v="APAC"/>
    <s v="Phone"/>
    <s v="Certificate Expiry"/>
    <s v="No"/>
    <s v="No"/>
    <s v="Met"/>
    <n v="2024"/>
    <s v="May"/>
    <s v="May-2024"/>
    <s v="Met"/>
    <s v="0-4 Hours"/>
    <n v="-20.27"/>
  </r>
  <r>
    <s v="PRM-0433"/>
    <s v="PRM"/>
    <d v="2024-05-08T09:23:06"/>
    <s v="P5"/>
    <s v="Recurring Application Issue"/>
    <s v="Database"/>
    <s v="PRM ticket requiring operational handling"/>
    <s v="Assigned"/>
    <x v="5"/>
    <s v="Neha"/>
    <n v="72"/>
    <n v="5"/>
    <m/>
    <m/>
    <s v="Pending"/>
    <n v="14438.61"/>
    <s v="Medium"/>
    <s v="Europe"/>
    <s v="Monitoring Alert"/>
    <s v="Configuration Error"/>
    <s v="No"/>
    <s v="No"/>
    <s v="Pending"/>
    <n v="2024"/>
    <s v="May"/>
    <s v="May-2024"/>
    <s v="Pending"/>
    <s v="Pending"/>
    <s v=""/>
  </r>
  <r>
    <s v="INM-0761"/>
    <s v="INM"/>
    <d v="2024-05-08T15:44:06"/>
    <s v="P4"/>
    <s v="Certificate/TLS"/>
    <s v="Application"/>
    <s v="INM ticket requiring operational handling"/>
    <s v="In Process"/>
    <x v="2"/>
    <s v="Manoj"/>
    <n v="48"/>
    <n v="1.39"/>
    <m/>
    <m/>
    <s v="Pending"/>
    <n v="14432.26"/>
    <s v="High"/>
    <s v="US"/>
    <s v="Email"/>
    <s v="Certificate Expiry"/>
    <s v="No"/>
    <s v="No"/>
    <s v="Pending"/>
    <n v="2024"/>
    <s v="May"/>
    <s v="May-2024"/>
    <s v="Pending"/>
    <s v="Pending"/>
    <s v=""/>
  </r>
  <r>
    <s v="SRM-0198"/>
    <s v="SRM"/>
    <d v="2024-05-08T20:23:13"/>
    <s v="P4"/>
    <s v="Access Request"/>
    <s v="Application"/>
    <s v="SRM ticket requiring operational handling"/>
    <s v="Assigned"/>
    <x v="5"/>
    <s v="Swati"/>
    <n v="48"/>
    <n v="4.6100000000000003"/>
    <m/>
    <m/>
    <s v="Pending"/>
    <n v="14427.61"/>
    <s v="Low"/>
    <s v="Europe"/>
    <s v="Phone"/>
    <s v="Infrastructure Failure"/>
    <s v="No"/>
    <s v="No"/>
    <s v="Pending"/>
    <n v="2024"/>
    <s v="May"/>
    <s v="May-2024"/>
    <s v="Pending"/>
    <s v="Pending"/>
    <s v=""/>
  </r>
  <r>
    <s v="INM-0661"/>
    <s v="INM"/>
    <d v="2024-05-09T04:21:26"/>
    <s v="P4"/>
    <s v="Database Issue"/>
    <s v="Reporting"/>
    <s v="INM ticket requiring operational handling"/>
    <s v="Answered"/>
    <x v="2"/>
    <s v="Swati"/>
    <n v="48"/>
    <n v="3.97"/>
    <n v="14.73"/>
    <d v="2024-05-09T19:05:08"/>
    <s v="Met"/>
    <n v="14.73"/>
    <s v="High"/>
    <s v="India"/>
    <s v="Monitoring Alert"/>
    <s v="Access Issue"/>
    <s v="No"/>
    <s v="No"/>
    <s v="Met"/>
    <n v="2024"/>
    <s v="May"/>
    <s v="May-2024"/>
    <s v="Met"/>
    <s v="9-24 Hours"/>
    <n v="-33.269999999999996"/>
  </r>
  <r>
    <s v="INM-0230"/>
    <s v="INM"/>
    <d v="2024-05-09T05:18:05"/>
    <s v="P2"/>
    <s v="Login/Access"/>
    <s v="Database"/>
    <s v="INM ticket requiring operational handling"/>
    <s v="Closed"/>
    <x v="0"/>
    <s v="Nisha"/>
    <n v="8"/>
    <n v="0.16"/>
    <n v="2.4500000000000002"/>
    <d v="2024-05-09T07:45:04"/>
    <s v="Met"/>
    <n v="2.4500000000000002"/>
    <s v="High"/>
    <s v="India"/>
    <s v="Phone"/>
    <s v="Certificate Expiry"/>
    <s v="No"/>
    <s v="No"/>
    <s v="Met"/>
    <n v="2024"/>
    <s v="May"/>
    <s v="May-2024"/>
    <s v="Met"/>
    <s v="0-4 Hours"/>
    <n v="-5.55"/>
  </r>
  <r>
    <s v="PRM-0962"/>
    <s v="PRM"/>
    <d v="2024-05-09T07:18:36"/>
    <s v="P3"/>
    <s v="Capacity Problem"/>
    <s v="Reporting"/>
    <s v="PRM ticket requiring operational handling"/>
    <s v="Closed"/>
    <x v="2"/>
    <s v="Kiran"/>
    <n v="24"/>
    <n v="0.96"/>
    <n v="22.3"/>
    <d v="2024-05-10T05:36:48"/>
    <s v="Met"/>
    <n v="22.3"/>
    <s v="Medium"/>
    <s v="India"/>
    <s v="Service Desk"/>
    <s v="User Error"/>
    <s v="No"/>
    <s v="Yes"/>
    <s v="Met"/>
    <n v="2024"/>
    <s v="May"/>
    <s v="May-2024"/>
    <s v="Met"/>
    <s v="9-24 Hours"/>
    <n v="-1.6999999999999993"/>
  </r>
  <r>
    <s v="SRM-0690"/>
    <s v="SRM"/>
    <d v="2024-05-09T15:55:20"/>
    <s v="P1"/>
    <s v="Configuration Change"/>
    <s v="Reporting"/>
    <s v="SRM ticket requiring operational handling"/>
    <s v="In Process"/>
    <x v="2"/>
    <s v="Kavya"/>
    <n v="4"/>
    <n v="0.14000000000000001"/>
    <m/>
    <m/>
    <s v="Pending"/>
    <n v="14408.08"/>
    <s v="Critical"/>
    <s v="India"/>
    <s v="Monitoring Alert"/>
    <s v="Network Issue"/>
    <s v="No"/>
    <s v="No"/>
    <s v="Pending"/>
    <n v="2024"/>
    <s v="May"/>
    <s v="May-2024"/>
    <s v="Pending"/>
    <s v="Pending"/>
    <s v=""/>
  </r>
  <r>
    <s v="PRM-0533"/>
    <s v="PRM"/>
    <d v="2024-05-09T16:48:33"/>
    <s v="P2"/>
    <s v="Recurring Application Issue"/>
    <s v="Middleware"/>
    <s v="PRM ticket requiring operational handling"/>
    <s v="Closed"/>
    <x v="0"/>
    <s v="Arjun"/>
    <n v="8"/>
    <n v="1.66"/>
    <n v="6.79"/>
    <d v="2024-05-09T23:35:48"/>
    <s v="Met"/>
    <n v="6.79"/>
    <s v="High"/>
    <s v="UK"/>
    <s v="Phone"/>
    <s v="Capacity Constraint"/>
    <s v="No"/>
    <s v="No"/>
    <s v="Met"/>
    <n v="2024"/>
    <s v="May"/>
    <s v="May-2024"/>
    <s v="Met"/>
    <s v="5-8 Hours"/>
    <n v="-1.21"/>
  </r>
  <r>
    <s v="SRM-0407"/>
    <s v="SRM"/>
    <d v="2024-05-10T11:04:45"/>
    <s v="P5"/>
    <s v="Report Request"/>
    <s v="Application"/>
    <s v="SRM ticket requiring operational handling"/>
    <s v="Noticed"/>
    <x v="4"/>
    <s v="Suresh"/>
    <n v="72"/>
    <n v="2.68"/>
    <m/>
    <m/>
    <s v="Pending"/>
    <n v="14388.92"/>
    <s v="Medium"/>
    <s v="APAC"/>
    <s v="Portal"/>
    <s v="Application Defect"/>
    <s v="No"/>
    <s v="No"/>
    <s v="Pending"/>
    <n v="2024"/>
    <s v="May"/>
    <s v="May-2024"/>
    <s v="Pending"/>
    <s v="Pending"/>
    <s v=""/>
  </r>
  <r>
    <s v="SRM-0018"/>
    <s v="SRM"/>
    <d v="2024-05-10T11:58:49"/>
    <s v="P4"/>
    <s v="Data Request"/>
    <s v="Security"/>
    <s v="SRM ticket requiring operational handling"/>
    <s v="Closed"/>
    <x v="0"/>
    <s v="Kavya"/>
    <n v="48"/>
    <n v="2.74"/>
    <n v="5.87"/>
    <d v="2024-05-10T17:50:44"/>
    <s v="Met"/>
    <n v="5.87"/>
    <s v="High"/>
    <s v="India"/>
    <s v="Phone"/>
    <s v="Third-Party Dependency"/>
    <s v="No"/>
    <s v="No"/>
    <s v="Met"/>
    <n v="2024"/>
    <s v="May"/>
    <s v="May-2024"/>
    <s v="Met"/>
    <s v="5-8 Hours"/>
    <n v="-42.13"/>
  </r>
  <r>
    <s v="PRM-0094"/>
    <s v="PRM"/>
    <d v="2024-05-10T12:22:45"/>
    <s v="P5"/>
    <s v="Recurring Application Issue"/>
    <s v="Application"/>
    <s v="PRM ticket requiring operational handling"/>
    <s v="Noticed"/>
    <x v="0"/>
    <s v="Kavya"/>
    <n v="72"/>
    <n v="5.26"/>
    <m/>
    <m/>
    <s v="Pending"/>
    <n v="14387.62"/>
    <s v="Low"/>
    <s v="UK"/>
    <s v="Phone"/>
    <s v="Certificate Expiry"/>
    <s v="No"/>
    <s v="No"/>
    <s v="Pending"/>
    <n v="2024"/>
    <s v="May"/>
    <s v="May-2024"/>
    <s v="Pending"/>
    <s v="Pending"/>
    <s v=""/>
  </r>
  <r>
    <s v="INM-0392"/>
    <s v="INM"/>
    <d v="2024-05-11T01:04:59"/>
    <s v="P3"/>
    <s v="Application Down"/>
    <s v="Reporting"/>
    <s v="INM ticket requiring operational handling"/>
    <s v="Noticed"/>
    <x v="3"/>
    <s v="Amit"/>
    <n v="24"/>
    <n v="0.82"/>
    <m/>
    <m/>
    <s v="Pending"/>
    <n v="14374.92"/>
    <s v="Low"/>
    <s v="APAC"/>
    <s v="Email"/>
    <s v="Access Issue"/>
    <s v="No"/>
    <s v="No"/>
    <s v="Pending"/>
    <n v="2024"/>
    <s v="May"/>
    <s v="May-2024"/>
    <s v="Pending"/>
    <s v="Pending"/>
    <s v=""/>
  </r>
  <r>
    <s v="PRM-0776"/>
    <s v="PRM"/>
    <d v="2024-05-11T01:36:41"/>
    <s v="P2"/>
    <s v="Process Gap"/>
    <s v="Database"/>
    <s v="PRM ticket requiring operational handling"/>
    <s v="Closed"/>
    <x v="2"/>
    <s v="Neha"/>
    <n v="8"/>
    <n v="0.42"/>
    <n v="3.22"/>
    <d v="2024-05-11T04:49:50"/>
    <s v="Met"/>
    <n v="3.22"/>
    <s v="High"/>
    <s v="India"/>
    <s v="Portal"/>
    <s v="Capacity Constraint"/>
    <s v="No"/>
    <s v="No"/>
    <s v="Met"/>
    <n v="2024"/>
    <s v="May"/>
    <s v="May-2024"/>
    <s v="Met"/>
    <s v="0-4 Hours"/>
    <n v="-4.7799999999999994"/>
  </r>
  <r>
    <s v="INM-0251"/>
    <s v="INM"/>
    <d v="2024-05-11T04:23:05"/>
    <s v="P4"/>
    <s v="Network Connectivity"/>
    <s v="Infrastructure"/>
    <s v="INM ticket requiring operational handling"/>
    <s v="Closed"/>
    <x v="5"/>
    <s v="Meera"/>
    <n v="48"/>
    <n v="11.18"/>
    <n v="15.8"/>
    <d v="2024-05-11T20:11:23"/>
    <s v="Met"/>
    <n v="15.8"/>
    <s v="High"/>
    <s v="APAC"/>
    <s v="Portal"/>
    <s v="Access Issue"/>
    <s v="Yes"/>
    <s v="No"/>
    <s v="Met"/>
    <n v="2024"/>
    <s v="May"/>
    <s v="May-2024"/>
    <s v="Met"/>
    <s v="9-24 Hours"/>
    <n v="-32.200000000000003"/>
  </r>
  <r>
    <s v="PRM-0620"/>
    <s v="PRM"/>
    <d v="2024-05-11T05:09:39"/>
    <s v="P5"/>
    <s v="Capacity Problem"/>
    <s v="Application"/>
    <s v="PRM ticket requiring operational handling"/>
    <s v="In Process"/>
    <x v="0"/>
    <s v="Suresh"/>
    <n v="72"/>
    <n v="5.2"/>
    <m/>
    <m/>
    <s v="Pending"/>
    <n v="14370.84"/>
    <s v="High"/>
    <s v="APAC"/>
    <s v="Monitoring Alert"/>
    <s v="Network Issue"/>
    <s v="No"/>
    <s v="No"/>
    <s v="Pending"/>
    <n v="2024"/>
    <s v="May"/>
    <s v="May-2024"/>
    <s v="Pending"/>
    <s v="Pending"/>
    <s v=""/>
  </r>
  <r>
    <s v="PRM-0686"/>
    <s v="PRM"/>
    <d v="2024-05-11T12:47:36"/>
    <s v="P4"/>
    <s v="Integration Root Cause"/>
    <s v="Reporting"/>
    <s v="PRM ticket requiring operational handling"/>
    <s v="In Process"/>
    <x v="5"/>
    <s v="Neha"/>
    <n v="48"/>
    <n v="0.75"/>
    <m/>
    <m/>
    <s v="Pending"/>
    <n v="14363.21"/>
    <s v="Low"/>
    <s v="APAC"/>
    <s v="Phone"/>
    <s v="Access Issue"/>
    <s v="No"/>
    <s v="No"/>
    <s v="Pending"/>
    <n v="2024"/>
    <s v="May"/>
    <s v="May-2024"/>
    <s v="Pending"/>
    <s v="Pending"/>
    <s v=""/>
  </r>
  <r>
    <s v="INM-0349"/>
    <s v="INM"/>
    <d v="2024-05-12T02:14:08"/>
    <s v="P2"/>
    <s v="Login/Access"/>
    <s v="Security"/>
    <s v="INM ticket requiring operational handling"/>
    <s v="In Process"/>
    <x v="1"/>
    <s v="Ravi"/>
    <n v="8"/>
    <n v="0.82"/>
    <m/>
    <m/>
    <s v="Pending"/>
    <n v="14349.76"/>
    <s v="High"/>
    <s v="APAC"/>
    <s v="Portal"/>
    <s v="Network Issue"/>
    <s v="No"/>
    <s v="Yes"/>
    <s v="Pending"/>
    <n v="2024"/>
    <s v="May"/>
    <s v="May-2024"/>
    <s v="Pending"/>
    <s v="Pending"/>
    <s v=""/>
  </r>
  <r>
    <s v="SRM-0384"/>
    <s v="SRM"/>
    <d v="2024-05-12T09:26:43"/>
    <s v="P4"/>
    <s v="Certificate Request"/>
    <s v="Security"/>
    <s v="SRM ticket requiring operational handling"/>
    <s v="Answered"/>
    <x v="4"/>
    <s v="Priya"/>
    <n v="48"/>
    <n v="2.04"/>
    <n v="63.52"/>
    <d v="2024-05-15T00:58:06"/>
    <s v="Breached"/>
    <n v="63.52"/>
    <s v="Low"/>
    <s v="US"/>
    <s v="Email"/>
    <s v="Infrastructure Failure"/>
    <s v="Yes"/>
    <s v="No"/>
    <s v="Breached"/>
    <n v="2024"/>
    <s v="May"/>
    <s v="May-2024"/>
    <s v="Breached"/>
    <s v="48+ Hours"/>
    <n v="15.520000000000003"/>
  </r>
  <r>
    <s v="INM-0469"/>
    <s v="INM"/>
    <d v="2024-05-12T15:40:42"/>
    <s v="P4"/>
    <s v="Integration Failure"/>
    <s v="Middleware"/>
    <s v="INM ticket requiring operational handling"/>
    <s v="Closed"/>
    <x v="0"/>
    <s v="Meera"/>
    <n v="48"/>
    <n v="0.57999999999999996"/>
    <n v="26.88"/>
    <d v="2024-05-13T18:33:43"/>
    <s v="Met"/>
    <n v="26.88"/>
    <s v="High"/>
    <s v="US"/>
    <s v="Phone"/>
    <s v="Access Issue"/>
    <s v="No"/>
    <s v="No"/>
    <s v="Met"/>
    <n v="2024"/>
    <s v="May"/>
    <s v="May-2024"/>
    <s v="Met"/>
    <s v="25-48 Hours"/>
    <n v="-21.12"/>
  </r>
  <r>
    <s v="INM-0564"/>
    <s v="INM"/>
    <d v="2024-05-12T16:12:28"/>
    <s v="P4"/>
    <s v="Integration Failure"/>
    <s v="Access"/>
    <s v="INM ticket requiring operational handling"/>
    <s v="Closed"/>
    <x v="4"/>
    <s v="Priya"/>
    <n v="48"/>
    <n v="3.19"/>
    <n v="21.2"/>
    <d v="2024-05-13T13:24:39"/>
    <s v="Met"/>
    <n v="21.2"/>
    <s v="Low"/>
    <s v="UK"/>
    <s v="Email"/>
    <s v="Capacity Constraint"/>
    <s v="No"/>
    <s v="No"/>
    <s v="Met"/>
    <n v="2024"/>
    <s v="May"/>
    <s v="May-2024"/>
    <s v="Met"/>
    <s v="9-24 Hours"/>
    <n v="-26.8"/>
  </r>
  <r>
    <s v="PRM-0282"/>
    <s v="PRM"/>
    <d v="2024-05-12T21:10:35"/>
    <s v="P4"/>
    <s v="Integration Root Cause"/>
    <s v="Middleware"/>
    <s v="PRM ticket requiring operational handling"/>
    <s v="In Process"/>
    <x v="0"/>
    <s v="Anil"/>
    <n v="48"/>
    <n v="6.21"/>
    <m/>
    <m/>
    <s v="Pending"/>
    <n v="14330.82"/>
    <s v="Low"/>
    <s v="Europe"/>
    <s v="Email"/>
    <s v="Third-Party Dependency"/>
    <s v="No"/>
    <s v="No"/>
    <s v="Pending"/>
    <n v="2024"/>
    <s v="May"/>
    <s v="May-2024"/>
    <s v="Pending"/>
    <s v="Pending"/>
    <s v=""/>
  </r>
  <r>
    <s v="INM-0023"/>
    <s v="INM"/>
    <d v="2024-05-13T10:39:02"/>
    <s v="P1"/>
    <s v="Integration Failure"/>
    <s v="Access"/>
    <s v="INM ticket requiring operational handling"/>
    <s v="Closed"/>
    <x v="0"/>
    <s v="Asha"/>
    <n v="4"/>
    <n v="0.22"/>
    <n v="1.55"/>
    <d v="2024-05-13T12:12:02"/>
    <s v="Met"/>
    <n v="1.55"/>
    <s v="Critical"/>
    <s v="India"/>
    <s v="Monitoring Alert"/>
    <s v="Third-Party Dependency"/>
    <s v="No"/>
    <s v="No"/>
    <s v="Met"/>
    <n v="2024"/>
    <s v="May"/>
    <s v="May-2024"/>
    <s v="Met"/>
    <s v="0-4 Hours"/>
    <n v="-2.4500000000000002"/>
  </r>
  <r>
    <s v="INM-0635"/>
    <s v="INM"/>
    <d v="2024-05-13T17:04:28"/>
    <s v="P4"/>
    <s v="Network Connectivity"/>
    <s v="Access"/>
    <s v="INM ticket requiring operational handling"/>
    <s v="In Process"/>
    <x v="0"/>
    <s v="Neha"/>
    <n v="48"/>
    <n v="0.64"/>
    <m/>
    <m/>
    <s v="Pending"/>
    <n v="14310.93"/>
    <s v="Low"/>
    <s v="Europe"/>
    <s v="Service Desk"/>
    <s v="Access Issue"/>
    <s v="No"/>
    <s v="No"/>
    <s v="Pending"/>
    <n v="2024"/>
    <s v="May"/>
    <s v="May-2024"/>
    <s v="Pending"/>
    <s v="Pending"/>
    <s v=""/>
  </r>
  <r>
    <s v="SRM-0054"/>
    <s v="SRM"/>
    <d v="2024-05-13T17:07:11"/>
    <s v="P4"/>
    <s v="Data Request"/>
    <s v="Access"/>
    <s v="SRM ticket requiring operational handling"/>
    <s v="Assigned"/>
    <x v="5"/>
    <s v="Vikram"/>
    <n v="48"/>
    <n v="4.26"/>
    <m/>
    <m/>
    <s v="Pending"/>
    <n v="14310.88"/>
    <s v="High"/>
    <s v="Europe"/>
    <s v="Service Desk"/>
    <s v="User Error"/>
    <s v="No"/>
    <s v="No"/>
    <s v="Pending"/>
    <n v="2024"/>
    <s v="May"/>
    <s v="May-2024"/>
    <s v="Pending"/>
    <s v="Pending"/>
    <s v=""/>
  </r>
  <r>
    <s v="INM-0912"/>
    <s v="INM"/>
    <d v="2024-05-14T03:54:24"/>
    <s v="P3"/>
    <s v="Database Issue"/>
    <s v="Access"/>
    <s v="INM ticket requiring operational handling"/>
    <s v="Closed"/>
    <x v="1"/>
    <s v="Vikram"/>
    <n v="24"/>
    <n v="2.09"/>
    <n v="6.43"/>
    <d v="2024-05-14T10:20:04"/>
    <s v="Met"/>
    <n v="6.43"/>
    <s v="High"/>
    <s v="APAC"/>
    <s v="Phone"/>
    <s v="Third-Party Dependency"/>
    <s v="No"/>
    <s v="No"/>
    <s v="Met"/>
    <n v="2024"/>
    <s v="May"/>
    <s v="May-2024"/>
    <s v="Met"/>
    <s v="5-8 Hours"/>
    <n v="-17.57"/>
  </r>
  <r>
    <s v="SRM-0587"/>
    <s v="SRM"/>
    <d v="2024-05-14T12:41:32"/>
    <s v="P3"/>
    <s v="Account Request"/>
    <s v="Access"/>
    <s v="SRM ticket requiring operational handling"/>
    <s v="Answered"/>
    <x v="3"/>
    <s v="Kavya"/>
    <n v="24"/>
    <n v="1.66"/>
    <n v="19.37"/>
    <d v="2024-05-15T08:03:45"/>
    <s v="Met"/>
    <n v="19.37"/>
    <s v="Low"/>
    <s v="APAC"/>
    <s v="Email"/>
    <s v="Capacity Constraint"/>
    <s v="No"/>
    <s v="No"/>
    <s v="Met"/>
    <n v="2024"/>
    <s v="May"/>
    <s v="May-2024"/>
    <s v="Met"/>
    <s v="9-24 Hours"/>
    <n v="-4.629999999999999"/>
  </r>
  <r>
    <s v="PRM-0649"/>
    <s v="PRM"/>
    <d v="2024-05-14T17:30:26"/>
    <s v="P4"/>
    <s v="Integration Root Cause"/>
    <s v="Security"/>
    <s v="PRM ticket requiring operational handling"/>
    <s v="Closed"/>
    <x v="5"/>
    <s v="Vikram"/>
    <n v="48"/>
    <n v="3.36"/>
    <n v="30.9"/>
    <d v="2024-05-16T00:24:38"/>
    <s v="Met"/>
    <n v="30.9"/>
    <s v="High"/>
    <s v="India"/>
    <s v="Portal"/>
    <s v="Network Issue"/>
    <s v="No"/>
    <s v="No"/>
    <s v="Met"/>
    <n v="2024"/>
    <s v="May"/>
    <s v="May-2024"/>
    <s v="Met"/>
    <s v="25-48 Hours"/>
    <n v="-17.100000000000001"/>
  </r>
  <r>
    <s v="SRM-0724"/>
    <s v="SRM"/>
    <d v="2024-05-16T00:35:13"/>
    <s v="P4"/>
    <s v="Certificate Request"/>
    <s v="Database"/>
    <s v="SRM ticket requiring operational handling"/>
    <s v="Assigned"/>
    <x v="0"/>
    <s v="Swati"/>
    <n v="48"/>
    <n v="2.54"/>
    <m/>
    <m/>
    <s v="Pending"/>
    <n v="14255.41"/>
    <s v="High"/>
    <s v="APAC"/>
    <s v="Monitoring Alert"/>
    <s v="Infrastructure Failure"/>
    <s v="No"/>
    <s v="No"/>
    <s v="Pending"/>
    <n v="2024"/>
    <s v="May"/>
    <s v="May-2024"/>
    <s v="Pending"/>
    <s v="Pending"/>
    <s v=""/>
  </r>
  <r>
    <s v="SRM-0580"/>
    <s v="SRM"/>
    <d v="2024-05-16T06:52:18"/>
    <s v="P5"/>
    <s v="Software Installation"/>
    <s v="Reporting"/>
    <s v="SRM ticket requiring operational handling"/>
    <s v="Noticed"/>
    <x v="4"/>
    <s v="Asha"/>
    <n v="72"/>
    <n v="3.75"/>
    <m/>
    <m/>
    <s v="Pending"/>
    <n v="14249.13"/>
    <s v="Medium"/>
    <s v="US"/>
    <s v="Service Desk"/>
    <s v="Unknown"/>
    <s v="No"/>
    <s v="No"/>
    <s v="Pending"/>
    <n v="2024"/>
    <s v="May"/>
    <s v="May-2024"/>
    <s v="Pending"/>
    <s v="Pending"/>
    <s v=""/>
  </r>
  <r>
    <s v="SRM-0470"/>
    <s v="SRM"/>
    <d v="2024-05-16T14:35:44"/>
    <s v="P4"/>
    <s v="Certificate Request"/>
    <s v="Infrastructure"/>
    <s v="SRM ticket requiring operational handling"/>
    <s v="Closed"/>
    <x v="4"/>
    <s v="Vikram"/>
    <n v="48"/>
    <n v="7.24"/>
    <n v="46.15"/>
    <d v="2024-05-18T12:44:51"/>
    <s v="Met"/>
    <n v="46.15"/>
    <s v="High"/>
    <s v="India"/>
    <s v="Phone"/>
    <s v="Capacity Constraint"/>
    <s v="No"/>
    <s v="No"/>
    <s v="Met"/>
    <n v="2024"/>
    <s v="May"/>
    <s v="May-2024"/>
    <s v="Met"/>
    <s v="25-48 Hours"/>
    <n v="-1.8500000000000014"/>
  </r>
  <r>
    <s v="SRM-0523"/>
    <s v="SRM"/>
    <d v="2024-05-16T15:48:31"/>
    <s v="P4"/>
    <s v="Software Installation"/>
    <s v="Access"/>
    <s v="SRM ticket requiring operational handling"/>
    <s v="Assigned"/>
    <x v="5"/>
    <s v="Suresh"/>
    <n v="48"/>
    <n v="4.3"/>
    <m/>
    <m/>
    <s v="Pending"/>
    <n v="14240.19"/>
    <s v="Medium"/>
    <s v="Europe"/>
    <s v="Phone"/>
    <s v="Network Issue"/>
    <s v="No"/>
    <s v="No"/>
    <s v="Pending"/>
    <n v="2024"/>
    <s v="May"/>
    <s v="May-2024"/>
    <s v="Pending"/>
    <s v="Pending"/>
    <s v=""/>
  </r>
  <r>
    <s v="PRM-0907"/>
    <s v="PRM"/>
    <d v="2024-05-16T20:52:19"/>
    <s v="P4"/>
    <s v="Performance Root Cause"/>
    <s v="Database"/>
    <s v="PRM ticket requiring operational handling"/>
    <s v="Closed"/>
    <x v="5"/>
    <s v="Amit"/>
    <n v="48"/>
    <n v="2.08"/>
    <n v="3.85"/>
    <d v="2024-05-17T00:43:17"/>
    <s v="Met"/>
    <n v="3.85"/>
    <s v="Medium"/>
    <s v="UK"/>
    <s v="Portal"/>
    <s v="Configuration Error"/>
    <s v="No"/>
    <s v="No"/>
    <s v="Met"/>
    <n v="2024"/>
    <s v="May"/>
    <s v="May-2024"/>
    <s v="Met"/>
    <s v="0-4 Hours"/>
    <n v="-44.15"/>
  </r>
  <r>
    <s v="INM-0253"/>
    <s v="INM"/>
    <d v="2024-05-17T14:13:20"/>
    <s v="P3"/>
    <s v="Application Down"/>
    <s v="Application"/>
    <s v="INM ticket requiring operational handling"/>
    <s v="Closed"/>
    <x v="3"/>
    <s v="Pooja"/>
    <n v="24"/>
    <n v="0.22"/>
    <n v="4.92"/>
    <d v="2024-05-17T19:08:45"/>
    <s v="Met"/>
    <n v="4.92"/>
    <s v="High"/>
    <s v="US"/>
    <s v="Portal"/>
    <s v="Unknown"/>
    <s v="No"/>
    <s v="No"/>
    <s v="Met"/>
    <n v="2024"/>
    <s v="May"/>
    <s v="May-2024"/>
    <s v="Met"/>
    <s v="5-8 Hours"/>
    <n v="-19.079999999999998"/>
  </r>
  <r>
    <s v="PRM-0011"/>
    <s v="PRM"/>
    <d v="2024-05-18T07:36:51"/>
    <s v="P3"/>
    <s v="Process Gap"/>
    <s v="Database"/>
    <s v="PRM ticket requiring operational handling"/>
    <s v="Closed"/>
    <x v="1"/>
    <s v="Sneha"/>
    <n v="24"/>
    <n v="0.95"/>
    <n v="14.77"/>
    <d v="2024-05-18T22:22:46"/>
    <s v="Met"/>
    <n v="14.77"/>
    <s v="Low"/>
    <s v="APAC"/>
    <s v="Service Desk"/>
    <s v="Certificate Expiry"/>
    <s v="No"/>
    <s v="No"/>
    <s v="Met"/>
    <n v="2024"/>
    <s v="May"/>
    <s v="May-2024"/>
    <s v="Met"/>
    <s v="9-24 Hours"/>
    <n v="-9.23"/>
  </r>
  <r>
    <s v="INM-0072"/>
    <s v="INM"/>
    <d v="2024-05-18T12:05:07"/>
    <s v="P3"/>
    <s v="Database Issue"/>
    <s v="Middleware"/>
    <s v="INM ticket requiring operational handling"/>
    <s v="In Process"/>
    <x v="4"/>
    <s v="Divya"/>
    <n v="24"/>
    <n v="1.42"/>
    <m/>
    <m/>
    <s v="Pending"/>
    <n v="14195.91"/>
    <s v="Medium"/>
    <s v="Europe"/>
    <s v="Portal"/>
    <s v="Configuration Error"/>
    <s v="No"/>
    <s v="No"/>
    <s v="Pending"/>
    <n v="2024"/>
    <s v="May"/>
    <s v="May-2024"/>
    <s v="Pending"/>
    <s v="Pending"/>
    <s v=""/>
  </r>
  <r>
    <s v="PRM-0777"/>
    <s v="PRM"/>
    <d v="2024-05-19T02:11:50"/>
    <s v="P4"/>
    <s v="Recurring Application Issue"/>
    <s v="Database"/>
    <s v="PRM ticket requiring operational handling"/>
    <s v="Closed"/>
    <x v="1"/>
    <s v="Arjun"/>
    <n v="48"/>
    <n v="1.32"/>
    <n v="51.76"/>
    <d v="2024-05-21T05:57:39"/>
    <s v="Breached"/>
    <n v="51.76"/>
    <s v="Medium"/>
    <s v="APAC"/>
    <s v="Service Desk"/>
    <s v="Network Issue"/>
    <s v="No"/>
    <s v="No"/>
    <s v="Breached"/>
    <n v="2024"/>
    <s v="May"/>
    <s v="May-2024"/>
    <s v="Breached"/>
    <s v="48+ Hours"/>
    <n v="3.759999999999998"/>
  </r>
  <r>
    <s v="PRM-0918"/>
    <s v="PRM"/>
    <d v="2024-05-19T03:36:26"/>
    <s v="P3"/>
    <s v="Performance Root Cause"/>
    <s v="Application"/>
    <s v="PRM ticket requiring operational handling"/>
    <s v="In Process"/>
    <x v="1"/>
    <s v="Vikram"/>
    <n v="24"/>
    <n v="2.23"/>
    <m/>
    <m/>
    <s v="Pending"/>
    <n v="14180.39"/>
    <s v="Medium"/>
    <s v="US"/>
    <s v="Email"/>
    <s v="Capacity Constraint"/>
    <s v="No"/>
    <s v="No"/>
    <s v="Pending"/>
    <n v="2024"/>
    <s v="May"/>
    <s v="May-2024"/>
    <s v="Pending"/>
    <s v="Pending"/>
    <s v=""/>
  </r>
  <r>
    <s v="PRM-0657"/>
    <s v="PRM"/>
    <d v="2024-05-19T10:27:23"/>
    <s v="P4"/>
    <s v="Integration Root Cause"/>
    <s v="Access"/>
    <s v="PRM ticket requiring operational handling"/>
    <s v="Closed"/>
    <x v="5"/>
    <s v="Arjun"/>
    <n v="48"/>
    <n v="2.39"/>
    <n v="22.14"/>
    <d v="2024-05-20T08:35:48"/>
    <s v="Met"/>
    <n v="22.14"/>
    <s v="High"/>
    <s v="India"/>
    <s v="Monitoring Alert"/>
    <s v="Unknown"/>
    <s v="No"/>
    <s v="No"/>
    <s v="Met"/>
    <n v="2024"/>
    <s v="May"/>
    <s v="May-2024"/>
    <s v="Met"/>
    <s v="9-24 Hours"/>
    <n v="-25.86"/>
  </r>
  <r>
    <s v="SRM-0586"/>
    <s v="SRM"/>
    <d v="2024-05-19T11:27:23"/>
    <s v="P2"/>
    <s v="New User Setup"/>
    <s v="Middleware"/>
    <s v="SRM ticket requiring operational handling"/>
    <s v="Assigned"/>
    <x v="1"/>
    <s v="Vikram"/>
    <n v="8"/>
    <n v="0.6"/>
    <m/>
    <m/>
    <s v="Pending"/>
    <n v="14172.54"/>
    <s v="High"/>
    <s v="APAC"/>
    <s v="Email"/>
    <s v="Third-Party Dependency"/>
    <s v="No"/>
    <s v="Yes"/>
    <s v="Pending"/>
    <n v="2024"/>
    <s v="May"/>
    <s v="May-2024"/>
    <s v="Pending"/>
    <s v="Pending"/>
    <s v=""/>
  </r>
  <r>
    <s v="SRM-0064"/>
    <s v="SRM"/>
    <d v="2024-05-20T02:34:20"/>
    <s v="P5"/>
    <s v="Data Request"/>
    <s v="Middleware"/>
    <s v="SRM ticket requiring operational handling"/>
    <s v="In Process"/>
    <x v="1"/>
    <s v="Manoj"/>
    <n v="72"/>
    <n v="5.14"/>
    <m/>
    <m/>
    <s v="Pending"/>
    <n v="14157.43"/>
    <s v="Low"/>
    <s v="UK"/>
    <s v="Portal"/>
    <s v="Infrastructure Failure"/>
    <s v="No"/>
    <s v="No"/>
    <s v="Pending"/>
    <n v="2024"/>
    <s v="May"/>
    <s v="May-2024"/>
    <s v="Pending"/>
    <s v="Pending"/>
    <s v=""/>
  </r>
  <r>
    <s v="PRM-0351"/>
    <s v="PRM"/>
    <d v="2024-05-20T02:47:51"/>
    <s v="P5"/>
    <s v="Integration Root Cause"/>
    <s v="Security"/>
    <s v="PRM ticket requiring operational handling"/>
    <s v="In Process"/>
    <x v="0"/>
    <s v="Rahul"/>
    <n v="72"/>
    <n v="6.37"/>
    <m/>
    <m/>
    <s v="Pending"/>
    <n v="14157.2"/>
    <s v="Medium"/>
    <s v="Europe"/>
    <s v="Service Desk"/>
    <s v="Capacity Constraint"/>
    <s v="No"/>
    <s v="No"/>
    <s v="Pending"/>
    <n v="2024"/>
    <s v="May"/>
    <s v="May-2024"/>
    <s v="Pending"/>
    <s v="Pending"/>
    <s v=""/>
  </r>
  <r>
    <s v="PRM-0572"/>
    <s v="PRM"/>
    <d v="2024-05-20T13:07:00"/>
    <s v="P1"/>
    <s v="Security Vulnerability"/>
    <s v="Database"/>
    <s v="PRM ticket requiring operational handling"/>
    <s v="In Process"/>
    <x v="4"/>
    <s v="Rohit"/>
    <n v="4"/>
    <n v="0.36"/>
    <m/>
    <m/>
    <s v="Pending"/>
    <n v="14146.88"/>
    <s v="Critical"/>
    <s v="India"/>
    <s v="Monitoring Alert"/>
    <s v="Capacity Constraint"/>
    <s v="No"/>
    <s v="Yes"/>
    <s v="Pending"/>
    <n v="2024"/>
    <s v="May"/>
    <s v="May-2024"/>
    <s v="Pending"/>
    <s v="Pending"/>
    <s v=""/>
  </r>
  <r>
    <s v="PRM-0228"/>
    <s v="PRM"/>
    <d v="2024-05-20T13:43:07"/>
    <s v="P5"/>
    <s v="Process Gap"/>
    <s v="Database"/>
    <s v="PRM ticket requiring operational handling"/>
    <s v="Noticed"/>
    <x v="0"/>
    <s v="Suresh"/>
    <n v="72"/>
    <n v="11.36"/>
    <m/>
    <m/>
    <s v="Pending"/>
    <n v="14146.28"/>
    <s v="High"/>
    <s v="India"/>
    <s v="Phone"/>
    <s v="Configuration Error"/>
    <s v="No"/>
    <s v="No"/>
    <s v="Pending"/>
    <n v="2024"/>
    <s v="May"/>
    <s v="May-2024"/>
    <s v="Pending"/>
    <s v="Pending"/>
    <s v=""/>
  </r>
  <r>
    <s v="INM-0523"/>
    <s v="INM"/>
    <d v="2024-05-20T13:44:04"/>
    <s v="P3"/>
    <s v="Network Connectivity"/>
    <s v="Infrastructure"/>
    <s v="INM ticket requiring operational handling"/>
    <s v="Closed"/>
    <x v="0"/>
    <s v="Divya"/>
    <n v="24"/>
    <n v="0.91"/>
    <n v="15.74"/>
    <d v="2024-05-21T05:28:14"/>
    <s v="Met"/>
    <n v="15.74"/>
    <s v="Medium"/>
    <s v="UK"/>
    <s v="Phone"/>
    <s v="Infrastructure Failure"/>
    <s v="No"/>
    <s v="No"/>
    <s v="Met"/>
    <n v="2024"/>
    <s v="May"/>
    <s v="May-2024"/>
    <s v="Met"/>
    <s v="9-24 Hours"/>
    <n v="-8.26"/>
  </r>
  <r>
    <s v="SRM-0364"/>
    <s v="SRM"/>
    <d v="2024-05-20T21:04:04"/>
    <s v="P5"/>
    <s v="Configuration Change"/>
    <s v="Infrastructure"/>
    <s v="SRM ticket requiring operational handling"/>
    <s v="Closed"/>
    <x v="1"/>
    <s v="Rahul"/>
    <n v="72"/>
    <n v="13.9"/>
    <n v="127.09"/>
    <d v="2024-05-26T04:09:11"/>
    <s v="Breached"/>
    <n v="127.09"/>
    <s v="High"/>
    <s v="APAC"/>
    <s v="Phone"/>
    <s v="Application Defect"/>
    <s v="No"/>
    <s v="No"/>
    <s v="Breached"/>
    <n v="2024"/>
    <s v="May"/>
    <s v="May-2024"/>
    <s v="Breached"/>
    <s v="48+ Hours"/>
    <n v="55.09"/>
  </r>
  <r>
    <s v="PRM-0515"/>
    <s v="PRM"/>
    <d v="2024-05-21T00:40:01"/>
    <s v="P4"/>
    <s v="Recurring Application Issue"/>
    <s v="Database"/>
    <s v="PRM ticket requiring operational handling"/>
    <s v="Closed"/>
    <x v="4"/>
    <s v="Manoj"/>
    <n v="48"/>
    <n v="2.72"/>
    <n v="41.87"/>
    <d v="2024-05-22T18:32:09"/>
    <s v="Met"/>
    <n v="41.87"/>
    <s v="High"/>
    <s v="India"/>
    <s v="Monitoring Alert"/>
    <s v="Unknown"/>
    <s v="No"/>
    <s v="No"/>
    <s v="Met"/>
    <n v="2024"/>
    <s v="May"/>
    <s v="May-2024"/>
    <s v="Met"/>
    <s v="25-48 Hours"/>
    <n v="-6.1300000000000026"/>
  </r>
  <r>
    <s v="PRM-0715"/>
    <s v="PRM"/>
    <d v="2024-05-21T00:53:17"/>
    <s v="P4"/>
    <s v="Database Root Cause"/>
    <s v="Middleware"/>
    <s v="PRM ticket requiring operational handling"/>
    <s v="Closed"/>
    <x v="3"/>
    <s v="Arjun"/>
    <n v="48"/>
    <n v="2.37"/>
    <n v="29.14"/>
    <d v="2024-05-22T06:01:55"/>
    <s v="Met"/>
    <n v="29.14"/>
    <s v="High"/>
    <s v="UK"/>
    <s v="Portal"/>
    <s v="User Error"/>
    <s v="No"/>
    <s v="No"/>
    <s v="Met"/>
    <n v="2024"/>
    <s v="May"/>
    <s v="May-2024"/>
    <s v="Met"/>
    <s v="25-48 Hours"/>
    <n v="-18.86"/>
  </r>
  <r>
    <s v="INM-0888"/>
    <s v="INM"/>
    <d v="2024-05-21T02:43:11"/>
    <s v="P4"/>
    <s v="Network Connectivity"/>
    <s v="Reporting"/>
    <s v="INM ticket requiring operational handling"/>
    <s v="Assigned"/>
    <x v="3"/>
    <s v="Swati"/>
    <n v="48"/>
    <n v="10.18"/>
    <m/>
    <m/>
    <s v="Pending"/>
    <n v="14133.28"/>
    <s v="Medium"/>
    <s v="UK"/>
    <s v="Portal"/>
    <s v="Third-Party Dependency"/>
    <s v="No"/>
    <s v="No"/>
    <s v="Pending"/>
    <n v="2024"/>
    <s v="May"/>
    <s v="May-2024"/>
    <s v="Pending"/>
    <s v="Pending"/>
    <s v=""/>
  </r>
  <r>
    <s v="SRM-0900"/>
    <s v="SRM"/>
    <d v="2024-05-21T04:11:02"/>
    <s v="P5"/>
    <s v="New User Setup"/>
    <s v="Infrastructure"/>
    <s v="SRM ticket requiring operational handling"/>
    <s v="Assigned"/>
    <x v="0"/>
    <s v="Rohit"/>
    <n v="72"/>
    <n v="7.3"/>
    <m/>
    <m/>
    <s v="Pending"/>
    <n v="14131.82"/>
    <s v="Medium"/>
    <s v="India"/>
    <s v="Email"/>
    <s v="User Error"/>
    <s v="No"/>
    <s v="No"/>
    <s v="Pending"/>
    <n v="2024"/>
    <s v="May"/>
    <s v="May-2024"/>
    <s v="Pending"/>
    <s v="Pending"/>
    <s v=""/>
  </r>
  <r>
    <s v="PRM-0520"/>
    <s v="PRM"/>
    <d v="2024-05-21T12:17:09"/>
    <s v="P2"/>
    <s v="Security Vulnerability"/>
    <s v="Reporting"/>
    <s v="PRM ticket requiring operational handling"/>
    <s v="Closed"/>
    <x v="2"/>
    <s v="Kiran"/>
    <n v="8"/>
    <n v="0.48"/>
    <n v="2.9"/>
    <d v="2024-05-21T15:11:10"/>
    <s v="Met"/>
    <n v="2.9"/>
    <s v="High"/>
    <s v="APAC"/>
    <s v="Portal"/>
    <s v="Access Issue"/>
    <s v="No"/>
    <s v="Yes"/>
    <s v="Met"/>
    <n v="2024"/>
    <s v="May"/>
    <s v="May-2024"/>
    <s v="Met"/>
    <s v="0-4 Hours"/>
    <n v="-5.0999999999999996"/>
  </r>
  <r>
    <s v="SRM-0764"/>
    <s v="SRM"/>
    <d v="2024-05-22T02:54:29"/>
    <s v="P4"/>
    <s v="Software Installation"/>
    <s v="Database"/>
    <s v="SRM ticket requiring operational handling"/>
    <s v="Closed"/>
    <x v="1"/>
    <s v="Amit"/>
    <n v="48"/>
    <n v="8.0500000000000007"/>
    <n v="42.72"/>
    <d v="2024-05-23T21:37:40"/>
    <s v="Met"/>
    <n v="42.72"/>
    <s v="Medium"/>
    <s v="India"/>
    <s v="Monitoring Alert"/>
    <s v="Third-Party Dependency"/>
    <s v="No"/>
    <s v="No"/>
    <s v="Met"/>
    <n v="2024"/>
    <s v="May"/>
    <s v="May-2024"/>
    <s v="Met"/>
    <s v="25-48 Hours"/>
    <n v="-5.2800000000000011"/>
  </r>
  <r>
    <s v="INM-0052"/>
    <s v="INM"/>
    <d v="2024-05-22T06:44:29"/>
    <s v="P5"/>
    <s v="Application Down"/>
    <s v="Application"/>
    <s v="INM ticket requiring operational handling"/>
    <s v="In Process"/>
    <x v="2"/>
    <s v="Amit"/>
    <n v="72"/>
    <n v="1.89"/>
    <m/>
    <m/>
    <s v="Pending"/>
    <n v="14105.26"/>
    <s v="Low"/>
    <s v="India"/>
    <s v="Phone"/>
    <s v="Third-Party Dependency"/>
    <s v="No"/>
    <s v="No"/>
    <s v="Pending"/>
    <n v="2024"/>
    <s v="May"/>
    <s v="May-2024"/>
    <s v="Pending"/>
    <s v="Pending"/>
    <s v=""/>
  </r>
  <r>
    <s v="SRM-0465"/>
    <s v="SRM"/>
    <d v="2024-05-22T08:03:44"/>
    <s v="P3"/>
    <s v="Data Request"/>
    <s v="Middleware"/>
    <s v="SRM ticket requiring operational handling"/>
    <s v="Closed"/>
    <x v="1"/>
    <s v="Nisha"/>
    <n v="24"/>
    <n v="0.36"/>
    <n v="12.75"/>
    <d v="2024-05-22T20:49:02"/>
    <s v="Met"/>
    <n v="12.75"/>
    <s v="Low"/>
    <s v="APAC"/>
    <s v="Service Desk"/>
    <s v="Unknown"/>
    <s v="No"/>
    <s v="No"/>
    <s v="Met"/>
    <n v="2024"/>
    <s v="May"/>
    <s v="May-2024"/>
    <s v="Met"/>
    <s v="9-24 Hours"/>
    <n v="-11.25"/>
  </r>
  <r>
    <s v="INM-0543"/>
    <s v="INM"/>
    <d v="2024-05-22T09:57:15"/>
    <s v="P4"/>
    <s v="Network Connectivity"/>
    <s v="Reporting"/>
    <s v="INM ticket requiring operational handling"/>
    <s v="In Process"/>
    <x v="0"/>
    <s v="Vikram"/>
    <n v="48"/>
    <n v="3.73"/>
    <m/>
    <m/>
    <s v="Pending"/>
    <n v="14102.05"/>
    <s v="Medium"/>
    <s v="UK"/>
    <s v="Email"/>
    <s v="Access Issue"/>
    <s v="No"/>
    <s v="No"/>
    <s v="Pending"/>
    <n v="2024"/>
    <s v="May"/>
    <s v="May-2024"/>
    <s v="Pending"/>
    <s v="Pending"/>
    <s v=""/>
  </r>
  <r>
    <s v="PRM-0154"/>
    <s v="PRM"/>
    <d v="2024-05-22T21:05:07"/>
    <s v="P5"/>
    <s v="Security Vulnerability"/>
    <s v="Database"/>
    <s v="PRM ticket requiring operational handling"/>
    <s v="Closed"/>
    <x v="4"/>
    <s v="Manoj"/>
    <n v="72"/>
    <n v="1.85"/>
    <n v="43.48"/>
    <d v="2024-05-24T16:34:08"/>
    <s v="Met"/>
    <n v="43.48"/>
    <s v="Medium"/>
    <s v="UK"/>
    <s v="Service Desk"/>
    <s v="Access Issue"/>
    <s v="Yes"/>
    <s v="No"/>
    <s v="Met"/>
    <n v="2024"/>
    <s v="May"/>
    <s v="May-2024"/>
    <s v="Met"/>
    <s v="25-48 Hours"/>
    <n v="-28.520000000000003"/>
  </r>
  <r>
    <s v="PRM-0062"/>
    <s v="PRM"/>
    <d v="2024-05-22T21:38:31"/>
    <s v="P5"/>
    <s v="Database Root Cause"/>
    <s v="Infrastructure"/>
    <s v="PRM ticket requiring operational handling"/>
    <s v="Closed"/>
    <x v="4"/>
    <s v="Suresh"/>
    <n v="72"/>
    <n v="14"/>
    <n v="31.79"/>
    <d v="2024-05-24T05:25:56"/>
    <s v="Met"/>
    <n v="31.79"/>
    <s v="Low"/>
    <s v="UK"/>
    <s v="Portal"/>
    <s v="Certificate Expiry"/>
    <s v="Yes"/>
    <s v="No"/>
    <s v="Met"/>
    <n v="2024"/>
    <s v="May"/>
    <s v="May-2024"/>
    <s v="Met"/>
    <s v="25-48 Hours"/>
    <n v="-40.21"/>
  </r>
  <r>
    <s v="PRM-0673"/>
    <s v="PRM"/>
    <d v="2024-05-23T01:09:59"/>
    <s v="P2"/>
    <s v="Infrastructure Root Cause"/>
    <s v="Database"/>
    <s v="PRM ticket requiring operational handling"/>
    <s v="Closed"/>
    <x v="2"/>
    <s v="Suresh"/>
    <n v="8"/>
    <n v="1.64"/>
    <n v="4.0599999999999996"/>
    <d v="2024-05-23T05:13:42"/>
    <s v="Met"/>
    <n v="4.0599999999999996"/>
    <s v="High"/>
    <s v="UK"/>
    <s v="Monitoring Alert"/>
    <s v="Application Defect"/>
    <s v="No"/>
    <s v="No"/>
    <s v="Met"/>
    <n v="2024"/>
    <s v="May"/>
    <s v="May-2024"/>
    <s v="Met"/>
    <s v="5-8 Hours"/>
    <n v="-3.9400000000000004"/>
  </r>
  <r>
    <s v="SRM-0933"/>
    <s v="SRM"/>
    <d v="2024-05-23T07:43:07"/>
    <s v="P5"/>
    <s v="Data Request"/>
    <s v="Access"/>
    <s v="SRM ticket requiring operational handling"/>
    <s v="Closed"/>
    <x v="1"/>
    <s v="Amit"/>
    <n v="72"/>
    <n v="2.4700000000000002"/>
    <n v="46.71"/>
    <d v="2024-05-25T06:25:53"/>
    <s v="Met"/>
    <n v="46.71"/>
    <s v="Medium"/>
    <s v="APAC"/>
    <s v="Service Desk"/>
    <s v="Network Issue"/>
    <s v="No"/>
    <s v="No"/>
    <s v="Met"/>
    <n v="2024"/>
    <s v="May"/>
    <s v="May-2024"/>
    <s v="Met"/>
    <s v="25-48 Hours"/>
    <n v="-25.29"/>
  </r>
  <r>
    <s v="INM-0398"/>
    <s v="INM"/>
    <d v="2024-05-23T14:14:58"/>
    <s v="P3"/>
    <s v="Server Issue"/>
    <s v="Middleware"/>
    <s v="INM ticket requiring operational handling"/>
    <s v="Noticed"/>
    <x v="4"/>
    <s v="Kiran"/>
    <n v="24"/>
    <n v="0.28000000000000003"/>
    <m/>
    <m/>
    <s v="Pending"/>
    <n v="14073.75"/>
    <s v="Low"/>
    <s v="India"/>
    <s v="Email"/>
    <s v="Certificate Expiry"/>
    <s v="No"/>
    <s v="No"/>
    <s v="Pending"/>
    <n v="2024"/>
    <s v="May"/>
    <s v="May-2024"/>
    <s v="Pending"/>
    <s v="Pending"/>
    <s v=""/>
  </r>
  <r>
    <s v="INM-0993"/>
    <s v="INM"/>
    <d v="2024-05-23T23:41:44"/>
    <s v="P4"/>
    <s v="Database Issue"/>
    <s v="Middleware"/>
    <s v="INM ticket requiring operational handling"/>
    <s v="Answered"/>
    <x v="4"/>
    <s v="Suresh"/>
    <n v="48"/>
    <n v="3.02"/>
    <n v="35.369999999999997"/>
    <d v="2024-05-25T11:04:04"/>
    <s v="Met"/>
    <n v="35.369999999999997"/>
    <s v="Medium"/>
    <s v="APAC"/>
    <s v="Service Desk"/>
    <s v="Access Issue"/>
    <s v="No"/>
    <s v="No"/>
    <s v="Met"/>
    <n v="2024"/>
    <s v="May"/>
    <s v="May-2024"/>
    <s v="Met"/>
    <s v="25-48 Hours"/>
    <n v="-12.630000000000003"/>
  </r>
  <r>
    <s v="INM-0838"/>
    <s v="INM"/>
    <d v="2024-05-24T21:17:41"/>
    <s v="P4"/>
    <s v="Database Issue"/>
    <s v="Access"/>
    <s v="INM ticket requiring operational handling"/>
    <s v="Closed"/>
    <x v="2"/>
    <s v="Divya"/>
    <n v="48"/>
    <n v="6"/>
    <n v="23.06"/>
    <d v="2024-05-25T20:21:07"/>
    <s v="Met"/>
    <n v="23.06"/>
    <s v="Low"/>
    <s v="US"/>
    <s v="Email"/>
    <s v="Certificate Expiry"/>
    <s v="No"/>
    <s v="No"/>
    <s v="Met"/>
    <n v="2024"/>
    <s v="May"/>
    <s v="May-2024"/>
    <s v="Met"/>
    <s v="9-24 Hours"/>
    <n v="-24.94"/>
  </r>
  <r>
    <s v="PRM-0317"/>
    <s v="PRM"/>
    <d v="2024-05-25T04:31:27"/>
    <s v="P3"/>
    <s v="Recurring Application Issue"/>
    <s v="Infrastructure"/>
    <s v="PRM ticket requiring operational handling"/>
    <s v="In Process"/>
    <x v="0"/>
    <s v="Divya"/>
    <n v="24"/>
    <n v="5.4"/>
    <m/>
    <m/>
    <s v="Pending"/>
    <n v="14035.48"/>
    <s v="High"/>
    <s v="Europe"/>
    <s v="Phone"/>
    <s v="Third-Party Dependency"/>
    <s v="No"/>
    <s v="No"/>
    <s v="Pending"/>
    <n v="2024"/>
    <s v="May"/>
    <s v="May-2024"/>
    <s v="Pending"/>
    <s v="Pending"/>
    <s v=""/>
  </r>
  <r>
    <s v="SRM-0934"/>
    <s v="SRM"/>
    <d v="2024-05-25T07:07:08"/>
    <s v="P5"/>
    <s v="Certificate Request"/>
    <s v="Database"/>
    <s v="SRM ticket requiring operational handling"/>
    <s v="Closed"/>
    <x v="5"/>
    <s v="Meera"/>
    <n v="72"/>
    <n v="7.49"/>
    <n v="174.51"/>
    <d v="2024-06-01T13:37:37"/>
    <s v="Breached"/>
    <n v="174.51"/>
    <s v="Low"/>
    <s v="UK"/>
    <s v="Email"/>
    <s v="Third-Party Dependency"/>
    <s v="No"/>
    <s v="No"/>
    <s v="Breached"/>
    <n v="2024"/>
    <s v="May"/>
    <s v="May-2024"/>
    <s v="Breached"/>
    <s v="48+ Hours"/>
    <n v="102.50999999999999"/>
  </r>
  <r>
    <s v="PRM-0719"/>
    <s v="PRM"/>
    <d v="2024-05-25T07:25:11"/>
    <s v="P4"/>
    <s v="Process Gap"/>
    <s v="Security"/>
    <s v="PRM ticket requiring operational handling"/>
    <s v="Closed"/>
    <x v="4"/>
    <s v="Arjun"/>
    <n v="48"/>
    <n v="0.87"/>
    <n v="13.5"/>
    <d v="2024-05-25T20:54:59"/>
    <s v="Met"/>
    <n v="13.5"/>
    <s v="Medium"/>
    <s v="APAC"/>
    <s v="Service Desk"/>
    <s v="Infrastructure Failure"/>
    <s v="No"/>
    <s v="No"/>
    <s v="Met"/>
    <n v="2024"/>
    <s v="May"/>
    <s v="May-2024"/>
    <s v="Met"/>
    <s v="9-24 Hours"/>
    <n v="-34.5"/>
  </r>
  <r>
    <s v="PRM-0260"/>
    <s v="PRM"/>
    <d v="2024-05-25T15:58:06"/>
    <s v="P4"/>
    <s v="Capacity Problem"/>
    <s v="Security"/>
    <s v="PRM ticket requiring operational handling"/>
    <s v="In Process"/>
    <x v="2"/>
    <s v="Neha"/>
    <n v="48"/>
    <n v="3.86"/>
    <m/>
    <m/>
    <s v="Pending"/>
    <n v="14024.03"/>
    <s v="Low"/>
    <s v="India"/>
    <s v="Email"/>
    <s v="Unknown"/>
    <s v="No"/>
    <s v="No"/>
    <s v="Pending"/>
    <n v="2024"/>
    <s v="May"/>
    <s v="May-2024"/>
    <s v="Pending"/>
    <s v="Pending"/>
    <s v=""/>
  </r>
  <r>
    <s v="PRM-0026"/>
    <s v="PRM"/>
    <d v="2024-05-25T22:04:19"/>
    <s v="P5"/>
    <s v="Integration Root Cause"/>
    <s v="Application"/>
    <s v="PRM ticket requiring operational handling"/>
    <s v="Closed"/>
    <x v="5"/>
    <s v="Suresh"/>
    <n v="72"/>
    <n v="15.7"/>
    <n v="35.53"/>
    <d v="2024-05-27T09:36:00"/>
    <s v="Met"/>
    <n v="35.53"/>
    <s v="Low"/>
    <s v="APAC"/>
    <s v="Monitoring Alert"/>
    <s v="Application Defect"/>
    <s v="No"/>
    <s v="No"/>
    <s v="Met"/>
    <n v="2024"/>
    <s v="May"/>
    <s v="May-2024"/>
    <s v="Met"/>
    <s v="25-48 Hours"/>
    <n v="-36.47"/>
  </r>
  <r>
    <s v="INM-0426"/>
    <s v="INM"/>
    <d v="2024-05-26T00:51:50"/>
    <s v="P1"/>
    <s v="Network Connectivity"/>
    <s v="Database"/>
    <s v="INM ticket requiring operational handling"/>
    <s v="Closed"/>
    <x v="1"/>
    <s v="Vikram"/>
    <n v="4"/>
    <n v="0.36"/>
    <n v="1.52"/>
    <d v="2024-05-26T02:23:20"/>
    <s v="Met"/>
    <n v="1.52"/>
    <s v="Critical"/>
    <s v="India"/>
    <s v="Service Desk"/>
    <s v="Configuration Error"/>
    <s v="No"/>
    <s v="Yes"/>
    <s v="Met"/>
    <n v="2024"/>
    <s v="May"/>
    <s v="May-2024"/>
    <s v="Met"/>
    <s v="0-4 Hours"/>
    <n v="-2.48"/>
  </r>
  <r>
    <s v="INM-0102"/>
    <s v="INM"/>
    <d v="2024-05-26T03:11:22"/>
    <s v="P4"/>
    <s v="Database Issue"/>
    <s v="Middleware"/>
    <s v="INM ticket requiring operational handling"/>
    <s v="Closed"/>
    <x v="0"/>
    <s v="Kiran"/>
    <n v="48"/>
    <n v="2.66"/>
    <n v="13.93"/>
    <d v="2024-05-26T17:07:26"/>
    <s v="Met"/>
    <n v="13.93"/>
    <s v="High"/>
    <s v="APAC"/>
    <s v="Phone"/>
    <s v="Application Defect"/>
    <s v="No"/>
    <s v="No"/>
    <s v="Met"/>
    <n v="2024"/>
    <s v="May"/>
    <s v="May-2024"/>
    <s v="Met"/>
    <s v="9-24 Hours"/>
    <n v="-34.07"/>
  </r>
  <r>
    <s v="PRM-0244"/>
    <s v="PRM"/>
    <d v="2024-05-26T04:35:19"/>
    <s v="P4"/>
    <s v="Performance Root Cause"/>
    <s v="Security"/>
    <s v="PRM ticket requiring operational handling"/>
    <s v="Closed"/>
    <x v="2"/>
    <s v="Asha"/>
    <n v="48"/>
    <n v="2.75"/>
    <n v="36.549999999999997"/>
    <d v="2024-05-27T17:08:12"/>
    <s v="Met"/>
    <n v="36.549999999999997"/>
    <s v="High"/>
    <s v="UK"/>
    <s v="Phone"/>
    <s v="Unknown"/>
    <s v="No"/>
    <s v="Yes"/>
    <s v="Met"/>
    <n v="2024"/>
    <s v="May"/>
    <s v="May-2024"/>
    <s v="Met"/>
    <s v="25-48 Hours"/>
    <n v="-11.450000000000003"/>
  </r>
  <r>
    <s v="SRM-0510"/>
    <s v="SRM"/>
    <d v="2024-05-26T08:09:12"/>
    <s v="P3"/>
    <s v="Data Request"/>
    <s v="Security"/>
    <s v="SRM ticket requiring operational handling"/>
    <s v="Assigned"/>
    <x v="2"/>
    <s v="Neha"/>
    <n v="24"/>
    <n v="4.08"/>
    <m/>
    <m/>
    <s v="Pending"/>
    <n v="14007.85"/>
    <s v="Low"/>
    <s v="India"/>
    <s v="Portal"/>
    <s v="Access Issue"/>
    <s v="No"/>
    <s v="No"/>
    <s v="Pending"/>
    <n v="2024"/>
    <s v="May"/>
    <s v="May-2024"/>
    <s v="Pending"/>
    <s v="Pending"/>
    <s v=""/>
  </r>
  <r>
    <s v="PRM-0149"/>
    <s v="PRM"/>
    <d v="2024-05-26T15:11:06"/>
    <s v="P3"/>
    <s v="Performance Root Cause"/>
    <s v="Application"/>
    <s v="PRM ticket requiring operational handling"/>
    <s v="In Process"/>
    <x v="4"/>
    <s v="Asha"/>
    <n v="24"/>
    <n v="1.95"/>
    <m/>
    <m/>
    <s v="Pending"/>
    <n v="14000.82"/>
    <s v="Medium"/>
    <s v="APAC"/>
    <s v="Phone"/>
    <s v="Certificate Expiry"/>
    <s v="No"/>
    <s v="No"/>
    <s v="Pending"/>
    <n v="2024"/>
    <s v="May"/>
    <s v="May-2024"/>
    <s v="Pending"/>
    <s v="Pending"/>
    <s v=""/>
  </r>
  <r>
    <s v="PRM-0987"/>
    <s v="PRM"/>
    <d v="2024-05-26T16:36:11"/>
    <s v="P5"/>
    <s v="Capacity Problem"/>
    <s v="Infrastructure"/>
    <s v="PRM ticket requiring operational handling"/>
    <s v="Closed"/>
    <x v="2"/>
    <s v="Rohit"/>
    <n v="72"/>
    <n v="7.32"/>
    <n v="53.58"/>
    <d v="2024-05-28T22:11:14"/>
    <s v="Met"/>
    <n v="53.58"/>
    <s v="Low"/>
    <s v="APAC"/>
    <s v="Email"/>
    <s v="User Error"/>
    <s v="No"/>
    <s v="No"/>
    <s v="Met"/>
    <n v="2024"/>
    <s v="May"/>
    <s v="May-2024"/>
    <s v="Met"/>
    <s v="48+ Hours"/>
    <n v="-18.420000000000002"/>
  </r>
  <r>
    <s v="SRM-0474"/>
    <s v="SRM"/>
    <d v="2024-05-27T01:33:09"/>
    <s v="P4"/>
    <s v="Configuration Change"/>
    <s v="Access"/>
    <s v="SRM ticket requiring operational handling"/>
    <s v="Closed"/>
    <x v="1"/>
    <s v="Meera"/>
    <n v="48"/>
    <n v="3.76"/>
    <n v="42.81"/>
    <d v="2024-05-28T20:21:35"/>
    <s v="Met"/>
    <n v="42.81"/>
    <s v="High"/>
    <s v="UK"/>
    <s v="Portal"/>
    <s v="Certificate Expiry"/>
    <s v="Yes"/>
    <s v="No"/>
    <s v="Met"/>
    <n v="2024"/>
    <s v="May"/>
    <s v="May-2024"/>
    <s v="Met"/>
    <s v="25-48 Hours"/>
    <n v="-5.1899999999999977"/>
  </r>
  <r>
    <s v="PRM-0866"/>
    <s v="PRM"/>
    <d v="2024-05-27T06:09:02"/>
    <s v="P5"/>
    <s v="Integration Root Cause"/>
    <s v="Reporting"/>
    <s v="PRM ticket requiring operational handling"/>
    <s v="Closed"/>
    <x v="1"/>
    <s v="Manoj"/>
    <n v="72"/>
    <n v="6.2"/>
    <n v="33.520000000000003"/>
    <d v="2024-05-28T15:39:57"/>
    <s v="Met"/>
    <n v="33.520000000000003"/>
    <s v="High"/>
    <s v="Europe"/>
    <s v="Phone"/>
    <s v="Third-Party Dependency"/>
    <s v="Yes"/>
    <s v="No"/>
    <s v="Met"/>
    <n v="2024"/>
    <s v="May"/>
    <s v="May-2024"/>
    <s v="Met"/>
    <s v="25-48 Hours"/>
    <n v="-38.479999999999997"/>
  </r>
  <r>
    <s v="INM-0009"/>
    <s v="INM"/>
    <d v="2024-05-27T06:34:53"/>
    <s v="P3"/>
    <s v="Application Down"/>
    <s v="Database"/>
    <s v="INM ticket requiring operational handling"/>
    <s v="In Process"/>
    <x v="1"/>
    <s v="Kiran"/>
    <n v="24"/>
    <n v="0.96"/>
    <m/>
    <m/>
    <s v="Pending"/>
    <n v="13985.42"/>
    <s v="Low"/>
    <s v="US"/>
    <s v="Portal"/>
    <s v="Application Defect"/>
    <s v="No"/>
    <s v="No"/>
    <s v="Pending"/>
    <n v="2024"/>
    <s v="May"/>
    <s v="May-2024"/>
    <s v="Pending"/>
    <s v="Pending"/>
    <s v=""/>
  </r>
  <r>
    <s v="PRM-0231"/>
    <s v="PRM"/>
    <d v="2024-05-27T10:59:58"/>
    <s v="P2"/>
    <s v="Performance Root Cause"/>
    <s v="Security"/>
    <s v="PRM ticket requiring operational handling"/>
    <s v="Closed"/>
    <x v="5"/>
    <s v="Neha"/>
    <n v="8"/>
    <n v="0.1"/>
    <n v="9.41"/>
    <d v="2024-05-27T20:24:41"/>
    <s v="Breached"/>
    <n v="9.41"/>
    <s v="High"/>
    <s v="Europe"/>
    <s v="Email"/>
    <s v="User Error"/>
    <s v="No"/>
    <s v="No"/>
    <s v="Breached"/>
    <n v="2024"/>
    <s v="May"/>
    <s v="May-2024"/>
    <s v="Breached"/>
    <s v="9-24 Hours"/>
    <n v="1.4100000000000001"/>
  </r>
  <r>
    <s v="INM-0872"/>
    <s v="INM"/>
    <d v="2024-05-27T12:03:55"/>
    <s v="P3"/>
    <s v="Performance Issue"/>
    <s v="Reporting"/>
    <s v="INM ticket requiring operational handling"/>
    <s v="In Process"/>
    <x v="2"/>
    <s v="Anil"/>
    <n v="24"/>
    <n v="1.51"/>
    <m/>
    <m/>
    <s v="Pending"/>
    <n v="13979.93"/>
    <s v="Low"/>
    <s v="India"/>
    <s v="Portal"/>
    <s v="Unknown"/>
    <s v="No"/>
    <s v="No"/>
    <s v="Pending"/>
    <n v="2024"/>
    <s v="May"/>
    <s v="May-2024"/>
    <s v="Pending"/>
    <s v="Pending"/>
    <s v=""/>
  </r>
  <r>
    <s v="SRM-0322"/>
    <s v="SRM"/>
    <d v="2024-05-27T12:51:50"/>
    <s v="P5"/>
    <s v="Certificate Request"/>
    <s v="Infrastructure"/>
    <s v="SRM ticket requiring operational handling"/>
    <s v="In Process"/>
    <x v="2"/>
    <s v="Nisha"/>
    <n v="72"/>
    <n v="6.21"/>
    <m/>
    <m/>
    <s v="Pending"/>
    <n v="13979.14"/>
    <s v="High"/>
    <s v="APAC"/>
    <s v="Portal"/>
    <s v="Infrastructure Failure"/>
    <s v="No"/>
    <s v="No"/>
    <s v="Pending"/>
    <n v="2024"/>
    <s v="May"/>
    <s v="May-2024"/>
    <s v="Pending"/>
    <s v="Pending"/>
    <s v=""/>
  </r>
  <r>
    <s v="INM-0653"/>
    <s v="INM"/>
    <d v="2024-05-27T22:08:32"/>
    <s v="P2"/>
    <s v="Application Down"/>
    <s v="Database"/>
    <s v="INM ticket requiring operational handling"/>
    <s v="Closed"/>
    <x v="4"/>
    <s v="Ravi"/>
    <n v="8"/>
    <n v="0.18"/>
    <n v="2.64"/>
    <d v="2024-05-28T00:46:55"/>
    <s v="Met"/>
    <n v="2.64"/>
    <s v="High"/>
    <s v="Europe"/>
    <s v="Portal"/>
    <s v="Configuration Error"/>
    <s v="No"/>
    <s v="No"/>
    <s v="Met"/>
    <n v="2024"/>
    <s v="May"/>
    <s v="May-2024"/>
    <s v="Met"/>
    <s v="0-4 Hours"/>
    <n v="-5.3599999999999994"/>
  </r>
  <r>
    <s v="INM-0224"/>
    <s v="INM"/>
    <d v="2024-05-27T22:15:46"/>
    <s v="P2"/>
    <s v="Performance Issue"/>
    <s v="Security"/>
    <s v="INM ticket requiring operational handling"/>
    <s v="Assigned"/>
    <x v="0"/>
    <s v="Pooja"/>
    <n v="8"/>
    <n v="0.3"/>
    <m/>
    <m/>
    <s v="Pending"/>
    <n v="13969.74"/>
    <s v="High"/>
    <s v="UK"/>
    <s v="Email"/>
    <s v="Network Issue"/>
    <s v="No"/>
    <s v="Yes"/>
    <s v="Pending"/>
    <n v="2024"/>
    <s v="May"/>
    <s v="May-2024"/>
    <s v="Pending"/>
    <s v="Pending"/>
    <s v=""/>
  </r>
  <r>
    <s v="INM-0664"/>
    <s v="INM"/>
    <d v="2024-05-27T22:59:10"/>
    <s v="P3"/>
    <s v="Database Issue"/>
    <s v="Security"/>
    <s v="INM ticket requiring operational handling"/>
    <s v="In Process"/>
    <x v="4"/>
    <s v="Amit"/>
    <n v="24"/>
    <n v="1.29"/>
    <m/>
    <m/>
    <s v="Pending"/>
    <n v="13969.01"/>
    <s v="High"/>
    <s v="US"/>
    <s v="Email"/>
    <s v="Third-Party Dependency"/>
    <s v="No"/>
    <s v="No"/>
    <s v="Pending"/>
    <n v="2024"/>
    <s v="May"/>
    <s v="May-2024"/>
    <s v="Pending"/>
    <s v="Pending"/>
    <s v=""/>
  </r>
  <r>
    <s v="INM-0339"/>
    <s v="INM"/>
    <d v="2024-05-28T04:50:27"/>
    <s v="P5"/>
    <s v="Network Connectivity"/>
    <s v="Reporting"/>
    <s v="INM ticket requiring operational handling"/>
    <s v="Closed"/>
    <x v="1"/>
    <s v="Ravi"/>
    <n v="72"/>
    <n v="2.91"/>
    <n v="69.41"/>
    <d v="2024-05-31T02:14:48"/>
    <s v="Met"/>
    <n v="69.41"/>
    <s v="Low"/>
    <s v="India"/>
    <s v="Service Desk"/>
    <s v="Capacity Constraint"/>
    <s v="No"/>
    <s v="No"/>
    <s v="Met"/>
    <n v="2024"/>
    <s v="May"/>
    <s v="May-2024"/>
    <s v="Met"/>
    <s v="48+ Hours"/>
    <n v="-2.5900000000000034"/>
  </r>
  <r>
    <s v="PRM-0267"/>
    <s v="PRM"/>
    <d v="2024-05-28T10:24:16"/>
    <s v="P4"/>
    <s v="Capacity Problem"/>
    <s v="Access"/>
    <s v="PRM ticket requiring operational handling"/>
    <s v="Answered"/>
    <x v="1"/>
    <s v="Arjun"/>
    <n v="48"/>
    <n v="2.21"/>
    <n v="34.64"/>
    <d v="2024-05-29T21:02:46"/>
    <s v="Met"/>
    <n v="34.64"/>
    <s v="Low"/>
    <s v="US"/>
    <s v="Email"/>
    <s v="Capacity Constraint"/>
    <s v="No"/>
    <s v="No"/>
    <s v="Met"/>
    <n v="2024"/>
    <s v="May"/>
    <s v="May-2024"/>
    <s v="Met"/>
    <s v="25-48 Hours"/>
    <n v="-13.36"/>
  </r>
  <r>
    <s v="PRM-0007"/>
    <s v="PRM"/>
    <d v="2024-05-29T00:12:13"/>
    <s v="P4"/>
    <s v="Security Vulnerability"/>
    <s v="Reporting"/>
    <s v="PRM ticket requiring operational handling"/>
    <s v="Closed"/>
    <x v="3"/>
    <s v="Kavya"/>
    <n v="48"/>
    <n v="2.0699999999999998"/>
    <n v="44.64"/>
    <d v="2024-05-30T20:50:28"/>
    <s v="Met"/>
    <n v="44.64"/>
    <s v="Low"/>
    <s v="APAC"/>
    <s v="Phone"/>
    <s v="User Error"/>
    <s v="No"/>
    <s v="No"/>
    <s v="Met"/>
    <n v="2024"/>
    <s v="May"/>
    <s v="May-2024"/>
    <s v="Met"/>
    <s v="25-48 Hours"/>
    <n v="-3.3599999999999994"/>
  </r>
  <r>
    <s v="SRM-0982"/>
    <s v="SRM"/>
    <d v="2024-05-29T03:30:47"/>
    <s v="P5"/>
    <s v="Report Request"/>
    <s v="Database"/>
    <s v="SRM ticket requiring operational handling"/>
    <s v="Closed"/>
    <x v="1"/>
    <s v="Kavya"/>
    <n v="72"/>
    <n v="3.16"/>
    <n v="21.73"/>
    <d v="2024-05-30T01:14:31"/>
    <s v="Met"/>
    <n v="21.73"/>
    <s v="Medium"/>
    <s v="APAC"/>
    <s v="Service Desk"/>
    <s v="User Error"/>
    <s v="No"/>
    <s v="No"/>
    <s v="Met"/>
    <n v="2024"/>
    <s v="May"/>
    <s v="May-2024"/>
    <s v="Met"/>
    <s v="9-24 Hours"/>
    <n v="-50.269999999999996"/>
  </r>
  <r>
    <s v="PRM-0970"/>
    <s v="PRM"/>
    <d v="2024-05-29T04:33:41"/>
    <s v="P3"/>
    <s v="Security Vulnerability"/>
    <s v="Security"/>
    <s v="PRM ticket requiring operational handling"/>
    <s v="Noticed"/>
    <x v="5"/>
    <s v="Kavya"/>
    <n v="24"/>
    <n v="1.6"/>
    <m/>
    <m/>
    <s v="Pending"/>
    <n v="13939.44"/>
    <s v="Low"/>
    <s v="India"/>
    <s v="Service Desk"/>
    <s v="Capacity Constraint"/>
    <s v="No"/>
    <s v="Yes"/>
    <s v="Pending"/>
    <n v="2024"/>
    <s v="May"/>
    <s v="May-2024"/>
    <s v="Pending"/>
    <s v="Pending"/>
    <s v=""/>
  </r>
  <r>
    <s v="PRM-0251"/>
    <s v="PRM"/>
    <d v="2024-05-29T04:36:17"/>
    <s v="P5"/>
    <s v="Performance Root Cause"/>
    <s v="Security"/>
    <s v="PRM ticket requiring operational handling"/>
    <s v="Closed"/>
    <x v="1"/>
    <s v="Manoj"/>
    <n v="72"/>
    <n v="6.65"/>
    <n v="21.87"/>
    <d v="2024-05-30T02:28:42"/>
    <s v="Met"/>
    <n v="21.87"/>
    <s v="High"/>
    <s v="US"/>
    <s v="Email"/>
    <s v="Unknown"/>
    <s v="No"/>
    <s v="No"/>
    <s v="Met"/>
    <n v="2024"/>
    <s v="May"/>
    <s v="May-2024"/>
    <s v="Met"/>
    <s v="9-24 Hours"/>
    <n v="-50.129999999999995"/>
  </r>
  <r>
    <s v="PRM-0140"/>
    <s v="PRM"/>
    <d v="2024-05-29T04:40:14"/>
    <s v="P5"/>
    <s v="Recurring Application Issue"/>
    <s v="Security"/>
    <s v="PRM ticket requiring operational handling"/>
    <s v="Answered"/>
    <x v="4"/>
    <s v="Suresh"/>
    <n v="72"/>
    <n v="5.54"/>
    <n v="21.05"/>
    <d v="2024-05-30T01:43:10"/>
    <s v="Met"/>
    <n v="21.05"/>
    <s v="Low"/>
    <s v="India"/>
    <s v="Monitoring Alert"/>
    <s v="Certificate Expiry"/>
    <s v="No"/>
    <s v="No"/>
    <s v="Met"/>
    <n v="2024"/>
    <s v="May"/>
    <s v="May-2024"/>
    <s v="Met"/>
    <s v="9-24 Hours"/>
    <n v="-50.95"/>
  </r>
  <r>
    <s v="PRM-0753"/>
    <s v="PRM"/>
    <d v="2024-05-29T11:05:55"/>
    <s v="P2"/>
    <s v="Security Vulnerability"/>
    <s v="Security"/>
    <s v="PRM ticket requiring operational handling"/>
    <s v="Closed"/>
    <x v="3"/>
    <s v="Asha"/>
    <n v="8"/>
    <n v="0.5"/>
    <n v="6.38"/>
    <d v="2024-05-29T17:28:59"/>
    <s v="Met"/>
    <n v="6.38"/>
    <s v="High"/>
    <s v="India"/>
    <s v="Monitoring Alert"/>
    <s v="Network Issue"/>
    <s v="No"/>
    <s v="No"/>
    <s v="Met"/>
    <n v="2024"/>
    <s v="May"/>
    <s v="May-2024"/>
    <s v="Met"/>
    <s v="5-8 Hours"/>
    <n v="-1.62"/>
  </r>
  <r>
    <s v="SRM-0032"/>
    <s v="SRM"/>
    <d v="2024-05-29T12:01:25"/>
    <s v="P5"/>
    <s v="Account Request"/>
    <s v="Middleware"/>
    <s v="SRM ticket requiring operational handling"/>
    <s v="Answered"/>
    <x v="1"/>
    <s v="Manoj"/>
    <n v="72"/>
    <n v="7.8"/>
    <n v="115.49"/>
    <d v="2024-06-03T07:30:58"/>
    <s v="Breached"/>
    <n v="115.49"/>
    <s v="Low"/>
    <s v="Europe"/>
    <s v="Service Desk"/>
    <s v="Infrastructure Failure"/>
    <s v="No"/>
    <s v="No"/>
    <s v="Breached"/>
    <n v="2024"/>
    <s v="May"/>
    <s v="May-2024"/>
    <s v="Breached"/>
    <s v="48+ Hours"/>
    <n v="43.489999999999995"/>
  </r>
  <r>
    <s v="PRM-0778"/>
    <s v="PRM"/>
    <d v="2024-05-29T12:58:26"/>
    <s v="P2"/>
    <s v="Recurring Application Issue"/>
    <s v="Database"/>
    <s v="PRM ticket requiring operational handling"/>
    <s v="Closed"/>
    <x v="3"/>
    <s v="Suresh"/>
    <n v="8"/>
    <n v="0.49"/>
    <n v="5.25"/>
    <d v="2024-05-29T18:13:22"/>
    <s v="Met"/>
    <n v="5.25"/>
    <s v="High"/>
    <s v="Europe"/>
    <s v="Phone"/>
    <s v="Infrastructure Failure"/>
    <s v="No"/>
    <s v="No"/>
    <s v="Met"/>
    <n v="2024"/>
    <s v="May"/>
    <s v="May-2024"/>
    <s v="Met"/>
    <s v="5-8 Hours"/>
    <n v="-2.75"/>
  </r>
  <r>
    <s v="PRM-0685"/>
    <s v="PRM"/>
    <d v="2024-05-29T13:12:20"/>
    <s v="P2"/>
    <s v="Performance Root Cause"/>
    <s v="Application"/>
    <s v="PRM ticket requiring operational handling"/>
    <s v="Closed"/>
    <x v="3"/>
    <s v="Rahul"/>
    <n v="8"/>
    <n v="0.34"/>
    <n v="7.06"/>
    <d v="2024-05-29T20:16:12"/>
    <s v="Met"/>
    <n v="7.06"/>
    <s v="High"/>
    <s v="Europe"/>
    <s v="Email"/>
    <s v="Configuration Error"/>
    <s v="No"/>
    <s v="Yes"/>
    <s v="Met"/>
    <n v="2024"/>
    <s v="May"/>
    <s v="May-2024"/>
    <s v="Met"/>
    <s v="5-8 Hours"/>
    <n v="-0.94000000000000039"/>
  </r>
  <r>
    <s v="PRM-0651"/>
    <s v="PRM"/>
    <d v="2024-05-29T23:11:54"/>
    <s v="P4"/>
    <s v="Performance Root Cause"/>
    <s v="Database"/>
    <s v="PRM ticket requiring operational handling"/>
    <s v="Closed"/>
    <x v="0"/>
    <s v="Rahul"/>
    <n v="48"/>
    <n v="4.97"/>
    <n v="43.21"/>
    <d v="2024-05-31T18:24:18"/>
    <s v="Met"/>
    <n v="43.21"/>
    <s v="Low"/>
    <s v="APAC"/>
    <s v="Email"/>
    <s v="User Error"/>
    <s v="Yes"/>
    <s v="No"/>
    <s v="Met"/>
    <n v="2024"/>
    <s v="May"/>
    <s v="May-2024"/>
    <s v="Met"/>
    <s v="25-48 Hours"/>
    <n v="-4.7899999999999991"/>
  </r>
  <r>
    <s v="SRM-0319"/>
    <s v="SRM"/>
    <d v="2024-05-30T02:46:17"/>
    <s v="P4"/>
    <s v="New User Setup"/>
    <s v="Database"/>
    <s v="SRM ticket requiring operational handling"/>
    <s v="Closed"/>
    <x v="1"/>
    <s v="Vikram"/>
    <n v="48"/>
    <n v="5.29"/>
    <n v="28.24"/>
    <d v="2024-05-31T07:00:25"/>
    <s v="Met"/>
    <n v="28.24"/>
    <s v="High"/>
    <s v="APAC"/>
    <s v="Portal"/>
    <s v="Infrastructure Failure"/>
    <s v="No"/>
    <s v="No"/>
    <s v="Met"/>
    <n v="2024"/>
    <s v="May"/>
    <s v="May-2024"/>
    <s v="Met"/>
    <s v="25-48 Hours"/>
    <n v="-19.760000000000002"/>
  </r>
  <r>
    <s v="PRM-0416"/>
    <s v="PRM"/>
    <d v="2024-05-30T07:43:28"/>
    <s v="P2"/>
    <s v="Process Gap"/>
    <s v="Reporting"/>
    <s v="PRM ticket requiring operational handling"/>
    <s v="Closed"/>
    <x v="3"/>
    <s v="Divya"/>
    <n v="8"/>
    <n v="0.99"/>
    <n v="6.03"/>
    <d v="2024-05-30T13:45:28"/>
    <s v="Met"/>
    <n v="6.03"/>
    <s v="High"/>
    <s v="India"/>
    <s v="Email"/>
    <s v="Application Defect"/>
    <s v="No"/>
    <s v="No"/>
    <s v="Met"/>
    <n v="2024"/>
    <s v="May"/>
    <s v="May-2024"/>
    <s v="Met"/>
    <s v="5-8 Hours"/>
    <n v="-1.9699999999999998"/>
  </r>
  <r>
    <s v="PRM-0761"/>
    <s v="PRM"/>
    <d v="2024-05-30T08:33:56"/>
    <s v="P4"/>
    <s v="Security Vulnerability"/>
    <s v="Security"/>
    <s v="PRM ticket requiring operational handling"/>
    <s v="Answered"/>
    <x v="0"/>
    <s v="Rohit"/>
    <n v="48"/>
    <n v="3.1"/>
    <n v="10.02"/>
    <d v="2024-05-30T18:34:54"/>
    <s v="Met"/>
    <n v="10.02"/>
    <s v="Low"/>
    <s v="US"/>
    <s v="Service Desk"/>
    <s v="Network Issue"/>
    <s v="No"/>
    <s v="No"/>
    <s v="Met"/>
    <n v="2024"/>
    <s v="May"/>
    <s v="May-2024"/>
    <s v="Met"/>
    <s v="9-24 Hours"/>
    <n v="-37.980000000000004"/>
  </r>
  <r>
    <s v="SRM-0137"/>
    <s v="SRM"/>
    <d v="2024-05-31T00:59:22"/>
    <s v="P3"/>
    <s v="Account Request"/>
    <s v="Reporting"/>
    <s v="SRM ticket requiring operational handling"/>
    <s v="Closed"/>
    <x v="5"/>
    <s v="Rohit"/>
    <n v="24"/>
    <n v="4.34"/>
    <n v="0.77"/>
    <d v="2024-05-31T01:45:22"/>
    <s v="Met"/>
    <n v="0.77"/>
    <s v="Low"/>
    <s v="APAC"/>
    <s v="Email"/>
    <s v="Capacity Constraint"/>
    <s v="No"/>
    <s v="No"/>
    <s v="Met"/>
    <n v="2024"/>
    <s v="May"/>
    <s v="May-2024"/>
    <s v="Met"/>
    <s v="0-4 Hours"/>
    <n v="-23.23"/>
  </r>
  <r>
    <s v="PRM-0560"/>
    <s v="PRM"/>
    <d v="2024-05-31T03:30:55"/>
    <s v="P5"/>
    <s v="Recurring Application Issue"/>
    <s v="Database"/>
    <s v="PRM ticket requiring operational handling"/>
    <s v="Closed"/>
    <x v="3"/>
    <s v="Nisha"/>
    <n v="72"/>
    <n v="8.7100000000000009"/>
    <n v="21.02"/>
    <d v="2024-06-01T00:32:14"/>
    <s v="Met"/>
    <n v="21.02"/>
    <s v="High"/>
    <s v="APAC"/>
    <s v="Service Desk"/>
    <s v="Infrastructure Failure"/>
    <s v="No"/>
    <s v="No"/>
    <s v="Met"/>
    <n v="2024"/>
    <s v="May"/>
    <s v="May-2024"/>
    <s v="Met"/>
    <s v="9-24 Hours"/>
    <n v="-50.980000000000004"/>
  </r>
  <r>
    <s v="SRM-0495"/>
    <s v="SRM"/>
    <d v="2024-05-31T15:42:03"/>
    <s v="P4"/>
    <s v="Access Request"/>
    <s v="Infrastructure"/>
    <s v="SRM ticket requiring operational handling"/>
    <s v="Assigned"/>
    <x v="1"/>
    <s v="Suresh"/>
    <n v="48"/>
    <n v="1.19"/>
    <m/>
    <m/>
    <s v="Pending"/>
    <n v="13880.3"/>
    <s v="Medium"/>
    <s v="APAC"/>
    <s v="Email"/>
    <s v="Application Defect"/>
    <s v="No"/>
    <s v="No"/>
    <s v="Pending"/>
    <n v="2024"/>
    <s v="May"/>
    <s v="May-2024"/>
    <s v="Pending"/>
    <s v="Pending"/>
    <s v=""/>
  </r>
  <r>
    <s v="SRM-0123"/>
    <s v="SRM"/>
    <d v="2024-06-01T00:02:56"/>
    <s v="P2"/>
    <s v="Data Request"/>
    <s v="Database"/>
    <s v="SRM ticket requiring operational handling"/>
    <s v="Closed"/>
    <x v="2"/>
    <s v="Anil"/>
    <n v="8"/>
    <n v="0.2"/>
    <n v="3.01"/>
    <d v="2024-06-01T03:03:46"/>
    <s v="Met"/>
    <n v="3.01"/>
    <s v="High"/>
    <s v="UK"/>
    <s v="Monitoring Alert"/>
    <s v="Network Issue"/>
    <s v="No"/>
    <s v="No"/>
    <s v="Met"/>
    <n v="2024"/>
    <s v="Jun"/>
    <s v="Jun-2024"/>
    <s v="Met"/>
    <s v="0-4 Hours"/>
    <n v="-4.99"/>
  </r>
  <r>
    <s v="INM-0735"/>
    <s v="INM"/>
    <d v="2024-06-01T05:47:48"/>
    <s v="P4"/>
    <s v="Application Down"/>
    <s v="Database"/>
    <s v="INM ticket requiring operational handling"/>
    <s v="In Process"/>
    <x v="1"/>
    <s v="Kiran"/>
    <n v="48"/>
    <n v="3.58"/>
    <m/>
    <m/>
    <s v="Pending"/>
    <n v="13866.2"/>
    <s v="High"/>
    <s v="APAC"/>
    <s v="Phone"/>
    <s v="Third-Party Dependency"/>
    <s v="No"/>
    <s v="No"/>
    <s v="Pending"/>
    <n v="2024"/>
    <s v="Jun"/>
    <s v="Jun-2024"/>
    <s v="Pending"/>
    <s v="Pending"/>
    <s v=""/>
  </r>
  <r>
    <s v="SRM-0654"/>
    <s v="SRM"/>
    <d v="2024-06-02T10:12:20"/>
    <s v="P5"/>
    <s v="Software Installation"/>
    <s v="Middleware"/>
    <s v="SRM ticket requiring operational handling"/>
    <s v="Noticed"/>
    <x v="3"/>
    <s v="Pooja"/>
    <n v="72"/>
    <n v="12.43"/>
    <m/>
    <m/>
    <s v="Pending"/>
    <n v="13837.79"/>
    <s v="Low"/>
    <s v="Europe"/>
    <s v="Email"/>
    <s v="User Error"/>
    <s v="No"/>
    <s v="No"/>
    <s v="Pending"/>
    <n v="2024"/>
    <s v="Jun"/>
    <s v="Jun-2024"/>
    <s v="Pending"/>
    <s v="Pending"/>
    <s v=""/>
  </r>
  <r>
    <s v="PRM-0311"/>
    <s v="PRM"/>
    <d v="2024-06-02T11:17:46"/>
    <s v="P4"/>
    <s v="Infrastructure Root Cause"/>
    <s v="Infrastructure"/>
    <s v="PRM ticket requiring operational handling"/>
    <s v="In Process"/>
    <x v="5"/>
    <s v="Pooja"/>
    <n v="48"/>
    <n v="3.51"/>
    <m/>
    <m/>
    <s v="Pending"/>
    <n v="13836.7"/>
    <s v="High"/>
    <s v="India"/>
    <s v="Service Desk"/>
    <s v="Capacity Constraint"/>
    <s v="No"/>
    <s v="No"/>
    <s v="Pending"/>
    <n v="2024"/>
    <s v="Jun"/>
    <s v="Jun-2024"/>
    <s v="Pending"/>
    <s v="Pending"/>
    <s v=""/>
  </r>
  <r>
    <s v="SRM-0373"/>
    <s v="SRM"/>
    <d v="2024-06-03T20:37:08"/>
    <s v="P4"/>
    <s v="Certificate Request"/>
    <s v="Database"/>
    <s v="SRM ticket requiring operational handling"/>
    <s v="In Process"/>
    <x v="0"/>
    <s v="Rohit"/>
    <n v="48"/>
    <n v="2.61"/>
    <m/>
    <m/>
    <s v="Pending"/>
    <n v="13803.38"/>
    <s v="Medium"/>
    <s v="US"/>
    <s v="Phone"/>
    <s v="Unknown"/>
    <s v="No"/>
    <s v="No"/>
    <s v="Pending"/>
    <n v="2024"/>
    <s v="Jun"/>
    <s v="Jun-2024"/>
    <s v="Pending"/>
    <s v="Pending"/>
    <s v=""/>
  </r>
  <r>
    <s v="SRM-0195"/>
    <s v="SRM"/>
    <d v="2024-06-04T02:02:41"/>
    <s v="P4"/>
    <s v="Data Request"/>
    <s v="Access"/>
    <s v="SRM ticket requiring operational handling"/>
    <s v="In Process"/>
    <x v="5"/>
    <s v="Kavya"/>
    <n v="48"/>
    <n v="2.62"/>
    <m/>
    <m/>
    <s v="Pending"/>
    <n v="13797.96"/>
    <s v="High"/>
    <s v="India"/>
    <s v="Email"/>
    <s v="User Error"/>
    <s v="No"/>
    <s v="No"/>
    <s v="Pending"/>
    <n v="2024"/>
    <s v="Jun"/>
    <s v="Jun-2024"/>
    <s v="Pending"/>
    <s v="Pending"/>
    <s v=""/>
  </r>
  <r>
    <s v="SRM-0208"/>
    <s v="SRM"/>
    <d v="2024-06-05T00:48:04"/>
    <s v="P4"/>
    <s v="Report Request"/>
    <s v="Application"/>
    <s v="SRM ticket requiring operational handling"/>
    <s v="Closed"/>
    <x v="2"/>
    <s v="Vikram"/>
    <n v="48"/>
    <n v="1.69"/>
    <n v="31.73"/>
    <d v="2024-06-06T08:31:42"/>
    <s v="Met"/>
    <n v="31.73"/>
    <s v="Medium"/>
    <s v="US"/>
    <s v="Service Desk"/>
    <s v="Certificate Expiry"/>
    <s v="No"/>
    <s v="No"/>
    <s v="Met"/>
    <n v="2024"/>
    <s v="Jun"/>
    <s v="Jun-2024"/>
    <s v="Met"/>
    <s v="25-48 Hours"/>
    <n v="-16.27"/>
  </r>
  <r>
    <s v="PRM-0341"/>
    <s v="PRM"/>
    <d v="2024-06-05T15:02:52"/>
    <s v="P4"/>
    <s v="Capacity Problem"/>
    <s v="Security"/>
    <s v="PRM ticket requiring operational handling"/>
    <s v="Closed"/>
    <x v="1"/>
    <s v="Ravi"/>
    <n v="48"/>
    <n v="8.1199999999999992"/>
    <n v="16.16"/>
    <d v="2024-06-06T07:12:10"/>
    <s v="Met"/>
    <n v="16.16"/>
    <s v="High"/>
    <s v="APAC"/>
    <s v="Portal"/>
    <s v="Configuration Error"/>
    <s v="No"/>
    <s v="No"/>
    <s v="Met"/>
    <n v="2024"/>
    <s v="Jun"/>
    <s v="Jun-2024"/>
    <s v="Met"/>
    <s v="9-24 Hours"/>
    <n v="-31.84"/>
  </r>
  <r>
    <s v="INM-0142"/>
    <s v="INM"/>
    <d v="2024-06-05T20:40:24"/>
    <s v="P4"/>
    <s v="Application Down"/>
    <s v="Security"/>
    <s v="INM ticket requiring operational handling"/>
    <s v="Closed"/>
    <x v="0"/>
    <s v="Meera"/>
    <n v="48"/>
    <n v="1.84"/>
    <n v="21.06"/>
    <d v="2024-06-06T17:43:59"/>
    <s v="Met"/>
    <n v="21.06"/>
    <s v="Low"/>
    <s v="UK"/>
    <s v="Service Desk"/>
    <s v="Infrastructure Failure"/>
    <s v="No"/>
    <s v="No"/>
    <s v="Met"/>
    <n v="2024"/>
    <s v="Jun"/>
    <s v="Jun-2024"/>
    <s v="Met"/>
    <s v="9-24 Hours"/>
    <n v="-26.94"/>
  </r>
  <r>
    <s v="SRM-0071"/>
    <s v="SRM"/>
    <d v="2024-06-06T08:28:54"/>
    <s v="P5"/>
    <s v="New User Setup"/>
    <s v="Reporting"/>
    <s v="SRM ticket requiring operational handling"/>
    <s v="Closed"/>
    <x v="5"/>
    <s v="Manoj"/>
    <n v="72"/>
    <n v="7.69"/>
    <n v="22.29"/>
    <d v="2024-06-07T06:46:33"/>
    <s v="Met"/>
    <n v="22.29"/>
    <s v="Low"/>
    <s v="UK"/>
    <s v="Email"/>
    <s v="Certificate Expiry"/>
    <s v="No"/>
    <s v="No"/>
    <s v="Met"/>
    <n v="2024"/>
    <s v="Jun"/>
    <s v="Jun-2024"/>
    <s v="Met"/>
    <s v="9-24 Hours"/>
    <n v="-49.71"/>
  </r>
  <r>
    <s v="PRM-0542"/>
    <s v="PRM"/>
    <d v="2024-06-06T14:49:53"/>
    <s v="P3"/>
    <s v="Security Vulnerability"/>
    <s v="Reporting"/>
    <s v="PRM ticket requiring operational handling"/>
    <s v="Closed"/>
    <x v="4"/>
    <s v="Asha"/>
    <n v="24"/>
    <n v="0.78"/>
    <n v="11.58"/>
    <d v="2024-06-07T02:24:38"/>
    <s v="Met"/>
    <n v="11.58"/>
    <s v="Low"/>
    <s v="Europe"/>
    <s v="Portal"/>
    <s v="Certificate Expiry"/>
    <s v="No"/>
    <s v="No"/>
    <s v="Met"/>
    <n v="2024"/>
    <s v="Jun"/>
    <s v="Jun-2024"/>
    <s v="Met"/>
    <s v="9-24 Hours"/>
    <n v="-12.42"/>
  </r>
  <r>
    <s v="SRM-0406"/>
    <s v="SRM"/>
    <d v="2024-06-06T15:38:34"/>
    <s v="P4"/>
    <s v="New User Setup"/>
    <s v="Access"/>
    <s v="SRM ticket requiring operational handling"/>
    <s v="Assigned"/>
    <x v="4"/>
    <s v="Priya"/>
    <n v="48"/>
    <n v="4.2"/>
    <m/>
    <m/>
    <s v="Pending"/>
    <n v="13736.36"/>
    <s v="High"/>
    <s v="US"/>
    <s v="Phone"/>
    <s v="Third-Party Dependency"/>
    <s v="No"/>
    <s v="No"/>
    <s v="Pending"/>
    <n v="2024"/>
    <s v="Jun"/>
    <s v="Jun-2024"/>
    <s v="Pending"/>
    <s v="Pending"/>
    <s v=""/>
  </r>
  <r>
    <s v="SRM-0248"/>
    <s v="SRM"/>
    <d v="2024-06-06T16:03:05"/>
    <s v="P5"/>
    <s v="Access Request"/>
    <s v="Middleware"/>
    <s v="SRM ticket requiring operational handling"/>
    <s v="In Process"/>
    <x v="1"/>
    <s v="Rahul"/>
    <n v="72"/>
    <n v="11.04"/>
    <m/>
    <m/>
    <s v="Pending"/>
    <n v="13735.95"/>
    <s v="Low"/>
    <s v="UK"/>
    <s v="Monitoring Alert"/>
    <s v="User Error"/>
    <s v="No"/>
    <s v="Yes"/>
    <s v="Pending"/>
    <n v="2024"/>
    <s v="Jun"/>
    <s v="Jun-2024"/>
    <s v="Pending"/>
    <s v="Pending"/>
    <s v=""/>
  </r>
  <r>
    <s v="PRM-0827"/>
    <s v="PRM"/>
    <d v="2024-06-06T17:34:02"/>
    <s v="P4"/>
    <s v="Performance Root Cause"/>
    <s v="Middleware"/>
    <s v="PRM ticket requiring operational handling"/>
    <s v="In Process"/>
    <x v="3"/>
    <s v="Rahul"/>
    <n v="48"/>
    <n v="16.23"/>
    <m/>
    <m/>
    <s v="Pending"/>
    <n v="13734.43"/>
    <s v="High"/>
    <s v="UK"/>
    <s v="Monitoring Alert"/>
    <s v="Infrastructure Failure"/>
    <s v="No"/>
    <s v="No"/>
    <s v="Pending"/>
    <n v="2024"/>
    <s v="Jun"/>
    <s v="Jun-2024"/>
    <s v="Pending"/>
    <s v="Pending"/>
    <s v=""/>
  </r>
  <r>
    <s v="SRM-0981"/>
    <s v="SRM"/>
    <d v="2024-06-07T05:33:50"/>
    <s v="P4"/>
    <s v="Certificate Request"/>
    <s v="Infrastructure"/>
    <s v="SRM ticket requiring operational handling"/>
    <s v="In Process"/>
    <x v="0"/>
    <s v="Anil"/>
    <n v="48"/>
    <n v="1.89"/>
    <m/>
    <m/>
    <s v="Pending"/>
    <n v="13722.44"/>
    <s v="Low"/>
    <s v="Europe"/>
    <s v="Email"/>
    <s v="Capacity Constraint"/>
    <s v="No"/>
    <s v="No"/>
    <s v="Pending"/>
    <n v="2024"/>
    <s v="Jun"/>
    <s v="Jun-2024"/>
    <s v="Pending"/>
    <s v="Pending"/>
    <s v=""/>
  </r>
  <r>
    <s v="PRM-0892"/>
    <s v="PRM"/>
    <d v="2024-06-07T06:12:31"/>
    <s v="P5"/>
    <s v="Database Root Cause"/>
    <s v="Security"/>
    <s v="PRM ticket requiring operational handling"/>
    <s v="In Process"/>
    <x v="2"/>
    <s v="Priya"/>
    <n v="72"/>
    <n v="9.5500000000000007"/>
    <m/>
    <m/>
    <s v="Pending"/>
    <n v="13721.79"/>
    <s v="Medium"/>
    <s v="APAC"/>
    <s v="Service Desk"/>
    <s v="Configuration Error"/>
    <s v="No"/>
    <s v="No"/>
    <s v="Pending"/>
    <n v="2024"/>
    <s v="Jun"/>
    <s v="Jun-2024"/>
    <s v="Pending"/>
    <s v="Pending"/>
    <s v=""/>
  </r>
  <r>
    <s v="PRM-0373"/>
    <s v="PRM"/>
    <d v="2024-06-07T09:27:47"/>
    <s v="P4"/>
    <s v="Infrastructure Root Cause"/>
    <s v="Access"/>
    <s v="PRM ticket requiring operational handling"/>
    <s v="Closed"/>
    <x v="3"/>
    <s v="Kiran"/>
    <n v="48"/>
    <n v="2.82"/>
    <n v="16.760000000000002"/>
    <d v="2024-06-08T02:13:32"/>
    <s v="Met"/>
    <n v="16.760000000000002"/>
    <s v="Low"/>
    <s v="Europe"/>
    <s v="Email"/>
    <s v="Configuration Error"/>
    <s v="No"/>
    <s v="No"/>
    <s v="Met"/>
    <n v="2024"/>
    <s v="Jun"/>
    <s v="Jun-2024"/>
    <s v="Met"/>
    <s v="9-24 Hours"/>
    <n v="-31.24"/>
  </r>
  <r>
    <s v="PRM-0025"/>
    <s v="PRM"/>
    <d v="2024-06-07T15:31:14"/>
    <s v="P5"/>
    <s v="Process Gap"/>
    <s v="Access"/>
    <s v="PRM ticket requiring operational handling"/>
    <s v="Closed"/>
    <x v="2"/>
    <s v="Suresh"/>
    <n v="72"/>
    <n v="2.0699999999999998"/>
    <n v="18.149999999999999"/>
    <d v="2024-06-08T09:40:16"/>
    <s v="Met"/>
    <n v="18.149999999999999"/>
    <s v="High"/>
    <s v="UK"/>
    <s v="Phone"/>
    <s v="Infrastructure Failure"/>
    <s v="No"/>
    <s v="No"/>
    <s v="Met"/>
    <n v="2024"/>
    <s v="Jun"/>
    <s v="Jun-2024"/>
    <s v="Met"/>
    <s v="9-24 Hours"/>
    <n v="-53.85"/>
  </r>
  <r>
    <s v="SRM-0372"/>
    <s v="SRM"/>
    <d v="2024-06-07T21:52:29"/>
    <s v="P5"/>
    <s v="Report Request"/>
    <s v="Application"/>
    <s v="SRM ticket requiring operational handling"/>
    <s v="Closed"/>
    <x v="3"/>
    <s v="Kiran"/>
    <n v="72"/>
    <n v="6.56"/>
    <n v="134.26"/>
    <d v="2024-06-13T12:08:17"/>
    <s v="Breached"/>
    <n v="134.26"/>
    <s v="Low"/>
    <s v="UK"/>
    <s v="Email"/>
    <s v="Third-Party Dependency"/>
    <s v="No"/>
    <s v="No"/>
    <s v="Breached"/>
    <n v="2024"/>
    <s v="Jun"/>
    <s v="Jun-2024"/>
    <s v="Breached"/>
    <s v="48+ Hours"/>
    <n v="62.259999999999991"/>
  </r>
  <r>
    <s v="INM-0964"/>
    <s v="INM"/>
    <d v="2024-06-08T02:04:29"/>
    <s v="P4"/>
    <s v="Certificate/TLS"/>
    <s v="Security"/>
    <s v="INM ticket requiring operational handling"/>
    <s v="Noticed"/>
    <x v="2"/>
    <s v="Vikram"/>
    <n v="48"/>
    <n v="2.25"/>
    <m/>
    <m/>
    <s v="Pending"/>
    <n v="13701.93"/>
    <s v="Medium"/>
    <s v="APAC"/>
    <s v="Phone"/>
    <s v="Application Defect"/>
    <s v="No"/>
    <s v="No"/>
    <s v="Pending"/>
    <n v="2024"/>
    <s v="Jun"/>
    <s v="Jun-2024"/>
    <s v="Pending"/>
    <s v="Pending"/>
    <s v=""/>
  </r>
  <r>
    <s v="SRM-0183"/>
    <s v="SRM"/>
    <d v="2024-06-08T08:47:15"/>
    <s v="P3"/>
    <s v="Software Installation"/>
    <s v="Middleware"/>
    <s v="SRM ticket requiring operational handling"/>
    <s v="In Process"/>
    <x v="2"/>
    <s v="Kiran"/>
    <n v="24"/>
    <n v="4.41"/>
    <m/>
    <m/>
    <s v="Pending"/>
    <n v="13695.21"/>
    <s v="Medium"/>
    <s v="India"/>
    <s v="Monitoring Alert"/>
    <s v="Infrastructure Failure"/>
    <s v="No"/>
    <s v="Yes"/>
    <s v="Pending"/>
    <n v="2024"/>
    <s v="Jun"/>
    <s v="Jun-2024"/>
    <s v="Pending"/>
    <s v="Pending"/>
    <s v=""/>
  </r>
  <r>
    <s v="SRM-0343"/>
    <s v="SRM"/>
    <d v="2024-06-08T09:58:24"/>
    <s v="P5"/>
    <s v="Account Request"/>
    <s v="Access"/>
    <s v="SRM ticket requiring operational handling"/>
    <s v="In Process"/>
    <x v="1"/>
    <s v="Meera"/>
    <n v="72"/>
    <n v="2.4"/>
    <m/>
    <m/>
    <s v="Pending"/>
    <n v="13694.03"/>
    <s v="High"/>
    <s v="US"/>
    <s v="Phone"/>
    <s v="Network Issue"/>
    <s v="No"/>
    <s v="No"/>
    <s v="Pending"/>
    <n v="2024"/>
    <s v="Jun"/>
    <s v="Jun-2024"/>
    <s v="Pending"/>
    <s v="Pending"/>
    <s v=""/>
  </r>
  <r>
    <s v="PRM-0910"/>
    <s v="PRM"/>
    <d v="2024-06-08T11:31:37"/>
    <s v="P4"/>
    <s v="Security Vulnerability"/>
    <s v="Application"/>
    <s v="PRM ticket requiring operational handling"/>
    <s v="In Process"/>
    <x v="0"/>
    <s v="Rohit"/>
    <n v="48"/>
    <n v="4.26"/>
    <m/>
    <m/>
    <s v="Pending"/>
    <n v="13692.47"/>
    <s v="Medium"/>
    <s v="Europe"/>
    <s v="Service Desk"/>
    <s v="Unknown"/>
    <s v="No"/>
    <s v="No"/>
    <s v="Pending"/>
    <n v="2024"/>
    <s v="Jun"/>
    <s v="Jun-2024"/>
    <s v="Pending"/>
    <s v="Pending"/>
    <s v=""/>
  </r>
  <r>
    <s v="PRM-0637"/>
    <s v="PRM"/>
    <d v="2024-06-09T01:03:49"/>
    <s v="P4"/>
    <s v="Capacity Problem"/>
    <s v="Middleware"/>
    <s v="PRM ticket requiring operational handling"/>
    <s v="In Process"/>
    <x v="1"/>
    <s v="Vikram"/>
    <n v="48"/>
    <n v="5.62"/>
    <m/>
    <m/>
    <s v="Pending"/>
    <n v="13678.94"/>
    <s v="Medium"/>
    <s v="UK"/>
    <s v="Portal"/>
    <s v="Unknown"/>
    <s v="No"/>
    <s v="No"/>
    <s v="Pending"/>
    <n v="2024"/>
    <s v="Jun"/>
    <s v="Jun-2024"/>
    <s v="Pending"/>
    <s v="Pending"/>
    <s v=""/>
  </r>
  <r>
    <s v="INM-0903"/>
    <s v="INM"/>
    <d v="2024-06-09T04:31:02"/>
    <s v="P3"/>
    <s v="Server Issue"/>
    <s v="Reporting"/>
    <s v="INM ticket requiring operational handling"/>
    <s v="Noticed"/>
    <x v="3"/>
    <s v="Priya"/>
    <n v="24"/>
    <n v="4.4800000000000004"/>
    <m/>
    <m/>
    <s v="Pending"/>
    <n v="13675.48"/>
    <s v="Low"/>
    <s v="US"/>
    <s v="Phone"/>
    <s v="Certificate Expiry"/>
    <s v="No"/>
    <s v="No"/>
    <s v="Pending"/>
    <n v="2024"/>
    <s v="Jun"/>
    <s v="Jun-2024"/>
    <s v="Pending"/>
    <s v="Pending"/>
    <s v=""/>
  </r>
  <r>
    <s v="SRM-0493"/>
    <s v="SRM"/>
    <d v="2024-06-09T05:45:43"/>
    <s v="P4"/>
    <s v="Certificate Request"/>
    <s v="Access"/>
    <s v="SRM ticket requiring operational handling"/>
    <s v="Noticed"/>
    <x v="4"/>
    <s v="Nisha"/>
    <n v="48"/>
    <n v="11.57"/>
    <m/>
    <m/>
    <s v="Pending"/>
    <n v="13674.24"/>
    <s v="Low"/>
    <s v="US"/>
    <s v="Monitoring Alert"/>
    <s v="Capacity Constraint"/>
    <s v="No"/>
    <s v="No"/>
    <s v="Pending"/>
    <n v="2024"/>
    <s v="Jun"/>
    <s v="Jun-2024"/>
    <s v="Pending"/>
    <s v="Pending"/>
    <s v=""/>
  </r>
  <r>
    <s v="PRM-0815"/>
    <s v="PRM"/>
    <d v="2024-06-09T19:49:56"/>
    <s v="P4"/>
    <s v="Integration Root Cause"/>
    <s v="Reporting"/>
    <s v="PRM ticket requiring operational handling"/>
    <s v="Closed"/>
    <x v="5"/>
    <s v="Pooja"/>
    <n v="48"/>
    <n v="1.82"/>
    <n v="110.05"/>
    <d v="2024-06-14T09:53:04"/>
    <s v="Breached"/>
    <n v="110.05"/>
    <s v="Low"/>
    <s v="India"/>
    <s v="Portal"/>
    <s v="Certificate Expiry"/>
    <s v="No"/>
    <s v="No"/>
    <s v="Breached"/>
    <n v="2024"/>
    <s v="Jun"/>
    <s v="Jun-2024"/>
    <s v="Breached"/>
    <s v="48+ Hours"/>
    <n v="62.05"/>
  </r>
  <r>
    <s v="SRM-0901"/>
    <s v="SRM"/>
    <d v="2024-06-10T00:29:20"/>
    <s v="P5"/>
    <s v="Software Installation"/>
    <s v="Database"/>
    <s v="SRM ticket requiring operational handling"/>
    <s v="In Process"/>
    <x v="0"/>
    <s v="Priya"/>
    <n v="72"/>
    <n v="5.81"/>
    <m/>
    <m/>
    <s v="Pending"/>
    <n v="13655.51"/>
    <s v="High"/>
    <s v="UK"/>
    <s v="Monitoring Alert"/>
    <s v="Unknown"/>
    <s v="No"/>
    <s v="No"/>
    <s v="Pending"/>
    <n v="2024"/>
    <s v="Jun"/>
    <s v="Jun-2024"/>
    <s v="Pending"/>
    <s v="Pending"/>
    <s v=""/>
  </r>
  <r>
    <s v="SRM-0376"/>
    <s v="SRM"/>
    <d v="2024-06-10T10:20:16"/>
    <s v="P5"/>
    <s v="Software Installation"/>
    <s v="Database"/>
    <s v="SRM ticket requiring operational handling"/>
    <s v="Closed"/>
    <x v="0"/>
    <s v="Divya"/>
    <n v="72"/>
    <n v="4.04"/>
    <n v="56.44"/>
    <d v="2024-06-12T18:46:54"/>
    <s v="Met"/>
    <n v="56.44"/>
    <s v="Medium"/>
    <s v="India"/>
    <s v="Portal"/>
    <s v="Infrastructure Failure"/>
    <s v="No"/>
    <s v="No"/>
    <s v="Met"/>
    <n v="2024"/>
    <s v="Jun"/>
    <s v="Jun-2024"/>
    <s v="Met"/>
    <s v="48+ Hours"/>
    <n v="-15.560000000000002"/>
  </r>
  <r>
    <s v="PRM-0545"/>
    <s v="PRM"/>
    <d v="2024-06-10T16:08:48"/>
    <s v="P2"/>
    <s v="Infrastructure Root Cause"/>
    <s v="Access"/>
    <s v="PRM ticket requiring operational handling"/>
    <s v="In Process"/>
    <x v="3"/>
    <s v="Nisha"/>
    <n v="8"/>
    <n v="0.96"/>
    <m/>
    <m/>
    <s v="Pending"/>
    <n v="13639.85"/>
    <s v="High"/>
    <s v="APAC"/>
    <s v="Portal"/>
    <s v="Application Defect"/>
    <s v="No"/>
    <s v="No"/>
    <s v="Pending"/>
    <n v="2024"/>
    <s v="Jun"/>
    <s v="Jun-2024"/>
    <s v="Pending"/>
    <s v="Pending"/>
    <s v=""/>
  </r>
  <r>
    <s v="PRM-0250"/>
    <s v="PRM"/>
    <d v="2024-06-11T02:17:57"/>
    <s v="P2"/>
    <s v="Recurring Application Issue"/>
    <s v="Security"/>
    <s v="PRM ticket requiring operational handling"/>
    <s v="In Process"/>
    <x v="5"/>
    <s v="Divya"/>
    <n v="8"/>
    <n v="0.63"/>
    <m/>
    <m/>
    <s v="Pending"/>
    <n v="13629.7"/>
    <s v="High"/>
    <s v="India"/>
    <s v="Service Desk"/>
    <s v="Certificate Expiry"/>
    <s v="No"/>
    <s v="No"/>
    <s v="Pending"/>
    <n v="2024"/>
    <s v="Jun"/>
    <s v="Jun-2024"/>
    <s v="Pending"/>
    <s v="Pending"/>
    <s v=""/>
  </r>
  <r>
    <s v="PRM-0839"/>
    <s v="PRM"/>
    <d v="2024-06-11T04:28:20"/>
    <s v="P4"/>
    <s v="Performance Root Cause"/>
    <s v="Middleware"/>
    <s v="PRM ticket requiring operational handling"/>
    <s v="In Process"/>
    <x v="1"/>
    <s v="Pooja"/>
    <n v="48"/>
    <n v="0.26"/>
    <m/>
    <m/>
    <s v="Pending"/>
    <n v="13627.53"/>
    <s v="Medium"/>
    <s v="APAC"/>
    <s v="Phone"/>
    <s v="Third-Party Dependency"/>
    <s v="No"/>
    <s v="Yes"/>
    <s v="Pending"/>
    <n v="2024"/>
    <s v="Jun"/>
    <s v="Jun-2024"/>
    <s v="Pending"/>
    <s v="Pending"/>
    <s v=""/>
  </r>
  <r>
    <s v="SRM-0827"/>
    <s v="SRM"/>
    <d v="2024-06-11T08:34:14"/>
    <s v="P4"/>
    <s v="Software Installation"/>
    <s v="Security"/>
    <s v="SRM ticket requiring operational handling"/>
    <s v="In Process"/>
    <x v="5"/>
    <s v="Rahul"/>
    <n v="48"/>
    <n v="0.65"/>
    <m/>
    <m/>
    <s v="Pending"/>
    <n v="13623.43"/>
    <s v="Medium"/>
    <s v="APAC"/>
    <s v="Email"/>
    <s v="Third-Party Dependency"/>
    <s v="No"/>
    <s v="No"/>
    <s v="Pending"/>
    <n v="2024"/>
    <s v="Jun"/>
    <s v="Jun-2024"/>
    <s v="Pending"/>
    <s v="Pending"/>
    <s v=""/>
  </r>
  <r>
    <s v="PRM-0263"/>
    <s v="PRM"/>
    <d v="2024-06-11T09:42:25"/>
    <s v="P4"/>
    <s v="Process Gap"/>
    <s v="Access"/>
    <s v="PRM ticket requiring operational handling"/>
    <s v="Closed"/>
    <x v="5"/>
    <s v="Amit"/>
    <n v="48"/>
    <n v="0.89"/>
    <n v="73.81"/>
    <d v="2024-06-14T11:31:11"/>
    <s v="Breached"/>
    <n v="73.81"/>
    <s v="Low"/>
    <s v="Europe"/>
    <s v="Email"/>
    <s v="Infrastructure Failure"/>
    <s v="No"/>
    <s v="No"/>
    <s v="Breached"/>
    <n v="2024"/>
    <s v="Jun"/>
    <s v="Jun-2024"/>
    <s v="Breached"/>
    <s v="48+ Hours"/>
    <n v="25.810000000000002"/>
  </r>
  <r>
    <s v="SRM-0681"/>
    <s v="SRM"/>
    <d v="2024-06-11T13:25:44"/>
    <s v="P5"/>
    <s v="Data Request"/>
    <s v="Infrastructure"/>
    <s v="SRM ticket requiring operational handling"/>
    <s v="Assigned"/>
    <x v="0"/>
    <s v="Neha"/>
    <n v="72"/>
    <n v="2.17"/>
    <m/>
    <m/>
    <s v="Pending"/>
    <n v="13618.57"/>
    <s v="Low"/>
    <s v="Europe"/>
    <s v="Email"/>
    <s v="Third-Party Dependency"/>
    <s v="No"/>
    <s v="No"/>
    <s v="Pending"/>
    <n v="2024"/>
    <s v="Jun"/>
    <s v="Jun-2024"/>
    <s v="Pending"/>
    <s v="Pending"/>
    <s v=""/>
  </r>
  <r>
    <s v="PRM-0618"/>
    <s v="PRM"/>
    <d v="2024-06-11T15:30:01"/>
    <s v="P5"/>
    <s v="Integration Root Cause"/>
    <s v="Middleware"/>
    <s v="PRM ticket requiring operational handling"/>
    <s v="Noticed"/>
    <x v="0"/>
    <s v="Rahul"/>
    <n v="72"/>
    <n v="12.32"/>
    <m/>
    <m/>
    <s v="Pending"/>
    <n v="13616.5"/>
    <s v="Low"/>
    <s v="Europe"/>
    <s v="Email"/>
    <s v="Capacity Constraint"/>
    <s v="No"/>
    <s v="No"/>
    <s v="Pending"/>
    <n v="2024"/>
    <s v="Jun"/>
    <s v="Jun-2024"/>
    <s v="Pending"/>
    <s v="Pending"/>
    <s v=""/>
  </r>
  <r>
    <s v="INM-0363"/>
    <s v="INM"/>
    <d v="2024-06-12T07:38:39"/>
    <s v="P3"/>
    <s v="Server Issue"/>
    <s v="Security"/>
    <s v="INM ticket requiring operational handling"/>
    <s v="Noticed"/>
    <x v="0"/>
    <s v="Swati"/>
    <n v="24"/>
    <n v="3.76"/>
    <m/>
    <m/>
    <s v="Pending"/>
    <n v="13600.36"/>
    <s v="Low"/>
    <s v="APAC"/>
    <s v="Service Desk"/>
    <s v="Configuration Error"/>
    <s v="No"/>
    <s v="No"/>
    <s v="Pending"/>
    <n v="2024"/>
    <s v="Jun"/>
    <s v="Jun-2024"/>
    <s v="Pending"/>
    <s v="Pending"/>
    <s v=""/>
  </r>
  <r>
    <s v="PRM-0945"/>
    <s v="PRM"/>
    <d v="2024-06-12T10:58:02"/>
    <s v="P2"/>
    <s v="Database Root Cause"/>
    <s v="Middleware"/>
    <s v="PRM ticket requiring operational handling"/>
    <s v="Noticed"/>
    <x v="5"/>
    <s v="Asha"/>
    <n v="8"/>
    <n v="0.75"/>
    <m/>
    <m/>
    <s v="Pending"/>
    <n v="13597.03"/>
    <s v="High"/>
    <s v="India"/>
    <s v="Phone"/>
    <s v="User Error"/>
    <s v="No"/>
    <s v="No"/>
    <s v="Pending"/>
    <n v="2024"/>
    <s v="Jun"/>
    <s v="Jun-2024"/>
    <s v="Pending"/>
    <s v="Pending"/>
    <s v=""/>
  </r>
  <r>
    <s v="SRM-0805"/>
    <s v="SRM"/>
    <d v="2024-06-12T23:08:24"/>
    <s v="P4"/>
    <s v="Data Request"/>
    <s v="Infrastructure"/>
    <s v="SRM ticket requiring operational handling"/>
    <s v="In Process"/>
    <x v="2"/>
    <s v="Nisha"/>
    <n v="48"/>
    <n v="0.86"/>
    <m/>
    <m/>
    <s v="Pending"/>
    <n v="13584.86"/>
    <s v="Medium"/>
    <s v="APAC"/>
    <s v="Monitoring Alert"/>
    <s v="Access Issue"/>
    <s v="No"/>
    <s v="No"/>
    <s v="Pending"/>
    <n v="2024"/>
    <s v="Jun"/>
    <s v="Jun-2024"/>
    <s v="Pending"/>
    <s v="Pending"/>
    <s v=""/>
  </r>
  <r>
    <s v="SRM-0119"/>
    <s v="SRM"/>
    <d v="2024-06-13T05:02:21"/>
    <s v="P4"/>
    <s v="Configuration Change"/>
    <s v="Application"/>
    <s v="SRM ticket requiring operational handling"/>
    <s v="Assigned"/>
    <x v="3"/>
    <s v="Vikram"/>
    <n v="48"/>
    <n v="2.33"/>
    <m/>
    <m/>
    <s v="Pending"/>
    <n v="13578.96"/>
    <s v="Medium"/>
    <s v="APAC"/>
    <s v="Monitoring Alert"/>
    <s v="Third-Party Dependency"/>
    <s v="No"/>
    <s v="No"/>
    <s v="Pending"/>
    <n v="2024"/>
    <s v="Jun"/>
    <s v="Jun-2024"/>
    <s v="Pending"/>
    <s v="Pending"/>
    <s v=""/>
  </r>
  <r>
    <s v="SRM-0967"/>
    <s v="SRM"/>
    <d v="2024-06-13T19:23:07"/>
    <s v="P3"/>
    <s v="Access Request"/>
    <s v="Reporting"/>
    <s v="SRM ticket requiring operational handling"/>
    <s v="In Process"/>
    <x v="1"/>
    <s v="Anil"/>
    <n v="24"/>
    <n v="2.38"/>
    <m/>
    <m/>
    <s v="Pending"/>
    <n v="13564.61"/>
    <s v="High"/>
    <s v="US"/>
    <s v="Portal"/>
    <s v="Third-Party Dependency"/>
    <s v="No"/>
    <s v="No"/>
    <s v="Pending"/>
    <n v="2024"/>
    <s v="Jun"/>
    <s v="Jun-2024"/>
    <s v="Pending"/>
    <s v="Pending"/>
    <s v=""/>
  </r>
  <r>
    <s v="INM-0976"/>
    <s v="INM"/>
    <d v="2024-06-13T21:48:04"/>
    <s v="P5"/>
    <s v="Application Down"/>
    <s v="Database"/>
    <s v="INM ticket requiring operational handling"/>
    <s v="In Process"/>
    <x v="4"/>
    <s v="Neha"/>
    <n v="72"/>
    <n v="7.36"/>
    <m/>
    <m/>
    <s v="Pending"/>
    <n v="13562.2"/>
    <s v="High"/>
    <s v="UK"/>
    <s v="Service Desk"/>
    <s v="Unknown"/>
    <s v="No"/>
    <s v="No"/>
    <s v="Pending"/>
    <n v="2024"/>
    <s v="Jun"/>
    <s v="Jun-2024"/>
    <s v="Pending"/>
    <s v="Pending"/>
    <s v=""/>
  </r>
  <r>
    <s v="INM-0078"/>
    <s v="INM"/>
    <d v="2024-06-14T20:53:51"/>
    <s v="P3"/>
    <s v="Application Down"/>
    <s v="Infrastructure"/>
    <s v="INM ticket requiring operational handling"/>
    <s v="Noticed"/>
    <x v="4"/>
    <s v="Rohit"/>
    <n v="24"/>
    <n v="2.14"/>
    <m/>
    <m/>
    <s v="Pending"/>
    <n v="13539.1"/>
    <s v="High"/>
    <s v="Europe"/>
    <s v="Monitoring Alert"/>
    <s v="Application Defect"/>
    <s v="No"/>
    <s v="No"/>
    <s v="Pending"/>
    <n v="2024"/>
    <s v="Jun"/>
    <s v="Jun-2024"/>
    <s v="Pending"/>
    <s v="Pending"/>
    <s v=""/>
  </r>
  <r>
    <s v="INM-0032"/>
    <s v="INM"/>
    <d v="2024-06-15T02:40:33"/>
    <s v="P4"/>
    <s v="Database Issue"/>
    <s v="Application"/>
    <s v="INM ticket requiring operational handling"/>
    <s v="Closed"/>
    <x v="5"/>
    <s v="Anil"/>
    <n v="48"/>
    <n v="9.2100000000000009"/>
    <n v="57.35"/>
    <d v="2024-06-17T12:01:35"/>
    <s v="Breached"/>
    <n v="57.35"/>
    <s v="Medium"/>
    <s v="Europe"/>
    <s v="Portal"/>
    <s v="Application Defect"/>
    <s v="No"/>
    <s v="No"/>
    <s v="Breached"/>
    <n v="2024"/>
    <s v="Jun"/>
    <s v="Jun-2024"/>
    <s v="Breached"/>
    <s v="48+ Hours"/>
    <n v="9.3500000000000014"/>
  </r>
  <r>
    <s v="SRM-0776"/>
    <s v="SRM"/>
    <d v="2024-06-15T16:23:34"/>
    <s v="P3"/>
    <s v="New User Setup"/>
    <s v="Access"/>
    <s v="SRM ticket requiring operational handling"/>
    <s v="Answered"/>
    <x v="1"/>
    <s v="Arjun"/>
    <n v="24"/>
    <n v="1.95"/>
    <n v="52.44"/>
    <d v="2024-06-17T20:49:52"/>
    <s v="Breached"/>
    <n v="52.44"/>
    <s v="Medium"/>
    <s v="US"/>
    <s v="Monitoring Alert"/>
    <s v="Application Defect"/>
    <s v="Yes"/>
    <s v="No"/>
    <s v="Breached"/>
    <n v="2024"/>
    <s v="Jun"/>
    <s v="Jun-2024"/>
    <s v="Breached"/>
    <s v="48+ Hours"/>
    <n v="28.439999999999998"/>
  </r>
  <r>
    <s v="INM-0567"/>
    <s v="INM"/>
    <d v="2024-06-15T17:15:25"/>
    <s v="P4"/>
    <s v="Network Connectivity"/>
    <s v="Security"/>
    <s v="INM ticket requiring operational handling"/>
    <s v="Answered"/>
    <x v="0"/>
    <s v="Swati"/>
    <n v="48"/>
    <n v="3.7"/>
    <n v="21.99"/>
    <d v="2024-06-16T15:14:43"/>
    <s v="Met"/>
    <n v="21.99"/>
    <s v="Low"/>
    <s v="India"/>
    <s v="Email"/>
    <s v="Capacity Constraint"/>
    <s v="No"/>
    <s v="No"/>
    <s v="Met"/>
    <n v="2024"/>
    <s v="Jun"/>
    <s v="Jun-2024"/>
    <s v="Met"/>
    <s v="9-24 Hours"/>
    <n v="-26.01"/>
  </r>
  <r>
    <s v="PRM-0323"/>
    <s v="PRM"/>
    <d v="2024-06-15T18:52:24"/>
    <s v="P5"/>
    <s v="Recurring Application Issue"/>
    <s v="Infrastructure"/>
    <s v="PRM ticket requiring operational handling"/>
    <s v="Closed"/>
    <x v="1"/>
    <s v="Neha"/>
    <n v="72"/>
    <n v="9.5399999999999991"/>
    <n v="16.55"/>
    <d v="2024-06-16T11:25:18"/>
    <s v="Met"/>
    <n v="16.55"/>
    <s v="Low"/>
    <s v="Europe"/>
    <s v="Phone"/>
    <s v="Access Issue"/>
    <s v="No"/>
    <s v="No"/>
    <s v="Met"/>
    <n v="2024"/>
    <s v="Jun"/>
    <s v="Jun-2024"/>
    <s v="Met"/>
    <s v="9-24 Hours"/>
    <n v="-55.45"/>
  </r>
  <r>
    <s v="SRM-0548"/>
    <s v="SRM"/>
    <d v="2024-06-15T23:20:54"/>
    <s v="P4"/>
    <s v="Access Request"/>
    <s v="Infrastructure"/>
    <s v="SRM ticket requiring operational handling"/>
    <s v="Closed"/>
    <x v="5"/>
    <s v="Nisha"/>
    <n v="48"/>
    <n v="5.37"/>
    <n v="16.52"/>
    <d v="2024-06-16T15:52:19"/>
    <s v="Met"/>
    <n v="16.52"/>
    <s v="High"/>
    <s v="UK"/>
    <s v="Email"/>
    <s v="Unknown"/>
    <s v="No"/>
    <s v="No"/>
    <s v="Met"/>
    <n v="2024"/>
    <s v="Jun"/>
    <s v="Jun-2024"/>
    <s v="Met"/>
    <s v="9-24 Hours"/>
    <n v="-31.48"/>
  </r>
  <r>
    <s v="SRM-0262"/>
    <s v="SRM"/>
    <d v="2024-06-16T02:49:45"/>
    <s v="P5"/>
    <s v="Access Request"/>
    <s v="Reporting"/>
    <s v="SRM ticket requiring operational handling"/>
    <s v="Answered"/>
    <x v="1"/>
    <s v="Divya"/>
    <n v="72"/>
    <n v="0.68"/>
    <n v="165.34"/>
    <d v="2024-06-23T00:10:11"/>
    <s v="Breached"/>
    <n v="165.34"/>
    <s v="High"/>
    <s v="India"/>
    <s v="Phone"/>
    <s v="Unknown"/>
    <s v="Yes"/>
    <s v="No"/>
    <s v="Breached"/>
    <n v="2024"/>
    <s v="Jun"/>
    <s v="Jun-2024"/>
    <s v="Breached"/>
    <s v="48+ Hours"/>
    <n v="93.34"/>
  </r>
  <r>
    <s v="SRM-0366"/>
    <s v="SRM"/>
    <d v="2024-06-16T18:21:34"/>
    <s v="P5"/>
    <s v="Account Request"/>
    <s v="Database"/>
    <s v="SRM ticket requiring operational handling"/>
    <s v="Closed"/>
    <x v="5"/>
    <s v="Pooja"/>
    <n v="72"/>
    <n v="3.14"/>
    <n v="64.349999999999994"/>
    <d v="2024-06-19T10:42:30"/>
    <s v="Met"/>
    <n v="64.349999999999994"/>
    <s v="Medium"/>
    <s v="UK"/>
    <s v="Service Desk"/>
    <s v="Certificate Expiry"/>
    <s v="Yes"/>
    <s v="No"/>
    <s v="Met"/>
    <n v="2024"/>
    <s v="Jun"/>
    <s v="Jun-2024"/>
    <s v="Met"/>
    <s v="48+ Hours"/>
    <n v="-7.6500000000000057"/>
  </r>
  <r>
    <s v="INM-0412"/>
    <s v="INM"/>
    <d v="2024-06-16T21:05:07"/>
    <s v="P3"/>
    <s v="Server Issue"/>
    <s v="Reporting"/>
    <s v="INM ticket requiring operational handling"/>
    <s v="Noticed"/>
    <x v="4"/>
    <s v="Pooja"/>
    <n v="24"/>
    <n v="1.57"/>
    <m/>
    <m/>
    <s v="Pending"/>
    <n v="13490.91"/>
    <s v="Low"/>
    <s v="APAC"/>
    <s v="Phone"/>
    <s v="Application Defect"/>
    <s v="No"/>
    <s v="No"/>
    <s v="Pending"/>
    <n v="2024"/>
    <s v="Jun"/>
    <s v="Jun-2024"/>
    <s v="Pending"/>
    <s v="Pending"/>
    <s v=""/>
  </r>
  <r>
    <s v="INM-0326"/>
    <s v="INM"/>
    <d v="2024-06-17T06:52:27"/>
    <s v="P5"/>
    <s v="Login/Access"/>
    <s v="Middleware"/>
    <s v="INM ticket requiring operational handling"/>
    <s v="Closed"/>
    <x v="3"/>
    <s v="Asha"/>
    <n v="72"/>
    <n v="16.02"/>
    <n v="33.86"/>
    <d v="2024-06-18T16:44:10"/>
    <s v="Met"/>
    <n v="33.86"/>
    <s v="Low"/>
    <s v="UK"/>
    <s v="Monitoring Alert"/>
    <s v="User Error"/>
    <s v="No"/>
    <s v="No"/>
    <s v="Met"/>
    <n v="2024"/>
    <s v="Jun"/>
    <s v="Jun-2024"/>
    <s v="Met"/>
    <s v="25-48 Hours"/>
    <n v="-38.14"/>
  </r>
  <r>
    <s v="PRM-0199"/>
    <s v="PRM"/>
    <d v="2024-06-17T07:17:33"/>
    <s v="P5"/>
    <s v="Process Gap"/>
    <s v="Security"/>
    <s v="PRM ticket requiring operational handling"/>
    <s v="Noticed"/>
    <x v="0"/>
    <s v="Arjun"/>
    <n v="72"/>
    <n v="6.06"/>
    <m/>
    <m/>
    <s v="Pending"/>
    <n v="13480.71"/>
    <s v="High"/>
    <s v="India"/>
    <s v="Monitoring Alert"/>
    <s v="Network Issue"/>
    <s v="No"/>
    <s v="No"/>
    <s v="Pending"/>
    <n v="2024"/>
    <s v="Jun"/>
    <s v="Jun-2024"/>
    <s v="Pending"/>
    <s v="Pending"/>
    <s v=""/>
  </r>
  <r>
    <s v="PRM-0645"/>
    <s v="PRM"/>
    <d v="2024-06-17T08:45:28"/>
    <s v="P5"/>
    <s v="Security Vulnerability"/>
    <s v="Reporting"/>
    <s v="PRM ticket requiring operational handling"/>
    <s v="In Process"/>
    <x v="3"/>
    <s v="Rohit"/>
    <n v="72"/>
    <n v="0.27"/>
    <m/>
    <m/>
    <s v="Pending"/>
    <n v="13479.24"/>
    <s v="Medium"/>
    <s v="Europe"/>
    <s v="Service Desk"/>
    <s v="User Error"/>
    <s v="No"/>
    <s v="No"/>
    <s v="Pending"/>
    <n v="2024"/>
    <s v="Jun"/>
    <s v="Jun-2024"/>
    <s v="Pending"/>
    <s v="Pending"/>
    <s v=""/>
  </r>
  <r>
    <s v="SRM-0292"/>
    <s v="SRM"/>
    <d v="2024-06-17T16:35:54"/>
    <s v="P5"/>
    <s v="Account Request"/>
    <s v="Access"/>
    <s v="SRM ticket requiring operational handling"/>
    <s v="Closed"/>
    <x v="5"/>
    <s v="Rahul"/>
    <n v="72"/>
    <n v="8.4600000000000009"/>
    <n v="140.88"/>
    <d v="2024-06-23T13:28:50"/>
    <s v="Breached"/>
    <n v="140.88"/>
    <s v="High"/>
    <s v="Europe"/>
    <s v="Email"/>
    <s v="Capacity Constraint"/>
    <s v="No"/>
    <s v="No"/>
    <s v="Breached"/>
    <n v="2024"/>
    <s v="Jun"/>
    <s v="Jun-2024"/>
    <s v="Breached"/>
    <s v="48+ Hours"/>
    <n v="68.88"/>
  </r>
  <r>
    <s v="PRM-0354"/>
    <s v="PRM"/>
    <d v="2024-06-17T20:58:37"/>
    <s v="P4"/>
    <s v="Infrastructure Root Cause"/>
    <s v="Middleware"/>
    <s v="PRM ticket requiring operational handling"/>
    <s v="Noticed"/>
    <x v="3"/>
    <s v="Priya"/>
    <n v="48"/>
    <n v="2.74"/>
    <m/>
    <m/>
    <s v="Pending"/>
    <n v="13467.02"/>
    <s v="Medium"/>
    <s v="UK"/>
    <s v="Phone"/>
    <s v="Unknown"/>
    <s v="No"/>
    <s v="Yes"/>
    <s v="Pending"/>
    <n v="2024"/>
    <s v="Jun"/>
    <s v="Jun-2024"/>
    <s v="Pending"/>
    <s v="Pending"/>
    <s v=""/>
  </r>
  <r>
    <s v="SRM-0683"/>
    <s v="SRM"/>
    <d v="2024-06-18T03:18:23"/>
    <s v="P3"/>
    <s v="Configuration Change"/>
    <s v="Security"/>
    <s v="SRM ticket requiring operational handling"/>
    <s v="Closed"/>
    <x v="5"/>
    <s v="Meera"/>
    <n v="24"/>
    <n v="0.81"/>
    <n v="38.82"/>
    <d v="2024-06-19T18:07:22"/>
    <s v="Breached"/>
    <n v="38.82"/>
    <s v="Low"/>
    <s v="India"/>
    <s v="Monitoring Alert"/>
    <s v="Access Issue"/>
    <s v="No"/>
    <s v="No"/>
    <s v="Breached"/>
    <n v="2024"/>
    <s v="Jun"/>
    <s v="Jun-2024"/>
    <s v="Breached"/>
    <s v="25-48 Hours"/>
    <n v="14.82"/>
  </r>
  <r>
    <s v="PRM-0960"/>
    <s v="PRM"/>
    <d v="2024-06-18T13:22:47"/>
    <s v="P3"/>
    <s v="Process Gap"/>
    <s v="Access"/>
    <s v="PRM ticket requiring operational handling"/>
    <s v="Assigned"/>
    <x v="4"/>
    <s v="Sneha"/>
    <n v="24"/>
    <n v="0.91"/>
    <m/>
    <m/>
    <s v="Pending"/>
    <n v="13450.62"/>
    <s v="Low"/>
    <s v="India"/>
    <s v="Service Desk"/>
    <s v="Unknown"/>
    <s v="No"/>
    <s v="No"/>
    <s v="Pending"/>
    <n v="2024"/>
    <s v="Jun"/>
    <s v="Jun-2024"/>
    <s v="Pending"/>
    <s v="Pending"/>
    <s v=""/>
  </r>
  <r>
    <s v="SRM-0636"/>
    <s v="SRM"/>
    <d v="2024-06-18T16:42:16"/>
    <s v="P5"/>
    <s v="Data Request"/>
    <s v="Middleware"/>
    <s v="SRM ticket requiring operational handling"/>
    <s v="Assigned"/>
    <x v="2"/>
    <s v="Kavya"/>
    <n v="72"/>
    <n v="6.16"/>
    <m/>
    <m/>
    <s v="Pending"/>
    <n v="13447.3"/>
    <s v="Low"/>
    <s v="Europe"/>
    <s v="Monitoring Alert"/>
    <s v="Unknown"/>
    <s v="No"/>
    <s v="No"/>
    <s v="Pending"/>
    <n v="2024"/>
    <s v="Jun"/>
    <s v="Jun-2024"/>
    <s v="Pending"/>
    <s v="Pending"/>
    <s v=""/>
  </r>
  <r>
    <s v="INM-0626"/>
    <s v="INM"/>
    <d v="2024-06-19T00:12:25"/>
    <s v="P3"/>
    <s v="Database Issue"/>
    <s v="Database"/>
    <s v="INM ticket requiring operational handling"/>
    <s v="Answered"/>
    <x v="0"/>
    <s v="Divya"/>
    <n v="24"/>
    <n v="2.4900000000000002"/>
    <n v="6.4"/>
    <d v="2024-06-19T06:36:26"/>
    <s v="Met"/>
    <n v="6.4"/>
    <s v="Low"/>
    <s v="Europe"/>
    <s v="Service Desk"/>
    <s v="Third-Party Dependency"/>
    <s v="No"/>
    <s v="Yes"/>
    <s v="Met"/>
    <n v="2024"/>
    <s v="Jun"/>
    <s v="Jun-2024"/>
    <s v="Met"/>
    <s v="5-8 Hours"/>
    <n v="-17.600000000000001"/>
  </r>
  <r>
    <s v="INM-0486"/>
    <s v="INM"/>
    <d v="2024-06-19T01:26:56"/>
    <s v="P3"/>
    <s v="Login/Access"/>
    <s v="Access"/>
    <s v="INM ticket requiring operational handling"/>
    <s v="In Process"/>
    <x v="2"/>
    <s v="Divya"/>
    <n v="24"/>
    <n v="1.66"/>
    <m/>
    <m/>
    <s v="Pending"/>
    <n v="13438.55"/>
    <s v="Medium"/>
    <s v="Europe"/>
    <s v="Monitoring Alert"/>
    <s v="User Error"/>
    <s v="No"/>
    <s v="No"/>
    <s v="Pending"/>
    <n v="2024"/>
    <s v="Jun"/>
    <s v="Jun-2024"/>
    <s v="Pending"/>
    <s v="Pending"/>
    <s v=""/>
  </r>
  <r>
    <s v="PRM-0370"/>
    <s v="PRM"/>
    <d v="2024-06-19T04:48:56"/>
    <s v="P5"/>
    <s v="Integration Root Cause"/>
    <s v="Access"/>
    <s v="PRM ticket requiring operational handling"/>
    <s v="In Process"/>
    <x v="5"/>
    <s v="Suresh"/>
    <n v="72"/>
    <n v="0.51"/>
    <m/>
    <m/>
    <s v="Pending"/>
    <n v="13435.18"/>
    <s v="High"/>
    <s v="India"/>
    <s v="Service Desk"/>
    <s v="Application Defect"/>
    <s v="No"/>
    <s v="No"/>
    <s v="Pending"/>
    <n v="2024"/>
    <s v="Jun"/>
    <s v="Jun-2024"/>
    <s v="Pending"/>
    <s v="Pending"/>
    <s v=""/>
  </r>
  <r>
    <s v="PRM-0288"/>
    <s v="PRM"/>
    <d v="2024-06-19T10:41:53"/>
    <s v="P5"/>
    <s v="Infrastructure Root Cause"/>
    <s v="Reporting"/>
    <s v="PRM ticket requiring operational handling"/>
    <s v="Answered"/>
    <x v="1"/>
    <s v="Kiran"/>
    <n v="72"/>
    <n v="3.24"/>
    <n v="28.29"/>
    <d v="2024-06-20T14:59:13"/>
    <s v="Met"/>
    <n v="28.29"/>
    <s v="Medium"/>
    <s v="India"/>
    <s v="Phone"/>
    <s v="Application Defect"/>
    <s v="No"/>
    <s v="No"/>
    <s v="Met"/>
    <n v="2024"/>
    <s v="Jun"/>
    <s v="Jun-2024"/>
    <s v="Met"/>
    <s v="25-48 Hours"/>
    <n v="-43.71"/>
  </r>
  <r>
    <s v="SRM-0867"/>
    <s v="SRM"/>
    <d v="2024-06-19T14:21:37"/>
    <s v="P3"/>
    <s v="Data Request"/>
    <s v="Security"/>
    <s v="SRM ticket requiring operational handling"/>
    <s v="Closed"/>
    <x v="0"/>
    <s v="Nisha"/>
    <n v="24"/>
    <n v="1.85"/>
    <n v="30.76"/>
    <d v="2024-06-20T21:07:13"/>
    <s v="Breached"/>
    <n v="30.76"/>
    <s v="Medium"/>
    <s v="India"/>
    <s v="Monitoring Alert"/>
    <s v="Infrastructure Failure"/>
    <s v="No"/>
    <s v="No"/>
    <s v="Breached"/>
    <n v="2024"/>
    <s v="Jun"/>
    <s v="Jun-2024"/>
    <s v="Breached"/>
    <s v="25-48 Hours"/>
    <n v="6.7600000000000016"/>
  </r>
  <r>
    <s v="PRM-0444"/>
    <s v="PRM"/>
    <d v="2024-06-19T22:07:31"/>
    <s v="P4"/>
    <s v="Infrastructure Root Cause"/>
    <s v="Infrastructure"/>
    <s v="PRM ticket requiring operational handling"/>
    <s v="Closed"/>
    <x v="4"/>
    <s v="Manoj"/>
    <n v="48"/>
    <n v="5.03"/>
    <n v="23.34"/>
    <d v="2024-06-20T21:28:12"/>
    <s v="Met"/>
    <n v="23.34"/>
    <s v="Low"/>
    <s v="Europe"/>
    <s v="Monitoring Alert"/>
    <s v="Capacity Constraint"/>
    <s v="No"/>
    <s v="No"/>
    <s v="Met"/>
    <n v="2024"/>
    <s v="Jun"/>
    <s v="Jun-2024"/>
    <s v="Met"/>
    <s v="9-24 Hours"/>
    <n v="-24.66"/>
  </r>
  <r>
    <s v="SRM-0539"/>
    <s v="SRM"/>
    <d v="2024-06-19T22:18:47"/>
    <s v="P5"/>
    <s v="Report Request"/>
    <s v="Infrastructure"/>
    <s v="SRM ticket requiring operational handling"/>
    <s v="Closed"/>
    <x v="4"/>
    <s v="Kavya"/>
    <n v="72"/>
    <n v="9.9499999999999993"/>
    <n v="34.950000000000003"/>
    <d v="2024-06-21T09:15:47"/>
    <s v="Met"/>
    <n v="34.950000000000003"/>
    <s v="High"/>
    <s v="India"/>
    <s v="Email"/>
    <s v="Network Issue"/>
    <s v="No"/>
    <s v="Yes"/>
    <s v="Met"/>
    <n v="2024"/>
    <s v="Jun"/>
    <s v="Jun-2024"/>
    <s v="Met"/>
    <s v="25-48 Hours"/>
    <n v="-37.049999999999997"/>
  </r>
  <r>
    <s v="INM-0148"/>
    <s v="INM"/>
    <d v="2024-06-20T00:14:03"/>
    <s v="P3"/>
    <s v="Application Down"/>
    <s v="Application"/>
    <s v="INM ticket requiring operational handling"/>
    <s v="Closed"/>
    <x v="5"/>
    <s v="Rahul"/>
    <n v="24"/>
    <n v="0.39"/>
    <n v="21.23"/>
    <d v="2024-06-20T21:27:36"/>
    <s v="Met"/>
    <n v="21.23"/>
    <s v="Medium"/>
    <s v="Europe"/>
    <s v="Email"/>
    <s v="Configuration Error"/>
    <s v="No"/>
    <s v="No"/>
    <s v="Met"/>
    <n v="2024"/>
    <s v="Jun"/>
    <s v="Jun-2024"/>
    <s v="Met"/>
    <s v="9-24 Hours"/>
    <n v="-2.7699999999999996"/>
  </r>
  <r>
    <s v="PRM-0925"/>
    <s v="PRM"/>
    <d v="2024-06-20T00:56:28"/>
    <s v="P4"/>
    <s v="Recurring Application Issue"/>
    <s v="Reporting"/>
    <s v="PRM ticket requiring operational handling"/>
    <s v="Closed"/>
    <x v="5"/>
    <s v="Vikram"/>
    <n v="48"/>
    <n v="4.09"/>
    <n v="16.04"/>
    <d v="2024-06-20T16:58:58"/>
    <s v="Met"/>
    <n v="16.04"/>
    <s v="High"/>
    <s v="Europe"/>
    <s v="Email"/>
    <s v="Unknown"/>
    <s v="No"/>
    <s v="No"/>
    <s v="Met"/>
    <n v="2024"/>
    <s v="Jun"/>
    <s v="Jun-2024"/>
    <s v="Met"/>
    <s v="9-24 Hours"/>
    <n v="-31.96"/>
  </r>
  <r>
    <s v="SRM-0174"/>
    <s v="SRM"/>
    <d v="2024-06-20T01:29:11"/>
    <s v="P5"/>
    <s v="Account Request"/>
    <s v="Security"/>
    <s v="SRM ticket requiring operational handling"/>
    <s v="Closed"/>
    <x v="4"/>
    <s v="Manoj"/>
    <n v="72"/>
    <n v="4.8600000000000003"/>
    <n v="51.13"/>
    <d v="2024-06-22T04:36:47"/>
    <s v="Met"/>
    <n v="51.13"/>
    <s v="Low"/>
    <s v="APAC"/>
    <s v="Email"/>
    <s v="User Error"/>
    <s v="No"/>
    <s v="No"/>
    <s v="Met"/>
    <n v="2024"/>
    <s v="Jun"/>
    <s v="Jun-2024"/>
    <s v="Met"/>
    <s v="48+ Hours"/>
    <n v="-20.869999999999997"/>
  </r>
  <r>
    <s v="SRM-0126"/>
    <s v="SRM"/>
    <d v="2024-06-20T01:40:20"/>
    <s v="P4"/>
    <s v="Software Installation"/>
    <s v="Infrastructure"/>
    <s v="SRM ticket requiring operational handling"/>
    <s v="Noticed"/>
    <x v="0"/>
    <s v="Manoj"/>
    <n v="48"/>
    <n v="17.22"/>
    <m/>
    <m/>
    <s v="Pending"/>
    <n v="13414.33"/>
    <s v="Low"/>
    <s v="India"/>
    <s v="Service Desk"/>
    <s v="Unknown"/>
    <s v="No"/>
    <s v="No"/>
    <s v="Pending"/>
    <n v="2024"/>
    <s v="Jun"/>
    <s v="Jun-2024"/>
    <s v="Pending"/>
    <s v="Pending"/>
    <s v=""/>
  </r>
  <r>
    <s v="SRM-0424"/>
    <s v="SRM"/>
    <d v="2024-06-20T04:30:50"/>
    <s v="P3"/>
    <s v="Configuration Change"/>
    <s v="Access"/>
    <s v="SRM ticket requiring operational handling"/>
    <s v="In Process"/>
    <x v="4"/>
    <s v="Sneha"/>
    <n v="24"/>
    <n v="2.15"/>
    <m/>
    <m/>
    <s v="Pending"/>
    <n v="13411.49"/>
    <s v="Medium"/>
    <s v="US"/>
    <s v="Phone"/>
    <s v="Capacity Constraint"/>
    <s v="No"/>
    <s v="No"/>
    <s v="Pending"/>
    <n v="2024"/>
    <s v="Jun"/>
    <s v="Jun-2024"/>
    <s v="Pending"/>
    <s v="Pending"/>
    <s v=""/>
  </r>
  <r>
    <s v="SRM-0299"/>
    <s v="SRM"/>
    <d v="2024-06-20T06:34:28"/>
    <s v="P4"/>
    <s v="Access Request"/>
    <s v="Infrastructure"/>
    <s v="SRM ticket requiring operational handling"/>
    <s v="In Process"/>
    <x v="3"/>
    <s v="Kavya"/>
    <n v="48"/>
    <n v="3.05"/>
    <m/>
    <m/>
    <s v="Pending"/>
    <n v="13409.43"/>
    <s v="High"/>
    <s v="India"/>
    <s v="Email"/>
    <s v="Third-Party Dependency"/>
    <s v="No"/>
    <s v="No"/>
    <s v="Pending"/>
    <n v="2024"/>
    <s v="Jun"/>
    <s v="Jun-2024"/>
    <s v="Pending"/>
    <s v="Pending"/>
    <s v=""/>
  </r>
  <r>
    <s v="SRM-0196"/>
    <s v="SRM"/>
    <d v="2024-06-20T07:03:20"/>
    <s v="P4"/>
    <s v="New User Setup"/>
    <s v="Security"/>
    <s v="SRM ticket requiring operational handling"/>
    <s v="Closed"/>
    <x v="5"/>
    <s v="Kiran"/>
    <n v="48"/>
    <n v="3.06"/>
    <n v="1.34"/>
    <d v="2024-06-20T08:23:57"/>
    <s v="Met"/>
    <n v="1.34"/>
    <s v="Medium"/>
    <s v="US"/>
    <s v="Portal"/>
    <s v="Infrastructure Failure"/>
    <s v="No"/>
    <s v="No"/>
    <s v="Met"/>
    <n v="2024"/>
    <s v="Jun"/>
    <s v="Jun-2024"/>
    <s v="Met"/>
    <s v="0-4 Hours"/>
    <n v="-46.66"/>
  </r>
  <r>
    <s v="PRM-0003"/>
    <s v="PRM"/>
    <d v="2024-06-20T12:05:33"/>
    <s v="P3"/>
    <s v="Database Root Cause"/>
    <s v="Infrastructure"/>
    <s v="PRM ticket requiring operational handling"/>
    <s v="Closed"/>
    <x v="1"/>
    <s v="Suresh"/>
    <n v="24"/>
    <n v="0.59"/>
    <n v="7.03"/>
    <d v="2024-06-20T19:07:16"/>
    <s v="Met"/>
    <n v="7.03"/>
    <s v="Low"/>
    <s v="Europe"/>
    <s v="Service Desk"/>
    <s v="Configuration Error"/>
    <s v="No"/>
    <s v="No"/>
    <s v="Met"/>
    <n v="2024"/>
    <s v="Jun"/>
    <s v="Jun-2024"/>
    <s v="Met"/>
    <s v="5-8 Hours"/>
    <n v="-16.97"/>
  </r>
  <r>
    <s v="PRM-0609"/>
    <s v="PRM"/>
    <d v="2024-06-20T20:41:12"/>
    <s v="P1"/>
    <s v="Infrastructure Root Cause"/>
    <s v="Access"/>
    <s v="PRM ticket requiring operational handling"/>
    <s v="Assigned"/>
    <x v="2"/>
    <s v="Arjun"/>
    <n v="4"/>
    <n v="0.65"/>
    <m/>
    <m/>
    <s v="Pending"/>
    <n v="13395.31"/>
    <s v="Critical"/>
    <s v="India"/>
    <s v="Service Desk"/>
    <s v="Access Issue"/>
    <s v="No"/>
    <s v="No"/>
    <s v="Pending"/>
    <n v="2024"/>
    <s v="Jun"/>
    <s v="Jun-2024"/>
    <s v="Pending"/>
    <s v="Pending"/>
    <s v=""/>
  </r>
  <r>
    <s v="PRM-0931"/>
    <s v="PRM"/>
    <d v="2024-06-20T21:03:34"/>
    <s v="P3"/>
    <s v="Database Root Cause"/>
    <s v="Infrastructure"/>
    <s v="PRM ticket requiring operational handling"/>
    <s v="In Process"/>
    <x v="1"/>
    <s v="Amit"/>
    <n v="24"/>
    <n v="0.67"/>
    <m/>
    <m/>
    <s v="Pending"/>
    <n v="13394.94"/>
    <s v="High"/>
    <s v="APAC"/>
    <s v="Service Desk"/>
    <s v="User Error"/>
    <s v="No"/>
    <s v="No"/>
    <s v="Pending"/>
    <n v="2024"/>
    <s v="Jun"/>
    <s v="Jun-2024"/>
    <s v="Pending"/>
    <s v="Pending"/>
    <s v=""/>
  </r>
  <r>
    <s v="INM-0637"/>
    <s v="INM"/>
    <d v="2024-06-21T02:40:02"/>
    <s v="P4"/>
    <s v="Performance Issue"/>
    <s v="Security"/>
    <s v="INM ticket requiring operational handling"/>
    <s v="In Process"/>
    <x v="0"/>
    <s v="Arjun"/>
    <n v="48"/>
    <n v="2.41"/>
    <m/>
    <m/>
    <s v="Pending"/>
    <n v="13389.33"/>
    <s v="Low"/>
    <s v="US"/>
    <s v="Phone"/>
    <s v="Network Issue"/>
    <s v="No"/>
    <s v="No"/>
    <s v="Pending"/>
    <n v="2024"/>
    <s v="Jun"/>
    <s v="Jun-2024"/>
    <s v="Pending"/>
    <s v="Pending"/>
    <s v=""/>
  </r>
  <r>
    <s v="INM-0719"/>
    <s v="INM"/>
    <d v="2024-06-21T07:16:17"/>
    <s v="P1"/>
    <s v="Integration Failure"/>
    <s v="Infrastructure"/>
    <s v="INM ticket requiring operational handling"/>
    <s v="Closed"/>
    <x v="4"/>
    <s v="Rahul"/>
    <n v="4"/>
    <n v="0.34"/>
    <n v="2.71"/>
    <d v="2024-06-21T09:59:05"/>
    <s v="Met"/>
    <n v="2.71"/>
    <s v="Critical"/>
    <s v="Europe"/>
    <s v="Portal"/>
    <s v="Application Defect"/>
    <s v="No"/>
    <s v="Yes"/>
    <s v="Met"/>
    <n v="2024"/>
    <s v="Jun"/>
    <s v="Jun-2024"/>
    <s v="Met"/>
    <s v="0-4 Hours"/>
    <n v="-1.29"/>
  </r>
  <r>
    <s v="PRM-0855"/>
    <s v="PRM"/>
    <d v="2024-06-21T07:31:21"/>
    <s v="P4"/>
    <s v="Recurring Application Issue"/>
    <s v="Infrastructure"/>
    <s v="PRM ticket requiring operational handling"/>
    <s v="Closed"/>
    <x v="5"/>
    <s v="Nisha"/>
    <n v="48"/>
    <n v="1.53"/>
    <n v="32.94"/>
    <d v="2024-06-22T16:27:37"/>
    <s v="Met"/>
    <n v="32.94"/>
    <s v="Low"/>
    <s v="US"/>
    <s v="Portal"/>
    <s v="Infrastructure Failure"/>
    <s v="No"/>
    <s v="No"/>
    <s v="Met"/>
    <n v="2024"/>
    <s v="Jun"/>
    <s v="Jun-2024"/>
    <s v="Met"/>
    <s v="25-48 Hours"/>
    <n v="-15.060000000000002"/>
  </r>
  <r>
    <s v="PRM-0344"/>
    <s v="PRM"/>
    <d v="2024-06-21T15:56:36"/>
    <s v="P4"/>
    <s v="Recurring Application Issue"/>
    <s v="Middleware"/>
    <s v="PRM ticket requiring operational handling"/>
    <s v="Answered"/>
    <x v="1"/>
    <s v="Kiran"/>
    <n v="48"/>
    <n v="4.13"/>
    <n v="45.09"/>
    <d v="2024-06-23T13:01:52"/>
    <s v="Met"/>
    <n v="45.09"/>
    <s v="Medium"/>
    <s v="UK"/>
    <s v="Email"/>
    <s v="Third-Party Dependency"/>
    <s v="No"/>
    <s v="No"/>
    <s v="Met"/>
    <n v="2024"/>
    <s v="Jun"/>
    <s v="Jun-2024"/>
    <s v="Met"/>
    <s v="25-48 Hours"/>
    <n v="-2.9099999999999966"/>
  </r>
  <r>
    <s v="SRM-0575"/>
    <s v="SRM"/>
    <d v="2024-06-21T16:17:48"/>
    <s v="P4"/>
    <s v="Report Request"/>
    <s v="Access"/>
    <s v="SRM ticket requiring operational handling"/>
    <s v="Closed"/>
    <x v="4"/>
    <s v="Arjun"/>
    <n v="48"/>
    <n v="2.48"/>
    <n v="37.9"/>
    <d v="2024-06-23T06:11:47"/>
    <s v="Met"/>
    <n v="37.9"/>
    <s v="Medium"/>
    <s v="India"/>
    <s v="Portal"/>
    <s v="User Error"/>
    <s v="No"/>
    <s v="No"/>
    <s v="Met"/>
    <n v="2024"/>
    <s v="Jun"/>
    <s v="Jun-2024"/>
    <s v="Met"/>
    <s v="25-48 Hours"/>
    <n v="-10.100000000000001"/>
  </r>
  <r>
    <s v="INM-0327"/>
    <s v="INM"/>
    <d v="2024-06-21T20:22:26"/>
    <s v="P3"/>
    <s v="Certificate/TLS"/>
    <s v="Database"/>
    <s v="INM ticket requiring operational handling"/>
    <s v="Answered"/>
    <x v="2"/>
    <s v="Arjun"/>
    <n v="24"/>
    <n v="1.04"/>
    <n v="48.18"/>
    <d v="2024-06-23T20:33:27"/>
    <s v="Breached"/>
    <n v="48.18"/>
    <s v="Low"/>
    <s v="UK"/>
    <s v="Phone"/>
    <s v="Configuration Error"/>
    <s v="No"/>
    <s v="Yes"/>
    <s v="Breached"/>
    <n v="2024"/>
    <s v="Jun"/>
    <s v="Jun-2024"/>
    <s v="Breached"/>
    <s v="48+ Hours"/>
    <n v="24.18"/>
  </r>
  <r>
    <s v="PRM-0706"/>
    <s v="PRM"/>
    <d v="2024-06-21T22:36:19"/>
    <s v="P3"/>
    <s v="Capacity Problem"/>
    <s v="Application"/>
    <s v="PRM ticket requiring operational handling"/>
    <s v="Closed"/>
    <x v="2"/>
    <s v="Amit"/>
    <n v="24"/>
    <n v="1.44"/>
    <n v="44.12"/>
    <d v="2024-06-23T18:43:41"/>
    <s v="Breached"/>
    <n v="44.12"/>
    <s v="High"/>
    <s v="APAC"/>
    <s v="Portal"/>
    <s v="Configuration Error"/>
    <s v="No"/>
    <s v="No"/>
    <s v="Breached"/>
    <n v="2024"/>
    <s v="Jun"/>
    <s v="Jun-2024"/>
    <s v="Breached"/>
    <s v="25-48 Hours"/>
    <n v="20.119999999999997"/>
  </r>
  <r>
    <s v="INM-0510"/>
    <s v="INM"/>
    <d v="2024-06-22T00:00:15"/>
    <s v="P3"/>
    <s v="Database Issue"/>
    <s v="Access"/>
    <s v="INM ticket requiring operational handling"/>
    <s v="Assigned"/>
    <x v="4"/>
    <s v="Suresh"/>
    <n v="24"/>
    <n v="0.28000000000000003"/>
    <m/>
    <m/>
    <s v="Pending"/>
    <n v="13368"/>
    <s v="Low"/>
    <s v="India"/>
    <s v="Monitoring Alert"/>
    <s v="Application Defect"/>
    <s v="No"/>
    <s v="Yes"/>
    <s v="Pending"/>
    <n v="2024"/>
    <s v="Jun"/>
    <s v="Jun-2024"/>
    <s v="Pending"/>
    <s v="Pending"/>
    <s v=""/>
  </r>
  <r>
    <s v="SRM-0308"/>
    <s v="SRM"/>
    <d v="2024-06-22T01:08:44"/>
    <s v="P5"/>
    <s v="New User Setup"/>
    <s v="Access"/>
    <s v="SRM ticket requiring operational handling"/>
    <s v="Closed"/>
    <x v="2"/>
    <s v="Kavya"/>
    <n v="72"/>
    <n v="3.77"/>
    <n v="46.52"/>
    <d v="2024-06-23T23:40:13"/>
    <s v="Met"/>
    <n v="46.52"/>
    <s v="Medium"/>
    <s v="APAC"/>
    <s v="Phone"/>
    <s v="User Error"/>
    <s v="No"/>
    <s v="No"/>
    <s v="Met"/>
    <n v="2024"/>
    <s v="Jun"/>
    <s v="Jun-2024"/>
    <s v="Met"/>
    <s v="25-48 Hours"/>
    <n v="-25.479999999999997"/>
  </r>
  <r>
    <s v="INM-0566"/>
    <s v="INM"/>
    <d v="2024-06-22T01:27:07"/>
    <s v="P4"/>
    <s v="Network Connectivity"/>
    <s v="Security"/>
    <s v="INM ticket requiring operational handling"/>
    <s v="In Process"/>
    <x v="3"/>
    <s v="Ravi"/>
    <n v="48"/>
    <n v="4.59"/>
    <m/>
    <m/>
    <s v="Pending"/>
    <n v="13366.55"/>
    <s v="Medium"/>
    <s v="UK"/>
    <s v="Monitoring Alert"/>
    <s v="User Error"/>
    <s v="No"/>
    <s v="No"/>
    <s v="Pending"/>
    <n v="2024"/>
    <s v="Jun"/>
    <s v="Jun-2024"/>
    <s v="Pending"/>
    <s v="Pending"/>
    <s v=""/>
  </r>
  <r>
    <s v="PRM-0475"/>
    <s v="PRM"/>
    <d v="2024-06-22T10:39:02"/>
    <s v="P1"/>
    <s v="Infrastructure Root Cause"/>
    <s v="Reporting"/>
    <s v="PRM ticket requiring operational handling"/>
    <s v="Answered"/>
    <x v="2"/>
    <s v="Asha"/>
    <n v="4"/>
    <n v="0.28000000000000003"/>
    <n v="6.18"/>
    <d v="2024-06-22T16:50:05"/>
    <s v="Breached"/>
    <n v="6.18"/>
    <s v="Critical"/>
    <s v="Europe"/>
    <s v="Email"/>
    <s v="Third-Party Dependency"/>
    <s v="No"/>
    <s v="No"/>
    <s v="Breached"/>
    <n v="2024"/>
    <s v="Jun"/>
    <s v="Jun-2024"/>
    <s v="Breached"/>
    <s v="5-8 Hours"/>
    <n v="2.1799999999999997"/>
  </r>
  <r>
    <s v="SRM-0675"/>
    <s v="SRM"/>
    <d v="2024-06-23T00:59:03"/>
    <s v="P4"/>
    <s v="Software Installation"/>
    <s v="Infrastructure"/>
    <s v="SRM ticket requiring operational handling"/>
    <s v="Closed"/>
    <x v="5"/>
    <s v="Rahul"/>
    <n v="48"/>
    <n v="5.26"/>
    <n v="18.149999999999999"/>
    <d v="2024-06-23T19:08:02"/>
    <s v="Met"/>
    <n v="18.149999999999999"/>
    <s v="High"/>
    <s v="India"/>
    <s v="Email"/>
    <s v="Capacity Constraint"/>
    <s v="No"/>
    <s v="No"/>
    <s v="Met"/>
    <n v="2024"/>
    <s v="Jun"/>
    <s v="Jun-2024"/>
    <s v="Met"/>
    <s v="9-24 Hours"/>
    <n v="-29.85"/>
  </r>
  <r>
    <s v="INM-0854"/>
    <s v="INM"/>
    <d v="2024-06-23T09:10:14"/>
    <s v="P3"/>
    <s v="Database Issue"/>
    <s v="Application"/>
    <s v="INM ticket requiring operational handling"/>
    <s v="Answered"/>
    <x v="5"/>
    <s v="Kiran"/>
    <n v="24"/>
    <n v="4.09"/>
    <n v="8.6199999999999992"/>
    <d v="2024-06-23T17:47:25"/>
    <s v="Met"/>
    <n v="8.6199999999999992"/>
    <s v="High"/>
    <s v="APAC"/>
    <s v="Monitoring Alert"/>
    <s v="Access Issue"/>
    <s v="No"/>
    <s v="No"/>
    <s v="Met"/>
    <n v="2024"/>
    <s v="Jun"/>
    <s v="Jun-2024"/>
    <s v="Met"/>
    <s v="9-24 Hours"/>
    <n v="-15.38"/>
  </r>
  <r>
    <s v="INM-0189"/>
    <s v="INM"/>
    <d v="2024-06-23T12:54:55"/>
    <s v="P3"/>
    <s v="Application Down"/>
    <s v="Infrastructure"/>
    <s v="INM ticket requiring operational handling"/>
    <s v="Noticed"/>
    <x v="2"/>
    <s v="Meera"/>
    <n v="24"/>
    <n v="0.62"/>
    <m/>
    <m/>
    <s v="Pending"/>
    <n v="13331.08"/>
    <s v="Low"/>
    <s v="UK"/>
    <s v="Phone"/>
    <s v="Certificate Expiry"/>
    <s v="No"/>
    <s v="No"/>
    <s v="Pending"/>
    <n v="2024"/>
    <s v="Jun"/>
    <s v="Jun-2024"/>
    <s v="Pending"/>
    <s v="Pending"/>
    <s v=""/>
  </r>
  <r>
    <s v="PRM-0315"/>
    <s v="PRM"/>
    <d v="2024-06-23T13:54:04"/>
    <s v="P5"/>
    <s v="Performance Root Cause"/>
    <s v="Application"/>
    <s v="PRM ticket requiring operational handling"/>
    <s v="Closed"/>
    <x v="4"/>
    <s v="Suresh"/>
    <n v="72"/>
    <n v="4.7300000000000004"/>
    <n v="141.07"/>
    <d v="2024-06-29T10:58:12"/>
    <s v="Breached"/>
    <n v="141.07"/>
    <s v="Medium"/>
    <s v="US"/>
    <s v="Service Desk"/>
    <s v="Third-Party Dependency"/>
    <s v="No"/>
    <s v="No"/>
    <s v="Breached"/>
    <n v="2024"/>
    <s v="Jun"/>
    <s v="Jun-2024"/>
    <s v="Breached"/>
    <s v="48+ Hours"/>
    <n v="69.069999999999993"/>
  </r>
  <r>
    <s v="INM-0097"/>
    <s v="INM"/>
    <d v="2024-06-24T02:48:06"/>
    <s v="P3"/>
    <s v="Network Connectivity"/>
    <s v="Database"/>
    <s v="INM ticket requiring operational handling"/>
    <s v="Noticed"/>
    <x v="3"/>
    <s v="Amit"/>
    <n v="24"/>
    <n v="2.4500000000000002"/>
    <m/>
    <m/>
    <s v="Pending"/>
    <n v="13317.2"/>
    <s v="Medium"/>
    <s v="UK"/>
    <s v="Email"/>
    <s v="Application Defect"/>
    <s v="No"/>
    <s v="No"/>
    <s v="Pending"/>
    <n v="2024"/>
    <s v="Jun"/>
    <s v="Jun-2024"/>
    <s v="Pending"/>
    <s v="Pending"/>
    <s v=""/>
  </r>
  <r>
    <s v="INM-0593"/>
    <s v="INM"/>
    <d v="2024-06-24T08:25:11"/>
    <s v="P4"/>
    <s v="Application Down"/>
    <s v="Application"/>
    <s v="INM ticket requiring operational handling"/>
    <s v="Noticed"/>
    <x v="4"/>
    <s v="Asha"/>
    <n v="48"/>
    <n v="5.72"/>
    <m/>
    <m/>
    <s v="Pending"/>
    <n v="13311.58"/>
    <s v="High"/>
    <s v="APAC"/>
    <s v="Monitoring Alert"/>
    <s v="Capacity Constraint"/>
    <s v="No"/>
    <s v="No"/>
    <s v="Pending"/>
    <n v="2024"/>
    <s v="Jun"/>
    <s v="Jun-2024"/>
    <s v="Pending"/>
    <s v="Pending"/>
    <s v=""/>
  </r>
  <r>
    <s v="SRM-0939"/>
    <s v="SRM"/>
    <d v="2024-06-24T08:56:53"/>
    <s v="P5"/>
    <s v="Report Request"/>
    <s v="Middleware"/>
    <s v="SRM ticket requiring operational handling"/>
    <s v="Closed"/>
    <x v="2"/>
    <s v="Anil"/>
    <n v="72"/>
    <n v="7.65"/>
    <n v="31.07"/>
    <d v="2024-06-25T16:01:05"/>
    <s v="Met"/>
    <n v="31.07"/>
    <s v="Medium"/>
    <s v="APAC"/>
    <s v="Monitoring Alert"/>
    <s v="Unknown"/>
    <s v="Yes"/>
    <s v="No"/>
    <s v="Met"/>
    <n v="2024"/>
    <s v="Jun"/>
    <s v="Jun-2024"/>
    <s v="Met"/>
    <s v="25-48 Hours"/>
    <n v="-40.93"/>
  </r>
  <r>
    <s v="PRM-0836"/>
    <s v="PRM"/>
    <d v="2024-06-24T09:59:24"/>
    <s v="P3"/>
    <s v="Integration Root Cause"/>
    <s v="Middleware"/>
    <s v="PRM ticket requiring operational handling"/>
    <s v="In Process"/>
    <x v="3"/>
    <s v="Kavya"/>
    <n v="24"/>
    <n v="0.45"/>
    <m/>
    <m/>
    <s v="Pending"/>
    <n v="13310.01"/>
    <s v="Low"/>
    <s v="UK"/>
    <s v="Portal"/>
    <s v="Configuration Error"/>
    <s v="No"/>
    <s v="No"/>
    <s v="Pending"/>
    <n v="2024"/>
    <s v="Jun"/>
    <s v="Jun-2024"/>
    <s v="Pending"/>
    <s v="Pending"/>
    <s v=""/>
  </r>
  <r>
    <s v="SRM-0582"/>
    <s v="SRM"/>
    <d v="2024-06-24T23:47:34"/>
    <s v="P3"/>
    <s v="New User Setup"/>
    <s v="Security"/>
    <s v="SRM ticket requiring operational handling"/>
    <s v="In Process"/>
    <x v="1"/>
    <s v="Neha"/>
    <n v="24"/>
    <n v="0.1"/>
    <m/>
    <m/>
    <s v="Pending"/>
    <n v="13296.21"/>
    <s v="High"/>
    <s v="US"/>
    <s v="Phone"/>
    <s v="Network Issue"/>
    <s v="No"/>
    <s v="No"/>
    <s v="Pending"/>
    <n v="2024"/>
    <s v="Jun"/>
    <s v="Jun-2024"/>
    <s v="Pending"/>
    <s v="Pending"/>
    <s v=""/>
  </r>
  <r>
    <s v="SRM-0559"/>
    <s v="SRM"/>
    <d v="2024-06-25T00:42:03"/>
    <s v="P5"/>
    <s v="Configuration Change"/>
    <s v="Reporting"/>
    <s v="SRM ticket requiring operational handling"/>
    <s v="Closed"/>
    <x v="2"/>
    <s v="Pooja"/>
    <n v="72"/>
    <n v="5.64"/>
    <n v="43.91"/>
    <d v="2024-06-26T20:36:36"/>
    <s v="Met"/>
    <n v="43.91"/>
    <s v="Low"/>
    <s v="US"/>
    <s v="Monitoring Alert"/>
    <s v="Capacity Constraint"/>
    <s v="No"/>
    <s v="No"/>
    <s v="Met"/>
    <n v="2024"/>
    <s v="Jun"/>
    <s v="Jun-2024"/>
    <s v="Met"/>
    <s v="25-48 Hours"/>
    <n v="-28.090000000000003"/>
  </r>
  <r>
    <s v="INM-0832"/>
    <s v="INM"/>
    <d v="2024-06-25T01:05:14"/>
    <s v="P3"/>
    <s v="Performance Issue"/>
    <s v="Middleware"/>
    <s v="INM ticket requiring operational handling"/>
    <s v="Assigned"/>
    <x v="0"/>
    <s v="Pooja"/>
    <n v="24"/>
    <n v="0.43"/>
    <m/>
    <m/>
    <s v="Pending"/>
    <n v="13294.91"/>
    <s v="Medium"/>
    <s v="US"/>
    <s v="Service Desk"/>
    <s v="Application Defect"/>
    <s v="No"/>
    <s v="Yes"/>
    <s v="Pending"/>
    <n v="2024"/>
    <s v="Jun"/>
    <s v="Jun-2024"/>
    <s v="Pending"/>
    <s v="Pending"/>
    <s v=""/>
  </r>
  <r>
    <s v="SRM-0497"/>
    <s v="SRM"/>
    <d v="2024-06-25T02:24:19"/>
    <s v="P5"/>
    <s v="Account Request"/>
    <s v="Access"/>
    <s v="SRM ticket requiring operational handling"/>
    <s v="Closed"/>
    <x v="1"/>
    <s v="Neha"/>
    <n v="72"/>
    <n v="3.27"/>
    <n v="38.08"/>
    <d v="2024-06-26T16:29:05"/>
    <s v="Met"/>
    <n v="38.08"/>
    <s v="High"/>
    <s v="APAC"/>
    <s v="Email"/>
    <s v="Application Defect"/>
    <s v="No"/>
    <s v="No"/>
    <s v="Met"/>
    <n v="2024"/>
    <s v="Jun"/>
    <s v="Jun-2024"/>
    <s v="Met"/>
    <s v="25-48 Hours"/>
    <n v="-33.92"/>
  </r>
  <r>
    <s v="INM-0384"/>
    <s v="INM"/>
    <d v="2024-06-25T03:35:15"/>
    <s v="P3"/>
    <s v="Server Issue"/>
    <s v="Reporting"/>
    <s v="INM ticket requiring operational handling"/>
    <s v="Closed"/>
    <x v="4"/>
    <s v="Vikram"/>
    <n v="24"/>
    <n v="1.99"/>
    <n v="11.25"/>
    <d v="2024-06-25T14:50:14"/>
    <s v="Met"/>
    <n v="11.25"/>
    <s v="Medium"/>
    <s v="UK"/>
    <s v="Email"/>
    <s v="Access Issue"/>
    <s v="No"/>
    <s v="No"/>
    <s v="Met"/>
    <n v="2024"/>
    <s v="Jun"/>
    <s v="Jun-2024"/>
    <s v="Met"/>
    <s v="9-24 Hours"/>
    <n v="-12.75"/>
  </r>
  <r>
    <s v="PRM-0656"/>
    <s v="PRM"/>
    <d v="2024-06-25T05:49:18"/>
    <s v="P3"/>
    <s v="Security Vulnerability"/>
    <s v="Access"/>
    <s v="PRM ticket requiring operational handling"/>
    <s v="In Process"/>
    <x v="4"/>
    <s v="Arjun"/>
    <n v="24"/>
    <n v="1.48"/>
    <m/>
    <m/>
    <s v="Pending"/>
    <n v="13290.18"/>
    <s v="Medium"/>
    <s v="US"/>
    <s v="Service Desk"/>
    <s v="Unknown"/>
    <s v="No"/>
    <s v="No"/>
    <s v="Pending"/>
    <n v="2024"/>
    <s v="Jun"/>
    <s v="Jun-2024"/>
    <s v="Pending"/>
    <s v="Pending"/>
    <s v=""/>
  </r>
  <r>
    <s v="SRM-0530"/>
    <s v="SRM"/>
    <d v="2024-06-25T22:03:35"/>
    <s v="P4"/>
    <s v="Access Request"/>
    <s v="Infrastructure"/>
    <s v="SRM ticket requiring operational handling"/>
    <s v="Closed"/>
    <x v="3"/>
    <s v="Kavya"/>
    <n v="48"/>
    <n v="2.82"/>
    <n v="34.47"/>
    <d v="2024-06-27T08:32:01"/>
    <s v="Met"/>
    <n v="34.47"/>
    <s v="High"/>
    <s v="India"/>
    <s v="Monitoring Alert"/>
    <s v="Capacity Constraint"/>
    <s v="Yes"/>
    <s v="No"/>
    <s v="Met"/>
    <n v="2024"/>
    <s v="Jun"/>
    <s v="Jun-2024"/>
    <s v="Met"/>
    <s v="25-48 Hours"/>
    <n v="-13.530000000000001"/>
  </r>
  <r>
    <s v="PRM-0732"/>
    <s v="PRM"/>
    <d v="2024-06-26T03:13:19"/>
    <s v="P4"/>
    <s v="Database Root Cause"/>
    <s v="Middleware"/>
    <s v="PRM ticket requiring operational handling"/>
    <s v="Closed"/>
    <x v="4"/>
    <s v="Asha"/>
    <n v="48"/>
    <n v="3.73"/>
    <n v="70.94"/>
    <d v="2024-06-29T02:09:26"/>
    <s v="Breached"/>
    <n v="70.94"/>
    <s v="Medium"/>
    <s v="APAC"/>
    <s v="Portal"/>
    <s v="Application Defect"/>
    <s v="No"/>
    <s v="No"/>
    <s v="Breached"/>
    <n v="2024"/>
    <s v="Jun"/>
    <s v="Jun-2024"/>
    <s v="Breached"/>
    <s v="48+ Hours"/>
    <n v="22.939999999999998"/>
  </r>
  <r>
    <s v="PRM-0349"/>
    <s v="PRM"/>
    <d v="2024-06-26T04:39:41"/>
    <s v="P3"/>
    <s v="Process Gap"/>
    <s v="Application"/>
    <s v="PRM ticket requiring operational handling"/>
    <s v="Closed"/>
    <x v="1"/>
    <s v="Arjun"/>
    <n v="24"/>
    <n v="6.3"/>
    <n v="9.59"/>
    <d v="2024-06-26T14:15:10"/>
    <s v="Met"/>
    <n v="9.59"/>
    <s v="High"/>
    <s v="India"/>
    <s v="Monitoring Alert"/>
    <s v="Network Issue"/>
    <s v="Yes"/>
    <s v="No"/>
    <s v="Met"/>
    <n v="2024"/>
    <s v="Jun"/>
    <s v="Jun-2024"/>
    <s v="Met"/>
    <s v="9-24 Hours"/>
    <n v="-14.41"/>
  </r>
  <r>
    <s v="PRM-0511"/>
    <s v="PRM"/>
    <d v="2024-06-26T16:26:56"/>
    <s v="P3"/>
    <s v="Recurring Application Issue"/>
    <s v="Application"/>
    <s v="PRM ticket requiring operational handling"/>
    <s v="Closed"/>
    <x v="2"/>
    <s v="Manoj"/>
    <n v="24"/>
    <n v="2.39"/>
    <n v="17.29"/>
    <d v="2024-06-27T09:44:26"/>
    <s v="Met"/>
    <n v="17.29"/>
    <s v="Low"/>
    <s v="US"/>
    <s v="Email"/>
    <s v="Third-Party Dependency"/>
    <s v="No"/>
    <s v="No"/>
    <s v="Met"/>
    <n v="2024"/>
    <s v="Jun"/>
    <s v="Jun-2024"/>
    <s v="Met"/>
    <s v="9-24 Hours"/>
    <n v="-6.7100000000000009"/>
  </r>
  <r>
    <s v="SRM-0502"/>
    <s v="SRM"/>
    <d v="2024-06-26T21:02:20"/>
    <s v="P4"/>
    <s v="Data Request"/>
    <s v="Security"/>
    <s v="SRM ticket requiring operational handling"/>
    <s v="Assigned"/>
    <x v="1"/>
    <s v="Asha"/>
    <n v="48"/>
    <n v="5.56"/>
    <m/>
    <m/>
    <s v="Pending"/>
    <n v="13250.96"/>
    <s v="Low"/>
    <s v="India"/>
    <s v="Email"/>
    <s v="Infrastructure Failure"/>
    <s v="No"/>
    <s v="No"/>
    <s v="Pending"/>
    <n v="2024"/>
    <s v="Jun"/>
    <s v="Jun-2024"/>
    <s v="Pending"/>
    <s v="Pending"/>
    <s v=""/>
  </r>
  <r>
    <s v="PRM-0643"/>
    <s v="PRM"/>
    <d v="2024-06-26T23:11:48"/>
    <s v="P3"/>
    <s v="Process Gap"/>
    <s v="Access"/>
    <s v="PRM ticket requiring operational handling"/>
    <s v="Noticed"/>
    <x v="2"/>
    <s v="Meera"/>
    <n v="24"/>
    <n v="1.24"/>
    <m/>
    <m/>
    <s v="Pending"/>
    <n v="13248.8"/>
    <s v="Medium"/>
    <s v="APAC"/>
    <s v="Portal"/>
    <s v="Third-Party Dependency"/>
    <s v="No"/>
    <s v="Yes"/>
    <s v="Pending"/>
    <n v="2024"/>
    <s v="Jun"/>
    <s v="Jun-2024"/>
    <s v="Pending"/>
    <s v="Pending"/>
    <s v=""/>
  </r>
  <r>
    <s v="PRM-0396"/>
    <s v="PRM"/>
    <d v="2024-06-27T03:39:58"/>
    <s v="P3"/>
    <s v="Capacity Problem"/>
    <s v="Application"/>
    <s v="PRM ticket requiring operational handling"/>
    <s v="Closed"/>
    <x v="2"/>
    <s v="Nisha"/>
    <n v="24"/>
    <n v="0.61"/>
    <n v="8.27"/>
    <d v="2024-06-27T11:56:05"/>
    <s v="Met"/>
    <n v="8.27"/>
    <s v="Low"/>
    <s v="UK"/>
    <s v="Phone"/>
    <s v="Capacity Constraint"/>
    <s v="No"/>
    <s v="No"/>
    <s v="Met"/>
    <n v="2024"/>
    <s v="Jun"/>
    <s v="Jun-2024"/>
    <s v="Met"/>
    <s v="9-24 Hours"/>
    <n v="-15.73"/>
  </r>
  <r>
    <s v="INM-0315"/>
    <s v="INM"/>
    <d v="2024-06-27T06:30:44"/>
    <s v="P3"/>
    <s v="Integration Failure"/>
    <s v="Access"/>
    <s v="INM ticket requiring operational handling"/>
    <s v="Closed"/>
    <x v="3"/>
    <s v="Pooja"/>
    <n v="24"/>
    <n v="2.09"/>
    <n v="18.63"/>
    <d v="2024-06-28T01:08:17"/>
    <s v="Met"/>
    <n v="18.63"/>
    <s v="Low"/>
    <s v="APAC"/>
    <s v="Phone"/>
    <s v="Capacity Constraint"/>
    <s v="No"/>
    <s v="No"/>
    <s v="Met"/>
    <n v="2024"/>
    <s v="Jun"/>
    <s v="Jun-2024"/>
    <s v="Met"/>
    <s v="9-24 Hours"/>
    <n v="-5.370000000000001"/>
  </r>
  <r>
    <s v="SRM-0214"/>
    <s v="SRM"/>
    <d v="2024-06-27T07:13:34"/>
    <s v="P4"/>
    <s v="Report Request"/>
    <s v="Security"/>
    <s v="SRM ticket requiring operational handling"/>
    <s v="Answered"/>
    <x v="0"/>
    <s v="Priya"/>
    <n v="48"/>
    <n v="0.86"/>
    <n v="17.260000000000002"/>
    <d v="2024-06-28T00:29:16"/>
    <s v="Met"/>
    <n v="17.260000000000002"/>
    <s v="Low"/>
    <s v="APAC"/>
    <s v="Email"/>
    <s v="Application Defect"/>
    <s v="No"/>
    <s v="No"/>
    <s v="Met"/>
    <n v="2024"/>
    <s v="Jun"/>
    <s v="Jun-2024"/>
    <s v="Met"/>
    <s v="9-24 Hours"/>
    <n v="-30.74"/>
  </r>
  <r>
    <s v="SRM-0517"/>
    <s v="SRM"/>
    <d v="2024-06-27T10:28:52"/>
    <s v="P4"/>
    <s v="Configuration Change"/>
    <s v="Application"/>
    <s v="SRM ticket requiring operational handling"/>
    <s v="In Process"/>
    <x v="4"/>
    <s v="Divya"/>
    <n v="48"/>
    <n v="1.26"/>
    <m/>
    <m/>
    <s v="Pending"/>
    <n v="13237.52"/>
    <s v="High"/>
    <s v="India"/>
    <s v="Email"/>
    <s v="Unknown"/>
    <s v="No"/>
    <s v="No"/>
    <s v="Pending"/>
    <n v="2024"/>
    <s v="Jun"/>
    <s v="Jun-2024"/>
    <s v="Pending"/>
    <s v="Pending"/>
    <s v=""/>
  </r>
  <r>
    <s v="PRM-0988"/>
    <s v="PRM"/>
    <d v="2024-06-27T18:52:44"/>
    <s v="P3"/>
    <s v="Infrastructure Root Cause"/>
    <s v="Middleware"/>
    <s v="PRM ticket requiring operational handling"/>
    <s v="Closed"/>
    <x v="5"/>
    <s v="Meera"/>
    <n v="24"/>
    <n v="1.38"/>
    <n v="42.57"/>
    <d v="2024-06-29T13:26:59"/>
    <s v="Breached"/>
    <n v="42.57"/>
    <s v="High"/>
    <s v="APAC"/>
    <s v="Email"/>
    <s v="Infrastructure Failure"/>
    <s v="No"/>
    <s v="No"/>
    <s v="Breached"/>
    <n v="2024"/>
    <s v="Jun"/>
    <s v="Jun-2024"/>
    <s v="Breached"/>
    <s v="25-48 Hours"/>
    <n v="18.57"/>
  </r>
  <r>
    <s v="PRM-0093"/>
    <s v="PRM"/>
    <d v="2024-06-27T21:01:45"/>
    <s v="P2"/>
    <s v="Infrastructure Root Cause"/>
    <s v="Infrastructure"/>
    <s v="PRM ticket requiring operational handling"/>
    <s v="Closed"/>
    <x v="2"/>
    <s v="Nisha"/>
    <n v="8"/>
    <n v="0.5"/>
    <n v="7.47"/>
    <d v="2024-06-28T04:29:50"/>
    <s v="Met"/>
    <n v="7.47"/>
    <s v="High"/>
    <s v="US"/>
    <s v="Portal"/>
    <s v="Certificate Expiry"/>
    <s v="No"/>
    <s v="No"/>
    <s v="Met"/>
    <n v="2024"/>
    <s v="Jun"/>
    <s v="Jun-2024"/>
    <s v="Met"/>
    <s v="5-8 Hours"/>
    <n v="-0.53000000000000025"/>
  </r>
  <r>
    <s v="INM-0857"/>
    <s v="INM"/>
    <d v="2024-06-28T00:13:24"/>
    <s v="P4"/>
    <s v="Integration Failure"/>
    <s v="Reporting"/>
    <s v="INM ticket requiring operational handling"/>
    <s v="In Process"/>
    <x v="3"/>
    <s v="Neha"/>
    <n v="48"/>
    <n v="1.47"/>
    <m/>
    <m/>
    <s v="Pending"/>
    <n v="13223.78"/>
    <s v="Medium"/>
    <s v="US"/>
    <s v="Portal"/>
    <s v="Third-Party Dependency"/>
    <s v="No"/>
    <s v="No"/>
    <s v="Pending"/>
    <n v="2024"/>
    <s v="Jun"/>
    <s v="Jun-2024"/>
    <s v="Pending"/>
    <s v="Pending"/>
    <s v=""/>
  </r>
  <r>
    <s v="INM-0119"/>
    <s v="INM"/>
    <d v="2024-06-28T10:43:17"/>
    <s v="P3"/>
    <s v="Server Issue"/>
    <s v="Security"/>
    <s v="INM ticket requiring operational handling"/>
    <s v="Closed"/>
    <x v="2"/>
    <s v="Neha"/>
    <n v="24"/>
    <n v="0.64"/>
    <n v="14.32"/>
    <d v="2024-06-29T01:02:38"/>
    <s v="Met"/>
    <n v="14.32"/>
    <s v="Low"/>
    <s v="India"/>
    <s v="Monitoring Alert"/>
    <s v="User Error"/>
    <s v="No"/>
    <s v="No"/>
    <s v="Met"/>
    <n v="2024"/>
    <s v="Jun"/>
    <s v="Jun-2024"/>
    <s v="Met"/>
    <s v="9-24 Hours"/>
    <n v="-9.68"/>
  </r>
  <r>
    <s v="INM-0831"/>
    <s v="INM"/>
    <d v="2024-06-28T18:21:35"/>
    <s v="P3"/>
    <s v="Performance Issue"/>
    <s v="Access"/>
    <s v="INM ticket requiring operational handling"/>
    <s v="Closed"/>
    <x v="3"/>
    <s v="Swati"/>
    <n v="24"/>
    <n v="1.71"/>
    <n v="21.78"/>
    <d v="2024-06-29T16:08:08"/>
    <s v="Met"/>
    <n v="21.78"/>
    <s v="Low"/>
    <s v="UK"/>
    <s v="Email"/>
    <s v="Certificate Expiry"/>
    <s v="No"/>
    <s v="No"/>
    <s v="Met"/>
    <n v="2024"/>
    <s v="Jun"/>
    <s v="Jun-2024"/>
    <s v="Met"/>
    <s v="9-24 Hours"/>
    <n v="-2.2199999999999989"/>
  </r>
  <r>
    <s v="PRM-0638"/>
    <s v="PRM"/>
    <d v="2024-06-29T00:05:27"/>
    <s v="P1"/>
    <s v="Database Root Cause"/>
    <s v="Reporting"/>
    <s v="PRM ticket requiring operational handling"/>
    <s v="Closed"/>
    <x v="5"/>
    <s v="Neha"/>
    <n v="4"/>
    <n v="0.2"/>
    <n v="3.35"/>
    <d v="2024-06-29T03:26:10"/>
    <s v="Met"/>
    <n v="3.35"/>
    <s v="Critical"/>
    <s v="UK"/>
    <s v="Service Desk"/>
    <s v="Certificate Expiry"/>
    <s v="Yes"/>
    <s v="No"/>
    <s v="Met"/>
    <n v="2024"/>
    <s v="Jun"/>
    <s v="Jun-2024"/>
    <s v="Met"/>
    <s v="0-4 Hours"/>
    <n v="-0.64999999999999991"/>
  </r>
  <r>
    <s v="INM-0989"/>
    <s v="INM"/>
    <d v="2024-06-29T00:48:51"/>
    <s v="P3"/>
    <s v="Server Issue"/>
    <s v="Database"/>
    <s v="INM ticket requiring operational handling"/>
    <s v="Noticed"/>
    <x v="4"/>
    <s v="Neha"/>
    <n v="24"/>
    <n v="0.56000000000000005"/>
    <m/>
    <m/>
    <s v="Pending"/>
    <n v="13199.19"/>
    <s v="Low"/>
    <s v="UK"/>
    <s v="Phone"/>
    <s v="Unknown"/>
    <s v="No"/>
    <s v="No"/>
    <s v="Pending"/>
    <n v="2024"/>
    <s v="Jun"/>
    <s v="Jun-2024"/>
    <s v="Pending"/>
    <s v="Pending"/>
    <s v=""/>
  </r>
  <r>
    <s v="SRM-0905"/>
    <s v="SRM"/>
    <d v="2024-06-29T06:03:34"/>
    <s v="P4"/>
    <s v="Configuration Change"/>
    <s v="Access"/>
    <s v="SRM ticket requiring operational handling"/>
    <s v="Closed"/>
    <x v="2"/>
    <s v="Neha"/>
    <n v="48"/>
    <n v="9.2799999999999994"/>
    <n v="76.53"/>
    <d v="2024-07-02T10:35:29"/>
    <s v="Breached"/>
    <n v="76.53"/>
    <s v="Medium"/>
    <s v="APAC"/>
    <s v="Email"/>
    <s v="Unknown"/>
    <s v="No"/>
    <s v="No"/>
    <s v="Breached"/>
    <n v="2024"/>
    <s v="Jun"/>
    <s v="Jun-2024"/>
    <s v="Breached"/>
    <s v="48+ Hours"/>
    <n v="28.53"/>
  </r>
  <r>
    <s v="INM-0508"/>
    <s v="INM"/>
    <d v="2024-06-30T04:05:49"/>
    <s v="P3"/>
    <s v="Performance Issue"/>
    <s v="Infrastructure"/>
    <s v="INM ticket requiring operational handling"/>
    <s v="Closed"/>
    <x v="0"/>
    <s v="Rohit"/>
    <n v="24"/>
    <n v="2.11"/>
    <n v="6.22"/>
    <d v="2024-06-30T10:19:00"/>
    <s v="Met"/>
    <n v="6.22"/>
    <s v="High"/>
    <s v="Europe"/>
    <s v="Portal"/>
    <s v="Network Issue"/>
    <s v="No"/>
    <s v="No"/>
    <s v="Met"/>
    <n v="2024"/>
    <s v="Jun"/>
    <s v="Jun-2024"/>
    <s v="Met"/>
    <s v="5-8 Hours"/>
    <n v="-17.78"/>
  </r>
  <r>
    <s v="INM-0925"/>
    <s v="INM"/>
    <d v="2024-06-30T11:59:28"/>
    <s v="P2"/>
    <s v="Performance Issue"/>
    <s v="Security"/>
    <s v="INM ticket requiring operational handling"/>
    <s v="In Process"/>
    <x v="5"/>
    <s v="Divya"/>
    <n v="8"/>
    <n v="0.27"/>
    <m/>
    <m/>
    <s v="Pending"/>
    <n v="13164.01"/>
    <s v="High"/>
    <s v="APAC"/>
    <s v="Phone"/>
    <s v="Application Defect"/>
    <s v="No"/>
    <s v="No"/>
    <s v="Pending"/>
    <n v="2024"/>
    <s v="Jun"/>
    <s v="Jun-2024"/>
    <s v="Pending"/>
    <s v="Pending"/>
    <s v=""/>
  </r>
  <r>
    <s v="PRM-0335"/>
    <s v="PRM"/>
    <d v="2024-06-30T19:07:16"/>
    <s v="P3"/>
    <s v="Recurring Application Issue"/>
    <s v="Database"/>
    <s v="PRM ticket requiring operational handling"/>
    <s v="Closed"/>
    <x v="0"/>
    <s v="Suresh"/>
    <n v="24"/>
    <n v="1.95"/>
    <n v="8.39"/>
    <d v="2024-07-01T03:30:39"/>
    <s v="Met"/>
    <n v="8.39"/>
    <s v="Low"/>
    <s v="US"/>
    <s v="Service Desk"/>
    <s v="Infrastructure Failure"/>
    <s v="No"/>
    <s v="No"/>
    <s v="Met"/>
    <n v="2024"/>
    <s v="Jun"/>
    <s v="Jun-2024"/>
    <s v="Met"/>
    <s v="9-24 Hours"/>
    <n v="-15.61"/>
  </r>
  <r>
    <s v="SRM-0843"/>
    <s v="SRM"/>
    <d v="2024-06-30T23:05:08"/>
    <s v="P5"/>
    <s v="Data Request"/>
    <s v="Application"/>
    <s v="SRM ticket requiring operational handling"/>
    <s v="Closed"/>
    <x v="4"/>
    <s v="Asha"/>
    <n v="72"/>
    <n v="2.88"/>
    <n v="29.88"/>
    <d v="2024-07-02T04:58:14"/>
    <s v="Met"/>
    <n v="29.88"/>
    <s v="High"/>
    <s v="US"/>
    <s v="Portal"/>
    <s v="Capacity Constraint"/>
    <s v="No"/>
    <s v="No"/>
    <s v="Met"/>
    <n v="2024"/>
    <s v="Jun"/>
    <s v="Jun-2024"/>
    <s v="Met"/>
    <s v="25-48 Hours"/>
    <n v="-42.120000000000005"/>
  </r>
  <r>
    <s v="PRM-0477"/>
    <s v="PRM"/>
    <d v="2024-07-01T02:47:27"/>
    <s v="P5"/>
    <s v="Capacity Problem"/>
    <s v="Access"/>
    <s v="PRM ticket requiring operational handling"/>
    <s v="Closed"/>
    <x v="5"/>
    <s v="Neha"/>
    <n v="72"/>
    <n v="6.14"/>
    <n v="79.36"/>
    <d v="2024-07-04T10:08:46"/>
    <s v="Breached"/>
    <n v="79.36"/>
    <s v="Low"/>
    <s v="Europe"/>
    <s v="Monitoring Alert"/>
    <s v="Access Issue"/>
    <s v="Yes"/>
    <s v="No"/>
    <s v="Breached"/>
    <n v="2024"/>
    <s v="Jul"/>
    <s v="Jul-2024"/>
    <s v="Breached"/>
    <s v="48+ Hours"/>
    <n v="7.3599999999999994"/>
  </r>
  <r>
    <s v="PRM-0078"/>
    <s v="PRM"/>
    <d v="2024-07-01T07:05:45"/>
    <s v="P4"/>
    <s v="Infrastructure Root Cause"/>
    <s v="Database"/>
    <s v="PRM ticket requiring operational handling"/>
    <s v="Closed"/>
    <x v="1"/>
    <s v="Suresh"/>
    <n v="48"/>
    <n v="1.39"/>
    <n v="45.63"/>
    <d v="2024-07-03T04:43:27"/>
    <s v="Met"/>
    <n v="45.63"/>
    <s v="Low"/>
    <s v="APAC"/>
    <s v="Email"/>
    <s v="Access Issue"/>
    <s v="No"/>
    <s v="No"/>
    <s v="Met"/>
    <n v="2024"/>
    <s v="Jul"/>
    <s v="Jul-2024"/>
    <s v="Met"/>
    <s v="25-48 Hours"/>
    <n v="-2.3699999999999974"/>
  </r>
  <r>
    <s v="INM-0568"/>
    <s v="INM"/>
    <d v="2024-07-01T07:15:20"/>
    <s v="P3"/>
    <s v="Performance Issue"/>
    <s v="Security"/>
    <s v="INM ticket requiring operational handling"/>
    <s v="In Process"/>
    <x v="1"/>
    <s v="Kavya"/>
    <n v="24"/>
    <n v="1.26"/>
    <m/>
    <m/>
    <s v="Pending"/>
    <n v="13144.74"/>
    <s v="High"/>
    <s v="US"/>
    <s v="Monitoring Alert"/>
    <s v="Access Issue"/>
    <s v="No"/>
    <s v="No"/>
    <s v="Pending"/>
    <n v="2024"/>
    <s v="Jul"/>
    <s v="Jul-2024"/>
    <s v="Pending"/>
    <s v="Pending"/>
    <s v=""/>
  </r>
  <r>
    <s v="INM-0617"/>
    <s v="INM"/>
    <d v="2024-07-01T14:28:06"/>
    <s v="P5"/>
    <s v="Network Connectivity"/>
    <s v="Reporting"/>
    <s v="INM ticket requiring operational handling"/>
    <s v="Closed"/>
    <x v="4"/>
    <s v="Nisha"/>
    <n v="72"/>
    <n v="13.27"/>
    <n v="48.92"/>
    <d v="2024-07-03T15:23:06"/>
    <s v="Met"/>
    <n v="48.92"/>
    <s v="Low"/>
    <s v="APAC"/>
    <s v="Monitoring Alert"/>
    <s v="Configuration Error"/>
    <s v="No"/>
    <s v="No"/>
    <s v="Met"/>
    <n v="2024"/>
    <s v="Jul"/>
    <s v="Jul-2024"/>
    <s v="Met"/>
    <s v="48+ Hours"/>
    <n v="-23.08"/>
  </r>
  <r>
    <s v="INM-0483"/>
    <s v="INM"/>
    <d v="2024-07-02T03:00:10"/>
    <s v="P3"/>
    <s v="Integration Failure"/>
    <s v="Reporting"/>
    <s v="INM ticket requiring operational handling"/>
    <s v="Closed"/>
    <x v="0"/>
    <s v="Rohit"/>
    <n v="24"/>
    <n v="1.71"/>
    <n v="15.19"/>
    <d v="2024-07-02T18:11:50"/>
    <s v="Met"/>
    <n v="15.19"/>
    <s v="Low"/>
    <s v="APAC"/>
    <s v="Email"/>
    <s v="Access Issue"/>
    <s v="No"/>
    <s v="No"/>
    <s v="Met"/>
    <n v="2024"/>
    <s v="Jul"/>
    <s v="Jul-2024"/>
    <s v="Met"/>
    <s v="9-24 Hours"/>
    <n v="-8.81"/>
  </r>
  <r>
    <s v="SRM-0562"/>
    <s v="SRM"/>
    <d v="2024-07-02T10:11:35"/>
    <s v="P5"/>
    <s v="Data Request"/>
    <s v="Application"/>
    <s v="SRM ticket requiring operational handling"/>
    <s v="Closed"/>
    <x v="1"/>
    <s v="Anil"/>
    <n v="72"/>
    <n v="7.68"/>
    <n v="30.51"/>
    <d v="2024-07-03T16:42:06"/>
    <s v="Met"/>
    <n v="30.51"/>
    <s v="High"/>
    <s v="India"/>
    <s v="Portal"/>
    <s v="Access Issue"/>
    <s v="No"/>
    <s v="No"/>
    <s v="Met"/>
    <n v="2024"/>
    <s v="Jul"/>
    <s v="Jul-2024"/>
    <s v="Met"/>
    <s v="25-48 Hours"/>
    <n v="-41.489999999999995"/>
  </r>
  <r>
    <s v="PRM-0431"/>
    <s v="PRM"/>
    <d v="2024-07-02T15:21:29"/>
    <s v="P2"/>
    <s v="Security Vulnerability"/>
    <s v="Database"/>
    <s v="PRM ticket requiring operational handling"/>
    <s v="In Process"/>
    <x v="1"/>
    <s v="Kavya"/>
    <n v="8"/>
    <n v="1.03"/>
    <m/>
    <m/>
    <s v="Pending"/>
    <n v="13112.64"/>
    <s v="High"/>
    <s v="APAC"/>
    <s v="Email"/>
    <s v="Access Issue"/>
    <s v="No"/>
    <s v="No"/>
    <s v="Pending"/>
    <n v="2024"/>
    <s v="Jul"/>
    <s v="Jul-2024"/>
    <s v="Pending"/>
    <s v="Pending"/>
    <s v=""/>
  </r>
  <r>
    <s v="SRM-0579"/>
    <s v="SRM"/>
    <d v="2024-07-02T16:46:19"/>
    <s v="P5"/>
    <s v="Configuration Change"/>
    <s v="Security"/>
    <s v="SRM ticket requiring operational handling"/>
    <s v="Closed"/>
    <x v="4"/>
    <s v="Nisha"/>
    <n v="72"/>
    <n v="12.79"/>
    <n v="16.93"/>
    <d v="2024-07-03T09:42:16"/>
    <s v="Met"/>
    <n v="16.93"/>
    <s v="Low"/>
    <s v="Europe"/>
    <s v="Email"/>
    <s v="Certificate Expiry"/>
    <s v="No"/>
    <s v="No"/>
    <s v="Met"/>
    <n v="2024"/>
    <s v="Jul"/>
    <s v="Jul-2024"/>
    <s v="Met"/>
    <s v="9-24 Hours"/>
    <n v="-55.07"/>
  </r>
  <r>
    <s v="SRM-0156"/>
    <s v="SRM"/>
    <d v="2024-07-03T09:05:03"/>
    <s v="P4"/>
    <s v="New User Setup"/>
    <s v="Reporting"/>
    <s v="SRM ticket requiring operational handling"/>
    <s v="Noticed"/>
    <x v="2"/>
    <s v="Nisha"/>
    <n v="48"/>
    <n v="4.87"/>
    <m/>
    <m/>
    <s v="Pending"/>
    <n v="13094.92"/>
    <s v="Medium"/>
    <s v="UK"/>
    <s v="Portal"/>
    <s v="Capacity Constraint"/>
    <s v="No"/>
    <s v="No"/>
    <s v="Pending"/>
    <n v="2024"/>
    <s v="Jul"/>
    <s v="Jul-2024"/>
    <s v="Pending"/>
    <s v="Pending"/>
    <s v=""/>
  </r>
  <r>
    <s v="SRM-0418"/>
    <s v="SRM"/>
    <d v="2024-07-03T13:25:26"/>
    <s v="P4"/>
    <s v="Configuration Change"/>
    <s v="Middleware"/>
    <s v="SRM ticket requiring operational handling"/>
    <s v="In Process"/>
    <x v="4"/>
    <s v="Priya"/>
    <n v="48"/>
    <n v="10.57"/>
    <m/>
    <m/>
    <s v="Pending"/>
    <n v="13090.58"/>
    <s v="Medium"/>
    <s v="US"/>
    <s v="Service Desk"/>
    <s v="Application Defect"/>
    <s v="No"/>
    <s v="No"/>
    <s v="Pending"/>
    <n v="2024"/>
    <s v="Jul"/>
    <s v="Jul-2024"/>
    <s v="Pending"/>
    <s v="Pending"/>
    <s v=""/>
  </r>
  <r>
    <s v="SRM-0826"/>
    <s v="SRM"/>
    <d v="2024-07-04T01:41:47"/>
    <s v="P4"/>
    <s v="Access Request"/>
    <s v="Reporting"/>
    <s v="SRM ticket requiring operational handling"/>
    <s v="Assigned"/>
    <x v="2"/>
    <s v="Amit"/>
    <n v="48"/>
    <n v="2.0299999999999998"/>
    <m/>
    <m/>
    <s v="Pending"/>
    <n v="13078.3"/>
    <s v="Medium"/>
    <s v="APAC"/>
    <s v="Monitoring Alert"/>
    <s v="Unknown"/>
    <s v="No"/>
    <s v="No"/>
    <s v="Pending"/>
    <n v="2024"/>
    <s v="Jul"/>
    <s v="Jul-2024"/>
    <s v="Pending"/>
    <s v="Pending"/>
    <s v=""/>
  </r>
  <r>
    <s v="INM-0696"/>
    <s v="INM"/>
    <d v="2024-07-04T05:21:26"/>
    <s v="P2"/>
    <s v="Login/Access"/>
    <s v="Access"/>
    <s v="INM ticket requiring operational handling"/>
    <s v="Noticed"/>
    <x v="4"/>
    <s v="Asha"/>
    <n v="8"/>
    <n v="0.74"/>
    <m/>
    <m/>
    <s v="Pending"/>
    <n v="13074.64"/>
    <s v="High"/>
    <s v="US"/>
    <s v="Phone"/>
    <s v="User Error"/>
    <s v="No"/>
    <s v="No"/>
    <s v="Pending"/>
    <n v="2024"/>
    <s v="Jul"/>
    <s v="Jul-2024"/>
    <s v="Pending"/>
    <s v="Pending"/>
    <s v=""/>
  </r>
  <r>
    <s v="PRM-0350"/>
    <s v="PRM"/>
    <d v="2024-07-04T13:12:54"/>
    <s v="P3"/>
    <s v="Recurring Application Issue"/>
    <s v="Access"/>
    <s v="PRM ticket requiring operational handling"/>
    <s v="Closed"/>
    <x v="0"/>
    <s v="Manoj"/>
    <n v="24"/>
    <n v="2.35"/>
    <n v="9.76"/>
    <d v="2024-07-04T22:58:18"/>
    <s v="Met"/>
    <n v="9.76"/>
    <s v="High"/>
    <s v="India"/>
    <s v="Portal"/>
    <s v="Unknown"/>
    <s v="No"/>
    <s v="No"/>
    <s v="Met"/>
    <n v="2024"/>
    <s v="Jul"/>
    <s v="Jul-2024"/>
    <s v="Met"/>
    <s v="9-24 Hours"/>
    <n v="-14.24"/>
  </r>
  <r>
    <s v="SRM-0260"/>
    <s v="SRM"/>
    <d v="2024-07-04T19:41:14"/>
    <s v="P5"/>
    <s v="Access Request"/>
    <s v="Security"/>
    <s v="SRM ticket requiring operational handling"/>
    <s v="Closed"/>
    <x v="1"/>
    <s v="Rohit"/>
    <n v="72"/>
    <n v="2.1"/>
    <n v="139.16"/>
    <d v="2024-07-10T14:50:40"/>
    <s v="Breached"/>
    <n v="139.16"/>
    <s v="High"/>
    <s v="US"/>
    <s v="Portal"/>
    <s v="Capacity Constraint"/>
    <s v="No"/>
    <s v="No"/>
    <s v="Breached"/>
    <n v="2024"/>
    <s v="Jul"/>
    <s v="Jul-2024"/>
    <s v="Breached"/>
    <s v="48+ Hours"/>
    <n v="67.16"/>
  </r>
  <r>
    <s v="INM-0919"/>
    <s v="INM"/>
    <d v="2024-07-05T00:37:41"/>
    <s v="P4"/>
    <s v="Network Connectivity"/>
    <s v="Application"/>
    <s v="INM ticket requiring operational handling"/>
    <s v="Noticed"/>
    <x v="5"/>
    <s v="Rohit"/>
    <n v="48"/>
    <n v="1.39"/>
    <m/>
    <m/>
    <s v="Pending"/>
    <n v="13055.37"/>
    <s v="High"/>
    <s v="Europe"/>
    <s v="Portal"/>
    <s v="Third-Party Dependency"/>
    <s v="No"/>
    <s v="No"/>
    <s v="Pending"/>
    <n v="2024"/>
    <s v="Jul"/>
    <s v="Jul-2024"/>
    <s v="Pending"/>
    <s v="Pending"/>
    <s v=""/>
  </r>
  <r>
    <s v="SRM-0542"/>
    <s v="SRM"/>
    <d v="2024-07-05T14:04:34"/>
    <s v="P3"/>
    <s v="Account Request"/>
    <s v="Application"/>
    <s v="SRM ticket requiring operational handling"/>
    <s v="In Process"/>
    <x v="4"/>
    <s v="Vikram"/>
    <n v="24"/>
    <n v="1.61"/>
    <m/>
    <m/>
    <s v="Pending"/>
    <n v="13041.92"/>
    <s v="Medium"/>
    <s v="US"/>
    <s v="Service Desk"/>
    <s v="Access Issue"/>
    <s v="No"/>
    <s v="No"/>
    <s v="Pending"/>
    <n v="2024"/>
    <s v="Jul"/>
    <s v="Jul-2024"/>
    <s v="Pending"/>
    <s v="Pending"/>
    <s v=""/>
  </r>
  <r>
    <s v="SRM-0785"/>
    <s v="SRM"/>
    <d v="2024-07-05T16:00:16"/>
    <s v="P3"/>
    <s v="Data Request"/>
    <s v="Infrastructure"/>
    <s v="SRM ticket requiring operational handling"/>
    <s v="Closed"/>
    <x v="5"/>
    <s v="Pooja"/>
    <n v="24"/>
    <n v="3.29"/>
    <n v="8.77"/>
    <d v="2024-07-06T00:46:29"/>
    <s v="Met"/>
    <n v="8.77"/>
    <s v="Low"/>
    <s v="India"/>
    <s v="Email"/>
    <s v="Access Issue"/>
    <s v="No"/>
    <s v="No"/>
    <s v="Met"/>
    <n v="2024"/>
    <s v="Jul"/>
    <s v="Jul-2024"/>
    <s v="Met"/>
    <s v="9-24 Hours"/>
    <n v="-15.23"/>
  </r>
  <r>
    <s v="SRM-0287"/>
    <s v="SRM"/>
    <d v="2024-07-05T18:56:47"/>
    <s v="P4"/>
    <s v="Access Request"/>
    <s v="Reporting"/>
    <s v="SRM ticket requiring operational handling"/>
    <s v="In Process"/>
    <x v="2"/>
    <s v="Rohit"/>
    <n v="48"/>
    <n v="4.58"/>
    <m/>
    <m/>
    <s v="Pending"/>
    <n v="13037.05"/>
    <s v="Low"/>
    <s v="US"/>
    <s v="Portal"/>
    <s v="User Error"/>
    <s v="No"/>
    <s v="No"/>
    <s v="Pending"/>
    <n v="2024"/>
    <s v="Jul"/>
    <s v="Jul-2024"/>
    <s v="Pending"/>
    <s v="Pending"/>
    <s v=""/>
  </r>
  <r>
    <s v="INM-0346"/>
    <s v="INM"/>
    <d v="2024-07-06T02:39:05"/>
    <s v="P3"/>
    <s v="Login/Access"/>
    <s v="Application"/>
    <s v="INM ticket requiring operational handling"/>
    <s v="Noticed"/>
    <x v="2"/>
    <s v="Neha"/>
    <n v="24"/>
    <n v="2.11"/>
    <m/>
    <m/>
    <s v="Pending"/>
    <n v="13029.35"/>
    <s v="High"/>
    <s v="India"/>
    <s v="Monitoring Alert"/>
    <s v="Configuration Error"/>
    <s v="No"/>
    <s v="Yes"/>
    <s v="Pending"/>
    <n v="2024"/>
    <s v="Jul"/>
    <s v="Jul-2024"/>
    <s v="Pending"/>
    <s v="Pending"/>
    <s v=""/>
  </r>
  <r>
    <s v="PRM-0050"/>
    <s v="PRM"/>
    <d v="2024-07-06T03:42:15"/>
    <s v="P3"/>
    <s v="Performance Root Cause"/>
    <s v="Application"/>
    <s v="PRM ticket requiring operational handling"/>
    <s v="Assigned"/>
    <x v="1"/>
    <s v="Priya"/>
    <n v="24"/>
    <n v="0.23"/>
    <m/>
    <m/>
    <s v="Pending"/>
    <n v="13028.3"/>
    <s v="Low"/>
    <s v="Europe"/>
    <s v="Monitoring Alert"/>
    <s v="Access Issue"/>
    <s v="No"/>
    <s v="No"/>
    <s v="Pending"/>
    <n v="2024"/>
    <s v="Jul"/>
    <s v="Jul-2024"/>
    <s v="Pending"/>
    <s v="Pending"/>
    <s v=""/>
  </r>
  <r>
    <s v="SRM-0666"/>
    <s v="SRM"/>
    <d v="2024-07-06T16:41:02"/>
    <s v="P3"/>
    <s v="Configuration Change"/>
    <s v="Application"/>
    <s v="SRM ticket requiring operational handling"/>
    <s v="Closed"/>
    <x v="1"/>
    <s v="Kiran"/>
    <n v="24"/>
    <n v="4.7"/>
    <n v="19.52"/>
    <d v="2024-07-07T12:12:04"/>
    <s v="Met"/>
    <n v="19.52"/>
    <s v="Low"/>
    <s v="Europe"/>
    <s v="Email"/>
    <s v="Access Issue"/>
    <s v="No"/>
    <s v="No"/>
    <s v="Met"/>
    <n v="2024"/>
    <s v="Jul"/>
    <s v="Jul-2024"/>
    <s v="Met"/>
    <s v="9-24 Hours"/>
    <n v="-4.4800000000000004"/>
  </r>
  <r>
    <s v="INM-0933"/>
    <s v="INM"/>
    <d v="2024-07-07T05:27:02"/>
    <s v="P4"/>
    <s v="Server Issue"/>
    <s v="Security"/>
    <s v="INM ticket requiring operational handling"/>
    <s v="Closed"/>
    <x v="3"/>
    <s v="Anil"/>
    <n v="48"/>
    <n v="1.79"/>
    <n v="31.2"/>
    <d v="2024-07-08T12:38:54"/>
    <s v="Met"/>
    <n v="31.2"/>
    <s v="Low"/>
    <s v="US"/>
    <s v="Monitoring Alert"/>
    <s v="Third-Party Dependency"/>
    <s v="No"/>
    <s v="No"/>
    <s v="Met"/>
    <n v="2024"/>
    <s v="Jul"/>
    <s v="Jul-2024"/>
    <s v="Met"/>
    <s v="25-48 Hours"/>
    <n v="-16.8"/>
  </r>
  <r>
    <s v="PRM-0895"/>
    <s v="PRM"/>
    <d v="2024-07-07T15:58:42"/>
    <s v="P3"/>
    <s v="Performance Root Cause"/>
    <s v="Middleware"/>
    <s v="PRM ticket requiring operational handling"/>
    <s v="In Process"/>
    <x v="2"/>
    <s v="Amit"/>
    <n v="24"/>
    <n v="2.4700000000000002"/>
    <m/>
    <m/>
    <s v="Pending"/>
    <n v="12992.02"/>
    <s v="High"/>
    <s v="UK"/>
    <s v="Service Desk"/>
    <s v="User Error"/>
    <s v="No"/>
    <s v="No"/>
    <s v="Pending"/>
    <n v="2024"/>
    <s v="Jul"/>
    <s v="Jul-2024"/>
    <s v="Pending"/>
    <s v="Pending"/>
    <s v=""/>
  </r>
  <r>
    <s v="SRM-0963"/>
    <s v="SRM"/>
    <d v="2024-07-07T18:00:32"/>
    <s v="P4"/>
    <s v="Data Request"/>
    <s v="Security"/>
    <s v="SRM ticket requiring operational handling"/>
    <s v="Closed"/>
    <x v="5"/>
    <s v="Sneha"/>
    <n v="48"/>
    <n v="9.68"/>
    <n v="9.65"/>
    <d v="2024-07-08T03:39:45"/>
    <s v="Met"/>
    <n v="9.65"/>
    <s v="High"/>
    <s v="India"/>
    <s v="Service Desk"/>
    <s v="Certificate Expiry"/>
    <s v="No"/>
    <s v="Yes"/>
    <s v="Met"/>
    <n v="2024"/>
    <s v="Jul"/>
    <s v="Jul-2024"/>
    <s v="Met"/>
    <s v="9-24 Hours"/>
    <n v="-38.35"/>
  </r>
  <r>
    <s v="PRM-0362"/>
    <s v="PRM"/>
    <d v="2024-07-07T21:18:14"/>
    <s v="P3"/>
    <s v="Infrastructure Root Cause"/>
    <s v="Infrastructure"/>
    <s v="PRM ticket requiring operational handling"/>
    <s v="Closed"/>
    <x v="5"/>
    <s v="Suresh"/>
    <n v="24"/>
    <n v="3.71"/>
    <n v="16.68"/>
    <d v="2024-07-08T13:59:14"/>
    <s v="Met"/>
    <n v="16.68"/>
    <s v="Medium"/>
    <s v="US"/>
    <s v="Monitoring Alert"/>
    <s v="Capacity Constraint"/>
    <s v="No"/>
    <s v="No"/>
    <s v="Met"/>
    <n v="2024"/>
    <s v="Jul"/>
    <s v="Jul-2024"/>
    <s v="Met"/>
    <s v="9-24 Hours"/>
    <n v="-7.32"/>
  </r>
  <r>
    <s v="PRM-0811"/>
    <s v="PRM"/>
    <d v="2024-07-07T21:50:03"/>
    <s v="P2"/>
    <s v="Security Vulnerability"/>
    <s v="Access"/>
    <s v="PRM ticket requiring operational handling"/>
    <s v="Closed"/>
    <x v="1"/>
    <s v="Divya"/>
    <n v="8"/>
    <n v="1.24"/>
    <n v="2.08"/>
    <d v="2024-07-07T23:55:01"/>
    <s v="Met"/>
    <n v="2.08"/>
    <s v="High"/>
    <s v="Europe"/>
    <s v="Service Desk"/>
    <s v="Configuration Error"/>
    <s v="No"/>
    <s v="Yes"/>
    <s v="Met"/>
    <n v="2024"/>
    <s v="Jul"/>
    <s v="Jul-2024"/>
    <s v="Met"/>
    <s v="0-4 Hours"/>
    <n v="-5.92"/>
  </r>
  <r>
    <s v="SRM-0383"/>
    <s v="SRM"/>
    <d v="2024-07-08T00:45:21"/>
    <s v="P3"/>
    <s v="Access Request"/>
    <s v="Infrastructure"/>
    <s v="SRM ticket requiring operational handling"/>
    <s v="Answered"/>
    <x v="5"/>
    <s v="Sneha"/>
    <n v="24"/>
    <n v="2.4700000000000002"/>
    <n v="20.9"/>
    <d v="2024-07-08T21:39:36"/>
    <s v="Met"/>
    <n v="20.9"/>
    <s v="High"/>
    <s v="US"/>
    <s v="Email"/>
    <s v="Infrastructure Failure"/>
    <s v="No"/>
    <s v="No"/>
    <s v="Met"/>
    <n v="2024"/>
    <s v="Jul"/>
    <s v="Jul-2024"/>
    <s v="Met"/>
    <s v="9-24 Hours"/>
    <n v="-3.1000000000000014"/>
  </r>
  <r>
    <s v="SRM-0743"/>
    <s v="SRM"/>
    <d v="2024-07-08T17:28:25"/>
    <s v="P4"/>
    <s v="New User Setup"/>
    <s v="Middleware"/>
    <s v="SRM ticket requiring operational handling"/>
    <s v="Closed"/>
    <x v="1"/>
    <s v="Kiran"/>
    <n v="48"/>
    <n v="1.08"/>
    <n v="39.35"/>
    <d v="2024-07-10T08:49:22"/>
    <s v="Met"/>
    <n v="39.35"/>
    <s v="Low"/>
    <s v="UK"/>
    <s v="Portal"/>
    <s v="Application Defect"/>
    <s v="No"/>
    <s v="No"/>
    <s v="Met"/>
    <n v="2024"/>
    <s v="Jul"/>
    <s v="Jul-2024"/>
    <s v="Met"/>
    <s v="25-48 Hours"/>
    <n v="-8.6499999999999986"/>
  </r>
  <r>
    <s v="SRM-0889"/>
    <s v="SRM"/>
    <d v="2024-07-09T00:55:35"/>
    <s v="P4"/>
    <s v="Certificate Request"/>
    <s v="Infrastructure"/>
    <s v="SRM ticket requiring operational handling"/>
    <s v="In Process"/>
    <x v="5"/>
    <s v="Ravi"/>
    <n v="48"/>
    <n v="6.4"/>
    <m/>
    <m/>
    <s v="Pending"/>
    <n v="12959.07"/>
    <s v="Medium"/>
    <s v="UK"/>
    <s v="Service Desk"/>
    <s v="Network Issue"/>
    <s v="No"/>
    <s v="No"/>
    <s v="Pending"/>
    <n v="2024"/>
    <s v="Jul"/>
    <s v="Jul-2024"/>
    <s v="Pending"/>
    <s v="Pending"/>
    <s v=""/>
  </r>
  <r>
    <s v="PRM-0958"/>
    <s v="PRM"/>
    <d v="2024-07-09T13:28:37"/>
    <s v="P4"/>
    <s v="Integration Root Cause"/>
    <s v="Middleware"/>
    <s v="PRM ticket requiring operational handling"/>
    <s v="In Process"/>
    <x v="5"/>
    <s v="Pooja"/>
    <n v="48"/>
    <n v="5.08"/>
    <m/>
    <m/>
    <s v="Pending"/>
    <n v="12946.52"/>
    <s v="Low"/>
    <s v="UK"/>
    <s v="Monitoring Alert"/>
    <s v="Configuration Error"/>
    <s v="No"/>
    <s v="No"/>
    <s v="Pending"/>
    <n v="2024"/>
    <s v="Jul"/>
    <s v="Jul-2024"/>
    <s v="Pending"/>
    <s v="Pending"/>
    <s v=""/>
  </r>
  <r>
    <s v="SRM-0908"/>
    <s v="SRM"/>
    <d v="2024-07-09T14:20:51"/>
    <s v="P4"/>
    <s v="Software Installation"/>
    <s v="Database"/>
    <s v="SRM ticket requiring operational handling"/>
    <s v="Answered"/>
    <x v="5"/>
    <s v="Nisha"/>
    <n v="48"/>
    <n v="3.08"/>
    <n v="83.25"/>
    <d v="2024-07-13T01:35:36"/>
    <s v="Breached"/>
    <n v="83.25"/>
    <s v="Medium"/>
    <s v="Europe"/>
    <s v="Service Desk"/>
    <s v="Application Defect"/>
    <s v="No"/>
    <s v="No"/>
    <s v="Breached"/>
    <n v="2024"/>
    <s v="Jul"/>
    <s v="Jul-2024"/>
    <s v="Breached"/>
    <s v="48+ Hours"/>
    <n v="35.25"/>
  </r>
  <r>
    <s v="PRM-0529"/>
    <s v="PRM"/>
    <d v="2024-07-09T16:19:54"/>
    <s v="P2"/>
    <s v="Capacity Problem"/>
    <s v="Middleware"/>
    <s v="PRM ticket requiring operational handling"/>
    <s v="Assigned"/>
    <x v="3"/>
    <s v="Priya"/>
    <n v="8"/>
    <n v="0.4"/>
    <m/>
    <m/>
    <s v="Pending"/>
    <n v="12943.67"/>
    <s v="High"/>
    <s v="India"/>
    <s v="Email"/>
    <s v="Network Issue"/>
    <s v="No"/>
    <s v="No"/>
    <s v="Pending"/>
    <n v="2024"/>
    <s v="Jul"/>
    <s v="Jul-2024"/>
    <s v="Pending"/>
    <s v="Pending"/>
    <s v=""/>
  </r>
  <r>
    <s v="INM-0211"/>
    <s v="INM"/>
    <d v="2024-07-09T21:26:24"/>
    <s v="P3"/>
    <s v="Network Connectivity"/>
    <s v="Access"/>
    <s v="INM ticket requiring operational handling"/>
    <s v="Closed"/>
    <x v="1"/>
    <s v="Suresh"/>
    <n v="24"/>
    <n v="0.85"/>
    <n v="77.47"/>
    <d v="2024-07-13T02:54:24"/>
    <s v="Breached"/>
    <n v="77.47"/>
    <s v="Low"/>
    <s v="Europe"/>
    <s v="Phone"/>
    <s v="Certificate Expiry"/>
    <s v="No"/>
    <s v="No"/>
    <s v="Breached"/>
    <n v="2024"/>
    <s v="Jul"/>
    <s v="Jul-2024"/>
    <s v="Breached"/>
    <s v="48+ Hours"/>
    <n v="53.47"/>
  </r>
  <r>
    <s v="SRM-0592"/>
    <s v="SRM"/>
    <d v="2024-07-10T03:42:24"/>
    <s v="P2"/>
    <s v="New User Setup"/>
    <s v="Reporting"/>
    <s v="SRM ticket requiring operational handling"/>
    <s v="Closed"/>
    <x v="4"/>
    <s v="Divya"/>
    <n v="8"/>
    <n v="0.77"/>
    <n v="15.94"/>
    <d v="2024-07-10T19:38:50"/>
    <s v="Breached"/>
    <n v="15.94"/>
    <s v="High"/>
    <s v="India"/>
    <s v="Email"/>
    <s v="Third-Party Dependency"/>
    <s v="No"/>
    <s v="Yes"/>
    <s v="Breached"/>
    <n v="2024"/>
    <s v="Jul"/>
    <s v="Jul-2024"/>
    <s v="Breached"/>
    <s v="9-24 Hours"/>
    <n v="7.9399999999999995"/>
  </r>
  <r>
    <s v="PRM-0828"/>
    <s v="PRM"/>
    <d v="2024-07-10T19:45:39"/>
    <s v="P3"/>
    <s v="Infrastructure Root Cause"/>
    <s v="Infrastructure"/>
    <s v="PRM ticket requiring operational handling"/>
    <s v="Closed"/>
    <x v="4"/>
    <s v="Rohit"/>
    <n v="24"/>
    <n v="1.5"/>
    <n v="54.39"/>
    <d v="2024-07-13T02:09:14"/>
    <s v="Breached"/>
    <n v="54.39"/>
    <s v="High"/>
    <s v="APAC"/>
    <s v="Monitoring Alert"/>
    <s v="Access Issue"/>
    <s v="No"/>
    <s v="No"/>
    <s v="Breached"/>
    <n v="2024"/>
    <s v="Jul"/>
    <s v="Jul-2024"/>
    <s v="Breached"/>
    <s v="48+ Hours"/>
    <n v="30.39"/>
  </r>
  <r>
    <s v="INM-0380"/>
    <s v="INM"/>
    <d v="2024-07-10T20:36:25"/>
    <s v="P3"/>
    <s v="Login/Access"/>
    <s v="Database"/>
    <s v="INM ticket requiring operational handling"/>
    <s v="Noticed"/>
    <x v="3"/>
    <s v="Nisha"/>
    <n v="24"/>
    <n v="2.58"/>
    <m/>
    <m/>
    <s v="Pending"/>
    <n v="12915.39"/>
    <s v="Medium"/>
    <s v="US"/>
    <s v="Email"/>
    <s v="Application Defect"/>
    <s v="No"/>
    <s v="No"/>
    <s v="Pending"/>
    <n v="2024"/>
    <s v="Jul"/>
    <s v="Jul-2024"/>
    <s v="Pending"/>
    <s v="Pending"/>
    <s v=""/>
  </r>
  <r>
    <s v="INM-0209"/>
    <s v="INM"/>
    <d v="2024-07-11T15:16:48"/>
    <s v="P4"/>
    <s v="Application Down"/>
    <s v="Infrastructure"/>
    <s v="INM ticket requiring operational handling"/>
    <s v="Closed"/>
    <x v="1"/>
    <s v="Kiran"/>
    <n v="48"/>
    <n v="5.69"/>
    <n v="2.34"/>
    <d v="2024-07-11T17:37:29"/>
    <s v="Met"/>
    <n v="2.34"/>
    <s v="Medium"/>
    <s v="India"/>
    <s v="Email"/>
    <s v="Infrastructure Failure"/>
    <s v="No"/>
    <s v="No"/>
    <s v="Met"/>
    <n v="2024"/>
    <s v="Jul"/>
    <s v="Jul-2024"/>
    <s v="Met"/>
    <s v="0-4 Hours"/>
    <n v="-45.66"/>
  </r>
  <r>
    <s v="SRM-0505"/>
    <s v="SRM"/>
    <d v="2024-07-11T19:20:58"/>
    <s v="P5"/>
    <s v="Access Request"/>
    <s v="Reporting"/>
    <s v="SRM ticket requiring operational handling"/>
    <s v="Assigned"/>
    <x v="0"/>
    <s v="Rahul"/>
    <n v="72"/>
    <n v="2.75"/>
    <m/>
    <m/>
    <s v="Pending"/>
    <n v="12892.65"/>
    <s v="High"/>
    <s v="India"/>
    <s v="Portal"/>
    <s v="User Error"/>
    <s v="No"/>
    <s v="No"/>
    <s v="Pending"/>
    <n v="2024"/>
    <s v="Jul"/>
    <s v="Jul-2024"/>
    <s v="Pending"/>
    <s v="Pending"/>
    <s v=""/>
  </r>
  <r>
    <s v="SRM-0473"/>
    <s v="SRM"/>
    <d v="2024-07-11T22:09:24"/>
    <s v="P4"/>
    <s v="Data Request"/>
    <s v="Database"/>
    <s v="SRM ticket requiring operational handling"/>
    <s v="Closed"/>
    <x v="1"/>
    <s v="Pooja"/>
    <n v="48"/>
    <n v="2.63"/>
    <n v="7.08"/>
    <d v="2024-07-12T05:14:12"/>
    <s v="Met"/>
    <n v="7.08"/>
    <s v="High"/>
    <s v="India"/>
    <s v="Monitoring Alert"/>
    <s v="Third-Party Dependency"/>
    <s v="No"/>
    <s v="No"/>
    <s v="Met"/>
    <n v="2024"/>
    <s v="Jul"/>
    <s v="Jul-2024"/>
    <s v="Met"/>
    <s v="5-8 Hours"/>
    <n v="-40.92"/>
  </r>
  <r>
    <s v="SRM-0521"/>
    <s v="SRM"/>
    <d v="2024-07-11T22:42:54"/>
    <s v="P3"/>
    <s v="New User Setup"/>
    <s v="Middleware"/>
    <s v="SRM ticket requiring operational handling"/>
    <s v="In Process"/>
    <x v="2"/>
    <s v="Priya"/>
    <n v="24"/>
    <n v="1.44"/>
    <m/>
    <m/>
    <s v="Pending"/>
    <n v="12889.28"/>
    <s v="Medium"/>
    <s v="UK"/>
    <s v="Email"/>
    <s v="Certificate Expiry"/>
    <s v="No"/>
    <s v="No"/>
    <s v="Pending"/>
    <n v="2024"/>
    <s v="Jul"/>
    <s v="Jul-2024"/>
    <s v="Pending"/>
    <s v="Pending"/>
    <s v=""/>
  </r>
  <r>
    <s v="SRM-0573"/>
    <s v="SRM"/>
    <d v="2024-07-12T06:03:25"/>
    <s v="P2"/>
    <s v="Account Request"/>
    <s v="Access"/>
    <s v="SRM ticket requiring operational handling"/>
    <s v="Closed"/>
    <x v="1"/>
    <s v="Rahul"/>
    <n v="8"/>
    <n v="0.24"/>
    <n v="9.92"/>
    <d v="2024-07-12T15:58:26"/>
    <s v="Breached"/>
    <n v="9.92"/>
    <s v="High"/>
    <s v="APAC"/>
    <s v="Phone"/>
    <s v="Third-Party Dependency"/>
    <s v="No"/>
    <s v="Yes"/>
    <s v="Breached"/>
    <n v="2024"/>
    <s v="Jul"/>
    <s v="Jul-2024"/>
    <s v="Breached"/>
    <s v="9-24 Hours"/>
    <n v="1.92"/>
  </r>
  <r>
    <s v="PRM-0844"/>
    <s v="PRM"/>
    <d v="2024-07-12T06:23:29"/>
    <s v="P1"/>
    <s v="Recurring Application Issue"/>
    <s v="Security"/>
    <s v="PRM ticket requiring operational handling"/>
    <s v="In Process"/>
    <x v="3"/>
    <s v="Suresh"/>
    <n v="4"/>
    <n v="0.27"/>
    <m/>
    <m/>
    <s v="Pending"/>
    <n v="12881.61"/>
    <s v="Critical"/>
    <s v="UK"/>
    <s v="Phone"/>
    <s v="Capacity Constraint"/>
    <s v="No"/>
    <s v="Yes"/>
    <s v="Pending"/>
    <n v="2024"/>
    <s v="Jul"/>
    <s v="Jul-2024"/>
    <s v="Pending"/>
    <s v="Pending"/>
    <s v=""/>
  </r>
  <r>
    <s v="PRM-0641"/>
    <s v="PRM"/>
    <d v="2024-07-12T17:23:56"/>
    <s v="P5"/>
    <s v="Process Gap"/>
    <s v="Database"/>
    <s v="PRM ticket requiring operational handling"/>
    <s v="Closed"/>
    <x v="2"/>
    <s v="Rahul"/>
    <n v="72"/>
    <n v="4.1900000000000004"/>
    <n v="23.52"/>
    <d v="2024-07-13T16:55:06"/>
    <s v="Met"/>
    <n v="23.52"/>
    <s v="High"/>
    <s v="APAC"/>
    <s v="Email"/>
    <s v="Unknown"/>
    <s v="No"/>
    <s v="No"/>
    <s v="Met"/>
    <n v="2024"/>
    <s v="Jul"/>
    <s v="Jul-2024"/>
    <s v="Met"/>
    <s v="9-24 Hours"/>
    <n v="-48.480000000000004"/>
  </r>
  <r>
    <s v="PRM-0531"/>
    <s v="PRM"/>
    <d v="2024-07-12T21:29:17"/>
    <s v="P4"/>
    <s v="Performance Root Cause"/>
    <s v="Security"/>
    <s v="PRM ticket requiring operational handling"/>
    <s v="In Process"/>
    <x v="5"/>
    <s v="Priya"/>
    <n v="48"/>
    <n v="2.4900000000000002"/>
    <m/>
    <m/>
    <s v="Pending"/>
    <n v="12866.51"/>
    <s v="Low"/>
    <s v="UK"/>
    <s v="Service Desk"/>
    <s v="Capacity Constraint"/>
    <s v="No"/>
    <s v="No"/>
    <s v="Pending"/>
    <n v="2024"/>
    <s v="Jul"/>
    <s v="Jul-2024"/>
    <s v="Pending"/>
    <s v="Pending"/>
    <s v=""/>
  </r>
  <r>
    <s v="PRM-0664"/>
    <s v="PRM"/>
    <d v="2024-07-12T21:33:26"/>
    <s v="P4"/>
    <s v="Infrastructure Root Cause"/>
    <s v="Application"/>
    <s v="PRM ticket requiring operational handling"/>
    <s v="Noticed"/>
    <x v="0"/>
    <s v="Asha"/>
    <n v="48"/>
    <n v="6.41"/>
    <m/>
    <m/>
    <s v="Pending"/>
    <n v="12866.44"/>
    <s v="Low"/>
    <s v="Europe"/>
    <s v="Portal"/>
    <s v="Third-Party Dependency"/>
    <s v="No"/>
    <s v="No"/>
    <s v="Pending"/>
    <n v="2024"/>
    <s v="Jul"/>
    <s v="Jul-2024"/>
    <s v="Pending"/>
    <s v="Pending"/>
    <s v=""/>
  </r>
  <r>
    <s v="PRM-0558"/>
    <s v="PRM"/>
    <d v="2024-07-13T03:04:25"/>
    <s v="P5"/>
    <s v="Recurring Application Issue"/>
    <s v="Reporting"/>
    <s v="PRM ticket requiring operational handling"/>
    <s v="Assigned"/>
    <x v="4"/>
    <s v="Amit"/>
    <n v="72"/>
    <n v="11.82"/>
    <m/>
    <m/>
    <s v="Pending"/>
    <n v="12860.93"/>
    <s v="High"/>
    <s v="US"/>
    <s v="Portal"/>
    <s v="Configuration Error"/>
    <s v="No"/>
    <s v="No"/>
    <s v="Pending"/>
    <n v="2024"/>
    <s v="Jul"/>
    <s v="Jul-2024"/>
    <s v="Pending"/>
    <s v="Pending"/>
    <s v=""/>
  </r>
  <r>
    <s v="INM-0206"/>
    <s v="INM"/>
    <d v="2024-07-13T08:25:21"/>
    <s v="P2"/>
    <s v="Network Connectivity"/>
    <s v="Infrastructure"/>
    <s v="INM ticket requiring operational handling"/>
    <s v="In Process"/>
    <x v="1"/>
    <s v="Anil"/>
    <n v="8"/>
    <n v="1.18"/>
    <m/>
    <m/>
    <s v="Pending"/>
    <n v="12855.58"/>
    <s v="High"/>
    <s v="Europe"/>
    <s v="Phone"/>
    <s v="Third-Party Dependency"/>
    <s v="No"/>
    <s v="No"/>
    <s v="Pending"/>
    <n v="2024"/>
    <s v="Jul"/>
    <s v="Jul-2024"/>
    <s v="Pending"/>
    <s v="Pending"/>
    <s v=""/>
  </r>
  <r>
    <s v="INM-0618"/>
    <s v="INM"/>
    <d v="2024-07-13T18:49:56"/>
    <s v="P1"/>
    <s v="Login/Access"/>
    <s v="Access"/>
    <s v="INM ticket requiring operational handling"/>
    <s v="Closed"/>
    <x v="4"/>
    <s v="Anil"/>
    <n v="4"/>
    <n v="0.31"/>
    <n v="0.21"/>
    <d v="2024-07-13T19:02:45"/>
    <s v="Met"/>
    <n v="0.21"/>
    <s v="Critical"/>
    <s v="India"/>
    <s v="Email"/>
    <s v="Application Defect"/>
    <s v="No"/>
    <s v="Yes"/>
    <s v="Met"/>
    <n v="2024"/>
    <s v="Jul"/>
    <s v="Jul-2024"/>
    <s v="Met"/>
    <s v="0-4 Hours"/>
    <n v="-3.79"/>
  </r>
  <r>
    <s v="PRM-0479"/>
    <s v="PRM"/>
    <d v="2024-07-14T00:00:06"/>
    <s v="P4"/>
    <s v="Integration Root Cause"/>
    <s v="Infrastructure"/>
    <s v="PRM ticket requiring operational handling"/>
    <s v="In Process"/>
    <x v="0"/>
    <s v="Priya"/>
    <n v="48"/>
    <n v="2.4500000000000002"/>
    <m/>
    <m/>
    <s v="Pending"/>
    <n v="12840"/>
    <s v="Low"/>
    <s v="Europe"/>
    <s v="Monitoring Alert"/>
    <s v="Configuration Error"/>
    <s v="No"/>
    <s v="No"/>
    <s v="Pending"/>
    <n v="2024"/>
    <s v="Jul"/>
    <s v="Jul-2024"/>
    <s v="Pending"/>
    <s v="Pending"/>
    <s v=""/>
  </r>
  <r>
    <s v="PRM-0747"/>
    <s v="PRM"/>
    <d v="2024-07-14T00:29:04"/>
    <s v="P5"/>
    <s v="Security Vulnerability"/>
    <s v="Application"/>
    <s v="PRM ticket requiring operational handling"/>
    <s v="Closed"/>
    <x v="3"/>
    <s v="Rahul"/>
    <n v="72"/>
    <n v="2.98"/>
    <n v="54.57"/>
    <d v="2024-07-16T07:03:25"/>
    <s v="Met"/>
    <n v="54.57"/>
    <s v="High"/>
    <s v="APAC"/>
    <s v="Email"/>
    <s v="Third-Party Dependency"/>
    <s v="No"/>
    <s v="No"/>
    <s v="Met"/>
    <n v="2024"/>
    <s v="Jul"/>
    <s v="Jul-2024"/>
    <s v="Met"/>
    <s v="48+ Hours"/>
    <n v="-17.43"/>
  </r>
  <r>
    <s v="PRM-0824"/>
    <s v="PRM"/>
    <d v="2024-07-14T03:48:07"/>
    <s v="P3"/>
    <s v="Capacity Problem"/>
    <s v="Security"/>
    <s v="PRM ticket requiring operational handling"/>
    <s v="In Process"/>
    <x v="3"/>
    <s v="Anil"/>
    <n v="24"/>
    <n v="1.33"/>
    <m/>
    <m/>
    <s v="Pending"/>
    <n v="12836.2"/>
    <s v="Low"/>
    <s v="Europe"/>
    <s v="Email"/>
    <s v="Application Defect"/>
    <s v="No"/>
    <s v="No"/>
    <s v="Pending"/>
    <n v="2024"/>
    <s v="Jul"/>
    <s v="Jul-2024"/>
    <s v="Pending"/>
    <s v="Pending"/>
    <s v=""/>
  </r>
  <r>
    <s v="INM-0292"/>
    <s v="INM"/>
    <d v="2024-07-14T03:49:15"/>
    <s v="P4"/>
    <s v="Integration Failure"/>
    <s v="Infrastructure"/>
    <s v="INM ticket requiring operational handling"/>
    <s v="Closed"/>
    <x v="2"/>
    <s v="Arjun"/>
    <n v="48"/>
    <n v="3.9"/>
    <n v="94.97"/>
    <d v="2024-07-18T02:47:27"/>
    <s v="Breached"/>
    <n v="94.97"/>
    <s v="High"/>
    <s v="India"/>
    <s v="Monitoring Alert"/>
    <s v="Capacity Constraint"/>
    <s v="No"/>
    <s v="No"/>
    <s v="Breached"/>
    <n v="2024"/>
    <s v="Jul"/>
    <s v="Jul-2024"/>
    <s v="Breached"/>
    <s v="48+ Hours"/>
    <n v="46.97"/>
  </r>
  <r>
    <s v="PRM-0240"/>
    <s v="PRM"/>
    <d v="2024-07-14T16:42:35"/>
    <s v="P5"/>
    <s v="Infrastructure Root Cause"/>
    <s v="Infrastructure"/>
    <s v="PRM ticket requiring operational handling"/>
    <s v="Closed"/>
    <x v="0"/>
    <s v="Sneha"/>
    <n v="72"/>
    <n v="2.97"/>
    <n v="62.95"/>
    <d v="2024-07-17T07:39:44"/>
    <s v="Met"/>
    <n v="62.95"/>
    <s v="Low"/>
    <s v="Europe"/>
    <s v="Portal"/>
    <s v="Application Defect"/>
    <s v="No"/>
    <s v="No"/>
    <s v="Met"/>
    <n v="2024"/>
    <s v="Jul"/>
    <s v="Jul-2024"/>
    <s v="Met"/>
    <s v="48+ Hours"/>
    <n v="-9.0499999999999972"/>
  </r>
  <r>
    <s v="SRM-0825"/>
    <s v="SRM"/>
    <d v="2024-07-14T17:29:21"/>
    <s v="P4"/>
    <s v="Access Request"/>
    <s v="Security"/>
    <s v="SRM ticket requiring operational handling"/>
    <s v="Answered"/>
    <x v="2"/>
    <s v="Neha"/>
    <n v="48"/>
    <n v="2.0299999999999998"/>
    <n v="6.14"/>
    <d v="2024-07-14T23:37:49"/>
    <s v="Met"/>
    <n v="6.14"/>
    <s v="High"/>
    <s v="US"/>
    <s v="Service Desk"/>
    <s v="Application Defect"/>
    <s v="No"/>
    <s v="No"/>
    <s v="Met"/>
    <n v="2024"/>
    <s v="Jul"/>
    <s v="Jul-2024"/>
    <s v="Met"/>
    <s v="5-8 Hours"/>
    <n v="-41.86"/>
  </r>
  <r>
    <s v="SRM-0398"/>
    <s v="SRM"/>
    <d v="2024-07-14T18:19:35"/>
    <s v="P4"/>
    <s v="Software Installation"/>
    <s v="Middleware"/>
    <s v="SRM ticket requiring operational handling"/>
    <s v="In Process"/>
    <x v="1"/>
    <s v="Sneha"/>
    <n v="48"/>
    <n v="6.46"/>
    <m/>
    <m/>
    <s v="Pending"/>
    <n v="12821.67"/>
    <s v="High"/>
    <s v="Europe"/>
    <s v="Monitoring Alert"/>
    <s v="Unknown"/>
    <s v="No"/>
    <s v="No"/>
    <s v="Pending"/>
    <n v="2024"/>
    <s v="Jul"/>
    <s v="Jul-2024"/>
    <s v="Pending"/>
    <s v="Pending"/>
    <s v=""/>
  </r>
  <r>
    <s v="PRM-0521"/>
    <s v="PRM"/>
    <d v="2024-07-15T06:52:08"/>
    <s v="P3"/>
    <s v="Integration Root Cause"/>
    <s v="Reporting"/>
    <s v="PRM ticket requiring operational handling"/>
    <s v="Closed"/>
    <x v="3"/>
    <s v="Ravi"/>
    <n v="24"/>
    <n v="0.47"/>
    <n v="12.24"/>
    <d v="2024-07-15T19:06:30"/>
    <s v="Met"/>
    <n v="12.24"/>
    <s v="Medium"/>
    <s v="US"/>
    <s v="Service Desk"/>
    <s v="User Error"/>
    <s v="No"/>
    <s v="Yes"/>
    <s v="Met"/>
    <n v="2024"/>
    <s v="Jul"/>
    <s v="Jul-2024"/>
    <s v="Met"/>
    <s v="9-24 Hours"/>
    <n v="-11.76"/>
  </r>
  <r>
    <s v="INM-0509"/>
    <s v="INM"/>
    <d v="2024-07-15T09:55:55"/>
    <s v="P4"/>
    <s v="Network Connectivity"/>
    <s v="Middleware"/>
    <s v="INM ticket requiring operational handling"/>
    <s v="Assigned"/>
    <x v="5"/>
    <s v="Sneha"/>
    <n v="48"/>
    <n v="1.05"/>
    <m/>
    <m/>
    <s v="Pending"/>
    <n v="12806.07"/>
    <s v="Medium"/>
    <s v="India"/>
    <s v="Service Desk"/>
    <s v="Third-Party Dependency"/>
    <s v="No"/>
    <s v="No"/>
    <s v="Pending"/>
    <n v="2024"/>
    <s v="Jul"/>
    <s v="Jul-2024"/>
    <s v="Pending"/>
    <s v="Pending"/>
    <s v=""/>
  </r>
  <r>
    <s v="SRM-0357"/>
    <s v="SRM"/>
    <d v="2024-07-15T11:02:58"/>
    <s v="P5"/>
    <s v="Configuration Change"/>
    <s v="Middleware"/>
    <s v="SRM ticket requiring operational handling"/>
    <s v="Noticed"/>
    <x v="2"/>
    <s v="Asha"/>
    <n v="72"/>
    <n v="3.38"/>
    <m/>
    <m/>
    <s v="Pending"/>
    <n v="12804.95"/>
    <s v="Medium"/>
    <s v="India"/>
    <s v="Service Desk"/>
    <s v="Unknown"/>
    <s v="No"/>
    <s v="No"/>
    <s v="Pending"/>
    <n v="2024"/>
    <s v="Jul"/>
    <s v="Jul-2024"/>
    <s v="Pending"/>
    <s v="Pending"/>
    <s v=""/>
  </r>
  <r>
    <s v="PRM-0052"/>
    <s v="PRM"/>
    <d v="2024-07-15T15:07:59"/>
    <s v="P4"/>
    <s v="Database Root Cause"/>
    <s v="Infrastructure"/>
    <s v="PRM ticket requiring operational handling"/>
    <s v="Noticed"/>
    <x v="0"/>
    <s v="Ravi"/>
    <n v="48"/>
    <n v="5.25"/>
    <m/>
    <m/>
    <s v="Pending"/>
    <n v="12800.87"/>
    <s v="High"/>
    <s v="Europe"/>
    <s v="Portal"/>
    <s v="Capacity Constraint"/>
    <s v="No"/>
    <s v="No"/>
    <s v="Pending"/>
    <n v="2024"/>
    <s v="Jul"/>
    <s v="Jul-2024"/>
    <s v="Pending"/>
    <s v="Pending"/>
    <s v=""/>
  </r>
  <r>
    <s v="PRM-0743"/>
    <s v="PRM"/>
    <d v="2024-07-15T17:16:05"/>
    <s v="P3"/>
    <s v="Infrastructure Root Cause"/>
    <s v="Access"/>
    <s v="PRM ticket requiring operational handling"/>
    <s v="In Process"/>
    <x v="1"/>
    <s v="Meera"/>
    <n v="24"/>
    <n v="0.99"/>
    <m/>
    <m/>
    <s v="Pending"/>
    <n v="12798.73"/>
    <s v="Low"/>
    <s v="APAC"/>
    <s v="Service Desk"/>
    <s v="Certificate Expiry"/>
    <s v="No"/>
    <s v="No"/>
    <s v="Pending"/>
    <n v="2024"/>
    <s v="Jul"/>
    <s v="Jul-2024"/>
    <s v="Pending"/>
    <s v="Pending"/>
    <s v=""/>
  </r>
  <r>
    <s v="PRM-0510"/>
    <s v="PRM"/>
    <d v="2024-07-15T23:24:08"/>
    <s v="P4"/>
    <s v="Database Root Cause"/>
    <s v="Security"/>
    <s v="PRM ticket requiring operational handling"/>
    <s v="In Process"/>
    <x v="4"/>
    <s v="Kiran"/>
    <n v="48"/>
    <n v="2.0699999999999998"/>
    <m/>
    <m/>
    <s v="Pending"/>
    <n v="12792.6"/>
    <s v="High"/>
    <s v="UK"/>
    <s v="Phone"/>
    <s v="Access Issue"/>
    <s v="No"/>
    <s v="No"/>
    <s v="Pending"/>
    <n v="2024"/>
    <s v="Jul"/>
    <s v="Jul-2024"/>
    <s v="Pending"/>
    <s v="Pending"/>
    <s v=""/>
  </r>
  <r>
    <s v="PRM-0474"/>
    <s v="PRM"/>
    <d v="2024-07-16T02:01:53"/>
    <s v="P4"/>
    <s v="Recurring Application Issue"/>
    <s v="Access"/>
    <s v="PRM ticket requiring operational handling"/>
    <s v="Noticed"/>
    <x v="3"/>
    <s v="Priya"/>
    <n v="48"/>
    <n v="1.49"/>
    <m/>
    <m/>
    <s v="Pending"/>
    <n v="12789.97"/>
    <s v="High"/>
    <s v="UK"/>
    <s v="Monitoring Alert"/>
    <s v="Infrastructure Failure"/>
    <s v="No"/>
    <s v="No"/>
    <s v="Pending"/>
    <n v="2024"/>
    <s v="Jul"/>
    <s v="Jul-2024"/>
    <s v="Pending"/>
    <s v="Pending"/>
    <s v=""/>
  </r>
  <r>
    <s v="SRM-0706"/>
    <s v="SRM"/>
    <d v="2024-07-16T02:15:11"/>
    <s v="P4"/>
    <s v="Report Request"/>
    <s v="Reporting"/>
    <s v="SRM ticket requiring operational handling"/>
    <s v="Closed"/>
    <x v="5"/>
    <s v="Neha"/>
    <n v="48"/>
    <n v="3.06"/>
    <n v="26.98"/>
    <d v="2024-07-17T05:14:15"/>
    <s v="Met"/>
    <n v="26.98"/>
    <s v="High"/>
    <s v="India"/>
    <s v="Phone"/>
    <s v="Capacity Constraint"/>
    <s v="No"/>
    <s v="No"/>
    <s v="Met"/>
    <n v="2024"/>
    <s v="Jul"/>
    <s v="Jul-2024"/>
    <s v="Met"/>
    <s v="25-48 Hours"/>
    <n v="-21.02"/>
  </r>
  <r>
    <s v="PRM-0819"/>
    <s v="PRM"/>
    <d v="2024-07-16T08:48:21"/>
    <s v="P3"/>
    <s v="Security Vulnerability"/>
    <s v="Application"/>
    <s v="PRM ticket requiring operational handling"/>
    <s v="Closed"/>
    <x v="5"/>
    <s v="Rohit"/>
    <n v="24"/>
    <n v="1.56"/>
    <n v="7.58"/>
    <d v="2024-07-16T16:23:08"/>
    <s v="Met"/>
    <n v="7.58"/>
    <s v="Low"/>
    <s v="Europe"/>
    <s v="Email"/>
    <s v="Configuration Error"/>
    <s v="No"/>
    <s v="No"/>
    <s v="Met"/>
    <n v="2024"/>
    <s v="Jul"/>
    <s v="Jul-2024"/>
    <s v="Met"/>
    <s v="5-8 Hours"/>
    <n v="-16.420000000000002"/>
  </r>
  <r>
    <s v="PRM-0724"/>
    <s v="PRM"/>
    <d v="2024-07-16T12:23:23"/>
    <s v="P4"/>
    <s v="Security Vulnerability"/>
    <s v="Infrastructure"/>
    <s v="PRM ticket requiring operational handling"/>
    <s v="In Process"/>
    <x v="4"/>
    <s v="Meera"/>
    <n v="48"/>
    <n v="0.53"/>
    <m/>
    <m/>
    <s v="Pending"/>
    <n v="12779.61"/>
    <s v="Low"/>
    <s v="Europe"/>
    <s v="Phone"/>
    <s v="Configuration Error"/>
    <s v="No"/>
    <s v="No"/>
    <s v="Pending"/>
    <n v="2024"/>
    <s v="Jul"/>
    <s v="Jul-2024"/>
    <s v="Pending"/>
    <s v="Pending"/>
    <s v=""/>
  </r>
  <r>
    <s v="SRM-0975"/>
    <s v="SRM"/>
    <d v="2024-07-16T16:03:26"/>
    <s v="P5"/>
    <s v="Certificate Request"/>
    <s v="Infrastructure"/>
    <s v="SRM ticket requiring operational handling"/>
    <s v="Assigned"/>
    <x v="3"/>
    <s v="Divya"/>
    <n v="72"/>
    <n v="7.05"/>
    <m/>
    <m/>
    <s v="Pending"/>
    <n v="12775.94"/>
    <s v="Low"/>
    <s v="Europe"/>
    <s v="Phone"/>
    <s v="Network Issue"/>
    <s v="No"/>
    <s v="No"/>
    <s v="Pending"/>
    <n v="2024"/>
    <s v="Jul"/>
    <s v="Jul-2024"/>
    <s v="Pending"/>
    <s v="Pending"/>
    <s v=""/>
  </r>
  <r>
    <s v="INM-0744"/>
    <s v="INM"/>
    <d v="2024-07-16T18:15:53"/>
    <s v="P4"/>
    <s v="Certificate/TLS"/>
    <s v="Security"/>
    <s v="INM ticket requiring operational handling"/>
    <s v="In Process"/>
    <x v="4"/>
    <s v="Rahul"/>
    <n v="48"/>
    <n v="3.35"/>
    <m/>
    <m/>
    <s v="Pending"/>
    <n v="12773.74"/>
    <s v="Medium"/>
    <s v="India"/>
    <s v="Monitoring Alert"/>
    <s v="Network Issue"/>
    <s v="No"/>
    <s v="No"/>
    <s v="Pending"/>
    <n v="2024"/>
    <s v="Jul"/>
    <s v="Jul-2024"/>
    <s v="Pending"/>
    <s v="Pending"/>
    <s v=""/>
  </r>
  <r>
    <s v="INM-0890"/>
    <s v="INM"/>
    <d v="2024-07-16T22:11:29"/>
    <s v="P4"/>
    <s v="Network Connectivity"/>
    <s v="Access"/>
    <s v="INM ticket requiring operational handling"/>
    <s v="Closed"/>
    <x v="2"/>
    <s v="Anil"/>
    <n v="48"/>
    <n v="3.56"/>
    <n v="15.43"/>
    <d v="2024-07-17T13:37:25"/>
    <s v="Met"/>
    <n v="15.43"/>
    <s v="Low"/>
    <s v="APAC"/>
    <s v="Phone"/>
    <s v="User Error"/>
    <s v="No"/>
    <s v="No"/>
    <s v="Met"/>
    <n v="2024"/>
    <s v="Jul"/>
    <s v="Jul-2024"/>
    <s v="Met"/>
    <s v="9-24 Hours"/>
    <n v="-32.57"/>
  </r>
  <r>
    <s v="INM-0779"/>
    <s v="INM"/>
    <d v="2024-07-17T01:50:53"/>
    <s v="P3"/>
    <s v="Server Issue"/>
    <s v="Infrastructure"/>
    <s v="INM ticket requiring operational handling"/>
    <s v="In Process"/>
    <x v="4"/>
    <s v="Sneha"/>
    <n v="24"/>
    <n v="3.23"/>
    <m/>
    <m/>
    <s v="Pending"/>
    <n v="12766.15"/>
    <s v="Medium"/>
    <s v="APAC"/>
    <s v="Email"/>
    <s v="Certificate Expiry"/>
    <s v="No"/>
    <s v="No"/>
    <s v="Pending"/>
    <n v="2024"/>
    <s v="Jul"/>
    <s v="Jul-2024"/>
    <s v="Pending"/>
    <s v="Pending"/>
    <s v=""/>
  </r>
  <r>
    <s v="PRM-0600"/>
    <s v="PRM"/>
    <d v="2024-07-17T04:27:38"/>
    <s v="P4"/>
    <s v="Capacity Problem"/>
    <s v="Access"/>
    <s v="PRM ticket requiring operational handling"/>
    <s v="Closed"/>
    <x v="5"/>
    <s v="Sneha"/>
    <n v="48"/>
    <n v="1.96"/>
    <n v="13.29"/>
    <d v="2024-07-17T17:44:52"/>
    <s v="Met"/>
    <n v="13.29"/>
    <s v="High"/>
    <s v="APAC"/>
    <s v="Portal"/>
    <s v="Certificate Expiry"/>
    <s v="No"/>
    <s v="No"/>
    <s v="Met"/>
    <n v="2024"/>
    <s v="Jul"/>
    <s v="Jul-2024"/>
    <s v="Met"/>
    <s v="9-24 Hours"/>
    <n v="-34.71"/>
  </r>
  <r>
    <s v="SRM-0850"/>
    <s v="SRM"/>
    <d v="2024-07-17T10:27:38"/>
    <s v="P4"/>
    <s v="Certificate Request"/>
    <s v="Reporting"/>
    <s v="SRM ticket requiring operational handling"/>
    <s v="Closed"/>
    <x v="3"/>
    <s v="Sneha"/>
    <n v="48"/>
    <n v="3.04"/>
    <n v="30.89"/>
    <d v="2024-07-18T17:21:17"/>
    <s v="Met"/>
    <n v="30.89"/>
    <s v="High"/>
    <s v="Europe"/>
    <s v="Phone"/>
    <s v="Unknown"/>
    <s v="No"/>
    <s v="No"/>
    <s v="Met"/>
    <n v="2024"/>
    <s v="Jul"/>
    <s v="Jul-2024"/>
    <s v="Met"/>
    <s v="25-48 Hours"/>
    <n v="-17.11"/>
  </r>
  <r>
    <s v="INM-0216"/>
    <s v="INM"/>
    <d v="2024-07-18T00:12:21"/>
    <s v="P5"/>
    <s v="Application Down"/>
    <s v="Reporting"/>
    <s v="INM ticket requiring operational handling"/>
    <s v="Closed"/>
    <x v="0"/>
    <s v="Manoj"/>
    <n v="72"/>
    <n v="6.72"/>
    <n v="28.27"/>
    <d v="2024-07-19T04:28:38"/>
    <s v="Met"/>
    <n v="28.27"/>
    <s v="High"/>
    <s v="UK"/>
    <s v="Phone"/>
    <s v="Application Defect"/>
    <s v="No"/>
    <s v="No"/>
    <s v="Met"/>
    <n v="2024"/>
    <s v="Jul"/>
    <s v="Jul-2024"/>
    <s v="Met"/>
    <s v="25-48 Hours"/>
    <n v="-43.730000000000004"/>
  </r>
  <r>
    <s v="SRM-0686"/>
    <s v="SRM"/>
    <d v="2024-07-18T02:51:31"/>
    <s v="P4"/>
    <s v="Configuration Change"/>
    <s v="Application"/>
    <s v="SRM ticket requiring operational handling"/>
    <s v="In Process"/>
    <x v="1"/>
    <s v="Asha"/>
    <n v="48"/>
    <n v="5.19"/>
    <m/>
    <m/>
    <s v="Pending"/>
    <n v="12741.14"/>
    <s v="Low"/>
    <s v="India"/>
    <s v="Service Desk"/>
    <s v="Infrastructure Failure"/>
    <s v="No"/>
    <s v="No"/>
    <s v="Pending"/>
    <n v="2024"/>
    <s v="Jul"/>
    <s v="Jul-2024"/>
    <s v="Pending"/>
    <s v="Pending"/>
    <s v=""/>
  </r>
  <r>
    <s v="SRM-0991"/>
    <s v="SRM"/>
    <d v="2024-07-18T09:22:14"/>
    <s v="P5"/>
    <s v="Data Request"/>
    <s v="Application"/>
    <s v="SRM ticket requiring operational handling"/>
    <s v="Closed"/>
    <x v="2"/>
    <s v="Asha"/>
    <n v="72"/>
    <n v="5.44"/>
    <n v="26.29"/>
    <d v="2024-07-19T11:39:34"/>
    <s v="Met"/>
    <n v="26.29"/>
    <s v="High"/>
    <s v="Europe"/>
    <s v="Portal"/>
    <s v="Network Issue"/>
    <s v="No"/>
    <s v="No"/>
    <s v="Met"/>
    <n v="2024"/>
    <s v="Jul"/>
    <s v="Jul-2024"/>
    <s v="Met"/>
    <s v="25-48 Hours"/>
    <n v="-45.71"/>
  </r>
  <r>
    <s v="PRM-0186"/>
    <s v="PRM"/>
    <d v="2024-07-19T01:58:33"/>
    <s v="P4"/>
    <s v="Capacity Problem"/>
    <s v="Application"/>
    <s v="PRM ticket requiring operational handling"/>
    <s v="In Process"/>
    <x v="0"/>
    <s v="Neha"/>
    <n v="48"/>
    <n v="7.09"/>
    <m/>
    <m/>
    <s v="Pending"/>
    <n v="12718.02"/>
    <s v="Medium"/>
    <s v="UK"/>
    <s v="Email"/>
    <s v="Application Defect"/>
    <s v="No"/>
    <s v="No"/>
    <s v="Pending"/>
    <n v="2024"/>
    <s v="Jul"/>
    <s v="Jul-2024"/>
    <s v="Pending"/>
    <s v="Pending"/>
    <s v=""/>
  </r>
  <r>
    <s v="PRM-0272"/>
    <s v="PRM"/>
    <d v="2024-07-19T06:54:49"/>
    <s v="P2"/>
    <s v="Security Vulnerability"/>
    <s v="Infrastructure"/>
    <s v="PRM ticket requiring operational handling"/>
    <s v="Noticed"/>
    <x v="3"/>
    <s v="Ravi"/>
    <n v="8"/>
    <n v="0.5"/>
    <m/>
    <m/>
    <s v="Pending"/>
    <n v="12713.09"/>
    <s v="High"/>
    <s v="APAC"/>
    <s v="Phone"/>
    <s v="Unknown"/>
    <s v="No"/>
    <s v="Yes"/>
    <s v="Pending"/>
    <n v="2024"/>
    <s v="Jul"/>
    <s v="Jul-2024"/>
    <s v="Pending"/>
    <s v="Pending"/>
    <s v=""/>
  </r>
  <r>
    <s v="INM-0505"/>
    <s v="INM"/>
    <d v="2024-07-19T08:23:49"/>
    <s v="P3"/>
    <s v="Application Down"/>
    <s v="Database"/>
    <s v="INM ticket requiring operational handling"/>
    <s v="In Process"/>
    <x v="5"/>
    <s v="Arjun"/>
    <n v="24"/>
    <n v="2.64"/>
    <m/>
    <m/>
    <s v="Pending"/>
    <n v="12711.6"/>
    <s v="High"/>
    <s v="UK"/>
    <s v="Phone"/>
    <s v="Certificate Expiry"/>
    <s v="No"/>
    <s v="No"/>
    <s v="Pending"/>
    <n v="2024"/>
    <s v="Jul"/>
    <s v="Jul-2024"/>
    <s v="Pending"/>
    <s v="Pending"/>
    <s v=""/>
  </r>
  <r>
    <s v="SRM-0877"/>
    <s v="SRM"/>
    <d v="2024-07-20T07:42:13"/>
    <s v="P5"/>
    <s v="Access Request"/>
    <s v="Reporting"/>
    <s v="SRM ticket requiring operational handling"/>
    <s v="Noticed"/>
    <x v="4"/>
    <s v="Anil"/>
    <n v="72"/>
    <n v="9.52"/>
    <m/>
    <m/>
    <s v="Pending"/>
    <n v="12688.3"/>
    <s v="High"/>
    <s v="UK"/>
    <s v="Service Desk"/>
    <s v="Third-Party Dependency"/>
    <s v="No"/>
    <s v="No"/>
    <s v="Pending"/>
    <n v="2024"/>
    <s v="Jul"/>
    <s v="Jul-2024"/>
    <s v="Pending"/>
    <s v="Pending"/>
    <s v=""/>
  </r>
  <r>
    <s v="PRM-0168"/>
    <s v="PRM"/>
    <d v="2024-07-20T09:52:52"/>
    <s v="P3"/>
    <s v="Recurring Application Issue"/>
    <s v="Database"/>
    <s v="PRM ticket requiring operational handling"/>
    <s v="Closed"/>
    <x v="3"/>
    <s v="Rohit"/>
    <n v="24"/>
    <n v="3.26"/>
    <n v="54.66"/>
    <d v="2024-07-22T16:32:21"/>
    <s v="Breached"/>
    <n v="54.66"/>
    <s v="Medium"/>
    <s v="UK"/>
    <s v="Phone"/>
    <s v="Configuration Error"/>
    <s v="No"/>
    <s v="No"/>
    <s v="Breached"/>
    <n v="2024"/>
    <s v="Jul"/>
    <s v="Jul-2024"/>
    <s v="Breached"/>
    <s v="48+ Hours"/>
    <n v="30.659999999999997"/>
  </r>
  <r>
    <s v="SRM-0423"/>
    <s v="SRM"/>
    <d v="2024-07-20T11:36:16"/>
    <s v="P4"/>
    <s v="Access Request"/>
    <s v="Application"/>
    <s v="SRM ticket requiring operational handling"/>
    <s v="In Process"/>
    <x v="5"/>
    <s v="Manoj"/>
    <n v="48"/>
    <n v="0.46"/>
    <m/>
    <m/>
    <s v="Pending"/>
    <n v="12684.4"/>
    <s v="High"/>
    <s v="India"/>
    <s v="Monitoring Alert"/>
    <s v="Third-Party Dependency"/>
    <s v="No"/>
    <s v="No"/>
    <s v="Pending"/>
    <n v="2024"/>
    <s v="Jul"/>
    <s v="Jul-2024"/>
    <s v="Pending"/>
    <s v="Pending"/>
    <s v=""/>
  </r>
  <r>
    <s v="PRM-0802"/>
    <s v="PRM"/>
    <d v="2024-07-20T14:18:21"/>
    <s v="P4"/>
    <s v="Database Root Cause"/>
    <s v="Database"/>
    <s v="PRM ticket requiring operational handling"/>
    <s v="Closed"/>
    <x v="0"/>
    <s v="Rohit"/>
    <n v="48"/>
    <n v="4.71"/>
    <n v="16.79"/>
    <d v="2024-07-21T07:05:34"/>
    <s v="Met"/>
    <n v="16.79"/>
    <s v="Low"/>
    <s v="Europe"/>
    <s v="Portal"/>
    <s v="Application Defect"/>
    <s v="No"/>
    <s v="No"/>
    <s v="Met"/>
    <n v="2024"/>
    <s v="Jul"/>
    <s v="Jul-2024"/>
    <s v="Met"/>
    <s v="9-24 Hours"/>
    <n v="-31.21"/>
  </r>
  <r>
    <s v="SRM-0534"/>
    <s v="SRM"/>
    <d v="2024-07-20T15:22:46"/>
    <s v="P3"/>
    <s v="Configuration Change"/>
    <s v="Database"/>
    <s v="SRM ticket requiring operational handling"/>
    <s v="Noticed"/>
    <x v="4"/>
    <s v="Anil"/>
    <n v="24"/>
    <n v="1.53"/>
    <m/>
    <m/>
    <s v="Pending"/>
    <n v="12680.62"/>
    <s v="High"/>
    <s v="Europe"/>
    <s v="Portal"/>
    <s v="Network Issue"/>
    <s v="No"/>
    <s v="No"/>
    <s v="Pending"/>
    <n v="2024"/>
    <s v="Jul"/>
    <s v="Jul-2024"/>
    <s v="Pending"/>
    <s v="Pending"/>
    <s v=""/>
  </r>
  <r>
    <s v="INM-0281"/>
    <s v="INM"/>
    <d v="2024-07-20T15:27:50"/>
    <s v="P2"/>
    <s v="Integration Failure"/>
    <s v="Security"/>
    <s v="INM ticket requiring operational handling"/>
    <s v="Closed"/>
    <x v="4"/>
    <s v="Amit"/>
    <n v="8"/>
    <n v="0.51"/>
    <n v="3.76"/>
    <d v="2024-07-20T19:13:33"/>
    <s v="Met"/>
    <n v="3.76"/>
    <s v="High"/>
    <s v="India"/>
    <s v="Portal"/>
    <s v="Application Defect"/>
    <s v="No"/>
    <s v="No"/>
    <s v="Met"/>
    <n v="2024"/>
    <s v="Jul"/>
    <s v="Jul-2024"/>
    <s v="Met"/>
    <s v="0-4 Hours"/>
    <n v="-4.24"/>
  </r>
  <r>
    <s v="SRM-0616"/>
    <s v="SRM"/>
    <d v="2024-07-20T19:46:14"/>
    <s v="P3"/>
    <s v="Configuration Change"/>
    <s v="Reporting"/>
    <s v="SRM ticket requiring operational handling"/>
    <s v="Answered"/>
    <x v="0"/>
    <s v="Kiran"/>
    <n v="24"/>
    <n v="0.74"/>
    <n v="51.19"/>
    <d v="2024-07-22T22:57:46"/>
    <s v="Breached"/>
    <n v="51.19"/>
    <s v="Low"/>
    <s v="APAC"/>
    <s v="Portal"/>
    <s v="Configuration Error"/>
    <s v="No"/>
    <s v="No"/>
    <s v="Breached"/>
    <n v="2024"/>
    <s v="Jul"/>
    <s v="Jul-2024"/>
    <s v="Breached"/>
    <s v="48+ Hours"/>
    <n v="27.189999999999998"/>
  </r>
  <r>
    <s v="PRM-0487"/>
    <s v="PRM"/>
    <d v="2024-07-21T00:16:10"/>
    <s v="P3"/>
    <s v="Security Vulnerability"/>
    <s v="Infrastructure"/>
    <s v="PRM ticket requiring operational handling"/>
    <s v="In Process"/>
    <x v="0"/>
    <s v="Amit"/>
    <n v="24"/>
    <n v="0.67"/>
    <m/>
    <m/>
    <s v="Pending"/>
    <n v="12671.73"/>
    <s v="Medium"/>
    <s v="India"/>
    <s v="Phone"/>
    <s v="Access Issue"/>
    <s v="No"/>
    <s v="No"/>
    <s v="Pending"/>
    <n v="2024"/>
    <s v="Jul"/>
    <s v="Jul-2024"/>
    <s v="Pending"/>
    <s v="Pending"/>
    <s v=""/>
  </r>
  <r>
    <s v="SRM-0646"/>
    <s v="SRM"/>
    <d v="2024-07-21T02:29:37"/>
    <s v="P3"/>
    <s v="Software Installation"/>
    <s v="Middleware"/>
    <s v="SRM ticket requiring operational handling"/>
    <s v="Assigned"/>
    <x v="4"/>
    <s v="Anil"/>
    <n v="24"/>
    <n v="1.6"/>
    <m/>
    <m/>
    <s v="Pending"/>
    <n v="12669.51"/>
    <s v="Medium"/>
    <s v="APAC"/>
    <s v="Portal"/>
    <s v="Access Issue"/>
    <s v="No"/>
    <s v="No"/>
    <s v="Pending"/>
    <n v="2024"/>
    <s v="Jul"/>
    <s v="Jul-2024"/>
    <s v="Pending"/>
    <s v="Pending"/>
    <s v=""/>
  </r>
  <r>
    <s v="INM-0143"/>
    <s v="INM"/>
    <d v="2024-07-21T03:45:49"/>
    <s v="P4"/>
    <s v="Network Connectivity"/>
    <s v="Application"/>
    <s v="INM ticket requiring operational handling"/>
    <s v="Closed"/>
    <x v="0"/>
    <s v="Swati"/>
    <n v="48"/>
    <n v="1.76"/>
    <n v="44.32"/>
    <d v="2024-07-23T00:04:59"/>
    <s v="Met"/>
    <n v="44.32"/>
    <s v="Low"/>
    <s v="US"/>
    <s v="Service Desk"/>
    <s v="Certificate Expiry"/>
    <s v="No"/>
    <s v="No"/>
    <s v="Met"/>
    <n v="2024"/>
    <s v="Jul"/>
    <s v="Jul-2024"/>
    <s v="Met"/>
    <s v="25-48 Hours"/>
    <n v="-3.6799999999999997"/>
  </r>
  <r>
    <s v="INM-0039"/>
    <s v="INM"/>
    <d v="2024-07-21T07:28:19"/>
    <s v="P5"/>
    <s v="Application Down"/>
    <s v="Reporting"/>
    <s v="INM ticket requiring operational handling"/>
    <s v="Closed"/>
    <x v="2"/>
    <s v="Asha"/>
    <n v="72"/>
    <n v="2.12"/>
    <n v="9.68"/>
    <d v="2024-07-21T17:09:08"/>
    <s v="Met"/>
    <n v="9.68"/>
    <s v="High"/>
    <s v="UK"/>
    <s v="Portal"/>
    <s v="Infrastructure Failure"/>
    <s v="No"/>
    <s v="No"/>
    <s v="Met"/>
    <n v="2024"/>
    <s v="Jul"/>
    <s v="Jul-2024"/>
    <s v="Met"/>
    <s v="9-24 Hours"/>
    <n v="-62.32"/>
  </r>
  <r>
    <s v="SRM-0089"/>
    <s v="SRM"/>
    <d v="2024-07-21T12:15:54"/>
    <s v="P4"/>
    <s v="Account Request"/>
    <s v="Database"/>
    <s v="SRM ticket requiring operational handling"/>
    <s v="Assigned"/>
    <x v="2"/>
    <s v="Meera"/>
    <n v="48"/>
    <n v="11.98"/>
    <m/>
    <m/>
    <s v="Pending"/>
    <n v="12659.74"/>
    <s v="High"/>
    <s v="UK"/>
    <s v="Monitoring Alert"/>
    <s v="Access Issue"/>
    <s v="No"/>
    <s v="No"/>
    <s v="Pending"/>
    <n v="2024"/>
    <s v="Jul"/>
    <s v="Jul-2024"/>
    <s v="Pending"/>
    <s v="Pending"/>
    <s v=""/>
  </r>
  <r>
    <s v="INM-0111"/>
    <s v="INM"/>
    <d v="2024-07-21T13:49:18"/>
    <s v="P3"/>
    <s v="Certificate/TLS"/>
    <s v="Security"/>
    <s v="INM ticket requiring operational handling"/>
    <s v="Closed"/>
    <x v="2"/>
    <s v="Asha"/>
    <n v="24"/>
    <n v="3.77"/>
    <n v="7.67"/>
    <d v="2024-07-21T21:29:22"/>
    <s v="Met"/>
    <n v="7.67"/>
    <s v="Medium"/>
    <s v="US"/>
    <s v="Email"/>
    <s v="Third-Party Dependency"/>
    <s v="No"/>
    <s v="Yes"/>
    <s v="Met"/>
    <n v="2024"/>
    <s v="Jul"/>
    <s v="Jul-2024"/>
    <s v="Met"/>
    <s v="5-8 Hours"/>
    <n v="-16.329999999999998"/>
  </r>
  <r>
    <s v="PRM-0574"/>
    <s v="PRM"/>
    <d v="2024-07-21T19:18:06"/>
    <s v="P5"/>
    <s v="Performance Root Cause"/>
    <s v="Reporting"/>
    <s v="PRM ticket requiring operational handling"/>
    <s v="Answered"/>
    <x v="5"/>
    <s v="Swati"/>
    <n v="72"/>
    <n v="5.94"/>
    <n v="25.86"/>
    <d v="2024-07-22T21:09:30"/>
    <s v="Met"/>
    <n v="25.86"/>
    <s v="Medium"/>
    <s v="UK"/>
    <s v="Portal"/>
    <s v="Unknown"/>
    <s v="No"/>
    <s v="No"/>
    <s v="Met"/>
    <n v="2024"/>
    <s v="Jul"/>
    <s v="Jul-2024"/>
    <s v="Met"/>
    <s v="25-48 Hours"/>
    <n v="-46.14"/>
  </r>
  <r>
    <s v="PRM-0716"/>
    <s v="PRM"/>
    <d v="2024-07-21T23:44:04"/>
    <s v="P4"/>
    <s v="Security Vulnerability"/>
    <s v="Reporting"/>
    <s v="PRM ticket requiring operational handling"/>
    <s v="Closed"/>
    <x v="0"/>
    <s v="Pooja"/>
    <n v="48"/>
    <n v="0.49"/>
    <n v="21.51"/>
    <d v="2024-07-22T21:14:51"/>
    <s v="Met"/>
    <n v="21.51"/>
    <s v="High"/>
    <s v="UK"/>
    <s v="Monitoring Alert"/>
    <s v="Network Issue"/>
    <s v="No"/>
    <s v="No"/>
    <s v="Met"/>
    <n v="2024"/>
    <s v="Jul"/>
    <s v="Jul-2024"/>
    <s v="Met"/>
    <s v="9-24 Hours"/>
    <n v="-26.49"/>
  </r>
  <r>
    <s v="INM-0950"/>
    <s v="INM"/>
    <d v="2024-07-22T06:33:26"/>
    <s v="P4"/>
    <s v="Application Down"/>
    <s v="Access"/>
    <s v="INM ticket requiring operational handling"/>
    <s v="Closed"/>
    <x v="2"/>
    <s v="Ravi"/>
    <n v="48"/>
    <n v="3.4"/>
    <n v="31.04"/>
    <d v="2024-07-23T13:36:07"/>
    <s v="Met"/>
    <n v="31.04"/>
    <s v="High"/>
    <s v="UK"/>
    <s v="Portal"/>
    <s v="Network Issue"/>
    <s v="No"/>
    <s v="No"/>
    <s v="Met"/>
    <n v="2024"/>
    <s v="Jul"/>
    <s v="Jul-2024"/>
    <s v="Met"/>
    <s v="25-48 Hours"/>
    <n v="-16.96"/>
  </r>
  <r>
    <s v="SRM-0414"/>
    <s v="SRM"/>
    <d v="2024-07-22T12:29:46"/>
    <s v="P5"/>
    <s v="Report Request"/>
    <s v="Access"/>
    <s v="SRM ticket requiring operational handling"/>
    <s v="Noticed"/>
    <x v="1"/>
    <s v="Anil"/>
    <n v="72"/>
    <n v="8.84"/>
    <m/>
    <m/>
    <s v="Pending"/>
    <n v="12635.5"/>
    <s v="High"/>
    <s v="US"/>
    <s v="Phone"/>
    <s v="Capacity Constraint"/>
    <s v="No"/>
    <s v="No"/>
    <s v="Pending"/>
    <n v="2024"/>
    <s v="Jul"/>
    <s v="Jul-2024"/>
    <s v="Pending"/>
    <s v="Pending"/>
    <s v=""/>
  </r>
  <r>
    <s v="PRM-0088"/>
    <s v="PRM"/>
    <d v="2024-07-22T15:36:02"/>
    <s v="P5"/>
    <s v="Database Root Cause"/>
    <s v="Database"/>
    <s v="PRM ticket requiring operational handling"/>
    <s v="In Process"/>
    <x v="3"/>
    <s v="Swati"/>
    <n v="72"/>
    <n v="6.3"/>
    <m/>
    <m/>
    <s v="Pending"/>
    <n v="12632.4"/>
    <s v="Low"/>
    <s v="APAC"/>
    <s v="Email"/>
    <s v="User Error"/>
    <s v="No"/>
    <s v="No"/>
    <s v="Pending"/>
    <n v="2024"/>
    <s v="Jul"/>
    <s v="Jul-2024"/>
    <s v="Pending"/>
    <s v="Pending"/>
    <s v=""/>
  </r>
  <r>
    <s v="SRM-0500"/>
    <s v="SRM"/>
    <d v="2024-07-22T18:12:15"/>
    <s v="P3"/>
    <s v="Software Installation"/>
    <s v="Application"/>
    <s v="SRM ticket requiring operational handling"/>
    <s v="Closed"/>
    <x v="2"/>
    <s v="Rahul"/>
    <n v="24"/>
    <n v="5.0599999999999996"/>
    <n v="52.85"/>
    <d v="2024-07-24T23:02:57"/>
    <s v="Breached"/>
    <n v="52.85"/>
    <s v="High"/>
    <s v="Europe"/>
    <s v="Email"/>
    <s v="Configuration Error"/>
    <s v="No"/>
    <s v="No"/>
    <s v="Breached"/>
    <n v="2024"/>
    <s v="Jul"/>
    <s v="Jul-2024"/>
    <s v="Breached"/>
    <s v="48+ Hours"/>
    <n v="28.85"/>
  </r>
  <r>
    <s v="SRM-0333"/>
    <s v="SRM"/>
    <d v="2024-07-22T20:58:02"/>
    <s v="P5"/>
    <s v="Configuration Change"/>
    <s v="Infrastructure"/>
    <s v="SRM ticket requiring operational handling"/>
    <s v="Closed"/>
    <x v="1"/>
    <s v="Pooja"/>
    <n v="72"/>
    <n v="2.75"/>
    <n v="40.4"/>
    <d v="2024-07-24T13:21:46"/>
    <s v="Met"/>
    <n v="40.4"/>
    <s v="Medium"/>
    <s v="US"/>
    <s v="Service Desk"/>
    <s v="Network Issue"/>
    <s v="No"/>
    <s v="No"/>
    <s v="Met"/>
    <n v="2024"/>
    <s v="Jul"/>
    <s v="Jul-2024"/>
    <s v="Met"/>
    <s v="25-48 Hours"/>
    <n v="-31.6"/>
  </r>
  <r>
    <s v="SRM-0868"/>
    <s v="SRM"/>
    <d v="2024-07-23T03:52:16"/>
    <s v="P4"/>
    <s v="Certificate Request"/>
    <s v="Reporting"/>
    <s v="SRM ticket requiring operational handling"/>
    <s v="Closed"/>
    <x v="0"/>
    <s v="Manoj"/>
    <n v="48"/>
    <n v="2.0699999999999998"/>
    <n v="20.260000000000002"/>
    <d v="2024-07-24T00:07:58"/>
    <s v="Met"/>
    <n v="20.260000000000002"/>
    <s v="Medium"/>
    <s v="APAC"/>
    <s v="Monitoring Alert"/>
    <s v="Unknown"/>
    <s v="No"/>
    <s v="No"/>
    <s v="Met"/>
    <n v="2024"/>
    <s v="Jul"/>
    <s v="Jul-2024"/>
    <s v="Met"/>
    <s v="9-24 Hours"/>
    <n v="-27.74"/>
  </r>
  <r>
    <s v="INM-0413"/>
    <s v="INM"/>
    <d v="2024-07-23T03:59:43"/>
    <s v="P3"/>
    <s v="Database Issue"/>
    <s v="Reporting"/>
    <s v="INM ticket requiring operational handling"/>
    <s v="Closed"/>
    <x v="3"/>
    <s v="Amit"/>
    <n v="24"/>
    <n v="0.81"/>
    <n v="2.99"/>
    <d v="2024-07-23T06:59:13"/>
    <s v="Met"/>
    <n v="2.99"/>
    <s v="Low"/>
    <s v="Europe"/>
    <s v="Portal"/>
    <s v="Certificate Expiry"/>
    <s v="No"/>
    <s v="No"/>
    <s v="Met"/>
    <n v="2024"/>
    <s v="Jul"/>
    <s v="Jul-2024"/>
    <s v="Met"/>
    <s v="0-4 Hours"/>
    <n v="-21.009999999999998"/>
  </r>
  <r>
    <s v="SRM-0052"/>
    <s v="SRM"/>
    <d v="2024-07-23T15:13:07"/>
    <s v="P4"/>
    <s v="Configuration Change"/>
    <s v="Reporting"/>
    <s v="SRM ticket requiring operational handling"/>
    <s v="Closed"/>
    <x v="1"/>
    <s v="Divya"/>
    <n v="48"/>
    <n v="1.87"/>
    <n v="113.97"/>
    <d v="2024-07-28T09:11:23"/>
    <s v="Breached"/>
    <n v="113.97"/>
    <s v="Low"/>
    <s v="India"/>
    <s v="Service Desk"/>
    <s v="Third-Party Dependency"/>
    <s v="Yes"/>
    <s v="No"/>
    <s v="Breached"/>
    <n v="2024"/>
    <s v="Jul"/>
    <s v="Jul-2024"/>
    <s v="Breached"/>
    <s v="48+ Hours"/>
    <n v="65.97"/>
  </r>
  <r>
    <s v="INM-0399"/>
    <s v="INM"/>
    <d v="2024-07-24T01:14:35"/>
    <s v="P3"/>
    <s v="Login/Access"/>
    <s v="Reporting"/>
    <s v="INM ticket requiring operational handling"/>
    <s v="In Process"/>
    <x v="0"/>
    <s v="Kiran"/>
    <n v="24"/>
    <n v="2.6"/>
    <m/>
    <m/>
    <s v="Pending"/>
    <n v="12598.76"/>
    <s v="Low"/>
    <s v="Europe"/>
    <s v="Phone"/>
    <s v="Capacity Constraint"/>
    <s v="No"/>
    <s v="No"/>
    <s v="Pending"/>
    <n v="2024"/>
    <s v="Jul"/>
    <s v="Jul-2024"/>
    <s v="Pending"/>
    <s v="Pending"/>
    <s v=""/>
  </r>
  <r>
    <s v="SRM-0925"/>
    <s v="SRM"/>
    <d v="2024-07-24T04:18:03"/>
    <s v="P4"/>
    <s v="Access Request"/>
    <s v="Database"/>
    <s v="SRM ticket requiring operational handling"/>
    <s v="In Process"/>
    <x v="2"/>
    <s v="Nisha"/>
    <n v="48"/>
    <n v="3.56"/>
    <m/>
    <m/>
    <s v="Pending"/>
    <n v="12595.7"/>
    <s v="High"/>
    <s v="US"/>
    <s v="Monitoring Alert"/>
    <s v="Third-Party Dependency"/>
    <s v="No"/>
    <s v="No"/>
    <s v="Pending"/>
    <n v="2024"/>
    <s v="Jul"/>
    <s v="Jul-2024"/>
    <s v="Pending"/>
    <s v="Pending"/>
    <s v=""/>
  </r>
  <r>
    <s v="INM-0314"/>
    <s v="INM"/>
    <d v="2024-07-24T13:57:55"/>
    <s v="P4"/>
    <s v="Certificate/TLS"/>
    <s v="Infrastructure"/>
    <s v="INM ticket requiring operational handling"/>
    <s v="Closed"/>
    <x v="2"/>
    <s v="Kavya"/>
    <n v="48"/>
    <n v="0.64"/>
    <n v="21.06"/>
    <d v="2024-07-25T11:01:18"/>
    <s v="Met"/>
    <n v="21.06"/>
    <s v="Low"/>
    <s v="UK"/>
    <s v="Phone"/>
    <s v="Application Defect"/>
    <s v="No"/>
    <s v="No"/>
    <s v="Met"/>
    <n v="2024"/>
    <s v="Jul"/>
    <s v="Jul-2024"/>
    <s v="Met"/>
    <s v="9-24 Hours"/>
    <n v="-26.94"/>
  </r>
  <r>
    <s v="INM-0152"/>
    <s v="INM"/>
    <d v="2024-07-24T16:35:56"/>
    <s v="P4"/>
    <s v="Network Connectivity"/>
    <s v="Database"/>
    <s v="INM ticket requiring operational handling"/>
    <s v="Closed"/>
    <x v="5"/>
    <s v="Anil"/>
    <n v="48"/>
    <n v="4.53"/>
    <n v="46.55"/>
    <d v="2024-07-26T15:08:58"/>
    <s v="Met"/>
    <n v="46.55"/>
    <s v="Low"/>
    <s v="India"/>
    <s v="Monitoring Alert"/>
    <s v="Network Issue"/>
    <s v="No"/>
    <s v="No"/>
    <s v="Met"/>
    <n v="2024"/>
    <s v="Jul"/>
    <s v="Jul-2024"/>
    <s v="Met"/>
    <s v="25-48 Hours"/>
    <n v="-1.4500000000000028"/>
  </r>
  <r>
    <s v="PRM-0218"/>
    <s v="PRM"/>
    <d v="2024-07-24T18:47:32"/>
    <s v="P4"/>
    <s v="Performance Root Cause"/>
    <s v="Reporting"/>
    <s v="PRM ticket requiring operational handling"/>
    <s v="Answered"/>
    <x v="0"/>
    <s v="Neha"/>
    <n v="48"/>
    <n v="3.19"/>
    <n v="12.1"/>
    <d v="2024-07-25T06:53:29"/>
    <s v="Met"/>
    <n v="12.1"/>
    <s v="High"/>
    <s v="India"/>
    <s v="Portal"/>
    <s v="Access Issue"/>
    <s v="No"/>
    <s v="No"/>
    <s v="Met"/>
    <n v="2024"/>
    <s v="Jul"/>
    <s v="Jul-2024"/>
    <s v="Met"/>
    <s v="9-24 Hours"/>
    <n v="-35.9"/>
  </r>
  <r>
    <s v="PRM-0188"/>
    <s v="PRM"/>
    <d v="2024-07-24T22:46:29"/>
    <s v="P3"/>
    <s v="Recurring Application Issue"/>
    <s v="Access"/>
    <s v="PRM ticket requiring operational handling"/>
    <s v="In Process"/>
    <x v="0"/>
    <s v="Meera"/>
    <n v="24"/>
    <n v="3.74"/>
    <m/>
    <m/>
    <s v="Pending"/>
    <n v="12577.23"/>
    <s v="High"/>
    <s v="US"/>
    <s v="Email"/>
    <s v="Infrastructure Failure"/>
    <s v="No"/>
    <s v="No"/>
    <s v="Pending"/>
    <n v="2024"/>
    <s v="Jul"/>
    <s v="Jul-2024"/>
    <s v="Pending"/>
    <s v="Pending"/>
    <s v=""/>
  </r>
  <r>
    <s v="SRM-0264"/>
    <s v="SRM"/>
    <d v="2024-07-25T06:16:56"/>
    <s v="P5"/>
    <s v="Data Request"/>
    <s v="Security"/>
    <s v="SRM ticket requiring operational handling"/>
    <s v="Closed"/>
    <x v="0"/>
    <s v="Swati"/>
    <n v="72"/>
    <n v="1.47"/>
    <n v="38.159999999999997"/>
    <d v="2024-07-26T20:26:19"/>
    <s v="Met"/>
    <n v="38.159999999999997"/>
    <s v="Low"/>
    <s v="US"/>
    <s v="Email"/>
    <s v="Application Defect"/>
    <s v="No"/>
    <s v="No"/>
    <s v="Met"/>
    <n v="2024"/>
    <s v="Jul"/>
    <s v="Jul-2024"/>
    <s v="Met"/>
    <s v="25-48 Hours"/>
    <n v="-33.840000000000003"/>
  </r>
  <r>
    <s v="INM-0573"/>
    <s v="INM"/>
    <d v="2024-07-25T08:17:16"/>
    <s v="P1"/>
    <s v="Integration Failure"/>
    <s v="Middleware"/>
    <s v="INM ticket requiring operational handling"/>
    <s v="In Process"/>
    <x v="1"/>
    <s v="Meera"/>
    <n v="4"/>
    <n v="0.1"/>
    <m/>
    <m/>
    <s v="Pending"/>
    <n v="12567.71"/>
    <s v="Critical"/>
    <s v="Europe"/>
    <s v="Email"/>
    <s v="Certificate Expiry"/>
    <s v="No"/>
    <s v="No"/>
    <s v="Pending"/>
    <n v="2024"/>
    <s v="Jul"/>
    <s v="Jul-2024"/>
    <s v="Pending"/>
    <s v="Pending"/>
    <s v=""/>
  </r>
  <r>
    <s v="PRM-0768"/>
    <s v="PRM"/>
    <d v="2024-07-26T07:15:36"/>
    <s v="P4"/>
    <s v="Security Vulnerability"/>
    <s v="Security"/>
    <s v="PRM ticket requiring operational handling"/>
    <s v="Closed"/>
    <x v="1"/>
    <s v="Rahul"/>
    <n v="48"/>
    <n v="4.1100000000000003"/>
    <n v="31.17"/>
    <d v="2024-07-27T14:25:56"/>
    <s v="Met"/>
    <n v="31.17"/>
    <s v="Low"/>
    <s v="UK"/>
    <s v="Phone"/>
    <s v="Access Issue"/>
    <s v="No"/>
    <s v="No"/>
    <s v="Met"/>
    <n v="2024"/>
    <s v="Jul"/>
    <s v="Jul-2024"/>
    <s v="Met"/>
    <s v="25-48 Hours"/>
    <n v="-16.829999999999998"/>
  </r>
  <r>
    <s v="INM-0814"/>
    <s v="INM"/>
    <d v="2024-07-26T12:53:22"/>
    <s v="P4"/>
    <s v="Application Down"/>
    <s v="Reporting"/>
    <s v="INM ticket requiring operational handling"/>
    <s v="In Process"/>
    <x v="4"/>
    <s v="Ravi"/>
    <n v="48"/>
    <n v="4.45"/>
    <m/>
    <m/>
    <s v="Pending"/>
    <n v="12539.11"/>
    <s v="Low"/>
    <s v="US"/>
    <s v="Service Desk"/>
    <s v="Unknown"/>
    <s v="No"/>
    <s v="No"/>
    <s v="Pending"/>
    <n v="2024"/>
    <s v="Jul"/>
    <s v="Jul-2024"/>
    <s v="Pending"/>
    <s v="Pending"/>
    <s v=""/>
  </r>
  <r>
    <s v="INM-0299"/>
    <s v="INM"/>
    <d v="2024-07-27T00:18:08"/>
    <s v="P4"/>
    <s v="Integration Failure"/>
    <s v="Reporting"/>
    <s v="INM ticket requiring operational handling"/>
    <s v="Closed"/>
    <x v="5"/>
    <s v="Arjun"/>
    <n v="48"/>
    <n v="3.86"/>
    <n v="9.8800000000000008"/>
    <d v="2024-07-27T10:10:56"/>
    <s v="Met"/>
    <n v="9.8800000000000008"/>
    <s v="High"/>
    <s v="US"/>
    <s v="Service Desk"/>
    <s v="Access Issue"/>
    <s v="No"/>
    <s v="No"/>
    <s v="Met"/>
    <n v="2024"/>
    <s v="Jul"/>
    <s v="Jul-2024"/>
    <s v="Met"/>
    <s v="9-24 Hours"/>
    <n v="-38.119999999999997"/>
  </r>
  <r>
    <s v="INM-0534"/>
    <s v="INM"/>
    <d v="2024-07-27T03:07:44"/>
    <s v="P5"/>
    <s v="Network Connectivity"/>
    <s v="Reporting"/>
    <s v="INM ticket requiring operational handling"/>
    <s v="In Process"/>
    <x v="3"/>
    <s v="Nisha"/>
    <n v="72"/>
    <n v="15.18"/>
    <m/>
    <m/>
    <s v="Pending"/>
    <n v="12524.87"/>
    <s v="Low"/>
    <s v="Europe"/>
    <s v="Phone"/>
    <s v="Certificate Expiry"/>
    <s v="No"/>
    <s v="No"/>
    <s v="Pending"/>
    <n v="2024"/>
    <s v="Jul"/>
    <s v="Jul-2024"/>
    <s v="Pending"/>
    <s v="Pending"/>
    <s v=""/>
  </r>
  <r>
    <s v="PRM-0754"/>
    <s v="PRM"/>
    <d v="2024-07-27T21:32:16"/>
    <s v="P3"/>
    <s v="Infrastructure Root Cause"/>
    <s v="Access"/>
    <s v="PRM ticket requiring operational handling"/>
    <s v="Answered"/>
    <x v="0"/>
    <s v="Swati"/>
    <n v="24"/>
    <n v="1.97"/>
    <n v="36.950000000000003"/>
    <d v="2024-07-29T10:29:17"/>
    <s v="Breached"/>
    <n v="36.950000000000003"/>
    <s v="Low"/>
    <s v="US"/>
    <s v="Monitoring Alert"/>
    <s v="Capacity Constraint"/>
    <s v="No"/>
    <s v="No"/>
    <s v="Breached"/>
    <n v="2024"/>
    <s v="Jul"/>
    <s v="Jul-2024"/>
    <s v="Breached"/>
    <s v="25-48 Hours"/>
    <n v="12.950000000000003"/>
  </r>
  <r>
    <s v="SRM-0301"/>
    <s v="SRM"/>
    <d v="2024-07-28T07:06:38"/>
    <s v="P4"/>
    <s v="Report Request"/>
    <s v="Infrastructure"/>
    <s v="SRM ticket requiring operational handling"/>
    <s v="Noticed"/>
    <x v="3"/>
    <s v="Divya"/>
    <n v="48"/>
    <n v="6.85"/>
    <m/>
    <m/>
    <s v="Pending"/>
    <n v="12496.89"/>
    <s v="High"/>
    <s v="APAC"/>
    <s v="Email"/>
    <s v="Infrastructure Failure"/>
    <s v="No"/>
    <s v="No"/>
    <s v="Pending"/>
    <n v="2024"/>
    <s v="Jul"/>
    <s v="Jul-2024"/>
    <s v="Pending"/>
    <s v="Pending"/>
    <s v=""/>
  </r>
  <r>
    <s v="INM-0450"/>
    <s v="INM"/>
    <d v="2024-07-28T09:24:45"/>
    <s v="P3"/>
    <s v="Server Issue"/>
    <s v="Security"/>
    <s v="INM ticket requiring operational handling"/>
    <s v="In Process"/>
    <x v="1"/>
    <s v="Neha"/>
    <n v="24"/>
    <n v="0.85"/>
    <m/>
    <m/>
    <s v="Pending"/>
    <n v="12494.59"/>
    <s v="High"/>
    <s v="APAC"/>
    <s v="Email"/>
    <s v="Certificate Expiry"/>
    <s v="No"/>
    <s v="No"/>
    <s v="Pending"/>
    <n v="2024"/>
    <s v="Jul"/>
    <s v="Jul-2024"/>
    <s v="Pending"/>
    <s v="Pending"/>
    <s v=""/>
  </r>
  <r>
    <s v="PRM-0597"/>
    <s v="PRM"/>
    <d v="2024-07-29T00:27:43"/>
    <s v="P4"/>
    <s v="Infrastructure Root Cause"/>
    <s v="Reporting"/>
    <s v="PRM ticket requiring operational handling"/>
    <s v="Closed"/>
    <x v="5"/>
    <s v="Meera"/>
    <n v="48"/>
    <n v="3.76"/>
    <n v="13.08"/>
    <d v="2024-07-29T13:32:18"/>
    <s v="Met"/>
    <n v="13.08"/>
    <s v="Low"/>
    <s v="US"/>
    <s v="Portal"/>
    <s v="Network Issue"/>
    <s v="No"/>
    <s v="No"/>
    <s v="Met"/>
    <n v="2024"/>
    <s v="Jul"/>
    <s v="Jul-2024"/>
    <s v="Met"/>
    <s v="9-24 Hours"/>
    <n v="-34.92"/>
  </r>
  <r>
    <s v="INM-0855"/>
    <s v="INM"/>
    <d v="2024-07-29T09:09:21"/>
    <s v="P3"/>
    <s v="Login/Access"/>
    <s v="Infrastructure"/>
    <s v="INM ticket requiring operational handling"/>
    <s v="Closed"/>
    <x v="5"/>
    <s v="Amit"/>
    <n v="24"/>
    <n v="4.28"/>
    <n v="14.93"/>
    <d v="2024-07-30T00:05:01"/>
    <s v="Met"/>
    <n v="14.93"/>
    <s v="High"/>
    <s v="US"/>
    <s v="Service Desk"/>
    <s v="Unknown"/>
    <s v="No"/>
    <s v="No"/>
    <s v="Met"/>
    <n v="2024"/>
    <s v="Jul"/>
    <s v="Jul-2024"/>
    <s v="Met"/>
    <s v="9-24 Hours"/>
    <n v="-9.07"/>
  </r>
  <r>
    <s v="INM-0481"/>
    <s v="INM"/>
    <d v="2024-07-29T11:28:28"/>
    <s v="P2"/>
    <s v="Network Connectivity"/>
    <s v="Infrastructure"/>
    <s v="INM ticket requiring operational handling"/>
    <s v="Closed"/>
    <x v="5"/>
    <s v="Priya"/>
    <n v="8"/>
    <n v="1.93"/>
    <n v="5.17"/>
    <d v="2024-07-29T16:38:57"/>
    <s v="Met"/>
    <n v="5.17"/>
    <s v="High"/>
    <s v="Europe"/>
    <s v="Monitoring Alert"/>
    <s v="Network Issue"/>
    <s v="No"/>
    <s v="No"/>
    <s v="Met"/>
    <n v="2024"/>
    <s v="Jul"/>
    <s v="Jul-2024"/>
    <s v="Met"/>
    <s v="5-8 Hours"/>
    <n v="-2.83"/>
  </r>
  <r>
    <s v="INM-0660"/>
    <s v="INM"/>
    <d v="2024-07-29T15:24:07"/>
    <s v="P4"/>
    <s v="Network Connectivity"/>
    <s v="Infrastructure"/>
    <s v="INM ticket requiring operational handling"/>
    <s v="Closed"/>
    <x v="5"/>
    <s v="Asha"/>
    <n v="48"/>
    <n v="10.34"/>
    <n v="32.76"/>
    <d v="2024-07-31T00:09:34"/>
    <s v="Met"/>
    <n v="32.76"/>
    <s v="Low"/>
    <s v="India"/>
    <s v="Portal"/>
    <s v="User Error"/>
    <s v="No"/>
    <s v="No"/>
    <s v="Met"/>
    <n v="2024"/>
    <s v="Jul"/>
    <s v="Jul-2024"/>
    <s v="Met"/>
    <s v="25-48 Hours"/>
    <n v="-15.240000000000002"/>
  </r>
  <r>
    <s v="PRM-0606"/>
    <s v="PRM"/>
    <d v="2024-07-29T18:16:18"/>
    <s v="P2"/>
    <s v="Security Vulnerability"/>
    <s v="Reporting"/>
    <s v="PRM ticket requiring operational handling"/>
    <s v="Closed"/>
    <x v="5"/>
    <s v="Asha"/>
    <n v="8"/>
    <n v="3.03"/>
    <n v="2.76"/>
    <d v="2024-07-29T21:02:06"/>
    <s v="Met"/>
    <n v="2.76"/>
    <s v="High"/>
    <s v="APAC"/>
    <s v="Phone"/>
    <s v="User Error"/>
    <s v="No"/>
    <s v="Yes"/>
    <s v="Met"/>
    <n v="2024"/>
    <s v="Jul"/>
    <s v="Jul-2024"/>
    <s v="Met"/>
    <s v="0-4 Hours"/>
    <n v="-5.24"/>
  </r>
  <r>
    <s v="INM-0096"/>
    <s v="INM"/>
    <d v="2024-07-29T18:25:41"/>
    <s v="P3"/>
    <s v="Database Issue"/>
    <s v="Infrastructure"/>
    <s v="INM ticket requiring operational handling"/>
    <s v="Closed"/>
    <x v="3"/>
    <s v="Pooja"/>
    <n v="24"/>
    <n v="3.6"/>
    <n v="11.07"/>
    <d v="2024-07-30T05:29:56"/>
    <s v="Met"/>
    <n v="11.07"/>
    <s v="Low"/>
    <s v="APAC"/>
    <s v="Portal"/>
    <s v="User Error"/>
    <s v="No"/>
    <s v="No"/>
    <s v="Met"/>
    <n v="2024"/>
    <s v="Jul"/>
    <s v="Jul-2024"/>
    <s v="Met"/>
    <s v="9-24 Hours"/>
    <n v="-12.93"/>
  </r>
  <r>
    <s v="INM-0841"/>
    <s v="INM"/>
    <d v="2024-07-30T04:36:32"/>
    <s v="P3"/>
    <s v="Network Connectivity"/>
    <s v="Middleware"/>
    <s v="INM ticket requiring operational handling"/>
    <s v="Closed"/>
    <x v="3"/>
    <s v="Vikram"/>
    <n v="24"/>
    <n v="0.45"/>
    <n v="16.13"/>
    <d v="2024-07-30T20:44:14"/>
    <s v="Met"/>
    <n v="16.13"/>
    <s v="High"/>
    <s v="Europe"/>
    <s v="Email"/>
    <s v="Third-Party Dependency"/>
    <s v="No"/>
    <s v="No"/>
    <s v="Met"/>
    <n v="2024"/>
    <s v="Jul"/>
    <s v="Jul-2024"/>
    <s v="Met"/>
    <s v="9-24 Hours"/>
    <n v="-7.870000000000001"/>
  </r>
  <r>
    <s v="PRM-0467"/>
    <s v="PRM"/>
    <d v="2024-07-30T04:42:04"/>
    <s v="P5"/>
    <s v="Security Vulnerability"/>
    <s v="Reporting"/>
    <s v="PRM ticket requiring operational handling"/>
    <s v="Closed"/>
    <x v="4"/>
    <s v="Suresh"/>
    <n v="72"/>
    <n v="16.64"/>
    <n v="40.78"/>
    <d v="2024-07-31T21:28:38"/>
    <s v="Met"/>
    <n v="40.78"/>
    <s v="High"/>
    <s v="US"/>
    <s v="Service Desk"/>
    <s v="Capacity Constraint"/>
    <s v="No"/>
    <s v="No"/>
    <s v="Met"/>
    <n v="2024"/>
    <s v="Jul"/>
    <s v="Jul-2024"/>
    <s v="Met"/>
    <s v="25-48 Hours"/>
    <n v="-31.22"/>
  </r>
  <r>
    <s v="PRM-0756"/>
    <s v="PRM"/>
    <d v="2024-07-30T20:37:11"/>
    <s v="P4"/>
    <s v="Performance Root Cause"/>
    <s v="Application"/>
    <s v="PRM ticket requiring operational handling"/>
    <s v="Closed"/>
    <x v="4"/>
    <s v="Neha"/>
    <n v="48"/>
    <n v="3.08"/>
    <n v="42.68"/>
    <d v="2024-08-01T15:18:10"/>
    <s v="Met"/>
    <n v="42.68"/>
    <s v="Medium"/>
    <s v="US"/>
    <s v="Monitoring Alert"/>
    <s v="Certificate Expiry"/>
    <s v="No"/>
    <s v="No"/>
    <s v="Met"/>
    <n v="2024"/>
    <s v="Jul"/>
    <s v="Jul-2024"/>
    <s v="Met"/>
    <s v="25-48 Hours"/>
    <n v="-5.32"/>
  </r>
  <r>
    <s v="INM-0495"/>
    <s v="INM"/>
    <d v="2024-07-30T21:13:49"/>
    <s v="P2"/>
    <s v="Certificate/TLS"/>
    <s v="Infrastructure"/>
    <s v="INM ticket requiring operational handling"/>
    <s v="Assigned"/>
    <x v="5"/>
    <s v="Ravi"/>
    <n v="8"/>
    <n v="0.78"/>
    <m/>
    <m/>
    <s v="Pending"/>
    <n v="12434.77"/>
    <s v="High"/>
    <s v="UK"/>
    <s v="Phone"/>
    <s v="Third-Party Dependency"/>
    <s v="No"/>
    <s v="No"/>
    <s v="Pending"/>
    <n v="2024"/>
    <s v="Jul"/>
    <s v="Jul-2024"/>
    <s v="Pending"/>
    <s v="Pending"/>
    <s v=""/>
  </r>
  <r>
    <s v="PRM-0004"/>
    <s v="PRM"/>
    <d v="2024-07-31T11:16:13"/>
    <s v="P1"/>
    <s v="Integration Root Cause"/>
    <s v="Access"/>
    <s v="PRM ticket requiring operational handling"/>
    <s v="Closed"/>
    <x v="3"/>
    <s v="Suresh"/>
    <n v="4"/>
    <n v="0.18"/>
    <n v="5.83"/>
    <d v="2024-07-31T17:06:16"/>
    <s v="Breached"/>
    <n v="5.83"/>
    <s v="Critical"/>
    <s v="India"/>
    <s v="Portal"/>
    <s v="Configuration Error"/>
    <s v="No"/>
    <s v="Yes"/>
    <s v="Breached"/>
    <n v="2024"/>
    <s v="Jul"/>
    <s v="Jul-2024"/>
    <s v="Breached"/>
    <s v="5-8 Hours"/>
    <n v="1.83"/>
  </r>
  <r>
    <s v="INM-0342"/>
    <s v="INM"/>
    <d v="2024-07-31T15:51:44"/>
    <s v="P2"/>
    <s v="Database Issue"/>
    <s v="Middleware"/>
    <s v="INM ticket requiring operational handling"/>
    <s v="Closed"/>
    <x v="1"/>
    <s v="Sneha"/>
    <n v="8"/>
    <n v="0.24"/>
    <n v="3.9"/>
    <d v="2024-07-31T19:45:57"/>
    <s v="Met"/>
    <n v="3.9"/>
    <s v="High"/>
    <s v="Europe"/>
    <s v="Phone"/>
    <s v="Unknown"/>
    <s v="No"/>
    <s v="No"/>
    <s v="Met"/>
    <n v="2024"/>
    <s v="Jul"/>
    <s v="Jul-2024"/>
    <s v="Met"/>
    <s v="0-4 Hours"/>
    <n v="-4.0999999999999996"/>
  </r>
  <r>
    <s v="PRM-0009"/>
    <s v="PRM"/>
    <d v="2024-07-31T16:18:22"/>
    <s v="P4"/>
    <s v="Infrastructure Root Cause"/>
    <s v="Middleware"/>
    <s v="PRM ticket requiring operational handling"/>
    <s v="Assigned"/>
    <x v="3"/>
    <s v="Divya"/>
    <n v="48"/>
    <n v="1.1299999999999999"/>
    <m/>
    <m/>
    <s v="Pending"/>
    <n v="12415.69"/>
    <s v="Low"/>
    <s v="India"/>
    <s v="Phone"/>
    <s v="Capacity Constraint"/>
    <s v="No"/>
    <s v="No"/>
    <s v="Pending"/>
    <n v="2024"/>
    <s v="Jul"/>
    <s v="Jul-2024"/>
    <s v="Pending"/>
    <s v="Pending"/>
    <s v=""/>
  </r>
  <r>
    <s v="PRM-0318"/>
    <s v="PRM"/>
    <d v="2024-07-31T23:23:27"/>
    <s v="P4"/>
    <s v="Performance Root Cause"/>
    <s v="Reporting"/>
    <s v="PRM ticket requiring operational handling"/>
    <s v="Closed"/>
    <x v="1"/>
    <s v="Ravi"/>
    <n v="48"/>
    <n v="3.97"/>
    <n v="34.93"/>
    <d v="2024-08-02T10:19:14"/>
    <s v="Met"/>
    <n v="34.93"/>
    <s v="Low"/>
    <s v="India"/>
    <s v="Service Desk"/>
    <s v="Certificate Expiry"/>
    <s v="Yes"/>
    <s v="No"/>
    <s v="Met"/>
    <n v="2024"/>
    <s v="Jul"/>
    <s v="Jul-2024"/>
    <s v="Met"/>
    <s v="25-48 Hours"/>
    <n v="-13.07"/>
  </r>
  <r>
    <s v="SRM-0768"/>
    <s v="SRM"/>
    <d v="2024-08-01T03:48:24"/>
    <s v="P2"/>
    <s v="Access Request"/>
    <s v="Application"/>
    <s v="SRM ticket requiring operational handling"/>
    <s v="In Process"/>
    <x v="0"/>
    <s v="Pooja"/>
    <n v="8"/>
    <n v="0.49"/>
    <m/>
    <m/>
    <s v="Pending"/>
    <n v="12404.19"/>
    <s v="High"/>
    <s v="UK"/>
    <s v="Service Desk"/>
    <s v="Network Issue"/>
    <s v="No"/>
    <s v="No"/>
    <s v="Pending"/>
    <n v="2024"/>
    <s v="Aug"/>
    <s v="Aug-2024"/>
    <s v="Pending"/>
    <s v="Pending"/>
    <s v=""/>
  </r>
  <r>
    <s v="SRM-0797"/>
    <s v="SRM"/>
    <d v="2024-08-01T17:58:17"/>
    <s v="P4"/>
    <s v="Report Request"/>
    <s v="Security"/>
    <s v="SRM ticket requiring operational handling"/>
    <s v="Closed"/>
    <x v="2"/>
    <s v="Nisha"/>
    <n v="48"/>
    <n v="5.4"/>
    <n v="27.54"/>
    <d v="2024-08-02T21:30:36"/>
    <s v="Met"/>
    <n v="27.54"/>
    <s v="High"/>
    <s v="APAC"/>
    <s v="Service Desk"/>
    <s v="Configuration Error"/>
    <s v="No"/>
    <s v="No"/>
    <s v="Met"/>
    <n v="2024"/>
    <s v="Aug"/>
    <s v="Aug-2024"/>
    <s v="Met"/>
    <s v="25-48 Hours"/>
    <n v="-20.46"/>
  </r>
  <r>
    <s v="SRM-0912"/>
    <s v="SRM"/>
    <d v="2024-08-02T02:32:19"/>
    <s v="P2"/>
    <s v="Software Installation"/>
    <s v="Security"/>
    <s v="SRM ticket requiring operational handling"/>
    <s v="Answered"/>
    <x v="4"/>
    <s v="Divya"/>
    <n v="8"/>
    <n v="1.2"/>
    <n v="2.15"/>
    <d v="2024-08-02T04:41:16"/>
    <s v="Met"/>
    <n v="2.15"/>
    <s v="High"/>
    <s v="India"/>
    <s v="Portal"/>
    <s v="Network Issue"/>
    <s v="No"/>
    <s v="Yes"/>
    <s v="Met"/>
    <n v="2024"/>
    <s v="Aug"/>
    <s v="Aug-2024"/>
    <s v="Met"/>
    <s v="0-4 Hours"/>
    <n v="-5.85"/>
  </r>
  <r>
    <s v="SRM-0741"/>
    <s v="SRM"/>
    <d v="2024-08-02T03:21:49"/>
    <s v="P2"/>
    <s v="Data Request"/>
    <s v="Reporting"/>
    <s v="SRM ticket requiring operational handling"/>
    <s v="Closed"/>
    <x v="5"/>
    <s v="Pooja"/>
    <n v="8"/>
    <n v="1.04"/>
    <n v="6.09"/>
    <d v="2024-08-02T09:27:24"/>
    <s v="Met"/>
    <n v="6.09"/>
    <s v="High"/>
    <s v="UK"/>
    <s v="Phone"/>
    <s v="User Error"/>
    <s v="No"/>
    <s v="Yes"/>
    <s v="Met"/>
    <n v="2024"/>
    <s v="Aug"/>
    <s v="Aug-2024"/>
    <s v="Met"/>
    <s v="5-8 Hours"/>
    <n v="-1.9100000000000001"/>
  </r>
  <r>
    <s v="PRM-0550"/>
    <s v="PRM"/>
    <d v="2024-08-02T03:33:37"/>
    <s v="P5"/>
    <s v="Recurring Application Issue"/>
    <s v="Infrastructure"/>
    <s v="PRM ticket requiring operational handling"/>
    <s v="In Process"/>
    <x v="5"/>
    <s v="Nisha"/>
    <n v="72"/>
    <n v="9.57"/>
    <m/>
    <m/>
    <s v="Pending"/>
    <n v="12380.44"/>
    <s v="Low"/>
    <s v="APAC"/>
    <s v="Email"/>
    <s v="Configuration Error"/>
    <s v="No"/>
    <s v="No"/>
    <s v="Pending"/>
    <n v="2024"/>
    <s v="Aug"/>
    <s v="Aug-2024"/>
    <s v="Pending"/>
    <s v="Pending"/>
    <s v=""/>
  </r>
  <r>
    <s v="PRM-0568"/>
    <s v="PRM"/>
    <d v="2024-08-02T11:50:27"/>
    <s v="P2"/>
    <s v="Recurring Application Issue"/>
    <s v="Infrastructure"/>
    <s v="PRM ticket requiring operational handling"/>
    <s v="Closed"/>
    <x v="0"/>
    <s v="Sneha"/>
    <n v="8"/>
    <n v="1.7"/>
    <n v="15.69"/>
    <d v="2024-08-03T03:31:48"/>
    <s v="Breached"/>
    <n v="15.69"/>
    <s v="High"/>
    <s v="APAC"/>
    <s v="Phone"/>
    <s v="Infrastructure Failure"/>
    <s v="Yes"/>
    <s v="No"/>
    <s v="Breached"/>
    <n v="2024"/>
    <s v="Aug"/>
    <s v="Aug-2024"/>
    <s v="Breached"/>
    <s v="9-24 Hours"/>
    <n v="7.6899999999999995"/>
  </r>
  <r>
    <s v="PRM-0865"/>
    <s v="PRM"/>
    <d v="2024-08-02T13:00:48"/>
    <s v="P4"/>
    <s v="Performance Root Cause"/>
    <s v="Infrastructure"/>
    <s v="PRM ticket requiring operational handling"/>
    <s v="Closed"/>
    <x v="4"/>
    <s v="Suresh"/>
    <n v="48"/>
    <n v="4"/>
    <n v="78.34"/>
    <d v="2024-08-05T19:21:09"/>
    <s v="Breached"/>
    <n v="78.34"/>
    <s v="High"/>
    <s v="APAC"/>
    <s v="Monitoring Alert"/>
    <s v="Configuration Error"/>
    <s v="Yes"/>
    <s v="No"/>
    <s v="Breached"/>
    <n v="2024"/>
    <s v="Aug"/>
    <s v="Aug-2024"/>
    <s v="Breached"/>
    <s v="48+ Hours"/>
    <n v="30.340000000000003"/>
  </r>
  <r>
    <s v="INM-0154"/>
    <s v="INM"/>
    <d v="2024-08-02T14:48:31"/>
    <s v="P2"/>
    <s v="Database Issue"/>
    <s v="Access"/>
    <s v="INM ticket requiring operational handling"/>
    <s v="Closed"/>
    <x v="4"/>
    <s v="Ravi"/>
    <n v="8"/>
    <n v="0.41"/>
    <n v="3.26"/>
    <d v="2024-08-02T18:03:55"/>
    <s v="Met"/>
    <n v="3.26"/>
    <s v="High"/>
    <s v="UK"/>
    <s v="Phone"/>
    <s v="User Error"/>
    <s v="No"/>
    <s v="No"/>
    <s v="Met"/>
    <n v="2024"/>
    <s v="Aug"/>
    <s v="Aug-2024"/>
    <s v="Met"/>
    <s v="0-4 Hours"/>
    <n v="-4.74"/>
  </r>
  <r>
    <s v="SRM-0367"/>
    <s v="SRM"/>
    <d v="2024-08-03T10:44:46"/>
    <s v="P5"/>
    <s v="Account Request"/>
    <s v="Reporting"/>
    <s v="SRM ticket requiring operational handling"/>
    <s v="Assigned"/>
    <x v="4"/>
    <s v="Priya"/>
    <n v="72"/>
    <n v="5.03"/>
    <m/>
    <m/>
    <s v="Pending"/>
    <n v="12349.25"/>
    <s v="Low"/>
    <s v="India"/>
    <s v="Email"/>
    <s v="Access Issue"/>
    <s v="No"/>
    <s v="No"/>
    <s v="Pending"/>
    <n v="2024"/>
    <s v="Aug"/>
    <s v="Aug-2024"/>
    <s v="Pending"/>
    <s v="Pending"/>
    <s v=""/>
  </r>
  <r>
    <s v="INM-0271"/>
    <s v="INM"/>
    <d v="2024-08-03T11:08:49"/>
    <s v="P3"/>
    <s v="Login/Access"/>
    <s v="Middleware"/>
    <s v="INM ticket requiring operational handling"/>
    <s v="Closed"/>
    <x v="4"/>
    <s v="Divya"/>
    <n v="24"/>
    <n v="1.85"/>
    <n v="52.78"/>
    <d v="2024-08-05T15:55:24"/>
    <s v="Breached"/>
    <n v="52.78"/>
    <s v="High"/>
    <s v="Europe"/>
    <s v="Monitoring Alert"/>
    <s v="User Error"/>
    <s v="No"/>
    <s v="Yes"/>
    <s v="Breached"/>
    <n v="2024"/>
    <s v="Aug"/>
    <s v="Aug-2024"/>
    <s v="Breached"/>
    <s v="48+ Hours"/>
    <n v="28.78"/>
  </r>
  <r>
    <s v="SRM-0430"/>
    <s v="SRM"/>
    <d v="2024-08-03T14:14:31"/>
    <s v="P5"/>
    <s v="Access Request"/>
    <s v="Access"/>
    <s v="SRM ticket requiring operational handling"/>
    <s v="Closed"/>
    <x v="5"/>
    <s v="Vikram"/>
    <n v="72"/>
    <n v="0.79"/>
    <n v="66.709999999999994"/>
    <d v="2024-08-06T08:57:25"/>
    <s v="Met"/>
    <n v="66.709999999999994"/>
    <s v="Medium"/>
    <s v="APAC"/>
    <s v="Email"/>
    <s v="Unknown"/>
    <s v="No"/>
    <s v="No"/>
    <s v="Met"/>
    <n v="2024"/>
    <s v="Aug"/>
    <s v="Aug-2024"/>
    <s v="Met"/>
    <s v="48+ Hours"/>
    <n v="-5.2900000000000063"/>
  </r>
  <r>
    <s v="PRM-0372"/>
    <s v="PRM"/>
    <d v="2024-08-03T16:51:07"/>
    <s v="P5"/>
    <s v="Process Gap"/>
    <s v="Access"/>
    <s v="PRM ticket requiring operational handling"/>
    <s v="Closed"/>
    <x v="0"/>
    <s v="Rahul"/>
    <n v="72"/>
    <n v="4.6100000000000003"/>
    <n v="40.729999999999997"/>
    <d v="2024-08-05T09:35:07"/>
    <s v="Met"/>
    <n v="40.729999999999997"/>
    <s v="Low"/>
    <s v="Europe"/>
    <s v="Phone"/>
    <s v="Network Issue"/>
    <s v="No"/>
    <s v="No"/>
    <s v="Met"/>
    <n v="2024"/>
    <s v="Aug"/>
    <s v="Aug-2024"/>
    <s v="Met"/>
    <s v="25-48 Hours"/>
    <n v="-31.270000000000003"/>
  </r>
  <r>
    <s v="SRM-0242"/>
    <s v="SRM"/>
    <d v="2024-08-03T21:35:07"/>
    <s v="P4"/>
    <s v="Report Request"/>
    <s v="Infrastructure"/>
    <s v="SRM ticket requiring operational handling"/>
    <s v="In Process"/>
    <x v="3"/>
    <s v="Meera"/>
    <n v="48"/>
    <n v="8.27"/>
    <m/>
    <m/>
    <s v="Pending"/>
    <n v="12338.41"/>
    <s v="Low"/>
    <s v="Europe"/>
    <s v="Service Desk"/>
    <s v="Application Defect"/>
    <s v="No"/>
    <s v="No"/>
    <s v="Pending"/>
    <n v="2024"/>
    <s v="Aug"/>
    <s v="Aug-2024"/>
    <s v="Pending"/>
    <s v="Pending"/>
    <s v=""/>
  </r>
  <r>
    <s v="INM-0796"/>
    <s v="INM"/>
    <d v="2024-08-03T21:46:43"/>
    <s v="P3"/>
    <s v="Certificate/TLS"/>
    <s v="Middleware"/>
    <s v="INM ticket requiring operational handling"/>
    <s v="Closed"/>
    <x v="3"/>
    <s v="Kavya"/>
    <n v="24"/>
    <n v="1.36"/>
    <n v="11.65"/>
    <d v="2024-08-04T09:25:53"/>
    <s v="Met"/>
    <n v="11.65"/>
    <s v="Low"/>
    <s v="Europe"/>
    <s v="Monitoring Alert"/>
    <s v="Application Defect"/>
    <s v="No"/>
    <s v="No"/>
    <s v="Met"/>
    <n v="2024"/>
    <s v="Aug"/>
    <s v="Aug-2024"/>
    <s v="Met"/>
    <s v="9-24 Hours"/>
    <n v="-12.35"/>
  </r>
  <r>
    <s v="PRM-0543"/>
    <s v="PRM"/>
    <d v="2024-08-04T03:48:30"/>
    <s v="P5"/>
    <s v="Database Root Cause"/>
    <s v="Security"/>
    <s v="PRM ticket requiring operational handling"/>
    <s v="Closed"/>
    <x v="1"/>
    <s v="Priya"/>
    <n v="72"/>
    <n v="4.4400000000000004"/>
    <n v="60.1"/>
    <d v="2024-08-06T15:54:22"/>
    <s v="Met"/>
    <n v="60.1"/>
    <s v="High"/>
    <s v="UK"/>
    <s v="Portal"/>
    <s v="Infrastructure Failure"/>
    <s v="No"/>
    <s v="No"/>
    <s v="Met"/>
    <n v="2024"/>
    <s v="Aug"/>
    <s v="Aug-2024"/>
    <s v="Met"/>
    <s v="48+ Hours"/>
    <n v="-11.899999999999999"/>
  </r>
  <r>
    <s v="SRM-0302"/>
    <s v="SRM"/>
    <d v="2024-08-04T14:25:51"/>
    <s v="P5"/>
    <s v="Software Installation"/>
    <s v="Access"/>
    <s v="SRM ticket requiring operational handling"/>
    <s v="Noticed"/>
    <x v="1"/>
    <s v="Amit"/>
    <n v="72"/>
    <n v="2.5499999999999998"/>
    <m/>
    <m/>
    <s v="Pending"/>
    <n v="12321.57"/>
    <s v="Medium"/>
    <s v="APAC"/>
    <s v="Monitoring Alert"/>
    <s v="Capacity Constraint"/>
    <s v="No"/>
    <s v="No"/>
    <s v="Pending"/>
    <n v="2024"/>
    <s v="Aug"/>
    <s v="Aug-2024"/>
    <s v="Pending"/>
    <s v="Pending"/>
    <s v=""/>
  </r>
  <r>
    <s v="PRM-0306"/>
    <s v="PRM"/>
    <d v="2024-08-04T16:49:12"/>
    <s v="P4"/>
    <s v="Process Gap"/>
    <s v="Reporting"/>
    <s v="PRM ticket requiring operational handling"/>
    <s v="In Process"/>
    <x v="4"/>
    <s v="Asha"/>
    <n v="48"/>
    <n v="1.63"/>
    <m/>
    <m/>
    <s v="Pending"/>
    <n v="12319.18"/>
    <s v="Medium"/>
    <s v="US"/>
    <s v="Portal"/>
    <s v="Third-Party Dependency"/>
    <s v="No"/>
    <s v="Yes"/>
    <s v="Pending"/>
    <n v="2024"/>
    <s v="Aug"/>
    <s v="Aug-2024"/>
    <s v="Pending"/>
    <s v="Pending"/>
    <s v=""/>
  </r>
  <r>
    <s v="INM-0419"/>
    <s v="INM"/>
    <d v="2024-08-04T18:24:48"/>
    <s v="P4"/>
    <s v="Server Issue"/>
    <s v="Reporting"/>
    <s v="INM ticket requiring operational handling"/>
    <s v="Closed"/>
    <x v="2"/>
    <s v="Sneha"/>
    <n v="48"/>
    <n v="2.13"/>
    <n v="82.05"/>
    <d v="2024-08-08T04:28:01"/>
    <s v="Breached"/>
    <n v="82.05"/>
    <s v="High"/>
    <s v="India"/>
    <s v="Email"/>
    <s v="Capacity Constraint"/>
    <s v="No"/>
    <s v="No"/>
    <s v="Breached"/>
    <n v="2024"/>
    <s v="Aug"/>
    <s v="Aug-2024"/>
    <s v="Breached"/>
    <s v="48+ Hours"/>
    <n v="34.049999999999997"/>
  </r>
  <r>
    <s v="INM-0638"/>
    <s v="INM"/>
    <d v="2024-08-05T00:24:02"/>
    <s v="P4"/>
    <s v="Database Issue"/>
    <s v="Database"/>
    <s v="INM ticket requiring operational handling"/>
    <s v="Closed"/>
    <x v="1"/>
    <s v="Anil"/>
    <n v="48"/>
    <n v="1.23"/>
    <n v="20.149999999999999"/>
    <d v="2024-08-05T20:32:52"/>
    <s v="Met"/>
    <n v="20.149999999999999"/>
    <s v="High"/>
    <s v="UK"/>
    <s v="Portal"/>
    <s v="Certificate Expiry"/>
    <s v="No"/>
    <s v="No"/>
    <s v="Met"/>
    <n v="2024"/>
    <s v="Aug"/>
    <s v="Aug-2024"/>
    <s v="Met"/>
    <s v="9-24 Hours"/>
    <n v="-27.85"/>
  </r>
  <r>
    <s v="PRM-0446"/>
    <s v="PRM"/>
    <d v="2024-08-05T16:13:18"/>
    <s v="P5"/>
    <s v="Security Vulnerability"/>
    <s v="Reporting"/>
    <s v="PRM ticket requiring operational handling"/>
    <s v="Closed"/>
    <x v="0"/>
    <s v="Rahul"/>
    <n v="72"/>
    <n v="18.739999999999998"/>
    <n v="52.09"/>
    <d v="2024-08-07T20:18:36"/>
    <s v="Met"/>
    <n v="52.09"/>
    <s v="Medium"/>
    <s v="APAC"/>
    <s v="Portal"/>
    <s v="Capacity Constraint"/>
    <s v="No"/>
    <s v="No"/>
    <s v="Met"/>
    <n v="2024"/>
    <s v="Aug"/>
    <s v="Aug-2024"/>
    <s v="Met"/>
    <s v="48+ Hours"/>
    <n v="-19.909999999999997"/>
  </r>
  <r>
    <s v="SRM-0571"/>
    <s v="SRM"/>
    <d v="2024-08-05T20:09:12"/>
    <s v="P4"/>
    <s v="Certificate Request"/>
    <s v="Access"/>
    <s v="SRM ticket requiring operational handling"/>
    <s v="In Process"/>
    <x v="0"/>
    <s v="Divya"/>
    <n v="48"/>
    <n v="1.7"/>
    <m/>
    <m/>
    <s v="Pending"/>
    <n v="12291.85"/>
    <s v="Medium"/>
    <s v="US"/>
    <s v="Service Desk"/>
    <s v="Certificate Expiry"/>
    <s v="No"/>
    <s v="No"/>
    <s v="Pending"/>
    <n v="2024"/>
    <s v="Aug"/>
    <s v="Aug-2024"/>
    <s v="Pending"/>
    <s v="Pending"/>
    <s v=""/>
  </r>
  <r>
    <s v="PRM-0097"/>
    <s v="PRM"/>
    <d v="2024-08-05T23:27:18"/>
    <s v="P5"/>
    <s v="Infrastructure Root Cause"/>
    <s v="Database"/>
    <s v="PRM ticket requiring operational handling"/>
    <s v="Closed"/>
    <x v="1"/>
    <s v="Kiran"/>
    <n v="72"/>
    <n v="4.78"/>
    <n v="30.45"/>
    <d v="2024-08-07T05:54:14"/>
    <s v="Met"/>
    <n v="30.45"/>
    <s v="Medium"/>
    <s v="Europe"/>
    <s v="Portal"/>
    <s v="Application Defect"/>
    <s v="Yes"/>
    <s v="No"/>
    <s v="Met"/>
    <n v="2024"/>
    <s v="Aug"/>
    <s v="Aug-2024"/>
    <s v="Met"/>
    <s v="25-48 Hours"/>
    <n v="-41.55"/>
  </r>
  <r>
    <s v="PRM-0277"/>
    <s v="PRM"/>
    <d v="2024-08-06T01:48:12"/>
    <s v="P4"/>
    <s v="Integration Root Cause"/>
    <s v="Application"/>
    <s v="PRM ticket requiring operational handling"/>
    <s v="Closed"/>
    <x v="1"/>
    <s v="Meera"/>
    <n v="48"/>
    <n v="3.27"/>
    <n v="30.21"/>
    <d v="2024-08-07T08:00:31"/>
    <s v="Met"/>
    <n v="30.21"/>
    <s v="Low"/>
    <s v="UK"/>
    <s v="Phone"/>
    <s v="Access Issue"/>
    <s v="No"/>
    <s v="No"/>
    <s v="Met"/>
    <n v="2024"/>
    <s v="Aug"/>
    <s v="Aug-2024"/>
    <s v="Met"/>
    <s v="25-48 Hours"/>
    <n v="-17.79"/>
  </r>
  <r>
    <s v="INM-0971"/>
    <s v="INM"/>
    <d v="2024-08-06T07:53:21"/>
    <s v="P3"/>
    <s v="Performance Issue"/>
    <s v="Database"/>
    <s v="INM ticket requiring operational handling"/>
    <s v="Closed"/>
    <x v="5"/>
    <s v="Priya"/>
    <n v="24"/>
    <n v="3.54"/>
    <n v="12.67"/>
    <d v="2024-08-06T20:33:31"/>
    <s v="Met"/>
    <n v="12.67"/>
    <s v="High"/>
    <s v="Europe"/>
    <s v="Service Desk"/>
    <s v="Application Defect"/>
    <s v="No"/>
    <s v="No"/>
    <s v="Met"/>
    <n v="2024"/>
    <s v="Aug"/>
    <s v="Aug-2024"/>
    <s v="Met"/>
    <s v="9-24 Hours"/>
    <n v="-11.33"/>
  </r>
  <r>
    <s v="INM-0353"/>
    <s v="INM"/>
    <d v="2024-08-06T10:06:40"/>
    <s v="P3"/>
    <s v="Network Connectivity"/>
    <s v="Middleware"/>
    <s v="INM ticket requiring operational handling"/>
    <s v="Closed"/>
    <x v="2"/>
    <s v="Manoj"/>
    <n v="24"/>
    <n v="1.59"/>
    <n v="9.76"/>
    <d v="2024-08-06T19:51:59"/>
    <s v="Met"/>
    <n v="9.76"/>
    <s v="Low"/>
    <s v="Europe"/>
    <s v="Email"/>
    <s v="Capacity Constraint"/>
    <s v="Yes"/>
    <s v="No"/>
    <s v="Met"/>
    <n v="2024"/>
    <s v="Aug"/>
    <s v="Aug-2024"/>
    <s v="Met"/>
    <s v="9-24 Hours"/>
    <n v="-14.24"/>
  </r>
  <r>
    <s v="SRM-0962"/>
    <s v="SRM"/>
    <d v="2024-08-06T19:53:54"/>
    <s v="P3"/>
    <s v="Software Installation"/>
    <s v="Database"/>
    <s v="SRM ticket requiring operational handling"/>
    <s v="Closed"/>
    <x v="1"/>
    <s v="Vikram"/>
    <n v="24"/>
    <n v="1.39"/>
    <n v="15.24"/>
    <d v="2024-08-07T11:08:02"/>
    <s v="Met"/>
    <n v="15.24"/>
    <s v="Medium"/>
    <s v="Europe"/>
    <s v="Email"/>
    <s v="Access Issue"/>
    <s v="No"/>
    <s v="No"/>
    <s v="Met"/>
    <n v="2024"/>
    <s v="Aug"/>
    <s v="Aug-2024"/>
    <s v="Met"/>
    <s v="9-24 Hours"/>
    <n v="-8.76"/>
  </r>
  <r>
    <s v="INM-0263"/>
    <s v="INM"/>
    <d v="2024-08-07T07:04:24"/>
    <s v="P3"/>
    <s v="Login/Access"/>
    <s v="Access"/>
    <s v="INM ticket requiring operational handling"/>
    <s v="Closed"/>
    <x v="1"/>
    <s v="Rahul"/>
    <n v="24"/>
    <n v="1.23"/>
    <n v="9.23"/>
    <d v="2024-08-07T16:18:19"/>
    <s v="Met"/>
    <n v="9.23"/>
    <s v="Medium"/>
    <s v="UK"/>
    <s v="Email"/>
    <s v="Unknown"/>
    <s v="No"/>
    <s v="No"/>
    <s v="Met"/>
    <n v="2024"/>
    <s v="Aug"/>
    <s v="Aug-2024"/>
    <s v="Met"/>
    <s v="9-24 Hours"/>
    <n v="-14.77"/>
  </r>
  <r>
    <s v="PRM-0993"/>
    <s v="PRM"/>
    <d v="2024-08-07T16:22:29"/>
    <s v="P4"/>
    <s v="Capacity Problem"/>
    <s v="Security"/>
    <s v="PRM ticket requiring operational handling"/>
    <s v="Closed"/>
    <x v="2"/>
    <s v="Rohit"/>
    <n v="48"/>
    <n v="5.13"/>
    <n v="18.21"/>
    <d v="2024-08-08T10:35:20"/>
    <s v="Met"/>
    <n v="18.21"/>
    <s v="Low"/>
    <s v="India"/>
    <s v="Service Desk"/>
    <s v="Configuration Error"/>
    <s v="Yes"/>
    <s v="No"/>
    <s v="Met"/>
    <n v="2024"/>
    <s v="Aug"/>
    <s v="Aug-2024"/>
    <s v="Met"/>
    <s v="9-24 Hours"/>
    <n v="-29.79"/>
  </r>
  <r>
    <s v="PRM-0842"/>
    <s v="PRM"/>
    <d v="2024-08-07T17:03:03"/>
    <s v="P2"/>
    <s v="Integration Root Cause"/>
    <s v="Reporting"/>
    <s v="PRM ticket requiring operational handling"/>
    <s v="Closed"/>
    <x v="1"/>
    <s v="Manoj"/>
    <n v="8"/>
    <n v="1.1000000000000001"/>
    <n v="1.24"/>
    <d v="2024-08-07T18:17:28"/>
    <s v="Met"/>
    <n v="1.24"/>
    <s v="High"/>
    <s v="US"/>
    <s v="Phone"/>
    <s v="Application Defect"/>
    <s v="No"/>
    <s v="Yes"/>
    <s v="Met"/>
    <n v="2024"/>
    <s v="Aug"/>
    <s v="Aug-2024"/>
    <s v="Met"/>
    <s v="0-4 Hours"/>
    <n v="-6.76"/>
  </r>
  <r>
    <s v="INM-0442"/>
    <s v="INM"/>
    <d v="2024-08-07T23:50:37"/>
    <s v="P3"/>
    <s v="Server Issue"/>
    <s v="Reporting"/>
    <s v="INM ticket requiring operational handling"/>
    <s v="Closed"/>
    <x v="5"/>
    <s v="Kiran"/>
    <n v="24"/>
    <n v="1"/>
    <n v="12.6"/>
    <d v="2024-08-08T12:26:55"/>
    <s v="Met"/>
    <n v="12.6"/>
    <s v="Medium"/>
    <s v="UK"/>
    <s v="Phone"/>
    <s v="Network Issue"/>
    <s v="No"/>
    <s v="No"/>
    <s v="Met"/>
    <n v="2024"/>
    <s v="Aug"/>
    <s v="Aug-2024"/>
    <s v="Met"/>
    <s v="9-24 Hours"/>
    <n v="-11.4"/>
  </r>
  <r>
    <s v="PRM-0312"/>
    <s v="PRM"/>
    <d v="2024-08-08T03:54:19"/>
    <s v="P3"/>
    <s v="Security Vulnerability"/>
    <s v="Application"/>
    <s v="PRM ticket requiring operational handling"/>
    <s v="Noticed"/>
    <x v="3"/>
    <s v="Rohit"/>
    <n v="24"/>
    <n v="2"/>
    <m/>
    <m/>
    <s v="Pending"/>
    <n v="12236.09"/>
    <s v="High"/>
    <s v="US"/>
    <s v="Monitoring Alert"/>
    <s v="Configuration Error"/>
    <s v="No"/>
    <s v="Yes"/>
    <s v="Pending"/>
    <n v="2024"/>
    <s v="Aug"/>
    <s v="Aug-2024"/>
    <s v="Pending"/>
    <s v="Pending"/>
    <s v=""/>
  </r>
  <r>
    <s v="INM-0928"/>
    <s v="INM"/>
    <d v="2024-08-08T06:45:18"/>
    <s v="P4"/>
    <s v="Server Issue"/>
    <s v="Security"/>
    <s v="INM ticket requiring operational handling"/>
    <s v="Answered"/>
    <x v="2"/>
    <s v="Neha"/>
    <n v="48"/>
    <n v="4.6399999999999997"/>
    <n v="23.73"/>
    <d v="2024-08-09T06:28:49"/>
    <s v="Met"/>
    <n v="23.73"/>
    <s v="Low"/>
    <s v="UK"/>
    <s v="Service Desk"/>
    <s v="User Error"/>
    <s v="No"/>
    <s v="No"/>
    <s v="Met"/>
    <n v="2024"/>
    <s v="Aug"/>
    <s v="Aug-2024"/>
    <s v="Met"/>
    <s v="9-24 Hours"/>
    <n v="-24.27"/>
  </r>
  <r>
    <s v="INM-0190"/>
    <s v="INM"/>
    <d v="2024-08-08T09:43:40"/>
    <s v="P4"/>
    <s v="Certificate/TLS"/>
    <s v="Middleware"/>
    <s v="INM ticket requiring operational handling"/>
    <s v="Closed"/>
    <x v="2"/>
    <s v="Suresh"/>
    <n v="48"/>
    <n v="10.71"/>
    <n v="12.94"/>
    <d v="2024-08-08T22:40:03"/>
    <s v="Met"/>
    <n v="12.94"/>
    <s v="High"/>
    <s v="UK"/>
    <s v="Portal"/>
    <s v="Certificate Expiry"/>
    <s v="No"/>
    <s v="No"/>
    <s v="Met"/>
    <n v="2024"/>
    <s v="Aug"/>
    <s v="Aug-2024"/>
    <s v="Met"/>
    <s v="9-24 Hours"/>
    <n v="-35.06"/>
  </r>
  <r>
    <s v="SRM-0680"/>
    <s v="SRM"/>
    <d v="2024-08-08T10:25:59"/>
    <s v="P5"/>
    <s v="Report Request"/>
    <s v="Reporting"/>
    <s v="SRM ticket requiring operational handling"/>
    <s v="Assigned"/>
    <x v="3"/>
    <s v="Rohit"/>
    <n v="72"/>
    <n v="8.3699999999999992"/>
    <m/>
    <m/>
    <s v="Pending"/>
    <n v="12229.57"/>
    <s v="Medium"/>
    <s v="UK"/>
    <s v="Phone"/>
    <s v="User Error"/>
    <s v="No"/>
    <s v="No"/>
    <s v="Pending"/>
    <n v="2024"/>
    <s v="Aug"/>
    <s v="Aug-2024"/>
    <s v="Pending"/>
    <s v="Pending"/>
    <s v=""/>
  </r>
  <r>
    <s v="INM-0802"/>
    <s v="INM"/>
    <d v="2024-08-08T17:00:50"/>
    <s v="P3"/>
    <s v="Application Down"/>
    <s v="Reporting"/>
    <s v="INM ticket requiring operational handling"/>
    <s v="Closed"/>
    <x v="1"/>
    <s v="Manoj"/>
    <n v="24"/>
    <n v="5.34"/>
    <n v="9.32"/>
    <d v="2024-08-09T02:20:01"/>
    <s v="Met"/>
    <n v="9.32"/>
    <s v="Low"/>
    <s v="India"/>
    <s v="Monitoring Alert"/>
    <s v="Network Issue"/>
    <s v="No"/>
    <s v="No"/>
    <s v="Met"/>
    <n v="2024"/>
    <s v="Aug"/>
    <s v="Aug-2024"/>
    <s v="Met"/>
    <s v="9-24 Hours"/>
    <n v="-14.68"/>
  </r>
  <r>
    <s v="PRM-0046"/>
    <s v="PRM"/>
    <d v="2024-08-08T17:08:52"/>
    <s v="P4"/>
    <s v="Integration Root Cause"/>
    <s v="Reporting"/>
    <s v="PRM ticket requiring operational handling"/>
    <s v="Closed"/>
    <x v="2"/>
    <s v="Priya"/>
    <n v="48"/>
    <n v="4.96"/>
    <n v="34.520000000000003"/>
    <d v="2024-08-10T03:39:52"/>
    <s v="Met"/>
    <n v="34.520000000000003"/>
    <s v="Medium"/>
    <s v="Europe"/>
    <s v="Service Desk"/>
    <s v="Access Issue"/>
    <s v="No"/>
    <s v="No"/>
    <s v="Met"/>
    <n v="2024"/>
    <s v="Aug"/>
    <s v="Aug-2024"/>
    <s v="Met"/>
    <s v="25-48 Hours"/>
    <n v="-13.479999999999997"/>
  </r>
  <r>
    <s v="INM-0307"/>
    <s v="INM"/>
    <d v="2024-08-08T21:26:02"/>
    <s v="P4"/>
    <s v="Performance Issue"/>
    <s v="Reporting"/>
    <s v="INM ticket requiring operational handling"/>
    <s v="In Process"/>
    <x v="2"/>
    <s v="Sneha"/>
    <n v="48"/>
    <n v="1.93"/>
    <m/>
    <m/>
    <s v="Pending"/>
    <n v="12218.57"/>
    <s v="High"/>
    <s v="US"/>
    <s v="Monitoring Alert"/>
    <s v="Capacity Constraint"/>
    <s v="No"/>
    <s v="No"/>
    <s v="Pending"/>
    <n v="2024"/>
    <s v="Aug"/>
    <s v="Aug-2024"/>
    <s v="Pending"/>
    <s v="Pending"/>
    <s v=""/>
  </r>
  <r>
    <s v="PRM-0179"/>
    <s v="PRM"/>
    <d v="2024-08-09T02:14:11"/>
    <s v="P4"/>
    <s v="Process Gap"/>
    <s v="Infrastructure"/>
    <s v="PRM ticket requiring operational handling"/>
    <s v="Closed"/>
    <x v="3"/>
    <s v="Anil"/>
    <n v="48"/>
    <n v="7.43"/>
    <n v="20.65"/>
    <d v="2024-08-09T22:52:58"/>
    <s v="Met"/>
    <n v="20.65"/>
    <s v="Medium"/>
    <s v="Europe"/>
    <s v="Portal"/>
    <s v="Capacity Constraint"/>
    <s v="No"/>
    <s v="No"/>
    <s v="Met"/>
    <n v="2024"/>
    <s v="Aug"/>
    <s v="Aug-2024"/>
    <s v="Met"/>
    <s v="9-24 Hours"/>
    <n v="-27.35"/>
  </r>
  <r>
    <s v="INM-0136"/>
    <s v="INM"/>
    <d v="2024-08-10T04:30:01"/>
    <s v="P2"/>
    <s v="Performance Issue"/>
    <s v="Database"/>
    <s v="INM ticket requiring operational handling"/>
    <s v="Assigned"/>
    <x v="1"/>
    <s v="Rohit"/>
    <n v="8"/>
    <n v="0.7"/>
    <m/>
    <m/>
    <s v="Pending"/>
    <n v="12187.5"/>
    <s v="High"/>
    <s v="India"/>
    <s v="Portal"/>
    <s v="Third-Party Dependency"/>
    <s v="No"/>
    <s v="No"/>
    <s v="Pending"/>
    <n v="2024"/>
    <s v="Aug"/>
    <s v="Aug-2024"/>
    <s v="Pending"/>
    <s v="Pending"/>
    <s v=""/>
  </r>
  <r>
    <s v="PRM-0947"/>
    <s v="PRM"/>
    <d v="2024-08-10T11:33:46"/>
    <s v="P4"/>
    <s v="Performance Root Cause"/>
    <s v="Security"/>
    <s v="PRM ticket requiring operational handling"/>
    <s v="Closed"/>
    <x v="1"/>
    <s v="Vikram"/>
    <n v="48"/>
    <n v="1.51"/>
    <n v="17.079999999999998"/>
    <d v="2024-08-11T04:38:16"/>
    <s v="Met"/>
    <n v="17.079999999999998"/>
    <s v="High"/>
    <s v="US"/>
    <s v="Phone"/>
    <s v="Infrastructure Failure"/>
    <s v="No"/>
    <s v="No"/>
    <s v="Met"/>
    <n v="2024"/>
    <s v="Aug"/>
    <s v="Aug-2024"/>
    <s v="Met"/>
    <s v="9-24 Hours"/>
    <n v="-30.92"/>
  </r>
  <r>
    <s v="PRM-0695"/>
    <s v="PRM"/>
    <d v="2024-08-10T12:38:53"/>
    <s v="P2"/>
    <s v="Integration Root Cause"/>
    <s v="Security"/>
    <s v="PRM ticket requiring operational handling"/>
    <s v="Answered"/>
    <x v="2"/>
    <s v="Arjun"/>
    <n v="8"/>
    <n v="0.24"/>
    <n v="2.17"/>
    <d v="2024-08-10T14:48:48"/>
    <s v="Met"/>
    <n v="2.17"/>
    <s v="High"/>
    <s v="US"/>
    <s v="Portal"/>
    <s v="Configuration Error"/>
    <s v="No"/>
    <s v="No"/>
    <s v="Met"/>
    <n v="2024"/>
    <s v="Aug"/>
    <s v="Aug-2024"/>
    <s v="Met"/>
    <s v="0-4 Hours"/>
    <n v="-5.83"/>
  </r>
  <r>
    <s v="SRM-0413"/>
    <s v="SRM"/>
    <d v="2024-08-10T13:45:06"/>
    <s v="P4"/>
    <s v="Access Request"/>
    <s v="Access"/>
    <s v="SRM ticket requiring operational handling"/>
    <s v="Noticed"/>
    <x v="5"/>
    <s v="Rohit"/>
    <n v="48"/>
    <n v="4.8099999999999996"/>
    <m/>
    <m/>
    <s v="Pending"/>
    <n v="12178.25"/>
    <s v="Low"/>
    <s v="US"/>
    <s v="Monitoring Alert"/>
    <s v="Infrastructure Failure"/>
    <s v="No"/>
    <s v="No"/>
    <s v="Pending"/>
    <n v="2024"/>
    <s v="Aug"/>
    <s v="Aug-2024"/>
    <s v="Pending"/>
    <s v="Pending"/>
    <s v=""/>
  </r>
  <r>
    <s v="INM-0952"/>
    <s v="INM"/>
    <d v="2024-08-10T17:44:14"/>
    <s v="P3"/>
    <s v="Application Down"/>
    <s v="Application"/>
    <s v="INM ticket requiring operational handling"/>
    <s v="Noticed"/>
    <x v="5"/>
    <s v="Vikram"/>
    <n v="24"/>
    <n v="1.5"/>
    <m/>
    <m/>
    <s v="Pending"/>
    <n v="12174.26"/>
    <s v="High"/>
    <s v="US"/>
    <s v="Email"/>
    <s v="Application Defect"/>
    <s v="No"/>
    <s v="No"/>
    <s v="Pending"/>
    <n v="2024"/>
    <s v="Aug"/>
    <s v="Aug-2024"/>
    <s v="Pending"/>
    <s v="Pending"/>
    <s v=""/>
  </r>
  <r>
    <s v="SRM-0561"/>
    <s v="SRM"/>
    <d v="2024-08-11T11:02:59"/>
    <s v="P2"/>
    <s v="Access Request"/>
    <s v="Security"/>
    <s v="SRM ticket requiring operational handling"/>
    <s v="Assigned"/>
    <x v="4"/>
    <s v="Suresh"/>
    <n v="8"/>
    <n v="0.52"/>
    <m/>
    <m/>
    <s v="Pending"/>
    <n v="12156.95"/>
    <s v="High"/>
    <s v="US"/>
    <s v="Service Desk"/>
    <s v="Infrastructure Failure"/>
    <s v="No"/>
    <s v="No"/>
    <s v="Pending"/>
    <n v="2024"/>
    <s v="Aug"/>
    <s v="Aug-2024"/>
    <s v="Pending"/>
    <s v="Pending"/>
    <s v=""/>
  </r>
  <r>
    <s v="INM-0226"/>
    <s v="INM"/>
    <d v="2024-08-11T15:42:10"/>
    <s v="P4"/>
    <s v="Database Issue"/>
    <s v="Infrastructure"/>
    <s v="INM ticket requiring operational handling"/>
    <s v="Closed"/>
    <x v="3"/>
    <s v="Arjun"/>
    <n v="48"/>
    <n v="2.87"/>
    <n v="23.58"/>
    <d v="2024-08-12T15:17:13"/>
    <s v="Met"/>
    <n v="23.58"/>
    <s v="High"/>
    <s v="India"/>
    <s v="Phone"/>
    <s v="Infrastructure Failure"/>
    <s v="No"/>
    <s v="No"/>
    <s v="Met"/>
    <n v="2024"/>
    <s v="Aug"/>
    <s v="Aug-2024"/>
    <s v="Met"/>
    <s v="9-24 Hours"/>
    <n v="-24.42"/>
  </r>
  <r>
    <s v="SRM-0808"/>
    <s v="SRM"/>
    <d v="2024-08-11T15:45:12"/>
    <s v="P1"/>
    <s v="Account Request"/>
    <s v="Middleware"/>
    <s v="SRM ticket requiring operational handling"/>
    <s v="Assigned"/>
    <x v="4"/>
    <s v="Arjun"/>
    <n v="4"/>
    <n v="0.14000000000000001"/>
    <m/>
    <m/>
    <s v="Pending"/>
    <n v="12152.25"/>
    <s v="Critical"/>
    <s v="Europe"/>
    <s v="Monitoring Alert"/>
    <s v="Third-Party Dependency"/>
    <s v="No"/>
    <s v="Yes"/>
    <s v="Pending"/>
    <n v="2024"/>
    <s v="Aug"/>
    <s v="Aug-2024"/>
    <s v="Pending"/>
    <s v="Pending"/>
    <s v=""/>
  </r>
  <r>
    <s v="SRM-0753"/>
    <s v="SRM"/>
    <d v="2024-08-12T22:49:49"/>
    <s v="P5"/>
    <s v="Certificate Request"/>
    <s v="Access"/>
    <s v="SRM ticket requiring operational handling"/>
    <s v="Closed"/>
    <x v="0"/>
    <s v="Rohit"/>
    <n v="72"/>
    <n v="12.45"/>
    <n v="21.28"/>
    <d v="2024-08-13T20:06:46"/>
    <s v="Met"/>
    <n v="21.28"/>
    <s v="High"/>
    <s v="India"/>
    <s v="Service Desk"/>
    <s v="Access Issue"/>
    <s v="No"/>
    <s v="No"/>
    <s v="Met"/>
    <n v="2024"/>
    <s v="Aug"/>
    <s v="Aug-2024"/>
    <s v="Met"/>
    <s v="9-24 Hours"/>
    <n v="-50.72"/>
  </r>
  <r>
    <s v="PRM-0280"/>
    <s v="PRM"/>
    <d v="2024-08-13T00:11:11"/>
    <s v="P4"/>
    <s v="Infrastructure Root Cause"/>
    <s v="Reporting"/>
    <s v="PRM ticket requiring operational handling"/>
    <s v="Closed"/>
    <x v="3"/>
    <s v="Vikram"/>
    <n v="48"/>
    <n v="6.16"/>
    <n v="29.92"/>
    <d v="2024-08-14T06:06:29"/>
    <s v="Met"/>
    <n v="29.92"/>
    <s v="High"/>
    <s v="India"/>
    <s v="Phone"/>
    <s v="Application Defect"/>
    <s v="Yes"/>
    <s v="No"/>
    <s v="Met"/>
    <n v="2024"/>
    <s v="Aug"/>
    <s v="Aug-2024"/>
    <s v="Met"/>
    <s v="25-48 Hours"/>
    <n v="-18.079999999999998"/>
  </r>
  <r>
    <s v="PRM-0367"/>
    <s v="PRM"/>
    <d v="2024-08-13T11:39:52"/>
    <s v="P1"/>
    <s v="Infrastructure Root Cause"/>
    <s v="Reporting"/>
    <s v="PRM ticket requiring operational handling"/>
    <s v="Closed"/>
    <x v="5"/>
    <s v="Amit"/>
    <n v="4"/>
    <n v="0.14000000000000001"/>
    <n v="5.18"/>
    <d v="2024-08-13T16:50:41"/>
    <s v="Breached"/>
    <n v="5.18"/>
    <s v="Critical"/>
    <s v="APAC"/>
    <s v="Service Desk"/>
    <s v="Application Defect"/>
    <s v="No"/>
    <s v="Yes"/>
    <s v="Breached"/>
    <n v="2024"/>
    <s v="Aug"/>
    <s v="Aug-2024"/>
    <s v="Breached"/>
    <s v="5-8 Hours"/>
    <n v="1.1799999999999997"/>
  </r>
  <r>
    <s v="INM-0239"/>
    <s v="INM"/>
    <d v="2024-08-13T15:15:26"/>
    <s v="P5"/>
    <s v="Server Issue"/>
    <s v="Security"/>
    <s v="INM ticket requiring operational handling"/>
    <s v="In Process"/>
    <x v="2"/>
    <s v="Rohit"/>
    <n v="72"/>
    <n v="3.48"/>
    <m/>
    <m/>
    <s v="Pending"/>
    <n v="12104.74"/>
    <s v="Medium"/>
    <s v="US"/>
    <s v="Email"/>
    <s v="Unknown"/>
    <s v="No"/>
    <s v="No"/>
    <s v="Pending"/>
    <n v="2024"/>
    <s v="Aug"/>
    <s v="Aug-2024"/>
    <s v="Pending"/>
    <s v="Pending"/>
    <s v=""/>
  </r>
  <r>
    <s v="PRM-0937"/>
    <s v="PRM"/>
    <d v="2024-08-14T02:15:42"/>
    <s v="P3"/>
    <s v="Integration Root Cause"/>
    <s v="Reporting"/>
    <s v="PRM ticket requiring operational handling"/>
    <s v="Closed"/>
    <x v="0"/>
    <s v="Ravi"/>
    <n v="24"/>
    <n v="1.02"/>
    <n v="54.29"/>
    <d v="2024-08-16T08:33:08"/>
    <s v="Breached"/>
    <n v="54.29"/>
    <s v="High"/>
    <s v="US"/>
    <s v="Portal"/>
    <s v="Access Issue"/>
    <s v="No"/>
    <s v="No"/>
    <s v="Breached"/>
    <n v="2024"/>
    <s v="Aug"/>
    <s v="Aug-2024"/>
    <s v="Breached"/>
    <s v="48+ Hours"/>
    <n v="30.29"/>
  </r>
  <r>
    <s v="SRM-0870"/>
    <s v="SRM"/>
    <d v="2024-08-14T09:04:19"/>
    <s v="P4"/>
    <s v="Configuration Change"/>
    <s v="Middleware"/>
    <s v="SRM ticket requiring operational handling"/>
    <s v="Noticed"/>
    <x v="0"/>
    <s v="Anil"/>
    <n v="48"/>
    <n v="7.91"/>
    <m/>
    <m/>
    <s v="Pending"/>
    <n v="12086.93"/>
    <s v="Low"/>
    <s v="APAC"/>
    <s v="Service Desk"/>
    <s v="Third-Party Dependency"/>
    <s v="No"/>
    <s v="No"/>
    <s v="Pending"/>
    <n v="2024"/>
    <s v="Aug"/>
    <s v="Aug-2024"/>
    <s v="Pending"/>
    <s v="Pending"/>
    <s v=""/>
  </r>
  <r>
    <s v="SRM-0853"/>
    <s v="SRM"/>
    <d v="2024-08-14T13:06:19"/>
    <s v="P4"/>
    <s v="Data Request"/>
    <s v="Access"/>
    <s v="SRM ticket requiring operational handling"/>
    <s v="Answered"/>
    <x v="3"/>
    <s v="Kiran"/>
    <n v="48"/>
    <n v="1.95"/>
    <n v="21.23"/>
    <d v="2024-08-15T10:19:54"/>
    <s v="Met"/>
    <n v="21.23"/>
    <s v="Medium"/>
    <s v="APAC"/>
    <s v="Portal"/>
    <s v="Network Issue"/>
    <s v="No"/>
    <s v="Yes"/>
    <s v="Met"/>
    <n v="2024"/>
    <s v="Aug"/>
    <s v="Aug-2024"/>
    <s v="Met"/>
    <s v="9-24 Hours"/>
    <n v="-26.77"/>
  </r>
  <r>
    <s v="INM-0333"/>
    <s v="INM"/>
    <d v="2024-08-14T13:51:29"/>
    <s v="P5"/>
    <s v="Server Issue"/>
    <s v="Security"/>
    <s v="INM ticket requiring operational handling"/>
    <s v="Closed"/>
    <x v="3"/>
    <s v="Neha"/>
    <n v="72"/>
    <n v="1.27"/>
    <n v="34.67"/>
    <d v="2024-08-16T00:31:33"/>
    <s v="Met"/>
    <n v="34.67"/>
    <s v="High"/>
    <s v="US"/>
    <s v="Portal"/>
    <s v="Network Issue"/>
    <s v="No"/>
    <s v="No"/>
    <s v="Met"/>
    <n v="2024"/>
    <s v="Aug"/>
    <s v="Aug-2024"/>
    <s v="Met"/>
    <s v="25-48 Hours"/>
    <n v="-37.33"/>
  </r>
  <r>
    <s v="INM-0400"/>
    <s v="INM"/>
    <d v="2024-08-14T20:19:06"/>
    <s v="P1"/>
    <s v="Certificate/TLS"/>
    <s v="Middleware"/>
    <s v="INM ticket requiring operational handling"/>
    <s v="Closed"/>
    <x v="3"/>
    <s v="Priya"/>
    <n v="4"/>
    <n v="0.53"/>
    <n v="1.24"/>
    <d v="2024-08-14T21:33:16"/>
    <s v="Met"/>
    <n v="1.24"/>
    <s v="Critical"/>
    <s v="APAC"/>
    <s v="Phone"/>
    <s v="Infrastructure Failure"/>
    <s v="No"/>
    <s v="Yes"/>
    <s v="Met"/>
    <n v="2024"/>
    <s v="Aug"/>
    <s v="Aug-2024"/>
    <s v="Met"/>
    <s v="0-4 Hours"/>
    <n v="-2.76"/>
  </r>
  <r>
    <s v="INM-0526"/>
    <s v="INM"/>
    <d v="2024-08-14T20:30:41"/>
    <s v="P5"/>
    <s v="Server Issue"/>
    <s v="Reporting"/>
    <s v="INM ticket requiring operational handling"/>
    <s v="Answered"/>
    <x v="2"/>
    <s v="Rahul"/>
    <n v="72"/>
    <n v="3.55"/>
    <n v="28.74"/>
    <d v="2024-08-16T01:15:12"/>
    <s v="Met"/>
    <n v="28.74"/>
    <s v="High"/>
    <s v="India"/>
    <s v="Email"/>
    <s v="Infrastructure Failure"/>
    <s v="Yes"/>
    <s v="No"/>
    <s v="Met"/>
    <n v="2024"/>
    <s v="Aug"/>
    <s v="Aug-2024"/>
    <s v="Met"/>
    <s v="25-48 Hours"/>
    <n v="-43.260000000000005"/>
  </r>
  <r>
    <s v="PRM-0751"/>
    <s v="PRM"/>
    <d v="2024-08-15T19:30:25"/>
    <s v="P4"/>
    <s v="Infrastructure Root Cause"/>
    <s v="Application"/>
    <s v="PRM ticket requiring operational handling"/>
    <s v="Closed"/>
    <x v="3"/>
    <s v="Priya"/>
    <n v="48"/>
    <n v="1.37"/>
    <n v="53.26"/>
    <d v="2024-08-18T00:46:08"/>
    <s v="Breached"/>
    <n v="53.26"/>
    <s v="Low"/>
    <s v="US"/>
    <s v="Service Desk"/>
    <s v="Unknown"/>
    <s v="No"/>
    <s v="No"/>
    <s v="Breached"/>
    <n v="2024"/>
    <s v="Aug"/>
    <s v="Aug-2024"/>
    <s v="Breached"/>
    <s v="48+ Hours"/>
    <n v="5.259999999999998"/>
  </r>
  <r>
    <s v="SRM-0311"/>
    <s v="SRM"/>
    <d v="2024-08-15T20:54:12"/>
    <s v="P5"/>
    <s v="Data Request"/>
    <s v="Middleware"/>
    <s v="SRM ticket requiring operational handling"/>
    <s v="In Process"/>
    <x v="3"/>
    <s v="Suresh"/>
    <n v="72"/>
    <n v="12.69"/>
    <m/>
    <m/>
    <s v="Pending"/>
    <n v="12051.1"/>
    <s v="High"/>
    <s v="APAC"/>
    <s v="Portal"/>
    <s v="Capacity Constraint"/>
    <s v="No"/>
    <s v="No"/>
    <s v="Pending"/>
    <n v="2024"/>
    <s v="Aug"/>
    <s v="Aug-2024"/>
    <s v="Pending"/>
    <s v="Pending"/>
    <s v=""/>
  </r>
  <r>
    <s v="SRM-0389"/>
    <s v="SRM"/>
    <d v="2024-08-16T00:05:36"/>
    <s v="P4"/>
    <s v="Access Request"/>
    <s v="Access"/>
    <s v="SRM ticket requiring operational handling"/>
    <s v="Noticed"/>
    <x v="0"/>
    <s v="Neha"/>
    <n v="48"/>
    <n v="4.95"/>
    <m/>
    <m/>
    <s v="Pending"/>
    <n v="12047.91"/>
    <s v="High"/>
    <s v="UK"/>
    <s v="Email"/>
    <s v="Certificate Expiry"/>
    <s v="No"/>
    <s v="No"/>
    <s v="Pending"/>
    <n v="2024"/>
    <s v="Aug"/>
    <s v="Aug-2024"/>
    <s v="Pending"/>
    <s v="Pending"/>
    <s v=""/>
  </r>
  <r>
    <s v="SRM-0971"/>
    <s v="SRM"/>
    <d v="2024-08-16T07:43:02"/>
    <s v="P4"/>
    <s v="Configuration Change"/>
    <s v="Reporting"/>
    <s v="SRM ticket requiring operational handling"/>
    <s v="Closed"/>
    <x v="5"/>
    <s v="Anil"/>
    <n v="48"/>
    <n v="4.12"/>
    <n v="23.87"/>
    <d v="2024-08-17T07:34:59"/>
    <s v="Met"/>
    <n v="23.87"/>
    <s v="Low"/>
    <s v="Europe"/>
    <s v="Phone"/>
    <s v="Unknown"/>
    <s v="No"/>
    <s v="No"/>
    <s v="Met"/>
    <n v="2024"/>
    <s v="Aug"/>
    <s v="Aug-2024"/>
    <s v="Met"/>
    <s v="9-24 Hours"/>
    <n v="-24.13"/>
  </r>
  <r>
    <s v="INM-0088"/>
    <s v="INM"/>
    <d v="2024-08-16T08:09:36"/>
    <s v="P4"/>
    <s v="Performance Issue"/>
    <s v="Middleware"/>
    <s v="INM ticket requiring operational handling"/>
    <s v="In Process"/>
    <x v="4"/>
    <s v="Kiran"/>
    <n v="48"/>
    <n v="8.06"/>
    <m/>
    <m/>
    <s v="Pending"/>
    <n v="12039.84"/>
    <s v="Medium"/>
    <s v="Europe"/>
    <s v="Email"/>
    <s v="Unknown"/>
    <s v="No"/>
    <s v="No"/>
    <s v="Pending"/>
    <n v="2024"/>
    <s v="Aug"/>
    <s v="Aug-2024"/>
    <s v="Pending"/>
    <s v="Pending"/>
    <s v=""/>
  </r>
  <r>
    <s v="PRM-0131"/>
    <s v="PRM"/>
    <d v="2024-08-16T18:48:41"/>
    <s v="P3"/>
    <s v="Integration Root Cause"/>
    <s v="Access"/>
    <s v="PRM ticket requiring operational handling"/>
    <s v="Closed"/>
    <x v="3"/>
    <s v="Kavya"/>
    <n v="24"/>
    <n v="2.76"/>
    <n v="16.100000000000001"/>
    <d v="2024-08-17T10:54:57"/>
    <s v="Met"/>
    <n v="16.100000000000001"/>
    <s v="Low"/>
    <s v="APAC"/>
    <s v="Phone"/>
    <s v="Network Issue"/>
    <s v="No"/>
    <s v="No"/>
    <s v="Met"/>
    <n v="2024"/>
    <s v="Aug"/>
    <s v="Aug-2024"/>
    <s v="Met"/>
    <s v="9-24 Hours"/>
    <n v="-7.8999999999999986"/>
  </r>
  <r>
    <s v="INM-0749"/>
    <s v="INM"/>
    <d v="2024-08-16T19:34:17"/>
    <s v="P4"/>
    <s v="Application Down"/>
    <s v="Access"/>
    <s v="INM ticket requiring operational handling"/>
    <s v="Closed"/>
    <x v="1"/>
    <s v="Divya"/>
    <n v="48"/>
    <n v="3.88"/>
    <n v="15.63"/>
    <d v="2024-08-17T11:12:05"/>
    <s v="Met"/>
    <n v="15.63"/>
    <s v="Low"/>
    <s v="US"/>
    <s v="Service Desk"/>
    <s v="User Error"/>
    <s v="No"/>
    <s v="No"/>
    <s v="Met"/>
    <n v="2024"/>
    <s v="Aug"/>
    <s v="Aug-2024"/>
    <s v="Met"/>
    <s v="9-24 Hours"/>
    <n v="-32.369999999999997"/>
  </r>
  <r>
    <s v="PRM-0748"/>
    <s v="PRM"/>
    <d v="2024-08-16T20:12:46"/>
    <s v="P3"/>
    <s v="Capacity Problem"/>
    <s v="Application"/>
    <s v="PRM ticket requiring operational handling"/>
    <s v="Closed"/>
    <x v="0"/>
    <s v="Kiran"/>
    <n v="24"/>
    <n v="2.67"/>
    <n v="12.25"/>
    <d v="2024-08-17T08:27:52"/>
    <s v="Met"/>
    <n v="12.25"/>
    <s v="Low"/>
    <s v="India"/>
    <s v="Email"/>
    <s v="Capacity Constraint"/>
    <s v="No"/>
    <s v="No"/>
    <s v="Met"/>
    <n v="2024"/>
    <s v="Aug"/>
    <s v="Aug-2024"/>
    <s v="Met"/>
    <s v="9-24 Hours"/>
    <n v="-11.75"/>
  </r>
  <r>
    <s v="SRM-0467"/>
    <s v="SRM"/>
    <d v="2024-08-17T03:31:28"/>
    <s v="P5"/>
    <s v="Certificate Request"/>
    <s v="Security"/>
    <s v="SRM ticket requiring operational handling"/>
    <s v="Closed"/>
    <x v="4"/>
    <s v="Kiran"/>
    <n v="72"/>
    <n v="4.24"/>
    <n v="58.69"/>
    <d v="2024-08-19T14:12:49"/>
    <s v="Met"/>
    <n v="58.69"/>
    <s v="Low"/>
    <s v="India"/>
    <s v="Service Desk"/>
    <s v="Configuration Error"/>
    <s v="No"/>
    <s v="No"/>
    <s v="Met"/>
    <n v="2024"/>
    <s v="Aug"/>
    <s v="Aug-2024"/>
    <s v="Met"/>
    <s v="48+ Hours"/>
    <n v="-13.310000000000002"/>
  </r>
  <r>
    <s v="PRM-0690"/>
    <s v="PRM"/>
    <d v="2024-08-17T04:32:27"/>
    <s v="P4"/>
    <s v="Process Gap"/>
    <s v="Database"/>
    <s v="PRM ticket requiring operational handling"/>
    <s v="Answered"/>
    <x v="2"/>
    <s v="Kavya"/>
    <n v="48"/>
    <n v="6.18"/>
    <n v="34.49"/>
    <d v="2024-08-18T15:01:40"/>
    <s v="Met"/>
    <n v="34.49"/>
    <s v="Medium"/>
    <s v="US"/>
    <s v="Email"/>
    <s v="Infrastructure Failure"/>
    <s v="No"/>
    <s v="Yes"/>
    <s v="Met"/>
    <n v="2024"/>
    <s v="Aug"/>
    <s v="Aug-2024"/>
    <s v="Met"/>
    <s v="25-48 Hours"/>
    <n v="-13.509999999999998"/>
  </r>
  <r>
    <s v="SRM-0550"/>
    <s v="SRM"/>
    <d v="2024-08-17T07:37:19"/>
    <s v="P4"/>
    <s v="Access Request"/>
    <s v="Database"/>
    <s v="SRM ticket requiring operational handling"/>
    <s v="In Process"/>
    <x v="2"/>
    <s v="Pooja"/>
    <n v="48"/>
    <n v="3.1"/>
    <m/>
    <m/>
    <s v="Pending"/>
    <n v="12016.38"/>
    <s v="Low"/>
    <s v="US"/>
    <s v="Email"/>
    <s v="Unknown"/>
    <s v="No"/>
    <s v="No"/>
    <s v="Pending"/>
    <n v="2024"/>
    <s v="Aug"/>
    <s v="Aug-2024"/>
    <s v="Pending"/>
    <s v="Pending"/>
    <s v=""/>
  </r>
  <r>
    <s v="INM-0447"/>
    <s v="INM"/>
    <d v="2024-08-17T08:12:41"/>
    <s v="P4"/>
    <s v="Login/Access"/>
    <s v="Reporting"/>
    <s v="INM ticket requiring operational handling"/>
    <s v="Closed"/>
    <x v="3"/>
    <s v="Nisha"/>
    <n v="48"/>
    <n v="2.02"/>
    <n v="28.29"/>
    <d v="2024-08-18T12:30:02"/>
    <s v="Met"/>
    <n v="28.29"/>
    <s v="Medium"/>
    <s v="India"/>
    <s v="Phone"/>
    <s v="Network Issue"/>
    <s v="No"/>
    <s v="No"/>
    <s v="Met"/>
    <n v="2024"/>
    <s v="Aug"/>
    <s v="Aug-2024"/>
    <s v="Met"/>
    <s v="25-48 Hours"/>
    <n v="-19.71"/>
  </r>
  <r>
    <s v="PRM-0148"/>
    <s v="PRM"/>
    <d v="2024-08-17T09:19:00"/>
    <s v="P4"/>
    <s v="Recurring Application Issue"/>
    <s v="Application"/>
    <s v="PRM ticket requiring operational handling"/>
    <s v="Closed"/>
    <x v="5"/>
    <s v="Swati"/>
    <n v="48"/>
    <n v="7.57"/>
    <n v="65.790000000000006"/>
    <d v="2024-08-20T03:06:15"/>
    <s v="Breached"/>
    <n v="65.790000000000006"/>
    <s v="Low"/>
    <s v="UK"/>
    <s v="Phone"/>
    <s v="Certificate Expiry"/>
    <s v="No"/>
    <s v="No"/>
    <s v="Breached"/>
    <n v="2024"/>
    <s v="Aug"/>
    <s v="Aug-2024"/>
    <s v="Breached"/>
    <s v="48+ Hours"/>
    <n v="17.790000000000006"/>
  </r>
  <r>
    <s v="PRM-0404"/>
    <s v="PRM"/>
    <d v="2024-08-17T11:12:58"/>
    <s v="P4"/>
    <s v="Recurring Application Issue"/>
    <s v="Infrastructure"/>
    <s v="PRM ticket requiring operational handling"/>
    <s v="Closed"/>
    <x v="0"/>
    <s v="Sneha"/>
    <n v="48"/>
    <n v="2.57"/>
    <n v="8.74"/>
    <d v="2024-08-17T19:57:29"/>
    <s v="Met"/>
    <n v="8.74"/>
    <s v="Low"/>
    <s v="APAC"/>
    <s v="Portal"/>
    <s v="Network Issue"/>
    <s v="No"/>
    <s v="No"/>
    <s v="Met"/>
    <n v="2024"/>
    <s v="Aug"/>
    <s v="Aug-2024"/>
    <s v="Met"/>
    <s v="9-24 Hours"/>
    <n v="-39.26"/>
  </r>
  <r>
    <s v="INM-0748"/>
    <s v="INM"/>
    <d v="2024-08-17T20:32:05"/>
    <s v="P2"/>
    <s v="Network Connectivity"/>
    <s v="Access"/>
    <s v="INM ticket requiring operational handling"/>
    <s v="Noticed"/>
    <x v="4"/>
    <s v="Suresh"/>
    <n v="8"/>
    <n v="0.1"/>
    <m/>
    <m/>
    <s v="Pending"/>
    <n v="12003.47"/>
    <s v="High"/>
    <s v="US"/>
    <s v="Phone"/>
    <s v="Infrastructure Failure"/>
    <s v="No"/>
    <s v="No"/>
    <s v="Pending"/>
    <n v="2024"/>
    <s v="Aug"/>
    <s v="Aug-2024"/>
    <s v="Pending"/>
    <s v="Pending"/>
    <s v=""/>
  </r>
  <r>
    <s v="INM-0799"/>
    <s v="INM"/>
    <d v="2024-08-18T13:11:49"/>
    <s v="P1"/>
    <s v="Login/Access"/>
    <s v="Application"/>
    <s v="INM ticket requiring operational handling"/>
    <s v="Answered"/>
    <x v="1"/>
    <s v="Asha"/>
    <n v="4"/>
    <n v="0.17"/>
    <n v="1.66"/>
    <d v="2024-08-18T14:51:09"/>
    <s v="Met"/>
    <n v="1.66"/>
    <s v="Critical"/>
    <s v="India"/>
    <s v="Email"/>
    <s v="Configuration Error"/>
    <s v="No"/>
    <s v="Yes"/>
    <s v="Met"/>
    <n v="2024"/>
    <s v="Aug"/>
    <s v="Aug-2024"/>
    <s v="Met"/>
    <s v="0-4 Hours"/>
    <n v="-2.34"/>
  </r>
  <r>
    <s v="INM-0309"/>
    <s v="INM"/>
    <d v="2024-08-18T18:30:11"/>
    <s v="P1"/>
    <s v="Database Issue"/>
    <s v="Middleware"/>
    <s v="INM ticket requiring operational handling"/>
    <s v="Closed"/>
    <x v="2"/>
    <s v="Arjun"/>
    <n v="4"/>
    <n v="0.1"/>
    <n v="2.39"/>
    <d v="2024-08-18T20:53:38"/>
    <s v="Met"/>
    <n v="2.39"/>
    <s v="Critical"/>
    <s v="US"/>
    <s v="Phone"/>
    <s v="Access Issue"/>
    <s v="No"/>
    <s v="Yes"/>
    <s v="Met"/>
    <n v="2024"/>
    <s v="Aug"/>
    <s v="Aug-2024"/>
    <s v="Met"/>
    <s v="0-4 Hours"/>
    <n v="-1.6099999999999999"/>
  </r>
  <r>
    <s v="INM-0368"/>
    <s v="INM"/>
    <d v="2024-08-18T22:39:33"/>
    <s v="P4"/>
    <s v="Server Issue"/>
    <s v="Infrastructure"/>
    <s v="INM ticket requiring operational handling"/>
    <s v="Closed"/>
    <x v="3"/>
    <s v="Swati"/>
    <n v="48"/>
    <n v="1.92"/>
    <n v="37.99"/>
    <d v="2024-08-20T12:39:09"/>
    <s v="Met"/>
    <n v="37.99"/>
    <s v="High"/>
    <s v="Europe"/>
    <s v="Email"/>
    <s v="Unknown"/>
    <s v="No"/>
    <s v="No"/>
    <s v="Met"/>
    <n v="2024"/>
    <s v="Aug"/>
    <s v="Aug-2024"/>
    <s v="Met"/>
    <s v="25-48 Hours"/>
    <n v="-10.009999999999998"/>
  </r>
  <r>
    <s v="PRM-0294"/>
    <s v="PRM"/>
    <d v="2024-08-18T23:14:02"/>
    <s v="P3"/>
    <s v="Infrastructure Root Cause"/>
    <s v="Infrastructure"/>
    <s v="PRM ticket requiring operational handling"/>
    <s v="Closed"/>
    <x v="2"/>
    <s v="Neha"/>
    <n v="24"/>
    <n v="2.2799999999999998"/>
    <n v="50.41"/>
    <d v="2024-08-21T01:38:39"/>
    <s v="Breached"/>
    <n v="50.41"/>
    <s v="High"/>
    <s v="Europe"/>
    <s v="Portal"/>
    <s v="Application Defect"/>
    <s v="No"/>
    <s v="No"/>
    <s v="Breached"/>
    <n v="2024"/>
    <s v="Aug"/>
    <s v="Aug-2024"/>
    <s v="Breached"/>
    <s v="48+ Hours"/>
    <n v="26.409999999999997"/>
  </r>
  <r>
    <s v="INM-0988"/>
    <s v="INM"/>
    <d v="2024-08-19T03:39:39"/>
    <s v="P3"/>
    <s v="Certificate/TLS"/>
    <s v="Database"/>
    <s v="INM ticket requiring operational handling"/>
    <s v="Closed"/>
    <x v="5"/>
    <s v="Pooja"/>
    <n v="24"/>
    <n v="3.24"/>
    <n v="15.09"/>
    <d v="2024-08-19T18:44:55"/>
    <s v="Met"/>
    <n v="15.09"/>
    <s v="Low"/>
    <s v="India"/>
    <s v="Portal"/>
    <s v="Application Defect"/>
    <s v="No"/>
    <s v="No"/>
    <s v="Met"/>
    <n v="2024"/>
    <s v="Aug"/>
    <s v="Aug-2024"/>
    <s v="Met"/>
    <s v="9-24 Hours"/>
    <n v="-8.91"/>
  </r>
  <r>
    <s v="SRM-0149"/>
    <s v="SRM"/>
    <d v="2024-08-19T09:12:44"/>
    <s v="P2"/>
    <s v="Certificate Request"/>
    <s v="Application"/>
    <s v="SRM ticket requiring operational handling"/>
    <s v="Closed"/>
    <x v="2"/>
    <s v="Neha"/>
    <n v="8"/>
    <n v="0.25"/>
    <n v="5.13"/>
    <d v="2024-08-19T14:20:40"/>
    <s v="Met"/>
    <n v="5.13"/>
    <s v="High"/>
    <s v="India"/>
    <s v="Email"/>
    <s v="Certificate Expiry"/>
    <s v="No"/>
    <s v="Yes"/>
    <s v="Met"/>
    <n v="2024"/>
    <s v="Aug"/>
    <s v="Aug-2024"/>
    <s v="Met"/>
    <s v="5-8 Hours"/>
    <n v="-2.87"/>
  </r>
  <r>
    <s v="SRM-0798"/>
    <s v="SRM"/>
    <d v="2024-08-19T16:16:34"/>
    <s v="P4"/>
    <s v="Report Request"/>
    <s v="Reporting"/>
    <s v="SRM ticket requiring operational handling"/>
    <s v="Closed"/>
    <x v="2"/>
    <s v="Ravi"/>
    <n v="48"/>
    <n v="0.12"/>
    <n v="16.420000000000002"/>
    <d v="2024-08-20T08:41:55"/>
    <s v="Met"/>
    <n v="16.420000000000002"/>
    <s v="Medium"/>
    <s v="Europe"/>
    <s v="Service Desk"/>
    <s v="Infrastructure Failure"/>
    <s v="No"/>
    <s v="No"/>
    <s v="Met"/>
    <n v="2024"/>
    <s v="Aug"/>
    <s v="Aug-2024"/>
    <s v="Met"/>
    <s v="9-24 Hours"/>
    <n v="-31.58"/>
  </r>
  <r>
    <s v="INM-0968"/>
    <s v="INM"/>
    <d v="2024-08-19T18:09:56"/>
    <s v="P3"/>
    <s v="Network Connectivity"/>
    <s v="Infrastructure"/>
    <s v="INM ticket requiring operational handling"/>
    <s v="Closed"/>
    <x v="4"/>
    <s v="Anil"/>
    <n v="24"/>
    <n v="0.3"/>
    <n v="19.53"/>
    <d v="2024-08-20T13:41:45"/>
    <s v="Met"/>
    <n v="19.53"/>
    <s v="Medium"/>
    <s v="US"/>
    <s v="Monitoring Alert"/>
    <s v="Access Issue"/>
    <s v="No"/>
    <s v="No"/>
    <s v="Met"/>
    <n v="2024"/>
    <s v="Aug"/>
    <s v="Aug-2024"/>
    <s v="Met"/>
    <s v="9-24 Hours"/>
    <n v="-4.4699999999999989"/>
  </r>
  <r>
    <s v="INM-0338"/>
    <s v="INM"/>
    <d v="2024-08-19T19:53:04"/>
    <s v="P3"/>
    <s v="Integration Failure"/>
    <s v="Access"/>
    <s v="INM ticket requiring operational handling"/>
    <s v="Assigned"/>
    <x v="4"/>
    <s v="Kavya"/>
    <n v="24"/>
    <n v="2.02"/>
    <m/>
    <m/>
    <s v="Pending"/>
    <n v="11956.12"/>
    <s v="High"/>
    <s v="Europe"/>
    <s v="Portal"/>
    <s v="Third-Party Dependency"/>
    <s v="No"/>
    <s v="No"/>
    <s v="Pending"/>
    <n v="2024"/>
    <s v="Aug"/>
    <s v="Aug-2024"/>
    <s v="Pending"/>
    <s v="Pending"/>
    <s v=""/>
  </r>
  <r>
    <s v="SRM-0114"/>
    <s v="SRM"/>
    <d v="2024-08-20T03:11:05"/>
    <s v="P4"/>
    <s v="Configuration Change"/>
    <s v="Database"/>
    <s v="SRM ticket requiring operational handling"/>
    <s v="In Process"/>
    <x v="1"/>
    <s v="Sneha"/>
    <n v="48"/>
    <n v="10.6"/>
    <m/>
    <m/>
    <s v="Pending"/>
    <n v="11948.82"/>
    <s v="High"/>
    <s v="APAC"/>
    <s v="Portal"/>
    <s v="Configuration Error"/>
    <s v="No"/>
    <s v="No"/>
    <s v="Pending"/>
    <n v="2024"/>
    <s v="Aug"/>
    <s v="Aug-2024"/>
    <s v="Pending"/>
    <s v="Pending"/>
    <s v=""/>
  </r>
  <r>
    <s v="INM-0554"/>
    <s v="INM"/>
    <d v="2024-08-20T10:50:08"/>
    <s v="P2"/>
    <s v="Performance Issue"/>
    <s v="Application"/>
    <s v="INM ticket requiring operational handling"/>
    <s v="Closed"/>
    <x v="5"/>
    <s v="Asha"/>
    <n v="8"/>
    <n v="0.28999999999999998"/>
    <n v="3.67"/>
    <d v="2024-08-20T14:30:04"/>
    <s v="Met"/>
    <n v="3.67"/>
    <s v="High"/>
    <s v="US"/>
    <s v="Service Desk"/>
    <s v="Infrastructure Failure"/>
    <s v="No"/>
    <s v="Yes"/>
    <s v="Met"/>
    <n v="2024"/>
    <s v="Aug"/>
    <s v="Aug-2024"/>
    <s v="Met"/>
    <s v="0-4 Hours"/>
    <n v="-4.33"/>
  </r>
  <r>
    <s v="PRM-0696"/>
    <s v="PRM"/>
    <d v="2024-08-20T22:38:36"/>
    <s v="P4"/>
    <s v="Performance Root Cause"/>
    <s v="Security"/>
    <s v="PRM ticket requiring operational handling"/>
    <s v="Closed"/>
    <x v="2"/>
    <s v="Neha"/>
    <n v="48"/>
    <n v="8.09"/>
    <n v="106.14"/>
    <d v="2024-08-25T08:46:48"/>
    <s v="Breached"/>
    <n v="106.14"/>
    <s v="High"/>
    <s v="US"/>
    <s v="Portal"/>
    <s v="Unknown"/>
    <s v="Yes"/>
    <s v="No"/>
    <s v="Breached"/>
    <n v="2024"/>
    <s v="Aug"/>
    <s v="Aug-2024"/>
    <s v="Breached"/>
    <s v="48+ Hours"/>
    <n v="58.14"/>
  </r>
  <r>
    <s v="INM-0525"/>
    <s v="INM"/>
    <d v="2024-08-20T23:41:31"/>
    <s v="P5"/>
    <s v="Integration Failure"/>
    <s v="Reporting"/>
    <s v="INM ticket requiring operational handling"/>
    <s v="Closed"/>
    <x v="5"/>
    <s v="Manoj"/>
    <n v="72"/>
    <n v="2.41"/>
    <n v="18.79"/>
    <d v="2024-08-21T18:28:45"/>
    <s v="Met"/>
    <n v="18.79"/>
    <s v="Medium"/>
    <s v="India"/>
    <s v="Phone"/>
    <s v="Third-Party Dependency"/>
    <s v="No"/>
    <s v="No"/>
    <s v="Met"/>
    <n v="2024"/>
    <s v="Aug"/>
    <s v="Aug-2024"/>
    <s v="Met"/>
    <s v="9-24 Hours"/>
    <n v="-53.21"/>
  </r>
  <r>
    <s v="SRM-0061"/>
    <s v="SRM"/>
    <d v="2024-08-21T10:24:20"/>
    <s v="P4"/>
    <s v="Report Request"/>
    <s v="Database"/>
    <s v="SRM ticket requiring operational handling"/>
    <s v="In Process"/>
    <x v="0"/>
    <s v="Vikram"/>
    <n v="48"/>
    <n v="2.59"/>
    <m/>
    <m/>
    <s v="Pending"/>
    <n v="11917.59"/>
    <s v="Medium"/>
    <s v="APAC"/>
    <s v="Portal"/>
    <s v="Access Issue"/>
    <s v="No"/>
    <s v="No"/>
    <s v="Pending"/>
    <n v="2024"/>
    <s v="Aug"/>
    <s v="Aug-2024"/>
    <s v="Pending"/>
    <s v="Pending"/>
    <s v=""/>
  </r>
  <r>
    <s v="PRM-0391"/>
    <s v="PRM"/>
    <d v="2024-08-21T12:18:55"/>
    <s v="P2"/>
    <s v="Database Root Cause"/>
    <s v="Middleware"/>
    <s v="PRM ticket requiring operational handling"/>
    <s v="Noticed"/>
    <x v="5"/>
    <s v="Nisha"/>
    <n v="8"/>
    <n v="0.52"/>
    <m/>
    <m/>
    <s v="Pending"/>
    <n v="11915.68"/>
    <s v="High"/>
    <s v="US"/>
    <s v="Portal"/>
    <s v="Capacity Constraint"/>
    <s v="No"/>
    <s v="No"/>
    <s v="Pending"/>
    <n v="2024"/>
    <s v="Aug"/>
    <s v="Aug-2024"/>
    <s v="Pending"/>
    <s v="Pending"/>
    <s v=""/>
  </r>
  <r>
    <s v="PRM-0045"/>
    <s v="PRM"/>
    <d v="2024-08-21T17:02:47"/>
    <s v="P2"/>
    <s v="Integration Root Cause"/>
    <s v="Infrastructure"/>
    <s v="PRM ticket requiring operational handling"/>
    <s v="Closed"/>
    <x v="2"/>
    <s v="Vikram"/>
    <n v="8"/>
    <n v="0.88"/>
    <n v="18.350000000000001"/>
    <d v="2024-08-22T11:23:39"/>
    <s v="Breached"/>
    <n v="18.350000000000001"/>
    <s v="High"/>
    <s v="UK"/>
    <s v="Email"/>
    <s v="Infrastructure Failure"/>
    <s v="No"/>
    <s v="No"/>
    <s v="Breached"/>
    <n v="2024"/>
    <s v="Aug"/>
    <s v="Aug-2024"/>
    <s v="Breached"/>
    <s v="9-24 Hours"/>
    <n v="10.350000000000001"/>
  </r>
  <r>
    <s v="SRM-0440"/>
    <s v="SRM"/>
    <d v="2024-08-21T19:14:32"/>
    <s v="P4"/>
    <s v="Configuration Change"/>
    <s v="Reporting"/>
    <s v="SRM ticket requiring operational handling"/>
    <s v="In Process"/>
    <x v="1"/>
    <s v="Arjun"/>
    <n v="48"/>
    <n v="2.54"/>
    <m/>
    <m/>
    <s v="Pending"/>
    <n v="11908.76"/>
    <s v="Medium"/>
    <s v="India"/>
    <s v="Monitoring Alert"/>
    <s v="Configuration Error"/>
    <s v="No"/>
    <s v="No"/>
    <s v="Pending"/>
    <n v="2024"/>
    <s v="Aug"/>
    <s v="Aug-2024"/>
    <s v="Pending"/>
    <s v="Pending"/>
    <s v=""/>
  </r>
  <r>
    <s v="SRM-0511"/>
    <s v="SRM"/>
    <d v="2024-08-21T23:12:15"/>
    <s v="P4"/>
    <s v="Data Request"/>
    <s v="Reporting"/>
    <s v="SRM ticket requiring operational handling"/>
    <s v="Answered"/>
    <x v="1"/>
    <s v="Asha"/>
    <n v="48"/>
    <n v="2.92"/>
    <n v="44.14"/>
    <d v="2024-08-23T19:20:46"/>
    <s v="Met"/>
    <n v="44.14"/>
    <s v="Low"/>
    <s v="Europe"/>
    <s v="Email"/>
    <s v="Application Defect"/>
    <s v="No"/>
    <s v="No"/>
    <s v="Met"/>
    <n v="2024"/>
    <s v="Aug"/>
    <s v="Aug-2024"/>
    <s v="Met"/>
    <s v="25-48 Hours"/>
    <n v="-3.8599999999999994"/>
  </r>
  <r>
    <s v="INM-0403"/>
    <s v="INM"/>
    <d v="2024-08-22T05:23:59"/>
    <s v="P4"/>
    <s v="Application Down"/>
    <s v="Application"/>
    <s v="INM ticket requiring operational handling"/>
    <s v="Closed"/>
    <x v="4"/>
    <s v="Amit"/>
    <n v="48"/>
    <n v="6.11"/>
    <n v="34.590000000000003"/>
    <d v="2024-08-23T15:59:12"/>
    <s v="Met"/>
    <n v="34.590000000000003"/>
    <s v="Low"/>
    <s v="Europe"/>
    <s v="Service Desk"/>
    <s v="Access Issue"/>
    <s v="No"/>
    <s v="No"/>
    <s v="Met"/>
    <n v="2024"/>
    <s v="Aug"/>
    <s v="Aug-2024"/>
    <s v="Met"/>
    <s v="25-48 Hours"/>
    <n v="-13.409999999999997"/>
  </r>
  <r>
    <s v="INM-0321"/>
    <s v="INM"/>
    <d v="2024-08-22T10:00:00"/>
    <s v="P3"/>
    <s v="Certificate/TLS"/>
    <s v="Access"/>
    <s v="INM ticket requiring operational handling"/>
    <s v="In Process"/>
    <x v="2"/>
    <s v="Manoj"/>
    <n v="24"/>
    <n v="0.62"/>
    <m/>
    <m/>
    <s v="Pending"/>
    <n v="11894"/>
    <s v="Low"/>
    <s v="Europe"/>
    <s v="Service Desk"/>
    <s v="Infrastructure Failure"/>
    <s v="No"/>
    <s v="No"/>
    <s v="Pending"/>
    <n v="2024"/>
    <s v="Aug"/>
    <s v="Aug-2024"/>
    <s v="Pending"/>
    <s v="Pending"/>
    <s v=""/>
  </r>
  <r>
    <s v="INM-0595"/>
    <s v="INM"/>
    <d v="2024-08-22T10:17:45"/>
    <s v="P1"/>
    <s v="Database Issue"/>
    <s v="Infrastructure"/>
    <s v="INM ticket requiring operational handling"/>
    <s v="In Process"/>
    <x v="1"/>
    <s v="Priya"/>
    <n v="4"/>
    <n v="0.36"/>
    <m/>
    <m/>
    <s v="Pending"/>
    <n v="11893.7"/>
    <s v="Critical"/>
    <s v="US"/>
    <s v="Portal"/>
    <s v="Third-Party Dependency"/>
    <s v="No"/>
    <s v="No"/>
    <s v="Pending"/>
    <n v="2024"/>
    <s v="Aug"/>
    <s v="Aug-2024"/>
    <s v="Pending"/>
    <s v="Pending"/>
    <s v=""/>
  </r>
  <r>
    <s v="INM-0167"/>
    <s v="INM"/>
    <d v="2024-08-22T19:24:31"/>
    <s v="P1"/>
    <s v="Network Connectivity"/>
    <s v="Security"/>
    <s v="INM ticket requiring operational handling"/>
    <s v="Closed"/>
    <x v="5"/>
    <s v="Anil"/>
    <n v="4"/>
    <n v="0.15"/>
    <n v="1.28"/>
    <d v="2024-08-22T20:41:28"/>
    <s v="Met"/>
    <n v="1.28"/>
    <s v="Critical"/>
    <s v="UK"/>
    <s v="Service Desk"/>
    <s v="Capacity Constraint"/>
    <s v="No"/>
    <s v="Yes"/>
    <s v="Met"/>
    <n v="2024"/>
    <s v="Aug"/>
    <s v="Aug-2024"/>
    <s v="Met"/>
    <s v="0-4 Hours"/>
    <n v="-2.7199999999999998"/>
  </r>
  <r>
    <s v="SRM-0154"/>
    <s v="SRM"/>
    <d v="2024-08-23T05:49:21"/>
    <s v="P3"/>
    <s v="Data Request"/>
    <s v="Reporting"/>
    <s v="SRM ticket requiring operational handling"/>
    <s v="Closed"/>
    <x v="3"/>
    <s v="Asha"/>
    <n v="24"/>
    <n v="3.02"/>
    <n v="5.97"/>
    <d v="2024-08-23T11:47:31"/>
    <s v="Met"/>
    <n v="5.97"/>
    <s v="High"/>
    <s v="UK"/>
    <s v="Monitoring Alert"/>
    <s v="Infrastructure Failure"/>
    <s v="No"/>
    <s v="No"/>
    <s v="Met"/>
    <n v="2024"/>
    <s v="Aug"/>
    <s v="Aug-2024"/>
    <s v="Met"/>
    <s v="5-8 Hours"/>
    <n v="-18.03"/>
  </r>
  <r>
    <s v="PRM-0873"/>
    <s v="PRM"/>
    <d v="2024-08-23T06:53:10"/>
    <s v="P4"/>
    <s v="Process Gap"/>
    <s v="Infrastructure"/>
    <s v="PRM ticket requiring operational handling"/>
    <s v="Closed"/>
    <x v="2"/>
    <s v="Priya"/>
    <n v="48"/>
    <n v="1.48"/>
    <n v="28.66"/>
    <d v="2024-08-24T11:32:34"/>
    <s v="Met"/>
    <n v="28.66"/>
    <s v="Medium"/>
    <s v="UK"/>
    <s v="Phone"/>
    <s v="Certificate Expiry"/>
    <s v="No"/>
    <s v="No"/>
    <s v="Met"/>
    <n v="2024"/>
    <s v="Aug"/>
    <s v="Aug-2024"/>
    <s v="Met"/>
    <s v="25-48 Hours"/>
    <n v="-19.34"/>
  </r>
  <r>
    <s v="PRM-0704"/>
    <s v="PRM"/>
    <d v="2024-08-23T15:20:20"/>
    <s v="P4"/>
    <s v="Capacity Problem"/>
    <s v="Middleware"/>
    <s v="PRM ticket requiring operational handling"/>
    <s v="Closed"/>
    <x v="1"/>
    <s v="Arjun"/>
    <n v="48"/>
    <n v="6.78"/>
    <n v="30.65"/>
    <d v="2024-08-24T21:59:07"/>
    <s v="Met"/>
    <n v="30.65"/>
    <s v="High"/>
    <s v="India"/>
    <s v="Portal"/>
    <s v="Infrastructure Failure"/>
    <s v="No"/>
    <s v="No"/>
    <s v="Met"/>
    <n v="2024"/>
    <s v="Aug"/>
    <s v="Aug-2024"/>
    <s v="Met"/>
    <s v="25-48 Hours"/>
    <n v="-17.350000000000001"/>
  </r>
  <r>
    <s v="PRM-0012"/>
    <s v="PRM"/>
    <d v="2024-08-23T22:47:55"/>
    <s v="P3"/>
    <s v="Capacity Problem"/>
    <s v="Reporting"/>
    <s v="PRM ticket requiring operational handling"/>
    <s v="Closed"/>
    <x v="2"/>
    <s v="Manoj"/>
    <n v="24"/>
    <n v="1.93"/>
    <n v="8.98"/>
    <d v="2024-08-24T07:46:55"/>
    <s v="Met"/>
    <n v="8.98"/>
    <s v="Low"/>
    <s v="India"/>
    <s v="Email"/>
    <s v="Certificate Expiry"/>
    <s v="No"/>
    <s v="No"/>
    <s v="Met"/>
    <n v="2024"/>
    <s v="Aug"/>
    <s v="Aug-2024"/>
    <s v="Met"/>
    <s v="9-24 Hours"/>
    <n v="-15.02"/>
  </r>
  <r>
    <s v="PRM-0806"/>
    <s v="PRM"/>
    <d v="2024-08-24T03:34:51"/>
    <s v="P5"/>
    <s v="Security Vulnerability"/>
    <s v="Security"/>
    <s v="PRM ticket requiring operational handling"/>
    <s v="Closed"/>
    <x v="3"/>
    <s v="Meera"/>
    <n v="72"/>
    <n v="13.29"/>
    <n v="27.74"/>
    <d v="2024-08-25T07:19:08"/>
    <s v="Met"/>
    <n v="27.74"/>
    <s v="Medium"/>
    <s v="APAC"/>
    <s v="Monitoring Alert"/>
    <s v="Network Issue"/>
    <s v="Yes"/>
    <s v="No"/>
    <s v="Met"/>
    <n v="2024"/>
    <s v="Aug"/>
    <s v="Aug-2024"/>
    <s v="Met"/>
    <s v="25-48 Hours"/>
    <n v="-44.260000000000005"/>
  </r>
  <r>
    <s v="INM-0607"/>
    <s v="INM"/>
    <d v="2024-08-24T04:10:31"/>
    <s v="P2"/>
    <s v="Login/Access"/>
    <s v="Reporting"/>
    <s v="INM ticket requiring operational handling"/>
    <s v="Closed"/>
    <x v="0"/>
    <s v="Asha"/>
    <n v="8"/>
    <n v="0.35"/>
    <n v="5.6"/>
    <d v="2024-08-24T09:46:24"/>
    <s v="Met"/>
    <n v="5.6"/>
    <s v="High"/>
    <s v="Europe"/>
    <s v="Monitoring Alert"/>
    <s v="User Error"/>
    <s v="No"/>
    <s v="Yes"/>
    <s v="Met"/>
    <n v="2024"/>
    <s v="Aug"/>
    <s v="Aug-2024"/>
    <s v="Met"/>
    <s v="5-8 Hours"/>
    <n v="-2.4000000000000004"/>
  </r>
  <r>
    <s v="PRM-0115"/>
    <s v="PRM"/>
    <d v="2024-08-24T08:55:19"/>
    <s v="P4"/>
    <s v="Performance Root Cause"/>
    <s v="Infrastructure"/>
    <s v="PRM ticket requiring operational handling"/>
    <s v="Closed"/>
    <x v="2"/>
    <s v="Kiran"/>
    <n v="48"/>
    <n v="4.4800000000000004"/>
    <n v="25.69"/>
    <d v="2024-08-25T10:36:42"/>
    <s v="Met"/>
    <n v="25.69"/>
    <s v="High"/>
    <s v="India"/>
    <s v="Portal"/>
    <s v="Configuration Error"/>
    <s v="Yes"/>
    <s v="No"/>
    <s v="Met"/>
    <n v="2024"/>
    <s v="Aug"/>
    <s v="Aug-2024"/>
    <s v="Met"/>
    <s v="25-48 Hours"/>
    <n v="-22.31"/>
  </r>
  <r>
    <s v="PRM-0804"/>
    <s v="PRM"/>
    <d v="2024-08-24T10:25:31"/>
    <s v="P4"/>
    <s v="Infrastructure Root Cause"/>
    <s v="Database"/>
    <s v="PRM ticket requiring operational handling"/>
    <s v="Answered"/>
    <x v="2"/>
    <s v="Pooja"/>
    <n v="48"/>
    <n v="4.6500000000000004"/>
    <n v="29.39"/>
    <d v="2024-08-25T15:48:57"/>
    <s v="Met"/>
    <n v="29.39"/>
    <s v="Medium"/>
    <s v="US"/>
    <s v="Monitoring Alert"/>
    <s v="Unknown"/>
    <s v="Yes"/>
    <s v="Yes"/>
    <s v="Met"/>
    <n v="2024"/>
    <s v="Aug"/>
    <s v="Aug-2024"/>
    <s v="Met"/>
    <s v="25-48 Hours"/>
    <n v="-18.61"/>
  </r>
  <r>
    <s v="PRM-0216"/>
    <s v="PRM"/>
    <d v="2024-08-24T16:20:54"/>
    <s v="P4"/>
    <s v="Security Vulnerability"/>
    <s v="Database"/>
    <s v="PRM ticket requiring operational handling"/>
    <s v="Closed"/>
    <x v="5"/>
    <s v="Meera"/>
    <n v="48"/>
    <n v="7.36"/>
    <n v="23.89"/>
    <d v="2024-08-25T16:14:04"/>
    <s v="Met"/>
    <n v="23.89"/>
    <s v="Medium"/>
    <s v="India"/>
    <s v="Monitoring Alert"/>
    <s v="Third-Party Dependency"/>
    <s v="No"/>
    <s v="No"/>
    <s v="Met"/>
    <n v="2024"/>
    <s v="Aug"/>
    <s v="Aug-2024"/>
    <s v="Met"/>
    <s v="9-24 Hours"/>
    <n v="-24.11"/>
  </r>
  <r>
    <s v="SRM-0482"/>
    <s v="SRM"/>
    <d v="2024-08-25T08:10:27"/>
    <s v="P5"/>
    <s v="Configuration Change"/>
    <s v="Reporting"/>
    <s v="SRM ticket requiring operational handling"/>
    <s v="Closed"/>
    <x v="1"/>
    <s v="Anil"/>
    <n v="72"/>
    <n v="3.21"/>
    <n v="41.22"/>
    <d v="2024-08-27T01:23:43"/>
    <s v="Met"/>
    <n v="41.22"/>
    <s v="Medium"/>
    <s v="Europe"/>
    <s v="Portal"/>
    <s v="Third-Party Dependency"/>
    <s v="No"/>
    <s v="No"/>
    <s v="Met"/>
    <n v="2024"/>
    <s v="Aug"/>
    <s v="Aug-2024"/>
    <s v="Met"/>
    <s v="25-48 Hours"/>
    <n v="-30.78"/>
  </r>
  <r>
    <s v="PRM-0226"/>
    <s v="PRM"/>
    <d v="2024-08-25T09:40:11"/>
    <s v="P2"/>
    <s v="Recurring Application Issue"/>
    <s v="Reporting"/>
    <s v="PRM ticket requiring operational handling"/>
    <s v="Closed"/>
    <x v="5"/>
    <s v="Kavya"/>
    <n v="8"/>
    <n v="0.54"/>
    <n v="0.9"/>
    <d v="2024-08-25T10:34:18"/>
    <s v="Met"/>
    <n v="0.9"/>
    <s v="High"/>
    <s v="Europe"/>
    <s v="Phone"/>
    <s v="Capacity Constraint"/>
    <s v="No"/>
    <s v="No"/>
    <s v="Met"/>
    <n v="2024"/>
    <s v="Aug"/>
    <s v="Aug-2024"/>
    <s v="Met"/>
    <s v="0-4 Hours"/>
    <n v="-7.1"/>
  </r>
  <r>
    <s v="SRM-0277"/>
    <s v="SRM"/>
    <d v="2024-08-25T10:06:48"/>
    <s v="P4"/>
    <s v="Access Request"/>
    <s v="Middleware"/>
    <s v="SRM ticket requiring operational handling"/>
    <s v="Closed"/>
    <x v="5"/>
    <s v="Priya"/>
    <n v="48"/>
    <n v="0.39"/>
    <n v="39.1"/>
    <d v="2024-08-27T01:12:43"/>
    <s v="Met"/>
    <n v="39.1"/>
    <s v="Medium"/>
    <s v="APAC"/>
    <s v="Portal"/>
    <s v="Unknown"/>
    <s v="No"/>
    <s v="No"/>
    <s v="Met"/>
    <n v="2024"/>
    <s v="Aug"/>
    <s v="Aug-2024"/>
    <s v="Met"/>
    <s v="25-48 Hours"/>
    <n v="-8.8999999999999986"/>
  </r>
  <r>
    <s v="PRM-0254"/>
    <s v="PRM"/>
    <d v="2024-08-25T18:36:12"/>
    <s v="P4"/>
    <s v="Database Root Cause"/>
    <s v="Access"/>
    <s v="PRM ticket requiring operational handling"/>
    <s v="Closed"/>
    <x v="0"/>
    <s v="Manoj"/>
    <n v="48"/>
    <n v="3.18"/>
    <n v="18.350000000000001"/>
    <d v="2024-08-26T12:57:17"/>
    <s v="Met"/>
    <n v="18.350000000000001"/>
    <s v="Medium"/>
    <s v="UK"/>
    <s v="Portal"/>
    <s v="Network Issue"/>
    <s v="No"/>
    <s v="No"/>
    <s v="Met"/>
    <n v="2024"/>
    <s v="Aug"/>
    <s v="Aug-2024"/>
    <s v="Met"/>
    <s v="9-24 Hours"/>
    <n v="-29.65"/>
  </r>
  <r>
    <s v="SRM-0754"/>
    <s v="SRM"/>
    <d v="2024-08-25T23:09:01"/>
    <s v="P4"/>
    <s v="Software Installation"/>
    <s v="Reporting"/>
    <s v="SRM ticket requiring operational handling"/>
    <s v="Closed"/>
    <x v="0"/>
    <s v="Arjun"/>
    <n v="48"/>
    <n v="3.75"/>
    <n v="22.76"/>
    <d v="2024-08-26T21:54:27"/>
    <s v="Met"/>
    <n v="22.76"/>
    <s v="High"/>
    <s v="India"/>
    <s v="Phone"/>
    <s v="Capacity Constraint"/>
    <s v="Yes"/>
    <s v="No"/>
    <s v="Met"/>
    <n v="2024"/>
    <s v="Aug"/>
    <s v="Aug-2024"/>
    <s v="Met"/>
    <s v="9-24 Hours"/>
    <n v="-25.24"/>
  </r>
  <r>
    <s v="INM-0066"/>
    <s v="INM"/>
    <d v="2024-08-26T04:16:47"/>
    <s v="P3"/>
    <s v="Network Connectivity"/>
    <s v="Application"/>
    <s v="INM ticket requiring operational handling"/>
    <s v="Closed"/>
    <x v="1"/>
    <s v="Pooja"/>
    <n v="24"/>
    <n v="1.78"/>
    <n v="9.39"/>
    <d v="2024-08-26T13:39:53"/>
    <s v="Met"/>
    <n v="9.39"/>
    <s v="High"/>
    <s v="India"/>
    <s v="Portal"/>
    <s v="Network Issue"/>
    <s v="No"/>
    <s v="No"/>
    <s v="Met"/>
    <n v="2024"/>
    <s v="Aug"/>
    <s v="Aug-2024"/>
    <s v="Met"/>
    <s v="9-24 Hours"/>
    <n v="-14.61"/>
  </r>
  <r>
    <s v="SRM-0795"/>
    <s v="SRM"/>
    <d v="2024-08-26T05:27:51"/>
    <s v="P3"/>
    <s v="Account Request"/>
    <s v="Database"/>
    <s v="SRM ticket requiring operational handling"/>
    <s v="Assigned"/>
    <x v="5"/>
    <s v="Manoj"/>
    <n v="24"/>
    <n v="0.52"/>
    <m/>
    <m/>
    <s v="Pending"/>
    <n v="11802.54"/>
    <s v="High"/>
    <s v="Europe"/>
    <s v="Phone"/>
    <s v="Network Issue"/>
    <s v="No"/>
    <s v="No"/>
    <s v="Pending"/>
    <n v="2024"/>
    <s v="Aug"/>
    <s v="Aug-2024"/>
    <s v="Pending"/>
    <s v="Pending"/>
    <s v=""/>
  </r>
  <r>
    <s v="PRM-0466"/>
    <s v="PRM"/>
    <d v="2024-08-26T06:35:02"/>
    <s v="P5"/>
    <s v="Security Vulnerability"/>
    <s v="Access"/>
    <s v="PRM ticket requiring operational handling"/>
    <s v="Closed"/>
    <x v="5"/>
    <s v="Vikram"/>
    <n v="72"/>
    <n v="4.5999999999999996"/>
    <n v="170.5"/>
    <d v="2024-09-02T09:05:12"/>
    <s v="Breached"/>
    <n v="170.5"/>
    <s v="Low"/>
    <s v="India"/>
    <s v="Phone"/>
    <s v="Third-Party Dependency"/>
    <s v="No"/>
    <s v="No"/>
    <s v="Breached"/>
    <n v="2024"/>
    <s v="Aug"/>
    <s v="Aug-2024"/>
    <s v="Breached"/>
    <s v="48+ Hours"/>
    <n v="98.5"/>
  </r>
  <r>
    <s v="SRM-0774"/>
    <s v="SRM"/>
    <d v="2024-08-26T07:10:13"/>
    <s v="P4"/>
    <s v="Certificate Request"/>
    <s v="Application"/>
    <s v="SRM ticket requiring operational handling"/>
    <s v="Answered"/>
    <x v="5"/>
    <s v="Asha"/>
    <n v="48"/>
    <n v="2.67"/>
    <n v="78.23"/>
    <d v="2024-08-29T13:24:03"/>
    <s v="Breached"/>
    <n v="78.23"/>
    <s v="Low"/>
    <s v="Europe"/>
    <s v="Service Desk"/>
    <s v="Unknown"/>
    <s v="No"/>
    <s v="No"/>
    <s v="Breached"/>
    <n v="2024"/>
    <s v="Aug"/>
    <s v="Aug-2024"/>
    <s v="Breached"/>
    <s v="48+ Hours"/>
    <n v="30.230000000000004"/>
  </r>
  <r>
    <s v="PRM-0957"/>
    <s v="PRM"/>
    <d v="2024-08-27T00:51:12"/>
    <s v="P3"/>
    <s v="Database Root Cause"/>
    <s v="Reporting"/>
    <s v="PRM ticket requiring operational handling"/>
    <s v="Closed"/>
    <x v="3"/>
    <s v="Vikram"/>
    <n v="24"/>
    <n v="0.77"/>
    <n v="13.37"/>
    <d v="2024-08-27T14:13:39"/>
    <s v="Met"/>
    <n v="13.37"/>
    <s v="Medium"/>
    <s v="India"/>
    <s v="Monitoring Alert"/>
    <s v="Unknown"/>
    <s v="No"/>
    <s v="No"/>
    <s v="Met"/>
    <n v="2024"/>
    <s v="Aug"/>
    <s v="Aug-2024"/>
    <s v="Met"/>
    <s v="9-24 Hours"/>
    <n v="-10.63"/>
  </r>
  <r>
    <s v="INM-0632"/>
    <s v="INM"/>
    <d v="2024-08-27T09:34:55"/>
    <s v="P5"/>
    <s v="Server Issue"/>
    <s v="Access"/>
    <s v="INM ticket requiring operational handling"/>
    <s v="Assigned"/>
    <x v="0"/>
    <s v="Vikram"/>
    <n v="72"/>
    <n v="2.64"/>
    <m/>
    <m/>
    <s v="Pending"/>
    <n v="11774.42"/>
    <s v="High"/>
    <s v="India"/>
    <s v="Portal"/>
    <s v="Third-Party Dependency"/>
    <s v="No"/>
    <s v="No"/>
    <s v="Pending"/>
    <n v="2024"/>
    <s v="Aug"/>
    <s v="Aug-2024"/>
    <s v="Pending"/>
    <s v="Pending"/>
    <s v=""/>
  </r>
  <r>
    <s v="PRM-0177"/>
    <s v="PRM"/>
    <d v="2024-08-27T19:15:03"/>
    <s v="P1"/>
    <s v="Capacity Problem"/>
    <s v="Security"/>
    <s v="PRM ticket requiring operational handling"/>
    <s v="Answered"/>
    <x v="2"/>
    <s v="Kavya"/>
    <n v="4"/>
    <n v="0.54"/>
    <n v="1.2"/>
    <d v="2024-08-27T20:26:47"/>
    <s v="Met"/>
    <n v="1.2"/>
    <s v="Critical"/>
    <s v="Europe"/>
    <s v="Service Desk"/>
    <s v="User Error"/>
    <s v="No"/>
    <s v="No"/>
    <s v="Met"/>
    <n v="2024"/>
    <s v="Aug"/>
    <s v="Aug-2024"/>
    <s v="Met"/>
    <s v="0-4 Hours"/>
    <n v="-2.8"/>
  </r>
  <r>
    <s v="SRM-0332"/>
    <s v="SRM"/>
    <d v="2024-08-27T21:31:46"/>
    <s v="P5"/>
    <s v="Account Request"/>
    <s v="Reporting"/>
    <s v="SRM ticket requiring operational handling"/>
    <s v="In Process"/>
    <x v="4"/>
    <s v="Arjun"/>
    <n v="72"/>
    <n v="2.1800000000000002"/>
    <m/>
    <m/>
    <s v="Pending"/>
    <n v="11762.47"/>
    <s v="Medium"/>
    <s v="India"/>
    <s v="Monitoring Alert"/>
    <s v="Infrastructure Failure"/>
    <s v="No"/>
    <s v="No"/>
    <s v="Pending"/>
    <n v="2024"/>
    <s v="Aug"/>
    <s v="Aug-2024"/>
    <s v="Pending"/>
    <s v="Pending"/>
    <s v=""/>
  </r>
  <r>
    <s v="INM-0646"/>
    <s v="INM"/>
    <d v="2024-08-28T00:46:07"/>
    <s v="P2"/>
    <s v="Server Issue"/>
    <s v="Database"/>
    <s v="INM ticket requiring operational handling"/>
    <s v="Assigned"/>
    <x v="2"/>
    <s v="Priya"/>
    <n v="8"/>
    <n v="0.74"/>
    <m/>
    <m/>
    <s v="Pending"/>
    <n v="11759.23"/>
    <s v="High"/>
    <s v="India"/>
    <s v="Service Desk"/>
    <s v="Third-Party Dependency"/>
    <s v="No"/>
    <s v="No"/>
    <s v="Pending"/>
    <n v="2024"/>
    <s v="Aug"/>
    <s v="Aug-2024"/>
    <s v="Pending"/>
    <s v="Pending"/>
    <s v=""/>
  </r>
  <r>
    <s v="SRM-0830"/>
    <s v="SRM"/>
    <d v="2024-08-28T02:31:18"/>
    <s v="P2"/>
    <s v="New User Setup"/>
    <s v="Reporting"/>
    <s v="SRM ticket requiring operational handling"/>
    <s v="In Process"/>
    <x v="4"/>
    <s v="Rahul"/>
    <n v="8"/>
    <n v="0.53"/>
    <m/>
    <m/>
    <s v="Pending"/>
    <n v="11757.48"/>
    <s v="High"/>
    <s v="UK"/>
    <s v="Service Desk"/>
    <s v="Third-Party Dependency"/>
    <s v="No"/>
    <s v="No"/>
    <s v="Pending"/>
    <n v="2024"/>
    <s v="Aug"/>
    <s v="Aug-2024"/>
    <s v="Pending"/>
    <s v="Pending"/>
    <s v=""/>
  </r>
  <r>
    <s v="SRM-0869"/>
    <s v="SRM"/>
    <d v="2024-08-28T15:35:20"/>
    <s v="P1"/>
    <s v="Software Installation"/>
    <s v="Middleware"/>
    <s v="SRM ticket requiring operational handling"/>
    <s v="In Process"/>
    <x v="1"/>
    <s v="Priya"/>
    <n v="4"/>
    <n v="0.33"/>
    <m/>
    <m/>
    <s v="Pending"/>
    <n v="11744.41"/>
    <s v="Critical"/>
    <s v="India"/>
    <s v="Phone"/>
    <s v="Capacity Constraint"/>
    <s v="No"/>
    <s v="No"/>
    <s v="Pending"/>
    <n v="2024"/>
    <s v="Aug"/>
    <s v="Aug-2024"/>
    <s v="Pending"/>
    <s v="Pending"/>
    <s v=""/>
  </r>
  <r>
    <s v="PRM-0102"/>
    <s v="PRM"/>
    <d v="2024-08-28T16:57:30"/>
    <s v="P5"/>
    <s v="Performance Root Cause"/>
    <s v="Middleware"/>
    <s v="PRM ticket requiring operational handling"/>
    <s v="In Process"/>
    <x v="1"/>
    <s v="Kavya"/>
    <n v="72"/>
    <n v="17.55"/>
    <m/>
    <m/>
    <s v="Pending"/>
    <n v="11743.04"/>
    <s v="High"/>
    <s v="Europe"/>
    <s v="Email"/>
    <s v="Certificate Expiry"/>
    <s v="No"/>
    <s v="No"/>
    <s v="Pending"/>
    <n v="2024"/>
    <s v="Aug"/>
    <s v="Aug-2024"/>
    <s v="Pending"/>
    <s v="Pending"/>
    <s v=""/>
  </r>
  <r>
    <s v="PRM-0019"/>
    <s v="PRM"/>
    <d v="2024-08-29T00:33:41"/>
    <s v="P3"/>
    <s v="Recurring Application Issue"/>
    <s v="Middleware"/>
    <s v="PRM ticket requiring operational handling"/>
    <s v="In Process"/>
    <x v="0"/>
    <s v="Swati"/>
    <n v="24"/>
    <n v="0.61"/>
    <m/>
    <m/>
    <s v="Pending"/>
    <n v="11735.44"/>
    <s v="Medium"/>
    <s v="Europe"/>
    <s v="Portal"/>
    <s v="Configuration Error"/>
    <s v="No"/>
    <s v="No"/>
    <s v="Pending"/>
    <n v="2024"/>
    <s v="Aug"/>
    <s v="Aug-2024"/>
    <s v="Pending"/>
    <s v="Pending"/>
    <s v=""/>
  </r>
  <r>
    <s v="SRM-0295"/>
    <s v="SRM"/>
    <d v="2024-08-29T00:55:26"/>
    <s v="P3"/>
    <s v="Software Installation"/>
    <s v="Database"/>
    <s v="SRM ticket requiring operational handling"/>
    <s v="Closed"/>
    <x v="0"/>
    <s v="Suresh"/>
    <n v="24"/>
    <n v="0.92"/>
    <n v="11.39"/>
    <d v="2024-08-29T12:18:47"/>
    <s v="Met"/>
    <n v="11.39"/>
    <s v="Low"/>
    <s v="APAC"/>
    <s v="Email"/>
    <s v="Infrastructure Failure"/>
    <s v="No"/>
    <s v="No"/>
    <s v="Met"/>
    <n v="2024"/>
    <s v="Aug"/>
    <s v="Aug-2024"/>
    <s v="Met"/>
    <s v="9-24 Hours"/>
    <n v="-12.61"/>
  </r>
  <r>
    <s v="INM-0254"/>
    <s v="INM"/>
    <d v="2024-08-29T03:05:06"/>
    <s v="P4"/>
    <s v="Network Connectivity"/>
    <s v="Infrastructure"/>
    <s v="INM ticket requiring operational handling"/>
    <s v="Closed"/>
    <x v="3"/>
    <s v="Kiran"/>
    <n v="48"/>
    <n v="6.2"/>
    <n v="41.34"/>
    <d v="2024-08-30T20:25:14"/>
    <s v="Met"/>
    <n v="41.34"/>
    <s v="Low"/>
    <s v="Europe"/>
    <s v="Service Desk"/>
    <s v="Configuration Error"/>
    <s v="No"/>
    <s v="No"/>
    <s v="Met"/>
    <n v="2024"/>
    <s v="Aug"/>
    <s v="Aug-2024"/>
    <s v="Met"/>
    <s v="25-48 Hours"/>
    <n v="-6.6599999999999966"/>
  </r>
  <r>
    <s v="SRM-0669"/>
    <s v="SRM"/>
    <d v="2024-08-29T08:48:43"/>
    <s v="P3"/>
    <s v="Access Request"/>
    <s v="Application"/>
    <s v="SRM ticket requiring operational handling"/>
    <s v="Answered"/>
    <x v="5"/>
    <s v="Asha"/>
    <n v="24"/>
    <n v="2.58"/>
    <n v="22.52"/>
    <d v="2024-08-30T07:20:08"/>
    <s v="Met"/>
    <n v="22.52"/>
    <s v="High"/>
    <s v="APAC"/>
    <s v="Portal"/>
    <s v="Infrastructure Failure"/>
    <s v="No"/>
    <s v="No"/>
    <s v="Met"/>
    <n v="2024"/>
    <s v="Aug"/>
    <s v="Aug-2024"/>
    <s v="Met"/>
    <s v="9-24 Hours"/>
    <n v="-1.4800000000000004"/>
  </r>
  <r>
    <s v="INM-0077"/>
    <s v="INM"/>
    <d v="2024-08-29T08:57:51"/>
    <s v="P5"/>
    <s v="Network Connectivity"/>
    <s v="Middleware"/>
    <s v="INM ticket requiring operational handling"/>
    <s v="Closed"/>
    <x v="2"/>
    <s v="Manoj"/>
    <n v="72"/>
    <n v="4.91"/>
    <n v="69.08"/>
    <d v="2024-09-01T06:02:32"/>
    <s v="Met"/>
    <n v="69.08"/>
    <s v="High"/>
    <s v="US"/>
    <s v="Portal"/>
    <s v="Access Issue"/>
    <s v="No"/>
    <s v="No"/>
    <s v="Met"/>
    <n v="2024"/>
    <s v="Aug"/>
    <s v="Aug-2024"/>
    <s v="Met"/>
    <s v="48+ Hours"/>
    <n v="-2.9200000000000017"/>
  </r>
  <r>
    <s v="PRM-0484"/>
    <s v="PRM"/>
    <d v="2024-08-29T14:25:41"/>
    <s v="P3"/>
    <s v="Performance Root Cause"/>
    <s v="Security"/>
    <s v="PRM ticket requiring operational handling"/>
    <s v="In Process"/>
    <x v="5"/>
    <s v="Nisha"/>
    <n v="24"/>
    <n v="4.0999999999999996"/>
    <m/>
    <m/>
    <s v="Pending"/>
    <n v="11721.57"/>
    <s v="Medium"/>
    <s v="US"/>
    <s v="Service Desk"/>
    <s v="Network Issue"/>
    <s v="No"/>
    <s v="Yes"/>
    <s v="Pending"/>
    <n v="2024"/>
    <s v="Aug"/>
    <s v="Aug-2024"/>
    <s v="Pending"/>
    <s v="Pending"/>
    <s v=""/>
  </r>
  <r>
    <s v="SRM-0102"/>
    <s v="SRM"/>
    <d v="2024-08-29T21:30:37"/>
    <s v="P3"/>
    <s v="New User Setup"/>
    <s v="Access"/>
    <s v="SRM ticket requiring operational handling"/>
    <s v="Closed"/>
    <x v="2"/>
    <s v="Rohit"/>
    <n v="24"/>
    <n v="1.39"/>
    <n v="9.32"/>
    <d v="2024-08-30T06:49:45"/>
    <s v="Met"/>
    <n v="9.32"/>
    <s v="Medium"/>
    <s v="Europe"/>
    <s v="Phone"/>
    <s v="Third-Party Dependency"/>
    <s v="No"/>
    <s v="No"/>
    <s v="Met"/>
    <n v="2024"/>
    <s v="Aug"/>
    <s v="Aug-2024"/>
    <s v="Met"/>
    <s v="9-24 Hours"/>
    <n v="-14.68"/>
  </r>
  <r>
    <s v="INM-0294"/>
    <s v="INM"/>
    <d v="2024-08-30T09:02:47"/>
    <s v="P4"/>
    <s v="Database Issue"/>
    <s v="Access"/>
    <s v="INM ticket requiring operational handling"/>
    <s v="Answered"/>
    <x v="5"/>
    <s v="Manoj"/>
    <n v="48"/>
    <n v="8.1300000000000008"/>
    <n v="117.69"/>
    <d v="2024-09-04T06:44:13"/>
    <s v="Breached"/>
    <n v="117.69"/>
    <s v="High"/>
    <s v="India"/>
    <s v="Portal"/>
    <s v="Network Issue"/>
    <s v="No"/>
    <s v="No"/>
    <s v="Breached"/>
    <n v="2024"/>
    <s v="Aug"/>
    <s v="Aug-2024"/>
    <s v="Breached"/>
    <s v="48+ Hours"/>
    <n v="69.69"/>
  </r>
  <r>
    <s v="SRM-0298"/>
    <s v="SRM"/>
    <d v="2024-08-30T16:49:37"/>
    <s v="P3"/>
    <s v="Account Request"/>
    <s v="Database"/>
    <s v="SRM ticket requiring operational handling"/>
    <s v="In Process"/>
    <x v="0"/>
    <s v="Manoj"/>
    <n v="24"/>
    <n v="2.79"/>
    <m/>
    <m/>
    <s v="Pending"/>
    <n v="11695.17"/>
    <s v="Low"/>
    <s v="Europe"/>
    <s v="Email"/>
    <s v="Certificate Expiry"/>
    <s v="No"/>
    <s v="No"/>
    <s v="Pending"/>
    <n v="2024"/>
    <s v="Aug"/>
    <s v="Aug-2024"/>
    <s v="Pending"/>
    <s v="Pending"/>
    <s v=""/>
  </r>
  <r>
    <s v="SRM-0192"/>
    <s v="SRM"/>
    <d v="2024-08-31T00:44:22"/>
    <s v="P4"/>
    <s v="Account Request"/>
    <s v="Access"/>
    <s v="SRM ticket requiring operational handling"/>
    <s v="In Process"/>
    <x v="3"/>
    <s v="Asha"/>
    <n v="48"/>
    <n v="4.4400000000000004"/>
    <m/>
    <m/>
    <s v="Pending"/>
    <n v="11687.26"/>
    <s v="Low"/>
    <s v="UK"/>
    <s v="Monitoring Alert"/>
    <s v="Unknown"/>
    <s v="No"/>
    <s v="No"/>
    <s v="Pending"/>
    <n v="2024"/>
    <s v="Aug"/>
    <s v="Aug-2024"/>
    <s v="Pending"/>
    <s v="Pending"/>
    <s v=""/>
  </r>
  <r>
    <s v="PRM-0901"/>
    <s v="PRM"/>
    <d v="2024-08-31T01:36:15"/>
    <s v="P4"/>
    <s v="Integration Root Cause"/>
    <s v="Security"/>
    <s v="PRM ticket requiring operational handling"/>
    <s v="In Process"/>
    <x v="3"/>
    <s v="Suresh"/>
    <n v="48"/>
    <n v="3.05"/>
    <m/>
    <m/>
    <s v="Pending"/>
    <n v="11686.4"/>
    <s v="High"/>
    <s v="Europe"/>
    <s v="Email"/>
    <s v="User Error"/>
    <s v="No"/>
    <s v="No"/>
    <s v="Pending"/>
    <n v="2024"/>
    <s v="Aug"/>
    <s v="Aug-2024"/>
    <s v="Pending"/>
    <s v="Pending"/>
    <s v=""/>
  </r>
  <r>
    <s v="SRM-0463"/>
    <s v="SRM"/>
    <d v="2024-08-31T12:31:23"/>
    <s v="P4"/>
    <s v="Access Request"/>
    <s v="Access"/>
    <s v="SRM ticket requiring operational handling"/>
    <s v="Noticed"/>
    <x v="1"/>
    <s v="Meera"/>
    <n v="48"/>
    <n v="3.61"/>
    <m/>
    <m/>
    <s v="Pending"/>
    <n v="11675.48"/>
    <s v="High"/>
    <s v="India"/>
    <s v="Email"/>
    <s v="Capacity Constraint"/>
    <s v="No"/>
    <s v="No"/>
    <s v="Pending"/>
    <n v="2024"/>
    <s v="Aug"/>
    <s v="Aug-2024"/>
    <s v="Pending"/>
    <s v="Pending"/>
    <s v=""/>
  </r>
  <r>
    <s v="SRM-0082"/>
    <s v="SRM"/>
    <d v="2024-08-31T18:24:24"/>
    <s v="P5"/>
    <s v="Data Request"/>
    <s v="Security"/>
    <s v="SRM ticket requiring operational handling"/>
    <s v="Closed"/>
    <x v="4"/>
    <s v="Ravi"/>
    <n v="72"/>
    <n v="0.89"/>
    <n v="93.55"/>
    <d v="2024-09-04T15:57:33"/>
    <s v="Breached"/>
    <n v="93.55"/>
    <s v="Medium"/>
    <s v="Europe"/>
    <s v="Portal"/>
    <s v="Capacity Constraint"/>
    <s v="No"/>
    <s v="No"/>
    <s v="Breached"/>
    <n v="2024"/>
    <s v="Aug"/>
    <s v="Aug-2024"/>
    <s v="Breached"/>
    <s v="48+ Hours"/>
    <n v="21.549999999999997"/>
  </r>
  <r>
    <s v="INM-0738"/>
    <s v="INM"/>
    <d v="2024-08-31T21:20:26"/>
    <s v="P4"/>
    <s v="Performance Issue"/>
    <s v="Database"/>
    <s v="INM ticket requiring operational handling"/>
    <s v="In Process"/>
    <x v="3"/>
    <s v="Priya"/>
    <n v="48"/>
    <n v="7.64"/>
    <m/>
    <m/>
    <s v="Pending"/>
    <n v="11666.66"/>
    <s v="Low"/>
    <s v="APAC"/>
    <s v="Portal"/>
    <s v="Capacity Constraint"/>
    <s v="No"/>
    <s v="No"/>
    <s v="Pending"/>
    <n v="2024"/>
    <s v="Aug"/>
    <s v="Aug-2024"/>
    <s v="Pending"/>
    <s v="Pending"/>
    <s v=""/>
  </r>
  <r>
    <s v="SRM-0160"/>
    <s v="SRM"/>
    <d v="2024-09-01T01:42:12"/>
    <s v="P3"/>
    <s v="New User Setup"/>
    <s v="Access"/>
    <s v="SRM ticket requiring operational handling"/>
    <s v="In Process"/>
    <x v="2"/>
    <s v="Vikram"/>
    <n v="24"/>
    <n v="5.42"/>
    <m/>
    <m/>
    <s v="Pending"/>
    <n v="11662.3"/>
    <s v="High"/>
    <s v="UK"/>
    <s v="Phone"/>
    <s v="User Error"/>
    <s v="No"/>
    <s v="No"/>
    <s v="Pending"/>
    <n v="2024"/>
    <s v="Sep"/>
    <s v="Sep-2024"/>
    <s v="Pending"/>
    <s v="Pending"/>
    <s v=""/>
  </r>
  <r>
    <s v="INM-0487"/>
    <s v="INM"/>
    <d v="2024-09-01T07:58:48"/>
    <s v="P4"/>
    <s v="Network Connectivity"/>
    <s v="Reporting"/>
    <s v="INM ticket requiring operational handling"/>
    <s v="In Process"/>
    <x v="1"/>
    <s v="Kavya"/>
    <n v="48"/>
    <n v="2.62"/>
    <m/>
    <m/>
    <s v="Pending"/>
    <n v="11656.02"/>
    <s v="Medium"/>
    <s v="UK"/>
    <s v="Portal"/>
    <s v="Configuration Error"/>
    <s v="No"/>
    <s v="No"/>
    <s v="Pending"/>
    <n v="2024"/>
    <s v="Sep"/>
    <s v="Sep-2024"/>
    <s v="Pending"/>
    <s v="Pending"/>
    <s v=""/>
  </r>
  <r>
    <s v="INM-0169"/>
    <s v="INM"/>
    <d v="2024-09-01T08:48:32"/>
    <s v="P4"/>
    <s v="Performance Issue"/>
    <s v="Access"/>
    <s v="INM ticket requiring operational handling"/>
    <s v="Closed"/>
    <x v="0"/>
    <s v="Priya"/>
    <n v="48"/>
    <n v="0.36"/>
    <n v="32.520000000000003"/>
    <d v="2024-09-02T17:19:42"/>
    <s v="Met"/>
    <n v="32.520000000000003"/>
    <s v="Medium"/>
    <s v="UK"/>
    <s v="Monitoring Alert"/>
    <s v="User Error"/>
    <s v="No"/>
    <s v="No"/>
    <s v="Met"/>
    <n v="2024"/>
    <s v="Sep"/>
    <s v="Sep-2024"/>
    <s v="Met"/>
    <s v="25-48 Hours"/>
    <n v="-15.479999999999997"/>
  </r>
  <r>
    <s v="PRM-0325"/>
    <s v="PRM"/>
    <d v="2024-09-01T10:16:52"/>
    <s v="P5"/>
    <s v="Integration Root Cause"/>
    <s v="Middleware"/>
    <s v="PRM ticket requiring operational handling"/>
    <s v="Closed"/>
    <x v="4"/>
    <s v="Sneha"/>
    <n v="72"/>
    <n v="10.38"/>
    <n v="64.290000000000006"/>
    <d v="2024-09-04T02:34:21"/>
    <s v="Met"/>
    <n v="64.290000000000006"/>
    <s v="Medium"/>
    <s v="UK"/>
    <s v="Email"/>
    <s v="Capacity Constraint"/>
    <s v="Yes"/>
    <s v="No"/>
    <s v="Met"/>
    <n v="2024"/>
    <s v="Sep"/>
    <s v="Sep-2024"/>
    <s v="Met"/>
    <s v="48+ Hours"/>
    <n v="-7.7099999999999937"/>
  </r>
  <r>
    <s v="PRM-0192"/>
    <s v="PRM"/>
    <d v="2024-09-01T17:09:34"/>
    <s v="P3"/>
    <s v="Security Vulnerability"/>
    <s v="Access"/>
    <s v="PRM ticket requiring operational handling"/>
    <s v="Closed"/>
    <x v="5"/>
    <s v="Anil"/>
    <n v="24"/>
    <n v="1.02"/>
    <n v="15.83"/>
    <d v="2024-09-02T08:59:20"/>
    <s v="Met"/>
    <n v="15.83"/>
    <s v="Low"/>
    <s v="India"/>
    <s v="Service Desk"/>
    <s v="Infrastructure Failure"/>
    <s v="No"/>
    <s v="Yes"/>
    <s v="Met"/>
    <n v="2024"/>
    <s v="Sep"/>
    <s v="Sep-2024"/>
    <s v="Met"/>
    <s v="9-24 Hours"/>
    <n v="-8.17"/>
  </r>
  <r>
    <s v="INM-0371"/>
    <s v="INM"/>
    <d v="2024-09-02T07:28:46"/>
    <s v="P4"/>
    <s v="Certificate/TLS"/>
    <s v="Application"/>
    <s v="INM ticket requiring operational handling"/>
    <s v="In Process"/>
    <x v="3"/>
    <s v="Kiran"/>
    <n v="48"/>
    <n v="2.5499999999999998"/>
    <m/>
    <m/>
    <s v="Pending"/>
    <n v="11632.52"/>
    <s v="High"/>
    <s v="UK"/>
    <s v="Phone"/>
    <s v="Access Issue"/>
    <s v="No"/>
    <s v="No"/>
    <s v="Pending"/>
    <n v="2024"/>
    <s v="Sep"/>
    <s v="Sep-2024"/>
    <s v="Pending"/>
    <s v="Pending"/>
    <s v=""/>
  </r>
  <r>
    <s v="PRM-0502"/>
    <s v="PRM"/>
    <d v="2024-09-02T12:58:45"/>
    <s v="P4"/>
    <s v="Integration Root Cause"/>
    <s v="Database"/>
    <s v="PRM ticket requiring operational handling"/>
    <s v="In Process"/>
    <x v="1"/>
    <s v="Nisha"/>
    <n v="48"/>
    <n v="6.36"/>
    <m/>
    <m/>
    <s v="Pending"/>
    <n v="11627.02"/>
    <s v="High"/>
    <s v="Europe"/>
    <s v="Monitoring Alert"/>
    <s v="Unknown"/>
    <s v="No"/>
    <s v="No"/>
    <s v="Pending"/>
    <n v="2024"/>
    <s v="Sep"/>
    <s v="Sep-2024"/>
    <s v="Pending"/>
    <s v="Pending"/>
    <s v=""/>
  </r>
  <r>
    <s v="SRM-0280"/>
    <s v="SRM"/>
    <d v="2024-09-02T15:31:24"/>
    <s v="P5"/>
    <s v="Data Request"/>
    <s v="Security"/>
    <s v="SRM ticket requiring operational handling"/>
    <s v="Closed"/>
    <x v="2"/>
    <s v="Meera"/>
    <n v="72"/>
    <n v="8.6300000000000008"/>
    <n v="55.44"/>
    <d v="2024-09-04T22:57:31"/>
    <s v="Met"/>
    <n v="55.44"/>
    <s v="Low"/>
    <s v="APAC"/>
    <s v="Phone"/>
    <s v="Infrastructure Failure"/>
    <s v="No"/>
    <s v="No"/>
    <s v="Met"/>
    <n v="2024"/>
    <s v="Sep"/>
    <s v="Sep-2024"/>
    <s v="Met"/>
    <s v="48+ Hours"/>
    <n v="-16.560000000000002"/>
  </r>
  <r>
    <s v="SRM-0394"/>
    <s v="SRM"/>
    <d v="2024-09-03T04:34:24"/>
    <s v="P2"/>
    <s v="Account Request"/>
    <s v="Access"/>
    <s v="SRM ticket requiring operational handling"/>
    <s v="Assigned"/>
    <x v="3"/>
    <s v="Kavya"/>
    <n v="8"/>
    <n v="0.17"/>
    <m/>
    <m/>
    <s v="Pending"/>
    <n v="11611.43"/>
    <s v="High"/>
    <s v="US"/>
    <s v="Email"/>
    <s v="Third-Party Dependency"/>
    <s v="No"/>
    <s v="No"/>
    <s v="Pending"/>
    <n v="2024"/>
    <s v="Sep"/>
    <s v="Sep-2024"/>
    <s v="Pending"/>
    <s v="Pending"/>
    <s v=""/>
  </r>
  <r>
    <s v="INM-0627"/>
    <s v="INM"/>
    <d v="2024-09-04T06:01:41"/>
    <s v="P4"/>
    <s v="Network Connectivity"/>
    <s v="Middleware"/>
    <s v="INM ticket requiring operational handling"/>
    <s v="In Process"/>
    <x v="2"/>
    <s v="Ravi"/>
    <n v="48"/>
    <n v="4.46"/>
    <m/>
    <m/>
    <s v="Pending"/>
    <n v="11585.97"/>
    <s v="High"/>
    <s v="Europe"/>
    <s v="Email"/>
    <s v="Certificate Expiry"/>
    <s v="No"/>
    <s v="No"/>
    <s v="Pending"/>
    <n v="2024"/>
    <s v="Sep"/>
    <s v="Sep-2024"/>
    <s v="Pending"/>
    <s v="Pending"/>
    <s v=""/>
  </r>
  <r>
    <s v="INM-0199"/>
    <s v="INM"/>
    <d v="2024-09-04T18:25:48"/>
    <s v="P3"/>
    <s v="Integration Failure"/>
    <s v="Security"/>
    <s v="INM ticket requiring operational handling"/>
    <s v="Closed"/>
    <x v="0"/>
    <s v="Sneha"/>
    <n v="24"/>
    <n v="2.39"/>
    <n v="38.39"/>
    <d v="2024-09-06T08:49:25"/>
    <s v="Breached"/>
    <n v="38.39"/>
    <s v="High"/>
    <s v="US"/>
    <s v="Monitoring Alert"/>
    <s v="Access Issue"/>
    <s v="No"/>
    <s v="No"/>
    <s v="Breached"/>
    <n v="2024"/>
    <s v="Sep"/>
    <s v="Sep-2024"/>
    <s v="Breached"/>
    <s v="25-48 Hours"/>
    <n v="14.39"/>
  </r>
  <r>
    <s v="PRM-0054"/>
    <s v="PRM"/>
    <d v="2024-09-05T05:27:34"/>
    <s v="P3"/>
    <s v="Infrastructure Root Cause"/>
    <s v="Reporting"/>
    <s v="PRM ticket requiring operational handling"/>
    <s v="Assigned"/>
    <x v="2"/>
    <s v="Arjun"/>
    <n v="24"/>
    <n v="0.28999999999999998"/>
    <m/>
    <m/>
    <s v="Pending"/>
    <n v="11562.54"/>
    <s v="High"/>
    <s v="UK"/>
    <s v="Email"/>
    <s v="Capacity Constraint"/>
    <s v="No"/>
    <s v="No"/>
    <s v="Pending"/>
    <n v="2024"/>
    <s v="Sep"/>
    <s v="Sep-2024"/>
    <s v="Pending"/>
    <s v="Pending"/>
    <s v=""/>
  </r>
  <r>
    <s v="SRM-0408"/>
    <s v="SRM"/>
    <d v="2024-09-05T10:03:26"/>
    <s v="P3"/>
    <s v="Report Request"/>
    <s v="Infrastructure"/>
    <s v="SRM ticket requiring operational handling"/>
    <s v="Answered"/>
    <x v="5"/>
    <s v="Arjun"/>
    <n v="24"/>
    <n v="1.31"/>
    <n v="10.81"/>
    <d v="2024-09-05T20:52:08"/>
    <s v="Met"/>
    <n v="10.81"/>
    <s v="Low"/>
    <s v="Europe"/>
    <s v="Phone"/>
    <s v="User Error"/>
    <s v="No"/>
    <s v="No"/>
    <s v="Met"/>
    <n v="2024"/>
    <s v="Sep"/>
    <s v="Sep-2024"/>
    <s v="Met"/>
    <s v="9-24 Hours"/>
    <n v="-13.19"/>
  </r>
  <r>
    <s v="PRM-0430"/>
    <s v="PRM"/>
    <d v="2024-09-05T10:31:22"/>
    <s v="P4"/>
    <s v="Integration Root Cause"/>
    <s v="Security"/>
    <s v="PRM ticket requiring operational handling"/>
    <s v="Closed"/>
    <x v="2"/>
    <s v="Arjun"/>
    <n v="48"/>
    <n v="1.48"/>
    <n v="33.31"/>
    <d v="2024-09-06T19:49:54"/>
    <s v="Met"/>
    <n v="33.31"/>
    <s v="Low"/>
    <s v="Europe"/>
    <s v="Service Desk"/>
    <s v="Capacity Constraint"/>
    <s v="No"/>
    <s v="No"/>
    <s v="Met"/>
    <n v="2024"/>
    <s v="Sep"/>
    <s v="Sep-2024"/>
    <s v="Met"/>
    <s v="25-48 Hours"/>
    <n v="-14.689999999999998"/>
  </r>
  <r>
    <s v="SRM-0189"/>
    <s v="SRM"/>
    <d v="2024-09-06T01:33:26"/>
    <s v="P4"/>
    <s v="Configuration Change"/>
    <s v="Middleware"/>
    <s v="SRM ticket requiring operational handling"/>
    <s v="Closed"/>
    <x v="5"/>
    <s v="Ravi"/>
    <n v="48"/>
    <n v="3.8"/>
    <n v="97.99"/>
    <d v="2024-09-10T03:33:06"/>
    <s v="Breached"/>
    <n v="97.99"/>
    <s v="High"/>
    <s v="India"/>
    <s v="Service Desk"/>
    <s v="Certificate Expiry"/>
    <s v="No"/>
    <s v="No"/>
    <s v="Breached"/>
    <n v="2024"/>
    <s v="Sep"/>
    <s v="Sep-2024"/>
    <s v="Breached"/>
    <s v="48+ Hours"/>
    <n v="49.989999999999995"/>
  </r>
  <r>
    <s v="SRM-0842"/>
    <s v="SRM"/>
    <d v="2024-09-06T23:15:50"/>
    <s v="P5"/>
    <s v="Access Request"/>
    <s v="Infrastructure"/>
    <s v="SRM ticket requiring operational handling"/>
    <s v="Closed"/>
    <x v="1"/>
    <s v="Priya"/>
    <n v="72"/>
    <n v="5.51"/>
    <n v="23.7"/>
    <d v="2024-09-07T22:58:04"/>
    <s v="Met"/>
    <n v="23.7"/>
    <s v="Low"/>
    <s v="APAC"/>
    <s v="Phone"/>
    <s v="Application Defect"/>
    <s v="No"/>
    <s v="No"/>
    <s v="Met"/>
    <n v="2024"/>
    <s v="Sep"/>
    <s v="Sep-2024"/>
    <s v="Met"/>
    <s v="9-24 Hours"/>
    <n v="-48.3"/>
  </r>
  <r>
    <s v="SRM-0563"/>
    <s v="SRM"/>
    <d v="2024-09-07T08:33:02"/>
    <s v="P3"/>
    <s v="Data Request"/>
    <s v="Infrastructure"/>
    <s v="SRM ticket requiring operational handling"/>
    <s v="Noticed"/>
    <x v="1"/>
    <s v="Asha"/>
    <n v="24"/>
    <n v="1.27"/>
    <m/>
    <m/>
    <s v="Pending"/>
    <n v="11511.45"/>
    <s v="High"/>
    <s v="Europe"/>
    <s v="Email"/>
    <s v="Third-Party Dependency"/>
    <s v="No"/>
    <s v="No"/>
    <s v="Pending"/>
    <n v="2024"/>
    <s v="Sep"/>
    <s v="Sep-2024"/>
    <s v="Pending"/>
    <s v="Pending"/>
    <s v=""/>
  </r>
  <r>
    <s v="INM-0197"/>
    <s v="INM"/>
    <d v="2024-09-07T10:24:44"/>
    <s v="P2"/>
    <s v="Login/Access"/>
    <s v="Middleware"/>
    <s v="INM ticket requiring operational handling"/>
    <s v="In Process"/>
    <x v="3"/>
    <s v="Asha"/>
    <n v="8"/>
    <n v="0.44"/>
    <m/>
    <m/>
    <s v="Pending"/>
    <n v="11509.59"/>
    <s v="High"/>
    <s v="India"/>
    <s v="Monitoring Alert"/>
    <s v="Configuration Error"/>
    <s v="No"/>
    <s v="No"/>
    <s v="Pending"/>
    <n v="2024"/>
    <s v="Sep"/>
    <s v="Sep-2024"/>
    <s v="Pending"/>
    <s v="Pending"/>
    <s v=""/>
  </r>
  <r>
    <s v="PRM-0485"/>
    <s v="PRM"/>
    <d v="2024-09-07T11:03:21"/>
    <s v="P3"/>
    <s v="Integration Root Cause"/>
    <s v="Access"/>
    <s v="PRM ticket requiring operational handling"/>
    <s v="Assigned"/>
    <x v="5"/>
    <s v="Kavya"/>
    <n v="24"/>
    <n v="3.68"/>
    <m/>
    <m/>
    <s v="Pending"/>
    <n v="11508.94"/>
    <s v="High"/>
    <s v="UK"/>
    <s v="Service Desk"/>
    <s v="Application Defect"/>
    <s v="No"/>
    <s v="No"/>
    <s v="Pending"/>
    <n v="2024"/>
    <s v="Sep"/>
    <s v="Sep-2024"/>
    <s v="Pending"/>
    <s v="Pending"/>
    <s v=""/>
  </r>
  <r>
    <s v="INM-0991"/>
    <s v="INM"/>
    <d v="2024-09-07T12:21:47"/>
    <s v="P5"/>
    <s v="Application Down"/>
    <s v="Reporting"/>
    <s v="INM ticket requiring operational handling"/>
    <s v="Closed"/>
    <x v="0"/>
    <s v="Anil"/>
    <n v="72"/>
    <n v="5.41"/>
    <n v="18.57"/>
    <d v="2024-09-08T06:56:03"/>
    <s v="Met"/>
    <n v="18.57"/>
    <s v="High"/>
    <s v="India"/>
    <s v="Service Desk"/>
    <s v="Certificate Expiry"/>
    <s v="No"/>
    <s v="No"/>
    <s v="Met"/>
    <n v="2024"/>
    <s v="Sep"/>
    <s v="Sep-2024"/>
    <s v="Met"/>
    <s v="9-24 Hours"/>
    <n v="-53.43"/>
  </r>
  <r>
    <s v="SRM-0984"/>
    <s v="SRM"/>
    <d v="2024-09-07T15:02:50"/>
    <s v="P5"/>
    <s v="Account Request"/>
    <s v="Reporting"/>
    <s v="SRM ticket requiring operational handling"/>
    <s v="Closed"/>
    <x v="1"/>
    <s v="Meera"/>
    <n v="72"/>
    <n v="3.54"/>
    <n v="38.56"/>
    <d v="2024-09-09T05:36:22"/>
    <s v="Met"/>
    <n v="38.56"/>
    <s v="High"/>
    <s v="Europe"/>
    <s v="Portal"/>
    <s v="Network Issue"/>
    <s v="No"/>
    <s v="No"/>
    <s v="Met"/>
    <n v="2024"/>
    <s v="Sep"/>
    <s v="Sep-2024"/>
    <s v="Met"/>
    <s v="25-48 Hours"/>
    <n v="-33.44"/>
  </r>
  <r>
    <s v="SRM-0484"/>
    <s v="SRM"/>
    <d v="2024-09-07T16:00:51"/>
    <s v="P3"/>
    <s v="Software Installation"/>
    <s v="Middleware"/>
    <s v="SRM ticket requiring operational handling"/>
    <s v="Closed"/>
    <x v="1"/>
    <s v="Meera"/>
    <n v="24"/>
    <n v="4.79"/>
    <n v="8.98"/>
    <d v="2024-09-08T00:59:42"/>
    <s v="Met"/>
    <n v="8.98"/>
    <s v="High"/>
    <s v="India"/>
    <s v="Monitoring Alert"/>
    <s v="Network Issue"/>
    <s v="Yes"/>
    <s v="No"/>
    <s v="Met"/>
    <n v="2024"/>
    <s v="Sep"/>
    <s v="Sep-2024"/>
    <s v="Met"/>
    <s v="9-24 Hours"/>
    <n v="-15.02"/>
  </r>
  <r>
    <s v="PRM-0426"/>
    <s v="PRM"/>
    <d v="2024-09-07T19:42:23"/>
    <s v="P4"/>
    <s v="Database Root Cause"/>
    <s v="Middleware"/>
    <s v="PRM ticket requiring operational handling"/>
    <s v="Answered"/>
    <x v="1"/>
    <s v="Sneha"/>
    <n v="48"/>
    <n v="4.2699999999999996"/>
    <n v="29.36"/>
    <d v="2024-09-09T01:03:50"/>
    <s v="Met"/>
    <n v="29.36"/>
    <s v="Medium"/>
    <s v="US"/>
    <s v="Monitoring Alert"/>
    <s v="Capacity Constraint"/>
    <s v="No"/>
    <s v="No"/>
    <s v="Met"/>
    <n v="2024"/>
    <s v="Sep"/>
    <s v="Sep-2024"/>
    <s v="Met"/>
    <s v="25-48 Hours"/>
    <n v="-18.64"/>
  </r>
  <r>
    <s v="PRM-0571"/>
    <s v="PRM"/>
    <d v="2024-09-08T01:53:03"/>
    <s v="P2"/>
    <s v="Infrastructure Root Cause"/>
    <s v="Database"/>
    <s v="PRM ticket requiring operational handling"/>
    <s v="Closed"/>
    <x v="0"/>
    <s v="Ravi"/>
    <n v="8"/>
    <n v="0.46"/>
    <n v="10.94"/>
    <d v="2024-09-08T12:49:44"/>
    <s v="Breached"/>
    <n v="10.94"/>
    <s v="High"/>
    <s v="Europe"/>
    <s v="Email"/>
    <s v="Infrastructure Failure"/>
    <s v="No"/>
    <s v="No"/>
    <s v="Breached"/>
    <n v="2024"/>
    <s v="Sep"/>
    <s v="Sep-2024"/>
    <s v="Breached"/>
    <s v="9-24 Hours"/>
    <n v="2.9399999999999995"/>
  </r>
  <r>
    <s v="PRM-0408"/>
    <s v="PRM"/>
    <d v="2024-09-08T05:40:36"/>
    <s v="P3"/>
    <s v="Capacity Problem"/>
    <s v="Database"/>
    <s v="PRM ticket requiring operational handling"/>
    <s v="Answered"/>
    <x v="5"/>
    <s v="Rohit"/>
    <n v="24"/>
    <n v="2.0499999999999998"/>
    <n v="18.690000000000001"/>
    <d v="2024-09-09T00:22:15"/>
    <s v="Met"/>
    <n v="18.690000000000001"/>
    <s v="Medium"/>
    <s v="Europe"/>
    <s v="Service Desk"/>
    <s v="Capacity Constraint"/>
    <s v="No"/>
    <s v="Yes"/>
    <s v="Met"/>
    <n v="2024"/>
    <s v="Sep"/>
    <s v="Sep-2024"/>
    <s v="Met"/>
    <s v="9-24 Hours"/>
    <n v="-5.3099999999999987"/>
  </r>
  <r>
    <s v="PRM-0269"/>
    <s v="PRM"/>
    <d v="2024-09-08T15:28:59"/>
    <s v="P3"/>
    <s v="Capacity Problem"/>
    <s v="Middleware"/>
    <s v="PRM ticket requiring operational handling"/>
    <s v="Answered"/>
    <x v="2"/>
    <s v="Vikram"/>
    <n v="24"/>
    <n v="0.23"/>
    <n v="20.309999999999999"/>
    <d v="2024-09-09T11:47:40"/>
    <s v="Met"/>
    <n v="20.309999999999999"/>
    <s v="Medium"/>
    <s v="India"/>
    <s v="Email"/>
    <s v="Network Issue"/>
    <s v="No"/>
    <s v="No"/>
    <s v="Met"/>
    <n v="2024"/>
    <s v="Sep"/>
    <s v="Sep-2024"/>
    <s v="Met"/>
    <s v="9-24 Hours"/>
    <n v="-3.6900000000000013"/>
  </r>
  <r>
    <s v="PRM-0348"/>
    <s v="PRM"/>
    <d v="2024-09-09T07:31:33"/>
    <s v="P3"/>
    <s v="Integration Root Cause"/>
    <s v="Middleware"/>
    <s v="PRM ticket requiring operational handling"/>
    <s v="Closed"/>
    <x v="0"/>
    <s v="Ravi"/>
    <n v="24"/>
    <n v="1.67"/>
    <n v="17.489999999999998"/>
    <d v="2024-09-10T01:01:11"/>
    <s v="Met"/>
    <n v="17.489999999999998"/>
    <s v="Low"/>
    <s v="APAC"/>
    <s v="Monitoring Alert"/>
    <s v="Access Issue"/>
    <s v="No"/>
    <s v="No"/>
    <s v="Met"/>
    <n v="2024"/>
    <s v="Sep"/>
    <s v="Sep-2024"/>
    <s v="Met"/>
    <s v="9-24 Hours"/>
    <n v="-6.5100000000000016"/>
  </r>
  <r>
    <s v="SRM-0342"/>
    <s v="SRM"/>
    <d v="2024-09-09T09:24:59"/>
    <s v="P4"/>
    <s v="Report Request"/>
    <s v="Infrastructure"/>
    <s v="SRM ticket requiring operational handling"/>
    <s v="Closed"/>
    <x v="3"/>
    <s v="Rahul"/>
    <n v="48"/>
    <n v="8.94"/>
    <n v="33.770000000000003"/>
    <d v="2024-09-10T19:10:55"/>
    <s v="Met"/>
    <n v="33.770000000000003"/>
    <s v="Medium"/>
    <s v="APAC"/>
    <s v="Service Desk"/>
    <s v="Access Issue"/>
    <s v="No"/>
    <s v="Yes"/>
    <s v="Met"/>
    <n v="2024"/>
    <s v="Sep"/>
    <s v="Sep-2024"/>
    <s v="Met"/>
    <s v="25-48 Hours"/>
    <n v="-14.229999999999997"/>
  </r>
  <r>
    <s v="SRM-0644"/>
    <s v="SRM"/>
    <d v="2024-09-09T13:41:16"/>
    <s v="P4"/>
    <s v="Data Request"/>
    <s v="Access"/>
    <s v="SRM ticket requiring operational handling"/>
    <s v="Closed"/>
    <x v="2"/>
    <s v="Priya"/>
    <n v="48"/>
    <n v="1.52"/>
    <n v="34.08"/>
    <d v="2024-09-10T23:46:02"/>
    <s v="Met"/>
    <n v="34.08"/>
    <s v="Low"/>
    <s v="APAC"/>
    <s v="Monitoring Alert"/>
    <s v="Network Issue"/>
    <s v="No"/>
    <s v="No"/>
    <s v="Met"/>
    <n v="2024"/>
    <s v="Sep"/>
    <s v="Sep-2024"/>
    <s v="Met"/>
    <s v="25-48 Hours"/>
    <n v="-13.920000000000002"/>
  </r>
  <r>
    <s v="SRM-0888"/>
    <s v="SRM"/>
    <d v="2024-09-09T15:23:37"/>
    <s v="P4"/>
    <s v="Software Installation"/>
    <s v="Database"/>
    <s v="SRM ticket requiring operational handling"/>
    <s v="Answered"/>
    <x v="2"/>
    <s v="Sneha"/>
    <n v="48"/>
    <n v="8.66"/>
    <n v="26.31"/>
    <d v="2024-09-10T17:41:58"/>
    <s v="Met"/>
    <n v="26.31"/>
    <s v="High"/>
    <s v="UK"/>
    <s v="Monitoring Alert"/>
    <s v="Network Issue"/>
    <s v="No"/>
    <s v="No"/>
    <s v="Met"/>
    <n v="2024"/>
    <s v="Sep"/>
    <s v="Sep-2024"/>
    <s v="Met"/>
    <s v="25-48 Hours"/>
    <n v="-21.69"/>
  </r>
  <r>
    <s v="PRM-0275"/>
    <s v="PRM"/>
    <d v="2024-09-09T17:38:36"/>
    <s v="P2"/>
    <s v="Security Vulnerability"/>
    <s v="Access"/>
    <s v="PRM ticket requiring operational handling"/>
    <s v="In Process"/>
    <x v="4"/>
    <s v="Meera"/>
    <n v="8"/>
    <n v="1.36"/>
    <m/>
    <m/>
    <s v="Pending"/>
    <n v="11454.36"/>
    <s v="High"/>
    <s v="APAC"/>
    <s v="Email"/>
    <s v="User Error"/>
    <s v="No"/>
    <s v="No"/>
    <s v="Pending"/>
    <n v="2024"/>
    <s v="Sep"/>
    <s v="Sep-2024"/>
    <s v="Pending"/>
    <s v="Pending"/>
    <s v=""/>
  </r>
  <r>
    <s v="SRM-0800"/>
    <s v="SRM"/>
    <d v="2024-09-10T11:44:22"/>
    <s v="P4"/>
    <s v="Report Request"/>
    <s v="Security"/>
    <s v="SRM ticket requiring operational handling"/>
    <s v="Closed"/>
    <x v="5"/>
    <s v="Priya"/>
    <n v="48"/>
    <n v="0.88"/>
    <n v="27.26"/>
    <d v="2024-09-11T14:59:59"/>
    <s v="Met"/>
    <n v="27.26"/>
    <s v="Medium"/>
    <s v="US"/>
    <s v="Service Desk"/>
    <s v="Third-Party Dependency"/>
    <s v="No"/>
    <s v="No"/>
    <s v="Met"/>
    <n v="2024"/>
    <s v="Sep"/>
    <s v="Sep-2024"/>
    <s v="Met"/>
    <s v="25-48 Hours"/>
    <n v="-20.74"/>
  </r>
  <r>
    <s v="PRM-0803"/>
    <s v="PRM"/>
    <d v="2024-09-10T12:40:33"/>
    <s v="P2"/>
    <s v="Process Gap"/>
    <s v="Database"/>
    <s v="PRM ticket requiring operational handling"/>
    <s v="In Process"/>
    <x v="0"/>
    <s v="Suresh"/>
    <n v="8"/>
    <n v="1.1599999999999999"/>
    <m/>
    <m/>
    <s v="Pending"/>
    <n v="11435.32"/>
    <s v="High"/>
    <s v="Europe"/>
    <s v="Portal"/>
    <s v="Infrastructure Failure"/>
    <s v="No"/>
    <s v="Yes"/>
    <s v="Pending"/>
    <n v="2024"/>
    <s v="Sep"/>
    <s v="Sep-2024"/>
    <s v="Pending"/>
    <s v="Pending"/>
    <s v=""/>
  </r>
  <r>
    <s v="INM-0268"/>
    <s v="INM"/>
    <d v="2024-09-10T13:29:01"/>
    <s v="P5"/>
    <s v="Integration Failure"/>
    <s v="Security"/>
    <s v="INM ticket requiring operational handling"/>
    <s v="In Process"/>
    <x v="2"/>
    <s v="Anil"/>
    <n v="72"/>
    <n v="6.06"/>
    <m/>
    <m/>
    <s v="Pending"/>
    <n v="11434.52"/>
    <s v="Medium"/>
    <s v="India"/>
    <s v="Monitoring Alert"/>
    <s v="User Error"/>
    <s v="No"/>
    <s v="No"/>
    <s v="Pending"/>
    <n v="2024"/>
    <s v="Sep"/>
    <s v="Sep-2024"/>
    <s v="Pending"/>
    <s v="Pending"/>
    <s v=""/>
  </r>
  <r>
    <s v="SRM-0258"/>
    <s v="SRM"/>
    <d v="2024-09-10T23:27:54"/>
    <s v="P3"/>
    <s v="Certificate Request"/>
    <s v="Reporting"/>
    <s v="SRM ticket requiring operational handling"/>
    <s v="Answered"/>
    <x v="2"/>
    <s v="Rohit"/>
    <n v="24"/>
    <n v="0.89"/>
    <n v="51.89"/>
    <d v="2024-09-13T03:21:33"/>
    <s v="Breached"/>
    <n v="51.89"/>
    <s v="Low"/>
    <s v="Europe"/>
    <s v="Service Desk"/>
    <s v="Third-Party Dependency"/>
    <s v="No"/>
    <s v="No"/>
    <s v="Breached"/>
    <n v="2024"/>
    <s v="Sep"/>
    <s v="Sep-2024"/>
    <s v="Breached"/>
    <s v="48+ Hours"/>
    <n v="27.89"/>
  </r>
  <r>
    <s v="INM-0139"/>
    <s v="INM"/>
    <d v="2024-09-11T00:31:33"/>
    <s v="P5"/>
    <s v="Network Connectivity"/>
    <s v="Access"/>
    <s v="INM ticket requiring operational handling"/>
    <s v="In Process"/>
    <x v="0"/>
    <s v="Arjun"/>
    <n v="72"/>
    <n v="8.6300000000000008"/>
    <m/>
    <m/>
    <s v="Pending"/>
    <n v="11423.47"/>
    <s v="Low"/>
    <s v="US"/>
    <s v="Portal"/>
    <s v="Infrastructure Failure"/>
    <s v="No"/>
    <s v="No"/>
    <s v="Pending"/>
    <n v="2024"/>
    <s v="Sep"/>
    <s v="Sep-2024"/>
    <s v="Pending"/>
    <s v="Pending"/>
    <s v=""/>
  </r>
  <r>
    <s v="SRM-0021"/>
    <s v="SRM"/>
    <d v="2024-09-11T07:30:44"/>
    <s v="P3"/>
    <s v="Data Request"/>
    <s v="Database"/>
    <s v="SRM ticket requiring operational handling"/>
    <s v="Answered"/>
    <x v="1"/>
    <s v="Suresh"/>
    <n v="24"/>
    <n v="1.91"/>
    <n v="18.489999999999998"/>
    <d v="2024-09-12T02:00:13"/>
    <s v="Met"/>
    <n v="18.489999999999998"/>
    <s v="High"/>
    <s v="UK"/>
    <s v="Monitoring Alert"/>
    <s v="Application Defect"/>
    <s v="No"/>
    <s v="No"/>
    <s v="Met"/>
    <n v="2024"/>
    <s v="Sep"/>
    <s v="Sep-2024"/>
    <s v="Met"/>
    <s v="9-24 Hours"/>
    <n v="-5.5100000000000016"/>
  </r>
  <r>
    <s v="PRM-0810"/>
    <s v="PRM"/>
    <d v="2024-09-11T09:35:01"/>
    <s v="P3"/>
    <s v="Recurring Application Issue"/>
    <s v="Access"/>
    <s v="PRM ticket requiring operational handling"/>
    <s v="Assigned"/>
    <x v="3"/>
    <s v="Rohit"/>
    <n v="24"/>
    <n v="3.82"/>
    <m/>
    <m/>
    <s v="Pending"/>
    <n v="11414.42"/>
    <s v="High"/>
    <s v="US"/>
    <s v="Monitoring Alert"/>
    <s v="Infrastructure Failure"/>
    <s v="No"/>
    <s v="Yes"/>
    <s v="Pending"/>
    <n v="2024"/>
    <s v="Sep"/>
    <s v="Sep-2024"/>
    <s v="Pending"/>
    <s v="Pending"/>
    <s v=""/>
  </r>
  <r>
    <s v="SRM-0246"/>
    <s v="SRM"/>
    <d v="2024-09-11T21:55:47"/>
    <s v="P1"/>
    <s v="Account Request"/>
    <s v="Access"/>
    <s v="SRM ticket requiring operational handling"/>
    <s v="Closed"/>
    <x v="4"/>
    <s v="Ravi"/>
    <n v="4"/>
    <n v="0.17"/>
    <n v="3.61"/>
    <d v="2024-09-12T01:32:28"/>
    <s v="Met"/>
    <n v="3.61"/>
    <s v="Critical"/>
    <s v="US"/>
    <s v="Phone"/>
    <s v="Configuration Error"/>
    <s v="No"/>
    <s v="No"/>
    <s v="Met"/>
    <n v="2024"/>
    <s v="Sep"/>
    <s v="Sep-2024"/>
    <s v="Met"/>
    <s v="0-4 Hours"/>
    <n v="-0.39000000000000012"/>
  </r>
  <r>
    <s v="SRM-0143"/>
    <s v="SRM"/>
    <d v="2024-09-11T23:56:26"/>
    <s v="P3"/>
    <s v="Access Request"/>
    <s v="Middleware"/>
    <s v="SRM ticket requiring operational handling"/>
    <s v="Assigned"/>
    <x v="3"/>
    <s v="Anil"/>
    <n v="24"/>
    <n v="6.55"/>
    <m/>
    <m/>
    <s v="Pending"/>
    <n v="11400.06"/>
    <s v="High"/>
    <s v="UK"/>
    <s v="Monitoring Alert"/>
    <s v="Infrastructure Failure"/>
    <s v="No"/>
    <s v="Yes"/>
    <s v="Pending"/>
    <n v="2024"/>
    <s v="Sep"/>
    <s v="Sep-2024"/>
    <s v="Pending"/>
    <s v="Pending"/>
    <s v=""/>
  </r>
  <r>
    <s v="SRM-0819"/>
    <s v="SRM"/>
    <d v="2024-09-12T05:20:42"/>
    <s v="P4"/>
    <s v="New User Setup"/>
    <s v="Application"/>
    <s v="SRM ticket requiring operational handling"/>
    <s v="Closed"/>
    <x v="2"/>
    <s v="Rohit"/>
    <n v="48"/>
    <n v="2.23"/>
    <n v="69.34"/>
    <d v="2024-09-15T02:41:01"/>
    <s v="Breached"/>
    <n v="69.34"/>
    <s v="Medium"/>
    <s v="APAC"/>
    <s v="Portal"/>
    <s v="Third-Party Dependency"/>
    <s v="No"/>
    <s v="No"/>
    <s v="Breached"/>
    <n v="2024"/>
    <s v="Sep"/>
    <s v="Sep-2024"/>
    <s v="Breached"/>
    <s v="48+ Hours"/>
    <n v="21.340000000000003"/>
  </r>
  <r>
    <s v="PRM-0087"/>
    <s v="PRM"/>
    <d v="2024-09-12T09:34:59"/>
    <s v="P5"/>
    <s v="Infrastructure Root Cause"/>
    <s v="Application"/>
    <s v="PRM ticket requiring operational handling"/>
    <s v="Assigned"/>
    <x v="0"/>
    <s v="Sneha"/>
    <n v="72"/>
    <n v="4.04"/>
    <m/>
    <m/>
    <s v="Pending"/>
    <n v="11390.42"/>
    <s v="Low"/>
    <s v="US"/>
    <s v="Email"/>
    <s v="Network Issue"/>
    <s v="No"/>
    <s v="No"/>
    <s v="Pending"/>
    <n v="2024"/>
    <s v="Sep"/>
    <s v="Sep-2024"/>
    <s v="Pending"/>
    <s v="Pending"/>
    <s v=""/>
  </r>
  <r>
    <s v="PRM-0990"/>
    <s v="PRM"/>
    <d v="2024-09-12T14:44:31"/>
    <s v="P5"/>
    <s v="Database Root Cause"/>
    <s v="Middleware"/>
    <s v="PRM ticket requiring operational handling"/>
    <s v="In Process"/>
    <x v="2"/>
    <s v="Sneha"/>
    <n v="72"/>
    <n v="4"/>
    <m/>
    <m/>
    <s v="Pending"/>
    <n v="11385.26"/>
    <s v="Low"/>
    <s v="APAC"/>
    <s v="Phone"/>
    <s v="Configuration Error"/>
    <s v="No"/>
    <s v="No"/>
    <s v="Pending"/>
    <n v="2024"/>
    <s v="Sep"/>
    <s v="Sep-2024"/>
    <s v="Pending"/>
    <s v="Pending"/>
    <s v=""/>
  </r>
  <r>
    <s v="SRM-0645"/>
    <s v="SRM"/>
    <d v="2024-09-12T19:59:44"/>
    <s v="P4"/>
    <s v="Report Request"/>
    <s v="Database"/>
    <s v="SRM ticket requiring operational handling"/>
    <s v="In Process"/>
    <x v="2"/>
    <s v="Kiran"/>
    <n v="48"/>
    <n v="3.45"/>
    <m/>
    <m/>
    <s v="Pending"/>
    <n v="11380"/>
    <s v="High"/>
    <s v="US"/>
    <s v="Portal"/>
    <s v="User Error"/>
    <s v="No"/>
    <s v="No"/>
    <s v="Pending"/>
    <n v="2024"/>
    <s v="Sep"/>
    <s v="Sep-2024"/>
    <s v="Pending"/>
    <s v="Pending"/>
    <s v=""/>
  </r>
  <r>
    <s v="PRM-0730"/>
    <s v="PRM"/>
    <d v="2024-09-12T20:35:33"/>
    <s v="P5"/>
    <s v="Integration Root Cause"/>
    <s v="Middleware"/>
    <s v="PRM ticket requiring operational handling"/>
    <s v="Closed"/>
    <x v="4"/>
    <s v="Sneha"/>
    <n v="72"/>
    <n v="4.7300000000000004"/>
    <n v="29.42"/>
    <d v="2024-09-14T02:01:00"/>
    <s v="Met"/>
    <n v="29.42"/>
    <s v="Low"/>
    <s v="Europe"/>
    <s v="Email"/>
    <s v="User Error"/>
    <s v="No"/>
    <s v="Yes"/>
    <s v="Met"/>
    <n v="2024"/>
    <s v="Sep"/>
    <s v="Sep-2024"/>
    <s v="Met"/>
    <s v="25-48 Hours"/>
    <n v="-42.58"/>
  </r>
  <r>
    <s v="SRM-0334"/>
    <s v="SRM"/>
    <d v="2024-09-12T21:52:47"/>
    <s v="P4"/>
    <s v="Software Installation"/>
    <s v="Database"/>
    <s v="SRM ticket requiring operational handling"/>
    <s v="Noticed"/>
    <x v="4"/>
    <s v="Ravi"/>
    <n v="48"/>
    <n v="8.7200000000000006"/>
    <m/>
    <m/>
    <s v="Pending"/>
    <n v="11378.12"/>
    <s v="High"/>
    <s v="India"/>
    <s v="Service Desk"/>
    <s v="Configuration Error"/>
    <s v="No"/>
    <s v="No"/>
    <s v="Pending"/>
    <n v="2024"/>
    <s v="Sep"/>
    <s v="Sep-2024"/>
    <s v="Pending"/>
    <s v="Pending"/>
    <s v=""/>
  </r>
  <r>
    <s v="PRM-0060"/>
    <s v="PRM"/>
    <d v="2024-09-13T03:00:27"/>
    <s v="P5"/>
    <s v="Capacity Problem"/>
    <s v="Database"/>
    <s v="PRM ticket requiring operational handling"/>
    <s v="Answered"/>
    <x v="4"/>
    <s v="Suresh"/>
    <n v="72"/>
    <n v="6.75"/>
    <n v="52.46"/>
    <d v="2024-09-15T07:27:55"/>
    <s v="Met"/>
    <n v="52.46"/>
    <s v="Low"/>
    <s v="Europe"/>
    <s v="Monitoring Alert"/>
    <s v="Capacity Constraint"/>
    <s v="No"/>
    <s v="No"/>
    <s v="Met"/>
    <n v="2024"/>
    <s v="Sep"/>
    <s v="Sep-2024"/>
    <s v="Met"/>
    <s v="48+ Hours"/>
    <n v="-19.54"/>
  </r>
  <r>
    <s v="INM-0979"/>
    <s v="INM"/>
    <d v="2024-09-13T11:38:25"/>
    <s v="P3"/>
    <s v="Certificate/TLS"/>
    <s v="Security"/>
    <s v="INM ticket requiring operational handling"/>
    <s v="Closed"/>
    <x v="4"/>
    <s v="Vikram"/>
    <n v="24"/>
    <n v="0.26"/>
    <n v="14.89"/>
    <d v="2024-09-14T02:31:38"/>
    <s v="Met"/>
    <n v="14.89"/>
    <s v="Low"/>
    <s v="India"/>
    <s v="Monitoring Alert"/>
    <s v="Configuration Error"/>
    <s v="No"/>
    <s v="No"/>
    <s v="Met"/>
    <n v="2024"/>
    <s v="Sep"/>
    <s v="Sep-2024"/>
    <s v="Met"/>
    <s v="9-24 Hours"/>
    <n v="-9.11"/>
  </r>
  <r>
    <s v="SRM-0416"/>
    <s v="SRM"/>
    <d v="2024-09-13T11:47:42"/>
    <s v="P4"/>
    <s v="Certificate Request"/>
    <s v="Middleware"/>
    <s v="SRM ticket requiring operational handling"/>
    <s v="In Process"/>
    <x v="4"/>
    <s v="Kavya"/>
    <n v="48"/>
    <n v="3.72"/>
    <m/>
    <m/>
    <s v="Pending"/>
    <n v="11364.2"/>
    <s v="Low"/>
    <s v="APAC"/>
    <s v="Service Desk"/>
    <s v="Application Defect"/>
    <s v="No"/>
    <s v="No"/>
    <s v="Pending"/>
    <n v="2024"/>
    <s v="Sep"/>
    <s v="Sep-2024"/>
    <s v="Pending"/>
    <s v="Pending"/>
    <s v=""/>
  </r>
  <r>
    <s v="SRM-0202"/>
    <s v="SRM"/>
    <d v="2024-09-13T13:10:50"/>
    <s v="P4"/>
    <s v="Access Request"/>
    <s v="Application"/>
    <s v="SRM ticket requiring operational handling"/>
    <s v="Closed"/>
    <x v="4"/>
    <s v="Rahul"/>
    <n v="48"/>
    <n v="4.92"/>
    <n v="17.489999999999998"/>
    <d v="2024-09-14T06:40:04"/>
    <s v="Met"/>
    <n v="17.489999999999998"/>
    <s v="Low"/>
    <s v="UK"/>
    <s v="Service Desk"/>
    <s v="Unknown"/>
    <s v="No"/>
    <s v="No"/>
    <s v="Met"/>
    <n v="2024"/>
    <s v="Sep"/>
    <s v="Sep-2024"/>
    <s v="Met"/>
    <s v="9-24 Hours"/>
    <n v="-30.51"/>
  </r>
  <r>
    <s v="PRM-0994"/>
    <s v="PRM"/>
    <d v="2024-09-13T15:29:45"/>
    <s v="P5"/>
    <s v="Database Root Cause"/>
    <s v="Access"/>
    <s v="PRM ticket requiring operational handling"/>
    <s v="Closed"/>
    <x v="0"/>
    <s v="Manoj"/>
    <n v="72"/>
    <n v="11.5"/>
    <n v="62.75"/>
    <d v="2024-09-16T06:14:29"/>
    <s v="Met"/>
    <n v="62.75"/>
    <s v="Medium"/>
    <s v="Europe"/>
    <s v="Monitoring Alert"/>
    <s v="Third-Party Dependency"/>
    <s v="No"/>
    <s v="No"/>
    <s v="Met"/>
    <n v="2024"/>
    <s v="Sep"/>
    <s v="Sep-2024"/>
    <s v="Met"/>
    <s v="48+ Hours"/>
    <n v="-9.25"/>
  </r>
  <r>
    <s v="SRM-0115"/>
    <s v="SRM"/>
    <d v="2024-09-13T21:14:23"/>
    <s v="P4"/>
    <s v="Report Request"/>
    <s v="Access"/>
    <s v="SRM ticket requiring operational handling"/>
    <s v="Closed"/>
    <x v="5"/>
    <s v="Pooja"/>
    <n v="48"/>
    <n v="2.2799999999999998"/>
    <n v="13.92"/>
    <d v="2024-09-14T11:09:39"/>
    <s v="Met"/>
    <n v="13.92"/>
    <s v="High"/>
    <s v="US"/>
    <s v="Monitoring Alert"/>
    <s v="Unknown"/>
    <s v="No"/>
    <s v="No"/>
    <s v="Met"/>
    <n v="2024"/>
    <s v="Sep"/>
    <s v="Sep-2024"/>
    <s v="Met"/>
    <s v="9-24 Hours"/>
    <n v="-34.08"/>
  </r>
  <r>
    <s v="PRM-0066"/>
    <s v="PRM"/>
    <d v="2024-09-14T04:40:31"/>
    <s v="P2"/>
    <s v="Infrastructure Root Cause"/>
    <s v="Database"/>
    <s v="PRM ticket requiring operational handling"/>
    <s v="Closed"/>
    <x v="3"/>
    <s v="Anil"/>
    <n v="8"/>
    <n v="0.1"/>
    <n v="6"/>
    <d v="2024-09-14T10:40:46"/>
    <s v="Met"/>
    <n v="6"/>
    <s v="High"/>
    <s v="APAC"/>
    <s v="Portal"/>
    <s v="Network Issue"/>
    <s v="No"/>
    <s v="No"/>
    <s v="Met"/>
    <n v="2024"/>
    <s v="Sep"/>
    <s v="Sep-2024"/>
    <s v="Met"/>
    <s v="5-8 Hours"/>
    <n v="-2"/>
  </r>
  <r>
    <s v="PRM-0805"/>
    <s v="PRM"/>
    <d v="2024-09-14T05:17:21"/>
    <s v="P2"/>
    <s v="Database Root Cause"/>
    <s v="Database"/>
    <s v="PRM ticket requiring operational handling"/>
    <s v="In Process"/>
    <x v="4"/>
    <s v="Kiran"/>
    <n v="8"/>
    <n v="0.42"/>
    <m/>
    <m/>
    <s v="Pending"/>
    <n v="11346.71"/>
    <s v="High"/>
    <s v="US"/>
    <s v="Email"/>
    <s v="Network Issue"/>
    <s v="No"/>
    <s v="No"/>
    <s v="Pending"/>
    <n v="2024"/>
    <s v="Sep"/>
    <s v="Sep-2024"/>
    <s v="Pending"/>
    <s v="Pending"/>
    <s v=""/>
  </r>
  <r>
    <s v="SRM-0448"/>
    <s v="SRM"/>
    <d v="2024-09-14T21:42:56"/>
    <s v="P4"/>
    <s v="Report Request"/>
    <s v="Infrastructure"/>
    <s v="SRM ticket requiring operational handling"/>
    <s v="Closed"/>
    <x v="4"/>
    <s v="Arjun"/>
    <n v="48"/>
    <n v="7.13"/>
    <n v="23.99"/>
    <d v="2024-09-15T21:42:27"/>
    <s v="Met"/>
    <n v="23.99"/>
    <s v="Medium"/>
    <s v="India"/>
    <s v="Email"/>
    <s v="Infrastructure Failure"/>
    <s v="No"/>
    <s v="No"/>
    <s v="Met"/>
    <n v="2024"/>
    <s v="Sep"/>
    <s v="Sep-2024"/>
    <s v="Met"/>
    <s v="9-24 Hours"/>
    <n v="-24.01"/>
  </r>
  <r>
    <s v="PRM-0235"/>
    <s v="PRM"/>
    <d v="2024-09-15T03:30:47"/>
    <s v="P5"/>
    <s v="Capacity Problem"/>
    <s v="Middleware"/>
    <s v="PRM ticket requiring operational handling"/>
    <s v="Closed"/>
    <x v="4"/>
    <s v="Arjun"/>
    <n v="72"/>
    <n v="3.85"/>
    <n v="38.979999999999997"/>
    <d v="2024-09-16T18:29:26"/>
    <s v="Met"/>
    <n v="38.979999999999997"/>
    <s v="Low"/>
    <s v="Europe"/>
    <s v="Email"/>
    <s v="Access Issue"/>
    <s v="No"/>
    <s v="No"/>
    <s v="Met"/>
    <n v="2024"/>
    <s v="Sep"/>
    <s v="Sep-2024"/>
    <s v="Met"/>
    <s v="25-48 Hours"/>
    <n v="-33.020000000000003"/>
  </r>
  <r>
    <s v="SRM-0283"/>
    <s v="SRM"/>
    <d v="2024-09-15T04:19:43"/>
    <s v="P4"/>
    <s v="Configuration Change"/>
    <s v="Database"/>
    <s v="SRM ticket requiring operational handling"/>
    <s v="Closed"/>
    <x v="2"/>
    <s v="Pooja"/>
    <n v="48"/>
    <n v="3.02"/>
    <n v="16.23"/>
    <d v="2024-09-15T20:33:39"/>
    <s v="Met"/>
    <n v="16.23"/>
    <s v="Low"/>
    <s v="India"/>
    <s v="Email"/>
    <s v="Network Issue"/>
    <s v="No"/>
    <s v="No"/>
    <s v="Met"/>
    <n v="2024"/>
    <s v="Sep"/>
    <s v="Sep-2024"/>
    <s v="Met"/>
    <s v="9-24 Hours"/>
    <n v="-31.77"/>
  </r>
  <r>
    <s v="INM-0044"/>
    <s v="INM"/>
    <d v="2024-09-16T03:48:12"/>
    <s v="P3"/>
    <s v="Performance Issue"/>
    <s v="Infrastructure"/>
    <s v="INM ticket requiring operational handling"/>
    <s v="Noticed"/>
    <x v="2"/>
    <s v="Rohit"/>
    <n v="24"/>
    <n v="1.53"/>
    <m/>
    <m/>
    <s v="Pending"/>
    <n v="11300.2"/>
    <s v="Medium"/>
    <s v="UK"/>
    <s v="Portal"/>
    <s v="Third-Party Dependency"/>
    <s v="No"/>
    <s v="No"/>
    <s v="Pending"/>
    <n v="2024"/>
    <s v="Sep"/>
    <s v="Sep-2024"/>
    <s v="Pending"/>
    <s v="Pending"/>
    <s v=""/>
  </r>
  <r>
    <s v="PRM-0237"/>
    <s v="PRM"/>
    <d v="2024-09-16T06:17:54"/>
    <s v="P2"/>
    <s v="Capacity Problem"/>
    <s v="Reporting"/>
    <s v="PRM ticket requiring operational handling"/>
    <s v="Closed"/>
    <x v="0"/>
    <s v="Kiran"/>
    <n v="8"/>
    <n v="0.35"/>
    <n v="4.71"/>
    <d v="2024-09-16T11:00:40"/>
    <s v="Met"/>
    <n v="4.71"/>
    <s v="High"/>
    <s v="UK"/>
    <s v="Phone"/>
    <s v="Network Issue"/>
    <s v="No"/>
    <s v="No"/>
    <s v="Met"/>
    <n v="2024"/>
    <s v="Sep"/>
    <s v="Sep-2024"/>
    <s v="Met"/>
    <s v="5-8 Hours"/>
    <n v="-3.29"/>
  </r>
  <r>
    <s v="PRM-0926"/>
    <s v="PRM"/>
    <d v="2024-09-16T06:18:00"/>
    <s v="P3"/>
    <s v="Capacity Problem"/>
    <s v="Access"/>
    <s v="PRM ticket requiring operational handling"/>
    <s v="Answered"/>
    <x v="5"/>
    <s v="Arjun"/>
    <n v="24"/>
    <n v="4.08"/>
    <n v="13.19"/>
    <d v="2024-09-16T19:29:20"/>
    <s v="Met"/>
    <n v="13.19"/>
    <s v="Medium"/>
    <s v="India"/>
    <s v="Service Desk"/>
    <s v="Network Issue"/>
    <s v="No"/>
    <s v="No"/>
    <s v="Met"/>
    <n v="2024"/>
    <s v="Sep"/>
    <s v="Sep-2024"/>
    <s v="Met"/>
    <s v="9-24 Hours"/>
    <n v="-10.81"/>
  </r>
  <r>
    <s v="PRM-0867"/>
    <s v="PRM"/>
    <d v="2024-09-16T21:37:22"/>
    <s v="P4"/>
    <s v="Recurring Application Issue"/>
    <s v="Middleware"/>
    <s v="PRM ticket requiring operational handling"/>
    <s v="Closed"/>
    <x v="2"/>
    <s v="Kavya"/>
    <n v="48"/>
    <n v="1.26"/>
    <n v="13.93"/>
    <d v="2024-09-17T11:33:06"/>
    <s v="Met"/>
    <n v="13.93"/>
    <s v="High"/>
    <s v="Europe"/>
    <s v="Phone"/>
    <s v="Third-Party Dependency"/>
    <s v="No"/>
    <s v="No"/>
    <s v="Met"/>
    <n v="2024"/>
    <s v="Sep"/>
    <s v="Sep-2024"/>
    <s v="Met"/>
    <s v="9-24 Hours"/>
    <n v="-34.07"/>
  </r>
  <r>
    <s v="SRM-0168"/>
    <s v="SRM"/>
    <d v="2024-09-17T02:43:26"/>
    <s v="P1"/>
    <s v="Configuration Change"/>
    <s v="Reporting"/>
    <s v="SRM ticket requiring operational handling"/>
    <s v="Noticed"/>
    <x v="3"/>
    <s v="Arjun"/>
    <n v="4"/>
    <n v="0.17"/>
    <m/>
    <m/>
    <s v="Pending"/>
    <n v="11277.28"/>
    <s v="Critical"/>
    <s v="APAC"/>
    <s v="Phone"/>
    <s v="Configuration Error"/>
    <s v="No"/>
    <s v="Yes"/>
    <s v="Pending"/>
    <n v="2024"/>
    <s v="Sep"/>
    <s v="Sep-2024"/>
    <s v="Pending"/>
    <s v="Pending"/>
    <s v=""/>
  </r>
  <r>
    <s v="SRM-0804"/>
    <s v="SRM"/>
    <d v="2024-09-17T14:37:53"/>
    <s v="P4"/>
    <s v="New User Setup"/>
    <s v="Infrastructure"/>
    <s v="SRM ticket requiring operational handling"/>
    <s v="Closed"/>
    <x v="2"/>
    <s v="Amit"/>
    <n v="48"/>
    <n v="0.42"/>
    <n v="17.559999999999999"/>
    <d v="2024-09-18T08:11:25"/>
    <s v="Met"/>
    <n v="17.559999999999999"/>
    <s v="Medium"/>
    <s v="UK"/>
    <s v="Service Desk"/>
    <s v="Third-Party Dependency"/>
    <s v="No"/>
    <s v="No"/>
    <s v="Met"/>
    <n v="2024"/>
    <s v="Sep"/>
    <s v="Sep-2024"/>
    <s v="Met"/>
    <s v="9-24 Hours"/>
    <n v="-30.44"/>
  </r>
  <r>
    <s v="SRM-0766"/>
    <s v="SRM"/>
    <d v="2024-09-18T00:19:32"/>
    <s v="P5"/>
    <s v="New User Setup"/>
    <s v="Infrastructure"/>
    <s v="SRM ticket requiring operational handling"/>
    <s v="Assigned"/>
    <x v="2"/>
    <s v="Vikram"/>
    <n v="72"/>
    <n v="1.44"/>
    <m/>
    <m/>
    <s v="Pending"/>
    <n v="11255.67"/>
    <s v="Medium"/>
    <s v="Europe"/>
    <s v="Phone"/>
    <s v="Network Issue"/>
    <s v="No"/>
    <s v="No"/>
    <s v="Pending"/>
    <n v="2024"/>
    <s v="Sep"/>
    <s v="Sep-2024"/>
    <s v="Pending"/>
    <s v="Pending"/>
    <s v=""/>
  </r>
  <r>
    <s v="INM-0521"/>
    <s v="INM"/>
    <d v="2024-09-18T14:18:53"/>
    <s v="P4"/>
    <s v="Database Issue"/>
    <s v="Database"/>
    <s v="INM ticket requiring operational handling"/>
    <s v="Answered"/>
    <x v="4"/>
    <s v="Rahul"/>
    <n v="48"/>
    <n v="5.28"/>
    <n v="12.36"/>
    <d v="2024-09-19T02:40:31"/>
    <s v="Met"/>
    <n v="12.36"/>
    <s v="Medium"/>
    <s v="UK"/>
    <s v="Email"/>
    <s v="Network Issue"/>
    <s v="No"/>
    <s v="No"/>
    <s v="Met"/>
    <n v="2024"/>
    <s v="Sep"/>
    <s v="Sep-2024"/>
    <s v="Met"/>
    <s v="9-24 Hours"/>
    <n v="-35.64"/>
  </r>
  <r>
    <s v="SRM-0790"/>
    <s v="SRM"/>
    <d v="2024-09-18T22:17:23"/>
    <s v="P4"/>
    <s v="Report Request"/>
    <s v="Middleware"/>
    <s v="SRM ticket requiring operational handling"/>
    <s v="In Process"/>
    <x v="5"/>
    <s v="Pooja"/>
    <n v="48"/>
    <n v="1.0900000000000001"/>
    <m/>
    <m/>
    <s v="Pending"/>
    <n v="11233.71"/>
    <s v="Low"/>
    <s v="US"/>
    <s v="Portal"/>
    <s v="Unknown"/>
    <s v="No"/>
    <s v="No"/>
    <s v="Pending"/>
    <n v="2024"/>
    <s v="Sep"/>
    <s v="Sep-2024"/>
    <s v="Pending"/>
    <s v="Pending"/>
    <s v=""/>
  </r>
  <r>
    <s v="SRM-0323"/>
    <s v="SRM"/>
    <d v="2024-09-19T05:42:38"/>
    <s v="P5"/>
    <s v="Report Request"/>
    <s v="Infrastructure"/>
    <s v="SRM ticket requiring operational handling"/>
    <s v="Answered"/>
    <x v="1"/>
    <s v="Amit"/>
    <n v="72"/>
    <n v="13.38"/>
    <n v="41.84"/>
    <d v="2024-09-20T23:32:59"/>
    <s v="Met"/>
    <n v="41.84"/>
    <s v="High"/>
    <s v="APAC"/>
    <s v="Email"/>
    <s v="Unknown"/>
    <s v="No"/>
    <s v="Yes"/>
    <s v="Met"/>
    <n v="2024"/>
    <s v="Sep"/>
    <s v="Sep-2024"/>
    <s v="Met"/>
    <s v="25-48 Hours"/>
    <n v="-30.159999999999997"/>
  </r>
  <r>
    <s v="PRM-0587"/>
    <s v="PRM"/>
    <d v="2024-09-19T09:01:05"/>
    <s v="P3"/>
    <s v="Infrastructure Root Cause"/>
    <s v="Middleware"/>
    <s v="PRM ticket requiring operational handling"/>
    <s v="Closed"/>
    <x v="0"/>
    <s v="Manoj"/>
    <n v="24"/>
    <n v="6.45"/>
    <n v="7.71"/>
    <d v="2024-09-19T16:43:48"/>
    <s v="Met"/>
    <n v="7.71"/>
    <s v="Low"/>
    <s v="India"/>
    <s v="Email"/>
    <s v="Infrastructure Failure"/>
    <s v="No"/>
    <s v="Yes"/>
    <s v="Met"/>
    <n v="2024"/>
    <s v="Sep"/>
    <s v="Sep-2024"/>
    <s v="Met"/>
    <s v="5-8 Hours"/>
    <n v="-16.29"/>
  </r>
  <r>
    <s v="SRM-0038"/>
    <s v="SRM"/>
    <d v="2024-09-19T20:07:43"/>
    <s v="P4"/>
    <s v="Software Installation"/>
    <s v="Reporting"/>
    <s v="SRM ticket requiring operational handling"/>
    <s v="In Process"/>
    <x v="1"/>
    <s v="Manoj"/>
    <n v="48"/>
    <n v="1.19"/>
    <m/>
    <m/>
    <s v="Pending"/>
    <n v="11211.87"/>
    <s v="High"/>
    <s v="UK"/>
    <s v="Phone"/>
    <s v="Infrastructure Failure"/>
    <s v="No"/>
    <s v="No"/>
    <s v="Pending"/>
    <n v="2024"/>
    <s v="Sep"/>
    <s v="Sep-2024"/>
    <s v="Pending"/>
    <s v="Pending"/>
    <s v=""/>
  </r>
  <r>
    <s v="INM-0998"/>
    <s v="INM"/>
    <d v="2024-09-20T15:22:19"/>
    <s v="P3"/>
    <s v="Integration Failure"/>
    <s v="Database"/>
    <s v="INM ticket requiring operational handling"/>
    <s v="In Process"/>
    <x v="0"/>
    <s v="Swati"/>
    <n v="24"/>
    <n v="0.98"/>
    <m/>
    <m/>
    <s v="Pending"/>
    <n v="11192.63"/>
    <s v="Low"/>
    <s v="US"/>
    <s v="Email"/>
    <s v="Application Defect"/>
    <s v="No"/>
    <s v="No"/>
    <s v="Pending"/>
    <n v="2024"/>
    <s v="Sep"/>
    <s v="Sep-2024"/>
    <s v="Pending"/>
    <s v="Pending"/>
    <s v=""/>
  </r>
  <r>
    <s v="INM-0765"/>
    <s v="INM"/>
    <d v="2024-09-20T17:34:35"/>
    <s v="P3"/>
    <s v="Database Issue"/>
    <s v="Middleware"/>
    <s v="INM ticket requiring operational handling"/>
    <s v="Noticed"/>
    <x v="2"/>
    <s v="Suresh"/>
    <n v="24"/>
    <n v="1.18"/>
    <m/>
    <m/>
    <s v="Pending"/>
    <n v="11190.42"/>
    <s v="Medium"/>
    <s v="APAC"/>
    <s v="Portal"/>
    <s v="Access Issue"/>
    <s v="No"/>
    <s v="No"/>
    <s v="Pending"/>
    <n v="2024"/>
    <s v="Sep"/>
    <s v="Sep-2024"/>
    <s v="Pending"/>
    <s v="Pending"/>
    <s v=""/>
  </r>
  <r>
    <s v="SRM-0731"/>
    <s v="SRM"/>
    <d v="2024-09-21T04:48:43"/>
    <s v="P4"/>
    <s v="Report Request"/>
    <s v="Security"/>
    <s v="SRM ticket requiring operational handling"/>
    <s v="Answered"/>
    <x v="0"/>
    <s v="Sneha"/>
    <n v="48"/>
    <n v="4.95"/>
    <n v="97.43"/>
    <d v="2024-09-25T06:14:39"/>
    <s v="Breached"/>
    <n v="97.43"/>
    <s v="High"/>
    <s v="US"/>
    <s v="Phone"/>
    <s v="Third-Party Dependency"/>
    <s v="No"/>
    <s v="No"/>
    <s v="Breached"/>
    <n v="2024"/>
    <s v="Sep"/>
    <s v="Sep-2024"/>
    <s v="Breached"/>
    <s v="48+ Hours"/>
    <n v="49.430000000000007"/>
  </r>
  <r>
    <s v="INM-0194"/>
    <s v="INM"/>
    <d v="2024-09-21T11:38:25"/>
    <s v="P3"/>
    <s v="Server Issue"/>
    <s v="Middleware"/>
    <s v="INM ticket requiring operational handling"/>
    <s v="Assigned"/>
    <x v="5"/>
    <s v="Pooja"/>
    <n v="24"/>
    <n v="1.1399999999999999"/>
    <m/>
    <m/>
    <s v="Pending"/>
    <n v="11172.36"/>
    <s v="Low"/>
    <s v="Europe"/>
    <s v="Email"/>
    <s v="Capacity Constraint"/>
    <s v="No"/>
    <s v="No"/>
    <s v="Pending"/>
    <n v="2024"/>
    <s v="Sep"/>
    <s v="Sep-2024"/>
    <s v="Pending"/>
    <s v="Pending"/>
    <s v=""/>
  </r>
  <r>
    <s v="PRM-0680"/>
    <s v="PRM"/>
    <d v="2024-09-21T23:52:02"/>
    <s v="P4"/>
    <s v="Database Root Cause"/>
    <s v="Reporting"/>
    <s v="PRM ticket requiring operational handling"/>
    <s v="Closed"/>
    <x v="0"/>
    <s v="Divya"/>
    <n v="48"/>
    <n v="3.69"/>
    <n v="26.3"/>
    <d v="2024-09-23T02:09:46"/>
    <s v="Met"/>
    <n v="26.3"/>
    <s v="High"/>
    <s v="APAC"/>
    <s v="Email"/>
    <s v="Third-Party Dependency"/>
    <s v="No"/>
    <s v="No"/>
    <s v="Met"/>
    <n v="2024"/>
    <s v="Sep"/>
    <s v="Sep-2024"/>
    <s v="Met"/>
    <s v="25-48 Hours"/>
    <n v="-21.7"/>
  </r>
  <r>
    <s v="INM-0301"/>
    <s v="INM"/>
    <d v="2024-09-22T20:22:16"/>
    <s v="P3"/>
    <s v="Database Issue"/>
    <s v="Middleware"/>
    <s v="INM ticket requiring operational handling"/>
    <s v="Closed"/>
    <x v="0"/>
    <s v="Rahul"/>
    <n v="24"/>
    <n v="1.45"/>
    <n v="18.100000000000001"/>
    <d v="2024-09-23T14:28:01"/>
    <s v="Met"/>
    <n v="18.100000000000001"/>
    <s v="Medium"/>
    <s v="APAC"/>
    <s v="Email"/>
    <s v="Access Issue"/>
    <s v="No"/>
    <s v="No"/>
    <s v="Met"/>
    <n v="2024"/>
    <s v="Sep"/>
    <s v="Sep-2024"/>
    <s v="Met"/>
    <s v="9-24 Hours"/>
    <n v="-5.8999999999999986"/>
  </r>
  <r>
    <s v="PRM-0795"/>
    <s v="PRM"/>
    <d v="2024-09-22T23:12:04"/>
    <s v="P4"/>
    <s v="Process Gap"/>
    <s v="Infrastructure"/>
    <s v="PRM ticket requiring operational handling"/>
    <s v="Closed"/>
    <x v="4"/>
    <s v="Neha"/>
    <n v="48"/>
    <n v="3.07"/>
    <n v="22.98"/>
    <d v="2024-09-23T22:10:40"/>
    <s v="Met"/>
    <n v="22.98"/>
    <s v="Low"/>
    <s v="US"/>
    <s v="Email"/>
    <s v="Unknown"/>
    <s v="No"/>
    <s v="No"/>
    <s v="Met"/>
    <n v="2024"/>
    <s v="Sep"/>
    <s v="Sep-2024"/>
    <s v="Met"/>
    <s v="9-24 Hours"/>
    <n v="-25.02"/>
  </r>
  <r>
    <s v="INM-0053"/>
    <s v="INM"/>
    <d v="2024-09-23T00:22:02"/>
    <s v="P3"/>
    <s v="Performance Issue"/>
    <s v="Reporting"/>
    <s v="INM ticket requiring operational handling"/>
    <s v="Closed"/>
    <x v="1"/>
    <s v="Priya"/>
    <n v="24"/>
    <n v="1.98"/>
    <n v="7.22"/>
    <d v="2024-09-23T07:35:14"/>
    <s v="Met"/>
    <n v="7.22"/>
    <s v="Medium"/>
    <s v="Europe"/>
    <s v="Email"/>
    <s v="Infrastructure Failure"/>
    <s v="No"/>
    <s v="No"/>
    <s v="Met"/>
    <n v="2024"/>
    <s v="Sep"/>
    <s v="Sep-2024"/>
    <s v="Met"/>
    <s v="5-8 Hours"/>
    <n v="-16.78"/>
  </r>
  <r>
    <s v="INM-0746"/>
    <s v="INM"/>
    <d v="2024-09-23T05:23:04"/>
    <s v="P1"/>
    <s v="Integration Failure"/>
    <s v="Database"/>
    <s v="INM ticket requiring operational handling"/>
    <s v="Noticed"/>
    <x v="1"/>
    <s v="Kavya"/>
    <n v="4"/>
    <n v="0.32"/>
    <m/>
    <m/>
    <s v="Pending"/>
    <n v="11130.62"/>
    <s v="Critical"/>
    <s v="Europe"/>
    <s v="Service Desk"/>
    <s v="Unknown"/>
    <s v="No"/>
    <s v="Yes"/>
    <s v="Pending"/>
    <n v="2024"/>
    <s v="Sep"/>
    <s v="Sep-2024"/>
    <s v="Pending"/>
    <s v="Pending"/>
    <s v=""/>
  </r>
  <r>
    <s v="SRM-0536"/>
    <s v="SRM"/>
    <d v="2024-09-24T09:27:01"/>
    <s v="P5"/>
    <s v="Certificate Request"/>
    <s v="Database"/>
    <s v="SRM ticket requiring operational handling"/>
    <s v="Answered"/>
    <x v="2"/>
    <s v="Kavya"/>
    <n v="72"/>
    <n v="2.84"/>
    <n v="42.7"/>
    <d v="2024-09-26T04:09:05"/>
    <s v="Met"/>
    <n v="42.7"/>
    <s v="High"/>
    <s v="APAC"/>
    <s v="Portal"/>
    <s v="Third-Party Dependency"/>
    <s v="No"/>
    <s v="No"/>
    <s v="Met"/>
    <n v="2024"/>
    <s v="Sep"/>
    <s v="Sep-2024"/>
    <s v="Met"/>
    <s v="25-48 Hours"/>
    <n v="-29.299999999999997"/>
  </r>
  <r>
    <s v="PRM-0118"/>
    <s v="PRM"/>
    <d v="2024-09-24T10:57:35"/>
    <s v="P5"/>
    <s v="Recurring Application Issue"/>
    <s v="Reporting"/>
    <s v="PRM ticket requiring operational handling"/>
    <s v="Closed"/>
    <x v="3"/>
    <s v="Priya"/>
    <n v="72"/>
    <n v="4.21"/>
    <n v="62.05"/>
    <d v="2024-09-27T01:00:30"/>
    <s v="Met"/>
    <n v="62.05"/>
    <s v="Medium"/>
    <s v="Europe"/>
    <s v="Phone"/>
    <s v="Unknown"/>
    <s v="No"/>
    <s v="No"/>
    <s v="Met"/>
    <n v="2024"/>
    <s v="Sep"/>
    <s v="Sep-2024"/>
    <s v="Met"/>
    <s v="48+ Hours"/>
    <n v="-9.9500000000000028"/>
  </r>
  <r>
    <s v="INM-0201"/>
    <s v="INM"/>
    <d v="2024-09-24T17:43:38"/>
    <s v="P1"/>
    <s v="Integration Failure"/>
    <s v="Access"/>
    <s v="INM ticket requiring operational handling"/>
    <s v="Closed"/>
    <x v="1"/>
    <s v="Swati"/>
    <n v="4"/>
    <n v="0.11"/>
    <n v="1.1299999999999999"/>
    <d v="2024-09-24T18:51:28"/>
    <s v="Met"/>
    <n v="1.1299999999999999"/>
    <s v="Critical"/>
    <s v="APAC"/>
    <s v="Phone"/>
    <s v="Third-Party Dependency"/>
    <s v="No"/>
    <s v="Yes"/>
    <s v="Met"/>
    <n v="2024"/>
    <s v="Sep"/>
    <s v="Sep-2024"/>
    <s v="Met"/>
    <s v="0-4 Hours"/>
    <n v="-2.87"/>
  </r>
  <r>
    <s v="SRM-0297"/>
    <s v="SRM"/>
    <d v="2024-09-24T19:22:45"/>
    <s v="P5"/>
    <s v="Report Request"/>
    <s v="Security"/>
    <s v="SRM ticket requiring operational handling"/>
    <s v="Assigned"/>
    <x v="0"/>
    <s v="Meera"/>
    <n v="72"/>
    <n v="9.86"/>
    <m/>
    <m/>
    <s v="Pending"/>
    <n v="11092.62"/>
    <s v="Low"/>
    <s v="UK"/>
    <s v="Phone"/>
    <s v="Access Issue"/>
    <s v="No"/>
    <s v="No"/>
    <s v="Pending"/>
    <n v="2024"/>
    <s v="Sep"/>
    <s v="Sep-2024"/>
    <s v="Pending"/>
    <s v="Pending"/>
    <s v=""/>
  </r>
  <r>
    <s v="INM-0630"/>
    <s v="INM"/>
    <d v="2024-09-24T19:59:20"/>
    <s v="P1"/>
    <s v="Login/Access"/>
    <s v="Application"/>
    <s v="INM ticket requiring operational handling"/>
    <s v="In Process"/>
    <x v="2"/>
    <s v="Suresh"/>
    <n v="4"/>
    <n v="0.12"/>
    <m/>
    <m/>
    <s v="Pending"/>
    <n v="11092.01"/>
    <s v="Critical"/>
    <s v="US"/>
    <s v="Phone"/>
    <s v="Configuration Error"/>
    <s v="No"/>
    <s v="No"/>
    <s v="Pending"/>
    <n v="2024"/>
    <s v="Sep"/>
    <s v="Sep-2024"/>
    <s v="Pending"/>
    <s v="Pending"/>
    <s v=""/>
  </r>
  <r>
    <s v="PRM-0031"/>
    <s v="PRM"/>
    <d v="2024-09-24T20:07:12"/>
    <s v="P5"/>
    <s v="Integration Root Cause"/>
    <s v="Middleware"/>
    <s v="PRM ticket requiring operational handling"/>
    <s v="Answered"/>
    <x v="1"/>
    <s v="Priya"/>
    <n v="72"/>
    <n v="0.45"/>
    <n v="45.68"/>
    <d v="2024-09-26T17:47:48"/>
    <s v="Met"/>
    <n v="45.68"/>
    <s v="Medium"/>
    <s v="India"/>
    <s v="Service Desk"/>
    <s v="Configuration Error"/>
    <s v="No"/>
    <s v="No"/>
    <s v="Met"/>
    <n v="2024"/>
    <s v="Sep"/>
    <s v="Sep-2024"/>
    <s v="Met"/>
    <s v="25-48 Hours"/>
    <n v="-26.32"/>
  </r>
  <r>
    <s v="INM-0063"/>
    <s v="INM"/>
    <d v="2024-09-25T00:22:43"/>
    <s v="P3"/>
    <s v="Performance Issue"/>
    <s v="Database"/>
    <s v="INM ticket requiring operational handling"/>
    <s v="In Process"/>
    <x v="3"/>
    <s v="Kiran"/>
    <n v="24"/>
    <n v="1.54"/>
    <m/>
    <m/>
    <s v="Pending"/>
    <n v="11087.62"/>
    <s v="Medium"/>
    <s v="UK"/>
    <s v="Monitoring Alert"/>
    <s v="Network Issue"/>
    <s v="No"/>
    <s v="No"/>
    <s v="Pending"/>
    <n v="2024"/>
    <s v="Sep"/>
    <s v="Sep-2024"/>
    <s v="Pending"/>
    <s v="Pending"/>
    <s v=""/>
  </r>
  <r>
    <s v="INM-0393"/>
    <s v="INM"/>
    <d v="2024-09-25T10:18:52"/>
    <s v="P4"/>
    <s v="Performance Issue"/>
    <s v="Reporting"/>
    <s v="INM ticket requiring operational handling"/>
    <s v="Closed"/>
    <x v="4"/>
    <s v="Sneha"/>
    <n v="48"/>
    <n v="9.65"/>
    <n v="22.72"/>
    <d v="2024-09-26T09:02:05"/>
    <s v="Met"/>
    <n v="22.72"/>
    <s v="High"/>
    <s v="US"/>
    <s v="Service Desk"/>
    <s v="Certificate Expiry"/>
    <s v="No"/>
    <s v="No"/>
    <s v="Met"/>
    <n v="2024"/>
    <s v="Sep"/>
    <s v="Sep-2024"/>
    <s v="Met"/>
    <s v="9-24 Hours"/>
    <n v="-25.28"/>
  </r>
  <r>
    <s v="PRM-0984"/>
    <s v="PRM"/>
    <d v="2024-09-25T12:43:10"/>
    <s v="P4"/>
    <s v="Capacity Problem"/>
    <s v="Access"/>
    <s v="PRM ticket requiring operational handling"/>
    <s v="In Process"/>
    <x v="3"/>
    <s v="Rahul"/>
    <n v="48"/>
    <n v="3.06"/>
    <m/>
    <m/>
    <s v="Pending"/>
    <n v="11075.28"/>
    <s v="Medium"/>
    <s v="Europe"/>
    <s v="Phone"/>
    <s v="Infrastructure Failure"/>
    <s v="No"/>
    <s v="No"/>
    <s v="Pending"/>
    <n v="2024"/>
    <s v="Sep"/>
    <s v="Sep-2024"/>
    <s v="Pending"/>
    <s v="Pending"/>
    <s v=""/>
  </r>
  <r>
    <s v="INM-0628"/>
    <s v="INM"/>
    <d v="2024-09-25T15:37:37"/>
    <s v="P4"/>
    <s v="Application Down"/>
    <s v="Security"/>
    <s v="INM ticket requiring operational handling"/>
    <s v="Closed"/>
    <x v="4"/>
    <s v="Meera"/>
    <n v="48"/>
    <n v="3.8"/>
    <n v="91.37"/>
    <d v="2024-09-29T10:59:50"/>
    <s v="Breached"/>
    <n v="91.37"/>
    <s v="Low"/>
    <s v="APAC"/>
    <s v="Phone"/>
    <s v="Network Issue"/>
    <s v="No"/>
    <s v="No"/>
    <s v="Breached"/>
    <n v="2024"/>
    <s v="Sep"/>
    <s v="Sep-2024"/>
    <s v="Breached"/>
    <s v="48+ Hours"/>
    <n v="43.370000000000005"/>
  </r>
  <r>
    <s v="SRM-0452"/>
    <s v="SRM"/>
    <d v="2024-09-25T19:50:29"/>
    <s v="P5"/>
    <s v="Configuration Change"/>
    <s v="Middleware"/>
    <s v="SRM ticket requiring operational handling"/>
    <s v="Closed"/>
    <x v="0"/>
    <s v="Arjun"/>
    <n v="72"/>
    <n v="1.01"/>
    <n v="21.23"/>
    <d v="2024-09-26T17:04:05"/>
    <s v="Met"/>
    <n v="21.23"/>
    <s v="High"/>
    <s v="UK"/>
    <s v="Monitoring Alert"/>
    <s v="Infrastructure Failure"/>
    <s v="No"/>
    <s v="No"/>
    <s v="Met"/>
    <n v="2024"/>
    <s v="Sep"/>
    <s v="Sep-2024"/>
    <s v="Met"/>
    <s v="9-24 Hours"/>
    <n v="-50.769999999999996"/>
  </r>
  <r>
    <s v="PRM-0870"/>
    <s v="PRM"/>
    <d v="2024-09-27T02:30:08"/>
    <s v="P3"/>
    <s v="Security Vulnerability"/>
    <s v="Infrastructure"/>
    <s v="PRM ticket requiring operational handling"/>
    <s v="Noticed"/>
    <x v="1"/>
    <s v="Nisha"/>
    <n v="24"/>
    <n v="1.1299999999999999"/>
    <m/>
    <m/>
    <s v="Pending"/>
    <n v="11037.5"/>
    <s v="High"/>
    <s v="APAC"/>
    <s v="Phone"/>
    <s v="Capacity Constraint"/>
    <s v="No"/>
    <s v="No"/>
    <s v="Pending"/>
    <n v="2024"/>
    <s v="Sep"/>
    <s v="Sep-2024"/>
    <s v="Pending"/>
    <s v="Pending"/>
    <s v=""/>
  </r>
  <r>
    <s v="SRM-0670"/>
    <s v="SRM"/>
    <d v="2024-09-27T03:53:53"/>
    <s v="P4"/>
    <s v="Data Request"/>
    <s v="Access"/>
    <s v="SRM ticket requiring operational handling"/>
    <s v="Closed"/>
    <x v="2"/>
    <s v="Priya"/>
    <n v="48"/>
    <n v="3.1"/>
    <n v="105.39"/>
    <d v="2024-10-01T13:17:09"/>
    <s v="Breached"/>
    <n v="105.39"/>
    <s v="Medium"/>
    <s v="APAC"/>
    <s v="Email"/>
    <s v="Network Issue"/>
    <s v="No"/>
    <s v="No"/>
    <s v="Breached"/>
    <n v="2024"/>
    <s v="Sep"/>
    <s v="Sep-2024"/>
    <s v="Breached"/>
    <s v="48+ Hours"/>
    <n v="57.39"/>
  </r>
  <r>
    <s v="SRM-0291"/>
    <s v="SRM"/>
    <d v="2024-09-27T08:38:09"/>
    <s v="P4"/>
    <s v="Configuration Change"/>
    <s v="Reporting"/>
    <s v="SRM ticket requiring operational handling"/>
    <s v="Assigned"/>
    <x v="3"/>
    <s v="Ravi"/>
    <n v="48"/>
    <n v="3.35"/>
    <m/>
    <m/>
    <s v="Pending"/>
    <n v="11031.36"/>
    <s v="High"/>
    <s v="US"/>
    <s v="Monitoring Alert"/>
    <s v="Third-Party Dependency"/>
    <s v="No"/>
    <s v="No"/>
    <s v="Pending"/>
    <n v="2024"/>
    <s v="Sep"/>
    <s v="Sep-2024"/>
    <s v="Pending"/>
    <s v="Pending"/>
    <s v=""/>
  </r>
  <r>
    <s v="INM-0068"/>
    <s v="INM"/>
    <d v="2024-09-27T19:20:41"/>
    <s v="P2"/>
    <s v="Network Connectivity"/>
    <s v="Reporting"/>
    <s v="INM ticket requiring operational handling"/>
    <s v="Closed"/>
    <x v="2"/>
    <s v="Vikram"/>
    <n v="8"/>
    <n v="0.67"/>
    <n v="6.54"/>
    <d v="2024-09-28T01:53:22"/>
    <s v="Met"/>
    <n v="6.54"/>
    <s v="High"/>
    <s v="US"/>
    <s v="Monitoring Alert"/>
    <s v="Certificate Expiry"/>
    <s v="Yes"/>
    <s v="No"/>
    <s v="Met"/>
    <n v="2024"/>
    <s v="Sep"/>
    <s v="Sep-2024"/>
    <s v="Met"/>
    <s v="5-8 Hours"/>
    <n v="-1.46"/>
  </r>
  <r>
    <s v="INM-0022"/>
    <s v="INM"/>
    <d v="2024-09-28T01:16:49"/>
    <s v="P3"/>
    <s v="Login/Access"/>
    <s v="Reporting"/>
    <s v="INM ticket requiring operational handling"/>
    <s v="Closed"/>
    <x v="3"/>
    <s v="Divya"/>
    <n v="24"/>
    <n v="2.72"/>
    <n v="33.64"/>
    <d v="2024-09-29T10:55:07"/>
    <s v="Breached"/>
    <n v="33.64"/>
    <s v="High"/>
    <s v="Europe"/>
    <s v="Email"/>
    <s v="Infrastructure Failure"/>
    <s v="No"/>
    <s v="No"/>
    <s v="Breached"/>
    <n v="2024"/>
    <s v="Sep"/>
    <s v="Sep-2024"/>
    <s v="Breached"/>
    <s v="25-48 Hours"/>
    <n v="9.64"/>
  </r>
  <r>
    <s v="PRM-0562"/>
    <s v="PRM"/>
    <d v="2024-09-28T01:27:57"/>
    <s v="P4"/>
    <s v="Integration Root Cause"/>
    <s v="Reporting"/>
    <s v="PRM ticket requiring operational handling"/>
    <s v="In Process"/>
    <x v="5"/>
    <s v="Anil"/>
    <n v="48"/>
    <n v="1.72"/>
    <m/>
    <m/>
    <s v="Pending"/>
    <n v="11014.53"/>
    <s v="High"/>
    <s v="US"/>
    <s v="Monitoring Alert"/>
    <s v="Third-Party Dependency"/>
    <s v="No"/>
    <s v="No"/>
    <s v="Pending"/>
    <n v="2024"/>
    <s v="Sep"/>
    <s v="Sep-2024"/>
    <s v="Pending"/>
    <s v="Pending"/>
    <s v=""/>
  </r>
  <r>
    <s v="INM-0332"/>
    <s v="INM"/>
    <d v="2024-09-28T03:27:37"/>
    <s v="P3"/>
    <s v="Server Issue"/>
    <s v="Security"/>
    <s v="INM ticket requiring operational handling"/>
    <s v="Closed"/>
    <x v="4"/>
    <s v="Pooja"/>
    <n v="24"/>
    <n v="1.6"/>
    <n v="11.23"/>
    <d v="2024-09-28T14:41:27"/>
    <s v="Met"/>
    <n v="11.23"/>
    <s v="High"/>
    <s v="UK"/>
    <s v="Phone"/>
    <s v="Application Defect"/>
    <s v="No"/>
    <s v="No"/>
    <s v="Met"/>
    <n v="2024"/>
    <s v="Sep"/>
    <s v="Sep-2024"/>
    <s v="Met"/>
    <s v="9-24 Hours"/>
    <n v="-12.77"/>
  </r>
  <r>
    <s v="INM-0909"/>
    <s v="INM"/>
    <d v="2024-09-28T07:34:11"/>
    <s v="P1"/>
    <s v="Database Issue"/>
    <s v="Database"/>
    <s v="INM ticket requiring operational handling"/>
    <s v="Closed"/>
    <x v="3"/>
    <s v="Kiran"/>
    <n v="4"/>
    <n v="0.27"/>
    <n v="1.85"/>
    <d v="2024-09-28T09:25:24"/>
    <s v="Met"/>
    <n v="1.85"/>
    <s v="Critical"/>
    <s v="India"/>
    <s v="Email"/>
    <s v="Network Issue"/>
    <s v="Yes"/>
    <s v="Yes"/>
    <s v="Met"/>
    <n v="2024"/>
    <s v="Sep"/>
    <s v="Sep-2024"/>
    <s v="Met"/>
    <s v="0-4 Hours"/>
    <n v="-2.15"/>
  </r>
  <r>
    <s v="SRM-0942"/>
    <s v="SRM"/>
    <d v="2024-09-28T20:35:44"/>
    <s v="P4"/>
    <s v="Configuration Change"/>
    <s v="Access"/>
    <s v="SRM ticket requiring operational handling"/>
    <s v="Assigned"/>
    <x v="1"/>
    <s v="Anil"/>
    <n v="48"/>
    <n v="3.09"/>
    <m/>
    <m/>
    <s v="Pending"/>
    <n v="10995.4"/>
    <s v="Low"/>
    <s v="India"/>
    <s v="Monitoring Alert"/>
    <s v="Application Defect"/>
    <s v="No"/>
    <s v="No"/>
    <s v="Pending"/>
    <n v="2024"/>
    <s v="Sep"/>
    <s v="Sep-2024"/>
    <s v="Pending"/>
    <s v="Pending"/>
    <s v=""/>
  </r>
  <r>
    <s v="SRM-0188"/>
    <s v="SRM"/>
    <d v="2024-09-29T07:11:26"/>
    <s v="P5"/>
    <s v="Report Request"/>
    <s v="Access"/>
    <s v="SRM ticket requiring operational handling"/>
    <s v="Assigned"/>
    <x v="3"/>
    <s v="Rahul"/>
    <n v="72"/>
    <n v="2.13"/>
    <m/>
    <m/>
    <s v="Pending"/>
    <n v="10984.81"/>
    <s v="Low"/>
    <s v="UK"/>
    <s v="Portal"/>
    <s v="Infrastructure Failure"/>
    <s v="No"/>
    <s v="No"/>
    <s v="Pending"/>
    <n v="2024"/>
    <s v="Sep"/>
    <s v="Sep-2024"/>
    <s v="Pending"/>
    <s v="Pending"/>
    <s v=""/>
  </r>
  <r>
    <s v="SRM-0241"/>
    <s v="SRM"/>
    <d v="2024-09-29T23:12:16"/>
    <s v="P3"/>
    <s v="Access Request"/>
    <s v="Access"/>
    <s v="SRM ticket requiring operational handling"/>
    <s v="Noticed"/>
    <x v="3"/>
    <s v="Sneha"/>
    <n v="24"/>
    <n v="0.1"/>
    <m/>
    <m/>
    <s v="Pending"/>
    <n v="10968.8"/>
    <s v="Medium"/>
    <s v="Europe"/>
    <s v="Service Desk"/>
    <s v="Network Issue"/>
    <s v="No"/>
    <s v="No"/>
    <s v="Pending"/>
    <n v="2024"/>
    <s v="Sep"/>
    <s v="Sep-2024"/>
    <s v="Pending"/>
    <s v="Pending"/>
    <s v=""/>
  </r>
  <r>
    <s v="INM-0576"/>
    <s v="INM"/>
    <d v="2024-09-30T02:41:10"/>
    <s v="P3"/>
    <s v="Server Issue"/>
    <s v="Security"/>
    <s v="INM ticket requiring operational handling"/>
    <s v="Closed"/>
    <x v="3"/>
    <s v="Manoj"/>
    <n v="24"/>
    <n v="2.34"/>
    <n v="20.59"/>
    <d v="2024-09-30T23:16:18"/>
    <s v="Met"/>
    <n v="20.59"/>
    <s v="High"/>
    <s v="Europe"/>
    <s v="Monitoring Alert"/>
    <s v="User Error"/>
    <s v="No"/>
    <s v="Yes"/>
    <s v="Met"/>
    <n v="2024"/>
    <s v="Sep"/>
    <s v="Sep-2024"/>
    <s v="Met"/>
    <s v="9-24 Hours"/>
    <n v="-3.41"/>
  </r>
  <r>
    <s v="INM-0374"/>
    <s v="INM"/>
    <d v="2024-09-30T03:27:03"/>
    <s v="P3"/>
    <s v="Certificate/TLS"/>
    <s v="Access"/>
    <s v="INM ticket requiring operational handling"/>
    <s v="Closed"/>
    <x v="0"/>
    <s v="Ravi"/>
    <n v="24"/>
    <n v="1.1499999999999999"/>
    <n v="46.4"/>
    <d v="2024-10-02T01:51:03"/>
    <s v="Breached"/>
    <n v="46.4"/>
    <s v="Medium"/>
    <s v="UK"/>
    <s v="Phone"/>
    <s v="Network Issue"/>
    <s v="Yes"/>
    <s v="Yes"/>
    <s v="Breached"/>
    <n v="2024"/>
    <s v="Sep"/>
    <s v="Sep-2024"/>
    <s v="Breached"/>
    <s v="25-48 Hours"/>
    <n v="22.4"/>
  </r>
  <r>
    <s v="PRM-0592"/>
    <s v="PRM"/>
    <d v="2024-09-30T04:27:21"/>
    <s v="P5"/>
    <s v="Capacity Problem"/>
    <s v="Database"/>
    <s v="PRM ticket requiring operational handling"/>
    <s v="Noticed"/>
    <x v="2"/>
    <s v="Priya"/>
    <n v="72"/>
    <n v="7.37"/>
    <m/>
    <m/>
    <s v="Pending"/>
    <n v="10963.54"/>
    <s v="Low"/>
    <s v="Europe"/>
    <s v="Service Desk"/>
    <s v="Network Issue"/>
    <s v="No"/>
    <s v="No"/>
    <s v="Pending"/>
    <n v="2024"/>
    <s v="Sep"/>
    <s v="Sep-2024"/>
    <s v="Pending"/>
    <s v="Pending"/>
    <s v=""/>
  </r>
  <r>
    <s v="INM-0498"/>
    <s v="INM"/>
    <d v="2024-09-30T12:41:05"/>
    <s v="P2"/>
    <s v="Performance Issue"/>
    <s v="Infrastructure"/>
    <s v="INM ticket requiring operational handling"/>
    <s v="Closed"/>
    <x v="1"/>
    <s v="Ravi"/>
    <n v="8"/>
    <n v="0.31"/>
    <n v="7.66"/>
    <d v="2024-09-30T20:20:37"/>
    <s v="Met"/>
    <n v="7.66"/>
    <s v="High"/>
    <s v="UK"/>
    <s v="Monitoring Alert"/>
    <s v="Unknown"/>
    <s v="No"/>
    <s v="No"/>
    <s v="Met"/>
    <n v="2024"/>
    <s v="Sep"/>
    <s v="Sep-2024"/>
    <s v="Met"/>
    <s v="5-8 Hours"/>
    <n v="-0.33999999999999986"/>
  </r>
  <r>
    <s v="SRM-0074"/>
    <s v="SRM"/>
    <d v="2024-10-01T13:35:48"/>
    <s v="P5"/>
    <s v="Certificate Request"/>
    <s v="Application"/>
    <s v="SRM ticket requiring operational handling"/>
    <s v="Closed"/>
    <x v="0"/>
    <s v="Rahul"/>
    <n v="72"/>
    <n v="6.99"/>
    <n v="40.86"/>
    <d v="2024-10-03T06:27:16"/>
    <s v="Met"/>
    <n v="40.86"/>
    <s v="High"/>
    <s v="India"/>
    <s v="Monitoring Alert"/>
    <s v="Configuration Error"/>
    <s v="No"/>
    <s v="No"/>
    <s v="Met"/>
    <n v="2024"/>
    <s v="Oct"/>
    <s v="Oct-2024"/>
    <s v="Met"/>
    <s v="25-48 Hours"/>
    <n v="-31.14"/>
  </r>
  <r>
    <s v="SRM-0557"/>
    <s v="SRM"/>
    <d v="2024-10-02T02:49:53"/>
    <s v="P2"/>
    <s v="Data Request"/>
    <s v="Security"/>
    <s v="SRM ticket requiring operational handling"/>
    <s v="Closed"/>
    <x v="3"/>
    <s v="Kiran"/>
    <n v="8"/>
    <n v="0.33"/>
    <n v="5.57"/>
    <d v="2024-10-02T08:24:11"/>
    <s v="Met"/>
    <n v="5.57"/>
    <s v="High"/>
    <s v="APAC"/>
    <s v="Phone"/>
    <s v="Network Issue"/>
    <s v="No"/>
    <s v="No"/>
    <s v="Met"/>
    <n v="2024"/>
    <s v="Oct"/>
    <s v="Oct-2024"/>
    <s v="Met"/>
    <s v="5-8 Hours"/>
    <n v="-2.4299999999999997"/>
  </r>
  <r>
    <s v="INM-0770"/>
    <s v="INM"/>
    <d v="2024-10-02T02:51:01"/>
    <s v="P3"/>
    <s v="Network Connectivity"/>
    <s v="Security"/>
    <s v="INM ticket requiring operational handling"/>
    <s v="Closed"/>
    <x v="4"/>
    <s v="Meera"/>
    <n v="24"/>
    <n v="2.64"/>
    <n v="10.38"/>
    <d v="2024-10-02T13:13:54"/>
    <s v="Met"/>
    <n v="10.38"/>
    <s v="High"/>
    <s v="US"/>
    <s v="Monitoring Alert"/>
    <s v="User Error"/>
    <s v="No"/>
    <s v="No"/>
    <s v="Met"/>
    <n v="2024"/>
    <s v="Oct"/>
    <s v="Oct-2024"/>
    <s v="Met"/>
    <s v="9-24 Hours"/>
    <n v="-13.62"/>
  </r>
  <r>
    <s v="INM-0913"/>
    <s v="INM"/>
    <d v="2024-10-02T03:09:17"/>
    <s v="P4"/>
    <s v="Integration Failure"/>
    <s v="Application"/>
    <s v="INM ticket requiring operational handling"/>
    <s v="Noticed"/>
    <x v="0"/>
    <s v="Kavya"/>
    <n v="48"/>
    <n v="1.79"/>
    <m/>
    <m/>
    <s v="Pending"/>
    <n v="10916.85"/>
    <s v="High"/>
    <s v="APAC"/>
    <s v="Portal"/>
    <s v="Infrastructure Failure"/>
    <s v="No"/>
    <s v="No"/>
    <s v="Pending"/>
    <n v="2024"/>
    <s v="Oct"/>
    <s v="Oct-2024"/>
    <s v="Pending"/>
    <s v="Pending"/>
    <s v=""/>
  </r>
  <r>
    <s v="PRM-0845"/>
    <s v="PRM"/>
    <d v="2024-10-02T08:43:03"/>
    <s v="P5"/>
    <s v="Process Gap"/>
    <s v="Access"/>
    <s v="PRM ticket requiring operational handling"/>
    <s v="Assigned"/>
    <x v="4"/>
    <s v="Manoj"/>
    <n v="72"/>
    <n v="12.62"/>
    <m/>
    <m/>
    <s v="Pending"/>
    <n v="10911.28"/>
    <s v="Medium"/>
    <s v="UK"/>
    <s v="Monitoring Alert"/>
    <s v="Certificate Expiry"/>
    <s v="No"/>
    <s v="No"/>
    <s v="Pending"/>
    <n v="2024"/>
    <s v="Oct"/>
    <s v="Oct-2024"/>
    <s v="Pending"/>
    <s v="Pending"/>
    <s v=""/>
  </r>
  <r>
    <s v="PRM-0034"/>
    <s v="PRM"/>
    <d v="2024-10-02T10:36:47"/>
    <s v="P4"/>
    <s v="Recurring Application Issue"/>
    <s v="Access"/>
    <s v="PRM ticket requiring operational handling"/>
    <s v="In Process"/>
    <x v="5"/>
    <s v="Kavya"/>
    <n v="48"/>
    <n v="4.72"/>
    <m/>
    <m/>
    <s v="Pending"/>
    <n v="10909.39"/>
    <s v="Medium"/>
    <s v="India"/>
    <s v="Portal"/>
    <s v="Infrastructure Failure"/>
    <s v="No"/>
    <s v="No"/>
    <s v="Pending"/>
    <n v="2024"/>
    <s v="Oct"/>
    <s v="Oct-2024"/>
    <s v="Pending"/>
    <s v="Pending"/>
    <s v=""/>
  </r>
  <r>
    <s v="SRM-0545"/>
    <s v="SRM"/>
    <d v="2024-10-02T18:06:03"/>
    <s v="P4"/>
    <s v="New User Setup"/>
    <s v="Infrastructure"/>
    <s v="SRM ticket requiring operational handling"/>
    <s v="Noticed"/>
    <x v="4"/>
    <s v="Kavya"/>
    <n v="48"/>
    <n v="4.76"/>
    <m/>
    <m/>
    <s v="Pending"/>
    <n v="10901.9"/>
    <s v="Low"/>
    <s v="APAC"/>
    <s v="Service Desk"/>
    <s v="Access Issue"/>
    <s v="No"/>
    <s v="No"/>
    <s v="Pending"/>
    <n v="2024"/>
    <s v="Oct"/>
    <s v="Oct-2024"/>
    <s v="Pending"/>
    <s v="Pending"/>
    <s v=""/>
  </r>
  <r>
    <s v="SRM-0368"/>
    <s v="SRM"/>
    <d v="2024-10-04T03:51:42"/>
    <s v="P3"/>
    <s v="Configuration Change"/>
    <s v="Security"/>
    <s v="SRM ticket requiring operational handling"/>
    <s v="Closed"/>
    <x v="3"/>
    <s v="Rahul"/>
    <n v="24"/>
    <n v="3.17"/>
    <n v="11.33"/>
    <d v="2024-10-04T15:11:42"/>
    <s v="Met"/>
    <n v="11.33"/>
    <s v="Medium"/>
    <s v="India"/>
    <s v="Portal"/>
    <s v="Certificate Expiry"/>
    <s v="No"/>
    <s v="No"/>
    <s v="Met"/>
    <n v="2024"/>
    <s v="Oct"/>
    <s v="Oct-2024"/>
    <s v="Met"/>
    <s v="9-24 Hours"/>
    <n v="-12.67"/>
  </r>
  <r>
    <s v="INM-0634"/>
    <s v="INM"/>
    <d v="2024-10-04T09:19:03"/>
    <s v="P4"/>
    <s v="Network Connectivity"/>
    <s v="Infrastructure"/>
    <s v="INM ticket requiring operational handling"/>
    <s v="Noticed"/>
    <x v="4"/>
    <s v="Meera"/>
    <n v="48"/>
    <n v="1.62"/>
    <m/>
    <m/>
    <s v="Pending"/>
    <n v="10862.68"/>
    <s v="Medium"/>
    <s v="Europe"/>
    <s v="Email"/>
    <s v="Capacity Constraint"/>
    <s v="No"/>
    <s v="No"/>
    <s v="Pending"/>
    <n v="2024"/>
    <s v="Oct"/>
    <s v="Oct-2024"/>
    <s v="Pending"/>
    <s v="Pending"/>
    <s v=""/>
  </r>
  <r>
    <s v="PRM-0922"/>
    <s v="PRM"/>
    <d v="2024-10-04T10:18:32"/>
    <s v="P3"/>
    <s v="Infrastructure Root Cause"/>
    <s v="Database"/>
    <s v="PRM ticket requiring operational handling"/>
    <s v="Closed"/>
    <x v="1"/>
    <s v="Nisha"/>
    <n v="24"/>
    <n v="1.21"/>
    <n v="13.99"/>
    <d v="2024-10-05T00:17:56"/>
    <s v="Met"/>
    <n v="13.99"/>
    <s v="High"/>
    <s v="India"/>
    <s v="Email"/>
    <s v="Unknown"/>
    <s v="No"/>
    <s v="No"/>
    <s v="Met"/>
    <n v="2024"/>
    <s v="Oct"/>
    <s v="Oct-2024"/>
    <s v="Met"/>
    <s v="9-24 Hours"/>
    <n v="-10.01"/>
  </r>
  <r>
    <s v="INM-0379"/>
    <s v="INM"/>
    <d v="2024-10-04T18:34:11"/>
    <s v="P3"/>
    <s v="Server Issue"/>
    <s v="Infrastructure"/>
    <s v="INM ticket requiring operational handling"/>
    <s v="In Process"/>
    <x v="1"/>
    <s v="Divya"/>
    <n v="24"/>
    <n v="3.01"/>
    <m/>
    <m/>
    <s v="Pending"/>
    <n v="10853.43"/>
    <s v="High"/>
    <s v="US"/>
    <s v="Portal"/>
    <s v="Unknown"/>
    <s v="No"/>
    <s v="No"/>
    <s v="Pending"/>
    <n v="2024"/>
    <s v="Oct"/>
    <s v="Oct-2024"/>
    <s v="Pending"/>
    <s v="Pending"/>
    <s v=""/>
  </r>
  <r>
    <s v="PRM-0167"/>
    <s v="PRM"/>
    <d v="2024-10-05T10:37:46"/>
    <s v="P5"/>
    <s v="Infrastructure Root Cause"/>
    <s v="Application"/>
    <s v="PRM ticket requiring operational handling"/>
    <s v="Closed"/>
    <x v="2"/>
    <s v="Anil"/>
    <n v="72"/>
    <n v="3.24"/>
    <n v="45.05"/>
    <d v="2024-10-07T07:40:42"/>
    <s v="Met"/>
    <n v="45.05"/>
    <s v="Medium"/>
    <s v="US"/>
    <s v="Email"/>
    <s v="Configuration Error"/>
    <s v="No"/>
    <s v="No"/>
    <s v="Met"/>
    <n v="2024"/>
    <s v="Oct"/>
    <s v="Oct-2024"/>
    <s v="Met"/>
    <s v="25-48 Hours"/>
    <n v="-26.950000000000003"/>
  </r>
  <r>
    <s v="INM-0188"/>
    <s v="INM"/>
    <d v="2024-10-05T12:38:10"/>
    <s v="P5"/>
    <s v="Database Issue"/>
    <s v="Infrastructure"/>
    <s v="INM ticket requiring operational handling"/>
    <s v="In Process"/>
    <x v="1"/>
    <s v="Pooja"/>
    <n v="72"/>
    <n v="4.8099999999999996"/>
    <m/>
    <m/>
    <s v="Pending"/>
    <n v="10835.36"/>
    <s v="Medium"/>
    <s v="UK"/>
    <s v="Phone"/>
    <s v="Certificate Expiry"/>
    <s v="No"/>
    <s v="No"/>
    <s v="Pending"/>
    <n v="2024"/>
    <s v="Oct"/>
    <s v="Oct-2024"/>
    <s v="Pending"/>
    <s v="Pending"/>
    <s v=""/>
  </r>
  <r>
    <s v="SRM-0662"/>
    <s v="SRM"/>
    <d v="2024-10-05T20:03:55"/>
    <s v="P4"/>
    <s v="Data Request"/>
    <s v="Infrastructure"/>
    <s v="SRM ticket requiring operational handling"/>
    <s v="Closed"/>
    <x v="5"/>
    <s v="Divya"/>
    <n v="48"/>
    <n v="1.81"/>
    <n v="16.21"/>
    <d v="2024-10-06T12:16:31"/>
    <s v="Met"/>
    <n v="16.21"/>
    <s v="Low"/>
    <s v="Europe"/>
    <s v="Monitoring Alert"/>
    <s v="Application Defect"/>
    <s v="No"/>
    <s v="No"/>
    <s v="Met"/>
    <n v="2024"/>
    <s v="Oct"/>
    <s v="Oct-2024"/>
    <s v="Met"/>
    <s v="9-24 Hours"/>
    <n v="-31.79"/>
  </r>
  <r>
    <s v="PRM-0448"/>
    <s v="PRM"/>
    <d v="2024-10-05T21:18:17"/>
    <s v="P3"/>
    <s v="Capacity Problem"/>
    <s v="Middleware"/>
    <s v="PRM ticket requiring operational handling"/>
    <s v="In Process"/>
    <x v="4"/>
    <s v="Sneha"/>
    <n v="24"/>
    <n v="0.77"/>
    <m/>
    <m/>
    <s v="Pending"/>
    <n v="10826.7"/>
    <s v="Low"/>
    <s v="India"/>
    <s v="Service Desk"/>
    <s v="Certificate Expiry"/>
    <s v="No"/>
    <s v="No"/>
    <s v="Pending"/>
    <n v="2024"/>
    <s v="Oct"/>
    <s v="Oct-2024"/>
    <s v="Pending"/>
    <s v="Pending"/>
    <s v=""/>
  </r>
  <r>
    <s v="SRM-0897"/>
    <s v="SRM"/>
    <d v="2024-10-06T07:37:35"/>
    <s v="P4"/>
    <s v="New User Setup"/>
    <s v="Reporting"/>
    <s v="SRM ticket requiring operational handling"/>
    <s v="Noticed"/>
    <x v="5"/>
    <s v="Amit"/>
    <n v="48"/>
    <n v="0.9"/>
    <m/>
    <m/>
    <s v="Pending"/>
    <n v="10816.37"/>
    <s v="Low"/>
    <s v="India"/>
    <s v="Monitoring Alert"/>
    <s v="Unknown"/>
    <s v="No"/>
    <s v="No"/>
    <s v="Pending"/>
    <n v="2024"/>
    <s v="Oct"/>
    <s v="Oct-2024"/>
    <s v="Pending"/>
    <s v="Pending"/>
    <s v=""/>
  </r>
  <r>
    <s v="PRM-0340"/>
    <s v="PRM"/>
    <d v="2024-10-06T08:10:15"/>
    <s v="P2"/>
    <s v="Performance Root Cause"/>
    <s v="Infrastructure"/>
    <s v="PRM ticket requiring operational handling"/>
    <s v="In Process"/>
    <x v="1"/>
    <s v="Swati"/>
    <n v="8"/>
    <n v="1.61"/>
    <m/>
    <m/>
    <s v="Pending"/>
    <n v="10815.83"/>
    <s v="High"/>
    <s v="India"/>
    <s v="Service Desk"/>
    <s v="Third-Party Dependency"/>
    <s v="No"/>
    <s v="No"/>
    <s v="Pending"/>
    <n v="2024"/>
    <s v="Oct"/>
    <s v="Oct-2024"/>
    <s v="Pending"/>
    <s v="Pending"/>
    <s v=""/>
  </r>
  <r>
    <s v="SRM-0712"/>
    <s v="SRM"/>
    <d v="2024-10-06T10:06:35"/>
    <s v="P5"/>
    <s v="Access Request"/>
    <s v="Infrastructure"/>
    <s v="SRM ticket requiring operational handling"/>
    <s v="Assigned"/>
    <x v="5"/>
    <s v="Pooja"/>
    <n v="72"/>
    <n v="10.039999999999999"/>
    <m/>
    <m/>
    <s v="Pending"/>
    <n v="10813.89"/>
    <s v="Low"/>
    <s v="APAC"/>
    <s v="Email"/>
    <s v="Network Issue"/>
    <s v="No"/>
    <s v="No"/>
    <s v="Pending"/>
    <n v="2024"/>
    <s v="Oct"/>
    <s v="Oct-2024"/>
    <s v="Pending"/>
    <s v="Pending"/>
    <s v=""/>
  </r>
  <r>
    <s v="SRM-0173"/>
    <s v="SRM"/>
    <d v="2024-10-06T13:42:12"/>
    <s v="P4"/>
    <s v="New User Setup"/>
    <s v="Infrastructure"/>
    <s v="SRM ticket requiring operational handling"/>
    <s v="Assigned"/>
    <x v="3"/>
    <s v="Swati"/>
    <n v="48"/>
    <n v="2.99"/>
    <m/>
    <m/>
    <s v="Pending"/>
    <n v="10810.3"/>
    <s v="Low"/>
    <s v="Europe"/>
    <s v="Service Desk"/>
    <s v="Access Issue"/>
    <s v="No"/>
    <s v="No"/>
    <s v="Pending"/>
    <n v="2024"/>
    <s v="Oct"/>
    <s v="Oct-2024"/>
    <s v="Pending"/>
    <s v="Pending"/>
    <s v=""/>
  </r>
  <r>
    <s v="PRM-0387"/>
    <s v="PRM"/>
    <d v="2024-10-06T16:35:31"/>
    <s v="P4"/>
    <s v="Database Root Cause"/>
    <s v="Middleware"/>
    <s v="PRM ticket requiring operational handling"/>
    <s v="Closed"/>
    <x v="1"/>
    <s v="Ravi"/>
    <n v="48"/>
    <n v="2.2000000000000002"/>
    <n v="12.7"/>
    <d v="2024-10-07T05:17:34"/>
    <s v="Met"/>
    <n v="12.7"/>
    <s v="Medium"/>
    <s v="US"/>
    <s v="Phone"/>
    <s v="Configuration Error"/>
    <s v="No"/>
    <s v="No"/>
    <s v="Met"/>
    <n v="2024"/>
    <s v="Oct"/>
    <s v="Oct-2024"/>
    <s v="Met"/>
    <s v="9-24 Hours"/>
    <n v="-35.299999999999997"/>
  </r>
  <r>
    <s v="SRM-0585"/>
    <s v="SRM"/>
    <d v="2024-10-06T22:19:31"/>
    <s v="P3"/>
    <s v="Certificate Request"/>
    <s v="Database"/>
    <s v="SRM ticket requiring operational handling"/>
    <s v="Closed"/>
    <x v="1"/>
    <s v="Asha"/>
    <n v="24"/>
    <n v="2.68"/>
    <n v="12.79"/>
    <d v="2024-10-07T11:07:00"/>
    <s v="Met"/>
    <n v="12.79"/>
    <s v="High"/>
    <s v="APAC"/>
    <s v="Service Desk"/>
    <s v="Network Issue"/>
    <s v="No"/>
    <s v="No"/>
    <s v="Met"/>
    <n v="2024"/>
    <s v="Oct"/>
    <s v="Oct-2024"/>
    <s v="Met"/>
    <s v="9-24 Hours"/>
    <n v="-11.21"/>
  </r>
  <r>
    <s v="INM-0758"/>
    <s v="INM"/>
    <d v="2024-10-07T04:57:46"/>
    <s v="P4"/>
    <s v="Network Connectivity"/>
    <s v="Access"/>
    <s v="INM ticket requiring operational handling"/>
    <s v="In Process"/>
    <x v="3"/>
    <s v="Manoj"/>
    <n v="48"/>
    <n v="5.32"/>
    <m/>
    <m/>
    <s v="Pending"/>
    <n v="10795.04"/>
    <s v="High"/>
    <s v="India"/>
    <s v="Phone"/>
    <s v="Unknown"/>
    <s v="No"/>
    <s v="No"/>
    <s v="Pending"/>
    <n v="2024"/>
    <s v="Oct"/>
    <s v="Oct-2024"/>
    <s v="Pending"/>
    <s v="Pending"/>
    <s v=""/>
  </r>
  <r>
    <s v="SRM-0807"/>
    <s v="SRM"/>
    <d v="2024-10-07T20:39:08"/>
    <s v="P4"/>
    <s v="Certificate Request"/>
    <s v="Infrastructure"/>
    <s v="SRM ticket requiring operational handling"/>
    <s v="Closed"/>
    <x v="1"/>
    <s v="Rahul"/>
    <n v="48"/>
    <n v="3.7"/>
    <n v="93.62"/>
    <d v="2024-10-11T18:16:24"/>
    <s v="Breached"/>
    <n v="93.62"/>
    <s v="Low"/>
    <s v="Europe"/>
    <s v="Portal"/>
    <s v="Access Issue"/>
    <s v="No"/>
    <s v="No"/>
    <s v="Breached"/>
    <n v="2024"/>
    <s v="Oct"/>
    <s v="Oct-2024"/>
    <s v="Breached"/>
    <s v="48+ Hours"/>
    <n v="45.620000000000005"/>
  </r>
  <r>
    <s v="PRM-0067"/>
    <s v="PRM"/>
    <d v="2024-10-07T21:16:14"/>
    <s v="P3"/>
    <s v="Capacity Problem"/>
    <s v="Middleware"/>
    <s v="PRM ticket requiring operational handling"/>
    <s v="Closed"/>
    <x v="2"/>
    <s v="Amit"/>
    <n v="24"/>
    <n v="2.13"/>
    <n v="20.56"/>
    <d v="2024-10-08T17:50:03"/>
    <s v="Met"/>
    <n v="20.56"/>
    <s v="Medium"/>
    <s v="India"/>
    <s v="Monitoring Alert"/>
    <s v="Certificate Expiry"/>
    <s v="No"/>
    <s v="No"/>
    <s v="Met"/>
    <n v="2024"/>
    <s v="Oct"/>
    <s v="Oct-2024"/>
    <s v="Met"/>
    <s v="9-24 Hours"/>
    <n v="-3.4400000000000013"/>
  </r>
  <r>
    <s v="SRM-0507"/>
    <s v="SRM"/>
    <d v="2024-10-08T01:03:13"/>
    <s v="P3"/>
    <s v="Account Request"/>
    <s v="Database"/>
    <s v="SRM ticket requiring operational handling"/>
    <s v="Answered"/>
    <x v="5"/>
    <s v="Anil"/>
    <n v="24"/>
    <n v="2.0299999999999998"/>
    <n v="23.15"/>
    <d v="2024-10-09T00:11:56"/>
    <s v="Met"/>
    <n v="23.15"/>
    <s v="Low"/>
    <s v="India"/>
    <s v="Portal"/>
    <s v="Infrastructure Failure"/>
    <s v="No"/>
    <s v="No"/>
    <s v="Met"/>
    <n v="2024"/>
    <s v="Oct"/>
    <s v="Oct-2024"/>
    <s v="Met"/>
    <s v="9-24 Hours"/>
    <n v="-0.85000000000000142"/>
  </r>
  <r>
    <s v="INM-0614"/>
    <s v="INM"/>
    <d v="2024-10-08T12:00:36"/>
    <s v="P4"/>
    <s v="Login/Access"/>
    <s v="Infrastructure"/>
    <s v="INM ticket requiring operational handling"/>
    <s v="Assigned"/>
    <x v="3"/>
    <s v="Sneha"/>
    <n v="48"/>
    <n v="6.43"/>
    <m/>
    <m/>
    <s v="Pending"/>
    <n v="10763.99"/>
    <s v="High"/>
    <s v="US"/>
    <s v="Phone"/>
    <s v="Application Defect"/>
    <s v="No"/>
    <s v="No"/>
    <s v="Pending"/>
    <n v="2024"/>
    <s v="Oct"/>
    <s v="Oct-2024"/>
    <s v="Pending"/>
    <s v="Pending"/>
    <s v=""/>
  </r>
  <r>
    <s v="SRM-0247"/>
    <s v="SRM"/>
    <d v="2024-10-08T19:37:28"/>
    <s v="P4"/>
    <s v="Software Installation"/>
    <s v="Access"/>
    <s v="SRM ticket requiring operational handling"/>
    <s v="Answered"/>
    <x v="4"/>
    <s v="Rohit"/>
    <n v="48"/>
    <n v="1.93"/>
    <n v="15.72"/>
    <d v="2024-10-09T11:20:52"/>
    <s v="Met"/>
    <n v="15.72"/>
    <s v="High"/>
    <s v="APAC"/>
    <s v="Service Desk"/>
    <s v="Application Defect"/>
    <s v="No"/>
    <s v="No"/>
    <s v="Met"/>
    <n v="2024"/>
    <s v="Oct"/>
    <s v="Oct-2024"/>
    <s v="Met"/>
    <s v="9-24 Hours"/>
    <n v="-32.28"/>
  </r>
  <r>
    <s v="PRM-0932"/>
    <s v="PRM"/>
    <d v="2024-10-08T21:24:32"/>
    <s v="P5"/>
    <s v="Performance Root Cause"/>
    <s v="Access"/>
    <s v="PRM ticket requiring operational handling"/>
    <s v="Closed"/>
    <x v="2"/>
    <s v="Manoj"/>
    <n v="72"/>
    <n v="8.11"/>
    <n v="25.85"/>
    <d v="2024-10-09T23:15:24"/>
    <s v="Met"/>
    <n v="25.85"/>
    <s v="Low"/>
    <s v="Europe"/>
    <s v="Email"/>
    <s v="Application Defect"/>
    <s v="No"/>
    <s v="No"/>
    <s v="Met"/>
    <n v="2024"/>
    <s v="Oct"/>
    <s v="Oct-2024"/>
    <s v="Met"/>
    <s v="25-48 Hours"/>
    <n v="-46.15"/>
  </r>
  <r>
    <s v="PRM-0681"/>
    <s v="PRM"/>
    <d v="2024-10-09T19:05:25"/>
    <s v="P5"/>
    <s v="Infrastructure Root Cause"/>
    <s v="Application"/>
    <s v="PRM ticket requiring operational handling"/>
    <s v="Closed"/>
    <x v="3"/>
    <s v="Pooja"/>
    <n v="72"/>
    <n v="7.88"/>
    <n v="120.2"/>
    <d v="2024-10-14T19:17:30"/>
    <s v="Breached"/>
    <n v="120.2"/>
    <s v="High"/>
    <s v="UK"/>
    <s v="Phone"/>
    <s v="Network Issue"/>
    <s v="No"/>
    <s v="No"/>
    <s v="Breached"/>
    <n v="2024"/>
    <s v="Oct"/>
    <s v="Oct-2024"/>
    <s v="Breached"/>
    <s v="48+ Hours"/>
    <n v="48.2"/>
  </r>
  <r>
    <s v="INM-0094"/>
    <s v="INM"/>
    <d v="2024-10-10T05:55:14"/>
    <s v="P3"/>
    <s v="Database Issue"/>
    <s v="Reporting"/>
    <s v="INM ticket requiring operational handling"/>
    <s v="Closed"/>
    <x v="5"/>
    <s v="Asha"/>
    <n v="24"/>
    <n v="1.65"/>
    <n v="20.81"/>
    <d v="2024-10-11T02:43:33"/>
    <s v="Met"/>
    <n v="20.81"/>
    <s v="Low"/>
    <s v="UK"/>
    <s v="Service Desk"/>
    <s v="Network Issue"/>
    <s v="No"/>
    <s v="Yes"/>
    <s v="Met"/>
    <n v="2024"/>
    <s v="Oct"/>
    <s v="Oct-2024"/>
    <s v="Met"/>
    <s v="9-24 Hours"/>
    <n v="-3.1900000000000013"/>
  </r>
  <r>
    <s v="SRM-0946"/>
    <s v="SRM"/>
    <d v="2024-10-10T06:09:36"/>
    <s v="P4"/>
    <s v="Configuration Change"/>
    <s v="Access"/>
    <s v="SRM ticket requiring operational handling"/>
    <s v="Closed"/>
    <x v="2"/>
    <s v="Nisha"/>
    <n v="48"/>
    <n v="6.4"/>
    <n v="13.45"/>
    <d v="2024-10-10T19:36:19"/>
    <s v="Met"/>
    <n v="13.45"/>
    <s v="Medium"/>
    <s v="US"/>
    <s v="Portal"/>
    <s v="User Error"/>
    <s v="No"/>
    <s v="No"/>
    <s v="Met"/>
    <n v="2024"/>
    <s v="Oct"/>
    <s v="Oct-2024"/>
    <s v="Met"/>
    <s v="9-24 Hours"/>
    <n v="-34.549999999999997"/>
  </r>
  <r>
    <s v="SRM-0821"/>
    <s v="SRM"/>
    <d v="2024-10-10T13:40:44"/>
    <s v="P3"/>
    <s v="Data Request"/>
    <s v="Reporting"/>
    <s v="SRM ticket requiring operational handling"/>
    <s v="In Process"/>
    <x v="2"/>
    <s v="Ravi"/>
    <n v="24"/>
    <n v="3.96"/>
    <m/>
    <m/>
    <s v="Pending"/>
    <n v="10714.32"/>
    <s v="Medium"/>
    <s v="APAC"/>
    <s v="Phone"/>
    <s v="Infrastructure Failure"/>
    <s v="No"/>
    <s v="No"/>
    <s v="Pending"/>
    <n v="2024"/>
    <s v="Oct"/>
    <s v="Oct-2024"/>
    <s v="Pending"/>
    <s v="Pending"/>
    <s v=""/>
  </r>
  <r>
    <s v="PRM-0968"/>
    <s v="PRM"/>
    <d v="2024-10-11T01:42:34"/>
    <s v="P3"/>
    <s v="Integration Root Cause"/>
    <s v="Middleware"/>
    <s v="PRM ticket requiring operational handling"/>
    <s v="Closed"/>
    <x v="4"/>
    <s v="Vikram"/>
    <n v="24"/>
    <n v="1.02"/>
    <n v="5.3"/>
    <d v="2024-10-11T07:00:27"/>
    <s v="Met"/>
    <n v="5.3"/>
    <s v="High"/>
    <s v="US"/>
    <s v="Email"/>
    <s v="Capacity Constraint"/>
    <s v="Yes"/>
    <s v="No"/>
    <s v="Met"/>
    <n v="2024"/>
    <s v="Oct"/>
    <s v="Oct-2024"/>
    <s v="Met"/>
    <s v="5-8 Hours"/>
    <n v="-18.7"/>
  </r>
  <r>
    <s v="SRM-0682"/>
    <s v="SRM"/>
    <d v="2024-10-11T03:28:24"/>
    <s v="P5"/>
    <s v="Account Request"/>
    <s v="Application"/>
    <s v="SRM ticket requiring operational handling"/>
    <s v="In Process"/>
    <x v="3"/>
    <s v="Anil"/>
    <n v="72"/>
    <n v="4.68"/>
    <m/>
    <m/>
    <s v="Pending"/>
    <n v="10700.53"/>
    <s v="Medium"/>
    <s v="US"/>
    <s v="Service Desk"/>
    <s v="Configuration Error"/>
    <s v="No"/>
    <s v="No"/>
    <s v="Pending"/>
    <n v="2024"/>
    <s v="Oct"/>
    <s v="Oct-2024"/>
    <s v="Pending"/>
    <s v="Pending"/>
    <s v=""/>
  </r>
  <r>
    <s v="SRM-0812"/>
    <s v="SRM"/>
    <d v="2024-10-11T03:40:26"/>
    <s v="P4"/>
    <s v="Configuration Change"/>
    <s v="Reporting"/>
    <s v="SRM ticket requiring operational handling"/>
    <s v="Assigned"/>
    <x v="1"/>
    <s v="Swati"/>
    <n v="48"/>
    <n v="1.37"/>
    <m/>
    <m/>
    <s v="Pending"/>
    <n v="10700.33"/>
    <s v="Low"/>
    <s v="India"/>
    <s v="Monitoring Alert"/>
    <s v="Capacity Constraint"/>
    <s v="No"/>
    <s v="No"/>
    <s v="Pending"/>
    <n v="2024"/>
    <s v="Oct"/>
    <s v="Oct-2024"/>
    <s v="Pending"/>
    <s v="Pending"/>
    <s v=""/>
  </r>
  <r>
    <s v="PRM-0832"/>
    <s v="PRM"/>
    <d v="2024-10-11T06:13:49"/>
    <s v="P4"/>
    <s v="Security Vulnerability"/>
    <s v="Access"/>
    <s v="PRM ticket requiring operational handling"/>
    <s v="Answered"/>
    <x v="2"/>
    <s v="Anil"/>
    <n v="48"/>
    <n v="10.9"/>
    <n v="24.03"/>
    <d v="2024-10-12T06:15:26"/>
    <s v="Met"/>
    <n v="24.03"/>
    <s v="High"/>
    <s v="India"/>
    <s v="Portal"/>
    <s v="Network Issue"/>
    <s v="No"/>
    <s v="No"/>
    <s v="Met"/>
    <n v="2024"/>
    <s v="Oct"/>
    <s v="Oct-2024"/>
    <s v="Met"/>
    <s v="25-48 Hours"/>
    <n v="-23.97"/>
  </r>
  <r>
    <s v="PRM-0916"/>
    <s v="PRM"/>
    <d v="2024-10-12T01:48:11"/>
    <s v="P4"/>
    <s v="Integration Root Cause"/>
    <s v="Database"/>
    <s v="PRM ticket requiring operational handling"/>
    <s v="Closed"/>
    <x v="3"/>
    <s v="Manoj"/>
    <n v="48"/>
    <n v="5.33"/>
    <n v="5.49"/>
    <d v="2024-10-12T07:17:23"/>
    <s v="Met"/>
    <n v="5.49"/>
    <s v="Medium"/>
    <s v="APAC"/>
    <s v="Email"/>
    <s v="Certificate Expiry"/>
    <s v="No"/>
    <s v="No"/>
    <s v="Met"/>
    <n v="2024"/>
    <s v="Oct"/>
    <s v="Oct-2024"/>
    <s v="Met"/>
    <s v="5-8 Hours"/>
    <n v="-42.51"/>
  </r>
  <r>
    <s v="PRM-0030"/>
    <s v="PRM"/>
    <d v="2024-10-12T11:55:53"/>
    <s v="P3"/>
    <s v="Process Gap"/>
    <s v="Access"/>
    <s v="PRM ticket requiring operational handling"/>
    <s v="Closed"/>
    <x v="1"/>
    <s v="Kiran"/>
    <n v="24"/>
    <n v="2.95"/>
    <n v="9.4600000000000009"/>
    <d v="2024-10-12T21:23:38"/>
    <s v="Met"/>
    <n v="9.4600000000000009"/>
    <s v="Low"/>
    <s v="India"/>
    <s v="Phone"/>
    <s v="Unknown"/>
    <s v="No"/>
    <s v="No"/>
    <s v="Met"/>
    <n v="2024"/>
    <s v="Oct"/>
    <s v="Oct-2024"/>
    <s v="Met"/>
    <s v="9-24 Hours"/>
    <n v="-14.54"/>
  </r>
  <r>
    <s v="SRM-0701"/>
    <s v="SRM"/>
    <d v="2024-10-12T14:12:40"/>
    <s v="P4"/>
    <s v="Access Request"/>
    <s v="Middleware"/>
    <s v="SRM ticket requiring operational handling"/>
    <s v="Closed"/>
    <x v="3"/>
    <s v="Kiran"/>
    <n v="48"/>
    <n v="3.06"/>
    <n v="46.09"/>
    <d v="2024-10-14T12:17:58"/>
    <s v="Met"/>
    <n v="46.09"/>
    <s v="Medium"/>
    <s v="US"/>
    <s v="Phone"/>
    <s v="Third-Party Dependency"/>
    <s v="No"/>
    <s v="No"/>
    <s v="Met"/>
    <n v="2024"/>
    <s v="Oct"/>
    <s v="Oct-2024"/>
    <s v="Met"/>
    <s v="25-48 Hours"/>
    <n v="-1.9099999999999966"/>
  </r>
  <r>
    <s v="INM-0809"/>
    <s v="INM"/>
    <d v="2024-10-12T18:24:50"/>
    <s v="P3"/>
    <s v="Database Issue"/>
    <s v="Database"/>
    <s v="INM ticket requiring operational handling"/>
    <s v="In Process"/>
    <x v="1"/>
    <s v="Amit"/>
    <n v="24"/>
    <n v="2.87"/>
    <m/>
    <m/>
    <s v="Pending"/>
    <n v="10661.59"/>
    <s v="Low"/>
    <s v="Europe"/>
    <s v="Service Desk"/>
    <s v="Application Defect"/>
    <s v="No"/>
    <s v="No"/>
    <s v="Pending"/>
    <n v="2024"/>
    <s v="Oct"/>
    <s v="Oct-2024"/>
    <s v="Pending"/>
    <s v="Pending"/>
    <s v=""/>
  </r>
  <r>
    <s v="SRM-0229"/>
    <s v="SRM"/>
    <d v="2024-10-12T22:12:36"/>
    <s v="P3"/>
    <s v="Configuration Change"/>
    <s v="Security"/>
    <s v="SRM ticket requiring operational handling"/>
    <s v="Assigned"/>
    <x v="1"/>
    <s v="Ravi"/>
    <n v="24"/>
    <n v="0.62"/>
    <m/>
    <m/>
    <s v="Pending"/>
    <n v="10657.79"/>
    <s v="Medium"/>
    <s v="Europe"/>
    <s v="Email"/>
    <s v="Capacity Constraint"/>
    <s v="No"/>
    <s v="Yes"/>
    <s v="Pending"/>
    <n v="2024"/>
    <s v="Oct"/>
    <s v="Oct-2024"/>
    <s v="Pending"/>
    <s v="Pending"/>
    <s v=""/>
  </r>
  <r>
    <s v="PRM-0493"/>
    <s v="PRM"/>
    <d v="2024-10-13T03:12:35"/>
    <s v="P4"/>
    <s v="Security Vulnerability"/>
    <s v="Database"/>
    <s v="PRM ticket requiring operational handling"/>
    <s v="In Process"/>
    <x v="2"/>
    <s v="Suresh"/>
    <n v="48"/>
    <n v="1.9"/>
    <m/>
    <m/>
    <s v="Pending"/>
    <n v="10652.79"/>
    <s v="Low"/>
    <s v="UK"/>
    <s v="Service Desk"/>
    <s v="Capacity Constraint"/>
    <s v="No"/>
    <s v="No"/>
    <s v="Pending"/>
    <n v="2024"/>
    <s v="Oct"/>
    <s v="Oct-2024"/>
    <s v="Pending"/>
    <s v="Pending"/>
    <s v=""/>
  </r>
  <r>
    <s v="SRM-0618"/>
    <s v="SRM"/>
    <d v="2024-10-13T07:58:40"/>
    <s v="P3"/>
    <s v="Software Installation"/>
    <s v="Access"/>
    <s v="SRM ticket requiring operational handling"/>
    <s v="In Process"/>
    <x v="4"/>
    <s v="Amit"/>
    <n v="24"/>
    <n v="1.86"/>
    <m/>
    <m/>
    <s v="Pending"/>
    <n v="10648.02"/>
    <s v="Low"/>
    <s v="US"/>
    <s v="Phone"/>
    <s v="Unknown"/>
    <s v="No"/>
    <s v="No"/>
    <s v="Pending"/>
    <n v="2024"/>
    <s v="Oct"/>
    <s v="Oct-2024"/>
    <s v="Pending"/>
    <s v="Pending"/>
    <s v=""/>
  </r>
  <r>
    <s v="SRM-0233"/>
    <s v="SRM"/>
    <d v="2024-10-13T21:14:44"/>
    <s v="P5"/>
    <s v="Access Request"/>
    <s v="Infrastructure"/>
    <s v="SRM ticket requiring operational handling"/>
    <s v="Closed"/>
    <x v="1"/>
    <s v="Vikram"/>
    <n v="72"/>
    <n v="2.57"/>
    <n v="17.100000000000001"/>
    <d v="2024-10-14T14:20:35"/>
    <s v="Met"/>
    <n v="17.100000000000001"/>
    <s v="Low"/>
    <s v="US"/>
    <s v="Monitoring Alert"/>
    <s v="Network Issue"/>
    <s v="No"/>
    <s v="No"/>
    <s v="Met"/>
    <n v="2024"/>
    <s v="Oct"/>
    <s v="Oct-2024"/>
    <s v="Met"/>
    <s v="9-24 Hours"/>
    <n v="-54.9"/>
  </r>
  <r>
    <s v="PRM-0395"/>
    <s v="PRM"/>
    <d v="2024-10-14T00:06:45"/>
    <s v="P3"/>
    <s v="Recurring Application Issue"/>
    <s v="Security"/>
    <s v="PRM ticket requiring operational handling"/>
    <s v="Closed"/>
    <x v="5"/>
    <s v="Pooja"/>
    <n v="24"/>
    <n v="3.25"/>
    <n v="57.11"/>
    <d v="2024-10-16T09:13:15"/>
    <s v="Breached"/>
    <n v="57.11"/>
    <s v="High"/>
    <s v="India"/>
    <s v="Portal"/>
    <s v="Capacity Constraint"/>
    <s v="No"/>
    <s v="No"/>
    <s v="Breached"/>
    <n v="2024"/>
    <s v="Oct"/>
    <s v="Oct-2024"/>
    <s v="Breached"/>
    <s v="48+ Hours"/>
    <n v="33.11"/>
  </r>
  <r>
    <s v="PRM-0130"/>
    <s v="PRM"/>
    <d v="2024-10-14T00:53:39"/>
    <s v="P2"/>
    <s v="Performance Root Cause"/>
    <s v="Infrastructure"/>
    <s v="PRM ticket requiring operational handling"/>
    <s v="Closed"/>
    <x v="0"/>
    <s v="Asha"/>
    <n v="8"/>
    <n v="1.79"/>
    <n v="2.2799999999999998"/>
    <d v="2024-10-14T03:10:45"/>
    <s v="Met"/>
    <n v="2.2799999999999998"/>
    <s v="High"/>
    <s v="Europe"/>
    <s v="Portal"/>
    <s v="Infrastructure Failure"/>
    <s v="No"/>
    <s v="Yes"/>
    <s v="Met"/>
    <n v="2024"/>
    <s v="Oct"/>
    <s v="Oct-2024"/>
    <s v="Met"/>
    <s v="0-4 Hours"/>
    <n v="-5.7200000000000006"/>
  </r>
  <r>
    <s v="SRM-0331"/>
    <s v="SRM"/>
    <d v="2024-10-14T04:36:09"/>
    <s v="P4"/>
    <s v="Configuration Change"/>
    <s v="Application"/>
    <s v="SRM ticket requiring operational handling"/>
    <s v="Answered"/>
    <x v="2"/>
    <s v="Swati"/>
    <n v="48"/>
    <n v="1.18"/>
    <n v="29.83"/>
    <d v="2024-10-15T10:26:04"/>
    <s v="Met"/>
    <n v="29.83"/>
    <s v="High"/>
    <s v="APAC"/>
    <s v="Portal"/>
    <s v="Infrastructure Failure"/>
    <s v="No"/>
    <s v="No"/>
    <s v="Met"/>
    <n v="2024"/>
    <s v="Oct"/>
    <s v="Oct-2024"/>
    <s v="Met"/>
    <s v="25-48 Hours"/>
    <n v="-18.170000000000002"/>
  </r>
  <r>
    <s v="SRM-0961"/>
    <s v="SRM"/>
    <d v="2024-10-14T17:49:25"/>
    <s v="P1"/>
    <s v="Access Request"/>
    <s v="Middleware"/>
    <s v="SRM ticket requiring operational handling"/>
    <s v="In Process"/>
    <x v="5"/>
    <s v="Priya"/>
    <n v="4"/>
    <n v="0.41"/>
    <m/>
    <m/>
    <s v="Pending"/>
    <n v="10614.18"/>
    <s v="Critical"/>
    <s v="UK"/>
    <s v="Service Desk"/>
    <s v="Network Issue"/>
    <s v="No"/>
    <s v="No"/>
    <s v="Pending"/>
    <n v="2024"/>
    <s v="Oct"/>
    <s v="Oct-2024"/>
    <s v="Pending"/>
    <s v="Pending"/>
    <s v=""/>
  </r>
  <r>
    <s v="INM-0552"/>
    <s v="INM"/>
    <d v="2024-10-14T17:51:09"/>
    <s v="P3"/>
    <s v="Certificate/TLS"/>
    <s v="Access"/>
    <s v="INM ticket requiring operational handling"/>
    <s v="Closed"/>
    <x v="3"/>
    <s v="Swati"/>
    <n v="24"/>
    <n v="4.2699999999999996"/>
    <n v="19.04"/>
    <d v="2024-10-15T12:53:32"/>
    <s v="Met"/>
    <n v="19.04"/>
    <s v="High"/>
    <s v="US"/>
    <s v="Monitoring Alert"/>
    <s v="Configuration Error"/>
    <s v="No"/>
    <s v="No"/>
    <s v="Met"/>
    <n v="2024"/>
    <s v="Oct"/>
    <s v="Oct-2024"/>
    <s v="Met"/>
    <s v="9-24 Hours"/>
    <n v="-4.9600000000000009"/>
  </r>
  <r>
    <s v="SRM-0546"/>
    <s v="SRM"/>
    <d v="2024-10-14T18:47:20"/>
    <s v="P3"/>
    <s v="New User Setup"/>
    <s v="Access"/>
    <s v="SRM ticket requiring operational handling"/>
    <s v="Closed"/>
    <x v="3"/>
    <s v="Nisha"/>
    <n v="24"/>
    <n v="1.65"/>
    <n v="37.18"/>
    <d v="2024-10-16T07:58:21"/>
    <s v="Breached"/>
    <n v="37.18"/>
    <s v="High"/>
    <s v="India"/>
    <s v="Service Desk"/>
    <s v="User Error"/>
    <s v="No"/>
    <s v="No"/>
    <s v="Breached"/>
    <n v="2024"/>
    <s v="Oct"/>
    <s v="Oct-2024"/>
    <s v="Breached"/>
    <s v="25-48 Hours"/>
    <n v="13.18"/>
  </r>
  <r>
    <s v="PRM-0900"/>
    <s v="PRM"/>
    <d v="2024-10-15T08:06:11"/>
    <s v="P1"/>
    <s v="Process Gap"/>
    <s v="Application"/>
    <s v="PRM ticket requiring operational handling"/>
    <s v="Closed"/>
    <x v="1"/>
    <s v="Nisha"/>
    <n v="4"/>
    <n v="0.19"/>
    <n v="3.18"/>
    <d v="2024-10-15T11:17:13"/>
    <s v="Met"/>
    <n v="3.18"/>
    <s v="Critical"/>
    <s v="Europe"/>
    <s v="Email"/>
    <s v="Network Issue"/>
    <s v="No"/>
    <s v="No"/>
    <s v="Met"/>
    <n v="2024"/>
    <s v="Oct"/>
    <s v="Oct-2024"/>
    <s v="Met"/>
    <s v="0-4 Hours"/>
    <n v="-0.81999999999999984"/>
  </r>
  <r>
    <s v="SRM-0237"/>
    <s v="SRM"/>
    <d v="2024-10-15T15:41:32"/>
    <s v="P4"/>
    <s v="New User Setup"/>
    <s v="Reporting"/>
    <s v="SRM ticket requiring operational handling"/>
    <s v="Closed"/>
    <x v="2"/>
    <s v="Swati"/>
    <n v="48"/>
    <n v="9.51"/>
    <n v="27.41"/>
    <d v="2024-10-16T19:06:20"/>
    <s v="Met"/>
    <n v="27.41"/>
    <s v="Medium"/>
    <s v="APAC"/>
    <s v="Service Desk"/>
    <s v="Application Defect"/>
    <s v="No"/>
    <s v="No"/>
    <s v="Met"/>
    <n v="2024"/>
    <s v="Oct"/>
    <s v="Oct-2024"/>
    <s v="Met"/>
    <s v="25-48 Hours"/>
    <n v="-20.59"/>
  </r>
  <r>
    <s v="PRM-0874"/>
    <s v="PRM"/>
    <d v="2024-10-15T18:06:54"/>
    <s v="P4"/>
    <s v="Performance Root Cause"/>
    <s v="Application"/>
    <s v="PRM ticket requiring operational handling"/>
    <s v="Closed"/>
    <x v="1"/>
    <s v="Manoj"/>
    <n v="48"/>
    <n v="0.89"/>
    <n v="31.53"/>
    <d v="2024-10-17T01:38:54"/>
    <s v="Met"/>
    <n v="31.53"/>
    <s v="Low"/>
    <s v="India"/>
    <s v="Service Desk"/>
    <s v="Access Issue"/>
    <s v="No"/>
    <s v="No"/>
    <s v="Met"/>
    <n v="2024"/>
    <s v="Oct"/>
    <s v="Oct-2024"/>
    <s v="Met"/>
    <s v="25-48 Hours"/>
    <n v="-16.47"/>
  </r>
  <r>
    <s v="PRM-0249"/>
    <s v="PRM"/>
    <d v="2024-10-15T18:33:26"/>
    <s v="P4"/>
    <s v="Capacity Problem"/>
    <s v="Access"/>
    <s v="PRM ticket requiring operational handling"/>
    <s v="Closed"/>
    <x v="4"/>
    <s v="Manoj"/>
    <n v="48"/>
    <n v="5"/>
    <n v="46.87"/>
    <d v="2024-10-17T17:25:51"/>
    <s v="Met"/>
    <n v="46.87"/>
    <s v="High"/>
    <s v="UK"/>
    <s v="Service Desk"/>
    <s v="Application Defect"/>
    <s v="No"/>
    <s v="No"/>
    <s v="Met"/>
    <n v="2024"/>
    <s v="Oct"/>
    <s v="Oct-2024"/>
    <s v="Met"/>
    <s v="25-48 Hours"/>
    <n v="-1.1300000000000026"/>
  </r>
  <r>
    <s v="SRM-0735"/>
    <s v="SRM"/>
    <d v="2024-10-15T19:35:45"/>
    <s v="P4"/>
    <s v="New User Setup"/>
    <s v="Infrastructure"/>
    <s v="SRM ticket requiring operational handling"/>
    <s v="Answered"/>
    <x v="3"/>
    <s v="Manoj"/>
    <n v="48"/>
    <n v="4.96"/>
    <n v="45.75"/>
    <d v="2024-10-17T17:20:49"/>
    <s v="Met"/>
    <n v="45.75"/>
    <s v="High"/>
    <s v="US"/>
    <s v="Monitoring Alert"/>
    <s v="Infrastructure Failure"/>
    <s v="No"/>
    <s v="No"/>
    <s v="Met"/>
    <n v="2024"/>
    <s v="Oct"/>
    <s v="Oct-2024"/>
    <s v="Met"/>
    <s v="25-48 Hours"/>
    <n v="-2.25"/>
  </r>
  <r>
    <s v="PRM-0833"/>
    <s v="PRM"/>
    <d v="2024-10-15T20:15:40"/>
    <s v="P5"/>
    <s v="Security Vulnerability"/>
    <s v="Access"/>
    <s v="PRM ticket requiring operational handling"/>
    <s v="Assigned"/>
    <x v="4"/>
    <s v="Arjun"/>
    <n v="72"/>
    <n v="11.78"/>
    <m/>
    <m/>
    <s v="Pending"/>
    <n v="10587.74"/>
    <s v="Low"/>
    <s v="India"/>
    <s v="Email"/>
    <s v="User Error"/>
    <s v="No"/>
    <s v="No"/>
    <s v="Pending"/>
    <n v="2024"/>
    <s v="Oct"/>
    <s v="Oct-2024"/>
    <s v="Pending"/>
    <s v="Pending"/>
    <s v=""/>
  </r>
  <r>
    <s v="SRM-0861"/>
    <s v="SRM"/>
    <d v="2024-10-16T01:35:46"/>
    <s v="P5"/>
    <s v="Certificate Request"/>
    <s v="Reporting"/>
    <s v="SRM ticket requiring operational handling"/>
    <s v="Answered"/>
    <x v="5"/>
    <s v="Swati"/>
    <n v="72"/>
    <n v="6.41"/>
    <n v="52.68"/>
    <d v="2024-10-18T06:16:45"/>
    <s v="Met"/>
    <n v="52.68"/>
    <s v="High"/>
    <s v="Europe"/>
    <s v="Service Desk"/>
    <s v="Infrastructure Failure"/>
    <s v="No"/>
    <s v="No"/>
    <s v="Met"/>
    <n v="2024"/>
    <s v="Oct"/>
    <s v="Oct-2024"/>
    <s v="Met"/>
    <s v="48+ Hours"/>
    <n v="-19.32"/>
  </r>
  <r>
    <s v="PRM-0682"/>
    <s v="PRM"/>
    <d v="2024-10-16T22:58:39"/>
    <s v="P5"/>
    <s v="Infrastructure Root Cause"/>
    <s v="Middleware"/>
    <s v="PRM ticket requiring operational handling"/>
    <s v="Noticed"/>
    <x v="2"/>
    <s v="Anil"/>
    <n v="72"/>
    <n v="0.79"/>
    <m/>
    <m/>
    <s v="Pending"/>
    <n v="10561.02"/>
    <s v="Medium"/>
    <s v="UK"/>
    <s v="Email"/>
    <s v="User Error"/>
    <s v="No"/>
    <s v="No"/>
    <s v="Pending"/>
    <n v="2024"/>
    <s v="Oct"/>
    <s v="Oct-2024"/>
    <s v="Pending"/>
    <s v="Pending"/>
    <s v=""/>
  </r>
  <r>
    <s v="SRM-0397"/>
    <s v="SRM"/>
    <d v="2024-10-16T23:52:03"/>
    <s v="P3"/>
    <s v="Software Installation"/>
    <s v="Access"/>
    <s v="SRM ticket requiring operational handling"/>
    <s v="Assigned"/>
    <x v="5"/>
    <s v="Amit"/>
    <n v="24"/>
    <n v="3.36"/>
    <m/>
    <m/>
    <s v="Pending"/>
    <n v="10560.13"/>
    <s v="Low"/>
    <s v="UK"/>
    <s v="Portal"/>
    <s v="Network Issue"/>
    <s v="No"/>
    <s v="No"/>
    <s v="Pending"/>
    <n v="2024"/>
    <s v="Oct"/>
    <s v="Oct-2024"/>
    <s v="Pending"/>
    <s v="Pending"/>
    <s v=""/>
  </r>
  <r>
    <s v="SRM-0565"/>
    <s v="SRM"/>
    <d v="2024-10-17T08:05:14"/>
    <s v="P3"/>
    <s v="Account Request"/>
    <s v="Database"/>
    <s v="SRM ticket requiring operational handling"/>
    <s v="Noticed"/>
    <x v="3"/>
    <s v="Divya"/>
    <n v="24"/>
    <n v="0.55000000000000004"/>
    <m/>
    <m/>
    <s v="Pending"/>
    <n v="10551.91"/>
    <s v="Low"/>
    <s v="UK"/>
    <s v="Portal"/>
    <s v="Network Issue"/>
    <s v="No"/>
    <s v="No"/>
    <s v="Pending"/>
    <n v="2024"/>
    <s v="Oct"/>
    <s v="Oct-2024"/>
    <s v="Pending"/>
    <s v="Pending"/>
    <s v=""/>
  </r>
  <r>
    <s v="INM-0440"/>
    <s v="INM"/>
    <d v="2024-10-17T15:06:42"/>
    <s v="P3"/>
    <s v="Integration Failure"/>
    <s v="Middleware"/>
    <s v="INM ticket requiring operational handling"/>
    <s v="Closed"/>
    <x v="0"/>
    <s v="Manoj"/>
    <n v="24"/>
    <n v="1.05"/>
    <n v="16.16"/>
    <d v="2024-10-18T07:16:22"/>
    <s v="Met"/>
    <n v="16.16"/>
    <s v="Medium"/>
    <s v="US"/>
    <s v="Phone"/>
    <s v="Third-Party Dependency"/>
    <s v="No"/>
    <s v="No"/>
    <s v="Met"/>
    <n v="2024"/>
    <s v="Oct"/>
    <s v="Oct-2024"/>
    <s v="Met"/>
    <s v="9-24 Hours"/>
    <n v="-7.84"/>
  </r>
  <r>
    <s v="PRM-0969"/>
    <s v="PRM"/>
    <d v="2024-10-17T18:55:04"/>
    <s v="P3"/>
    <s v="Performance Root Cause"/>
    <s v="Middleware"/>
    <s v="PRM ticket requiring operational handling"/>
    <s v="Closed"/>
    <x v="3"/>
    <s v="Vikram"/>
    <n v="24"/>
    <n v="1.29"/>
    <n v="12.43"/>
    <d v="2024-10-18T07:20:59"/>
    <s v="Met"/>
    <n v="12.43"/>
    <s v="Medium"/>
    <s v="India"/>
    <s v="Email"/>
    <s v="User Error"/>
    <s v="No"/>
    <s v="Yes"/>
    <s v="Met"/>
    <n v="2024"/>
    <s v="Oct"/>
    <s v="Oct-2024"/>
    <s v="Met"/>
    <s v="9-24 Hours"/>
    <n v="-11.57"/>
  </r>
  <r>
    <s v="PRM-0793"/>
    <s v="PRM"/>
    <d v="2024-10-17T20:21:21"/>
    <s v="P4"/>
    <s v="Process Gap"/>
    <s v="Application"/>
    <s v="PRM ticket requiring operational handling"/>
    <s v="Closed"/>
    <x v="0"/>
    <s v="Anil"/>
    <n v="48"/>
    <n v="9.5299999999999994"/>
    <n v="34.590000000000003"/>
    <d v="2024-10-19T06:56:50"/>
    <s v="Met"/>
    <n v="34.590000000000003"/>
    <s v="High"/>
    <s v="US"/>
    <s v="Monitoring Alert"/>
    <s v="Infrastructure Failure"/>
    <s v="No"/>
    <s v="No"/>
    <s v="Met"/>
    <n v="2024"/>
    <s v="Oct"/>
    <s v="Oct-2024"/>
    <s v="Met"/>
    <s v="25-48 Hours"/>
    <n v="-13.409999999999997"/>
  </r>
  <r>
    <s v="PRM-0368"/>
    <s v="PRM"/>
    <d v="2024-10-18T02:55:36"/>
    <s v="P4"/>
    <s v="Recurring Application Issue"/>
    <s v="Security"/>
    <s v="PRM ticket requiring operational handling"/>
    <s v="Closed"/>
    <x v="3"/>
    <s v="Divya"/>
    <n v="48"/>
    <n v="5.19"/>
    <n v="16.97"/>
    <d v="2024-10-18T19:53:43"/>
    <s v="Met"/>
    <n v="16.97"/>
    <s v="High"/>
    <s v="US"/>
    <s v="Phone"/>
    <s v="Infrastructure Failure"/>
    <s v="No"/>
    <s v="No"/>
    <s v="Met"/>
    <n v="2024"/>
    <s v="Oct"/>
    <s v="Oct-2024"/>
    <s v="Met"/>
    <s v="9-24 Hours"/>
    <n v="-31.03"/>
  </r>
  <r>
    <s v="PRM-0469"/>
    <s v="PRM"/>
    <d v="2024-10-18T05:18:38"/>
    <s v="P2"/>
    <s v="Integration Root Cause"/>
    <s v="Access"/>
    <s v="PRM ticket requiring operational handling"/>
    <s v="In Process"/>
    <x v="0"/>
    <s v="Pooja"/>
    <n v="8"/>
    <n v="0.51"/>
    <m/>
    <m/>
    <s v="Pending"/>
    <n v="10530.69"/>
    <s v="High"/>
    <s v="India"/>
    <s v="Portal"/>
    <s v="Certificate Expiry"/>
    <s v="No"/>
    <s v="No"/>
    <s v="Pending"/>
    <n v="2024"/>
    <s v="Oct"/>
    <s v="Oct-2024"/>
    <s v="Pending"/>
    <s v="Pending"/>
    <s v=""/>
  </r>
  <r>
    <s v="SRM-0904"/>
    <s v="SRM"/>
    <d v="2024-10-18T21:42:06"/>
    <s v="P5"/>
    <s v="Configuration Change"/>
    <s v="Security"/>
    <s v="SRM ticket requiring operational handling"/>
    <s v="Answered"/>
    <x v="2"/>
    <s v="Ravi"/>
    <n v="72"/>
    <n v="1.73"/>
    <n v="179.17"/>
    <d v="2024-10-26T08:52:32"/>
    <s v="Breached"/>
    <n v="179.17"/>
    <s v="Low"/>
    <s v="US"/>
    <s v="Email"/>
    <s v="Infrastructure Failure"/>
    <s v="No"/>
    <s v="No"/>
    <s v="Breached"/>
    <n v="2024"/>
    <s v="Oct"/>
    <s v="Oct-2024"/>
    <s v="Breached"/>
    <s v="48+ Hours"/>
    <n v="107.16999999999999"/>
  </r>
  <r>
    <s v="SRM-0574"/>
    <s v="SRM"/>
    <d v="2024-10-18T21:44:29"/>
    <s v="P2"/>
    <s v="Access Request"/>
    <s v="Middleware"/>
    <s v="SRM ticket requiring operational handling"/>
    <s v="Assigned"/>
    <x v="0"/>
    <s v="Rahul"/>
    <n v="8"/>
    <n v="1.1299999999999999"/>
    <m/>
    <m/>
    <s v="Pending"/>
    <n v="10514.26"/>
    <s v="High"/>
    <s v="APAC"/>
    <s v="Portal"/>
    <s v="Configuration Error"/>
    <s v="No"/>
    <s v="Yes"/>
    <s v="Pending"/>
    <n v="2024"/>
    <s v="Oct"/>
    <s v="Oct-2024"/>
    <s v="Pending"/>
    <s v="Pending"/>
    <s v=""/>
  </r>
  <r>
    <s v="PRM-0950"/>
    <s v="PRM"/>
    <d v="2024-10-19T04:42:46"/>
    <s v="P4"/>
    <s v="Process Gap"/>
    <s v="Application"/>
    <s v="PRM ticket requiring operational handling"/>
    <s v="Closed"/>
    <x v="2"/>
    <s v="Ravi"/>
    <n v="48"/>
    <n v="3.86"/>
    <n v="66.98"/>
    <d v="2024-10-21T23:41:20"/>
    <s v="Breached"/>
    <n v="66.98"/>
    <s v="Low"/>
    <s v="US"/>
    <s v="Phone"/>
    <s v="User Error"/>
    <s v="No"/>
    <s v="No"/>
    <s v="Breached"/>
    <n v="2024"/>
    <s v="Oct"/>
    <s v="Oct-2024"/>
    <s v="Breached"/>
    <s v="48+ Hours"/>
    <n v="18.980000000000004"/>
  </r>
  <r>
    <s v="PRM-0175"/>
    <s v="PRM"/>
    <d v="2024-10-19T17:29:18"/>
    <s v="P4"/>
    <s v="Recurring Application Issue"/>
    <s v="Reporting"/>
    <s v="PRM ticket requiring operational handling"/>
    <s v="Closed"/>
    <x v="3"/>
    <s v="Rahul"/>
    <n v="48"/>
    <n v="5.37"/>
    <n v="10.91"/>
    <d v="2024-10-20T04:23:53"/>
    <s v="Met"/>
    <n v="10.91"/>
    <s v="High"/>
    <s v="APAC"/>
    <s v="Email"/>
    <s v="Capacity Constraint"/>
    <s v="No"/>
    <s v="No"/>
    <s v="Met"/>
    <n v="2024"/>
    <s v="Oct"/>
    <s v="Oct-2024"/>
    <s v="Met"/>
    <s v="9-24 Hours"/>
    <n v="-37.090000000000003"/>
  </r>
  <r>
    <s v="SRM-0710"/>
    <s v="SRM"/>
    <d v="2024-10-19T18:42:37"/>
    <s v="P3"/>
    <s v="Data Request"/>
    <s v="Infrastructure"/>
    <s v="SRM ticket requiring operational handling"/>
    <s v="Noticed"/>
    <x v="3"/>
    <s v="Nisha"/>
    <n v="24"/>
    <n v="1.4"/>
    <m/>
    <m/>
    <s v="Pending"/>
    <n v="10493.29"/>
    <s v="Medium"/>
    <s v="US"/>
    <s v="Service Desk"/>
    <s v="Third-Party Dependency"/>
    <s v="No"/>
    <s v="No"/>
    <s v="Pending"/>
    <n v="2024"/>
    <s v="Oct"/>
    <s v="Oct-2024"/>
    <s v="Pending"/>
    <s v="Pending"/>
    <s v=""/>
  </r>
  <r>
    <s v="PRM-0099"/>
    <s v="PRM"/>
    <d v="2024-10-19T20:53:13"/>
    <s v="P5"/>
    <s v="Capacity Problem"/>
    <s v="Access"/>
    <s v="PRM ticket requiring operational handling"/>
    <s v="Closed"/>
    <x v="2"/>
    <s v="Kiran"/>
    <n v="72"/>
    <n v="13.82"/>
    <n v="30.03"/>
    <d v="2024-10-21T02:55:11"/>
    <s v="Met"/>
    <n v="30.03"/>
    <s v="Medium"/>
    <s v="UK"/>
    <s v="Portal"/>
    <s v="Certificate Expiry"/>
    <s v="No"/>
    <s v="No"/>
    <s v="Met"/>
    <n v="2024"/>
    <s v="Oct"/>
    <s v="Oct-2024"/>
    <s v="Met"/>
    <s v="25-48 Hours"/>
    <n v="-41.97"/>
  </r>
  <r>
    <s v="INM-0957"/>
    <s v="INM"/>
    <d v="2024-10-19T23:21:13"/>
    <s v="P5"/>
    <s v="Certificate/TLS"/>
    <s v="Database"/>
    <s v="INM ticket requiring operational handling"/>
    <s v="Closed"/>
    <x v="3"/>
    <s v="Kavya"/>
    <n v="72"/>
    <n v="13.45"/>
    <n v="81.239999999999995"/>
    <d v="2024-10-23T08:35:30"/>
    <s v="Breached"/>
    <n v="81.239999999999995"/>
    <s v="Low"/>
    <s v="APAC"/>
    <s v="Portal"/>
    <s v="Network Issue"/>
    <s v="No"/>
    <s v="No"/>
    <s v="Breached"/>
    <n v="2024"/>
    <s v="Oct"/>
    <s v="Oct-2024"/>
    <s v="Breached"/>
    <s v="48+ Hours"/>
    <n v="9.2399999999999949"/>
  </r>
  <r>
    <s v="SRM-0340"/>
    <s v="SRM"/>
    <d v="2024-10-20T02:48:14"/>
    <s v="P5"/>
    <s v="Data Request"/>
    <s v="Application"/>
    <s v="SRM ticket requiring operational handling"/>
    <s v="In Process"/>
    <x v="5"/>
    <s v="Rohit"/>
    <n v="72"/>
    <n v="2.84"/>
    <m/>
    <m/>
    <s v="Pending"/>
    <n v="10485.200000000001"/>
    <s v="High"/>
    <s v="US"/>
    <s v="Service Desk"/>
    <s v="Unknown"/>
    <s v="No"/>
    <s v="No"/>
    <s v="Pending"/>
    <n v="2024"/>
    <s v="Oct"/>
    <s v="Oct-2024"/>
    <s v="Pending"/>
    <s v="Pending"/>
    <s v=""/>
  </r>
  <r>
    <s v="PRM-0082"/>
    <s v="PRM"/>
    <d v="2024-10-20T18:31:05"/>
    <s v="P4"/>
    <s v="Recurring Application Issue"/>
    <s v="Database"/>
    <s v="PRM ticket requiring operational handling"/>
    <s v="Answered"/>
    <x v="1"/>
    <s v="Nisha"/>
    <n v="48"/>
    <n v="10.83"/>
    <n v="27.31"/>
    <d v="2024-10-21T21:49:42"/>
    <s v="Met"/>
    <n v="27.31"/>
    <s v="Medium"/>
    <s v="APAC"/>
    <s v="Portal"/>
    <s v="Third-Party Dependency"/>
    <s v="No"/>
    <s v="No"/>
    <s v="Met"/>
    <n v="2024"/>
    <s v="Oct"/>
    <s v="Oct-2024"/>
    <s v="Met"/>
    <s v="25-48 Hours"/>
    <n v="-20.69"/>
  </r>
  <r>
    <s v="SRM-0455"/>
    <s v="SRM"/>
    <d v="2024-10-20T19:24:36"/>
    <s v="P2"/>
    <s v="Account Request"/>
    <s v="Application"/>
    <s v="SRM ticket requiring operational handling"/>
    <s v="Noticed"/>
    <x v="5"/>
    <s v="Sneha"/>
    <n v="8"/>
    <n v="0.5"/>
    <m/>
    <m/>
    <s v="Pending"/>
    <n v="10468.59"/>
    <s v="High"/>
    <s v="India"/>
    <s v="Portal"/>
    <s v="Access Issue"/>
    <s v="No"/>
    <s v="No"/>
    <s v="Pending"/>
    <n v="2024"/>
    <s v="Oct"/>
    <s v="Oct-2024"/>
    <s v="Pending"/>
    <s v="Pending"/>
    <s v=""/>
  </r>
  <r>
    <s v="INM-0027"/>
    <s v="INM"/>
    <d v="2024-10-21T03:57:26"/>
    <s v="P2"/>
    <s v="Database Issue"/>
    <s v="Middleware"/>
    <s v="INM ticket requiring operational handling"/>
    <s v="Noticed"/>
    <x v="0"/>
    <s v="Priya"/>
    <n v="8"/>
    <n v="0.23"/>
    <m/>
    <m/>
    <s v="Pending"/>
    <n v="10460.040000000001"/>
    <s v="High"/>
    <s v="APAC"/>
    <s v="Email"/>
    <s v="Application Defect"/>
    <s v="No"/>
    <s v="Yes"/>
    <s v="Pending"/>
    <n v="2024"/>
    <s v="Oct"/>
    <s v="Oct-2024"/>
    <s v="Pending"/>
    <s v="Pending"/>
    <s v=""/>
  </r>
  <r>
    <s v="PRM-0357"/>
    <s v="PRM"/>
    <d v="2024-10-21T12:33:09"/>
    <s v="P4"/>
    <s v="Security Vulnerability"/>
    <s v="Reporting"/>
    <s v="PRM ticket requiring operational handling"/>
    <s v="In Process"/>
    <x v="2"/>
    <s v="Neha"/>
    <n v="48"/>
    <n v="5.4"/>
    <m/>
    <m/>
    <s v="Pending"/>
    <n v="10451.450000000001"/>
    <s v="Low"/>
    <s v="US"/>
    <s v="Email"/>
    <s v="Capacity Constraint"/>
    <s v="No"/>
    <s v="No"/>
    <s v="Pending"/>
    <n v="2024"/>
    <s v="Oct"/>
    <s v="Oct-2024"/>
    <s v="Pending"/>
    <s v="Pending"/>
    <s v=""/>
  </r>
  <r>
    <s v="PRM-0679"/>
    <s v="PRM"/>
    <d v="2024-10-21T20:48:43"/>
    <s v="P4"/>
    <s v="Capacity Problem"/>
    <s v="Access"/>
    <s v="PRM ticket requiring operational handling"/>
    <s v="In Process"/>
    <x v="2"/>
    <s v="Rahul"/>
    <n v="48"/>
    <n v="2.99"/>
    <m/>
    <m/>
    <s v="Pending"/>
    <n v="10443.19"/>
    <s v="High"/>
    <s v="UK"/>
    <s v="Portal"/>
    <s v="User Error"/>
    <s v="No"/>
    <s v="Yes"/>
    <s v="Pending"/>
    <n v="2024"/>
    <s v="Oct"/>
    <s v="Oct-2024"/>
    <s v="Pending"/>
    <s v="Pending"/>
    <s v=""/>
  </r>
  <r>
    <s v="PRM-0027"/>
    <s v="PRM"/>
    <d v="2024-10-22T02:57:40"/>
    <s v="P3"/>
    <s v="Security Vulnerability"/>
    <s v="Security"/>
    <s v="PRM ticket requiring operational handling"/>
    <s v="Answered"/>
    <x v="1"/>
    <s v="Meera"/>
    <n v="24"/>
    <n v="1.02"/>
    <n v="6.63"/>
    <d v="2024-10-22T09:35:43"/>
    <s v="Met"/>
    <n v="6.63"/>
    <s v="High"/>
    <s v="Europe"/>
    <s v="Service Desk"/>
    <s v="User Error"/>
    <s v="No"/>
    <s v="No"/>
    <s v="Met"/>
    <n v="2024"/>
    <s v="Oct"/>
    <s v="Oct-2024"/>
    <s v="Met"/>
    <s v="5-8 Hours"/>
    <n v="-17.37"/>
  </r>
  <r>
    <s v="PRM-0107"/>
    <s v="PRM"/>
    <d v="2024-10-22T04:58:44"/>
    <s v="P4"/>
    <s v="Performance Root Cause"/>
    <s v="Middleware"/>
    <s v="PRM ticket requiring operational handling"/>
    <s v="In Process"/>
    <x v="5"/>
    <s v="Suresh"/>
    <n v="48"/>
    <n v="6.25"/>
    <m/>
    <m/>
    <s v="Pending"/>
    <n v="10435.02"/>
    <s v="Low"/>
    <s v="APAC"/>
    <s v="Monitoring Alert"/>
    <s v="Infrastructure Failure"/>
    <s v="No"/>
    <s v="No"/>
    <s v="Pending"/>
    <n v="2024"/>
    <s v="Oct"/>
    <s v="Oct-2024"/>
    <s v="Pending"/>
    <s v="Pending"/>
    <s v=""/>
  </r>
  <r>
    <s v="PRM-0991"/>
    <s v="PRM"/>
    <d v="2024-10-22T06:41:44"/>
    <s v="P2"/>
    <s v="Infrastructure Root Cause"/>
    <s v="Access"/>
    <s v="PRM ticket requiring operational handling"/>
    <s v="Assigned"/>
    <x v="3"/>
    <s v="Kiran"/>
    <n v="8"/>
    <n v="1.56"/>
    <m/>
    <m/>
    <s v="Pending"/>
    <n v="10433.299999999999"/>
    <s v="High"/>
    <s v="APAC"/>
    <s v="Phone"/>
    <s v="Application Defect"/>
    <s v="No"/>
    <s v="No"/>
    <s v="Pending"/>
    <n v="2024"/>
    <s v="Oct"/>
    <s v="Oct-2024"/>
    <s v="Pending"/>
    <s v="Pending"/>
    <s v=""/>
  </r>
  <r>
    <s v="INM-0942"/>
    <s v="INM"/>
    <d v="2024-10-22T08:22:45"/>
    <s v="P3"/>
    <s v="Login/Access"/>
    <s v="Reporting"/>
    <s v="INM ticket requiring operational handling"/>
    <s v="Closed"/>
    <x v="3"/>
    <s v="Anil"/>
    <n v="24"/>
    <n v="1.41"/>
    <n v="9.18"/>
    <d v="2024-10-22T17:33:45"/>
    <s v="Met"/>
    <n v="9.18"/>
    <s v="Medium"/>
    <s v="India"/>
    <s v="Monitoring Alert"/>
    <s v="Configuration Error"/>
    <s v="No"/>
    <s v="No"/>
    <s v="Met"/>
    <n v="2024"/>
    <s v="Oct"/>
    <s v="Oct-2024"/>
    <s v="Met"/>
    <s v="9-24 Hours"/>
    <n v="-14.82"/>
  </r>
  <r>
    <s v="INM-0585"/>
    <s v="INM"/>
    <d v="2024-10-22T09:24:07"/>
    <s v="P5"/>
    <s v="Database Issue"/>
    <s v="Middleware"/>
    <s v="INM ticket requiring operational handling"/>
    <s v="Closed"/>
    <x v="2"/>
    <s v="Nisha"/>
    <n v="72"/>
    <n v="5.22"/>
    <n v="177.51"/>
    <d v="2024-10-29T18:54:34"/>
    <s v="Breached"/>
    <n v="177.51"/>
    <s v="High"/>
    <s v="UK"/>
    <s v="Portal"/>
    <s v="Network Issue"/>
    <s v="Yes"/>
    <s v="No"/>
    <s v="Breached"/>
    <n v="2024"/>
    <s v="Oct"/>
    <s v="Oct-2024"/>
    <s v="Breached"/>
    <s v="48+ Hours"/>
    <n v="105.50999999999999"/>
  </r>
  <r>
    <s v="SRM-0678"/>
    <s v="SRM"/>
    <d v="2024-10-23T00:35:24"/>
    <s v="P5"/>
    <s v="Data Request"/>
    <s v="Application"/>
    <s v="SRM ticket requiring operational handling"/>
    <s v="Closed"/>
    <x v="1"/>
    <s v="Vikram"/>
    <n v="72"/>
    <n v="0.68"/>
    <n v="29.38"/>
    <d v="2024-10-24T05:58:11"/>
    <s v="Met"/>
    <n v="29.38"/>
    <s v="High"/>
    <s v="Europe"/>
    <s v="Phone"/>
    <s v="Access Issue"/>
    <s v="No"/>
    <s v="No"/>
    <s v="Met"/>
    <n v="2024"/>
    <s v="Oct"/>
    <s v="Oct-2024"/>
    <s v="Met"/>
    <s v="25-48 Hours"/>
    <n v="-42.620000000000005"/>
  </r>
  <r>
    <s v="PRM-0450"/>
    <s v="PRM"/>
    <d v="2024-10-23T08:38:51"/>
    <s v="P5"/>
    <s v="Infrastructure Root Cause"/>
    <s v="Security"/>
    <s v="PRM ticket requiring operational handling"/>
    <s v="In Process"/>
    <x v="3"/>
    <s v="Neha"/>
    <n v="72"/>
    <n v="1.75"/>
    <m/>
    <m/>
    <s v="Pending"/>
    <n v="10407.35"/>
    <s v="Medium"/>
    <s v="India"/>
    <s v="Email"/>
    <s v="Access Issue"/>
    <s v="No"/>
    <s v="No"/>
    <s v="Pending"/>
    <n v="2024"/>
    <s v="Oct"/>
    <s v="Oct-2024"/>
    <s v="Pending"/>
    <s v="Pending"/>
    <s v=""/>
  </r>
  <r>
    <s v="PRM-0428"/>
    <s v="PRM"/>
    <d v="2024-10-23T22:50:22"/>
    <s v="P4"/>
    <s v="Recurring Application Issue"/>
    <s v="Access"/>
    <s v="PRM ticket requiring operational handling"/>
    <s v="In Process"/>
    <x v="2"/>
    <s v="Priya"/>
    <n v="48"/>
    <n v="4.4800000000000004"/>
    <m/>
    <m/>
    <s v="Pending"/>
    <n v="10393.16"/>
    <s v="Low"/>
    <s v="India"/>
    <s v="Email"/>
    <s v="Certificate Expiry"/>
    <s v="No"/>
    <s v="No"/>
    <s v="Pending"/>
    <n v="2024"/>
    <s v="Oct"/>
    <s v="Oct-2024"/>
    <s v="Pending"/>
    <s v="Pending"/>
    <s v=""/>
  </r>
  <r>
    <s v="INM-0164"/>
    <s v="INM"/>
    <d v="2024-10-24T01:39:03"/>
    <s v="P3"/>
    <s v="Application Down"/>
    <s v="Access"/>
    <s v="INM ticket requiring operational handling"/>
    <s v="Closed"/>
    <x v="4"/>
    <s v="Meera"/>
    <n v="24"/>
    <n v="3.55"/>
    <n v="12.32"/>
    <d v="2024-10-24T13:58:18"/>
    <s v="Met"/>
    <n v="12.32"/>
    <s v="Medium"/>
    <s v="UK"/>
    <s v="Email"/>
    <s v="Capacity Constraint"/>
    <s v="No"/>
    <s v="No"/>
    <s v="Met"/>
    <n v="2024"/>
    <s v="Oct"/>
    <s v="Oct-2024"/>
    <s v="Met"/>
    <s v="9-24 Hours"/>
    <n v="-11.68"/>
  </r>
  <r>
    <s v="PRM-0846"/>
    <s v="PRM"/>
    <d v="2024-10-24T04:41:08"/>
    <s v="P5"/>
    <s v="Infrastructure Root Cause"/>
    <s v="Database"/>
    <s v="PRM ticket requiring operational handling"/>
    <s v="Closed"/>
    <x v="0"/>
    <s v="Manoj"/>
    <n v="72"/>
    <n v="5.32"/>
    <n v="29.32"/>
    <d v="2024-10-25T10:00:14"/>
    <s v="Met"/>
    <n v="29.32"/>
    <s v="Low"/>
    <s v="India"/>
    <s v="Phone"/>
    <s v="Application Defect"/>
    <s v="No"/>
    <s v="No"/>
    <s v="Met"/>
    <n v="2024"/>
    <s v="Oct"/>
    <s v="Oct-2024"/>
    <s v="Met"/>
    <s v="25-48 Hours"/>
    <n v="-42.68"/>
  </r>
  <r>
    <s v="INM-0687"/>
    <s v="INM"/>
    <d v="2024-10-24T07:26:41"/>
    <s v="P3"/>
    <s v="Login/Access"/>
    <s v="Security"/>
    <s v="INM ticket requiring operational handling"/>
    <s v="Noticed"/>
    <x v="0"/>
    <s v="Meera"/>
    <n v="24"/>
    <n v="4.58"/>
    <m/>
    <m/>
    <s v="Pending"/>
    <n v="10384.56"/>
    <s v="High"/>
    <s v="US"/>
    <s v="Service Desk"/>
    <s v="Third-Party Dependency"/>
    <s v="No"/>
    <s v="No"/>
    <s v="Pending"/>
    <n v="2024"/>
    <s v="Oct"/>
    <s v="Oct-2024"/>
    <s v="Pending"/>
    <s v="Pending"/>
    <s v=""/>
  </r>
  <r>
    <s v="SRM-0560"/>
    <s v="SRM"/>
    <d v="2024-10-24T15:00:32"/>
    <s v="P3"/>
    <s v="Software Installation"/>
    <s v="Reporting"/>
    <s v="SRM ticket requiring operational handling"/>
    <s v="Closed"/>
    <x v="0"/>
    <s v="Rahul"/>
    <n v="24"/>
    <n v="2.23"/>
    <n v="7.8"/>
    <d v="2024-10-24T22:48:45"/>
    <s v="Met"/>
    <n v="7.8"/>
    <s v="Low"/>
    <s v="US"/>
    <s v="Portal"/>
    <s v="Infrastructure Failure"/>
    <s v="No"/>
    <s v="No"/>
    <s v="Met"/>
    <n v="2024"/>
    <s v="Oct"/>
    <s v="Oct-2024"/>
    <s v="Met"/>
    <s v="5-8 Hours"/>
    <n v="-16.2"/>
  </r>
  <r>
    <s v="SRM-0441"/>
    <s v="SRM"/>
    <d v="2024-10-24T23:12:46"/>
    <s v="P4"/>
    <s v="Data Request"/>
    <s v="Database"/>
    <s v="SRM ticket requiring operational handling"/>
    <s v="In Process"/>
    <x v="0"/>
    <s v="Rahul"/>
    <n v="48"/>
    <n v="1.97"/>
    <m/>
    <m/>
    <s v="Pending"/>
    <n v="10368.790000000001"/>
    <s v="High"/>
    <s v="APAC"/>
    <s v="Email"/>
    <s v="User Error"/>
    <s v="No"/>
    <s v="No"/>
    <s v="Pending"/>
    <n v="2024"/>
    <s v="Oct"/>
    <s v="Oct-2024"/>
    <s v="Pending"/>
    <s v="Pending"/>
    <s v=""/>
  </r>
  <r>
    <s v="PRM-0383"/>
    <s v="PRM"/>
    <d v="2024-10-24T23:24:30"/>
    <s v="P5"/>
    <s v="Infrastructure Root Cause"/>
    <s v="Infrastructure"/>
    <s v="PRM ticket requiring operational handling"/>
    <s v="In Process"/>
    <x v="1"/>
    <s v="Ravi"/>
    <n v="72"/>
    <n v="2.38"/>
    <m/>
    <m/>
    <s v="Pending"/>
    <n v="10368.59"/>
    <s v="Medium"/>
    <s v="Europe"/>
    <s v="Monitoring Alert"/>
    <s v="Access Issue"/>
    <s v="No"/>
    <s v="No"/>
    <s v="Pending"/>
    <n v="2024"/>
    <s v="Oct"/>
    <s v="Oct-2024"/>
    <s v="Pending"/>
    <s v="Pending"/>
    <s v=""/>
  </r>
  <r>
    <s v="INM-0144"/>
    <s v="INM"/>
    <d v="2024-10-25T15:13:35"/>
    <s v="P3"/>
    <s v="Application Down"/>
    <s v="Security"/>
    <s v="INM ticket requiring operational handling"/>
    <s v="Answered"/>
    <x v="0"/>
    <s v="Priya"/>
    <n v="24"/>
    <n v="0.54"/>
    <n v="6.68"/>
    <d v="2024-10-25T21:54:19"/>
    <s v="Met"/>
    <n v="6.68"/>
    <s v="Medium"/>
    <s v="US"/>
    <s v="Phone"/>
    <s v="Access Issue"/>
    <s v="No"/>
    <s v="No"/>
    <s v="Met"/>
    <n v="2024"/>
    <s v="Oct"/>
    <s v="Oct-2024"/>
    <s v="Met"/>
    <s v="5-8 Hours"/>
    <n v="-17.32"/>
  </r>
  <r>
    <s v="INM-0962"/>
    <s v="INM"/>
    <d v="2024-10-25T19:41:26"/>
    <s v="P2"/>
    <s v="Application Down"/>
    <s v="Middleware"/>
    <s v="INM ticket requiring operational handling"/>
    <s v="Answered"/>
    <x v="0"/>
    <s v="Rohit"/>
    <n v="8"/>
    <n v="0.42"/>
    <n v="4.29"/>
    <d v="2024-10-25T23:58:57"/>
    <s v="Met"/>
    <n v="4.29"/>
    <s v="High"/>
    <s v="UK"/>
    <s v="Service Desk"/>
    <s v="Infrastructure Failure"/>
    <s v="No"/>
    <s v="No"/>
    <s v="Met"/>
    <n v="2024"/>
    <s v="Oct"/>
    <s v="Oct-2024"/>
    <s v="Met"/>
    <s v="5-8 Hours"/>
    <n v="-3.71"/>
  </r>
  <r>
    <s v="PRM-0729"/>
    <s v="PRM"/>
    <d v="2024-10-25T21:03:32"/>
    <s v="P1"/>
    <s v="Integration Root Cause"/>
    <s v="Application"/>
    <s v="PRM ticket requiring operational handling"/>
    <s v="Closed"/>
    <x v="5"/>
    <s v="Kiran"/>
    <n v="4"/>
    <n v="0.56999999999999995"/>
    <n v="1.99"/>
    <d v="2024-10-25T23:03:03"/>
    <s v="Met"/>
    <n v="1.99"/>
    <s v="Critical"/>
    <s v="UK"/>
    <s v="Monitoring Alert"/>
    <s v="Infrastructure Failure"/>
    <s v="No"/>
    <s v="No"/>
    <s v="Met"/>
    <n v="2024"/>
    <s v="Oct"/>
    <s v="Oct-2024"/>
    <s v="Met"/>
    <s v="0-4 Hours"/>
    <n v="-2.0099999999999998"/>
  </r>
  <r>
    <s v="INM-0163"/>
    <s v="INM"/>
    <d v="2024-10-26T02:46:00"/>
    <s v="P4"/>
    <s v="Application Down"/>
    <s v="Infrastructure"/>
    <s v="INM ticket requiring operational handling"/>
    <s v="Closed"/>
    <x v="5"/>
    <s v="Amit"/>
    <n v="48"/>
    <n v="4.1100000000000003"/>
    <n v="15.55"/>
    <d v="2024-10-26T18:18:45"/>
    <s v="Met"/>
    <n v="15.55"/>
    <s v="Medium"/>
    <s v="APAC"/>
    <s v="Service Desk"/>
    <s v="Network Issue"/>
    <s v="No"/>
    <s v="No"/>
    <s v="Met"/>
    <n v="2024"/>
    <s v="Oct"/>
    <s v="Oct-2024"/>
    <s v="Met"/>
    <s v="9-24 Hours"/>
    <n v="-32.450000000000003"/>
  </r>
  <r>
    <s v="PRM-0042"/>
    <s v="PRM"/>
    <d v="2024-10-26T06:21:27"/>
    <s v="P5"/>
    <s v="Capacity Problem"/>
    <s v="Infrastructure"/>
    <s v="PRM ticket requiring operational handling"/>
    <s v="Noticed"/>
    <x v="4"/>
    <s v="Neha"/>
    <n v="72"/>
    <n v="13.14"/>
    <m/>
    <m/>
    <s v="Pending"/>
    <n v="10337.64"/>
    <s v="Low"/>
    <s v="Europe"/>
    <s v="Service Desk"/>
    <s v="Configuration Error"/>
    <s v="No"/>
    <s v="No"/>
    <s v="Pending"/>
    <n v="2024"/>
    <s v="Oct"/>
    <s v="Oct-2024"/>
    <s v="Pending"/>
    <s v="Pending"/>
    <s v=""/>
  </r>
  <r>
    <s v="SRM-0647"/>
    <s v="SRM"/>
    <d v="2024-10-26T14:23:27"/>
    <s v="P5"/>
    <s v="Access Request"/>
    <s v="Application"/>
    <s v="SRM ticket requiring operational handling"/>
    <s v="Noticed"/>
    <x v="1"/>
    <s v="Divya"/>
    <n v="72"/>
    <n v="9.07"/>
    <m/>
    <m/>
    <s v="Pending"/>
    <n v="10329.61"/>
    <s v="Medium"/>
    <s v="APAC"/>
    <s v="Phone"/>
    <s v="Third-Party Dependency"/>
    <s v="No"/>
    <s v="No"/>
    <s v="Pending"/>
    <n v="2024"/>
    <s v="Oct"/>
    <s v="Oct-2024"/>
    <s v="Pending"/>
    <s v="Pending"/>
    <s v=""/>
  </r>
  <r>
    <s v="INM-0373"/>
    <s v="INM"/>
    <d v="2024-10-26T20:53:53"/>
    <s v="P1"/>
    <s v="Application Down"/>
    <s v="Infrastructure"/>
    <s v="INM ticket requiring operational handling"/>
    <s v="Answered"/>
    <x v="4"/>
    <s v="Kavya"/>
    <n v="4"/>
    <n v="0.16"/>
    <n v="2.5499999999999998"/>
    <d v="2024-10-26T23:27:03"/>
    <s v="Met"/>
    <n v="2.5499999999999998"/>
    <s v="Critical"/>
    <s v="Europe"/>
    <s v="Phone"/>
    <s v="Configuration Error"/>
    <s v="No"/>
    <s v="Yes"/>
    <s v="Met"/>
    <n v="2024"/>
    <s v="Oct"/>
    <s v="Oct-2024"/>
    <s v="Met"/>
    <s v="0-4 Hours"/>
    <n v="-1.4500000000000002"/>
  </r>
  <r>
    <s v="INM-0065"/>
    <s v="INM"/>
    <d v="2024-10-27T07:57:30"/>
    <s v="P5"/>
    <s v="Certificate/TLS"/>
    <s v="Reporting"/>
    <s v="INM ticket requiring operational handling"/>
    <s v="Closed"/>
    <x v="5"/>
    <s v="Rahul"/>
    <n v="72"/>
    <n v="11.85"/>
    <n v="109.42"/>
    <d v="2024-10-31T21:22:38"/>
    <s v="Breached"/>
    <n v="109.42"/>
    <s v="Medium"/>
    <s v="APAC"/>
    <s v="Service Desk"/>
    <s v="Unknown"/>
    <s v="No"/>
    <s v="No"/>
    <s v="Breached"/>
    <n v="2024"/>
    <s v="Oct"/>
    <s v="Oct-2024"/>
    <s v="Breached"/>
    <s v="48+ Hours"/>
    <n v="37.42"/>
  </r>
  <r>
    <s v="PRM-0614"/>
    <s v="PRM"/>
    <d v="2024-10-27T19:16:54"/>
    <s v="P5"/>
    <s v="Integration Root Cause"/>
    <s v="Reporting"/>
    <s v="PRM ticket requiring operational handling"/>
    <s v="Answered"/>
    <x v="2"/>
    <s v="Rohit"/>
    <n v="72"/>
    <n v="2.62"/>
    <n v="51.49"/>
    <d v="2024-10-29T22:46:24"/>
    <s v="Met"/>
    <n v="51.49"/>
    <s v="Low"/>
    <s v="APAC"/>
    <s v="Service Desk"/>
    <s v="Unknown"/>
    <s v="No"/>
    <s v="No"/>
    <s v="Met"/>
    <n v="2024"/>
    <s v="Oct"/>
    <s v="Oct-2024"/>
    <s v="Met"/>
    <s v="48+ Hours"/>
    <n v="-20.509999999999998"/>
  </r>
  <r>
    <s v="INM-0907"/>
    <s v="INM"/>
    <d v="2024-10-27T20:26:53"/>
    <s v="P3"/>
    <s v="Performance Issue"/>
    <s v="Infrastructure"/>
    <s v="INM ticket requiring operational handling"/>
    <s v="In Process"/>
    <x v="3"/>
    <s v="Nisha"/>
    <n v="24"/>
    <n v="0.75"/>
    <m/>
    <m/>
    <s v="Pending"/>
    <n v="10299.549999999999"/>
    <s v="Low"/>
    <s v="APAC"/>
    <s v="Email"/>
    <s v="Third-Party Dependency"/>
    <s v="No"/>
    <s v="No"/>
    <s v="Pending"/>
    <n v="2024"/>
    <s v="Oct"/>
    <s v="Oct-2024"/>
    <s v="Pending"/>
    <s v="Pending"/>
    <s v=""/>
  </r>
  <r>
    <s v="SRM-0529"/>
    <s v="SRM"/>
    <d v="2024-10-27T21:42:12"/>
    <s v="P4"/>
    <s v="Account Request"/>
    <s v="Middleware"/>
    <s v="SRM ticket requiring operational handling"/>
    <s v="Answered"/>
    <x v="4"/>
    <s v="Nisha"/>
    <n v="48"/>
    <n v="8.0500000000000007"/>
    <n v="28.19"/>
    <d v="2024-10-29T01:53:44"/>
    <s v="Met"/>
    <n v="28.19"/>
    <s v="Medium"/>
    <s v="Europe"/>
    <s v="Service Desk"/>
    <s v="Third-Party Dependency"/>
    <s v="No"/>
    <s v="No"/>
    <s v="Met"/>
    <n v="2024"/>
    <s v="Oct"/>
    <s v="Oct-2024"/>
    <s v="Met"/>
    <s v="25-48 Hours"/>
    <n v="-19.809999999999999"/>
  </r>
  <r>
    <s v="PRM-0927"/>
    <s v="PRM"/>
    <d v="2024-10-27T23:33:31"/>
    <s v="P3"/>
    <s v="Infrastructure Root Cause"/>
    <s v="Database"/>
    <s v="PRM ticket requiring operational handling"/>
    <s v="Answered"/>
    <x v="0"/>
    <s v="Divya"/>
    <n v="24"/>
    <n v="1.1499999999999999"/>
    <n v="23.3"/>
    <d v="2024-10-28T22:51:27"/>
    <s v="Met"/>
    <n v="23.3"/>
    <s v="Low"/>
    <s v="US"/>
    <s v="Portal"/>
    <s v="Infrastructure Failure"/>
    <s v="Yes"/>
    <s v="No"/>
    <s v="Met"/>
    <n v="2024"/>
    <s v="Oct"/>
    <s v="Oct-2024"/>
    <s v="Met"/>
    <s v="9-24 Hours"/>
    <n v="-0.69999999999999929"/>
  </r>
  <r>
    <s v="INM-0960"/>
    <s v="INM"/>
    <d v="2024-10-28T00:48:36"/>
    <s v="P2"/>
    <s v="Performance Issue"/>
    <s v="Application"/>
    <s v="INM ticket requiring operational handling"/>
    <s v="Closed"/>
    <x v="4"/>
    <s v="Vikram"/>
    <n v="8"/>
    <n v="0.16"/>
    <n v="2.82"/>
    <d v="2024-10-28T03:37:43"/>
    <s v="Met"/>
    <n v="2.82"/>
    <s v="High"/>
    <s v="US"/>
    <s v="Service Desk"/>
    <s v="Unknown"/>
    <s v="No"/>
    <s v="No"/>
    <s v="Met"/>
    <n v="2024"/>
    <s v="Oct"/>
    <s v="Oct-2024"/>
    <s v="Met"/>
    <s v="0-4 Hours"/>
    <n v="-5.18"/>
  </r>
  <r>
    <s v="SRM-0746"/>
    <s v="SRM"/>
    <d v="2024-10-28T02:33:24"/>
    <s v="P4"/>
    <s v="Account Request"/>
    <s v="Reporting"/>
    <s v="SRM ticket requiring operational handling"/>
    <s v="Noticed"/>
    <x v="0"/>
    <s v="Neha"/>
    <n v="48"/>
    <n v="4.92"/>
    <m/>
    <m/>
    <s v="Pending"/>
    <n v="10293.44"/>
    <s v="Medium"/>
    <s v="UK"/>
    <s v="Portal"/>
    <s v="Unknown"/>
    <s v="No"/>
    <s v="No"/>
    <s v="Pending"/>
    <n v="2024"/>
    <s v="Oct"/>
    <s v="Oct-2024"/>
    <s v="Pending"/>
    <s v="Pending"/>
    <s v=""/>
  </r>
  <r>
    <s v="PRM-0407"/>
    <s v="PRM"/>
    <d v="2024-10-28T12:58:30"/>
    <s v="P4"/>
    <s v="Security Vulnerability"/>
    <s v="Application"/>
    <s v="PRM ticket requiring operational handling"/>
    <s v="Answered"/>
    <x v="0"/>
    <s v="Arjun"/>
    <n v="48"/>
    <n v="3.19"/>
    <n v="20.04"/>
    <d v="2024-10-29T09:01:07"/>
    <s v="Met"/>
    <n v="20.04"/>
    <s v="Low"/>
    <s v="Europe"/>
    <s v="Monitoring Alert"/>
    <s v="Access Issue"/>
    <s v="No"/>
    <s v="No"/>
    <s v="Met"/>
    <n v="2024"/>
    <s v="Oct"/>
    <s v="Oct-2024"/>
    <s v="Met"/>
    <s v="9-24 Hours"/>
    <n v="-27.96"/>
  </r>
  <r>
    <s v="PRM-0283"/>
    <s v="PRM"/>
    <d v="2024-10-28T13:48:45"/>
    <s v="P5"/>
    <s v="Capacity Problem"/>
    <s v="Security"/>
    <s v="PRM ticket requiring operational handling"/>
    <s v="Noticed"/>
    <x v="4"/>
    <s v="Asha"/>
    <n v="72"/>
    <n v="6.8"/>
    <m/>
    <m/>
    <s v="Pending"/>
    <n v="10282.19"/>
    <s v="Low"/>
    <s v="Europe"/>
    <s v="Monitoring Alert"/>
    <s v="Capacity Constraint"/>
    <s v="No"/>
    <s v="No"/>
    <s v="Pending"/>
    <n v="2024"/>
    <s v="Oct"/>
    <s v="Oct-2024"/>
    <s v="Pending"/>
    <s v="Pending"/>
    <s v=""/>
  </r>
  <r>
    <s v="INM-0496"/>
    <s v="INM"/>
    <d v="2024-10-28T14:09:19"/>
    <s v="P5"/>
    <s v="Network Connectivity"/>
    <s v="Security"/>
    <s v="INM ticket requiring operational handling"/>
    <s v="Closed"/>
    <x v="3"/>
    <s v="Neha"/>
    <n v="72"/>
    <n v="4.08"/>
    <n v="31.72"/>
    <d v="2024-10-29T21:52:26"/>
    <s v="Met"/>
    <n v="31.72"/>
    <s v="Low"/>
    <s v="APAC"/>
    <s v="Portal"/>
    <s v="Configuration Error"/>
    <s v="No"/>
    <s v="Yes"/>
    <s v="Met"/>
    <n v="2024"/>
    <s v="Oct"/>
    <s v="Oct-2024"/>
    <s v="Met"/>
    <s v="25-48 Hours"/>
    <n v="-40.28"/>
  </r>
  <r>
    <s v="SRM-0998"/>
    <s v="SRM"/>
    <d v="2024-10-28T23:48:24"/>
    <s v="P3"/>
    <s v="Configuration Change"/>
    <s v="Access"/>
    <s v="SRM ticket requiring operational handling"/>
    <s v="Closed"/>
    <x v="0"/>
    <s v="Anil"/>
    <n v="24"/>
    <n v="1.03"/>
    <n v="5.75"/>
    <d v="2024-10-29T05:33:30"/>
    <s v="Met"/>
    <n v="5.75"/>
    <s v="Medium"/>
    <s v="APAC"/>
    <s v="Monitoring Alert"/>
    <s v="Unknown"/>
    <s v="No"/>
    <s v="No"/>
    <s v="Met"/>
    <n v="2024"/>
    <s v="Oct"/>
    <s v="Oct-2024"/>
    <s v="Met"/>
    <s v="5-8 Hours"/>
    <n v="-18.25"/>
  </r>
  <r>
    <s v="PRM-0145"/>
    <s v="PRM"/>
    <d v="2024-10-29T03:19:10"/>
    <s v="P3"/>
    <s v="Performance Root Cause"/>
    <s v="Security"/>
    <s v="PRM ticket requiring operational handling"/>
    <s v="In Process"/>
    <x v="5"/>
    <s v="Vikram"/>
    <n v="24"/>
    <n v="2.04"/>
    <m/>
    <m/>
    <s v="Pending"/>
    <n v="10268.68"/>
    <s v="Low"/>
    <s v="APAC"/>
    <s v="Monitoring Alert"/>
    <s v="Network Issue"/>
    <s v="No"/>
    <s v="Yes"/>
    <s v="Pending"/>
    <n v="2024"/>
    <s v="Oct"/>
    <s v="Oct-2024"/>
    <s v="Pending"/>
    <s v="Pending"/>
    <s v=""/>
  </r>
  <r>
    <s v="PRM-0103"/>
    <s v="PRM"/>
    <d v="2024-10-29T16:00:00"/>
    <s v="P5"/>
    <s v="Performance Root Cause"/>
    <s v="Infrastructure"/>
    <s v="PRM ticket requiring operational handling"/>
    <s v="Closed"/>
    <x v="4"/>
    <s v="Divya"/>
    <n v="72"/>
    <n v="8.81"/>
    <n v="60.53"/>
    <d v="2024-11-01T04:31:52"/>
    <s v="Met"/>
    <n v="60.53"/>
    <s v="High"/>
    <s v="APAC"/>
    <s v="Portal"/>
    <s v="Application Defect"/>
    <s v="No"/>
    <s v="No"/>
    <s v="Met"/>
    <n v="2024"/>
    <s v="Oct"/>
    <s v="Oct-2024"/>
    <s v="Met"/>
    <s v="48+ Hours"/>
    <n v="-11.469999999999999"/>
  </r>
  <r>
    <s v="PRM-0220"/>
    <s v="PRM"/>
    <d v="2024-10-30T13:58:42"/>
    <s v="P5"/>
    <s v="Capacity Problem"/>
    <s v="Security"/>
    <s v="PRM ticket requiring operational handling"/>
    <s v="Closed"/>
    <x v="3"/>
    <s v="Manoj"/>
    <n v="72"/>
    <n v="5.7"/>
    <n v="26.62"/>
    <d v="2024-10-31T16:36:11"/>
    <s v="Met"/>
    <n v="26.62"/>
    <s v="Medium"/>
    <s v="US"/>
    <s v="Email"/>
    <s v="Access Issue"/>
    <s v="No"/>
    <s v="No"/>
    <s v="Met"/>
    <n v="2024"/>
    <s v="Oct"/>
    <s v="Oct-2024"/>
    <s v="Met"/>
    <s v="25-48 Hours"/>
    <n v="-45.379999999999995"/>
  </r>
  <r>
    <s v="INM-0248"/>
    <s v="INM"/>
    <d v="2024-10-30T22:55:29"/>
    <s v="P5"/>
    <s v="Server Issue"/>
    <s v="Infrastructure"/>
    <s v="INM ticket requiring operational handling"/>
    <s v="Closed"/>
    <x v="1"/>
    <s v="Neha"/>
    <n v="72"/>
    <n v="2.72"/>
    <n v="20.56"/>
    <d v="2024-10-31T19:29:14"/>
    <s v="Met"/>
    <n v="20.56"/>
    <s v="Low"/>
    <s v="Europe"/>
    <s v="Phone"/>
    <s v="Infrastructure Failure"/>
    <s v="No"/>
    <s v="No"/>
    <s v="Met"/>
    <n v="2024"/>
    <s v="Oct"/>
    <s v="Oct-2024"/>
    <s v="Met"/>
    <s v="9-24 Hours"/>
    <n v="-51.44"/>
  </r>
  <r>
    <s v="INM-0572"/>
    <s v="INM"/>
    <d v="2024-10-31T06:54:28"/>
    <s v="P2"/>
    <s v="Database Issue"/>
    <s v="Application"/>
    <s v="INM ticket requiring operational handling"/>
    <s v="Noticed"/>
    <x v="2"/>
    <s v="Divya"/>
    <n v="8"/>
    <n v="1.07"/>
    <m/>
    <m/>
    <s v="Pending"/>
    <n v="10217.09"/>
    <s v="High"/>
    <s v="India"/>
    <s v="Portal"/>
    <s v="Infrastructure Failure"/>
    <s v="No"/>
    <s v="Yes"/>
    <s v="Pending"/>
    <n v="2024"/>
    <s v="Oct"/>
    <s v="Oct-2024"/>
    <s v="Pending"/>
    <s v="Pending"/>
    <s v=""/>
  </r>
  <r>
    <s v="SRM-0144"/>
    <s v="SRM"/>
    <d v="2024-10-31T07:39:03"/>
    <s v="P4"/>
    <s v="Access Request"/>
    <s v="Security"/>
    <s v="SRM ticket requiring operational handling"/>
    <s v="Closed"/>
    <x v="2"/>
    <s v="Neha"/>
    <n v="48"/>
    <n v="4.08"/>
    <n v="29.1"/>
    <d v="2024-11-01T12:45:18"/>
    <s v="Met"/>
    <n v="29.1"/>
    <s v="Low"/>
    <s v="US"/>
    <s v="Service Desk"/>
    <s v="Certificate Expiry"/>
    <s v="No"/>
    <s v="No"/>
    <s v="Met"/>
    <n v="2024"/>
    <s v="Oct"/>
    <s v="Oct-2024"/>
    <s v="Met"/>
    <s v="25-48 Hours"/>
    <n v="-18.899999999999999"/>
  </r>
  <r>
    <s v="SRM-0689"/>
    <s v="SRM"/>
    <d v="2024-10-31T08:46:55"/>
    <s v="P5"/>
    <s v="New User Setup"/>
    <s v="Access"/>
    <s v="SRM ticket requiring operational handling"/>
    <s v="Answered"/>
    <x v="4"/>
    <s v="Asha"/>
    <n v="72"/>
    <n v="14.49"/>
    <n v="36.729999999999997"/>
    <d v="2024-11-01T21:30:27"/>
    <s v="Met"/>
    <n v="36.729999999999997"/>
    <s v="Medium"/>
    <s v="Europe"/>
    <s v="Email"/>
    <s v="Capacity Constraint"/>
    <s v="No"/>
    <s v="No"/>
    <s v="Met"/>
    <n v="2024"/>
    <s v="Oct"/>
    <s v="Oct-2024"/>
    <s v="Met"/>
    <s v="25-48 Hours"/>
    <n v="-35.270000000000003"/>
  </r>
  <r>
    <s v="PRM-0021"/>
    <s v="PRM"/>
    <d v="2024-10-31T10:50:32"/>
    <s v="P5"/>
    <s v="Performance Root Cause"/>
    <s v="Application"/>
    <s v="PRM ticket requiring operational handling"/>
    <s v="Closed"/>
    <x v="3"/>
    <s v="Rohit"/>
    <n v="72"/>
    <n v="3.75"/>
    <n v="28.21"/>
    <d v="2024-11-01T15:03:11"/>
    <s v="Met"/>
    <n v="28.21"/>
    <s v="Low"/>
    <s v="Europe"/>
    <s v="Portal"/>
    <s v="Capacity Constraint"/>
    <s v="No"/>
    <s v="No"/>
    <s v="Met"/>
    <n v="2024"/>
    <s v="Oct"/>
    <s v="Oct-2024"/>
    <s v="Met"/>
    <s v="25-48 Hours"/>
    <n v="-43.79"/>
  </r>
  <r>
    <s v="PRM-0268"/>
    <s v="PRM"/>
    <d v="2024-10-31T13:06:47"/>
    <s v="P3"/>
    <s v="Database Root Cause"/>
    <s v="Middleware"/>
    <s v="PRM ticket requiring operational handling"/>
    <s v="Closed"/>
    <x v="3"/>
    <s v="Rohit"/>
    <n v="24"/>
    <n v="0.13"/>
    <n v="17.41"/>
    <d v="2024-11-01T06:31:24"/>
    <s v="Met"/>
    <n v="17.41"/>
    <s v="High"/>
    <s v="India"/>
    <s v="Service Desk"/>
    <s v="Application Defect"/>
    <s v="No"/>
    <s v="Yes"/>
    <s v="Met"/>
    <n v="2024"/>
    <s v="Oct"/>
    <s v="Oct-2024"/>
    <s v="Met"/>
    <s v="9-24 Hours"/>
    <n v="-6.59"/>
  </r>
  <r>
    <s v="INM-0624"/>
    <s v="INM"/>
    <d v="2024-10-31T17:54:25"/>
    <s v="P3"/>
    <s v="Certificate/TLS"/>
    <s v="Middleware"/>
    <s v="INM ticket requiring operational handling"/>
    <s v="Assigned"/>
    <x v="5"/>
    <s v="Anil"/>
    <n v="24"/>
    <n v="2.35"/>
    <m/>
    <m/>
    <s v="Pending"/>
    <n v="10206.09"/>
    <s v="High"/>
    <s v="US"/>
    <s v="Service Desk"/>
    <s v="Configuration Error"/>
    <s v="No"/>
    <s v="No"/>
    <s v="Pending"/>
    <n v="2024"/>
    <s v="Oct"/>
    <s v="Oct-2024"/>
    <s v="Pending"/>
    <s v="Pending"/>
    <s v=""/>
  </r>
  <r>
    <s v="INM-0425"/>
    <s v="INM"/>
    <d v="2024-10-31T20:28:32"/>
    <s v="P1"/>
    <s v="Login/Access"/>
    <s v="Reporting"/>
    <s v="INM ticket requiring operational handling"/>
    <s v="Closed"/>
    <x v="4"/>
    <s v="Rahul"/>
    <n v="4"/>
    <n v="0.13"/>
    <n v="2.77"/>
    <d v="2024-10-31T23:14:38"/>
    <s v="Met"/>
    <n v="2.77"/>
    <s v="Critical"/>
    <s v="Europe"/>
    <s v="Portal"/>
    <s v="Infrastructure Failure"/>
    <s v="No"/>
    <s v="No"/>
    <s v="Met"/>
    <n v="2024"/>
    <s v="Oct"/>
    <s v="Oct-2024"/>
    <s v="Met"/>
    <s v="0-4 Hours"/>
    <n v="-1.23"/>
  </r>
  <r>
    <s v="SRM-0273"/>
    <s v="SRM"/>
    <d v="2024-11-01T07:53:48"/>
    <s v="P4"/>
    <s v="Software Installation"/>
    <s v="Application"/>
    <s v="SRM ticket requiring operational handling"/>
    <s v="Closed"/>
    <x v="1"/>
    <s v="Meera"/>
    <n v="48"/>
    <n v="1.76"/>
    <n v="42.35"/>
    <d v="2024-11-03T02:14:51"/>
    <s v="Met"/>
    <n v="42.35"/>
    <s v="Low"/>
    <s v="Europe"/>
    <s v="Email"/>
    <s v="Unknown"/>
    <s v="No"/>
    <s v="No"/>
    <s v="Met"/>
    <n v="2024"/>
    <s v="Nov"/>
    <s v="Nov-2024"/>
    <s v="Met"/>
    <s v="25-48 Hours"/>
    <n v="-5.6499999999999986"/>
  </r>
  <r>
    <s v="INM-0165"/>
    <s v="INM"/>
    <d v="2024-11-01T12:40:05"/>
    <s v="P3"/>
    <s v="Database Issue"/>
    <s v="Access"/>
    <s v="INM ticket requiring operational handling"/>
    <s v="Closed"/>
    <x v="3"/>
    <s v="Amit"/>
    <n v="24"/>
    <n v="1.65"/>
    <n v="12.72"/>
    <d v="2024-11-02T01:23:03"/>
    <s v="Met"/>
    <n v="12.72"/>
    <s v="High"/>
    <s v="US"/>
    <s v="Monitoring Alert"/>
    <s v="Unknown"/>
    <s v="No"/>
    <s v="No"/>
    <s v="Met"/>
    <n v="2024"/>
    <s v="Nov"/>
    <s v="Nov-2024"/>
    <s v="Met"/>
    <s v="9-24 Hours"/>
    <n v="-11.28"/>
  </r>
  <r>
    <s v="INM-0275"/>
    <s v="INM"/>
    <d v="2024-11-01T16:06:34"/>
    <s v="P1"/>
    <s v="Certificate/TLS"/>
    <s v="Security"/>
    <s v="INM ticket requiring operational handling"/>
    <s v="Closed"/>
    <x v="4"/>
    <s v="Pooja"/>
    <n v="4"/>
    <n v="0.12"/>
    <n v="1.84"/>
    <d v="2024-11-01T17:56:52"/>
    <s v="Met"/>
    <n v="1.84"/>
    <s v="Critical"/>
    <s v="US"/>
    <s v="Portal"/>
    <s v="Access Issue"/>
    <s v="No"/>
    <s v="Yes"/>
    <s v="Met"/>
    <n v="2024"/>
    <s v="Nov"/>
    <s v="Nov-2024"/>
    <s v="Met"/>
    <s v="0-4 Hours"/>
    <n v="-2.16"/>
  </r>
  <r>
    <s v="INM-0929"/>
    <s v="INM"/>
    <d v="2024-11-01T19:51:14"/>
    <s v="P3"/>
    <s v="Performance Issue"/>
    <s v="Security"/>
    <s v="INM ticket requiring operational handling"/>
    <s v="Closed"/>
    <x v="4"/>
    <s v="Priya"/>
    <n v="24"/>
    <n v="1.1100000000000001"/>
    <n v="40.56"/>
    <d v="2024-11-03T12:25:06"/>
    <s v="Breached"/>
    <n v="40.56"/>
    <s v="Medium"/>
    <s v="US"/>
    <s v="Phone"/>
    <s v="Access Issue"/>
    <s v="No"/>
    <s v="No"/>
    <s v="Breached"/>
    <n v="2024"/>
    <s v="Nov"/>
    <s v="Nov-2024"/>
    <s v="Breached"/>
    <s v="25-48 Hours"/>
    <n v="16.560000000000002"/>
  </r>
  <r>
    <s v="INM-0972"/>
    <s v="INM"/>
    <d v="2024-11-01T20:24:36"/>
    <s v="P1"/>
    <s v="Certificate/TLS"/>
    <s v="Security"/>
    <s v="INM ticket requiring operational handling"/>
    <s v="In Process"/>
    <x v="5"/>
    <s v="Sneha"/>
    <n v="4"/>
    <n v="0.16"/>
    <m/>
    <m/>
    <s v="Pending"/>
    <n v="10179.59"/>
    <s v="Critical"/>
    <s v="India"/>
    <s v="Portal"/>
    <s v="Application Defect"/>
    <s v="No"/>
    <s v="Yes"/>
    <s v="Pending"/>
    <n v="2024"/>
    <s v="Nov"/>
    <s v="Nov-2024"/>
    <s v="Pending"/>
    <s v="Pending"/>
    <s v=""/>
  </r>
  <r>
    <s v="INM-0732"/>
    <s v="INM"/>
    <d v="2024-11-02T00:03:50"/>
    <s v="P3"/>
    <s v="Database Issue"/>
    <s v="Infrastructure"/>
    <s v="INM ticket requiring operational handling"/>
    <s v="Closed"/>
    <x v="4"/>
    <s v="Neha"/>
    <n v="24"/>
    <n v="1.92"/>
    <n v="47.56"/>
    <d v="2024-11-03T23:37:14"/>
    <s v="Breached"/>
    <n v="47.56"/>
    <s v="Medium"/>
    <s v="India"/>
    <s v="Email"/>
    <s v="Unknown"/>
    <s v="No"/>
    <s v="No"/>
    <s v="Breached"/>
    <n v="2024"/>
    <s v="Nov"/>
    <s v="Nov-2024"/>
    <s v="Breached"/>
    <s v="25-48 Hours"/>
    <n v="23.560000000000002"/>
  </r>
  <r>
    <s v="INM-0464"/>
    <s v="INM"/>
    <d v="2024-11-02T08:56:29"/>
    <s v="P5"/>
    <s v="Performance Issue"/>
    <s v="Reporting"/>
    <s v="INM ticket requiring operational handling"/>
    <s v="Closed"/>
    <x v="0"/>
    <s v="Nisha"/>
    <n v="72"/>
    <n v="4.74"/>
    <n v="31.73"/>
    <d v="2024-11-03T16:40:07"/>
    <s v="Met"/>
    <n v="31.73"/>
    <s v="Medium"/>
    <s v="India"/>
    <s v="Phone"/>
    <s v="Access Issue"/>
    <s v="No"/>
    <s v="No"/>
    <s v="Met"/>
    <n v="2024"/>
    <s v="Nov"/>
    <s v="Nov-2024"/>
    <s v="Met"/>
    <s v="25-48 Hours"/>
    <n v="-40.269999999999996"/>
  </r>
  <r>
    <s v="PRM-0105"/>
    <s v="PRM"/>
    <d v="2024-11-02T11:56:06"/>
    <s v="P2"/>
    <s v="Recurring Application Issue"/>
    <s v="Middleware"/>
    <s v="PRM ticket requiring operational handling"/>
    <s v="Assigned"/>
    <x v="0"/>
    <s v="Amit"/>
    <n v="8"/>
    <n v="0.25"/>
    <m/>
    <m/>
    <s v="Pending"/>
    <n v="10164.07"/>
    <s v="High"/>
    <s v="APAC"/>
    <s v="Email"/>
    <s v="Unknown"/>
    <s v="No"/>
    <s v="No"/>
    <s v="Pending"/>
    <n v="2024"/>
    <s v="Nov"/>
    <s v="Nov-2024"/>
    <s v="Pending"/>
    <s v="Pending"/>
    <s v=""/>
  </r>
  <r>
    <s v="SRM-0240"/>
    <s v="SRM"/>
    <d v="2024-11-02T12:02:00"/>
    <s v="P5"/>
    <s v="New User Setup"/>
    <s v="Database"/>
    <s v="SRM ticket requiring operational handling"/>
    <s v="Answered"/>
    <x v="1"/>
    <s v="Priya"/>
    <n v="72"/>
    <n v="5.43"/>
    <n v="39.869999999999997"/>
    <d v="2024-11-04T03:54:26"/>
    <s v="Met"/>
    <n v="39.869999999999997"/>
    <s v="Medium"/>
    <s v="India"/>
    <s v="Portal"/>
    <s v="Infrastructure Failure"/>
    <s v="No"/>
    <s v="No"/>
    <s v="Met"/>
    <n v="2024"/>
    <s v="Nov"/>
    <s v="Nov-2024"/>
    <s v="Met"/>
    <s v="25-48 Hours"/>
    <n v="-32.130000000000003"/>
  </r>
  <r>
    <s v="SRM-0720"/>
    <s v="SRM"/>
    <d v="2024-11-02T14:17:21"/>
    <s v="P5"/>
    <s v="New User Setup"/>
    <s v="Infrastructure"/>
    <s v="SRM ticket requiring operational handling"/>
    <s v="Assigned"/>
    <x v="4"/>
    <s v="Meera"/>
    <n v="72"/>
    <n v="8.9499999999999993"/>
    <m/>
    <m/>
    <s v="Pending"/>
    <n v="10161.709999999999"/>
    <s v="High"/>
    <s v="India"/>
    <s v="Email"/>
    <s v="User Error"/>
    <s v="No"/>
    <s v="No"/>
    <s v="Pending"/>
    <n v="2024"/>
    <s v="Nov"/>
    <s v="Nov-2024"/>
    <s v="Pending"/>
    <s v="Pending"/>
    <s v=""/>
  </r>
  <r>
    <s v="PRM-0339"/>
    <s v="PRM"/>
    <d v="2024-11-02T20:25:23"/>
    <s v="P4"/>
    <s v="Recurring Application Issue"/>
    <s v="Database"/>
    <s v="PRM ticket requiring operational handling"/>
    <s v="In Process"/>
    <x v="3"/>
    <s v="Priya"/>
    <n v="48"/>
    <n v="1.1200000000000001"/>
    <m/>
    <m/>
    <s v="Pending"/>
    <n v="10155.58"/>
    <s v="Low"/>
    <s v="Europe"/>
    <s v="Service Desk"/>
    <s v="User Error"/>
    <s v="No"/>
    <s v="No"/>
    <s v="Pending"/>
    <n v="2024"/>
    <s v="Nov"/>
    <s v="Nov-2024"/>
    <s v="Pending"/>
    <s v="Pending"/>
    <s v=""/>
  </r>
  <r>
    <s v="PRM-0064"/>
    <s v="PRM"/>
    <d v="2024-11-03T11:39:16"/>
    <s v="P4"/>
    <s v="Database Root Cause"/>
    <s v="Application"/>
    <s v="PRM ticket requiring operational handling"/>
    <s v="Closed"/>
    <x v="4"/>
    <s v="Rohit"/>
    <n v="48"/>
    <n v="4.3499999999999996"/>
    <n v="46.57"/>
    <d v="2024-11-05T10:13:28"/>
    <s v="Met"/>
    <n v="46.57"/>
    <s v="High"/>
    <s v="UK"/>
    <s v="Monitoring Alert"/>
    <s v="User Error"/>
    <s v="No"/>
    <s v="No"/>
    <s v="Met"/>
    <n v="2024"/>
    <s v="Nov"/>
    <s v="Nov-2024"/>
    <s v="Met"/>
    <s v="25-48 Hours"/>
    <n v="-1.4299999999999997"/>
  </r>
  <r>
    <s v="SRM-0410"/>
    <s v="SRM"/>
    <d v="2024-11-03T19:25:35"/>
    <s v="P4"/>
    <s v="Report Request"/>
    <s v="Middleware"/>
    <s v="SRM ticket requiring operational handling"/>
    <s v="Closed"/>
    <x v="5"/>
    <s v="Kiran"/>
    <n v="48"/>
    <n v="2.6"/>
    <n v="74.180000000000007"/>
    <d v="2024-11-06T21:36:26"/>
    <s v="Breached"/>
    <n v="74.180000000000007"/>
    <s v="High"/>
    <s v="Europe"/>
    <s v="Monitoring Alert"/>
    <s v="Network Issue"/>
    <s v="No"/>
    <s v="No"/>
    <s v="Breached"/>
    <n v="2024"/>
    <s v="Nov"/>
    <s v="Nov-2024"/>
    <s v="Breached"/>
    <s v="48+ Hours"/>
    <n v="26.180000000000007"/>
  </r>
  <r>
    <s v="PRM-0084"/>
    <s v="PRM"/>
    <d v="2024-11-04T17:42:21"/>
    <s v="P4"/>
    <s v="Recurring Application Issue"/>
    <s v="Database"/>
    <s v="PRM ticket requiring operational handling"/>
    <s v="In Process"/>
    <x v="4"/>
    <s v="Vikram"/>
    <n v="48"/>
    <n v="8.31"/>
    <m/>
    <m/>
    <s v="Pending"/>
    <n v="10110.290000000001"/>
    <s v="Low"/>
    <s v="US"/>
    <s v="Email"/>
    <s v="Network Issue"/>
    <s v="No"/>
    <s v="No"/>
    <s v="Pending"/>
    <n v="2024"/>
    <s v="Nov"/>
    <s v="Nov-2024"/>
    <s v="Pending"/>
    <s v="Pending"/>
    <s v=""/>
  </r>
  <r>
    <s v="PRM-0126"/>
    <s v="PRM"/>
    <d v="2024-11-04T17:44:46"/>
    <s v="P4"/>
    <s v="Security Vulnerability"/>
    <s v="Database"/>
    <s v="PRM ticket requiring operational handling"/>
    <s v="Closed"/>
    <x v="0"/>
    <s v="Manoj"/>
    <n v="48"/>
    <n v="1.66"/>
    <n v="87.39"/>
    <d v="2024-11-08T09:08:06"/>
    <s v="Breached"/>
    <n v="87.39"/>
    <s v="High"/>
    <s v="APAC"/>
    <s v="Phone"/>
    <s v="Application Defect"/>
    <s v="No"/>
    <s v="No"/>
    <s v="Breached"/>
    <n v="2024"/>
    <s v="Nov"/>
    <s v="Nov-2024"/>
    <s v="Breached"/>
    <s v="48+ Hours"/>
    <n v="39.39"/>
  </r>
  <r>
    <s v="SRM-0943"/>
    <s v="SRM"/>
    <d v="2024-11-04T18:27:02"/>
    <s v="P4"/>
    <s v="Data Request"/>
    <s v="Database"/>
    <s v="SRM ticket requiring operational handling"/>
    <s v="Answered"/>
    <x v="3"/>
    <s v="Ravi"/>
    <n v="48"/>
    <n v="8.36"/>
    <n v="32"/>
    <d v="2024-11-06T02:27:04"/>
    <s v="Met"/>
    <n v="32"/>
    <s v="Low"/>
    <s v="US"/>
    <s v="Monitoring Alert"/>
    <s v="Access Issue"/>
    <s v="No"/>
    <s v="No"/>
    <s v="Met"/>
    <n v="2024"/>
    <s v="Nov"/>
    <s v="Nov-2024"/>
    <s v="Met"/>
    <s v="25-48 Hours"/>
    <n v="-16"/>
  </r>
  <r>
    <s v="SRM-0096"/>
    <s v="SRM"/>
    <d v="2024-11-04T22:55:25"/>
    <s v="P5"/>
    <s v="Report Request"/>
    <s v="Infrastructure"/>
    <s v="SRM ticket requiring operational handling"/>
    <s v="Noticed"/>
    <x v="5"/>
    <s v="Anil"/>
    <n v="72"/>
    <n v="7.66"/>
    <m/>
    <m/>
    <s v="Pending"/>
    <n v="10105.08"/>
    <s v="High"/>
    <s v="Europe"/>
    <s v="Email"/>
    <s v="Unknown"/>
    <s v="No"/>
    <s v="No"/>
    <s v="Pending"/>
    <n v="2024"/>
    <s v="Nov"/>
    <s v="Nov-2024"/>
    <s v="Pending"/>
    <s v="Pending"/>
    <s v=""/>
  </r>
  <r>
    <s v="PRM-0921"/>
    <s v="PRM"/>
    <d v="2024-11-05T09:44:00"/>
    <s v="P3"/>
    <s v="Process Gap"/>
    <s v="Database"/>
    <s v="PRM ticket requiring operational handling"/>
    <s v="Closed"/>
    <x v="3"/>
    <s v="Rohit"/>
    <n v="24"/>
    <n v="0.81"/>
    <n v="47.86"/>
    <d v="2024-11-07T09:35:36"/>
    <s v="Breached"/>
    <n v="47.86"/>
    <s v="High"/>
    <s v="Europe"/>
    <s v="Phone"/>
    <s v="Application Defect"/>
    <s v="No"/>
    <s v="No"/>
    <s v="Breached"/>
    <n v="2024"/>
    <s v="Nov"/>
    <s v="Nov-2024"/>
    <s v="Breached"/>
    <s v="25-48 Hours"/>
    <n v="23.86"/>
  </r>
  <r>
    <s v="SRM-0312"/>
    <s v="SRM"/>
    <d v="2024-11-05T14:03:47"/>
    <s v="P4"/>
    <s v="Software Installation"/>
    <s v="Infrastructure"/>
    <s v="SRM ticket requiring operational handling"/>
    <s v="Closed"/>
    <x v="4"/>
    <s v="Kavya"/>
    <n v="48"/>
    <n v="4.1399999999999997"/>
    <n v="18.04"/>
    <d v="2024-11-06T08:05:55"/>
    <s v="Met"/>
    <n v="18.04"/>
    <s v="High"/>
    <s v="Europe"/>
    <s v="Portal"/>
    <s v="Certificate Expiry"/>
    <s v="Yes"/>
    <s v="No"/>
    <s v="Met"/>
    <n v="2024"/>
    <s v="Nov"/>
    <s v="Nov-2024"/>
    <s v="Met"/>
    <s v="9-24 Hours"/>
    <n v="-29.96"/>
  </r>
  <r>
    <s v="INM-0777"/>
    <s v="INM"/>
    <d v="2024-11-05T19:12:42"/>
    <s v="P4"/>
    <s v="Certificate/TLS"/>
    <s v="Middleware"/>
    <s v="INM ticket requiring operational handling"/>
    <s v="Answered"/>
    <x v="2"/>
    <s v="Rahul"/>
    <n v="48"/>
    <n v="4.71"/>
    <n v="1.54"/>
    <d v="2024-11-05T20:45:05"/>
    <s v="Met"/>
    <n v="1.54"/>
    <s v="High"/>
    <s v="Europe"/>
    <s v="Email"/>
    <s v="Certificate Expiry"/>
    <s v="No"/>
    <s v="No"/>
    <s v="Met"/>
    <n v="2024"/>
    <s v="Nov"/>
    <s v="Nov-2024"/>
    <s v="Met"/>
    <s v="0-4 Hours"/>
    <n v="-46.46"/>
  </r>
  <r>
    <s v="PRM-0914"/>
    <s v="PRM"/>
    <d v="2024-11-05T22:19:29"/>
    <s v="P5"/>
    <s v="Database Root Cause"/>
    <s v="Security"/>
    <s v="PRM ticket requiring operational handling"/>
    <s v="Closed"/>
    <x v="3"/>
    <s v="Arjun"/>
    <n v="72"/>
    <n v="1.99"/>
    <n v="31.06"/>
    <d v="2024-11-07T05:23:20"/>
    <s v="Met"/>
    <n v="31.06"/>
    <s v="Low"/>
    <s v="Europe"/>
    <s v="Phone"/>
    <s v="Capacity Constraint"/>
    <s v="No"/>
    <s v="No"/>
    <s v="Met"/>
    <n v="2024"/>
    <s v="Nov"/>
    <s v="Nov-2024"/>
    <s v="Met"/>
    <s v="25-48 Hours"/>
    <n v="-40.94"/>
  </r>
  <r>
    <s v="PRM-0940"/>
    <s v="PRM"/>
    <d v="2024-11-06T23:34:33"/>
    <s v="P2"/>
    <s v="Database Root Cause"/>
    <s v="Application"/>
    <s v="PRM ticket requiring operational handling"/>
    <s v="Closed"/>
    <x v="0"/>
    <s v="Amit"/>
    <n v="8"/>
    <n v="0.6"/>
    <n v="1.47"/>
    <d v="2024-11-07T01:02:34"/>
    <s v="Met"/>
    <n v="1.47"/>
    <s v="High"/>
    <s v="US"/>
    <s v="Phone"/>
    <s v="Certificate Expiry"/>
    <s v="No"/>
    <s v="No"/>
    <s v="Met"/>
    <n v="2024"/>
    <s v="Nov"/>
    <s v="Nov-2024"/>
    <s v="Met"/>
    <s v="0-4 Hours"/>
    <n v="-6.53"/>
  </r>
  <r>
    <s v="PRM-0946"/>
    <s v="PRM"/>
    <d v="2024-11-07T00:36:26"/>
    <s v="P5"/>
    <s v="Integration Root Cause"/>
    <s v="Reporting"/>
    <s v="PRM ticket requiring operational handling"/>
    <s v="Answered"/>
    <x v="0"/>
    <s v="Ravi"/>
    <n v="72"/>
    <n v="7.9"/>
    <n v="29.77"/>
    <d v="2024-11-08T06:22:20"/>
    <s v="Met"/>
    <n v="29.77"/>
    <s v="Low"/>
    <s v="APAC"/>
    <s v="Phone"/>
    <s v="Third-Party Dependency"/>
    <s v="No"/>
    <s v="No"/>
    <s v="Met"/>
    <n v="2024"/>
    <s v="Nov"/>
    <s v="Nov-2024"/>
    <s v="Met"/>
    <s v="25-48 Hours"/>
    <n v="-42.230000000000004"/>
  </r>
  <r>
    <s v="INM-0500"/>
    <s v="INM"/>
    <d v="2024-11-07T07:40:30"/>
    <s v="P2"/>
    <s v="Network Connectivity"/>
    <s v="Access"/>
    <s v="INM ticket requiring operational handling"/>
    <s v="Noticed"/>
    <x v="3"/>
    <s v="Sneha"/>
    <n v="8"/>
    <n v="0.43"/>
    <m/>
    <m/>
    <s v="Pending"/>
    <n v="10048.33"/>
    <s v="High"/>
    <s v="APAC"/>
    <s v="Monitoring Alert"/>
    <s v="Infrastructure Failure"/>
    <s v="No"/>
    <s v="No"/>
    <s v="Pending"/>
    <n v="2024"/>
    <s v="Nov"/>
    <s v="Nov-2024"/>
    <s v="Pending"/>
    <s v="Pending"/>
    <s v=""/>
  </r>
  <r>
    <s v="SRM-0286"/>
    <s v="SRM"/>
    <d v="2024-11-07T18:06:34"/>
    <s v="P5"/>
    <s v="Configuration Change"/>
    <s v="Access"/>
    <s v="SRM ticket requiring operational handling"/>
    <s v="Closed"/>
    <x v="0"/>
    <s v="Arjun"/>
    <n v="72"/>
    <n v="3.53"/>
    <n v="37.26"/>
    <d v="2024-11-09T07:22:27"/>
    <s v="Met"/>
    <n v="37.26"/>
    <s v="High"/>
    <s v="APAC"/>
    <s v="Portal"/>
    <s v="Third-Party Dependency"/>
    <s v="No"/>
    <s v="No"/>
    <s v="Met"/>
    <n v="2024"/>
    <s v="Nov"/>
    <s v="Nov-2024"/>
    <s v="Met"/>
    <s v="25-48 Hours"/>
    <n v="-34.74"/>
  </r>
  <r>
    <s v="PRM-0705"/>
    <s v="PRM"/>
    <d v="2024-11-07T19:51:07"/>
    <s v="P3"/>
    <s v="Security Vulnerability"/>
    <s v="Infrastructure"/>
    <s v="PRM ticket requiring operational handling"/>
    <s v="Closed"/>
    <x v="0"/>
    <s v="Ravi"/>
    <n v="24"/>
    <n v="0.73"/>
    <n v="9.89"/>
    <d v="2024-11-08T05:44:20"/>
    <s v="Met"/>
    <n v="9.89"/>
    <s v="Low"/>
    <s v="US"/>
    <s v="Portal"/>
    <s v="Network Issue"/>
    <s v="No"/>
    <s v="No"/>
    <s v="Met"/>
    <n v="2024"/>
    <s v="Nov"/>
    <s v="Nov-2024"/>
    <s v="Met"/>
    <s v="9-24 Hours"/>
    <n v="-14.11"/>
  </r>
  <r>
    <s v="PRM-0345"/>
    <s v="PRM"/>
    <d v="2024-11-07T21:31:34"/>
    <s v="P4"/>
    <s v="Recurring Application Issue"/>
    <s v="Security"/>
    <s v="PRM ticket requiring operational handling"/>
    <s v="Closed"/>
    <x v="3"/>
    <s v="Amit"/>
    <n v="48"/>
    <n v="3.58"/>
    <n v="44.5"/>
    <d v="2024-11-09T18:01:50"/>
    <s v="Met"/>
    <n v="44.5"/>
    <s v="Low"/>
    <s v="Europe"/>
    <s v="Monitoring Alert"/>
    <s v="Unknown"/>
    <s v="No"/>
    <s v="No"/>
    <s v="Met"/>
    <n v="2024"/>
    <s v="Nov"/>
    <s v="Nov-2024"/>
    <s v="Met"/>
    <s v="25-48 Hours"/>
    <n v="-3.5"/>
  </r>
  <r>
    <s v="PRM-0230"/>
    <s v="PRM"/>
    <d v="2024-11-08T05:41:27"/>
    <s v="P4"/>
    <s v="Security Vulnerability"/>
    <s v="Reporting"/>
    <s v="PRM ticket requiring operational handling"/>
    <s v="In Process"/>
    <x v="4"/>
    <s v="Neha"/>
    <n v="48"/>
    <n v="3.32"/>
    <m/>
    <m/>
    <s v="Pending"/>
    <n v="10026.31"/>
    <s v="Medium"/>
    <s v="APAC"/>
    <s v="Email"/>
    <s v="Network Issue"/>
    <s v="No"/>
    <s v="No"/>
    <s v="Pending"/>
    <n v="2024"/>
    <s v="Nov"/>
    <s v="Nov-2024"/>
    <s v="Pending"/>
    <s v="Pending"/>
    <s v=""/>
  </r>
  <r>
    <s v="PRM-0624"/>
    <s v="PRM"/>
    <d v="2024-11-08T08:34:53"/>
    <s v="P2"/>
    <s v="Performance Root Cause"/>
    <s v="Application"/>
    <s v="PRM ticket requiring operational handling"/>
    <s v="Answered"/>
    <x v="4"/>
    <s v="Kiran"/>
    <n v="8"/>
    <n v="0.73"/>
    <n v="3.3"/>
    <d v="2024-11-08T11:53:00"/>
    <s v="Met"/>
    <n v="3.3"/>
    <s v="High"/>
    <s v="US"/>
    <s v="Service Desk"/>
    <s v="Certificate Expiry"/>
    <s v="No"/>
    <s v="No"/>
    <s v="Met"/>
    <n v="2024"/>
    <s v="Nov"/>
    <s v="Nov-2024"/>
    <s v="Met"/>
    <s v="0-4 Hours"/>
    <n v="-4.7"/>
  </r>
  <r>
    <s v="PRM-0667"/>
    <s v="PRM"/>
    <d v="2024-11-08T10:49:34"/>
    <s v="P2"/>
    <s v="Capacity Problem"/>
    <s v="Infrastructure"/>
    <s v="PRM ticket requiring operational handling"/>
    <s v="Closed"/>
    <x v="3"/>
    <s v="Pooja"/>
    <n v="8"/>
    <n v="0.63"/>
    <n v="3.5"/>
    <d v="2024-11-08T14:19:37"/>
    <s v="Met"/>
    <n v="3.5"/>
    <s v="High"/>
    <s v="Europe"/>
    <s v="Email"/>
    <s v="Third-Party Dependency"/>
    <s v="No"/>
    <s v="No"/>
    <s v="Met"/>
    <n v="2024"/>
    <s v="Nov"/>
    <s v="Nov-2024"/>
    <s v="Met"/>
    <s v="0-4 Hours"/>
    <n v="-4.5"/>
  </r>
  <r>
    <s v="SRM-0751"/>
    <s v="SRM"/>
    <d v="2024-11-08T10:56:12"/>
    <s v="P4"/>
    <s v="New User Setup"/>
    <s v="Access"/>
    <s v="SRM ticket requiring operational handling"/>
    <s v="Assigned"/>
    <x v="1"/>
    <s v="Divya"/>
    <n v="48"/>
    <n v="1.4"/>
    <m/>
    <m/>
    <s v="Pending"/>
    <n v="10021.06"/>
    <s v="Low"/>
    <s v="US"/>
    <s v="Email"/>
    <s v="User Error"/>
    <s v="No"/>
    <s v="No"/>
    <s v="Pending"/>
    <n v="2024"/>
    <s v="Nov"/>
    <s v="Nov-2024"/>
    <s v="Pending"/>
    <s v="Pending"/>
    <s v=""/>
  </r>
  <r>
    <s v="SRM-0454"/>
    <s v="SRM"/>
    <d v="2024-11-08T10:57:55"/>
    <s v="P4"/>
    <s v="Software Installation"/>
    <s v="Database"/>
    <s v="SRM ticket requiring operational handling"/>
    <s v="In Process"/>
    <x v="0"/>
    <s v="Amit"/>
    <n v="48"/>
    <n v="2.76"/>
    <m/>
    <m/>
    <s v="Pending"/>
    <n v="10021.030000000001"/>
    <s v="Low"/>
    <s v="Europe"/>
    <s v="Portal"/>
    <s v="Infrastructure Failure"/>
    <s v="No"/>
    <s v="No"/>
    <s v="Pending"/>
    <n v="2024"/>
    <s v="Nov"/>
    <s v="Nov-2024"/>
    <s v="Pending"/>
    <s v="Pending"/>
    <s v=""/>
  </r>
  <r>
    <s v="INM-0954"/>
    <s v="INM"/>
    <d v="2024-11-08T19:08:01"/>
    <s v="P3"/>
    <s v="Integration Failure"/>
    <s v="Reporting"/>
    <s v="INM ticket requiring operational handling"/>
    <s v="Closed"/>
    <x v="1"/>
    <s v="Neha"/>
    <n v="24"/>
    <n v="3.58"/>
    <n v="10.38"/>
    <d v="2024-11-09T05:31:05"/>
    <s v="Met"/>
    <n v="10.38"/>
    <s v="Medium"/>
    <s v="UK"/>
    <s v="Email"/>
    <s v="Network Issue"/>
    <s v="No"/>
    <s v="No"/>
    <s v="Met"/>
    <n v="2024"/>
    <s v="Nov"/>
    <s v="Nov-2024"/>
    <s v="Met"/>
    <s v="9-24 Hours"/>
    <n v="-13.62"/>
  </r>
  <r>
    <s v="PRM-0456"/>
    <s v="PRM"/>
    <d v="2024-11-08T19:56:33"/>
    <s v="P4"/>
    <s v="Infrastructure Root Cause"/>
    <s v="Database"/>
    <s v="PRM ticket requiring operational handling"/>
    <s v="Closed"/>
    <x v="4"/>
    <s v="Anil"/>
    <n v="48"/>
    <n v="0.57999999999999996"/>
    <n v="21.81"/>
    <d v="2024-11-09T17:45:03"/>
    <s v="Met"/>
    <n v="21.81"/>
    <s v="High"/>
    <s v="Europe"/>
    <s v="Portal"/>
    <s v="Network Issue"/>
    <s v="No"/>
    <s v="No"/>
    <s v="Met"/>
    <n v="2024"/>
    <s v="Nov"/>
    <s v="Nov-2024"/>
    <s v="Met"/>
    <s v="9-24 Hours"/>
    <n v="-26.19"/>
  </r>
  <r>
    <s v="INM-0547"/>
    <s v="INM"/>
    <d v="2024-11-09T18:55:52"/>
    <s v="P4"/>
    <s v="Performance Issue"/>
    <s v="Access"/>
    <s v="INM ticket requiring operational handling"/>
    <s v="In Process"/>
    <x v="0"/>
    <s v="Anil"/>
    <n v="48"/>
    <n v="3.44"/>
    <m/>
    <m/>
    <s v="Pending"/>
    <n v="9989.07"/>
    <s v="Low"/>
    <s v="India"/>
    <s v="Monitoring Alert"/>
    <s v="Unknown"/>
    <s v="No"/>
    <s v="No"/>
    <s v="Pending"/>
    <n v="2024"/>
    <s v="Nov"/>
    <s v="Nov-2024"/>
    <s v="Pending"/>
    <s v="Pending"/>
    <s v=""/>
  </r>
  <r>
    <s v="SRM-0803"/>
    <s v="SRM"/>
    <d v="2024-11-10T09:41:47"/>
    <s v="P4"/>
    <s v="New User Setup"/>
    <s v="Middleware"/>
    <s v="SRM ticket requiring operational handling"/>
    <s v="Answered"/>
    <x v="5"/>
    <s v="Kavya"/>
    <n v="48"/>
    <n v="3.52"/>
    <n v="17.489999999999998"/>
    <d v="2024-11-11T03:11:04"/>
    <s v="Met"/>
    <n v="17.489999999999998"/>
    <s v="Low"/>
    <s v="India"/>
    <s v="Email"/>
    <s v="Application Defect"/>
    <s v="No"/>
    <s v="No"/>
    <s v="Met"/>
    <n v="2024"/>
    <s v="Nov"/>
    <s v="Nov-2024"/>
    <s v="Met"/>
    <s v="9-24 Hours"/>
    <n v="-30.51"/>
  </r>
  <r>
    <s v="SRM-0813"/>
    <s v="SRM"/>
    <d v="2024-11-10T15:03:55"/>
    <s v="P4"/>
    <s v="Data Request"/>
    <s v="Security"/>
    <s v="SRM ticket requiring operational handling"/>
    <s v="Closed"/>
    <x v="3"/>
    <s v="Manoj"/>
    <n v="48"/>
    <n v="2.3199999999999998"/>
    <n v="43.81"/>
    <d v="2024-11-12T10:52:20"/>
    <s v="Met"/>
    <n v="43.81"/>
    <s v="Medium"/>
    <s v="US"/>
    <s v="Service Desk"/>
    <s v="Capacity Constraint"/>
    <s v="Yes"/>
    <s v="No"/>
    <s v="Met"/>
    <n v="2024"/>
    <s v="Nov"/>
    <s v="Nov-2024"/>
    <s v="Met"/>
    <s v="25-48 Hours"/>
    <n v="-4.1899999999999977"/>
  </r>
  <r>
    <s v="SRM-0163"/>
    <s v="SRM"/>
    <d v="2024-11-10T17:25:34"/>
    <s v="P4"/>
    <s v="Certificate Request"/>
    <s v="Security"/>
    <s v="SRM ticket requiring operational handling"/>
    <s v="Closed"/>
    <x v="0"/>
    <s v="Kavya"/>
    <n v="48"/>
    <n v="4.29"/>
    <n v="37.369999999999997"/>
    <d v="2024-11-12T06:47:39"/>
    <s v="Met"/>
    <n v="37.369999999999997"/>
    <s v="High"/>
    <s v="UK"/>
    <s v="Portal"/>
    <s v="User Error"/>
    <s v="No"/>
    <s v="No"/>
    <s v="Met"/>
    <n v="2024"/>
    <s v="Nov"/>
    <s v="Nov-2024"/>
    <s v="Met"/>
    <s v="25-48 Hours"/>
    <n v="-10.630000000000003"/>
  </r>
  <r>
    <s v="INM-0795"/>
    <s v="INM"/>
    <d v="2024-11-11T06:45:18"/>
    <s v="P4"/>
    <s v="Application Down"/>
    <s v="Database"/>
    <s v="INM ticket requiring operational handling"/>
    <s v="Closed"/>
    <x v="3"/>
    <s v="Sneha"/>
    <n v="48"/>
    <n v="3.02"/>
    <n v="31.23"/>
    <d v="2024-11-12T13:59:14"/>
    <s v="Met"/>
    <n v="31.23"/>
    <s v="High"/>
    <s v="India"/>
    <s v="Email"/>
    <s v="Infrastructure Failure"/>
    <s v="No"/>
    <s v="No"/>
    <s v="Met"/>
    <n v="2024"/>
    <s v="Nov"/>
    <s v="Nov-2024"/>
    <s v="Met"/>
    <s v="25-48 Hours"/>
    <n v="-16.77"/>
  </r>
  <r>
    <s v="SRM-0067"/>
    <s v="SRM"/>
    <d v="2024-11-11T06:47:40"/>
    <s v="P5"/>
    <s v="Access Request"/>
    <s v="Security"/>
    <s v="SRM ticket requiring operational handling"/>
    <s v="In Process"/>
    <x v="4"/>
    <s v="Amit"/>
    <n v="72"/>
    <n v="3.75"/>
    <m/>
    <m/>
    <s v="Pending"/>
    <n v="9953.2099999999991"/>
    <s v="High"/>
    <s v="US"/>
    <s v="Service Desk"/>
    <s v="Configuration Error"/>
    <s v="No"/>
    <s v="No"/>
    <s v="Pending"/>
    <n v="2024"/>
    <s v="Nov"/>
    <s v="Nov-2024"/>
    <s v="Pending"/>
    <s v="Pending"/>
    <s v=""/>
  </r>
  <r>
    <s v="PRM-0020"/>
    <s v="PRM"/>
    <d v="2024-11-11T08:17:24"/>
    <s v="P3"/>
    <s v="Recurring Application Issue"/>
    <s v="Database"/>
    <s v="PRM ticket requiring operational handling"/>
    <s v="Closed"/>
    <x v="2"/>
    <s v="Kiran"/>
    <n v="24"/>
    <n v="1.97"/>
    <n v="23.12"/>
    <d v="2024-11-12T07:24:19"/>
    <s v="Met"/>
    <n v="23.12"/>
    <s v="Medium"/>
    <s v="UK"/>
    <s v="Email"/>
    <s v="Application Defect"/>
    <s v="No"/>
    <s v="No"/>
    <s v="Met"/>
    <n v="2024"/>
    <s v="Nov"/>
    <s v="Nov-2024"/>
    <s v="Met"/>
    <s v="9-24 Hours"/>
    <n v="-0.87999999999999901"/>
  </r>
  <r>
    <s v="INM-0994"/>
    <s v="INM"/>
    <d v="2024-11-11T08:48:02"/>
    <s v="P4"/>
    <s v="Server Issue"/>
    <s v="Access"/>
    <s v="INM ticket requiring operational handling"/>
    <s v="Closed"/>
    <x v="4"/>
    <s v="Meera"/>
    <n v="48"/>
    <n v="3.36"/>
    <n v="21.51"/>
    <d v="2024-11-12T06:18:41"/>
    <s v="Met"/>
    <n v="21.51"/>
    <s v="High"/>
    <s v="India"/>
    <s v="Service Desk"/>
    <s v="Application Defect"/>
    <s v="No"/>
    <s v="No"/>
    <s v="Met"/>
    <n v="2024"/>
    <s v="Nov"/>
    <s v="Nov-2024"/>
    <s v="Met"/>
    <s v="9-24 Hours"/>
    <n v="-26.49"/>
  </r>
  <r>
    <s v="SRM-0005"/>
    <s v="SRM"/>
    <d v="2024-11-11T12:26:29"/>
    <s v="P4"/>
    <s v="Data Request"/>
    <s v="Reporting"/>
    <s v="SRM ticket requiring operational handling"/>
    <s v="Answered"/>
    <x v="1"/>
    <s v="Vikram"/>
    <n v="48"/>
    <n v="1.65"/>
    <n v="22.79"/>
    <d v="2024-11-12T11:13:41"/>
    <s v="Met"/>
    <n v="22.79"/>
    <s v="Low"/>
    <s v="India"/>
    <s v="Email"/>
    <s v="Infrastructure Failure"/>
    <s v="No"/>
    <s v="No"/>
    <s v="Met"/>
    <n v="2024"/>
    <s v="Nov"/>
    <s v="Nov-2024"/>
    <s v="Met"/>
    <s v="9-24 Hours"/>
    <n v="-25.21"/>
  </r>
  <r>
    <s v="INM-0473"/>
    <s v="INM"/>
    <d v="2024-11-11T20:24:34"/>
    <s v="P3"/>
    <s v="Certificate/TLS"/>
    <s v="Infrastructure"/>
    <s v="INM ticket requiring operational handling"/>
    <s v="Noticed"/>
    <x v="4"/>
    <s v="Arjun"/>
    <n v="24"/>
    <n v="2.64"/>
    <m/>
    <m/>
    <s v="Pending"/>
    <n v="9939.59"/>
    <s v="Medium"/>
    <s v="US"/>
    <s v="Portal"/>
    <s v="Unknown"/>
    <s v="No"/>
    <s v="No"/>
    <s v="Pending"/>
    <n v="2024"/>
    <s v="Nov"/>
    <s v="Nov-2024"/>
    <s v="Pending"/>
    <s v="Pending"/>
    <s v=""/>
  </r>
  <r>
    <s v="INM-0238"/>
    <s v="INM"/>
    <d v="2024-11-11T20:38:24"/>
    <s v="P4"/>
    <s v="Login/Access"/>
    <s v="Database"/>
    <s v="INM ticket requiring operational handling"/>
    <s v="Closed"/>
    <x v="0"/>
    <s v="Suresh"/>
    <n v="48"/>
    <n v="1.76"/>
    <n v="36.32"/>
    <d v="2024-11-13T08:57:34"/>
    <s v="Met"/>
    <n v="36.32"/>
    <s v="Medium"/>
    <s v="India"/>
    <s v="Email"/>
    <s v="Access Issue"/>
    <s v="No"/>
    <s v="Yes"/>
    <s v="Met"/>
    <n v="2024"/>
    <s v="Nov"/>
    <s v="Nov-2024"/>
    <s v="Met"/>
    <s v="25-48 Hours"/>
    <n v="-11.68"/>
  </r>
  <r>
    <s v="SRM-0878"/>
    <s v="SRM"/>
    <d v="2024-11-12T02:03:48"/>
    <s v="P4"/>
    <s v="Data Request"/>
    <s v="Infrastructure"/>
    <s v="SRM ticket requiring operational handling"/>
    <s v="Closed"/>
    <x v="2"/>
    <s v="Asha"/>
    <n v="48"/>
    <n v="5.83"/>
    <n v="18.3"/>
    <d v="2024-11-12T20:21:38"/>
    <s v="Met"/>
    <n v="18.3"/>
    <s v="High"/>
    <s v="UK"/>
    <s v="Phone"/>
    <s v="Access Issue"/>
    <s v="No"/>
    <s v="No"/>
    <s v="Met"/>
    <n v="2024"/>
    <s v="Nov"/>
    <s v="Nov-2024"/>
    <s v="Met"/>
    <s v="9-24 Hours"/>
    <n v="-29.7"/>
  </r>
  <r>
    <s v="INM-0005"/>
    <s v="INM"/>
    <d v="2024-11-12T12:49:09"/>
    <s v="P3"/>
    <s v="Database Issue"/>
    <s v="Reporting"/>
    <s v="INM ticket requiring operational handling"/>
    <s v="Noticed"/>
    <x v="0"/>
    <s v="Vikram"/>
    <n v="24"/>
    <n v="2.02"/>
    <m/>
    <m/>
    <s v="Pending"/>
    <n v="9923.18"/>
    <s v="Low"/>
    <s v="India"/>
    <s v="Email"/>
    <s v="Unknown"/>
    <s v="No"/>
    <s v="Yes"/>
    <s v="Pending"/>
    <n v="2024"/>
    <s v="Nov"/>
    <s v="Nov-2024"/>
    <s v="Pending"/>
    <s v="Pending"/>
    <s v=""/>
  </r>
  <r>
    <s v="SRM-0225"/>
    <s v="SRM"/>
    <d v="2024-11-12T14:10:41"/>
    <s v="P3"/>
    <s v="Software Installation"/>
    <s v="Access"/>
    <s v="SRM ticket requiring operational handling"/>
    <s v="Closed"/>
    <x v="5"/>
    <s v="Divya"/>
    <n v="24"/>
    <n v="3.61"/>
    <n v="44.38"/>
    <d v="2024-11-14T10:33:32"/>
    <s v="Breached"/>
    <n v="44.38"/>
    <s v="High"/>
    <s v="India"/>
    <s v="Portal"/>
    <s v="Certificate Expiry"/>
    <s v="No"/>
    <s v="No"/>
    <s v="Breached"/>
    <n v="2024"/>
    <s v="Nov"/>
    <s v="Nov-2024"/>
    <s v="Breached"/>
    <s v="25-48 Hours"/>
    <n v="20.380000000000003"/>
  </r>
  <r>
    <s v="INM-0621"/>
    <s v="INM"/>
    <d v="2024-11-12T23:24:19"/>
    <s v="P4"/>
    <s v="Integration Failure"/>
    <s v="Application"/>
    <s v="INM ticket requiring operational handling"/>
    <s v="Closed"/>
    <x v="4"/>
    <s v="Anil"/>
    <n v="48"/>
    <n v="1.21"/>
    <n v="30.39"/>
    <d v="2024-11-14T05:47:58"/>
    <s v="Met"/>
    <n v="30.39"/>
    <s v="High"/>
    <s v="Europe"/>
    <s v="Service Desk"/>
    <s v="User Error"/>
    <s v="No"/>
    <s v="No"/>
    <s v="Met"/>
    <n v="2024"/>
    <s v="Nov"/>
    <s v="Nov-2024"/>
    <s v="Met"/>
    <s v="25-48 Hours"/>
    <n v="-17.61"/>
  </r>
  <r>
    <s v="INM-0407"/>
    <s v="INM"/>
    <d v="2024-11-13T00:48:44"/>
    <s v="P4"/>
    <s v="Integration Failure"/>
    <s v="Database"/>
    <s v="INM ticket requiring operational handling"/>
    <s v="Closed"/>
    <x v="2"/>
    <s v="Nisha"/>
    <n v="48"/>
    <n v="0.74"/>
    <n v="39.15"/>
    <d v="2024-11-14T15:57:28"/>
    <s v="Met"/>
    <n v="39.15"/>
    <s v="Low"/>
    <s v="Europe"/>
    <s v="Phone"/>
    <s v="Infrastructure Failure"/>
    <s v="Yes"/>
    <s v="No"/>
    <s v="Met"/>
    <n v="2024"/>
    <s v="Nov"/>
    <s v="Nov-2024"/>
    <s v="Met"/>
    <s v="25-48 Hours"/>
    <n v="-8.8500000000000014"/>
  </r>
  <r>
    <s v="SRM-0445"/>
    <s v="SRM"/>
    <d v="2024-11-13T01:43:33"/>
    <s v="P4"/>
    <s v="Configuration Change"/>
    <s v="Security"/>
    <s v="SRM ticket requiring operational handling"/>
    <s v="Assigned"/>
    <x v="4"/>
    <s v="Arjun"/>
    <n v="48"/>
    <n v="4.03"/>
    <m/>
    <m/>
    <s v="Pending"/>
    <n v="9910.27"/>
    <s v="High"/>
    <s v="India"/>
    <s v="Phone"/>
    <s v="User Error"/>
    <s v="No"/>
    <s v="No"/>
    <s v="Pending"/>
    <n v="2024"/>
    <s v="Nov"/>
    <s v="Nov-2024"/>
    <s v="Pending"/>
    <s v="Pending"/>
    <s v=""/>
  </r>
  <r>
    <s v="INM-0435"/>
    <s v="INM"/>
    <d v="2024-11-13T03:12:58"/>
    <s v="P3"/>
    <s v="Integration Failure"/>
    <s v="Database"/>
    <s v="INM ticket requiring operational handling"/>
    <s v="Closed"/>
    <x v="3"/>
    <s v="Kavya"/>
    <n v="24"/>
    <n v="1.8"/>
    <n v="22.71"/>
    <d v="2024-11-14T01:55:47"/>
    <s v="Met"/>
    <n v="22.71"/>
    <s v="Low"/>
    <s v="APAC"/>
    <s v="Email"/>
    <s v="Application Defect"/>
    <s v="No"/>
    <s v="No"/>
    <s v="Met"/>
    <n v="2024"/>
    <s v="Nov"/>
    <s v="Nov-2024"/>
    <s v="Met"/>
    <s v="9-24 Hours"/>
    <n v="-1.2899999999999991"/>
  </r>
  <r>
    <s v="INM-0633"/>
    <s v="INM"/>
    <d v="2024-11-13T04:17:04"/>
    <s v="P4"/>
    <s v="Login/Access"/>
    <s v="Database"/>
    <s v="INM ticket requiring operational handling"/>
    <s v="Assigned"/>
    <x v="4"/>
    <s v="Suresh"/>
    <n v="48"/>
    <n v="0.6"/>
    <m/>
    <m/>
    <s v="Pending"/>
    <n v="9907.7199999999993"/>
    <s v="Medium"/>
    <s v="UK"/>
    <s v="Phone"/>
    <s v="Infrastructure Failure"/>
    <s v="No"/>
    <s v="No"/>
    <s v="Pending"/>
    <n v="2024"/>
    <s v="Nov"/>
    <s v="Nov-2024"/>
    <s v="Pending"/>
    <s v="Pending"/>
    <s v=""/>
  </r>
  <r>
    <s v="INM-0155"/>
    <s v="INM"/>
    <d v="2024-11-13T11:39:14"/>
    <s v="P2"/>
    <s v="Database Issue"/>
    <s v="Database"/>
    <s v="INM ticket requiring operational handling"/>
    <s v="Closed"/>
    <x v="2"/>
    <s v="Rahul"/>
    <n v="8"/>
    <n v="0.77"/>
    <n v="11.45"/>
    <d v="2024-11-13T23:06:30"/>
    <s v="Breached"/>
    <n v="11.45"/>
    <s v="High"/>
    <s v="UK"/>
    <s v="Email"/>
    <s v="Network Issue"/>
    <s v="No"/>
    <s v="No"/>
    <s v="Breached"/>
    <n v="2024"/>
    <s v="Nov"/>
    <s v="Nov-2024"/>
    <s v="Breached"/>
    <s v="9-24 Hours"/>
    <n v="3.4499999999999993"/>
  </r>
  <r>
    <s v="SRM-0684"/>
    <s v="SRM"/>
    <d v="2024-11-13T23:09:49"/>
    <s v="P4"/>
    <s v="Data Request"/>
    <s v="Infrastructure"/>
    <s v="SRM ticket requiring operational handling"/>
    <s v="Noticed"/>
    <x v="2"/>
    <s v="Swati"/>
    <n v="48"/>
    <n v="1.1000000000000001"/>
    <m/>
    <m/>
    <s v="Pending"/>
    <n v="9888.84"/>
    <s v="Low"/>
    <s v="APAC"/>
    <s v="Monitoring Alert"/>
    <s v="Capacity Constraint"/>
    <s v="No"/>
    <s v="No"/>
    <s v="Pending"/>
    <n v="2024"/>
    <s v="Nov"/>
    <s v="Nov-2024"/>
    <s v="Pending"/>
    <s v="Pending"/>
    <s v=""/>
  </r>
  <r>
    <s v="SRM-0856"/>
    <s v="SRM"/>
    <d v="2024-11-13T23:34:57"/>
    <s v="P4"/>
    <s v="Certificate Request"/>
    <s v="Application"/>
    <s v="SRM ticket requiring operational handling"/>
    <s v="Closed"/>
    <x v="3"/>
    <s v="Meera"/>
    <n v="48"/>
    <n v="2.17"/>
    <n v="3.88"/>
    <d v="2024-11-14T03:27:41"/>
    <s v="Met"/>
    <n v="3.88"/>
    <s v="High"/>
    <s v="APAC"/>
    <s v="Email"/>
    <s v="Certificate Expiry"/>
    <s v="No"/>
    <s v="No"/>
    <s v="Met"/>
    <n v="2024"/>
    <s v="Nov"/>
    <s v="Nov-2024"/>
    <s v="Met"/>
    <s v="0-4 Hours"/>
    <n v="-44.12"/>
  </r>
  <r>
    <s v="INM-0354"/>
    <s v="INM"/>
    <d v="2024-11-14T01:20:33"/>
    <s v="P1"/>
    <s v="Certificate/TLS"/>
    <s v="Access"/>
    <s v="INM ticket requiring operational handling"/>
    <s v="Assigned"/>
    <x v="2"/>
    <s v="Neha"/>
    <n v="4"/>
    <n v="0.1"/>
    <m/>
    <m/>
    <s v="Pending"/>
    <n v="9886.66"/>
    <s v="Critical"/>
    <s v="US"/>
    <s v="Email"/>
    <s v="Certificate Expiry"/>
    <s v="No"/>
    <s v="No"/>
    <s v="Pending"/>
    <n v="2024"/>
    <s v="Nov"/>
    <s v="Nov-2024"/>
    <s v="Pending"/>
    <s v="Pending"/>
    <s v=""/>
  </r>
  <r>
    <s v="INM-0091"/>
    <s v="INM"/>
    <d v="2024-11-14T03:26:27"/>
    <s v="P4"/>
    <s v="Performance Issue"/>
    <s v="Database"/>
    <s v="INM ticket requiring operational handling"/>
    <s v="Closed"/>
    <x v="2"/>
    <s v="Manoj"/>
    <n v="48"/>
    <n v="11.68"/>
    <n v="23.01"/>
    <d v="2024-11-15T02:27:20"/>
    <s v="Met"/>
    <n v="23.01"/>
    <s v="Low"/>
    <s v="APAC"/>
    <s v="Phone"/>
    <s v="Certificate Expiry"/>
    <s v="No"/>
    <s v="No"/>
    <s v="Met"/>
    <n v="2024"/>
    <s v="Nov"/>
    <s v="Nov-2024"/>
    <s v="Met"/>
    <s v="9-24 Hours"/>
    <n v="-24.99"/>
  </r>
  <r>
    <s v="PRM-0081"/>
    <s v="PRM"/>
    <d v="2024-11-14T16:49:13"/>
    <s v="P4"/>
    <s v="Security Vulnerability"/>
    <s v="Database"/>
    <s v="PRM ticket requiring operational handling"/>
    <s v="Closed"/>
    <x v="0"/>
    <s v="Amit"/>
    <n v="48"/>
    <n v="4.18"/>
    <n v="71.52"/>
    <d v="2024-11-17T16:20:37"/>
    <s v="Breached"/>
    <n v="71.52"/>
    <s v="Medium"/>
    <s v="APAC"/>
    <s v="Portal"/>
    <s v="User Error"/>
    <s v="No"/>
    <s v="Yes"/>
    <s v="Breached"/>
    <n v="2024"/>
    <s v="Nov"/>
    <s v="Nov-2024"/>
    <s v="Breached"/>
    <s v="48+ Hours"/>
    <n v="23.519999999999996"/>
  </r>
  <r>
    <s v="PRM-0807"/>
    <s v="PRM"/>
    <d v="2024-11-14T17:28:11"/>
    <s v="P3"/>
    <s v="Database Root Cause"/>
    <s v="Access"/>
    <s v="PRM ticket requiring operational handling"/>
    <s v="Answered"/>
    <x v="5"/>
    <s v="Suresh"/>
    <n v="24"/>
    <n v="1.63"/>
    <n v="10.83"/>
    <d v="2024-11-15T04:17:47"/>
    <s v="Met"/>
    <n v="10.83"/>
    <s v="Medium"/>
    <s v="India"/>
    <s v="Email"/>
    <s v="Unknown"/>
    <s v="No"/>
    <s v="No"/>
    <s v="Met"/>
    <n v="2024"/>
    <s v="Nov"/>
    <s v="Nov-2024"/>
    <s v="Met"/>
    <s v="9-24 Hours"/>
    <n v="-13.17"/>
  </r>
  <r>
    <s v="PRM-0388"/>
    <s v="PRM"/>
    <d v="2024-11-14T18:27:22"/>
    <s v="P4"/>
    <s v="Recurring Application Issue"/>
    <s v="Security"/>
    <s v="PRM ticket requiring operational handling"/>
    <s v="Closed"/>
    <x v="3"/>
    <s v="Neha"/>
    <n v="48"/>
    <n v="1.68"/>
    <n v="12.41"/>
    <d v="2024-11-15T06:52:00"/>
    <s v="Met"/>
    <n v="12.41"/>
    <s v="Low"/>
    <s v="Europe"/>
    <s v="Email"/>
    <s v="Certificate Expiry"/>
    <s v="No"/>
    <s v="No"/>
    <s v="Met"/>
    <n v="2024"/>
    <s v="Nov"/>
    <s v="Nov-2024"/>
    <s v="Met"/>
    <s v="9-24 Hours"/>
    <n v="-35.590000000000003"/>
  </r>
  <r>
    <s v="SRM-0257"/>
    <s v="SRM"/>
    <d v="2024-11-14T22:33:52"/>
    <s v="P3"/>
    <s v="Access Request"/>
    <s v="Application"/>
    <s v="SRM ticket requiring operational handling"/>
    <s v="Closed"/>
    <x v="3"/>
    <s v="Arjun"/>
    <n v="24"/>
    <n v="0.34"/>
    <n v="12.58"/>
    <d v="2024-11-15T11:08:32"/>
    <s v="Met"/>
    <n v="12.58"/>
    <s v="High"/>
    <s v="APAC"/>
    <s v="Service Desk"/>
    <s v="Capacity Constraint"/>
    <s v="No"/>
    <s v="No"/>
    <s v="Met"/>
    <n v="2024"/>
    <s v="Nov"/>
    <s v="Nov-2024"/>
    <s v="Met"/>
    <s v="9-24 Hours"/>
    <n v="-11.42"/>
  </r>
  <r>
    <s v="INM-0140"/>
    <s v="INM"/>
    <d v="2024-11-15T05:46:11"/>
    <s v="P2"/>
    <s v="Server Issue"/>
    <s v="Reporting"/>
    <s v="INM ticket requiring operational handling"/>
    <s v="In Process"/>
    <x v="5"/>
    <s v="Sneha"/>
    <n v="8"/>
    <n v="0.85"/>
    <m/>
    <m/>
    <s v="Pending"/>
    <n v="9858.23"/>
    <s v="High"/>
    <s v="Europe"/>
    <s v="Service Desk"/>
    <s v="Application Defect"/>
    <s v="No"/>
    <s v="No"/>
    <s v="Pending"/>
    <n v="2024"/>
    <s v="Nov"/>
    <s v="Nov-2024"/>
    <s v="Pending"/>
    <s v="Pending"/>
    <s v=""/>
  </r>
  <r>
    <s v="INM-0082"/>
    <s v="INM"/>
    <d v="2024-11-15T13:23:35"/>
    <s v="P2"/>
    <s v="Certificate/TLS"/>
    <s v="Reporting"/>
    <s v="INM ticket requiring operational handling"/>
    <s v="Noticed"/>
    <x v="5"/>
    <s v="Ravi"/>
    <n v="8"/>
    <n v="0.75"/>
    <m/>
    <m/>
    <s v="Pending"/>
    <n v="9850.61"/>
    <s v="High"/>
    <s v="UK"/>
    <s v="Service Desk"/>
    <s v="Application Defect"/>
    <s v="No"/>
    <s v="No"/>
    <s v="Pending"/>
    <n v="2024"/>
    <s v="Nov"/>
    <s v="Nov-2024"/>
    <s v="Pending"/>
    <s v="Pending"/>
    <s v=""/>
  </r>
  <r>
    <s v="PRM-0625"/>
    <s v="PRM"/>
    <d v="2024-11-15T15:06:34"/>
    <s v="P5"/>
    <s v="Security Vulnerability"/>
    <s v="Middleware"/>
    <s v="PRM ticket requiring operational handling"/>
    <s v="Closed"/>
    <x v="5"/>
    <s v="Ravi"/>
    <n v="72"/>
    <n v="5.94"/>
    <n v="53.85"/>
    <d v="2024-11-17T20:57:22"/>
    <s v="Met"/>
    <n v="53.85"/>
    <s v="Medium"/>
    <s v="Europe"/>
    <s v="Portal"/>
    <s v="Capacity Constraint"/>
    <s v="No"/>
    <s v="No"/>
    <s v="Met"/>
    <n v="2024"/>
    <s v="Nov"/>
    <s v="Nov-2024"/>
    <s v="Met"/>
    <s v="48+ Hours"/>
    <n v="-18.149999999999999"/>
  </r>
  <r>
    <s v="INM-0756"/>
    <s v="INM"/>
    <d v="2024-11-16T02:35:17"/>
    <s v="P2"/>
    <s v="Integration Failure"/>
    <s v="Access"/>
    <s v="INM ticket requiring operational handling"/>
    <s v="In Process"/>
    <x v="4"/>
    <s v="Vikram"/>
    <n v="8"/>
    <n v="0.77"/>
    <m/>
    <m/>
    <s v="Pending"/>
    <n v="9837.41"/>
    <s v="High"/>
    <s v="UK"/>
    <s v="Phone"/>
    <s v="Unknown"/>
    <s v="No"/>
    <s v="Yes"/>
    <s v="Pending"/>
    <n v="2024"/>
    <s v="Nov"/>
    <s v="Nov-2024"/>
    <s v="Pending"/>
    <s v="Pending"/>
    <s v=""/>
  </r>
  <r>
    <s v="SRM-0103"/>
    <s v="SRM"/>
    <d v="2024-11-16T05:56:16"/>
    <s v="P4"/>
    <s v="Certificate Request"/>
    <s v="Access"/>
    <s v="SRM ticket requiring operational handling"/>
    <s v="In Process"/>
    <x v="1"/>
    <s v="Asha"/>
    <n v="48"/>
    <n v="4.25"/>
    <m/>
    <m/>
    <s v="Pending"/>
    <n v="9834.06"/>
    <s v="High"/>
    <s v="UK"/>
    <s v="Phone"/>
    <s v="Access Issue"/>
    <s v="No"/>
    <s v="No"/>
    <s v="Pending"/>
    <n v="2024"/>
    <s v="Nov"/>
    <s v="Nov-2024"/>
    <s v="Pending"/>
    <s v="Pending"/>
    <s v=""/>
  </r>
  <r>
    <s v="SRM-0320"/>
    <s v="SRM"/>
    <d v="2024-11-16T07:00:15"/>
    <s v="P3"/>
    <s v="New User Setup"/>
    <s v="Reporting"/>
    <s v="SRM ticket requiring operational handling"/>
    <s v="In Process"/>
    <x v="1"/>
    <s v="Pooja"/>
    <n v="24"/>
    <n v="1.68"/>
    <m/>
    <m/>
    <s v="Pending"/>
    <n v="9833"/>
    <s v="Medium"/>
    <s v="APAC"/>
    <s v="Phone"/>
    <s v="Certificate Expiry"/>
    <s v="No"/>
    <s v="No"/>
    <s v="Pending"/>
    <n v="2024"/>
    <s v="Nov"/>
    <s v="Nov-2024"/>
    <s v="Pending"/>
    <s v="Pending"/>
    <s v=""/>
  </r>
  <r>
    <s v="PRM-0829"/>
    <s v="PRM"/>
    <d v="2024-11-16T15:14:23"/>
    <s v="P3"/>
    <s v="Security Vulnerability"/>
    <s v="Database"/>
    <s v="PRM ticket requiring operational handling"/>
    <s v="Answered"/>
    <x v="2"/>
    <s v="Vikram"/>
    <n v="24"/>
    <n v="2.4500000000000002"/>
    <n v="58.51"/>
    <d v="2024-11-19T01:44:58"/>
    <s v="Breached"/>
    <n v="58.51"/>
    <s v="Medium"/>
    <s v="Europe"/>
    <s v="Phone"/>
    <s v="Application Defect"/>
    <s v="No"/>
    <s v="No"/>
    <s v="Breached"/>
    <n v="2024"/>
    <s v="Nov"/>
    <s v="Nov-2024"/>
    <s v="Breached"/>
    <s v="48+ Hours"/>
    <n v="34.51"/>
  </r>
  <r>
    <s v="INM-0004"/>
    <s v="INM"/>
    <d v="2024-11-16T19:40:59"/>
    <s v="P3"/>
    <s v="Application Down"/>
    <s v="Reporting"/>
    <s v="INM ticket requiring operational handling"/>
    <s v="Closed"/>
    <x v="2"/>
    <s v="Nisha"/>
    <n v="24"/>
    <n v="2.91"/>
    <n v="11.73"/>
    <d v="2024-11-17T07:24:48"/>
    <s v="Met"/>
    <n v="11.73"/>
    <s v="Low"/>
    <s v="APAC"/>
    <s v="Service Desk"/>
    <s v="Unknown"/>
    <s v="No"/>
    <s v="No"/>
    <s v="Met"/>
    <n v="2024"/>
    <s v="Nov"/>
    <s v="Nov-2024"/>
    <s v="Met"/>
    <s v="9-24 Hours"/>
    <n v="-12.27"/>
  </r>
  <r>
    <s v="INM-0298"/>
    <s v="INM"/>
    <d v="2024-11-16T20:15:45"/>
    <s v="P4"/>
    <s v="Network Connectivity"/>
    <s v="Security"/>
    <s v="INM ticket requiring operational handling"/>
    <s v="Closed"/>
    <x v="5"/>
    <s v="Rahul"/>
    <n v="48"/>
    <n v="2.58"/>
    <n v="15.35"/>
    <d v="2024-11-17T11:36:30"/>
    <s v="Met"/>
    <n v="15.35"/>
    <s v="High"/>
    <s v="US"/>
    <s v="Service Desk"/>
    <s v="Access Issue"/>
    <s v="No"/>
    <s v="No"/>
    <s v="Met"/>
    <n v="2024"/>
    <s v="Nov"/>
    <s v="Nov-2024"/>
    <s v="Met"/>
    <s v="9-24 Hours"/>
    <n v="-32.65"/>
  </r>
  <r>
    <s v="SRM-0570"/>
    <s v="SRM"/>
    <d v="2024-11-16T22:51:33"/>
    <s v="P4"/>
    <s v="Account Request"/>
    <s v="Reporting"/>
    <s v="SRM ticket requiring operational handling"/>
    <s v="Closed"/>
    <x v="3"/>
    <s v="Anil"/>
    <n v="48"/>
    <n v="1.7"/>
    <n v="86.85"/>
    <d v="2024-11-20T13:42:20"/>
    <s v="Breached"/>
    <n v="86.85"/>
    <s v="Medium"/>
    <s v="APAC"/>
    <s v="Email"/>
    <s v="Configuration Error"/>
    <s v="No"/>
    <s v="No"/>
    <s v="Breached"/>
    <n v="2024"/>
    <s v="Nov"/>
    <s v="Nov-2024"/>
    <s v="Breached"/>
    <s v="48+ Hours"/>
    <n v="38.849999999999994"/>
  </r>
  <r>
    <s v="SRM-0992"/>
    <s v="SRM"/>
    <d v="2024-11-17T02:57:25"/>
    <s v="P4"/>
    <s v="Configuration Change"/>
    <s v="Infrastructure"/>
    <s v="SRM ticket requiring operational handling"/>
    <s v="Assigned"/>
    <x v="3"/>
    <s v="Nisha"/>
    <n v="48"/>
    <n v="3.78"/>
    <m/>
    <m/>
    <s v="Pending"/>
    <n v="9813.0400000000009"/>
    <s v="High"/>
    <s v="UK"/>
    <s v="Service Desk"/>
    <s v="Certificate Expiry"/>
    <s v="No"/>
    <s v="No"/>
    <s v="Pending"/>
    <n v="2024"/>
    <s v="Nov"/>
    <s v="Nov-2024"/>
    <s v="Pending"/>
    <s v="Pending"/>
    <s v=""/>
  </r>
  <r>
    <s v="PRM-0198"/>
    <s v="PRM"/>
    <d v="2024-11-17T03:12:34"/>
    <s v="P4"/>
    <s v="Infrastructure Root Cause"/>
    <s v="Application"/>
    <s v="PRM ticket requiring operational handling"/>
    <s v="Noticed"/>
    <x v="1"/>
    <s v="Pooja"/>
    <n v="48"/>
    <n v="1.95"/>
    <m/>
    <m/>
    <s v="Pending"/>
    <n v="9812.7900000000009"/>
    <s v="Medium"/>
    <s v="US"/>
    <s v="Portal"/>
    <s v="Infrastructure Failure"/>
    <s v="No"/>
    <s v="No"/>
    <s v="Pending"/>
    <n v="2024"/>
    <s v="Nov"/>
    <s v="Nov-2024"/>
    <s v="Pending"/>
    <s v="Pending"/>
    <s v=""/>
  </r>
  <r>
    <s v="PRM-0583"/>
    <s v="PRM"/>
    <d v="2024-11-17T07:27:58"/>
    <s v="P1"/>
    <s v="Database Root Cause"/>
    <s v="Application"/>
    <s v="PRM ticket requiring operational handling"/>
    <s v="Closed"/>
    <x v="5"/>
    <s v="Arjun"/>
    <n v="4"/>
    <n v="0.2"/>
    <n v="9.67"/>
    <d v="2024-11-17T17:08:11"/>
    <s v="Breached"/>
    <n v="9.67"/>
    <s v="Critical"/>
    <s v="Europe"/>
    <s v="Phone"/>
    <s v="Capacity Constraint"/>
    <s v="No"/>
    <s v="No"/>
    <s v="Breached"/>
    <n v="2024"/>
    <s v="Nov"/>
    <s v="Nov-2024"/>
    <s v="Breached"/>
    <s v="9-24 Hours"/>
    <n v="5.67"/>
  </r>
  <r>
    <s v="INM-0121"/>
    <s v="INM"/>
    <d v="2024-11-17T08:34:49"/>
    <s v="P4"/>
    <s v="Database Issue"/>
    <s v="Middleware"/>
    <s v="INM ticket requiring operational handling"/>
    <s v="Assigned"/>
    <x v="3"/>
    <s v="Ravi"/>
    <n v="48"/>
    <n v="7.45"/>
    <m/>
    <m/>
    <s v="Pending"/>
    <n v="9807.42"/>
    <s v="Medium"/>
    <s v="US"/>
    <s v="Portal"/>
    <s v="Configuration Error"/>
    <s v="No"/>
    <s v="No"/>
    <s v="Pending"/>
    <n v="2024"/>
    <s v="Nov"/>
    <s v="Nov-2024"/>
    <s v="Pending"/>
    <s v="Pending"/>
    <s v=""/>
  </r>
  <r>
    <s v="INM-0285"/>
    <s v="INM"/>
    <d v="2024-11-18T11:51:09"/>
    <s v="P2"/>
    <s v="Performance Issue"/>
    <s v="Reporting"/>
    <s v="INM ticket requiring operational handling"/>
    <s v="In Process"/>
    <x v="3"/>
    <s v="Kiran"/>
    <n v="8"/>
    <n v="0.17"/>
    <m/>
    <m/>
    <s v="Pending"/>
    <n v="9780.15"/>
    <s v="High"/>
    <s v="UK"/>
    <s v="Phone"/>
    <s v="Application Defect"/>
    <s v="No"/>
    <s v="No"/>
    <s v="Pending"/>
    <n v="2024"/>
    <s v="Nov"/>
    <s v="Nov-2024"/>
    <s v="Pending"/>
    <s v="Pending"/>
    <s v=""/>
  </r>
  <r>
    <s v="PRM-0781"/>
    <s v="PRM"/>
    <d v="2024-11-18T15:16:29"/>
    <s v="P5"/>
    <s v="Performance Root Cause"/>
    <s v="Security"/>
    <s v="PRM ticket requiring operational handling"/>
    <s v="In Process"/>
    <x v="0"/>
    <s v="Kiran"/>
    <n v="72"/>
    <n v="4.41"/>
    <m/>
    <m/>
    <s v="Pending"/>
    <n v="9776.73"/>
    <s v="Medium"/>
    <s v="US"/>
    <s v="Monitoring Alert"/>
    <s v="Capacity Constraint"/>
    <s v="No"/>
    <s v="No"/>
    <s v="Pending"/>
    <n v="2024"/>
    <s v="Nov"/>
    <s v="Nov-2024"/>
    <s v="Pending"/>
    <s v="Pending"/>
    <s v=""/>
  </r>
  <r>
    <s v="PRM-0337"/>
    <s v="PRM"/>
    <d v="2024-11-18T20:22:14"/>
    <s v="P4"/>
    <s v="Security Vulnerability"/>
    <s v="Reporting"/>
    <s v="PRM ticket requiring operational handling"/>
    <s v="Closed"/>
    <x v="4"/>
    <s v="Rahul"/>
    <n v="48"/>
    <n v="3.7"/>
    <n v="40.82"/>
    <d v="2024-11-20T13:11:19"/>
    <s v="Met"/>
    <n v="40.82"/>
    <s v="Low"/>
    <s v="US"/>
    <s v="Phone"/>
    <s v="Third-Party Dependency"/>
    <s v="No"/>
    <s v="No"/>
    <s v="Met"/>
    <n v="2024"/>
    <s v="Nov"/>
    <s v="Nov-2024"/>
    <s v="Met"/>
    <s v="25-48 Hours"/>
    <n v="-7.18"/>
  </r>
  <r>
    <s v="PRM-0603"/>
    <s v="PRM"/>
    <d v="2024-11-18T21:26:22"/>
    <s v="P4"/>
    <s v="Infrastructure Root Cause"/>
    <s v="Reporting"/>
    <s v="PRM ticket requiring operational handling"/>
    <s v="Noticed"/>
    <x v="4"/>
    <s v="Kavya"/>
    <n v="48"/>
    <n v="6.55"/>
    <m/>
    <m/>
    <s v="Pending"/>
    <n v="9770.56"/>
    <s v="High"/>
    <s v="India"/>
    <s v="Portal"/>
    <s v="Third-Party Dependency"/>
    <s v="No"/>
    <s v="No"/>
    <s v="Pending"/>
    <n v="2024"/>
    <s v="Nov"/>
    <s v="Nov-2024"/>
    <s v="Pending"/>
    <s v="Pending"/>
    <s v=""/>
  </r>
  <r>
    <s v="INM-0800"/>
    <s v="INM"/>
    <d v="2024-11-19T07:57:32"/>
    <s v="P5"/>
    <s v="Certificate/TLS"/>
    <s v="Middleware"/>
    <s v="INM ticket requiring operational handling"/>
    <s v="Noticed"/>
    <x v="1"/>
    <s v="Divya"/>
    <n v="72"/>
    <n v="4.84"/>
    <m/>
    <m/>
    <s v="Pending"/>
    <n v="9760.0400000000009"/>
    <s v="Medium"/>
    <s v="APAC"/>
    <s v="Email"/>
    <s v="Network Issue"/>
    <s v="No"/>
    <s v="No"/>
    <s v="Pending"/>
    <n v="2024"/>
    <s v="Nov"/>
    <s v="Nov-2024"/>
    <s v="Pending"/>
    <s v="Pending"/>
    <s v=""/>
  </r>
  <r>
    <s v="INM-0935"/>
    <s v="INM"/>
    <d v="2024-11-19T14:19:42"/>
    <s v="P4"/>
    <s v="Performance Issue"/>
    <s v="Reporting"/>
    <s v="INM ticket requiring operational handling"/>
    <s v="Answered"/>
    <x v="0"/>
    <s v="Kavya"/>
    <n v="48"/>
    <n v="1.22"/>
    <n v="26.48"/>
    <d v="2024-11-20T16:48:18"/>
    <s v="Met"/>
    <n v="26.48"/>
    <s v="Low"/>
    <s v="India"/>
    <s v="Monitoring Alert"/>
    <s v="Network Issue"/>
    <s v="No"/>
    <s v="No"/>
    <s v="Met"/>
    <n v="2024"/>
    <s v="Nov"/>
    <s v="Nov-2024"/>
    <s v="Met"/>
    <s v="25-48 Hours"/>
    <n v="-21.52"/>
  </r>
  <r>
    <s v="PRM-0974"/>
    <s v="PRM"/>
    <d v="2024-11-19T23:01:39"/>
    <s v="P4"/>
    <s v="Infrastructure Root Cause"/>
    <s v="Reporting"/>
    <s v="PRM ticket requiring operational handling"/>
    <s v="Closed"/>
    <x v="2"/>
    <s v="Kavya"/>
    <n v="48"/>
    <n v="6.27"/>
    <n v="22.8"/>
    <d v="2024-11-20T21:49:30"/>
    <s v="Met"/>
    <n v="22.8"/>
    <s v="Medium"/>
    <s v="Europe"/>
    <s v="Email"/>
    <s v="User Error"/>
    <s v="No"/>
    <s v="No"/>
    <s v="Met"/>
    <n v="2024"/>
    <s v="Nov"/>
    <s v="Nov-2024"/>
    <s v="Met"/>
    <s v="9-24 Hours"/>
    <n v="-25.2"/>
  </r>
  <r>
    <s v="SRM-0876"/>
    <s v="SRM"/>
    <d v="2024-11-20T00:45:07"/>
    <s v="P3"/>
    <s v="Access Request"/>
    <s v="Database"/>
    <s v="SRM ticket requiring operational handling"/>
    <s v="Closed"/>
    <x v="0"/>
    <s v="Kiran"/>
    <n v="24"/>
    <n v="0.24"/>
    <n v="17.37"/>
    <d v="2024-11-20T18:07:12"/>
    <s v="Met"/>
    <n v="17.37"/>
    <s v="Low"/>
    <s v="UK"/>
    <s v="Phone"/>
    <s v="User Error"/>
    <s v="No"/>
    <s v="No"/>
    <s v="Met"/>
    <n v="2024"/>
    <s v="Nov"/>
    <s v="Nov-2024"/>
    <s v="Met"/>
    <s v="9-24 Hours"/>
    <n v="-6.629999999999999"/>
  </r>
  <r>
    <s v="INM-0030"/>
    <s v="INM"/>
    <d v="2024-11-20T03:15:30"/>
    <s v="P4"/>
    <s v="Network Connectivity"/>
    <s v="Reporting"/>
    <s v="INM ticket requiring operational handling"/>
    <s v="Closed"/>
    <x v="4"/>
    <s v="Rahul"/>
    <n v="48"/>
    <n v="2.58"/>
    <n v="25.82"/>
    <d v="2024-11-21T05:04:25"/>
    <s v="Met"/>
    <n v="25.82"/>
    <s v="High"/>
    <s v="APAC"/>
    <s v="Phone"/>
    <s v="Capacity Constraint"/>
    <s v="No"/>
    <s v="No"/>
    <s v="Met"/>
    <n v="2024"/>
    <s v="Nov"/>
    <s v="Nov-2024"/>
    <s v="Met"/>
    <s v="25-48 Hours"/>
    <n v="-22.18"/>
  </r>
  <r>
    <s v="PRM-0451"/>
    <s v="PRM"/>
    <d v="2024-11-20T10:31:19"/>
    <s v="P3"/>
    <s v="Infrastructure Root Cause"/>
    <s v="Access"/>
    <s v="PRM ticket requiring operational handling"/>
    <s v="Closed"/>
    <x v="2"/>
    <s v="Divya"/>
    <n v="24"/>
    <n v="0.49"/>
    <n v="19.829999999999998"/>
    <d v="2024-11-21T06:21:05"/>
    <s v="Met"/>
    <n v="19.829999999999998"/>
    <s v="High"/>
    <s v="India"/>
    <s v="Portal"/>
    <s v="Third-Party Dependency"/>
    <s v="No"/>
    <s v="Yes"/>
    <s v="Met"/>
    <n v="2024"/>
    <s v="Nov"/>
    <s v="Nov-2024"/>
    <s v="Met"/>
    <s v="9-24 Hours"/>
    <n v="-4.1700000000000017"/>
  </r>
  <r>
    <s v="SRM-0036"/>
    <s v="SRM"/>
    <d v="2024-11-20T16:59:08"/>
    <s v="P5"/>
    <s v="Account Request"/>
    <s v="Access"/>
    <s v="SRM ticket requiring operational handling"/>
    <s v="Closed"/>
    <x v="2"/>
    <s v="Divya"/>
    <n v="72"/>
    <n v="4.7300000000000004"/>
    <n v="29.42"/>
    <d v="2024-11-21T22:24:23"/>
    <s v="Met"/>
    <n v="29.42"/>
    <s v="High"/>
    <s v="India"/>
    <s v="Service Desk"/>
    <s v="Certificate Expiry"/>
    <s v="Yes"/>
    <s v="No"/>
    <s v="Met"/>
    <n v="2024"/>
    <s v="Nov"/>
    <s v="Nov-2024"/>
    <s v="Met"/>
    <s v="25-48 Hours"/>
    <n v="-42.58"/>
  </r>
  <r>
    <s v="SRM-0230"/>
    <s v="SRM"/>
    <d v="2024-11-20T17:42:56"/>
    <s v="P4"/>
    <s v="Report Request"/>
    <s v="Infrastructure"/>
    <s v="SRM ticket requiring operational handling"/>
    <s v="Answered"/>
    <x v="2"/>
    <s v="Manoj"/>
    <n v="48"/>
    <n v="3.51"/>
    <n v="25.47"/>
    <d v="2024-11-21T19:10:50"/>
    <s v="Met"/>
    <n v="25.47"/>
    <s v="Low"/>
    <s v="UK"/>
    <s v="Phone"/>
    <s v="Third-Party Dependency"/>
    <s v="No"/>
    <s v="No"/>
    <s v="Met"/>
    <n v="2024"/>
    <s v="Nov"/>
    <s v="Nov-2024"/>
    <s v="Met"/>
    <s v="25-48 Hours"/>
    <n v="-22.53"/>
  </r>
  <r>
    <s v="SRM-0524"/>
    <s v="SRM"/>
    <d v="2024-11-20T23:18:02"/>
    <s v="P3"/>
    <s v="Data Request"/>
    <s v="Reporting"/>
    <s v="SRM ticket requiring operational handling"/>
    <s v="Assigned"/>
    <x v="5"/>
    <s v="Ravi"/>
    <n v="24"/>
    <n v="2.42"/>
    <m/>
    <m/>
    <s v="Pending"/>
    <n v="9720.7000000000007"/>
    <s v="High"/>
    <s v="UK"/>
    <s v="Phone"/>
    <s v="Configuration Error"/>
    <s v="No"/>
    <s v="No"/>
    <s v="Pending"/>
    <n v="2024"/>
    <s v="Nov"/>
    <s v="Nov-2024"/>
    <s v="Pending"/>
    <s v="Pending"/>
    <s v=""/>
  </r>
  <r>
    <s v="PRM-0262"/>
    <s v="PRM"/>
    <d v="2024-11-21T02:56:18"/>
    <s v="P3"/>
    <s v="Capacity Problem"/>
    <s v="Access"/>
    <s v="PRM ticket requiring operational handling"/>
    <s v="Closed"/>
    <x v="1"/>
    <s v="Pooja"/>
    <n v="24"/>
    <n v="1.51"/>
    <n v="21.33"/>
    <d v="2024-11-22T00:16:12"/>
    <s v="Met"/>
    <n v="21.33"/>
    <s v="Low"/>
    <s v="US"/>
    <s v="Portal"/>
    <s v="Access Issue"/>
    <s v="No"/>
    <s v="No"/>
    <s v="Met"/>
    <n v="2024"/>
    <s v="Nov"/>
    <s v="Nov-2024"/>
    <s v="Met"/>
    <s v="9-24 Hours"/>
    <n v="-2.6700000000000017"/>
  </r>
  <r>
    <s v="INM-0689"/>
    <s v="INM"/>
    <d v="2024-11-21T10:20:54"/>
    <s v="P3"/>
    <s v="Database Issue"/>
    <s v="Database"/>
    <s v="INM ticket requiring operational handling"/>
    <s v="Closed"/>
    <x v="4"/>
    <s v="Priya"/>
    <n v="24"/>
    <n v="1.35"/>
    <n v="10.9"/>
    <d v="2024-11-21T21:14:52"/>
    <s v="Met"/>
    <n v="10.9"/>
    <s v="High"/>
    <s v="UK"/>
    <s v="Email"/>
    <s v="Infrastructure Failure"/>
    <s v="No"/>
    <s v="No"/>
    <s v="Met"/>
    <n v="2024"/>
    <s v="Nov"/>
    <s v="Nov-2024"/>
    <s v="Met"/>
    <s v="9-24 Hours"/>
    <n v="-13.1"/>
  </r>
  <r>
    <s v="PRM-0723"/>
    <s v="PRM"/>
    <d v="2024-11-21T14:13:34"/>
    <s v="P4"/>
    <s v="Database Root Cause"/>
    <s v="Security"/>
    <s v="PRM ticket requiring operational handling"/>
    <s v="Answered"/>
    <x v="2"/>
    <s v="Asha"/>
    <n v="48"/>
    <n v="4.1900000000000004"/>
    <n v="17.28"/>
    <d v="2024-11-22T07:30:11"/>
    <s v="Met"/>
    <n v="17.28"/>
    <s v="Medium"/>
    <s v="US"/>
    <s v="Service Desk"/>
    <s v="Certificate Expiry"/>
    <s v="No"/>
    <s v="No"/>
    <s v="Met"/>
    <n v="2024"/>
    <s v="Nov"/>
    <s v="Nov-2024"/>
    <s v="Met"/>
    <s v="9-24 Hours"/>
    <n v="-30.72"/>
  </r>
  <r>
    <s v="INM-0047"/>
    <s v="INM"/>
    <d v="2024-11-21T19:08:28"/>
    <s v="P5"/>
    <s v="Integration Failure"/>
    <s v="Application"/>
    <s v="INM ticket requiring operational handling"/>
    <s v="Answered"/>
    <x v="1"/>
    <s v="Neha"/>
    <n v="72"/>
    <n v="2.67"/>
    <n v="53.08"/>
    <d v="2024-11-24T00:13:28"/>
    <s v="Met"/>
    <n v="53.08"/>
    <s v="High"/>
    <s v="Europe"/>
    <s v="Email"/>
    <s v="Application Defect"/>
    <s v="No"/>
    <s v="No"/>
    <s v="Met"/>
    <n v="2024"/>
    <s v="Nov"/>
    <s v="Nov-2024"/>
    <s v="Met"/>
    <s v="48+ Hours"/>
    <n v="-18.920000000000002"/>
  </r>
  <r>
    <s v="PRM-0814"/>
    <s v="PRM"/>
    <d v="2024-11-21T22:39:04"/>
    <s v="P3"/>
    <s v="Capacity Problem"/>
    <s v="Middleware"/>
    <s v="PRM ticket requiring operational handling"/>
    <s v="Closed"/>
    <x v="4"/>
    <s v="Meera"/>
    <n v="24"/>
    <n v="0.72"/>
    <n v="53.23"/>
    <d v="2024-11-24T03:52:53"/>
    <s v="Breached"/>
    <n v="53.23"/>
    <s v="High"/>
    <s v="UK"/>
    <s v="Service Desk"/>
    <s v="Unknown"/>
    <s v="No"/>
    <s v="No"/>
    <s v="Breached"/>
    <n v="2024"/>
    <s v="Nov"/>
    <s v="Nov-2024"/>
    <s v="Breached"/>
    <s v="48+ Hours"/>
    <n v="29.229999999999997"/>
  </r>
  <r>
    <s v="INM-0186"/>
    <s v="INM"/>
    <d v="2024-11-22T03:21:56"/>
    <s v="P2"/>
    <s v="Network Connectivity"/>
    <s v="Infrastructure"/>
    <s v="INM ticket requiring operational handling"/>
    <s v="Closed"/>
    <x v="3"/>
    <s v="Asha"/>
    <n v="8"/>
    <n v="1.24"/>
    <n v="2.19"/>
    <d v="2024-11-22T05:33:28"/>
    <s v="Met"/>
    <n v="2.19"/>
    <s v="High"/>
    <s v="Europe"/>
    <s v="Portal"/>
    <s v="User Error"/>
    <s v="No"/>
    <s v="No"/>
    <s v="Met"/>
    <n v="2024"/>
    <s v="Nov"/>
    <s v="Nov-2024"/>
    <s v="Met"/>
    <s v="0-4 Hours"/>
    <n v="-5.8100000000000005"/>
  </r>
  <r>
    <s v="PRM-0023"/>
    <s v="PRM"/>
    <d v="2024-11-22T08:32:41"/>
    <s v="P3"/>
    <s v="Integration Root Cause"/>
    <s v="Access"/>
    <s v="PRM ticket requiring operational handling"/>
    <s v="In Process"/>
    <x v="4"/>
    <s v="Suresh"/>
    <n v="24"/>
    <n v="3.35"/>
    <m/>
    <m/>
    <s v="Pending"/>
    <n v="9687.4599999999991"/>
    <s v="Low"/>
    <s v="India"/>
    <s v="Monitoring Alert"/>
    <s v="User Error"/>
    <s v="No"/>
    <s v="No"/>
    <s v="Pending"/>
    <n v="2024"/>
    <s v="Nov"/>
    <s v="Nov-2024"/>
    <s v="Pending"/>
    <s v="Pending"/>
    <s v=""/>
  </r>
  <r>
    <s v="INM-0923"/>
    <s v="INM"/>
    <d v="2024-11-22T10:05:54"/>
    <s v="P3"/>
    <s v="Network Connectivity"/>
    <s v="Reporting"/>
    <s v="INM ticket requiring operational handling"/>
    <s v="Answered"/>
    <x v="4"/>
    <s v="Suresh"/>
    <n v="24"/>
    <n v="0.95"/>
    <n v="10.6"/>
    <d v="2024-11-22T20:41:47"/>
    <s v="Met"/>
    <n v="10.6"/>
    <s v="Low"/>
    <s v="Europe"/>
    <s v="Monitoring Alert"/>
    <s v="Capacity Constraint"/>
    <s v="No"/>
    <s v="Yes"/>
    <s v="Met"/>
    <n v="2024"/>
    <s v="Nov"/>
    <s v="Nov-2024"/>
    <s v="Met"/>
    <s v="9-24 Hours"/>
    <n v="-13.4"/>
  </r>
  <r>
    <s v="INM-0869"/>
    <s v="INM"/>
    <d v="2024-11-22T10:16:35"/>
    <s v="P3"/>
    <s v="Integration Failure"/>
    <s v="Security"/>
    <s v="INM ticket requiring operational handling"/>
    <s v="Closed"/>
    <x v="3"/>
    <s v="Amit"/>
    <n v="24"/>
    <n v="2.73"/>
    <n v="7.14"/>
    <d v="2024-11-22T17:25:06"/>
    <s v="Met"/>
    <n v="7.14"/>
    <s v="Medium"/>
    <s v="US"/>
    <s v="Email"/>
    <s v="Infrastructure Failure"/>
    <s v="No"/>
    <s v="No"/>
    <s v="Met"/>
    <n v="2024"/>
    <s v="Nov"/>
    <s v="Nov-2024"/>
    <s v="Met"/>
    <s v="5-8 Hours"/>
    <n v="-16.86"/>
  </r>
  <r>
    <s v="SRM-0528"/>
    <s v="SRM"/>
    <d v="2024-11-22T14:36:51"/>
    <s v="P5"/>
    <s v="New User Setup"/>
    <s v="Infrastructure"/>
    <s v="SRM ticket requiring operational handling"/>
    <s v="In Process"/>
    <x v="1"/>
    <s v="Kavya"/>
    <n v="72"/>
    <n v="19.66"/>
    <m/>
    <m/>
    <s v="Pending"/>
    <n v="9681.39"/>
    <s v="High"/>
    <s v="UK"/>
    <s v="Email"/>
    <s v="Certificate Expiry"/>
    <s v="No"/>
    <s v="No"/>
    <s v="Pending"/>
    <n v="2024"/>
    <s v="Nov"/>
    <s v="Nov-2024"/>
    <s v="Pending"/>
    <s v="Pending"/>
    <s v=""/>
  </r>
  <r>
    <s v="INM-0219"/>
    <s v="INM"/>
    <d v="2024-11-22T18:35:02"/>
    <s v="P3"/>
    <s v="Application Down"/>
    <s v="Application"/>
    <s v="INM ticket requiring operational handling"/>
    <s v="Closed"/>
    <x v="5"/>
    <s v="Meera"/>
    <n v="24"/>
    <n v="1.29"/>
    <n v="19.61"/>
    <d v="2024-11-23T14:11:43"/>
    <s v="Met"/>
    <n v="19.61"/>
    <s v="Low"/>
    <s v="UK"/>
    <s v="Portal"/>
    <s v="Configuration Error"/>
    <s v="No"/>
    <s v="Yes"/>
    <s v="Met"/>
    <n v="2024"/>
    <s v="Nov"/>
    <s v="Nov-2024"/>
    <s v="Met"/>
    <s v="9-24 Hours"/>
    <n v="-4.3900000000000006"/>
  </r>
  <r>
    <s v="INM-0267"/>
    <s v="INM"/>
    <d v="2024-11-22T18:50:13"/>
    <s v="P5"/>
    <s v="Integration Failure"/>
    <s v="Infrastructure"/>
    <s v="INM ticket requiring operational handling"/>
    <s v="In Process"/>
    <x v="5"/>
    <s v="Rohit"/>
    <n v="72"/>
    <n v="4.66"/>
    <m/>
    <m/>
    <s v="Pending"/>
    <n v="9677.16"/>
    <s v="Medium"/>
    <s v="US"/>
    <s v="Phone"/>
    <s v="Network Issue"/>
    <s v="No"/>
    <s v="No"/>
    <s v="Pending"/>
    <n v="2024"/>
    <s v="Nov"/>
    <s v="Nov-2024"/>
    <s v="Pending"/>
    <s v="Pending"/>
    <s v=""/>
  </r>
  <r>
    <s v="SRM-0360"/>
    <s v="SRM"/>
    <d v="2024-11-22T19:37:35"/>
    <s v="P4"/>
    <s v="Data Request"/>
    <s v="Infrastructure"/>
    <s v="SRM ticket requiring operational handling"/>
    <s v="Answered"/>
    <x v="3"/>
    <s v="Rahul"/>
    <n v="48"/>
    <n v="2.13"/>
    <n v="12.05"/>
    <d v="2024-11-23T07:40:39"/>
    <s v="Met"/>
    <n v="12.05"/>
    <s v="High"/>
    <s v="India"/>
    <s v="Service Desk"/>
    <s v="Access Issue"/>
    <s v="No"/>
    <s v="No"/>
    <s v="Met"/>
    <n v="2024"/>
    <s v="Nov"/>
    <s v="Nov-2024"/>
    <s v="Met"/>
    <s v="9-24 Hours"/>
    <n v="-35.950000000000003"/>
  </r>
  <r>
    <s v="PRM-0823"/>
    <s v="PRM"/>
    <d v="2024-11-23T11:37:00"/>
    <s v="P2"/>
    <s v="Security Vulnerability"/>
    <s v="Security"/>
    <s v="PRM ticket requiring operational handling"/>
    <s v="Answered"/>
    <x v="3"/>
    <s v="Pooja"/>
    <n v="8"/>
    <n v="0.56000000000000005"/>
    <n v="4.58"/>
    <d v="2024-11-23T16:11:39"/>
    <s v="Met"/>
    <n v="4.58"/>
    <s v="High"/>
    <s v="UK"/>
    <s v="Service Desk"/>
    <s v="User Error"/>
    <s v="No"/>
    <s v="Yes"/>
    <s v="Met"/>
    <n v="2024"/>
    <s v="Nov"/>
    <s v="Nov-2024"/>
    <s v="Met"/>
    <s v="5-8 Hours"/>
    <n v="-3.42"/>
  </r>
  <r>
    <s v="SRM-0621"/>
    <s v="SRM"/>
    <d v="2024-11-23T14:37:08"/>
    <s v="P4"/>
    <s v="Account Request"/>
    <s v="Application"/>
    <s v="SRM ticket requiring operational handling"/>
    <s v="Closed"/>
    <x v="3"/>
    <s v="Sneha"/>
    <n v="48"/>
    <n v="4.24"/>
    <n v="84.05"/>
    <d v="2024-11-27T02:40:17"/>
    <s v="Breached"/>
    <n v="84.05"/>
    <s v="Low"/>
    <s v="India"/>
    <s v="Phone"/>
    <s v="Third-Party Dependency"/>
    <s v="No"/>
    <s v="No"/>
    <s v="Breached"/>
    <n v="2024"/>
    <s v="Nov"/>
    <s v="Nov-2024"/>
    <s v="Breached"/>
    <s v="48+ Hours"/>
    <n v="36.049999999999997"/>
  </r>
  <r>
    <s v="INM-0883"/>
    <s v="INM"/>
    <d v="2024-11-24T01:24:34"/>
    <s v="P3"/>
    <s v="Performance Issue"/>
    <s v="Middleware"/>
    <s v="INM ticket requiring operational handling"/>
    <s v="Closed"/>
    <x v="4"/>
    <s v="Pooja"/>
    <n v="24"/>
    <n v="0.81"/>
    <n v="5.3"/>
    <d v="2024-11-24T06:42:30"/>
    <s v="Met"/>
    <n v="5.3"/>
    <s v="Medium"/>
    <s v="India"/>
    <s v="Email"/>
    <s v="Application Defect"/>
    <s v="No"/>
    <s v="Yes"/>
    <s v="Met"/>
    <n v="2024"/>
    <s v="Nov"/>
    <s v="Nov-2024"/>
    <s v="Met"/>
    <s v="5-8 Hours"/>
    <n v="-18.7"/>
  </r>
  <r>
    <s v="PRM-0966"/>
    <s v="PRM"/>
    <d v="2024-11-24T06:54:58"/>
    <s v="P3"/>
    <s v="Performance Root Cause"/>
    <s v="Access"/>
    <s v="PRM ticket requiring operational handling"/>
    <s v="In Process"/>
    <x v="4"/>
    <s v="Manoj"/>
    <n v="24"/>
    <n v="5.31"/>
    <m/>
    <m/>
    <s v="Pending"/>
    <n v="9641.08"/>
    <s v="Medium"/>
    <s v="US"/>
    <s v="Email"/>
    <s v="Unknown"/>
    <s v="No"/>
    <s v="No"/>
    <s v="Pending"/>
    <n v="2024"/>
    <s v="Nov"/>
    <s v="Nov-2024"/>
    <s v="Pending"/>
    <s v="Pending"/>
    <s v=""/>
  </r>
  <r>
    <s v="INM-0214"/>
    <s v="INM"/>
    <d v="2024-11-24T11:35:53"/>
    <s v="P5"/>
    <s v="Database Issue"/>
    <s v="Infrastructure"/>
    <s v="INM ticket requiring operational handling"/>
    <s v="In Process"/>
    <x v="4"/>
    <s v="Anil"/>
    <n v="72"/>
    <n v="0.59"/>
    <m/>
    <m/>
    <s v="Pending"/>
    <n v="9636.4"/>
    <s v="Low"/>
    <s v="UK"/>
    <s v="Monitoring Alert"/>
    <s v="Infrastructure Failure"/>
    <s v="No"/>
    <s v="No"/>
    <s v="Pending"/>
    <n v="2024"/>
    <s v="Nov"/>
    <s v="Nov-2024"/>
    <s v="Pending"/>
    <s v="Pending"/>
    <s v=""/>
  </r>
  <r>
    <s v="SRM-0858"/>
    <s v="SRM"/>
    <d v="2024-11-24T14:59:28"/>
    <s v="P4"/>
    <s v="New User Setup"/>
    <s v="Reporting"/>
    <s v="SRM ticket requiring operational handling"/>
    <s v="Answered"/>
    <x v="5"/>
    <s v="Kiran"/>
    <n v="48"/>
    <n v="1.36"/>
    <n v="41.25"/>
    <d v="2024-11-26T08:14:20"/>
    <s v="Met"/>
    <n v="41.25"/>
    <s v="High"/>
    <s v="UK"/>
    <s v="Service Desk"/>
    <s v="Application Defect"/>
    <s v="No"/>
    <s v="No"/>
    <s v="Met"/>
    <n v="2024"/>
    <s v="Nov"/>
    <s v="Nov-2024"/>
    <s v="Met"/>
    <s v="25-48 Hours"/>
    <n v="-6.75"/>
  </r>
  <r>
    <s v="SRM-0130"/>
    <s v="SRM"/>
    <d v="2024-11-24T18:40:43"/>
    <s v="P3"/>
    <s v="Account Request"/>
    <s v="Access"/>
    <s v="SRM ticket requiring operational handling"/>
    <s v="Assigned"/>
    <x v="5"/>
    <s v="Vikram"/>
    <n v="24"/>
    <n v="2.74"/>
    <m/>
    <m/>
    <s v="Pending"/>
    <n v="9629.32"/>
    <s v="High"/>
    <s v="Europe"/>
    <s v="Service Desk"/>
    <s v="Unknown"/>
    <s v="No"/>
    <s v="No"/>
    <s v="Pending"/>
    <n v="2024"/>
    <s v="Nov"/>
    <s v="Nov-2024"/>
    <s v="Pending"/>
    <s v="Pending"/>
    <s v=""/>
  </r>
  <r>
    <s v="SRM-0254"/>
    <s v="SRM"/>
    <d v="2024-11-25T02:34:09"/>
    <s v="P5"/>
    <s v="New User Setup"/>
    <s v="Access"/>
    <s v="SRM ticket requiring operational handling"/>
    <s v="Assigned"/>
    <x v="3"/>
    <s v="Sneha"/>
    <n v="72"/>
    <n v="6.93"/>
    <m/>
    <m/>
    <s v="Pending"/>
    <n v="9621.43"/>
    <s v="Low"/>
    <s v="US"/>
    <s v="Email"/>
    <s v="Third-Party Dependency"/>
    <s v="No"/>
    <s v="No"/>
    <s v="Pending"/>
    <n v="2024"/>
    <s v="Nov"/>
    <s v="Nov-2024"/>
    <s v="Pending"/>
    <s v="Pending"/>
    <s v=""/>
  </r>
  <r>
    <s v="INM-0020"/>
    <s v="INM"/>
    <d v="2024-11-25T05:34:14"/>
    <s v="P1"/>
    <s v="Database Issue"/>
    <s v="Database"/>
    <s v="INM ticket requiring operational handling"/>
    <s v="Closed"/>
    <x v="0"/>
    <s v="Asha"/>
    <n v="4"/>
    <n v="0.1"/>
    <n v="1.52"/>
    <d v="2024-11-25T07:05:22"/>
    <s v="Met"/>
    <n v="1.52"/>
    <s v="Critical"/>
    <s v="India"/>
    <s v="Service Desk"/>
    <s v="Configuration Error"/>
    <s v="No"/>
    <s v="Yes"/>
    <s v="Met"/>
    <n v="2024"/>
    <s v="Nov"/>
    <s v="Nov-2024"/>
    <s v="Met"/>
    <s v="0-4 Hours"/>
    <n v="-2.48"/>
  </r>
  <r>
    <s v="INM-0031"/>
    <s v="INM"/>
    <d v="2024-11-25T06:51:44"/>
    <s v="P5"/>
    <s v="Performance Issue"/>
    <s v="Reporting"/>
    <s v="INM ticket requiring operational handling"/>
    <s v="In Process"/>
    <x v="4"/>
    <s v="Manoj"/>
    <n v="72"/>
    <n v="1.71"/>
    <m/>
    <m/>
    <s v="Pending"/>
    <n v="9617.14"/>
    <s v="Medium"/>
    <s v="APAC"/>
    <s v="Phone"/>
    <s v="Capacity Constraint"/>
    <s v="No"/>
    <s v="No"/>
    <s v="Pending"/>
    <n v="2024"/>
    <s v="Nov"/>
    <s v="Nov-2024"/>
    <s v="Pending"/>
    <s v="Pending"/>
    <s v=""/>
  </r>
  <r>
    <s v="PRM-0183"/>
    <s v="PRM"/>
    <d v="2024-11-26T01:14:11"/>
    <s v="P3"/>
    <s v="Process Gap"/>
    <s v="Reporting"/>
    <s v="PRM ticket requiring operational handling"/>
    <s v="Closed"/>
    <x v="5"/>
    <s v="Swati"/>
    <n v="24"/>
    <n v="0.98"/>
    <n v="15.52"/>
    <d v="2024-11-26T16:45:08"/>
    <s v="Met"/>
    <n v="15.52"/>
    <s v="Low"/>
    <s v="Europe"/>
    <s v="Monitoring Alert"/>
    <s v="Application Defect"/>
    <s v="No"/>
    <s v="Yes"/>
    <s v="Met"/>
    <n v="2024"/>
    <s v="Nov"/>
    <s v="Nov-2024"/>
    <s v="Met"/>
    <s v="9-24 Hours"/>
    <n v="-8.48"/>
  </r>
  <r>
    <s v="SRM-0159"/>
    <s v="SRM"/>
    <d v="2024-11-26T05:10:08"/>
    <s v="P5"/>
    <s v="Report Request"/>
    <s v="Access"/>
    <s v="SRM ticket requiring operational handling"/>
    <s v="In Process"/>
    <x v="3"/>
    <s v="Kavya"/>
    <n v="72"/>
    <n v="9.67"/>
    <m/>
    <m/>
    <s v="Pending"/>
    <n v="9594.83"/>
    <s v="High"/>
    <s v="Europe"/>
    <s v="Monitoring Alert"/>
    <s v="Unknown"/>
    <s v="No"/>
    <s v="No"/>
    <s v="Pending"/>
    <n v="2024"/>
    <s v="Nov"/>
    <s v="Nov-2024"/>
    <s v="Pending"/>
    <s v="Pending"/>
    <s v=""/>
  </r>
  <r>
    <s v="SRM-0341"/>
    <s v="SRM"/>
    <d v="2024-11-26T14:02:59"/>
    <s v="P4"/>
    <s v="Report Request"/>
    <s v="Application"/>
    <s v="SRM ticket requiring operational handling"/>
    <s v="Closed"/>
    <x v="0"/>
    <s v="Anil"/>
    <n v="48"/>
    <n v="5.6"/>
    <n v="38.79"/>
    <d v="2024-11-28T04:50:15"/>
    <s v="Met"/>
    <n v="38.79"/>
    <s v="Low"/>
    <s v="UK"/>
    <s v="Portal"/>
    <s v="Configuration Error"/>
    <s v="No"/>
    <s v="No"/>
    <s v="Met"/>
    <n v="2024"/>
    <s v="Nov"/>
    <s v="Nov-2024"/>
    <s v="Met"/>
    <s v="25-48 Hours"/>
    <n v="-9.2100000000000009"/>
  </r>
  <r>
    <s v="PRM-0710"/>
    <s v="PRM"/>
    <d v="2024-11-27T02:30:06"/>
    <s v="P5"/>
    <s v="Security Vulnerability"/>
    <s v="Application"/>
    <s v="PRM ticket requiring operational handling"/>
    <s v="Closed"/>
    <x v="2"/>
    <s v="Nisha"/>
    <n v="72"/>
    <n v="1.48"/>
    <n v="21.26"/>
    <d v="2024-11-27T23:45:38"/>
    <s v="Met"/>
    <n v="21.26"/>
    <s v="Medium"/>
    <s v="India"/>
    <s v="Phone"/>
    <s v="Configuration Error"/>
    <s v="No"/>
    <s v="No"/>
    <s v="Met"/>
    <n v="2024"/>
    <s v="Nov"/>
    <s v="Nov-2024"/>
    <s v="Met"/>
    <s v="9-24 Hours"/>
    <n v="-50.739999999999995"/>
  </r>
  <r>
    <s v="PRM-0952"/>
    <s v="PRM"/>
    <d v="2024-11-27T03:24:10"/>
    <s v="P5"/>
    <s v="Security Vulnerability"/>
    <s v="Security"/>
    <s v="PRM ticket requiring operational handling"/>
    <s v="Answered"/>
    <x v="5"/>
    <s v="Manoj"/>
    <n v="72"/>
    <n v="7.27"/>
    <n v="31.69"/>
    <d v="2024-11-28T11:05:22"/>
    <s v="Met"/>
    <n v="31.69"/>
    <s v="Medium"/>
    <s v="India"/>
    <s v="Monitoring Alert"/>
    <s v="Infrastructure Failure"/>
    <s v="No"/>
    <s v="No"/>
    <s v="Met"/>
    <n v="2024"/>
    <s v="Nov"/>
    <s v="Nov-2024"/>
    <s v="Met"/>
    <s v="25-48 Hours"/>
    <n v="-40.31"/>
  </r>
  <r>
    <s v="INM-0833"/>
    <s v="INM"/>
    <d v="2024-11-27T08:33:37"/>
    <s v="P4"/>
    <s v="Database Issue"/>
    <s v="Infrastructure"/>
    <s v="INM ticket requiring operational handling"/>
    <s v="Closed"/>
    <x v="2"/>
    <s v="Nisha"/>
    <n v="48"/>
    <n v="5.25"/>
    <n v="95.88"/>
    <d v="2024-12-01T08:26:30"/>
    <s v="Breached"/>
    <n v="95.88"/>
    <s v="Medium"/>
    <s v="APAC"/>
    <s v="Email"/>
    <s v="Unknown"/>
    <s v="No"/>
    <s v="Yes"/>
    <s v="Breached"/>
    <n v="2024"/>
    <s v="Nov"/>
    <s v="Nov-2024"/>
    <s v="Breached"/>
    <s v="48+ Hours"/>
    <n v="47.879999999999995"/>
  </r>
  <r>
    <s v="SRM-0923"/>
    <s v="SRM"/>
    <d v="2024-11-27T11:19:59"/>
    <s v="P3"/>
    <s v="Software Installation"/>
    <s v="Security"/>
    <s v="SRM ticket requiring operational handling"/>
    <s v="Assigned"/>
    <x v="1"/>
    <s v="Ravi"/>
    <n v="24"/>
    <n v="2.94"/>
    <m/>
    <m/>
    <s v="Pending"/>
    <n v="9564.67"/>
    <s v="Low"/>
    <s v="Europe"/>
    <s v="Phone"/>
    <s v="Access Issue"/>
    <s v="No"/>
    <s v="No"/>
    <s v="Pending"/>
    <n v="2024"/>
    <s v="Nov"/>
    <s v="Nov-2024"/>
    <s v="Pending"/>
    <s v="Pending"/>
    <s v=""/>
  </r>
  <r>
    <s v="SRM-0250"/>
    <s v="SRM"/>
    <d v="2024-11-27T12:50:30"/>
    <s v="P4"/>
    <s v="New User Setup"/>
    <s v="Access"/>
    <s v="SRM ticket requiring operational handling"/>
    <s v="Noticed"/>
    <x v="2"/>
    <s v="Anil"/>
    <n v="48"/>
    <n v="2.08"/>
    <m/>
    <m/>
    <s v="Pending"/>
    <n v="9563.16"/>
    <s v="Medium"/>
    <s v="Europe"/>
    <s v="Email"/>
    <s v="Infrastructure Failure"/>
    <s v="No"/>
    <s v="No"/>
    <s v="Pending"/>
    <n v="2024"/>
    <s v="Nov"/>
    <s v="Nov-2024"/>
    <s v="Pending"/>
    <s v="Pending"/>
    <s v=""/>
  </r>
  <r>
    <s v="INM-0506"/>
    <s v="INM"/>
    <d v="2024-11-27T19:10:00"/>
    <s v="P4"/>
    <s v="Login/Access"/>
    <s v="Reporting"/>
    <s v="INM ticket requiring operational handling"/>
    <s v="Closed"/>
    <x v="4"/>
    <s v="Sneha"/>
    <n v="48"/>
    <n v="7.68"/>
    <n v="16.010000000000002"/>
    <d v="2024-11-28T11:10:30"/>
    <s v="Met"/>
    <n v="16.010000000000002"/>
    <s v="Medium"/>
    <s v="India"/>
    <s v="Service Desk"/>
    <s v="Third-Party Dependency"/>
    <s v="No"/>
    <s v="No"/>
    <s v="Met"/>
    <n v="2024"/>
    <s v="Nov"/>
    <s v="Nov-2024"/>
    <s v="Met"/>
    <s v="9-24 Hours"/>
    <n v="-31.99"/>
  </r>
  <r>
    <s v="SRM-0725"/>
    <s v="SRM"/>
    <d v="2024-11-27T21:32:33"/>
    <s v="P4"/>
    <s v="Access Request"/>
    <s v="Application"/>
    <s v="SRM ticket requiring operational handling"/>
    <s v="In Process"/>
    <x v="2"/>
    <s v="Vikram"/>
    <n v="48"/>
    <n v="4.21"/>
    <m/>
    <m/>
    <s v="Pending"/>
    <n v="9554.4599999999991"/>
    <s v="Medium"/>
    <s v="India"/>
    <s v="Portal"/>
    <s v="Configuration Error"/>
    <s v="No"/>
    <s v="No"/>
    <s v="Pending"/>
    <n v="2024"/>
    <s v="Nov"/>
    <s v="Nov-2024"/>
    <s v="Pending"/>
    <s v="Pending"/>
    <s v=""/>
  </r>
  <r>
    <s v="PRM-0915"/>
    <s v="PRM"/>
    <d v="2024-11-28T01:20:09"/>
    <s v="P5"/>
    <s v="Performance Root Cause"/>
    <s v="Infrastructure"/>
    <s v="PRM ticket requiring operational handling"/>
    <s v="Closed"/>
    <x v="3"/>
    <s v="Arjun"/>
    <n v="72"/>
    <n v="6.91"/>
    <n v="51.48"/>
    <d v="2024-11-30T04:48:46"/>
    <s v="Met"/>
    <n v="51.48"/>
    <s v="Medium"/>
    <s v="APAC"/>
    <s v="Phone"/>
    <s v="Network Issue"/>
    <s v="No"/>
    <s v="No"/>
    <s v="Met"/>
    <n v="2024"/>
    <s v="Nov"/>
    <s v="Nov-2024"/>
    <s v="Met"/>
    <s v="48+ Hours"/>
    <n v="-20.520000000000003"/>
  </r>
  <r>
    <s v="INM-0792"/>
    <s v="INM"/>
    <d v="2024-11-28T02:33:15"/>
    <s v="P5"/>
    <s v="Server Issue"/>
    <s v="Security"/>
    <s v="INM ticket requiring operational handling"/>
    <s v="In Process"/>
    <x v="1"/>
    <s v="Kiran"/>
    <n v="72"/>
    <n v="5.08"/>
    <m/>
    <m/>
    <s v="Pending"/>
    <n v="9549.4500000000007"/>
    <s v="High"/>
    <s v="APAC"/>
    <s v="Phone"/>
    <s v="Unknown"/>
    <s v="No"/>
    <s v="No"/>
    <s v="Pending"/>
    <n v="2024"/>
    <s v="Nov"/>
    <s v="Nov-2024"/>
    <s v="Pending"/>
    <s v="Pending"/>
    <s v=""/>
  </r>
  <r>
    <s v="INM-0537"/>
    <s v="INM"/>
    <d v="2024-11-29T02:03:45"/>
    <s v="P2"/>
    <s v="Server Issue"/>
    <s v="Access"/>
    <s v="INM ticket requiring operational handling"/>
    <s v="Closed"/>
    <x v="1"/>
    <s v="Kavya"/>
    <n v="8"/>
    <n v="0.41"/>
    <n v="3.45"/>
    <d v="2024-11-29T05:30:55"/>
    <s v="Met"/>
    <n v="3.45"/>
    <s v="High"/>
    <s v="UK"/>
    <s v="Portal"/>
    <s v="User Error"/>
    <s v="No"/>
    <s v="Yes"/>
    <s v="Met"/>
    <n v="2024"/>
    <s v="Nov"/>
    <s v="Nov-2024"/>
    <s v="Met"/>
    <s v="0-4 Hours"/>
    <n v="-4.55"/>
  </r>
  <r>
    <s v="PRM-0693"/>
    <s v="PRM"/>
    <d v="2024-11-29T03:32:33"/>
    <s v="P5"/>
    <s v="Performance Root Cause"/>
    <s v="Application"/>
    <s v="PRM ticket requiring operational handling"/>
    <s v="Noticed"/>
    <x v="4"/>
    <s v="Suresh"/>
    <n v="72"/>
    <n v="15.23"/>
    <m/>
    <m/>
    <s v="Pending"/>
    <n v="9524.4599999999991"/>
    <s v="High"/>
    <s v="Europe"/>
    <s v="Email"/>
    <s v="Certificate Expiry"/>
    <s v="No"/>
    <s v="No"/>
    <s v="Pending"/>
    <n v="2024"/>
    <s v="Nov"/>
    <s v="Nov-2024"/>
    <s v="Pending"/>
    <s v="Pending"/>
    <s v=""/>
  </r>
  <r>
    <s v="INM-0222"/>
    <s v="INM"/>
    <d v="2024-11-29T04:08:20"/>
    <s v="P2"/>
    <s v="Server Issue"/>
    <s v="Infrastructure"/>
    <s v="INM ticket requiring operational handling"/>
    <s v="Assigned"/>
    <x v="4"/>
    <s v="Manoj"/>
    <n v="8"/>
    <n v="1.51"/>
    <m/>
    <m/>
    <s v="Pending"/>
    <n v="9523.86"/>
    <s v="High"/>
    <s v="US"/>
    <s v="Service Desk"/>
    <s v="Access Issue"/>
    <s v="No"/>
    <s v="Yes"/>
    <s v="Pending"/>
    <n v="2024"/>
    <s v="Nov"/>
    <s v="Nov-2024"/>
    <s v="Pending"/>
    <s v="Pending"/>
    <s v=""/>
  </r>
  <r>
    <s v="INM-0871"/>
    <s v="INM"/>
    <d v="2024-11-29T11:28:25"/>
    <s v="P3"/>
    <s v="Server Issue"/>
    <s v="Middleware"/>
    <s v="INM ticket requiring operational handling"/>
    <s v="Closed"/>
    <x v="4"/>
    <s v="Sneha"/>
    <n v="24"/>
    <n v="2.15"/>
    <n v="46.36"/>
    <d v="2024-12-01T09:50:03"/>
    <s v="Breached"/>
    <n v="46.36"/>
    <s v="High"/>
    <s v="US"/>
    <s v="Service Desk"/>
    <s v="Infrastructure Failure"/>
    <s v="No"/>
    <s v="No"/>
    <s v="Breached"/>
    <n v="2024"/>
    <s v="Nov"/>
    <s v="Nov-2024"/>
    <s v="Breached"/>
    <s v="25-48 Hours"/>
    <n v="22.36"/>
  </r>
  <r>
    <s v="SRM-0820"/>
    <s v="SRM"/>
    <d v="2024-11-29T12:33:44"/>
    <s v="P4"/>
    <s v="Configuration Change"/>
    <s v="Application"/>
    <s v="SRM ticket requiring operational handling"/>
    <s v="Assigned"/>
    <x v="3"/>
    <s v="Anil"/>
    <n v="48"/>
    <n v="1.19"/>
    <m/>
    <m/>
    <s v="Pending"/>
    <n v="9515.44"/>
    <s v="High"/>
    <s v="Europe"/>
    <s v="Phone"/>
    <s v="Access Issue"/>
    <s v="No"/>
    <s v="No"/>
    <s v="Pending"/>
    <n v="2024"/>
    <s v="Nov"/>
    <s v="Nov-2024"/>
    <s v="Pending"/>
    <s v="Pending"/>
    <s v=""/>
  </r>
  <r>
    <s v="SRM-0170"/>
    <s v="SRM"/>
    <d v="2024-11-30T07:01:31"/>
    <s v="P4"/>
    <s v="Report Request"/>
    <s v="Middleware"/>
    <s v="SRM ticket requiring operational handling"/>
    <s v="Answered"/>
    <x v="5"/>
    <s v="Neha"/>
    <n v="48"/>
    <n v="7.53"/>
    <n v="22.88"/>
    <d v="2024-12-01T05:54:08"/>
    <s v="Met"/>
    <n v="22.88"/>
    <s v="Low"/>
    <s v="UK"/>
    <s v="Phone"/>
    <s v="Certificate Expiry"/>
    <s v="No"/>
    <s v="No"/>
    <s v="Met"/>
    <n v="2024"/>
    <s v="Nov"/>
    <s v="Nov-2024"/>
    <s v="Met"/>
    <s v="9-24 Hours"/>
    <n v="-25.12"/>
  </r>
  <r>
    <s v="INM-0205"/>
    <s v="INM"/>
    <d v="2024-11-30T08:55:56"/>
    <s v="P3"/>
    <s v="Performance Issue"/>
    <s v="Access"/>
    <s v="INM ticket requiring operational handling"/>
    <s v="Closed"/>
    <x v="5"/>
    <s v="Suresh"/>
    <n v="24"/>
    <n v="1.72"/>
    <n v="7.21"/>
    <d v="2024-11-30T16:08:32"/>
    <s v="Met"/>
    <n v="7.21"/>
    <s v="High"/>
    <s v="India"/>
    <s v="Phone"/>
    <s v="User Error"/>
    <s v="No"/>
    <s v="No"/>
    <s v="Met"/>
    <n v="2024"/>
    <s v="Nov"/>
    <s v="Nov-2024"/>
    <s v="Met"/>
    <s v="5-8 Hours"/>
    <n v="-16.79"/>
  </r>
  <r>
    <s v="PRM-0460"/>
    <s v="PRM"/>
    <d v="2024-11-30T16:46:52"/>
    <s v="P5"/>
    <s v="Capacity Problem"/>
    <s v="Database"/>
    <s v="PRM ticket requiring operational handling"/>
    <s v="Assigned"/>
    <x v="3"/>
    <s v="Meera"/>
    <n v="72"/>
    <n v="12.57"/>
    <m/>
    <m/>
    <s v="Pending"/>
    <n v="9487.2199999999993"/>
    <s v="Low"/>
    <s v="Europe"/>
    <s v="Phone"/>
    <s v="Network Issue"/>
    <s v="No"/>
    <s v="No"/>
    <s v="Pending"/>
    <n v="2024"/>
    <s v="Nov"/>
    <s v="Nov-2024"/>
    <s v="Pending"/>
    <s v="Pending"/>
    <s v=""/>
  </r>
  <r>
    <s v="SRM-0792"/>
    <s v="SRM"/>
    <d v="2024-11-30T18:38:51"/>
    <s v="P3"/>
    <s v="Data Request"/>
    <s v="Application"/>
    <s v="SRM ticket requiring operational handling"/>
    <s v="In Process"/>
    <x v="4"/>
    <s v="Rohit"/>
    <n v="24"/>
    <n v="3.9"/>
    <m/>
    <m/>
    <s v="Pending"/>
    <n v="9485.35"/>
    <s v="Low"/>
    <s v="UK"/>
    <s v="Monitoring Alert"/>
    <s v="User Error"/>
    <s v="No"/>
    <s v="No"/>
    <s v="Pending"/>
    <n v="2024"/>
    <s v="Nov"/>
    <s v="Nov-2024"/>
    <s v="Pending"/>
    <s v="Pending"/>
    <s v=""/>
  </r>
  <r>
    <s v="INM-0798"/>
    <s v="INM"/>
    <d v="2024-12-01T04:46:02"/>
    <s v="P5"/>
    <s v="Certificate/TLS"/>
    <s v="Reporting"/>
    <s v="INM ticket requiring operational handling"/>
    <s v="Closed"/>
    <x v="0"/>
    <s v="Sneha"/>
    <n v="72"/>
    <n v="1.64"/>
    <n v="67.790000000000006"/>
    <d v="2024-12-04T00:33:21"/>
    <s v="Met"/>
    <n v="67.790000000000006"/>
    <s v="Medium"/>
    <s v="UK"/>
    <s v="Email"/>
    <s v="Access Issue"/>
    <s v="No"/>
    <s v="No"/>
    <s v="Met"/>
    <n v="2024"/>
    <s v="Dec"/>
    <s v="Dec-2024"/>
    <s v="Met"/>
    <s v="48+ Hours"/>
    <n v="-4.2099999999999937"/>
  </r>
  <r>
    <s v="INM-0916"/>
    <s v="INM"/>
    <d v="2024-12-01T04:59:16"/>
    <s v="P2"/>
    <s v="Server Issue"/>
    <s v="Middleware"/>
    <s v="INM ticket requiring operational handling"/>
    <s v="In Process"/>
    <x v="1"/>
    <s v="Ravi"/>
    <n v="8"/>
    <n v="0.31"/>
    <m/>
    <m/>
    <s v="Pending"/>
    <n v="9475.01"/>
    <s v="High"/>
    <s v="UK"/>
    <s v="Portal"/>
    <s v="Network Issue"/>
    <s v="No"/>
    <s v="No"/>
    <s v="Pending"/>
    <n v="2024"/>
    <s v="Dec"/>
    <s v="Dec-2024"/>
    <s v="Pending"/>
    <s v="Pending"/>
    <s v=""/>
  </r>
  <r>
    <s v="SRM-0584"/>
    <s v="SRM"/>
    <d v="2024-12-01T09:39:11"/>
    <s v="P5"/>
    <s v="Data Request"/>
    <s v="Infrastructure"/>
    <s v="SRM ticket requiring operational handling"/>
    <s v="Answered"/>
    <x v="0"/>
    <s v="Suresh"/>
    <n v="72"/>
    <n v="2.73"/>
    <n v="37.840000000000003"/>
    <d v="2024-12-02T23:29:20"/>
    <s v="Met"/>
    <n v="37.840000000000003"/>
    <s v="Medium"/>
    <s v="India"/>
    <s v="Phone"/>
    <s v="Application Defect"/>
    <s v="Yes"/>
    <s v="No"/>
    <s v="Met"/>
    <n v="2024"/>
    <s v="Dec"/>
    <s v="Dec-2024"/>
    <s v="Met"/>
    <s v="25-48 Hours"/>
    <n v="-34.159999999999997"/>
  </r>
  <r>
    <s v="INM-0114"/>
    <s v="INM"/>
    <d v="2024-12-01T11:13:05"/>
    <s v="P4"/>
    <s v="Network Connectivity"/>
    <s v="Middleware"/>
    <s v="INM ticket requiring operational handling"/>
    <s v="Closed"/>
    <x v="2"/>
    <s v="Kavya"/>
    <n v="48"/>
    <n v="7.59"/>
    <n v="46.54"/>
    <d v="2024-12-03T09:45:15"/>
    <s v="Met"/>
    <n v="46.54"/>
    <s v="High"/>
    <s v="APAC"/>
    <s v="Portal"/>
    <s v="Third-Party Dependency"/>
    <s v="No"/>
    <s v="No"/>
    <s v="Met"/>
    <n v="2024"/>
    <s v="Dec"/>
    <s v="Dec-2024"/>
    <s v="Met"/>
    <s v="25-48 Hours"/>
    <n v="-1.4600000000000009"/>
  </r>
  <r>
    <s v="INM-0905"/>
    <s v="INM"/>
    <d v="2024-12-01T11:28:12"/>
    <s v="P2"/>
    <s v="Certificate/TLS"/>
    <s v="Database"/>
    <s v="INM ticket requiring operational handling"/>
    <s v="Closed"/>
    <x v="5"/>
    <s v="Pooja"/>
    <n v="8"/>
    <n v="0.49"/>
    <n v="2.98"/>
    <d v="2024-12-01T14:27:10"/>
    <s v="Met"/>
    <n v="2.98"/>
    <s v="High"/>
    <s v="UK"/>
    <s v="Portal"/>
    <s v="Access Issue"/>
    <s v="No"/>
    <s v="No"/>
    <s v="Met"/>
    <n v="2024"/>
    <s v="Dec"/>
    <s v="Dec-2024"/>
    <s v="Met"/>
    <s v="0-4 Hours"/>
    <n v="-5.0199999999999996"/>
  </r>
  <r>
    <s v="SRM-0852"/>
    <s v="SRM"/>
    <d v="2024-12-01T17:44:15"/>
    <s v="P3"/>
    <s v="Certificate Request"/>
    <s v="Middleware"/>
    <s v="SRM ticket requiring operational handling"/>
    <s v="Assigned"/>
    <x v="4"/>
    <s v="Arjun"/>
    <n v="24"/>
    <n v="9.6199999999999992"/>
    <m/>
    <m/>
    <s v="Pending"/>
    <n v="9462.26"/>
    <s v="Low"/>
    <s v="India"/>
    <s v="Phone"/>
    <s v="Unknown"/>
    <s v="No"/>
    <s v="No"/>
    <s v="Pending"/>
    <n v="2024"/>
    <s v="Dec"/>
    <s v="Dec-2024"/>
    <s v="Pending"/>
    <s v="Pending"/>
    <s v=""/>
  </r>
  <r>
    <s v="PRM-0555"/>
    <s v="PRM"/>
    <d v="2024-12-02T00:23:07"/>
    <s v="P2"/>
    <s v="Infrastructure Root Cause"/>
    <s v="Infrastructure"/>
    <s v="PRM ticket requiring operational handling"/>
    <s v="In Process"/>
    <x v="4"/>
    <s v="Arjun"/>
    <n v="8"/>
    <n v="0.37"/>
    <m/>
    <m/>
    <s v="Pending"/>
    <n v="9455.61"/>
    <s v="High"/>
    <s v="Europe"/>
    <s v="Phone"/>
    <s v="Unknown"/>
    <s v="No"/>
    <s v="No"/>
    <s v="Pending"/>
    <n v="2024"/>
    <s v="Dec"/>
    <s v="Dec-2024"/>
    <s v="Pending"/>
    <s v="Pending"/>
    <s v=""/>
  </r>
  <r>
    <s v="SRM-0145"/>
    <s v="SRM"/>
    <d v="2024-12-02T02:48:31"/>
    <s v="P4"/>
    <s v="Data Request"/>
    <s v="Middleware"/>
    <s v="SRM ticket requiring operational handling"/>
    <s v="Answered"/>
    <x v="4"/>
    <s v="Asha"/>
    <n v="48"/>
    <n v="12.9"/>
    <n v="13.78"/>
    <d v="2024-12-02T16:35:03"/>
    <s v="Met"/>
    <n v="13.78"/>
    <s v="High"/>
    <s v="India"/>
    <s v="Portal"/>
    <s v="User Error"/>
    <s v="No"/>
    <s v="No"/>
    <s v="Met"/>
    <n v="2024"/>
    <s v="Dec"/>
    <s v="Dec-2024"/>
    <s v="Met"/>
    <s v="9-24 Hours"/>
    <n v="-34.22"/>
  </r>
  <r>
    <s v="SRM-0514"/>
    <s v="SRM"/>
    <d v="2024-12-02T05:04:23"/>
    <s v="P4"/>
    <s v="Report Request"/>
    <s v="Security"/>
    <s v="SRM ticket requiring operational handling"/>
    <s v="Closed"/>
    <x v="0"/>
    <s v="Asha"/>
    <n v="48"/>
    <n v="3.75"/>
    <n v="13.93"/>
    <d v="2024-12-02T19:00:23"/>
    <s v="Met"/>
    <n v="13.93"/>
    <s v="Medium"/>
    <s v="Europe"/>
    <s v="Portal"/>
    <s v="Network Issue"/>
    <s v="No"/>
    <s v="No"/>
    <s v="Met"/>
    <n v="2024"/>
    <s v="Dec"/>
    <s v="Dec-2024"/>
    <s v="Met"/>
    <s v="9-24 Hours"/>
    <n v="-34.07"/>
  </r>
  <r>
    <s v="INM-0335"/>
    <s v="INM"/>
    <d v="2024-12-02T06:50:06"/>
    <s v="P5"/>
    <s v="Integration Failure"/>
    <s v="Middleware"/>
    <s v="INM ticket requiring operational handling"/>
    <s v="In Process"/>
    <x v="3"/>
    <s v="Neha"/>
    <n v="72"/>
    <n v="5.4"/>
    <m/>
    <m/>
    <s v="Pending"/>
    <n v="9449.17"/>
    <s v="Low"/>
    <s v="India"/>
    <s v="Portal"/>
    <s v="Certificate Expiry"/>
    <s v="No"/>
    <s v="No"/>
    <s v="Pending"/>
    <n v="2024"/>
    <s v="Dec"/>
    <s v="Dec-2024"/>
    <s v="Pending"/>
    <s v="Pending"/>
    <s v=""/>
  </r>
  <r>
    <s v="INM-0647"/>
    <s v="INM"/>
    <d v="2024-12-02T14:57:36"/>
    <s v="P4"/>
    <s v="Database Issue"/>
    <s v="Application"/>
    <s v="INM ticket requiring operational handling"/>
    <s v="In Process"/>
    <x v="5"/>
    <s v="Rahul"/>
    <n v="48"/>
    <n v="1.43"/>
    <m/>
    <m/>
    <s v="Pending"/>
    <n v="9441.0400000000009"/>
    <s v="High"/>
    <s v="APAC"/>
    <s v="Portal"/>
    <s v="Unknown"/>
    <s v="No"/>
    <s v="No"/>
    <s v="Pending"/>
    <n v="2024"/>
    <s v="Dec"/>
    <s v="Dec-2024"/>
    <s v="Pending"/>
    <s v="Pending"/>
    <s v=""/>
  </r>
  <r>
    <s v="SRM-0058"/>
    <s v="SRM"/>
    <d v="2024-12-02T16:01:02"/>
    <s v="P4"/>
    <s v="Certificate Request"/>
    <s v="Infrastructure"/>
    <s v="SRM ticket requiring operational handling"/>
    <s v="Closed"/>
    <x v="2"/>
    <s v="Vikram"/>
    <n v="48"/>
    <n v="3.49"/>
    <n v="21.89"/>
    <d v="2024-12-03T13:54:36"/>
    <s v="Met"/>
    <n v="21.89"/>
    <s v="Low"/>
    <s v="Europe"/>
    <s v="Phone"/>
    <s v="Configuration Error"/>
    <s v="No"/>
    <s v="No"/>
    <s v="Met"/>
    <n v="2024"/>
    <s v="Dec"/>
    <s v="Dec-2024"/>
    <s v="Met"/>
    <s v="9-24 Hours"/>
    <n v="-26.11"/>
  </r>
  <r>
    <s v="SRM-0165"/>
    <s v="SRM"/>
    <d v="2024-12-02T17:57:23"/>
    <s v="P2"/>
    <s v="New User Setup"/>
    <s v="Reporting"/>
    <s v="SRM ticket requiring operational handling"/>
    <s v="Closed"/>
    <x v="0"/>
    <s v="Rohit"/>
    <n v="8"/>
    <n v="0.15"/>
    <n v="13.46"/>
    <d v="2024-12-03T07:25:05"/>
    <s v="Breached"/>
    <n v="13.46"/>
    <s v="High"/>
    <s v="UK"/>
    <s v="Phone"/>
    <s v="Capacity Constraint"/>
    <s v="No"/>
    <s v="Yes"/>
    <s v="Breached"/>
    <n v="2024"/>
    <s v="Dec"/>
    <s v="Dec-2024"/>
    <s v="Breached"/>
    <s v="9-24 Hours"/>
    <n v="5.4600000000000009"/>
  </r>
  <r>
    <s v="PRM-0333"/>
    <s v="PRM"/>
    <d v="2024-12-03T04:02:30"/>
    <s v="P4"/>
    <s v="Process Gap"/>
    <s v="Access"/>
    <s v="PRM ticket requiring operational handling"/>
    <s v="Closed"/>
    <x v="2"/>
    <s v="Anil"/>
    <n v="48"/>
    <n v="3.09"/>
    <n v="16.04"/>
    <d v="2024-12-03T20:05:06"/>
    <s v="Met"/>
    <n v="16.04"/>
    <s v="Low"/>
    <s v="Europe"/>
    <s v="Portal"/>
    <s v="Configuration Error"/>
    <s v="No"/>
    <s v="No"/>
    <s v="Met"/>
    <n v="2024"/>
    <s v="Dec"/>
    <s v="Dec-2024"/>
    <s v="Met"/>
    <s v="9-24 Hours"/>
    <n v="-31.96"/>
  </r>
  <r>
    <s v="INM-0939"/>
    <s v="INM"/>
    <d v="2024-12-03T11:20:09"/>
    <s v="P4"/>
    <s v="Integration Failure"/>
    <s v="Reporting"/>
    <s v="INM ticket requiring operational handling"/>
    <s v="Closed"/>
    <x v="2"/>
    <s v="Suresh"/>
    <n v="48"/>
    <n v="3.08"/>
    <n v="37.1"/>
    <d v="2024-12-05T00:25:54"/>
    <s v="Met"/>
    <n v="37.1"/>
    <s v="High"/>
    <s v="Europe"/>
    <s v="Service Desk"/>
    <s v="Configuration Error"/>
    <s v="No"/>
    <s v="No"/>
    <s v="Met"/>
    <n v="2024"/>
    <s v="Dec"/>
    <s v="Dec-2024"/>
    <s v="Met"/>
    <s v="25-48 Hours"/>
    <n v="-10.899999999999999"/>
  </r>
  <r>
    <s v="INM-0176"/>
    <s v="INM"/>
    <d v="2024-12-03T15:10:26"/>
    <s v="P3"/>
    <s v="Login/Access"/>
    <s v="Reporting"/>
    <s v="INM ticket requiring operational handling"/>
    <s v="Closed"/>
    <x v="0"/>
    <s v="Rohit"/>
    <n v="24"/>
    <n v="1.22"/>
    <n v="21.81"/>
    <d v="2024-12-04T12:58:46"/>
    <s v="Met"/>
    <n v="21.81"/>
    <s v="High"/>
    <s v="UK"/>
    <s v="Email"/>
    <s v="Network Issue"/>
    <s v="No"/>
    <s v="No"/>
    <s v="Met"/>
    <n v="2024"/>
    <s v="Dec"/>
    <s v="Dec-2024"/>
    <s v="Met"/>
    <s v="9-24 Hours"/>
    <n v="-2.1900000000000013"/>
  </r>
  <r>
    <s v="SRM-0817"/>
    <s v="SRM"/>
    <d v="2024-12-03T19:23:38"/>
    <s v="P3"/>
    <s v="Configuration Change"/>
    <s v="Middleware"/>
    <s v="SRM ticket requiring operational handling"/>
    <s v="Answered"/>
    <x v="1"/>
    <s v="Meera"/>
    <n v="24"/>
    <n v="0.55000000000000004"/>
    <n v="45.32"/>
    <d v="2024-12-05T16:42:33"/>
    <s v="Breached"/>
    <n v="45.32"/>
    <s v="Low"/>
    <s v="India"/>
    <s v="Monitoring Alert"/>
    <s v="Infrastructure Failure"/>
    <s v="No"/>
    <s v="No"/>
    <s v="Breached"/>
    <n v="2024"/>
    <s v="Dec"/>
    <s v="Dec-2024"/>
    <s v="Breached"/>
    <s v="25-48 Hours"/>
    <n v="21.32"/>
  </r>
  <r>
    <s v="PRM-0697"/>
    <s v="PRM"/>
    <d v="2024-12-03T22:12:07"/>
    <s v="P4"/>
    <s v="Infrastructure Root Cause"/>
    <s v="Application"/>
    <s v="PRM ticket requiring operational handling"/>
    <s v="In Process"/>
    <x v="2"/>
    <s v="Kiran"/>
    <n v="48"/>
    <n v="0.68"/>
    <m/>
    <m/>
    <s v="Pending"/>
    <n v="9409.7999999999993"/>
    <s v="Medium"/>
    <s v="India"/>
    <s v="Phone"/>
    <s v="Third-Party Dependency"/>
    <s v="No"/>
    <s v="No"/>
    <s v="Pending"/>
    <n v="2024"/>
    <s v="Dec"/>
    <s v="Dec-2024"/>
    <s v="Pending"/>
    <s v="Pending"/>
    <s v=""/>
  </r>
  <r>
    <s v="INM-0612"/>
    <s v="INM"/>
    <d v="2024-12-04T07:21:06"/>
    <s v="P3"/>
    <s v="Integration Failure"/>
    <s v="Security"/>
    <s v="INM ticket requiring operational handling"/>
    <s v="Assigned"/>
    <x v="3"/>
    <s v="Swati"/>
    <n v="24"/>
    <n v="0.98"/>
    <m/>
    <m/>
    <s v="Pending"/>
    <n v="9400.65"/>
    <s v="Low"/>
    <s v="APAC"/>
    <s v="Monitoring Alert"/>
    <s v="Unknown"/>
    <s v="No"/>
    <s v="Yes"/>
    <s v="Pending"/>
    <n v="2024"/>
    <s v="Dec"/>
    <s v="Dec-2024"/>
    <s v="Pending"/>
    <s v="Pending"/>
    <s v=""/>
  </r>
  <r>
    <s v="INM-0073"/>
    <s v="INM"/>
    <d v="2024-12-04T09:49:45"/>
    <s v="P3"/>
    <s v="Application Down"/>
    <s v="Infrastructure"/>
    <s v="INM ticket requiring operational handling"/>
    <s v="Closed"/>
    <x v="3"/>
    <s v="Rahul"/>
    <n v="24"/>
    <n v="3.25"/>
    <n v="12.03"/>
    <d v="2024-12-04T21:51:31"/>
    <s v="Met"/>
    <n v="12.03"/>
    <s v="Medium"/>
    <s v="APAC"/>
    <s v="Monitoring Alert"/>
    <s v="Access Issue"/>
    <s v="No"/>
    <s v="No"/>
    <s v="Met"/>
    <n v="2024"/>
    <s v="Dec"/>
    <s v="Dec-2024"/>
    <s v="Met"/>
    <s v="9-24 Hours"/>
    <n v="-11.97"/>
  </r>
  <r>
    <s v="INM-0485"/>
    <s v="INM"/>
    <d v="2024-12-04T11:00:31"/>
    <s v="P3"/>
    <s v="Server Issue"/>
    <s v="Application"/>
    <s v="INM ticket requiring operational handling"/>
    <s v="Closed"/>
    <x v="0"/>
    <s v="Manoj"/>
    <n v="24"/>
    <n v="1.59"/>
    <n v="10.87"/>
    <d v="2024-12-04T21:52:26"/>
    <s v="Met"/>
    <n v="10.87"/>
    <s v="Medium"/>
    <s v="APAC"/>
    <s v="Email"/>
    <s v="Application Defect"/>
    <s v="No"/>
    <s v="No"/>
    <s v="Met"/>
    <n v="2024"/>
    <s v="Dec"/>
    <s v="Dec-2024"/>
    <s v="Met"/>
    <s v="9-24 Hours"/>
    <n v="-13.13"/>
  </r>
  <r>
    <s v="INM-0231"/>
    <s v="INM"/>
    <d v="2024-12-04T14:29:03"/>
    <s v="P3"/>
    <s v="Performance Issue"/>
    <s v="Infrastructure"/>
    <s v="INM ticket requiring operational handling"/>
    <s v="Closed"/>
    <x v="4"/>
    <s v="Amit"/>
    <n v="24"/>
    <n v="3.54"/>
    <n v="7.65"/>
    <d v="2024-12-04T22:08:06"/>
    <s v="Met"/>
    <n v="7.65"/>
    <s v="Medium"/>
    <s v="India"/>
    <s v="Phone"/>
    <s v="Configuration Error"/>
    <s v="No"/>
    <s v="No"/>
    <s v="Met"/>
    <n v="2024"/>
    <s v="Dec"/>
    <s v="Dec-2024"/>
    <s v="Met"/>
    <s v="5-8 Hours"/>
    <n v="-16.350000000000001"/>
  </r>
  <r>
    <s v="PRM-0302"/>
    <s v="PRM"/>
    <d v="2024-12-04T15:50:45"/>
    <s v="P4"/>
    <s v="Process Gap"/>
    <s v="Middleware"/>
    <s v="PRM ticket requiring operational handling"/>
    <s v="In Process"/>
    <x v="4"/>
    <s v="Priya"/>
    <n v="48"/>
    <n v="2.0299999999999998"/>
    <m/>
    <m/>
    <s v="Pending"/>
    <n v="9392.15"/>
    <s v="Medium"/>
    <s v="US"/>
    <s v="Monitoring Alert"/>
    <s v="User Error"/>
    <s v="No"/>
    <s v="No"/>
    <s v="Pending"/>
    <n v="2024"/>
    <s v="Dec"/>
    <s v="Dec-2024"/>
    <s v="Pending"/>
    <s v="Pending"/>
    <s v=""/>
  </r>
  <r>
    <s v="SRM-0382"/>
    <s v="SRM"/>
    <d v="2024-12-04T23:30:09"/>
    <s v="P4"/>
    <s v="Certificate Request"/>
    <s v="Security"/>
    <s v="SRM ticket requiring operational handling"/>
    <s v="Closed"/>
    <x v="4"/>
    <s v="Nisha"/>
    <n v="48"/>
    <n v="3.1"/>
    <n v="15.23"/>
    <d v="2024-12-05T14:43:52"/>
    <s v="Met"/>
    <n v="15.23"/>
    <s v="Medium"/>
    <s v="Europe"/>
    <s v="Service Desk"/>
    <s v="Access Issue"/>
    <s v="No"/>
    <s v="No"/>
    <s v="Met"/>
    <n v="2024"/>
    <s v="Dec"/>
    <s v="Dec-2024"/>
    <s v="Met"/>
    <s v="9-24 Hours"/>
    <n v="-32.769999999999996"/>
  </r>
  <r>
    <s v="PRM-0070"/>
    <s v="PRM"/>
    <d v="2024-12-05T02:06:16"/>
    <s v="P3"/>
    <s v="Infrastructure Root Cause"/>
    <s v="Database"/>
    <s v="PRM ticket requiring operational handling"/>
    <s v="In Process"/>
    <x v="2"/>
    <s v="Rahul"/>
    <n v="24"/>
    <n v="1.9"/>
    <m/>
    <m/>
    <s v="Pending"/>
    <n v="9381.9"/>
    <s v="High"/>
    <s v="US"/>
    <s v="Phone"/>
    <s v="Network Issue"/>
    <s v="No"/>
    <s v="Yes"/>
    <s v="Pending"/>
    <n v="2024"/>
    <s v="Dec"/>
    <s v="Dec-2024"/>
    <s v="Pending"/>
    <s v="Pending"/>
    <s v=""/>
  </r>
  <r>
    <s v="SRM-0459"/>
    <s v="SRM"/>
    <d v="2024-12-05T07:37:03"/>
    <s v="P5"/>
    <s v="Certificate Request"/>
    <s v="Infrastructure"/>
    <s v="SRM ticket requiring operational handling"/>
    <s v="In Process"/>
    <x v="1"/>
    <s v="Divya"/>
    <n v="72"/>
    <n v="3.5"/>
    <m/>
    <m/>
    <s v="Pending"/>
    <n v="9376.3799999999992"/>
    <s v="Low"/>
    <s v="UK"/>
    <s v="Service Desk"/>
    <s v="Configuration Error"/>
    <s v="No"/>
    <s v="No"/>
    <s v="Pending"/>
    <n v="2024"/>
    <s v="Dec"/>
    <s v="Dec-2024"/>
    <s v="Pending"/>
    <s v="Pending"/>
    <s v=""/>
  </r>
  <r>
    <s v="INM-0710"/>
    <s v="INM"/>
    <d v="2024-12-06T15:14:36"/>
    <s v="P4"/>
    <s v="Login/Access"/>
    <s v="Middleware"/>
    <s v="INM ticket requiring operational handling"/>
    <s v="Closed"/>
    <x v="3"/>
    <s v="Kiran"/>
    <n v="48"/>
    <n v="7.2"/>
    <n v="33.369999999999997"/>
    <d v="2024-12-08T00:36:48"/>
    <s v="Met"/>
    <n v="33.369999999999997"/>
    <s v="Low"/>
    <s v="APAC"/>
    <s v="Phone"/>
    <s v="Unknown"/>
    <s v="No"/>
    <s v="No"/>
    <s v="Met"/>
    <n v="2024"/>
    <s v="Dec"/>
    <s v="Dec-2024"/>
    <s v="Met"/>
    <s v="25-48 Hours"/>
    <n v="-14.630000000000003"/>
  </r>
  <r>
    <s v="SRM-0659"/>
    <s v="SRM"/>
    <d v="2024-12-06T16:34:57"/>
    <s v="P1"/>
    <s v="Report Request"/>
    <s v="Middleware"/>
    <s v="SRM ticket requiring operational handling"/>
    <s v="Closed"/>
    <x v="5"/>
    <s v="Rohit"/>
    <n v="4"/>
    <n v="0.22"/>
    <n v="5.85"/>
    <d v="2024-12-06T22:25:58"/>
    <s v="Breached"/>
    <n v="5.85"/>
    <s v="Critical"/>
    <s v="UK"/>
    <s v="Portal"/>
    <s v="Unknown"/>
    <s v="No"/>
    <s v="No"/>
    <s v="Breached"/>
    <n v="2024"/>
    <s v="Dec"/>
    <s v="Dec-2024"/>
    <s v="Breached"/>
    <s v="5-8 Hours"/>
    <n v="1.8499999999999996"/>
  </r>
  <r>
    <s v="INM-0054"/>
    <s v="INM"/>
    <d v="2024-12-07T04:09:11"/>
    <s v="P2"/>
    <s v="Performance Issue"/>
    <s v="Application"/>
    <s v="INM ticket requiring operational handling"/>
    <s v="Closed"/>
    <x v="5"/>
    <s v="Kavya"/>
    <n v="8"/>
    <n v="0.5"/>
    <n v="7.79"/>
    <d v="2024-12-07T11:56:48"/>
    <s v="Met"/>
    <n v="7.79"/>
    <s v="High"/>
    <s v="India"/>
    <s v="Portal"/>
    <s v="Configuration Error"/>
    <s v="No"/>
    <s v="No"/>
    <s v="Met"/>
    <n v="2024"/>
    <s v="Dec"/>
    <s v="Dec-2024"/>
    <s v="Met"/>
    <s v="5-8 Hours"/>
    <n v="-0.20999999999999996"/>
  </r>
  <r>
    <s v="INM-0277"/>
    <s v="INM"/>
    <d v="2024-12-07T10:56:05"/>
    <s v="P3"/>
    <s v="Integration Failure"/>
    <s v="Middleware"/>
    <s v="INM ticket requiring operational handling"/>
    <s v="Closed"/>
    <x v="5"/>
    <s v="Suresh"/>
    <n v="24"/>
    <n v="0.26"/>
    <n v="12.85"/>
    <d v="2024-12-07T23:47:04"/>
    <s v="Met"/>
    <n v="12.85"/>
    <s v="Low"/>
    <s v="UK"/>
    <s v="Email"/>
    <s v="User Error"/>
    <s v="No"/>
    <s v="No"/>
    <s v="Met"/>
    <n v="2024"/>
    <s v="Dec"/>
    <s v="Dec-2024"/>
    <s v="Met"/>
    <s v="9-24 Hours"/>
    <n v="-11.15"/>
  </r>
  <r>
    <s v="INM-0474"/>
    <s v="INM"/>
    <d v="2024-12-07T15:44:33"/>
    <s v="P2"/>
    <s v="Network Connectivity"/>
    <s v="Middleware"/>
    <s v="INM ticket requiring operational handling"/>
    <s v="Closed"/>
    <x v="1"/>
    <s v="Kavya"/>
    <n v="8"/>
    <n v="0.1"/>
    <n v="7.3"/>
    <d v="2024-12-07T23:02:41"/>
    <s v="Met"/>
    <n v="7.3"/>
    <s v="High"/>
    <s v="APAC"/>
    <s v="Service Desk"/>
    <s v="Infrastructure Failure"/>
    <s v="No"/>
    <s v="Yes"/>
    <s v="Met"/>
    <n v="2024"/>
    <s v="Dec"/>
    <s v="Dec-2024"/>
    <s v="Met"/>
    <s v="5-8 Hours"/>
    <n v="-0.70000000000000018"/>
  </r>
  <r>
    <s v="PRM-0039"/>
    <s v="PRM"/>
    <d v="2024-12-08T15:16:44"/>
    <s v="P2"/>
    <s v="Capacity Problem"/>
    <s v="Application"/>
    <s v="PRM ticket requiring operational handling"/>
    <s v="Closed"/>
    <x v="1"/>
    <s v="Meera"/>
    <n v="8"/>
    <n v="0.32"/>
    <n v="5.88"/>
    <d v="2024-12-08T21:09:16"/>
    <s v="Met"/>
    <n v="5.88"/>
    <s v="High"/>
    <s v="Europe"/>
    <s v="Portal"/>
    <s v="Infrastructure Failure"/>
    <s v="No"/>
    <s v="No"/>
    <s v="Met"/>
    <n v="2024"/>
    <s v="Dec"/>
    <s v="Dec-2024"/>
    <s v="Met"/>
    <s v="5-8 Hours"/>
    <n v="-2.12"/>
  </r>
  <r>
    <s v="PRM-0090"/>
    <s v="PRM"/>
    <d v="2024-12-08T18:59:53"/>
    <s v="P4"/>
    <s v="Performance Root Cause"/>
    <s v="Security"/>
    <s v="PRM ticket requiring operational handling"/>
    <s v="Closed"/>
    <x v="5"/>
    <s v="Swati"/>
    <n v="48"/>
    <n v="7.13"/>
    <n v="38.06"/>
    <d v="2024-12-10T09:03:41"/>
    <s v="Met"/>
    <n v="38.06"/>
    <s v="Medium"/>
    <s v="Europe"/>
    <s v="Service Desk"/>
    <s v="Unknown"/>
    <s v="No"/>
    <s v="No"/>
    <s v="Met"/>
    <n v="2024"/>
    <s v="Dec"/>
    <s v="Dec-2024"/>
    <s v="Met"/>
    <s v="25-48 Hours"/>
    <n v="-9.9399999999999977"/>
  </r>
  <r>
    <s v="PRM-0480"/>
    <s v="PRM"/>
    <d v="2024-12-08T20:32:49"/>
    <s v="P5"/>
    <s v="Infrastructure Root Cause"/>
    <s v="Middleware"/>
    <s v="PRM ticket requiring operational handling"/>
    <s v="Noticed"/>
    <x v="3"/>
    <s v="Asha"/>
    <n v="72"/>
    <n v="6.06"/>
    <m/>
    <m/>
    <s v="Pending"/>
    <n v="9291.4500000000007"/>
    <s v="Low"/>
    <s v="India"/>
    <s v="Email"/>
    <s v="User Error"/>
    <s v="No"/>
    <s v="No"/>
    <s v="Pending"/>
    <n v="2024"/>
    <s v="Dec"/>
    <s v="Dec-2024"/>
    <s v="Pending"/>
    <s v="Pending"/>
    <s v=""/>
  </r>
  <r>
    <s v="PRM-0488"/>
    <s v="PRM"/>
    <d v="2024-12-08T21:52:06"/>
    <s v="P4"/>
    <s v="Integration Root Cause"/>
    <s v="Middleware"/>
    <s v="PRM ticket requiring operational handling"/>
    <s v="In Process"/>
    <x v="3"/>
    <s v="Asha"/>
    <n v="48"/>
    <n v="7.29"/>
    <m/>
    <m/>
    <s v="Pending"/>
    <n v="9290.1299999999992"/>
    <s v="High"/>
    <s v="India"/>
    <s v="Portal"/>
    <s v="Unknown"/>
    <s v="No"/>
    <s v="No"/>
    <s v="Pending"/>
    <n v="2024"/>
    <s v="Dec"/>
    <s v="Dec-2024"/>
    <s v="Pending"/>
    <s v="Pending"/>
    <s v=""/>
  </r>
  <r>
    <s v="INM-0367"/>
    <s v="INM"/>
    <d v="2024-12-09T05:42:09"/>
    <s v="P4"/>
    <s v="Network Connectivity"/>
    <s v="Security"/>
    <s v="INM ticket requiring operational handling"/>
    <s v="Closed"/>
    <x v="2"/>
    <s v="Arjun"/>
    <n v="48"/>
    <n v="2.4300000000000002"/>
    <n v="37.380000000000003"/>
    <d v="2024-12-10T19:05:03"/>
    <s v="Met"/>
    <n v="37.380000000000003"/>
    <s v="Low"/>
    <s v="UK"/>
    <s v="Service Desk"/>
    <s v="Capacity Constraint"/>
    <s v="No"/>
    <s v="No"/>
    <s v="Met"/>
    <n v="2024"/>
    <s v="Dec"/>
    <s v="Dec-2024"/>
    <s v="Met"/>
    <s v="25-48 Hours"/>
    <n v="-10.619999999999997"/>
  </r>
  <r>
    <s v="INM-0070"/>
    <s v="INM"/>
    <d v="2024-12-09T05:53:13"/>
    <s v="P3"/>
    <s v="Login/Access"/>
    <s v="Infrastructure"/>
    <s v="INM ticket requiring operational handling"/>
    <s v="Closed"/>
    <x v="0"/>
    <s v="Kavya"/>
    <n v="24"/>
    <n v="2.97"/>
    <n v="15.03"/>
    <d v="2024-12-09T20:55:03"/>
    <s v="Met"/>
    <n v="15.03"/>
    <s v="Low"/>
    <s v="APAC"/>
    <s v="Phone"/>
    <s v="User Error"/>
    <s v="No"/>
    <s v="No"/>
    <s v="Met"/>
    <n v="2024"/>
    <s v="Dec"/>
    <s v="Dec-2024"/>
    <s v="Met"/>
    <s v="9-24 Hours"/>
    <n v="-8.9700000000000006"/>
  </r>
  <r>
    <s v="SRM-0614"/>
    <s v="SRM"/>
    <d v="2024-12-09T09:18:39"/>
    <s v="P4"/>
    <s v="Software Installation"/>
    <s v="Security"/>
    <s v="SRM ticket requiring operational handling"/>
    <s v="Closed"/>
    <x v="5"/>
    <s v="Neha"/>
    <n v="48"/>
    <n v="4.4400000000000004"/>
    <n v="16.32"/>
    <d v="2024-12-10T01:38:02"/>
    <s v="Met"/>
    <n v="16.32"/>
    <s v="Low"/>
    <s v="UK"/>
    <s v="Service Desk"/>
    <s v="Third-Party Dependency"/>
    <s v="No"/>
    <s v="No"/>
    <s v="Met"/>
    <n v="2024"/>
    <s v="Dec"/>
    <s v="Dec-2024"/>
    <s v="Met"/>
    <s v="9-24 Hours"/>
    <n v="-31.68"/>
  </r>
  <r>
    <s v="PRM-0106"/>
    <s v="PRM"/>
    <d v="2024-12-09T18:18:32"/>
    <s v="P3"/>
    <s v="Recurring Application Issue"/>
    <s v="Reporting"/>
    <s v="PRM ticket requiring operational handling"/>
    <s v="Answered"/>
    <x v="2"/>
    <s v="Sneha"/>
    <n v="24"/>
    <n v="2"/>
    <n v="21.86"/>
    <d v="2024-12-10T16:10:15"/>
    <s v="Met"/>
    <n v="21.86"/>
    <s v="Low"/>
    <s v="India"/>
    <s v="Phone"/>
    <s v="Network Issue"/>
    <s v="No"/>
    <s v="No"/>
    <s v="Met"/>
    <n v="2024"/>
    <s v="Dec"/>
    <s v="Dec-2024"/>
    <s v="Met"/>
    <s v="9-24 Hours"/>
    <n v="-2.1400000000000006"/>
  </r>
  <r>
    <s v="SRM-0902"/>
    <s v="SRM"/>
    <d v="2024-12-09T21:53:01"/>
    <s v="P3"/>
    <s v="Account Request"/>
    <s v="Infrastructure"/>
    <s v="SRM ticket requiring operational handling"/>
    <s v="Closed"/>
    <x v="3"/>
    <s v="Kiran"/>
    <n v="24"/>
    <n v="2.0099999999999998"/>
    <n v="4.4800000000000004"/>
    <d v="2024-12-10T02:21:38"/>
    <s v="Met"/>
    <n v="4.4800000000000004"/>
    <s v="Medium"/>
    <s v="APAC"/>
    <s v="Monitoring Alert"/>
    <s v="User Error"/>
    <s v="No"/>
    <s v="No"/>
    <s v="Met"/>
    <n v="2024"/>
    <s v="Dec"/>
    <s v="Dec-2024"/>
    <s v="Met"/>
    <s v="5-8 Hours"/>
    <n v="-19.52"/>
  </r>
  <r>
    <s v="INM-0124"/>
    <s v="INM"/>
    <d v="2024-12-10T08:54:42"/>
    <s v="P2"/>
    <s v="Application Down"/>
    <s v="Middleware"/>
    <s v="INM ticket requiring operational handling"/>
    <s v="Closed"/>
    <x v="3"/>
    <s v="Amit"/>
    <n v="8"/>
    <n v="0.65"/>
    <n v="4.03"/>
    <d v="2024-12-10T12:56:29"/>
    <s v="Met"/>
    <n v="4.03"/>
    <s v="High"/>
    <s v="APAC"/>
    <s v="Email"/>
    <s v="Certificate Expiry"/>
    <s v="No"/>
    <s v="No"/>
    <s v="Met"/>
    <n v="2024"/>
    <s v="Dec"/>
    <s v="Dec-2024"/>
    <s v="Met"/>
    <s v="5-8 Hours"/>
    <n v="-3.9699999999999998"/>
  </r>
  <r>
    <s v="SRM-0476"/>
    <s v="SRM"/>
    <d v="2024-12-10T09:08:23"/>
    <s v="P4"/>
    <s v="Software Installation"/>
    <s v="Application"/>
    <s v="SRM ticket requiring operational handling"/>
    <s v="Assigned"/>
    <x v="5"/>
    <s v="Amit"/>
    <n v="48"/>
    <n v="3.77"/>
    <m/>
    <m/>
    <s v="Pending"/>
    <n v="9254.86"/>
    <s v="High"/>
    <s v="UK"/>
    <s v="Email"/>
    <s v="Network Issue"/>
    <s v="No"/>
    <s v="No"/>
    <s v="Pending"/>
    <n v="2024"/>
    <s v="Dec"/>
    <s v="Dec-2024"/>
    <s v="Pending"/>
    <s v="Pending"/>
    <s v=""/>
  </r>
  <r>
    <s v="INM-0109"/>
    <s v="INM"/>
    <d v="2024-12-10T17:10:25"/>
    <s v="P4"/>
    <s v="Server Issue"/>
    <s v="Application"/>
    <s v="INM ticket requiring operational handling"/>
    <s v="Closed"/>
    <x v="3"/>
    <s v="Ravi"/>
    <n v="48"/>
    <n v="3.52"/>
    <n v="24.68"/>
    <d v="2024-12-11T17:51:28"/>
    <s v="Met"/>
    <n v="24.68"/>
    <s v="Medium"/>
    <s v="India"/>
    <s v="Service Desk"/>
    <s v="Infrastructure Failure"/>
    <s v="No"/>
    <s v="No"/>
    <s v="Met"/>
    <n v="2024"/>
    <s v="Dec"/>
    <s v="Dec-2024"/>
    <s v="Met"/>
    <s v="25-48 Hours"/>
    <n v="-23.32"/>
  </r>
  <r>
    <s v="SRM-0098"/>
    <s v="SRM"/>
    <d v="2024-12-10T21:57:28"/>
    <s v="P4"/>
    <s v="New User Setup"/>
    <s v="Access"/>
    <s v="SRM ticket requiring operational handling"/>
    <s v="Closed"/>
    <x v="1"/>
    <s v="Manoj"/>
    <n v="48"/>
    <n v="1.45"/>
    <n v="24.24"/>
    <d v="2024-12-11T22:12:00"/>
    <s v="Met"/>
    <n v="24.24"/>
    <s v="Medium"/>
    <s v="India"/>
    <s v="Service Desk"/>
    <s v="Infrastructure Failure"/>
    <s v="No"/>
    <s v="No"/>
    <s v="Met"/>
    <n v="2024"/>
    <s v="Dec"/>
    <s v="Dec-2024"/>
    <s v="Met"/>
    <s v="25-48 Hours"/>
    <n v="-23.76"/>
  </r>
  <r>
    <s v="PRM-0242"/>
    <s v="PRM"/>
    <d v="2024-12-11T04:06:04"/>
    <s v="P4"/>
    <s v="Security Vulnerability"/>
    <s v="Database"/>
    <s v="PRM ticket requiring operational handling"/>
    <s v="Closed"/>
    <x v="4"/>
    <s v="Manoj"/>
    <n v="48"/>
    <n v="9.6199999999999992"/>
    <n v="103.78"/>
    <d v="2024-12-15T11:53:03"/>
    <s v="Breached"/>
    <n v="103.78"/>
    <s v="Medium"/>
    <s v="Europe"/>
    <s v="Monitoring Alert"/>
    <s v="Third-Party Dependency"/>
    <s v="No"/>
    <s v="No"/>
    <s v="Breached"/>
    <n v="2024"/>
    <s v="Dec"/>
    <s v="Dec-2024"/>
    <s v="Breached"/>
    <s v="48+ Hours"/>
    <n v="55.78"/>
  </r>
  <r>
    <s v="SRM-0974"/>
    <s v="SRM"/>
    <d v="2024-12-11T06:28:37"/>
    <s v="P3"/>
    <s v="Data Request"/>
    <s v="Database"/>
    <s v="SRM ticket requiring operational handling"/>
    <s v="Closed"/>
    <x v="3"/>
    <s v="Anil"/>
    <n v="24"/>
    <n v="0.98"/>
    <n v="18.2"/>
    <d v="2024-12-12T00:40:22"/>
    <s v="Met"/>
    <n v="18.2"/>
    <s v="High"/>
    <s v="UK"/>
    <s v="Monitoring Alert"/>
    <s v="Infrastructure Failure"/>
    <s v="No"/>
    <s v="No"/>
    <s v="Met"/>
    <n v="2024"/>
    <s v="Dec"/>
    <s v="Dec-2024"/>
    <s v="Met"/>
    <s v="9-24 Hours"/>
    <n v="-5.8000000000000007"/>
  </r>
  <r>
    <s v="SRM-0228"/>
    <s v="SRM"/>
    <d v="2024-12-11T06:33:31"/>
    <s v="P4"/>
    <s v="Data Request"/>
    <s v="Infrastructure"/>
    <s v="SRM ticket requiring operational handling"/>
    <s v="Answered"/>
    <x v="3"/>
    <s v="Amit"/>
    <n v="48"/>
    <n v="1.54"/>
    <n v="12.99"/>
    <d v="2024-12-11T19:33:08"/>
    <s v="Met"/>
    <n v="12.99"/>
    <s v="Medium"/>
    <s v="UK"/>
    <s v="Phone"/>
    <s v="Unknown"/>
    <s v="No"/>
    <s v="No"/>
    <s v="Met"/>
    <n v="2024"/>
    <s v="Dec"/>
    <s v="Dec-2024"/>
    <s v="Met"/>
    <s v="9-24 Hours"/>
    <n v="-35.01"/>
  </r>
  <r>
    <s v="PRM-0591"/>
    <s v="PRM"/>
    <d v="2024-12-11T09:46:48"/>
    <s v="P4"/>
    <s v="Database Root Cause"/>
    <s v="Reporting"/>
    <s v="PRM ticket requiring operational handling"/>
    <s v="Closed"/>
    <x v="5"/>
    <s v="Rohit"/>
    <n v="48"/>
    <n v="2.71"/>
    <n v="8.9700000000000006"/>
    <d v="2024-12-11T18:45:09"/>
    <s v="Met"/>
    <n v="8.9700000000000006"/>
    <s v="Medium"/>
    <s v="APAC"/>
    <s v="Monitoring Alert"/>
    <s v="Configuration Error"/>
    <s v="No"/>
    <s v="No"/>
    <s v="Met"/>
    <n v="2024"/>
    <s v="Dec"/>
    <s v="Dec-2024"/>
    <s v="Met"/>
    <s v="9-24 Hours"/>
    <n v="-39.03"/>
  </r>
  <r>
    <s v="PRM-0049"/>
    <s v="PRM"/>
    <d v="2024-12-11T11:28:13"/>
    <s v="P4"/>
    <s v="Process Gap"/>
    <s v="Infrastructure"/>
    <s v="PRM ticket requiring operational handling"/>
    <s v="In Process"/>
    <x v="3"/>
    <s v="Swati"/>
    <n v="48"/>
    <n v="5.75"/>
    <m/>
    <m/>
    <s v="Pending"/>
    <n v="9228.5300000000007"/>
    <s v="Low"/>
    <s v="APAC"/>
    <s v="Service Desk"/>
    <s v="Application Defect"/>
    <s v="No"/>
    <s v="No"/>
    <s v="Pending"/>
    <n v="2024"/>
    <s v="Dec"/>
    <s v="Dec-2024"/>
    <s v="Pending"/>
    <s v="Pending"/>
    <s v=""/>
  </r>
  <r>
    <s v="SRM-0193"/>
    <s v="SRM"/>
    <d v="2024-12-11T13:40:55"/>
    <s v="P2"/>
    <s v="Configuration Change"/>
    <s v="Application"/>
    <s v="SRM ticket requiring operational handling"/>
    <s v="Assigned"/>
    <x v="0"/>
    <s v="Anil"/>
    <n v="8"/>
    <n v="0.9"/>
    <m/>
    <m/>
    <s v="Pending"/>
    <n v="9226.32"/>
    <s v="High"/>
    <s v="Europe"/>
    <s v="Portal"/>
    <s v="Infrastructure Failure"/>
    <s v="No"/>
    <s v="Yes"/>
    <s v="Pending"/>
    <n v="2024"/>
    <s v="Dec"/>
    <s v="Dec-2024"/>
    <s v="Pending"/>
    <s v="Pending"/>
    <s v=""/>
  </r>
  <r>
    <s v="PRM-0986"/>
    <s v="PRM"/>
    <d v="2024-12-11T16:19:20"/>
    <s v="P4"/>
    <s v="Capacity Problem"/>
    <s v="Middleware"/>
    <s v="PRM ticket requiring operational handling"/>
    <s v="In Process"/>
    <x v="4"/>
    <s v="Asha"/>
    <n v="48"/>
    <n v="4.97"/>
    <m/>
    <m/>
    <s v="Pending"/>
    <n v="9223.68"/>
    <s v="Low"/>
    <s v="US"/>
    <s v="Email"/>
    <s v="Capacity Constraint"/>
    <s v="No"/>
    <s v="No"/>
    <s v="Pending"/>
    <n v="2024"/>
    <s v="Dec"/>
    <s v="Dec-2024"/>
    <s v="Pending"/>
    <s v="Pending"/>
    <s v=""/>
  </r>
  <r>
    <s v="SRM-0216"/>
    <s v="SRM"/>
    <d v="2024-12-11T18:11:05"/>
    <s v="P4"/>
    <s v="Account Request"/>
    <s v="Security"/>
    <s v="SRM ticket requiring operational handling"/>
    <s v="Noticed"/>
    <x v="5"/>
    <s v="Divya"/>
    <n v="48"/>
    <n v="2.86"/>
    <m/>
    <m/>
    <s v="Pending"/>
    <n v="9221.82"/>
    <s v="Low"/>
    <s v="India"/>
    <s v="Service Desk"/>
    <s v="User Error"/>
    <s v="No"/>
    <s v="No"/>
    <s v="Pending"/>
    <n v="2024"/>
    <s v="Dec"/>
    <s v="Dec-2024"/>
    <s v="Pending"/>
    <s v="Pending"/>
    <s v=""/>
  </r>
  <r>
    <s v="SRM-0151"/>
    <s v="SRM"/>
    <d v="2024-12-11T20:52:10"/>
    <s v="P2"/>
    <s v="Report Request"/>
    <s v="Middleware"/>
    <s v="SRM ticket requiring operational handling"/>
    <s v="In Process"/>
    <x v="5"/>
    <s v="Amit"/>
    <n v="8"/>
    <n v="0.73"/>
    <m/>
    <m/>
    <s v="Pending"/>
    <n v="9219.1299999999992"/>
    <s v="High"/>
    <s v="US"/>
    <s v="Monitoring Alert"/>
    <s v="User Error"/>
    <s v="No"/>
    <s v="No"/>
    <s v="Pending"/>
    <n v="2024"/>
    <s v="Dec"/>
    <s v="Dec-2024"/>
    <s v="Pending"/>
    <s v="Pending"/>
    <s v=""/>
  </r>
  <r>
    <s v="INM-0290"/>
    <s v="INM"/>
    <d v="2024-12-12T02:53:52"/>
    <s v="P5"/>
    <s v="Application Down"/>
    <s v="Middleware"/>
    <s v="INM ticket requiring operational handling"/>
    <s v="In Process"/>
    <x v="1"/>
    <s v="Pooja"/>
    <n v="72"/>
    <n v="3.37"/>
    <m/>
    <m/>
    <s v="Pending"/>
    <n v="9213.1"/>
    <s v="Low"/>
    <s v="US"/>
    <s v="Monitoring Alert"/>
    <s v="Infrastructure Failure"/>
    <s v="No"/>
    <s v="No"/>
    <s v="Pending"/>
    <n v="2024"/>
    <s v="Dec"/>
    <s v="Dec-2024"/>
    <s v="Pending"/>
    <s v="Pending"/>
    <s v=""/>
  </r>
  <r>
    <s v="PRM-0796"/>
    <s v="PRM"/>
    <d v="2024-12-12T05:45:08"/>
    <s v="P4"/>
    <s v="Integration Root Cause"/>
    <s v="Reporting"/>
    <s v="PRM ticket requiring operational handling"/>
    <s v="Noticed"/>
    <x v="5"/>
    <s v="Manoj"/>
    <n v="48"/>
    <n v="4.55"/>
    <m/>
    <m/>
    <s v="Pending"/>
    <n v="9210.25"/>
    <s v="Low"/>
    <s v="India"/>
    <s v="Service Desk"/>
    <s v="Access Issue"/>
    <s v="No"/>
    <s v="No"/>
    <s v="Pending"/>
    <n v="2024"/>
    <s v="Dec"/>
    <s v="Dec-2024"/>
    <s v="Pending"/>
    <s v="Pending"/>
    <s v=""/>
  </r>
  <r>
    <s v="PRM-0621"/>
    <s v="PRM"/>
    <d v="2024-12-12T09:03:24"/>
    <s v="P5"/>
    <s v="Recurring Application Issue"/>
    <s v="Reporting"/>
    <s v="PRM ticket requiring operational handling"/>
    <s v="Closed"/>
    <x v="5"/>
    <s v="Vikram"/>
    <n v="72"/>
    <n v="1"/>
    <n v="35.630000000000003"/>
    <d v="2024-12-13T20:41:03"/>
    <s v="Met"/>
    <n v="35.630000000000003"/>
    <s v="Low"/>
    <s v="India"/>
    <s v="Phone"/>
    <s v="User Error"/>
    <s v="No"/>
    <s v="No"/>
    <s v="Met"/>
    <n v="2024"/>
    <s v="Dec"/>
    <s v="Dec-2024"/>
    <s v="Met"/>
    <s v="25-48 Hours"/>
    <n v="-36.369999999999997"/>
  </r>
  <r>
    <s v="SRM-0655"/>
    <s v="SRM"/>
    <d v="2024-12-12T09:05:56"/>
    <s v="P4"/>
    <s v="New User Setup"/>
    <s v="Middleware"/>
    <s v="SRM ticket requiring operational handling"/>
    <s v="Closed"/>
    <x v="4"/>
    <s v="Priya"/>
    <n v="48"/>
    <n v="1.96"/>
    <n v="69.7"/>
    <d v="2024-12-15T06:47:56"/>
    <s v="Breached"/>
    <n v="69.7"/>
    <s v="Low"/>
    <s v="India"/>
    <s v="Monitoring Alert"/>
    <s v="Access Issue"/>
    <s v="No"/>
    <s v="No"/>
    <s v="Breached"/>
    <n v="2024"/>
    <s v="Dec"/>
    <s v="Dec-2024"/>
    <s v="Breached"/>
    <s v="48+ Hours"/>
    <n v="21.700000000000003"/>
  </r>
  <r>
    <s v="INM-0974"/>
    <s v="INM"/>
    <d v="2024-12-12T14:11:00"/>
    <s v="P5"/>
    <s v="Integration Failure"/>
    <s v="Application"/>
    <s v="INM ticket requiring operational handling"/>
    <s v="Closed"/>
    <x v="3"/>
    <s v="Neha"/>
    <n v="72"/>
    <n v="4.38"/>
    <n v="20.91"/>
    <d v="2024-12-13T11:05:37"/>
    <s v="Met"/>
    <n v="20.91"/>
    <s v="High"/>
    <s v="APAC"/>
    <s v="Portal"/>
    <s v="Access Issue"/>
    <s v="Yes"/>
    <s v="No"/>
    <s v="Met"/>
    <n v="2024"/>
    <s v="Dec"/>
    <s v="Dec-2024"/>
    <s v="Met"/>
    <s v="9-24 Hours"/>
    <n v="-51.09"/>
  </r>
  <r>
    <s v="PRM-0912"/>
    <s v="PRM"/>
    <d v="2024-12-12T14:16:21"/>
    <s v="P3"/>
    <s v="Database Root Cause"/>
    <s v="Access"/>
    <s v="PRM ticket requiring operational handling"/>
    <s v="Closed"/>
    <x v="1"/>
    <s v="Anil"/>
    <n v="24"/>
    <n v="2"/>
    <n v="42.77"/>
    <d v="2024-12-14T09:02:33"/>
    <s v="Breached"/>
    <n v="42.77"/>
    <s v="Medium"/>
    <s v="US"/>
    <s v="Email"/>
    <s v="User Error"/>
    <s v="No"/>
    <s v="No"/>
    <s v="Breached"/>
    <n v="2024"/>
    <s v="Dec"/>
    <s v="Dec-2024"/>
    <s v="Breached"/>
    <s v="25-48 Hours"/>
    <n v="18.770000000000003"/>
  </r>
  <r>
    <s v="INM-0944"/>
    <s v="INM"/>
    <d v="2024-12-12T14:48:57"/>
    <s v="P4"/>
    <s v="Certificate/TLS"/>
    <s v="Database"/>
    <s v="INM ticket requiring operational handling"/>
    <s v="Closed"/>
    <x v="2"/>
    <s v="Sneha"/>
    <n v="48"/>
    <n v="15.23"/>
    <n v="16.420000000000002"/>
    <d v="2024-12-13T07:14:15"/>
    <s v="Met"/>
    <n v="16.420000000000002"/>
    <s v="Low"/>
    <s v="UK"/>
    <s v="Phone"/>
    <s v="User Error"/>
    <s v="No"/>
    <s v="No"/>
    <s v="Met"/>
    <n v="2024"/>
    <s v="Dec"/>
    <s v="Dec-2024"/>
    <s v="Met"/>
    <s v="9-24 Hours"/>
    <n v="-31.58"/>
  </r>
  <r>
    <s v="PRM-0822"/>
    <s v="PRM"/>
    <d v="2024-12-13T08:26:18"/>
    <s v="P2"/>
    <s v="Database Root Cause"/>
    <s v="Security"/>
    <s v="PRM ticket requiring operational handling"/>
    <s v="In Process"/>
    <x v="2"/>
    <s v="Kiran"/>
    <n v="8"/>
    <n v="0.63"/>
    <m/>
    <m/>
    <s v="Pending"/>
    <n v="9183.56"/>
    <s v="High"/>
    <s v="US"/>
    <s v="Phone"/>
    <s v="Access Issue"/>
    <s v="No"/>
    <s v="No"/>
    <s v="Pending"/>
    <n v="2024"/>
    <s v="Dec"/>
    <s v="Dec-2024"/>
    <s v="Pending"/>
    <s v="Pending"/>
    <s v=""/>
  </r>
  <r>
    <s v="INM-0519"/>
    <s v="INM"/>
    <d v="2024-12-13T12:47:10"/>
    <s v="P2"/>
    <s v="Server Issue"/>
    <s v="Middleware"/>
    <s v="INM ticket requiring operational handling"/>
    <s v="Closed"/>
    <x v="3"/>
    <s v="Ravi"/>
    <n v="8"/>
    <n v="0.1"/>
    <n v="7.31"/>
    <d v="2024-12-13T20:06:01"/>
    <s v="Met"/>
    <n v="7.31"/>
    <s v="High"/>
    <s v="APAC"/>
    <s v="Monitoring Alert"/>
    <s v="Capacity Constraint"/>
    <s v="No"/>
    <s v="No"/>
    <s v="Met"/>
    <n v="2024"/>
    <s v="Dec"/>
    <s v="Dec-2024"/>
    <s v="Met"/>
    <s v="5-8 Hours"/>
    <n v="-0.69000000000000039"/>
  </r>
  <r>
    <s v="INM-0076"/>
    <s v="INM"/>
    <d v="2024-12-13T17:46:01"/>
    <s v="P5"/>
    <s v="Performance Issue"/>
    <s v="Infrastructure"/>
    <s v="INM ticket requiring operational handling"/>
    <s v="In Process"/>
    <x v="4"/>
    <s v="Rahul"/>
    <n v="72"/>
    <n v="6.61"/>
    <m/>
    <m/>
    <s v="Pending"/>
    <n v="9174.23"/>
    <s v="High"/>
    <s v="APAC"/>
    <s v="Monitoring Alert"/>
    <s v="Third-Party Dependency"/>
    <s v="No"/>
    <s v="No"/>
    <s v="Pending"/>
    <n v="2024"/>
    <s v="Dec"/>
    <s v="Dec-2024"/>
    <s v="Pending"/>
    <s v="Pending"/>
    <s v=""/>
  </r>
  <r>
    <s v="INM-0709"/>
    <s v="INM"/>
    <d v="2024-12-13T21:41:32"/>
    <s v="P3"/>
    <s v="Integration Failure"/>
    <s v="Access"/>
    <s v="INM ticket requiring operational handling"/>
    <s v="Closed"/>
    <x v="4"/>
    <s v="Priya"/>
    <n v="24"/>
    <n v="0.35"/>
    <n v="18.36"/>
    <d v="2024-12-14T16:03:06"/>
    <s v="Met"/>
    <n v="18.36"/>
    <s v="High"/>
    <s v="US"/>
    <s v="Service Desk"/>
    <s v="Certificate Expiry"/>
    <s v="Yes"/>
    <s v="No"/>
    <s v="Met"/>
    <n v="2024"/>
    <s v="Dec"/>
    <s v="Dec-2024"/>
    <s v="Met"/>
    <s v="9-24 Hours"/>
    <n v="-5.6400000000000006"/>
  </r>
  <r>
    <s v="SRM-0767"/>
    <s v="SRM"/>
    <d v="2024-12-14T08:40:58"/>
    <s v="P3"/>
    <s v="Data Request"/>
    <s v="Access"/>
    <s v="SRM ticket requiring operational handling"/>
    <s v="In Process"/>
    <x v="0"/>
    <s v="Suresh"/>
    <n v="24"/>
    <n v="4.28"/>
    <m/>
    <m/>
    <s v="Pending"/>
    <n v="9159.32"/>
    <s v="High"/>
    <s v="UK"/>
    <s v="Monitoring Alert"/>
    <s v="Network Issue"/>
    <s v="No"/>
    <s v="No"/>
    <s v="Pending"/>
    <n v="2024"/>
    <s v="Dec"/>
    <s v="Dec-2024"/>
    <s v="Pending"/>
    <s v="Pending"/>
    <s v=""/>
  </r>
  <r>
    <s v="PRM-0166"/>
    <s v="PRM"/>
    <d v="2024-12-14T14:09:20"/>
    <s v="P4"/>
    <s v="Integration Root Cause"/>
    <s v="Access"/>
    <s v="PRM ticket requiring operational handling"/>
    <s v="Answered"/>
    <x v="5"/>
    <s v="Manoj"/>
    <n v="48"/>
    <n v="3.64"/>
    <n v="31.85"/>
    <d v="2024-12-15T22:00:16"/>
    <s v="Met"/>
    <n v="31.85"/>
    <s v="Low"/>
    <s v="APAC"/>
    <s v="Monitoring Alert"/>
    <s v="Application Defect"/>
    <s v="No"/>
    <s v="Yes"/>
    <s v="Met"/>
    <n v="2024"/>
    <s v="Dec"/>
    <s v="Dec-2024"/>
    <s v="Met"/>
    <s v="25-48 Hours"/>
    <n v="-16.149999999999999"/>
  </r>
  <r>
    <s v="INM-0973"/>
    <s v="INM"/>
    <d v="2024-12-14T21:19:11"/>
    <s v="P3"/>
    <s v="Performance Issue"/>
    <s v="Security"/>
    <s v="INM ticket requiring operational handling"/>
    <s v="Noticed"/>
    <x v="5"/>
    <s v="Pooja"/>
    <n v="24"/>
    <n v="1.8"/>
    <m/>
    <m/>
    <s v="Pending"/>
    <n v="9146.68"/>
    <s v="Medium"/>
    <s v="APAC"/>
    <s v="Email"/>
    <s v="Third-Party Dependency"/>
    <s v="No"/>
    <s v="No"/>
    <s v="Pending"/>
    <n v="2024"/>
    <s v="Dec"/>
    <s v="Dec-2024"/>
    <s v="Pending"/>
    <s v="Pending"/>
    <s v=""/>
  </r>
  <r>
    <s v="INM-0622"/>
    <s v="INM"/>
    <d v="2024-12-15T07:52:43"/>
    <s v="P3"/>
    <s v="Integration Failure"/>
    <s v="Reporting"/>
    <s v="INM ticket requiring operational handling"/>
    <s v="Answered"/>
    <x v="0"/>
    <s v="Amit"/>
    <n v="24"/>
    <n v="1.25"/>
    <n v="58.08"/>
    <d v="2024-12-17T17:57:47"/>
    <s v="Breached"/>
    <n v="58.08"/>
    <s v="Medium"/>
    <s v="US"/>
    <s v="Service Desk"/>
    <s v="Configuration Error"/>
    <s v="No"/>
    <s v="Yes"/>
    <s v="Breached"/>
    <n v="2024"/>
    <s v="Dec"/>
    <s v="Dec-2024"/>
    <s v="Breached"/>
    <s v="48+ Hours"/>
    <n v="34.08"/>
  </r>
  <r>
    <s v="INM-0785"/>
    <s v="INM"/>
    <d v="2024-12-15T13:03:05"/>
    <s v="P4"/>
    <s v="Login/Access"/>
    <s v="Security"/>
    <s v="INM ticket requiring operational handling"/>
    <s v="Closed"/>
    <x v="2"/>
    <s v="Kavya"/>
    <n v="48"/>
    <n v="5.3"/>
    <n v="12.16"/>
    <d v="2024-12-16T01:12:26"/>
    <s v="Met"/>
    <n v="12.16"/>
    <s v="Medium"/>
    <s v="APAC"/>
    <s v="Service Desk"/>
    <s v="Access Issue"/>
    <s v="No"/>
    <s v="No"/>
    <s v="Met"/>
    <n v="2024"/>
    <s v="Dec"/>
    <s v="Dec-2024"/>
    <s v="Met"/>
    <s v="9-24 Hours"/>
    <n v="-35.840000000000003"/>
  </r>
  <r>
    <s v="PRM-0527"/>
    <s v="PRM"/>
    <d v="2024-12-15T14:06:47"/>
    <s v="P5"/>
    <s v="Performance Root Cause"/>
    <s v="Security"/>
    <s v="PRM ticket requiring operational handling"/>
    <s v="Closed"/>
    <x v="5"/>
    <s v="Swati"/>
    <n v="72"/>
    <n v="13.53"/>
    <n v="20.84"/>
    <d v="2024-12-16T10:57:20"/>
    <s v="Met"/>
    <n v="20.84"/>
    <s v="Low"/>
    <s v="US"/>
    <s v="Phone"/>
    <s v="Infrastructure Failure"/>
    <s v="No"/>
    <s v="No"/>
    <s v="Met"/>
    <n v="2024"/>
    <s v="Dec"/>
    <s v="Dec-2024"/>
    <s v="Met"/>
    <s v="9-24 Hours"/>
    <n v="-51.16"/>
  </r>
  <r>
    <s v="SRM-0513"/>
    <s v="SRM"/>
    <d v="2024-12-15T23:49:43"/>
    <s v="P4"/>
    <s v="New User Setup"/>
    <s v="Reporting"/>
    <s v="SRM ticket requiring operational handling"/>
    <s v="Noticed"/>
    <x v="3"/>
    <s v="Neha"/>
    <n v="48"/>
    <n v="5.76"/>
    <m/>
    <m/>
    <s v="Pending"/>
    <n v="9120.17"/>
    <s v="Low"/>
    <s v="APAC"/>
    <s v="Portal"/>
    <s v="Certificate Expiry"/>
    <s v="No"/>
    <s v="No"/>
    <s v="Pending"/>
    <n v="2024"/>
    <s v="Dec"/>
    <s v="Dec-2024"/>
    <s v="Pending"/>
    <s v="Pending"/>
    <s v=""/>
  </r>
  <r>
    <s v="INM-0768"/>
    <s v="INM"/>
    <d v="2024-12-16T10:03:34"/>
    <s v="P1"/>
    <s v="Server Issue"/>
    <s v="Middleware"/>
    <s v="INM ticket requiring operational handling"/>
    <s v="In Process"/>
    <x v="2"/>
    <s v="Meera"/>
    <n v="4"/>
    <n v="0.33"/>
    <m/>
    <m/>
    <s v="Pending"/>
    <n v="9109.94"/>
    <s v="Critical"/>
    <s v="India"/>
    <s v="Portal"/>
    <s v="Unknown"/>
    <s v="No"/>
    <s v="No"/>
    <s v="Pending"/>
    <n v="2024"/>
    <s v="Dec"/>
    <s v="Dec-2024"/>
    <s v="Pending"/>
    <s v="Pending"/>
    <s v=""/>
  </r>
  <r>
    <s v="PRM-0713"/>
    <s v="PRM"/>
    <d v="2024-12-17T08:12:00"/>
    <s v="P5"/>
    <s v="Integration Root Cause"/>
    <s v="Middleware"/>
    <s v="PRM ticket requiring operational handling"/>
    <s v="Assigned"/>
    <x v="2"/>
    <s v="Nisha"/>
    <n v="72"/>
    <n v="7.09"/>
    <m/>
    <m/>
    <s v="Pending"/>
    <n v="9087.7999999999993"/>
    <s v="High"/>
    <s v="India"/>
    <s v="Email"/>
    <s v="Capacity Constraint"/>
    <s v="No"/>
    <s v="No"/>
    <s v="Pending"/>
    <n v="2024"/>
    <s v="Dec"/>
    <s v="Dec-2024"/>
    <s v="Pending"/>
    <s v="Pending"/>
    <s v=""/>
  </r>
  <r>
    <s v="INM-0644"/>
    <s v="INM"/>
    <d v="2024-12-17T13:05:32"/>
    <s v="P5"/>
    <s v="Performance Issue"/>
    <s v="Infrastructure"/>
    <s v="INM ticket requiring operational handling"/>
    <s v="In Process"/>
    <x v="4"/>
    <s v="Asha"/>
    <n v="72"/>
    <n v="5.53"/>
    <m/>
    <m/>
    <s v="Pending"/>
    <n v="9082.91"/>
    <s v="High"/>
    <s v="US"/>
    <s v="Phone"/>
    <s v="Configuration Error"/>
    <s v="No"/>
    <s v="No"/>
    <s v="Pending"/>
    <n v="2024"/>
    <s v="Dec"/>
    <s v="Dec-2024"/>
    <s v="Pending"/>
    <s v="Pending"/>
    <s v=""/>
  </r>
  <r>
    <s v="PRM-0353"/>
    <s v="PRM"/>
    <d v="2024-12-17T19:32:54"/>
    <s v="P4"/>
    <s v="Process Gap"/>
    <s v="Access"/>
    <s v="PRM ticket requiring operational handling"/>
    <s v="Closed"/>
    <x v="3"/>
    <s v="Kavya"/>
    <n v="48"/>
    <n v="1.69"/>
    <n v="44.62"/>
    <d v="2024-12-19T16:09:54"/>
    <s v="Met"/>
    <n v="44.62"/>
    <s v="High"/>
    <s v="India"/>
    <s v="Service Desk"/>
    <s v="Network Issue"/>
    <s v="No"/>
    <s v="No"/>
    <s v="Met"/>
    <n v="2024"/>
    <s v="Dec"/>
    <s v="Dec-2024"/>
    <s v="Met"/>
    <s v="25-48 Hours"/>
    <n v="-3.3800000000000026"/>
  </r>
  <r>
    <s v="SRM-0911"/>
    <s v="SRM"/>
    <d v="2024-12-17T20:47:19"/>
    <s v="P4"/>
    <s v="Certificate Request"/>
    <s v="Application"/>
    <s v="SRM ticket requiring operational handling"/>
    <s v="In Process"/>
    <x v="1"/>
    <s v="Anil"/>
    <n v="48"/>
    <n v="1.35"/>
    <m/>
    <m/>
    <s v="Pending"/>
    <n v="9075.2099999999991"/>
    <s v="Low"/>
    <s v="Europe"/>
    <s v="Monitoring Alert"/>
    <s v="Third-Party Dependency"/>
    <s v="No"/>
    <s v="No"/>
    <s v="Pending"/>
    <n v="2024"/>
    <s v="Dec"/>
    <s v="Dec-2024"/>
    <s v="Pending"/>
    <s v="Pending"/>
    <s v=""/>
  </r>
  <r>
    <s v="SRM-0702"/>
    <s v="SRM"/>
    <d v="2024-12-17T23:40:50"/>
    <s v="P5"/>
    <s v="Software Installation"/>
    <s v="Infrastructure"/>
    <s v="SRM ticket requiring operational handling"/>
    <s v="Closed"/>
    <x v="3"/>
    <s v="Priya"/>
    <n v="72"/>
    <n v="9.57"/>
    <n v="56.86"/>
    <d v="2024-12-20T08:32:17"/>
    <s v="Met"/>
    <n v="56.86"/>
    <s v="High"/>
    <s v="Europe"/>
    <s v="Service Desk"/>
    <s v="Capacity Constraint"/>
    <s v="No"/>
    <s v="No"/>
    <s v="Met"/>
    <n v="2024"/>
    <s v="Dec"/>
    <s v="Dec-2024"/>
    <s v="Met"/>
    <s v="48+ Hours"/>
    <n v="-15.14"/>
  </r>
  <r>
    <s v="INM-0276"/>
    <s v="INM"/>
    <d v="2024-12-18T13:31:52"/>
    <s v="P4"/>
    <s v="Database Issue"/>
    <s v="Reporting"/>
    <s v="INM ticket requiring operational handling"/>
    <s v="Assigned"/>
    <x v="4"/>
    <s v="Suresh"/>
    <n v="48"/>
    <n v="2.89"/>
    <m/>
    <m/>
    <s v="Pending"/>
    <n v="9058.4699999999993"/>
    <s v="Medium"/>
    <s v="Europe"/>
    <s v="Monitoring Alert"/>
    <s v="Certificate Expiry"/>
    <s v="No"/>
    <s v="No"/>
    <s v="Pending"/>
    <n v="2024"/>
    <s v="Dec"/>
    <s v="Dec-2024"/>
    <s v="Pending"/>
    <s v="Pending"/>
    <s v=""/>
  </r>
  <r>
    <s v="PRM-0691"/>
    <s v="PRM"/>
    <d v="2024-12-18T16:15:13"/>
    <s v="P2"/>
    <s v="Database Root Cause"/>
    <s v="Middleware"/>
    <s v="PRM ticket requiring operational handling"/>
    <s v="Closed"/>
    <x v="2"/>
    <s v="Asha"/>
    <n v="8"/>
    <n v="0.75"/>
    <n v="2.78"/>
    <d v="2024-12-18T19:01:56"/>
    <s v="Met"/>
    <n v="2.78"/>
    <s v="High"/>
    <s v="UK"/>
    <s v="Portal"/>
    <s v="Network Issue"/>
    <s v="No"/>
    <s v="No"/>
    <s v="Met"/>
    <n v="2024"/>
    <s v="Dec"/>
    <s v="Dec-2024"/>
    <s v="Met"/>
    <s v="0-4 Hours"/>
    <n v="-5.2200000000000006"/>
  </r>
  <r>
    <s v="PRM-0938"/>
    <s v="PRM"/>
    <d v="2024-12-18T20:19:37"/>
    <s v="P5"/>
    <s v="Recurring Application Issue"/>
    <s v="Middleware"/>
    <s v="PRM ticket requiring operational handling"/>
    <s v="Closed"/>
    <x v="1"/>
    <s v="Priya"/>
    <n v="72"/>
    <n v="4.01"/>
    <n v="127.81"/>
    <d v="2024-12-24T04:08:06"/>
    <s v="Breached"/>
    <n v="127.81"/>
    <s v="Low"/>
    <s v="India"/>
    <s v="Phone"/>
    <s v="User Error"/>
    <s v="No"/>
    <s v="No"/>
    <s v="Breached"/>
    <n v="2024"/>
    <s v="Dec"/>
    <s v="Dec-2024"/>
    <s v="Breached"/>
    <s v="48+ Hours"/>
    <n v="55.81"/>
  </r>
  <r>
    <s v="SRM-0223"/>
    <s v="SRM"/>
    <d v="2024-12-18T22:43:39"/>
    <s v="P4"/>
    <s v="Configuration Change"/>
    <s v="Infrastructure"/>
    <s v="SRM ticket requiring operational handling"/>
    <s v="In Process"/>
    <x v="3"/>
    <s v="Rohit"/>
    <n v="48"/>
    <n v="2.31"/>
    <m/>
    <m/>
    <s v="Pending"/>
    <n v="9049.27"/>
    <s v="Low"/>
    <s v="Europe"/>
    <s v="Phone"/>
    <s v="Access Issue"/>
    <s v="No"/>
    <s v="No"/>
    <s v="Pending"/>
    <n v="2024"/>
    <s v="Dec"/>
    <s v="Dec-2024"/>
    <s v="Pending"/>
    <s v="Pending"/>
    <s v=""/>
  </r>
  <r>
    <s v="SRM-0601"/>
    <s v="SRM"/>
    <d v="2024-12-19T04:55:53"/>
    <s v="P3"/>
    <s v="Access Request"/>
    <s v="Database"/>
    <s v="SRM ticket requiring operational handling"/>
    <s v="In Process"/>
    <x v="5"/>
    <s v="Ravi"/>
    <n v="24"/>
    <n v="1.58"/>
    <m/>
    <m/>
    <s v="Pending"/>
    <n v="9043.07"/>
    <s v="High"/>
    <s v="US"/>
    <s v="Email"/>
    <s v="Application Defect"/>
    <s v="No"/>
    <s v="No"/>
    <s v="Pending"/>
    <n v="2024"/>
    <s v="Dec"/>
    <s v="Dec-2024"/>
    <s v="Pending"/>
    <s v="Pending"/>
    <s v=""/>
  </r>
  <r>
    <s v="SRM-0125"/>
    <s v="SRM"/>
    <d v="2024-12-19T19:04:57"/>
    <s v="P3"/>
    <s v="Data Request"/>
    <s v="Middleware"/>
    <s v="SRM ticket requiring operational handling"/>
    <s v="Closed"/>
    <x v="4"/>
    <s v="Suresh"/>
    <n v="24"/>
    <n v="2.2400000000000002"/>
    <n v="19"/>
    <d v="2024-12-20T14:05:03"/>
    <s v="Met"/>
    <n v="19"/>
    <s v="Medium"/>
    <s v="Europe"/>
    <s v="Phone"/>
    <s v="User Error"/>
    <s v="No"/>
    <s v="No"/>
    <s v="Met"/>
    <n v="2024"/>
    <s v="Dec"/>
    <s v="Dec-2024"/>
    <s v="Met"/>
    <s v="9-24 Hours"/>
    <n v="-5"/>
  </r>
  <r>
    <s v="SRM-0848"/>
    <s v="SRM"/>
    <d v="2024-12-19T22:52:45"/>
    <s v="P4"/>
    <s v="Certificate Request"/>
    <s v="Application"/>
    <s v="SRM ticket requiring operational handling"/>
    <s v="Noticed"/>
    <x v="0"/>
    <s v="Priya"/>
    <n v="48"/>
    <n v="3.93"/>
    <m/>
    <m/>
    <s v="Pending"/>
    <n v="9025.1200000000008"/>
    <s v="High"/>
    <s v="Europe"/>
    <s v="Service Desk"/>
    <s v="Unknown"/>
    <s v="No"/>
    <s v="No"/>
    <s v="Pending"/>
    <n v="2024"/>
    <s v="Dec"/>
    <s v="Dec-2024"/>
    <s v="Pending"/>
    <s v="Pending"/>
    <s v=""/>
  </r>
  <r>
    <s v="PRM-0669"/>
    <s v="PRM"/>
    <d v="2024-12-19T22:55:04"/>
    <s v="P3"/>
    <s v="Security Vulnerability"/>
    <s v="Reporting"/>
    <s v="PRM ticket requiring operational handling"/>
    <s v="Closed"/>
    <x v="2"/>
    <s v="Swati"/>
    <n v="24"/>
    <n v="1.22"/>
    <n v="11.8"/>
    <d v="2024-12-20T10:43:20"/>
    <s v="Met"/>
    <n v="11.8"/>
    <s v="High"/>
    <s v="UK"/>
    <s v="Email"/>
    <s v="User Error"/>
    <s v="No"/>
    <s v="Yes"/>
    <s v="Met"/>
    <n v="2024"/>
    <s v="Dec"/>
    <s v="Dec-2024"/>
    <s v="Met"/>
    <s v="9-24 Hours"/>
    <n v="-12.2"/>
  </r>
  <r>
    <s v="SRM-0187"/>
    <s v="SRM"/>
    <d v="2024-12-20T20:20:05"/>
    <s v="P4"/>
    <s v="Report Request"/>
    <s v="Security"/>
    <s v="SRM ticket requiring operational handling"/>
    <s v="Answered"/>
    <x v="3"/>
    <s v="Neha"/>
    <n v="48"/>
    <n v="5.47"/>
    <n v="31.15"/>
    <d v="2024-12-22T03:28:49"/>
    <s v="Met"/>
    <n v="31.15"/>
    <s v="High"/>
    <s v="Europe"/>
    <s v="Monitoring Alert"/>
    <s v="User Error"/>
    <s v="No"/>
    <s v="No"/>
    <s v="Met"/>
    <n v="2024"/>
    <s v="Dec"/>
    <s v="Dec-2024"/>
    <s v="Met"/>
    <s v="25-48 Hours"/>
    <n v="-16.850000000000001"/>
  </r>
  <r>
    <s v="SRM-0882"/>
    <s v="SRM"/>
    <d v="2024-12-20T23:30:07"/>
    <s v="P4"/>
    <s v="Account Request"/>
    <s v="Middleware"/>
    <s v="SRM ticket requiring operational handling"/>
    <s v="In Process"/>
    <x v="5"/>
    <s v="Rahul"/>
    <n v="48"/>
    <n v="4.4000000000000004"/>
    <m/>
    <m/>
    <s v="Pending"/>
    <n v="9000.5"/>
    <s v="Low"/>
    <s v="APAC"/>
    <s v="Monitoring Alert"/>
    <s v="Network Issue"/>
    <s v="No"/>
    <s v="No"/>
    <s v="Pending"/>
    <n v="2024"/>
    <s v="Dec"/>
    <s v="Dec-2024"/>
    <s v="Pending"/>
    <s v="Pending"/>
    <s v=""/>
  </r>
  <r>
    <s v="SRM-0711"/>
    <s v="SRM"/>
    <d v="2024-12-21T08:21:59"/>
    <s v="P2"/>
    <s v="Software Installation"/>
    <s v="Reporting"/>
    <s v="SRM ticket requiring operational handling"/>
    <s v="Closed"/>
    <x v="0"/>
    <s v="Amit"/>
    <n v="8"/>
    <n v="0.56999999999999995"/>
    <n v="2.39"/>
    <d v="2024-12-21T10:45:40"/>
    <s v="Met"/>
    <n v="2.39"/>
    <s v="High"/>
    <s v="UK"/>
    <s v="Portal"/>
    <s v="Capacity Constraint"/>
    <s v="No"/>
    <s v="Yes"/>
    <s v="Met"/>
    <n v="2024"/>
    <s v="Dec"/>
    <s v="Dec-2024"/>
    <s v="Met"/>
    <s v="0-4 Hours"/>
    <n v="-5.6099999999999994"/>
  </r>
  <r>
    <s v="INM-0282"/>
    <s v="INM"/>
    <d v="2024-12-21T17:56:01"/>
    <s v="P3"/>
    <s v="Certificate/TLS"/>
    <s v="Security"/>
    <s v="INM ticket requiring operational handling"/>
    <s v="In Process"/>
    <x v="2"/>
    <s v="Pooja"/>
    <n v="24"/>
    <n v="1.36"/>
    <m/>
    <m/>
    <s v="Pending"/>
    <n v="8982.07"/>
    <s v="Medium"/>
    <s v="US"/>
    <s v="Email"/>
    <s v="User Error"/>
    <s v="No"/>
    <s v="No"/>
    <s v="Pending"/>
    <n v="2024"/>
    <s v="Dec"/>
    <s v="Dec-2024"/>
    <s v="Pending"/>
    <s v="Pending"/>
    <s v=""/>
  </r>
  <r>
    <s v="SRM-0379"/>
    <s v="SRM"/>
    <d v="2024-12-22T04:41:07"/>
    <s v="P4"/>
    <s v="Data Request"/>
    <s v="Access"/>
    <s v="SRM ticket requiring operational handling"/>
    <s v="In Process"/>
    <x v="0"/>
    <s v="Neha"/>
    <n v="48"/>
    <n v="2.14"/>
    <m/>
    <m/>
    <s v="Pending"/>
    <n v="8971.31"/>
    <s v="Low"/>
    <s v="US"/>
    <s v="Email"/>
    <s v="Application Defect"/>
    <s v="No"/>
    <s v="No"/>
    <s v="Pending"/>
    <n v="2024"/>
    <s v="Dec"/>
    <s v="Dec-2024"/>
    <s v="Pending"/>
    <s v="Pending"/>
    <s v=""/>
  </r>
  <r>
    <s v="INM-0729"/>
    <s v="INM"/>
    <d v="2024-12-22T20:51:54"/>
    <s v="P4"/>
    <s v="Database Issue"/>
    <s v="Security"/>
    <s v="INM ticket requiring operational handling"/>
    <s v="Closed"/>
    <x v="4"/>
    <s v="Suresh"/>
    <n v="48"/>
    <n v="2.27"/>
    <n v="33.770000000000003"/>
    <d v="2024-12-24T06:38:13"/>
    <s v="Met"/>
    <n v="33.770000000000003"/>
    <s v="Low"/>
    <s v="India"/>
    <s v="Phone"/>
    <s v="User Error"/>
    <s v="Yes"/>
    <s v="No"/>
    <s v="Met"/>
    <n v="2024"/>
    <s v="Dec"/>
    <s v="Dec-2024"/>
    <s v="Met"/>
    <s v="25-48 Hours"/>
    <n v="-14.229999999999997"/>
  </r>
  <r>
    <s v="INM-0444"/>
    <s v="INM"/>
    <d v="2024-12-23T03:43:06"/>
    <s v="P4"/>
    <s v="Server Issue"/>
    <s v="Reporting"/>
    <s v="INM ticket requiring operational handling"/>
    <s v="Closed"/>
    <x v="5"/>
    <s v="Neha"/>
    <n v="48"/>
    <n v="5.84"/>
    <n v="37.729999999999997"/>
    <d v="2024-12-24T17:27:10"/>
    <s v="Met"/>
    <n v="37.729999999999997"/>
    <s v="Medium"/>
    <s v="UK"/>
    <s v="Email"/>
    <s v="User Error"/>
    <s v="No"/>
    <s v="No"/>
    <s v="Met"/>
    <n v="2024"/>
    <s v="Dec"/>
    <s v="Dec-2024"/>
    <s v="Met"/>
    <s v="25-48 Hours"/>
    <n v="-10.270000000000003"/>
  </r>
  <r>
    <s v="PRM-0860"/>
    <s v="PRM"/>
    <d v="2024-12-23T08:18:18"/>
    <s v="P3"/>
    <s v="Recurring Application Issue"/>
    <s v="Application"/>
    <s v="PRM ticket requiring operational handling"/>
    <s v="Closed"/>
    <x v="3"/>
    <s v="Nisha"/>
    <n v="24"/>
    <n v="1.61"/>
    <n v="9.4600000000000009"/>
    <d v="2024-12-23T17:46:03"/>
    <s v="Met"/>
    <n v="9.4600000000000009"/>
    <s v="High"/>
    <s v="UK"/>
    <s v="Monitoring Alert"/>
    <s v="Access Issue"/>
    <s v="No"/>
    <s v="No"/>
    <s v="Met"/>
    <n v="2024"/>
    <s v="Dec"/>
    <s v="Dec-2024"/>
    <s v="Met"/>
    <s v="9-24 Hours"/>
    <n v="-14.54"/>
  </r>
  <r>
    <s v="SRM-0480"/>
    <s v="SRM"/>
    <d v="2024-12-23T08:22:24"/>
    <s v="P4"/>
    <s v="Report Request"/>
    <s v="Application"/>
    <s v="SRM ticket requiring operational handling"/>
    <s v="Closed"/>
    <x v="1"/>
    <s v="Manoj"/>
    <n v="48"/>
    <n v="3.26"/>
    <n v="13.13"/>
    <d v="2024-12-23T21:30:00"/>
    <s v="Met"/>
    <n v="13.13"/>
    <s v="Medium"/>
    <s v="India"/>
    <s v="Email"/>
    <s v="Certificate Expiry"/>
    <s v="No"/>
    <s v="No"/>
    <s v="Met"/>
    <n v="2024"/>
    <s v="Dec"/>
    <s v="Dec-2024"/>
    <s v="Met"/>
    <s v="9-24 Hours"/>
    <n v="-34.869999999999997"/>
  </r>
  <r>
    <s v="INM-0651"/>
    <s v="INM"/>
    <d v="2024-12-23T15:27:14"/>
    <s v="P4"/>
    <s v="Server Issue"/>
    <s v="Middleware"/>
    <s v="INM ticket requiring operational handling"/>
    <s v="Answered"/>
    <x v="4"/>
    <s v="Meera"/>
    <n v="48"/>
    <n v="1.63"/>
    <n v="19.170000000000002"/>
    <d v="2024-12-24T10:37:38"/>
    <s v="Met"/>
    <n v="19.170000000000002"/>
    <s v="High"/>
    <s v="India"/>
    <s v="Service Desk"/>
    <s v="Third-Party Dependency"/>
    <s v="No"/>
    <s v="Yes"/>
    <s v="Met"/>
    <n v="2024"/>
    <s v="Dec"/>
    <s v="Dec-2024"/>
    <s v="Met"/>
    <s v="9-24 Hours"/>
    <n v="-28.83"/>
  </r>
  <r>
    <s v="PRM-0247"/>
    <s v="PRM"/>
    <d v="2024-12-23T19:47:25"/>
    <s v="P5"/>
    <s v="Security Vulnerability"/>
    <s v="Security"/>
    <s v="PRM ticket requiring operational handling"/>
    <s v="Closed"/>
    <x v="0"/>
    <s v="Kavya"/>
    <n v="72"/>
    <n v="2.2200000000000002"/>
    <n v="33.549999999999997"/>
    <d v="2024-12-25T05:20:30"/>
    <s v="Met"/>
    <n v="33.549999999999997"/>
    <s v="Medium"/>
    <s v="India"/>
    <s v="Service Desk"/>
    <s v="Configuration Error"/>
    <s v="No"/>
    <s v="No"/>
    <s v="Met"/>
    <n v="2024"/>
    <s v="Dec"/>
    <s v="Dec-2024"/>
    <s v="Met"/>
    <s v="25-48 Hours"/>
    <n v="-38.450000000000003"/>
  </r>
  <r>
    <s v="PRM-0210"/>
    <s v="PRM"/>
    <d v="2024-12-23T23:51:41"/>
    <s v="P4"/>
    <s v="Capacity Problem"/>
    <s v="Application"/>
    <s v="PRM ticket requiring operational handling"/>
    <s v="Closed"/>
    <x v="1"/>
    <s v="Vikram"/>
    <n v="48"/>
    <n v="7.52"/>
    <n v="17.920000000000002"/>
    <d v="2024-12-24T17:46:37"/>
    <s v="Met"/>
    <n v="17.920000000000002"/>
    <s v="Medium"/>
    <s v="APAC"/>
    <s v="Portal"/>
    <s v="Application Defect"/>
    <s v="No"/>
    <s v="No"/>
    <s v="Met"/>
    <n v="2024"/>
    <s v="Dec"/>
    <s v="Dec-2024"/>
    <s v="Met"/>
    <s v="9-24 Hours"/>
    <n v="-30.08"/>
  </r>
  <r>
    <s v="PRM-0735"/>
    <s v="PRM"/>
    <d v="2024-12-24T02:22:08"/>
    <s v="P2"/>
    <s v="Infrastructure Root Cause"/>
    <s v="Infrastructure"/>
    <s v="PRM ticket requiring operational handling"/>
    <s v="Closed"/>
    <x v="2"/>
    <s v="Amit"/>
    <n v="8"/>
    <n v="0.21"/>
    <n v="9.83"/>
    <d v="2024-12-24T12:11:57"/>
    <s v="Breached"/>
    <n v="9.83"/>
    <s v="High"/>
    <s v="APAC"/>
    <s v="Email"/>
    <s v="Configuration Error"/>
    <s v="No"/>
    <s v="No"/>
    <s v="Breached"/>
    <n v="2024"/>
    <s v="Dec"/>
    <s v="Dec-2024"/>
    <s v="Breached"/>
    <s v="9-24 Hours"/>
    <n v="1.83"/>
  </r>
  <r>
    <s v="PRM-0503"/>
    <s v="PRM"/>
    <d v="2024-12-24T05:12:22"/>
    <s v="P4"/>
    <s v="Process Gap"/>
    <s v="Security"/>
    <s v="PRM ticket requiring operational handling"/>
    <s v="Closed"/>
    <x v="4"/>
    <s v="Suresh"/>
    <n v="48"/>
    <n v="0.98"/>
    <n v="20.61"/>
    <d v="2024-12-25T01:48:57"/>
    <s v="Met"/>
    <n v="20.61"/>
    <s v="High"/>
    <s v="India"/>
    <s v="Phone"/>
    <s v="Network Issue"/>
    <s v="No"/>
    <s v="No"/>
    <s v="Met"/>
    <n v="2024"/>
    <s v="Dec"/>
    <s v="Dec-2024"/>
    <s v="Met"/>
    <s v="9-24 Hours"/>
    <n v="-27.39"/>
  </r>
  <r>
    <s v="INM-0284"/>
    <s v="INM"/>
    <d v="2024-12-24T16:57:48"/>
    <s v="P3"/>
    <s v="Certificate/TLS"/>
    <s v="Database"/>
    <s v="INM ticket requiring operational handling"/>
    <s v="Assigned"/>
    <x v="5"/>
    <s v="Sneha"/>
    <n v="24"/>
    <n v="5.38"/>
    <m/>
    <m/>
    <s v="Pending"/>
    <n v="8911.0400000000009"/>
    <s v="Medium"/>
    <s v="US"/>
    <s v="Portal"/>
    <s v="Third-Party Dependency"/>
    <s v="No"/>
    <s v="Yes"/>
    <s v="Pending"/>
    <n v="2024"/>
    <s v="Dec"/>
    <s v="Dec-2024"/>
    <s v="Pending"/>
    <s v="Pending"/>
    <s v=""/>
  </r>
  <r>
    <s v="PRM-0219"/>
    <s v="PRM"/>
    <d v="2024-12-25T06:29:11"/>
    <s v="P5"/>
    <s v="Integration Root Cause"/>
    <s v="Database"/>
    <s v="PRM ticket requiring operational handling"/>
    <s v="Closed"/>
    <x v="1"/>
    <s v="Kavya"/>
    <n v="72"/>
    <n v="4.21"/>
    <n v="18.670000000000002"/>
    <d v="2024-12-26T01:09:31"/>
    <s v="Met"/>
    <n v="18.670000000000002"/>
    <s v="Medium"/>
    <s v="UK"/>
    <s v="Phone"/>
    <s v="Access Issue"/>
    <s v="No"/>
    <s v="No"/>
    <s v="Met"/>
    <n v="2024"/>
    <s v="Dec"/>
    <s v="Dec-2024"/>
    <s v="Met"/>
    <s v="9-24 Hours"/>
    <n v="-53.33"/>
  </r>
  <r>
    <s v="INM-0718"/>
    <s v="INM"/>
    <d v="2024-12-25T18:20:09"/>
    <s v="P4"/>
    <s v="Certificate/TLS"/>
    <s v="Infrastructure"/>
    <s v="INM ticket requiring operational handling"/>
    <s v="Closed"/>
    <x v="0"/>
    <s v="Anil"/>
    <n v="48"/>
    <n v="0.72"/>
    <n v="92.87"/>
    <d v="2024-12-29T15:12:23"/>
    <s v="Breached"/>
    <n v="92.87"/>
    <s v="Medium"/>
    <s v="India"/>
    <s v="Monitoring Alert"/>
    <s v="Application Defect"/>
    <s v="No"/>
    <s v="No"/>
    <s v="Breached"/>
    <n v="2024"/>
    <s v="Dec"/>
    <s v="Dec-2024"/>
    <s v="Breached"/>
    <s v="48+ Hours"/>
    <n v="44.870000000000005"/>
  </r>
  <r>
    <s v="SRM-0787"/>
    <s v="SRM"/>
    <d v="2024-12-26T00:08:15"/>
    <s v="P5"/>
    <s v="Certificate Request"/>
    <s v="Access"/>
    <s v="SRM ticket requiring operational handling"/>
    <s v="In Process"/>
    <x v="4"/>
    <s v="Asha"/>
    <n v="72"/>
    <n v="6.05"/>
    <m/>
    <m/>
    <s v="Pending"/>
    <n v="8879.86"/>
    <s v="Medium"/>
    <s v="Europe"/>
    <s v="Monitoring Alert"/>
    <s v="Capacity Constraint"/>
    <s v="No"/>
    <s v="No"/>
    <s v="Pending"/>
    <n v="2024"/>
    <s v="Dec"/>
    <s v="Dec-2024"/>
    <s v="Pending"/>
    <s v="Pending"/>
    <s v=""/>
  </r>
  <r>
    <s v="INM-0235"/>
    <s v="INM"/>
    <d v="2024-12-26T05:01:23"/>
    <s v="P4"/>
    <s v="Application Down"/>
    <s v="Reporting"/>
    <s v="INM ticket requiring operational handling"/>
    <s v="Closed"/>
    <x v="3"/>
    <s v="Divya"/>
    <n v="48"/>
    <n v="0.92"/>
    <n v="19.82"/>
    <d v="2024-12-27T00:50:18"/>
    <s v="Met"/>
    <n v="19.82"/>
    <s v="Low"/>
    <s v="Europe"/>
    <s v="Monitoring Alert"/>
    <s v="Application Defect"/>
    <s v="No"/>
    <s v="No"/>
    <s v="Met"/>
    <n v="2024"/>
    <s v="Dec"/>
    <s v="Dec-2024"/>
    <s v="Met"/>
    <s v="9-24 Hours"/>
    <n v="-28.18"/>
  </r>
  <r>
    <s v="INM-0563"/>
    <s v="INM"/>
    <d v="2024-12-26T10:39:26"/>
    <s v="P3"/>
    <s v="Database Issue"/>
    <s v="Security"/>
    <s v="INM ticket requiring operational handling"/>
    <s v="In Process"/>
    <x v="3"/>
    <s v="Kavya"/>
    <n v="24"/>
    <n v="1.52"/>
    <m/>
    <m/>
    <s v="Pending"/>
    <n v="8869.34"/>
    <s v="Medium"/>
    <s v="Europe"/>
    <s v="Monitoring Alert"/>
    <s v="Application Defect"/>
    <s v="No"/>
    <s v="No"/>
    <s v="Pending"/>
    <n v="2024"/>
    <s v="Dec"/>
    <s v="Dec-2024"/>
    <s v="Pending"/>
    <s v="Pending"/>
    <s v=""/>
  </r>
  <r>
    <s v="SRM-0133"/>
    <s v="SRM"/>
    <d v="2024-12-26T23:56:41"/>
    <s v="P5"/>
    <s v="Access Request"/>
    <s v="Middleware"/>
    <s v="SRM ticket requiring operational handling"/>
    <s v="Closed"/>
    <x v="2"/>
    <s v="Manoj"/>
    <n v="72"/>
    <n v="2.76"/>
    <n v="190.49"/>
    <d v="2025-01-03T22:25:55"/>
    <s v="Breached"/>
    <n v="190.49"/>
    <s v="High"/>
    <s v="UK"/>
    <s v="Portal"/>
    <s v="User Error"/>
    <s v="No"/>
    <s v="No"/>
    <s v="Breached"/>
    <n v="2024"/>
    <s v="Dec"/>
    <s v="Dec-2024"/>
    <s v="Breached"/>
    <s v="48+ Hours"/>
    <n v="118.49000000000001"/>
  </r>
  <r>
    <s v="INM-0252"/>
    <s v="INM"/>
    <d v="2024-12-27T02:34:29"/>
    <s v="P2"/>
    <s v="Integration Failure"/>
    <s v="Middleware"/>
    <s v="INM ticket requiring operational handling"/>
    <s v="Closed"/>
    <x v="3"/>
    <s v="Arjun"/>
    <n v="8"/>
    <n v="1.04"/>
    <n v="7.19"/>
    <d v="2024-12-27T09:45:55"/>
    <s v="Met"/>
    <n v="7.19"/>
    <s v="High"/>
    <s v="APAC"/>
    <s v="Portal"/>
    <s v="Infrastructure Failure"/>
    <s v="No"/>
    <s v="No"/>
    <s v="Met"/>
    <n v="2024"/>
    <s v="Dec"/>
    <s v="Dec-2024"/>
    <s v="Met"/>
    <s v="5-8 Hours"/>
    <n v="-0.80999999999999961"/>
  </r>
  <r>
    <s v="SRM-0207"/>
    <s v="SRM"/>
    <d v="2024-12-27T16:41:56"/>
    <s v="P3"/>
    <s v="Report Request"/>
    <s v="Access"/>
    <s v="SRM ticket requiring operational handling"/>
    <s v="Closed"/>
    <x v="5"/>
    <s v="Vikram"/>
    <n v="24"/>
    <n v="1.24"/>
    <n v="23.06"/>
    <d v="2024-12-28T15:45:48"/>
    <s v="Met"/>
    <n v="23.06"/>
    <s v="Low"/>
    <s v="Europe"/>
    <s v="Monitoring Alert"/>
    <s v="User Error"/>
    <s v="No"/>
    <s v="No"/>
    <s v="Met"/>
    <n v="2024"/>
    <s v="Dec"/>
    <s v="Dec-2024"/>
    <s v="Met"/>
    <s v="9-24 Hours"/>
    <n v="-0.94000000000000128"/>
  </r>
  <r>
    <s v="SRM-0035"/>
    <s v="SRM"/>
    <d v="2024-12-27T18:36:21"/>
    <s v="P4"/>
    <s v="Report Request"/>
    <s v="Application"/>
    <s v="SRM ticket requiring operational handling"/>
    <s v="Closed"/>
    <x v="2"/>
    <s v="Rohit"/>
    <n v="48"/>
    <n v="2.96"/>
    <n v="22.91"/>
    <d v="2024-12-28T17:30:56"/>
    <s v="Met"/>
    <n v="22.91"/>
    <s v="High"/>
    <s v="Europe"/>
    <s v="Email"/>
    <s v="Infrastructure Failure"/>
    <s v="No"/>
    <s v="No"/>
    <s v="Met"/>
    <n v="2024"/>
    <s v="Dec"/>
    <s v="Dec-2024"/>
    <s v="Met"/>
    <s v="9-24 Hours"/>
    <n v="-25.09"/>
  </r>
  <r>
    <s v="INM-0203"/>
    <s v="INM"/>
    <d v="2024-12-27T21:25:54"/>
    <s v="P4"/>
    <s v="Performance Issue"/>
    <s v="Database"/>
    <s v="INM ticket requiring operational handling"/>
    <s v="Closed"/>
    <x v="2"/>
    <s v="Neha"/>
    <n v="48"/>
    <n v="3.33"/>
    <n v="30.15"/>
    <d v="2024-12-29T03:34:41"/>
    <s v="Met"/>
    <n v="30.15"/>
    <s v="Low"/>
    <s v="US"/>
    <s v="Monitoring Alert"/>
    <s v="Capacity Constraint"/>
    <s v="No"/>
    <s v="No"/>
    <s v="Met"/>
    <n v="2024"/>
    <s v="Dec"/>
    <s v="Dec-2024"/>
    <s v="Met"/>
    <s v="25-48 Hours"/>
    <n v="-17.850000000000001"/>
  </r>
  <r>
    <s v="PRM-0516"/>
    <s v="PRM"/>
    <d v="2024-12-28T03:38:29"/>
    <s v="P3"/>
    <s v="Integration Root Cause"/>
    <s v="Middleware"/>
    <s v="PRM ticket requiring operational handling"/>
    <s v="In Process"/>
    <x v="0"/>
    <s v="Vikram"/>
    <n v="24"/>
    <n v="2.14"/>
    <m/>
    <m/>
    <s v="Pending"/>
    <n v="8828.36"/>
    <s v="Medium"/>
    <s v="Europe"/>
    <s v="Portal"/>
    <s v="Application Defect"/>
    <s v="No"/>
    <s v="No"/>
    <s v="Pending"/>
    <n v="2024"/>
    <s v="Dec"/>
    <s v="Dec-2024"/>
    <s v="Pending"/>
    <s v="Pending"/>
    <s v=""/>
  </r>
  <r>
    <s v="INM-0185"/>
    <s v="INM"/>
    <d v="2024-12-28T07:15:36"/>
    <s v="P3"/>
    <s v="Application Down"/>
    <s v="Middleware"/>
    <s v="INM ticket requiring operational handling"/>
    <s v="In Process"/>
    <x v="3"/>
    <s v="Sneha"/>
    <n v="24"/>
    <n v="2.37"/>
    <m/>
    <m/>
    <s v="Pending"/>
    <n v="8824.74"/>
    <s v="High"/>
    <s v="India"/>
    <s v="Portal"/>
    <s v="Unknown"/>
    <s v="No"/>
    <s v="No"/>
    <s v="Pending"/>
    <n v="2024"/>
    <s v="Dec"/>
    <s v="Dec-2024"/>
    <s v="Pending"/>
    <s v="Pending"/>
    <s v=""/>
  </r>
  <r>
    <s v="SRM-0938"/>
    <s v="SRM"/>
    <d v="2024-12-28T15:27:40"/>
    <s v="P5"/>
    <s v="Account Request"/>
    <s v="Application"/>
    <s v="SRM ticket requiring operational handling"/>
    <s v="Closed"/>
    <x v="5"/>
    <s v="Kavya"/>
    <n v="72"/>
    <n v="5.5"/>
    <n v="43.49"/>
    <d v="2024-12-30T10:57:05"/>
    <s v="Met"/>
    <n v="43.49"/>
    <s v="High"/>
    <s v="UK"/>
    <s v="Monitoring Alert"/>
    <s v="Network Issue"/>
    <s v="No"/>
    <s v="No"/>
    <s v="Met"/>
    <n v="2024"/>
    <s v="Dec"/>
    <s v="Dec-2024"/>
    <s v="Met"/>
    <s v="25-48 Hours"/>
    <n v="-28.509999999999998"/>
  </r>
  <r>
    <s v="INM-0183"/>
    <s v="INM"/>
    <d v="2024-12-29T13:09:31"/>
    <s v="P3"/>
    <s v="Database Issue"/>
    <s v="Application"/>
    <s v="INM ticket requiring operational handling"/>
    <s v="Closed"/>
    <x v="2"/>
    <s v="Asha"/>
    <n v="24"/>
    <n v="4.8099999999999996"/>
    <n v="10.37"/>
    <d v="2024-12-29T23:31:58"/>
    <s v="Met"/>
    <n v="10.37"/>
    <s v="High"/>
    <s v="APAC"/>
    <s v="Email"/>
    <s v="Capacity Constraint"/>
    <s v="No"/>
    <s v="Yes"/>
    <s v="Met"/>
    <n v="2024"/>
    <s v="Dec"/>
    <s v="Dec-2024"/>
    <s v="Met"/>
    <s v="9-24 Hours"/>
    <n v="-13.63"/>
  </r>
  <r>
    <s v="PRM-0053"/>
    <s v="PRM"/>
    <d v="2024-12-29T15:47:10"/>
    <s v="P5"/>
    <s v="Infrastructure Root Cause"/>
    <s v="Security"/>
    <s v="PRM ticket requiring operational handling"/>
    <s v="Closed"/>
    <x v="3"/>
    <s v="Divya"/>
    <n v="72"/>
    <n v="4.9000000000000004"/>
    <n v="70.319999999999993"/>
    <d v="2025-01-01T14:06:38"/>
    <s v="Met"/>
    <n v="70.319999999999993"/>
    <s v="Medium"/>
    <s v="UK"/>
    <s v="Email"/>
    <s v="Network Issue"/>
    <s v="Yes"/>
    <s v="No"/>
    <s v="Met"/>
    <n v="2024"/>
    <s v="Dec"/>
    <s v="Dec-2024"/>
    <s v="Met"/>
    <s v="48+ Hours"/>
    <n v="-1.6800000000000068"/>
  </r>
  <r>
    <s v="SRM-0828"/>
    <s v="SRM"/>
    <d v="2024-12-29T17:50:20"/>
    <s v="P4"/>
    <s v="Certificate Request"/>
    <s v="Security"/>
    <s v="SRM ticket requiring operational handling"/>
    <s v="Closed"/>
    <x v="2"/>
    <s v="Rohit"/>
    <n v="48"/>
    <n v="1.4"/>
    <n v="24.33"/>
    <d v="2024-12-30T18:10:01"/>
    <s v="Met"/>
    <n v="24.33"/>
    <s v="Medium"/>
    <s v="India"/>
    <s v="Portal"/>
    <s v="Third-Party Dependency"/>
    <s v="No"/>
    <s v="No"/>
    <s v="Met"/>
    <n v="2024"/>
    <s v="Dec"/>
    <s v="Dec-2024"/>
    <s v="Met"/>
    <s v="25-48 Hours"/>
    <n v="-23.67"/>
  </r>
  <r>
    <s v="INM-0055"/>
    <s v="INM"/>
    <d v="2024-12-29T21:15:16"/>
    <s v="P3"/>
    <s v="Network Connectivity"/>
    <s v="Access"/>
    <s v="INM ticket requiring operational handling"/>
    <s v="Closed"/>
    <x v="3"/>
    <s v="Rohit"/>
    <n v="24"/>
    <n v="2.59"/>
    <n v="8"/>
    <d v="2024-12-30T05:15:02"/>
    <s v="Met"/>
    <n v="8"/>
    <s v="Medium"/>
    <s v="UK"/>
    <s v="Email"/>
    <s v="Infrastructure Failure"/>
    <s v="No"/>
    <s v="No"/>
    <s v="Met"/>
    <n v="2024"/>
    <s v="Dec"/>
    <s v="Dec-2024"/>
    <s v="Met"/>
    <s v="5-8 Hours"/>
    <n v="-16"/>
  </r>
  <r>
    <s v="PRM-0439"/>
    <s v="PRM"/>
    <d v="2024-12-30T10:45:37"/>
    <s v="P4"/>
    <s v="Integration Root Cause"/>
    <s v="Application"/>
    <s v="PRM ticket requiring operational handling"/>
    <s v="Answered"/>
    <x v="5"/>
    <s v="Vikram"/>
    <n v="48"/>
    <n v="8.77"/>
    <n v="11.53"/>
    <d v="2024-12-30T22:17:13"/>
    <s v="Met"/>
    <n v="11.53"/>
    <s v="High"/>
    <s v="UK"/>
    <s v="Portal"/>
    <s v="User Error"/>
    <s v="Yes"/>
    <s v="No"/>
    <s v="Met"/>
    <n v="2024"/>
    <s v="Dec"/>
    <s v="Dec-2024"/>
    <s v="Met"/>
    <s v="9-24 Hours"/>
    <n v="-36.47"/>
  </r>
  <r>
    <s v="PRM-0943"/>
    <s v="PRM"/>
    <d v="2024-12-30T17:13:01"/>
    <s v="P4"/>
    <s v="Integration Root Cause"/>
    <s v="Middleware"/>
    <s v="PRM ticket requiring operational handling"/>
    <s v="Closed"/>
    <x v="0"/>
    <s v="Sneha"/>
    <n v="48"/>
    <n v="2.5499999999999998"/>
    <n v="16.170000000000002"/>
    <d v="2024-12-31T09:23:00"/>
    <s v="Met"/>
    <n v="16.170000000000002"/>
    <s v="Medium"/>
    <s v="Europe"/>
    <s v="Service Desk"/>
    <s v="Infrastructure Failure"/>
    <s v="No"/>
    <s v="No"/>
    <s v="Met"/>
    <n v="2024"/>
    <s v="Dec"/>
    <s v="Dec-2024"/>
    <s v="Met"/>
    <s v="9-24 Hours"/>
    <n v="-31.83"/>
  </r>
  <r>
    <s v="INM-0453"/>
    <s v="INM"/>
    <d v="2024-12-30T21:20:48"/>
    <s v="P3"/>
    <s v="Certificate/TLS"/>
    <s v="Reporting"/>
    <s v="INM ticket requiring operational handling"/>
    <s v="Closed"/>
    <x v="1"/>
    <s v="Vikram"/>
    <n v="24"/>
    <n v="1.06"/>
    <n v="15.38"/>
    <d v="2024-12-31T12:43:40"/>
    <s v="Met"/>
    <n v="15.38"/>
    <s v="High"/>
    <s v="Europe"/>
    <s v="Email"/>
    <s v="Certificate Expiry"/>
    <s v="No"/>
    <s v="No"/>
    <s v="Met"/>
    <n v="2024"/>
    <s v="Dec"/>
    <s v="Dec-2024"/>
    <s v="Met"/>
    <s v="9-24 Hours"/>
    <n v="-8.6199999999999992"/>
  </r>
  <r>
    <s v="INM-0405"/>
    <s v="INM"/>
    <d v="2024-12-30T23:50:29"/>
    <s v="P4"/>
    <s v="Login/Access"/>
    <s v="Reporting"/>
    <s v="INM ticket requiring operational handling"/>
    <s v="Closed"/>
    <x v="1"/>
    <s v="Anil"/>
    <n v="48"/>
    <n v="1.05"/>
    <n v="27.96"/>
    <d v="2025-01-01T03:48:11"/>
    <s v="Met"/>
    <n v="27.96"/>
    <s v="Medium"/>
    <s v="US"/>
    <s v="Email"/>
    <s v="User Error"/>
    <s v="No"/>
    <s v="No"/>
    <s v="Met"/>
    <n v="2024"/>
    <s v="Dec"/>
    <s v="Dec-2024"/>
    <s v="Met"/>
    <s v="25-48 Hours"/>
    <n v="-20.04"/>
  </r>
  <r>
    <s v="SRM-0623"/>
    <s v="SRM"/>
    <d v="2024-12-31T07:03:19"/>
    <s v="P3"/>
    <s v="Data Request"/>
    <s v="Database"/>
    <s v="SRM ticket requiring operational handling"/>
    <s v="Noticed"/>
    <x v="3"/>
    <s v="Nisha"/>
    <n v="24"/>
    <n v="2.4"/>
    <m/>
    <m/>
    <s v="Pending"/>
    <n v="8752.94"/>
    <s v="Low"/>
    <s v="India"/>
    <s v="Portal"/>
    <s v="Configuration Error"/>
    <s v="No"/>
    <s v="No"/>
    <s v="Pending"/>
    <n v="2024"/>
    <s v="Dec"/>
    <s v="Dec-2024"/>
    <s v="Pending"/>
    <s v="Pending"/>
    <s v=""/>
  </r>
  <r>
    <s v="PRM-0886"/>
    <s v="PRM"/>
    <d v="2024-12-31T11:58:37"/>
    <s v="P4"/>
    <s v="Database Root Cause"/>
    <s v="Application"/>
    <s v="PRM ticket requiring operational handling"/>
    <s v="Answered"/>
    <x v="3"/>
    <s v="Suresh"/>
    <n v="48"/>
    <n v="7.03"/>
    <n v="58.83"/>
    <d v="2025-01-02T22:48:39"/>
    <s v="Breached"/>
    <n v="58.83"/>
    <s v="Low"/>
    <s v="India"/>
    <s v="Email"/>
    <s v="Application Defect"/>
    <s v="No"/>
    <s v="No"/>
    <s v="Breached"/>
    <n v="2024"/>
    <s v="Dec"/>
    <s v="Dec-2024"/>
    <s v="Breached"/>
    <s v="48+ Hours"/>
    <n v="10.829999999999998"/>
  </r>
  <r>
    <s v="INM-0021"/>
    <s v="INM"/>
    <d v="2024-12-31T18:10:25"/>
    <s v="P4"/>
    <s v="Login/Access"/>
    <s v="Infrastructure"/>
    <s v="INM ticket requiring operational handling"/>
    <s v="In Process"/>
    <x v="0"/>
    <s v="Asha"/>
    <n v="48"/>
    <n v="2.79"/>
    <m/>
    <m/>
    <s v="Pending"/>
    <n v="8741.83"/>
    <s v="Low"/>
    <s v="India"/>
    <s v="Portal"/>
    <s v="User Error"/>
    <s v="No"/>
    <s v="Yes"/>
    <s v="Pending"/>
    <n v="2024"/>
    <s v="Dec"/>
    <s v="Dec-2024"/>
    <s v="Pending"/>
    <s v="Pending"/>
    <s v=""/>
  </r>
  <r>
    <s v="INM-0406"/>
    <s v="INM"/>
    <d v="2025-01-01T01:00:11"/>
    <s v="P3"/>
    <s v="Application Down"/>
    <s v="Application"/>
    <s v="INM ticket requiring operational handling"/>
    <s v="In Process"/>
    <x v="0"/>
    <s v="Arjun"/>
    <n v="24"/>
    <n v="3.55"/>
    <m/>
    <m/>
    <s v="Pending"/>
    <n v="8735"/>
    <s v="High"/>
    <s v="UK"/>
    <s v="Email"/>
    <s v="Certificate Expiry"/>
    <s v="No"/>
    <s v="No"/>
    <s v="Pending"/>
    <n v="2025"/>
    <s v="Jan"/>
    <s v="Jan-2025"/>
    <s v="Pending"/>
    <s v="Pending"/>
    <s v=""/>
  </r>
  <r>
    <s v="INM-0180"/>
    <s v="INM"/>
    <d v="2025-01-01T06:19:45"/>
    <s v="P3"/>
    <s v="Server Issue"/>
    <s v="Middleware"/>
    <s v="INM ticket requiring operational handling"/>
    <s v="Closed"/>
    <x v="0"/>
    <s v="Sneha"/>
    <n v="24"/>
    <n v="0.69"/>
    <n v="6.27"/>
    <d v="2025-01-01T12:36:01"/>
    <s v="Met"/>
    <n v="6.27"/>
    <s v="Medium"/>
    <s v="US"/>
    <s v="Portal"/>
    <s v="Capacity Constraint"/>
    <s v="No"/>
    <s v="No"/>
    <s v="Met"/>
    <n v="2025"/>
    <s v="Jan"/>
    <s v="Jan-2025"/>
    <s v="Met"/>
    <s v="5-8 Hours"/>
    <n v="-17.73"/>
  </r>
  <r>
    <s v="PRM-0608"/>
    <s v="PRM"/>
    <d v="2025-01-01T08:33:19"/>
    <s v="P4"/>
    <s v="Infrastructure Root Cause"/>
    <s v="Middleware"/>
    <s v="PRM ticket requiring operational handling"/>
    <s v="In Process"/>
    <x v="3"/>
    <s v="Pooja"/>
    <n v="48"/>
    <n v="2.79"/>
    <m/>
    <m/>
    <s v="Pending"/>
    <n v="8727.44"/>
    <s v="Medium"/>
    <s v="UK"/>
    <s v="Portal"/>
    <s v="Certificate Expiry"/>
    <s v="No"/>
    <s v="No"/>
    <s v="Pending"/>
    <n v="2025"/>
    <s v="Jan"/>
    <s v="Jan-2025"/>
    <s v="Pending"/>
    <s v="Pending"/>
    <s v=""/>
  </r>
  <r>
    <s v="PRM-0017"/>
    <s v="PRM"/>
    <d v="2025-01-01T12:58:47"/>
    <s v="P3"/>
    <s v="Recurring Application Issue"/>
    <s v="Infrastructure"/>
    <s v="PRM ticket requiring operational handling"/>
    <s v="In Process"/>
    <x v="1"/>
    <s v="Arjun"/>
    <n v="24"/>
    <n v="2.5499999999999998"/>
    <m/>
    <m/>
    <s v="Pending"/>
    <n v="8723.02"/>
    <s v="High"/>
    <s v="US"/>
    <s v="Monitoring Alert"/>
    <s v="Infrastructure Failure"/>
    <s v="No"/>
    <s v="Yes"/>
    <s v="Pending"/>
    <n v="2025"/>
    <s v="Jan"/>
    <s v="Jan-2025"/>
    <s v="Pending"/>
    <s v="Pending"/>
    <s v=""/>
  </r>
  <r>
    <s v="SRM-0498"/>
    <s v="SRM"/>
    <d v="2025-01-02T06:44:37"/>
    <s v="P5"/>
    <s v="Software Installation"/>
    <s v="Reporting"/>
    <s v="SRM ticket requiring operational handling"/>
    <s v="Answered"/>
    <x v="1"/>
    <s v="Kavya"/>
    <n v="72"/>
    <n v="3.43"/>
    <n v="14.98"/>
    <d v="2025-01-02T21:43:11"/>
    <s v="Met"/>
    <n v="14.98"/>
    <s v="High"/>
    <s v="India"/>
    <s v="Service Desk"/>
    <s v="Application Defect"/>
    <s v="No"/>
    <s v="No"/>
    <s v="Met"/>
    <n v="2025"/>
    <s v="Jan"/>
    <s v="Jan-2025"/>
    <s v="Met"/>
    <s v="9-24 Hours"/>
    <n v="-57.019999999999996"/>
  </r>
  <r>
    <s v="PRM-0769"/>
    <s v="PRM"/>
    <d v="2025-01-02T08:33:14"/>
    <s v="P4"/>
    <s v="Integration Root Cause"/>
    <s v="Security"/>
    <s v="PRM ticket requiring operational handling"/>
    <s v="Closed"/>
    <x v="5"/>
    <s v="Suresh"/>
    <n v="48"/>
    <n v="2.79"/>
    <n v="108.44"/>
    <d v="2025-01-06T20:59:52"/>
    <s v="Breached"/>
    <n v="108.44"/>
    <s v="High"/>
    <s v="UK"/>
    <s v="Phone"/>
    <s v="Configuration Error"/>
    <s v="No"/>
    <s v="No"/>
    <s v="Breached"/>
    <n v="2025"/>
    <s v="Jan"/>
    <s v="Jan-2025"/>
    <s v="Breached"/>
    <s v="48+ Hours"/>
    <n v="60.44"/>
  </r>
  <r>
    <s v="SRM-0935"/>
    <s v="SRM"/>
    <d v="2025-01-02T14:01:47"/>
    <s v="P5"/>
    <s v="Account Request"/>
    <s v="Security"/>
    <s v="SRM ticket requiring operational handling"/>
    <s v="In Process"/>
    <x v="4"/>
    <s v="Arjun"/>
    <n v="72"/>
    <n v="5.47"/>
    <m/>
    <m/>
    <s v="Pending"/>
    <n v="8697.9699999999993"/>
    <s v="High"/>
    <s v="APAC"/>
    <s v="Portal"/>
    <s v="Certificate Expiry"/>
    <s v="No"/>
    <s v="No"/>
    <s v="Pending"/>
    <n v="2025"/>
    <s v="Jan"/>
    <s v="Jan-2025"/>
    <s v="Pending"/>
    <s v="Pending"/>
    <s v=""/>
  </r>
  <r>
    <s v="INM-0667"/>
    <s v="INM"/>
    <d v="2025-01-02T21:58:51"/>
    <s v="P4"/>
    <s v="Server Issue"/>
    <s v="Middleware"/>
    <s v="INM ticket requiring operational handling"/>
    <s v="In Process"/>
    <x v="1"/>
    <s v="Swati"/>
    <n v="48"/>
    <n v="0.87"/>
    <m/>
    <m/>
    <s v="Pending"/>
    <n v="8690.02"/>
    <s v="Low"/>
    <s v="UK"/>
    <s v="Email"/>
    <s v="Network Issue"/>
    <s v="No"/>
    <s v="No"/>
    <s v="Pending"/>
    <n v="2025"/>
    <s v="Jan"/>
    <s v="Jan-2025"/>
    <s v="Pending"/>
    <s v="Pending"/>
    <s v=""/>
  </r>
  <r>
    <s v="PRM-0764"/>
    <s v="PRM"/>
    <d v="2025-01-03T06:47:05"/>
    <s v="P5"/>
    <s v="Infrastructure Root Cause"/>
    <s v="Security"/>
    <s v="PRM ticket requiring operational handling"/>
    <s v="In Process"/>
    <x v="1"/>
    <s v="Asha"/>
    <n v="72"/>
    <n v="7.8"/>
    <m/>
    <m/>
    <s v="Pending"/>
    <n v="8681.2199999999993"/>
    <s v="Medium"/>
    <s v="India"/>
    <s v="Monitoring Alert"/>
    <s v="Application Defect"/>
    <s v="No"/>
    <s v="No"/>
    <s v="Pending"/>
    <n v="2025"/>
    <s v="Jan"/>
    <s v="Jan-2025"/>
    <s v="Pending"/>
    <s v="Pending"/>
    <s v=""/>
  </r>
  <r>
    <s v="SRM-0733"/>
    <s v="SRM"/>
    <d v="2025-01-03T11:06:24"/>
    <s v="P1"/>
    <s v="Account Request"/>
    <s v="Access"/>
    <s v="SRM ticket requiring operational handling"/>
    <s v="Assigned"/>
    <x v="0"/>
    <s v="Divya"/>
    <n v="4"/>
    <n v="0.23"/>
    <m/>
    <m/>
    <s v="Pending"/>
    <n v="8676.89"/>
    <s v="Critical"/>
    <s v="India"/>
    <s v="Email"/>
    <s v="Infrastructure Failure"/>
    <s v="No"/>
    <s v="No"/>
    <s v="Pending"/>
    <n v="2025"/>
    <s v="Jan"/>
    <s v="Jan-2025"/>
    <s v="Pending"/>
    <s v="Pending"/>
    <s v=""/>
  </r>
  <r>
    <s v="PRM-0108"/>
    <s v="PRM"/>
    <d v="2025-01-03T14:54:23"/>
    <s v="P3"/>
    <s v="Security Vulnerability"/>
    <s v="Reporting"/>
    <s v="PRM ticket requiring operational handling"/>
    <s v="Closed"/>
    <x v="0"/>
    <s v="Suresh"/>
    <n v="24"/>
    <n v="1.67"/>
    <n v="37.119999999999997"/>
    <d v="2025-01-05T04:01:27"/>
    <s v="Breached"/>
    <n v="37.119999999999997"/>
    <s v="Low"/>
    <s v="UK"/>
    <s v="Monitoring Alert"/>
    <s v="Network Issue"/>
    <s v="No"/>
    <s v="No"/>
    <s v="Breached"/>
    <n v="2025"/>
    <s v="Jan"/>
    <s v="Jan-2025"/>
    <s v="Breached"/>
    <s v="25-48 Hours"/>
    <n v="13.119999999999997"/>
  </r>
  <r>
    <s v="INM-0556"/>
    <s v="INM"/>
    <d v="2025-01-03T19:24:29"/>
    <s v="P5"/>
    <s v="Certificate/TLS"/>
    <s v="Reporting"/>
    <s v="INM ticket requiring operational handling"/>
    <s v="Closed"/>
    <x v="0"/>
    <s v="Neha"/>
    <n v="72"/>
    <n v="4.05"/>
    <n v="59.37"/>
    <d v="2025-01-06T06:46:36"/>
    <s v="Met"/>
    <n v="59.37"/>
    <s v="High"/>
    <s v="Europe"/>
    <s v="Portal"/>
    <s v="User Error"/>
    <s v="Yes"/>
    <s v="No"/>
    <s v="Met"/>
    <n v="2025"/>
    <s v="Jan"/>
    <s v="Jan-2025"/>
    <s v="Met"/>
    <s v="48+ Hours"/>
    <n v="-12.630000000000003"/>
  </r>
  <r>
    <s v="INM-0876"/>
    <s v="INM"/>
    <d v="2025-01-03T19:29:29"/>
    <s v="P1"/>
    <s v="Certificate/TLS"/>
    <s v="Infrastructure"/>
    <s v="INM ticket requiring operational handling"/>
    <s v="Closed"/>
    <x v="2"/>
    <s v="Rohit"/>
    <n v="4"/>
    <n v="0.55000000000000004"/>
    <n v="3.52"/>
    <d v="2025-01-03T23:00:43"/>
    <s v="Met"/>
    <n v="3.52"/>
    <s v="Critical"/>
    <s v="UK"/>
    <s v="Portal"/>
    <s v="Access Issue"/>
    <s v="No"/>
    <s v="No"/>
    <s v="Met"/>
    <n v="2025"/>
    <s v="Jan"/>
    <s v="Jan-2025"/>
    <s v="Met"/>
    <s v="0-4 Hours"/>
    <n v="-0.48"/>
  </r>
  <r>
    <s v="PRM-0498"/>
    <s v="PRM"/>
    <d v="2025-01-03T20:47:41"/>
    <s v="P5"/>
    <s v="Process Gap"/>
    <s v="Reporting"/>
    <s v="PRM ticket requiring operational handling"/>
    <s v="Closed"/>
    <x v="4"/>
    <s v="Kiran"/>
    <n v="72"/>
    <n v="7.67"/>
    <n v="34.26"/>
    <d v="2025-01-05T07:03:24"/>
    <s v="Met"/>
    <n v="34.26"/>
    <s v="Low"/>
    <s v="India"/>
    <s v="Phone"/>
    <s v="Unknown"/>
    <s v="No"/>
    <s v="No"/>
    <s v="Met"/>
    <n v="2025"/>
    <s v="Jan"/>
    <s v="Jan-2025"/>
    <s v="Met"/>
    <s v="25-48 Hours"/>
    <n v="-37.74"/>
  </r>
  <r>
    <s v="INM-0159"/>
    <s v="INM"/>
    <d v="2025-01-04T03:59:30"/>
    <s v="P4"/>
    <s v="Server Issue"/>
    <s v="Middleware"/>
    <s v="INM ticket requiring operational handling"/>
    <s v="In Process"/>
    <x v="5"/>
    <s v="Rohit"/>
    <n v="48"/>
    <n v="4.24"/>
    <m/>
    <m/>
    <s v="Pending"/>
    <n v="8660.01"/>
    <s v="Medium"/>
    <s v="Europe"/>
    <s v="Service Desk"/>
    <s v="Unknown"/>
    <s v="No"/>
    <s v="No"/>
    <s v="Pending"/>
    <n v="2025"/>
    <s v="Jan"/>
    <s v="Jan-2025"/>
    <s v="Pending"/>
    <s v="Pending"/>
    <s v=""/>
  </r>
  <r>
    <s v="INM-0629"/>
    <s v="INM"/>
    <d v="2025-01-04T04:39:54"/>
    <s v="P4"/>
    <s v="Application Down"/>
    <s v="Database"/>
    <s v="INM ticket requiring operational handling"/>
    <s v="Closed"/>
    <x v="0"/>
    <s v="Vikram"/>
    <n v="48"/>
    <n v="6.9"/>
    <n v="26.15"/>
    <d v="2025-01-05T06:48:51"/>
    <s v="Met"/>
    <n v="26.15"/>
    <s v="Medium"/>
    <s v="APAC"/>
    <s v="Email"/>
    <s v="Capacity Constraint"/>
    <s v="No"/>
    <s v="No"/>
    <s v="Met"/>
    <n v="2025"/>
    <s v="Jan"/>
    <s v="Jan-2025"/>
    <s v="Met"/>
    <s v="25-48 Hours"/>
    <n v="-21.85"/>
  </r>
  <r>
    <s v="SRM-0281"/>
    <s v="SRM"/>
    <d v="2025-01-04T05:44:37"/>
    <s v="P4"/>
    <s v="Report Request"/>
    <s v="Access"/>
    <s v="SRM ticket requiring operational handling"/>
    <s v="Assigned"/>
    <x v="1"/>
    <s v="Priya"/>
    <n v="48"/>
    <n v="3.5"/>
    <m/>
    <m/>
    <s v="Pending"/>
    <n v="8658.26"/>
    <s v="High"/>
    <s v="UK"/>
    <s v="Monitoring Alert"/>
    <s v="Application Defect"/>
    <s v="No"/>
    <s v="No"/>
    <s v="Pending"/>
    <n v="2025"/>
    <s v="Jan"/>
    <s v="Jan-2025"/>
    <s v="Pending"/>
    <s v="Pending"/>
    <s v=""/>
  </r>
  <r>
    <s v="INM-0115"/>
    <s v="INM"/>
    <d v="2025-01-04T14:21:21"/>
    <s v="P4"/>
    <s v="Server Issue"/>
    <s v="Middleware"/>
    <s v="INM ticket requiring operational handling"/>
    <s v="Closed"/>
    <x v="1"/>
    <s v="Vikram"/>
    <n v="48"/>
    <n v="3.93"/>
    <n v="16.46"/>
    <d v="2025-01-05T06:48:50"/>
    <s v="Met"/>
    <n v="16.46"/>
    <s v="Medium"/>
    <s v="APAC"/>
    <s v="Service Desk"/>
    <s v="Access Issue"/>
    <s v="No"/>
    <s v="No"/>
    <s v="Met"/>
    <n v="2025"/>
    <s v="Jan"/>
    <s v="Jan-2025"/>
    <s v="Met"/>
    <s v="9-24 Hours"/>
    <n v="-31.54"/>
  </r>
  <r>
    <s v="SRM-0404"/>
    <s v="SRM"/>
    <d v="2025-01-04T14:25:15"/>
    <s v="P4"/>
    <s v="Configuration Change"/>
    <s v="Database"/>
    <s v="SRM ticket requiring operational handling"/>
    <s v="Closed"/>
    <x v="1"/>
    <s v="Rahul"/>
    <n v="48"/>
    <n v="0.45"/>
    <n v="24.25"/>
    <d v="2025-01-05T14:40:08"/>
    <s v="Met"/>
    <n v="24.25"/>
    <s v="Medium"/>
    <s v="UK"/>
    <s v="Email"/>
    <s v="Configuration Error"/>
    <s v="No"/>
    <s v="No"/>
    <s v="Met"/>
    <n v="2025"/>
    <s v="Jan"/>
    <s v="Jan-2025"/>
    <s v="Met"/>
    <s v="25-48 Hours"/>
    <n v="-23.75"/>
  </r>
  <r>
    <s v="SRM-0964"/>
    <s v="SRM"/>
    <d v="2025-01-04T14:42:54"/>
    <s v="P4"/>
    <s v="Account Request"/>
    <s v="Access"/>
    <s v="SRM ticket requiring operational handling"/>
    <s v="Closed"/>
    <x v="2"/>
    <s v="Neha"/>
    <n v="48"/>
    <n v="2.11"/>
    <n v="77.47"/>
    <d v="2025-01-07T20:11:16"/>
    <s v="Breached"/>
    <n v="77.47"/>
    <s v="Medium"/>
    <s v="UK"/>
    <s v="Portal"/>
    <s v="Infrastructure Failure"/>
    <s v="No"/>
    <s v="No"/>
    <s v="Breached"/>
    <n v="2025"/>
    <s v="Jan"/>
    <s v="Jan-2025"/>
    <s v="Breached"/>
    <s v="48+ Hours"/>
    <n v="29.47"/>
  </r>
  <r>
    <s v="PRM-0038"/>
    <s v="PRM"/>
    <d v="2025-01-04T15:08:45"/>
    <s v="P5"/>
    <s v="Process Gap"/>
    <s v="Database"/>
    <s v="PRM ticket requiring operational handling"/>
    <s v="In Process"/>
    <x v="3"/>
    <s v="Sneha"/>
    <n v="72"/>
    <n v="6.21"/>
    <m/>
    <m/>
    <s v="Pending"/>
    <n v="8648.85"/>
    <s v="Medium"/>
    <s v="Europe"/>
    <s v="Portal"/>
    <s v="Infrastructure Failure"/>
    <s v="No"/>
    <s v="No"/>
    <s v="Pending"/>
    <n v="2025"/>
    <s v="Jan"/>
    <s v="Jan-2025"/>
    <s v="Pending"/>
    <s v="Pending"/>
    <s v=""/>
  </r>
  <r>
    <s v="PRM-0627"/>
    <s v="PRM"/>
    <d v="2025-01-04T18:55:44"/>
    <s v="P5"/>
    <s v="Database Root Cause"/>
    <s v="Security"/>
    <s v="PRM ticket requiring operational handling"/>
    <s v="Assigned"/>
    <x v="1"/>
    <s v="Swati"/>
    <n v="72"/>
    <n v="9.93"/>
    <m/>
    <m/>
    <s v="Pending"/>
    <n v="8645.07"/>
    <s v="Low"/>
    <s v="US"/>
    <s v="Portal"/>
    <s v="Infrastructure Failure"/>
    <s v="No"/>
    <s v="No"/>
    <s v="Pending"/>
    <n v="2025"/>
    <s v="Jan"/>
    <s v="Jan-2025"/>
    <s v="Pending"/>
    <s v="Pending"/>
    <s v=""/>
  </r>
  <r>
    <s v="INM-0420"/>
    <s v="INM"/>
    <d v="2025-01-05T03:03:07"/>
    <s v="P5"/>
    <s v="Login/Access"/>
    <s v="Infrastructure"/>
    <s v="INM ticket requiring operational handling"/>
    <s v="In Process"/>
    <x v="5"/>
    <s v="Rohit"/>
    <n v="72"/>
    <n v="2.79"/>
    <m/>
    <m/>
    <s v="Pending"/>
    <n v="8636.9500000000007"/>
    <s v="Low"/>
    <s v="UK"/>
    <s v="Phone"/>
    <s v="Configuration Error"/>
    <s v="No"/>
    <s v="No"/>
    <s v="Pending"/>
    <n v="2025"/>
    <s v="Jan"/>
    <s v="Jan-2025"/>
    <s v="Pending"/>
    <s v="Pending"/>
    <s v=""/>
  </r>
  <r>
    <s v="PRM-0051"/>
    <s v="PRM"/>
    <d v="2025-01-05T12:31:07"/>
    <s v="P3"/>
    <s v="Database Root Cause"/>
    <s v="Application"/>
    <s v="PRM ticket requiring operational handling"/>
    <s v="Closed"/>
    <x v="0"/>
    <s v="Meera"/>
    <n v="24"/>
    <n v="1.52"/>
    <n v="8.9600000000000009"/>
    <d v="2025-01-05T21:28:58"/>
    <s v="Met"/>
    <n v="8.9600000000000009"/>
    <s v="High"/>
    <s v="UK"/>
    <s v="Portal"/>
    <s v="Configuration Error"/>
    <s v="No"/>
    <s v="No"/>
    <s v="Met"/>
    <n v="2025"/>
    <s v="Jan"/>
    <s v="Jan-2025"/>
    <s v="Met"/>
    <s v="9-24 Hours"/>
    <n v="-15.04"/>
  </r>
  <r>
    <s v="PRM-0752"/>
    <s v="PRM"/>
    <d v="2025-01-06T00:27:56"/>
    <s v="P4"/>
    <s v="Infrastructure Root Cause"/>
    <s v="Database"/>
    <s v="PRM ticket requiring operational handling"/>
    <s v="Closed"/>
    <x v="0"/>
    <s v="Vikram"/>
    <n v="48"/>
    <n v="3.68"/>
    <n v="21.99"/>
    <d v="2025-01-06T22:27:27"/>
    <s v="Met"/>
    <n v="21.99"/>
    <s v="High"/>
    <s v="UK"/>
    <s v="Service Desk"/>
    <s v="Unknown"/>
    <s v="No"/>
    <s v="No"/>
    <s v="Met"/>
    <n v="2025"/>
    <s v="Jan"/>
    <s v="Jan-2025"/>
    <s v="Met"/>
    <s v="9-24 Hours"/>
    <n v="-26.01"/>
  </r>
  <r>
    <s v="SRM-0840"/>
    <s v="SRM"/>
    <d v="2025-01-06T10:42:56"/>
    <s v="P5"/>
    <s v="Access Request"/>
    <s v="Access"/>
    <s v="SRM ticket requiring operational handling"/>
    <s v="Closed"/>
    <x v="4"/>
    <s v="Neha"/>
    <n v="72"/>
    <n v="1.1000000000000001"/>
    <n v="100.94"/>
    <d v="2025-01-10T15:39:21"/>
    <s v="Breached"/>
    <n v="100.94"/>
    <s v="Medium"/>
    <s v="UK"/>
    <s v="Phone"/>
    <s v="Infrastructure Failure"/>
    <s v="No"/>
    <s v="No"/>
    <s v="Breached"/>
    <n v="2025"/>
    <s v="Jan"/>
    <s v="Jan-2025"/>
    <s v="Breached"/>
    <s v="48+ Hours"/>
    <n v="28.939999999999998"/>
  </r>
  <r>
    <s v="INM-0940"/>
    <s v="INM"/>
    <d v="2025-01-06T14:32:25"/>
    <s v="P3"/>
    <s v="Performance Issue"/>
    <s v="Reporting"/>
    <s v="INM ticket requiring operational handling"/>
    <s v="In Process"/>
    <x v="4"/>
    <s v="Ravi"/>
    <n v="24"/>
    <n v="1.1100000000000001"/>
    <m/>
    <m/>
    <s v="Pending"/>
    <n v="8601.4599999999991"/>
    <s v="High"/>
    <s v="Europe"/>
    <s v="Service Desk"/>
    <s v="Third-Party Dependency"/>
    <s v="No"/>
    <s v="No"/>
    <s v="Pending"/>
    <n v="2025"/>
    <s v="Jan"/>
    <s v="Jan-2025"/>
    <s v="Pending"/>
    <s v="Pending"/>
    <s v=""/>
  </r>
  <r>
    <s v="PRM-0497"/>
    <s v="PRM"/>
    <d v="2025-01-06T14:33:55"/>
    <s v="P5"/>
    <s v="Performance Root Cause"/>
    <s v="Access"/>
    <s v="PRM ticket requiring operational handling"/>
    <s v="Noticed"/>
    <x v="0"/>
    <s v="Swati"/>
    <n v="72"/>
    <n v="1.59"/>
    <m/>
    <m/>
    <s v="Pending"/>
    <n v="8601.43"/>
    <s v="Low"/>
    <s v="Europe"/>
    <s v="Monitoring Alert"/>
    <s v="Third-Party Dependency"/>
    <s v="No"/>
    <s v="No"/>
    <s v="Pending"/>
    <n v="2025"/>
    <s v="Jan"/>
    <s v="Jan-2025"/>
    <s v="Pending"/>
    <s v="Pending"/>
    <s v=""/>
  </r>
  <r>
    <s v="INM-0445"/>
    <s v="INM"/>
    <d v="2025-01-06T14:53:18"/>
    <s v="P2"/>
    <s v="Login/Access"/>
    <s v="Application"/>
    <s v="INM ticket requiring operational handling"/>
    <s v="Closed"/>
    <x v="5"/>
    <s v="Manoj"/>
    <n v="8"/>
    <n v="0.1"/>
    <n v="1.23"/>
    <d v="2025-01-06T16:06:52"/>
    <s v="Met"/>
    <n v="1.23"/>
    <s v="High"/>
    <s v="APAC"/>
    <s v="Email"/>
    <s v="Infrastructure Failure"/>
    <s v="No"/>
    <s v="No"/>
    <s v="Met"/>
    <n v="2025"/>
    <s v="Jan"/>
    <s v="Jan-2025"/>
    <s v="Met"/>
    <s v="0-4 Hours"/>
    <n v="-6.77"/>
  </r>
  <r>
    <s v="INM-0897"/>
    <s v="INM"/>
    <d v="2025-01-07T07:23:36"/>
    <s v="P3"/>
    <s v="Integration Failure"/>
    <s v="Middleware"/>
    <s v="INM ticket requiring operational handling"/>
    <s v="Closed"/>
    <x v="5"/>
    <s v="Kavya"/>
    <n v="24"/>
    <n v="4.26"/>
    <n v="8.8699999999999992"/>
    <d v="2025-01-07T16:15:31"/>
    <s v="Met"/>
    <n v="8.8699999999999992"/>
    <s v="Medium"/>
    <s v="US"/>
    <s v="Service Desk"/>
    <s v="Unknown"/>
    <s v="No"/>
    <s v="No"/>
    <s v="Met"/>
    <n v="2025"/>
    <s v="Jan"/>
    <s v="Jan-2025"/>
    <s v="Met"/>
    <s v="9-24 Hours"/>
    <n v="-15.13"/>
  </r>
  <r>
    <s v="PRM-0623"/>
    <s v="PRM"/>
    <d v="2025-01-07T15:41:51"/>
    <s v="P4"/>
    <s v="Database Root Cause"/>
    <s v="Reporting"/>
    <s v="PRM ticket requiring operational handling"/>
    <s v="Noticed"/>
    <x v="5"/>
    <s v="Arjun"/>
    <n v="48"/>
    <n v="1.8"/>
    <m/>
    <m/>
    <s v="Pending"/>
    <n v="8576.2999999999993"/>
    <s v="Medium"/>
    <s v="India"/>
    <s v="Portal"/>
    <s v="Network Issue"/>
    <s v="No"/>
    <s v="No"/>
    <s v="Pending"/>
    <n v="2025"/>
    <s v="Jan"/>
    <s v="Jan-2025"/>
    <s v="Pending"/>
    <s v="Pending"/>
    <s v=""/>
  </r>
  <r>
    <s v="PRM-0619"/>
    <s v="PRM"/>
    <d v="2025-01-07T19:50:10"/>
    <s v="P4"/>
    <s v="Infrastructure Root Cause"/>
    <s v="Database"/>
    <s v="PRM ticket requiring operational handling"/>
    <s v="Closed"/>
    <x v="2"/>
    <s v="Asha"/>
    <n v="48"/>
    <n v="14.89"/>
    <n v="23.53"/>
    <d v="2025-01-08T19:21:53"/>
    <s v="Met"/>
    <n v="23.53"/>
    <s v="Medium"/>
    <s v="APAC"/>
    <s v="Email"/>
    <s v="Configuration Error"/>
    <s v="No"/>
    <s v="No"/>
    <s v="Met"/>
    <n v="2025"/>
    <s v="Jan"/>
    <s v="Jan-2025"/>
    <s v="Met"/>
    <s v="9-24 Hours"/>
    <n v="-24.47"/>
  </r>
  <r>
    <s v="SRM-0269"/>
    <s v="SRM"/>
    <d v="2025-01-09T11:56:22"/>
    <s v="P3"/>
    <s v="Account Request"/>
    <s v="Security"/>
    <s v="SRM ticket requiring operational handling"/>
    <s v="In Process"/>
    <x v="0"/>
    <s v="Divya"/>
    <n v="24"/>
    <n v="6.05"/>
    <m/>
    <m/>
    <s v="Pending"/>
    <n v="8532.06"/>
    <s v="Low"/>
    <s v="India"/>
    <s v="Portal"/>
    <s v="Application Defect"/>
    <s v="No"/>
    <s v="No"/>
    <s v="Pending"/>
    <n v="2025"/>
    <s v="Jan"/>
    <s v="Jan-2025"/>
    <s v="Pending"/>
    <s v="Pending"/>
    <s v=""/>
  </r>
  <r>
    <s v="PRM-0775"/>
    <s v="PRM"/>
    <d v="2025-01-09T14:22:25"/>
    <s v="P2"/>
    <s v="Infrastructure Root Cause"/>
    <s v="Infrastructure"/>
    <s v="PRM ticket requiring operational handling"/>
    <s v="In Process"/>
    <x v="2"/>
    <s v="Kavya"/>
    <n v="8"/>
    <n v="0.1"/>
    <m/>
    <m/>
    <s v="Pending"/>
    <n v="8529.6299999999992"/>
    <s v="High"/>
    <s v="Europe"/>
    <s v="Phone"/>
    <s v="Access Issue"/>
    <s v="No"/>
    <s v="No"/>
    <s v="Pending"/>
    <n v="2025"/>
    <s v="Jan"/>
    <s v="Jan-2025"/>
    <s v="Pending"/>
    <s v="Pending"/>
    <s v=""/>
  </r>
  <r>
    <s v="PRM-0320"/>
    <s v="PRM"/>
    <d v="2025-01-09T15:09:09"/>
    <s v="P4"/>
    <s v="Recurring Application Issue"/>
    <s v="Security"/>
    <s v="PRM ticket requiring operational handling"/>
    <s v="Closed"/>
    <x v="4"/>
    <s v="Rahul"/>
    <n v="48"/>
    <n v="4.49"/>
    <n v="89.77"/>
    <d v="2025-01-13T08:55:22"/>
    <s v="Breached"/>
    <n v="89.77"/>
    <s v="Low"/>
    <s v="India"/>
    <s v="Monitoring Alert"/>
    <s v="Application Defect"/>
    <s v="No"/>
    <s v="No"/>
    <s v="Breached"/>
    <n v="2025"/>
    <s v="Jan"/>
    <s v="Jan-2025"/>
    <s v="Breached"/>
    <s v="48+ Hours"/>
    <n v="41.769999999999996"/>
  </r>
  <r>
    <s v="INM-1000"/>
    <s v="INM"/>
    <d v="2025-01-09T19:29:49"/>
    <s v="P4"/>
    <s v="Performance Issue"/>
    <s v="Reporting"/>
    <s v="INM ticket requiring operational handling"/>
    <s v="Closed"/>
    <x v="4"/>
    <s v="Vikram"/>
    <n v="48"/>
    <n v="2.17"/>
    <n v="17.72"/>
    <d v="2025-01-10T13:12:58"/>
    <s v="Met"/>
    <n v="17.72"/>
    <s v="Medium"/>
    <s v="US"/>
    <s v="Email"/>
    <s v="Capacity Constraint"/>
    <s v="No"/>
    <s v="No"/>
    <s v="Met"/>
    <n v="2025"/>
    <s v="Jan"/>
    <s v="Jan-2025"/>
    <s v="Met"/>
    <s v="9-24 Hours"/>
    <n v="-30.28"/>
  </r>
  <r>
    <s v="PRM-0358"/>
    <s v="PRM"/>
    <d v="2025-01-10T03:58:50"/>
    <s v="P4"/>
    <s v="Process Gap"/>
    <s v="Middleware"/>
    <s v="PRM ticket requiring operational handling"/>
    <s v="Closed"/>
    <x v="0"/>
    <s v="Nisha"/>
    <n v="48"/>
    <n v="0.42"/>
    <n v="30.99"/>
    <d v="2025-01-11T10:58:16"/>
    <s v="Met"/>
    <n v="30.99"/>
    <s v="Low"/>
    <s v="Europe"/>
    <s v="Email"/>
    <s v="Infrastructure Failure"/>
    <s v="No"/>
    <s v="No"/>
    <s v="Met"/>
    <n v="2025"/>
    <s v="Jan"/>
    <s v="Jan-2025"/>
    <s v="Met"/>
    <s v="25-48 Hours"/>
    <n v="-17.010000000000002"/>
  </r>
  <r>
    <s v="INM-0017"/>
    <s v="INM"/>
    <d v="2025-01-10T04:02:48"/>
    <s v="P3"/>
    <s v="Server Issue"/>
    <s v="Database"/>
    <s v="INM ticket requiring operational handling"/>
    <s v="Answered"/>
    <x v="3"/>
    <s v="Swati"/>
    <n v="24"/>
    <n v="0.3"/>
    <n v="10.119999999999999"/>
    <d v="2025-01-10T14:09:56"/>
    <s v="Met"/>
    <n v="10.119999999999999"/>
    <s v="High"/>
    <s v="UK"/>
    <s v="Portal"/>
    <s v="Unknown"/>
    <s v="No"/>
    <s v="No"/>
    <s v="Met"/>
    <n v="2025"/>
    <s v="Jan"/>
    <s v="Jan-2025"/>
    <s v="Met"/>
    <s v="9-24 Hours"/>
    <n v="-13.88"/>
  </r>
  <r>
    <s v="SRM-0324"/>
    <s v="SRM"/>
    <d v="2025-01-10T09:09:56"/>
    <s v="P4"/>
    <s v="Data Request"/>
    <s v="Application"/>
    <s v="SRM ticket requiring operational handling"/>
    <s v="Noticed"/>
    <x v="2"/>
    <s v="Swati"/>
    <n v="48"/>
    <n v="1.88"/>
    <m/>
    <m/>
    <s v="Pending"/>
    <n v="8510.83"/>
    <s v="High"/>
    <s v="UK"/>
    <s v="Portal"/>
    <s v="Network Issue"/>
    <s v="No"/>
    <s v="No"/>
    <s v="Pending"/>
    <n v="2025"/>
    <s v="Jan"/>
    <s v="Jan-2025"/>
    <s v="Pending"/>
    <s v="Pending"/>
    <s v=""/>
  </r>
  <r>
    <s v="PRM-0273"/>
    <s v="PRM"/>
    <d v="2025-01-10T09:49:18"/>
    <s v="P4"/>
    <s v="Process Gap"/>
    <s v="Security"/>
    <s v="PRM ticket requiring operational handling"/>
    <s v="Closed"/>
    <x v="2"/>
    <s v="Vikram"/>
    <n v="48"/>
    <n v="5.6"/>
    <n v="30.26"/>
    <d v="2025-01-11T16:04:42"/>
    <s v="Met"/>
    <n v="30.26"/>
    <s v="Medium"/>
    <s v="Europe"/>
    <s v="Service Desk"/>
    <s v="Access Issue"/>
    <s v="No"/>
    <s v="No"/>
    <s v="Met"/>
    <n v="2025"/>
    <s v="Jan"/>
    <s v="Jan-2025"/>
    <s v="Met"/>
    <s v="25-48 Hours"/>
    <n v="-17.739999999999998"/>
  </r>
  <r>
    <s v="SRM-0782"/>
    <s v="SRM"/>
    <d v="2025-01-10T14:07:13"/>
    <s v="P5"/>
    <s v="Software Installation"/>
    <s v="Database"/>
    <s v="SRM ticket requiring operational handling"/>
    <s v="In Process"/>
    <x v="3"/>
    <s v="Arjun"/>
    <n v="72"/>
    <n v="5.37"/>
    <m/>
    <m/>
    <s v="Pending"/>
    <n v="8505.8799999999992"/>
    <s v="Medium"/>
    <s v="UK"/>
    <s v="Phone"/>
    <s v="Network Issue"/>
    <s v="No"/>
    <s v="No"/>
    <s v="Pending"/>
    <n v="2025"/>
    <s v="Jan"/>
    <s v="Jan-2025"/>
    <s v="Pending"/>
    <s v="Pending"/>
    <s v=""/>
  </r>
  <r>
    <s v="PRM-0791"/>
    <s v="PRM"/>
    <d v="2025-01-10T14:56:52"/>
    <s v="P5"/>
    <s v="Integration Root Cause"/>
    <s v="Reporting"/>
    <s v="PRM ticket requiring operational handling"/>
    <s v="Closed"/>
    <x v="3"/>
    <s v="Sneha"/>
    <n v="72"/>
    <n v="0.47"/>
    <n v="39.340000000000003"/>
    <d v="2025-01-12T06:17:22"/>
    <s v="Met"/>
    <n v="39.340000000000003"/>
    <s v="High"/>
    <s v="India"/>
    <s v="Service Desk"/>
    <s v="Infrastructure Failure"/>
    <s v="Yes"/>
    <s v="No"/>
    <s v="Met"/>
    <n v="2025"/>
    <s v="Jan"/>
    <s v="Jan-2025"/>
    <s v="Met"/>
    <s v="25-48 Hours"/>
    <n v="-32.659999999999997"/>
  </r>
  <r>
    <s v="SRM-0199"/>
    <s v="SRM"/>
    <d v="2025-01-10T15:32:31"/>
    <s v="P5"/>
    <s v="Certificate Request"/>
    <s v="Application"/>
    <s v="SRM ticket requiring operational handling"/>
    <s v="In Process"/>
    <x v="1"/>
    <s v="Rahul"/>
    <n v="72"/>
    <n v="4.9000000000000004"/>
    <m/>
    <m/>
    <s v="Pending"/>
    <n v="8504.4599999999991"/>
    <s v="High"/>
    <s v="US"/>
    <s v="Phone"/>
    <s v="User Error"/>
    <s v="No"/>
    <s v="No"/>
    <s v="Pending"/>
    <n v="2025"/>
    <s v="Jan"/>
    <s v="Jan-2025"/>
    <s v="Pending"/>
    <s v="Pending"/>
    <s v=""/>
  </r>
  <r>
    <s v="PRM-0615"/>
    <s v="PRM"/>
    <d v="2025-01-10T16:56:35"/>
    <s v="P3"/>
    <s v="Integration Root Cause"/>
    <s v="Reporting"/>
    <s v="PRM ticket requiring operational handling"/>
    <s v="Noticed"/>
    <x v="2"/>
    <s v="Priya"/>
    <n v="24"/>
    <n v="3.47"/>
    <m/>
    <m/>
    <s v="Pending"/>
    <n v="8503.06"/>
    <s v="Low"/>
    <s v="India"/>
    <s v="Email"/>
    <s v="Network Issue"/>
    <s v="No"/>
    <s v="No"/>
    <s v="Pending"/>
    <n v="2025"/>
    <s v="Jan"/>
    <s v="Jan-2025"/>
    <s v="Pending"/>
    <s v="Pending"/>
    <s v=""/>
  </r>
  <r>
    <s v="PRM-0820"/>
    <s v="PRM"/>
    <d v="2025-01-10T18:38:43"/>
    <s v="P3"/>
    <s v="Security Vulnerability"/>
    <s v="Application"/>
    <s v="PRM ticket requiring operational handling"/>
    <s v="Closed"/>
    <x v="2"/>
    <s v="Vikram"/>
    <n v="24"/>
    <n v="1.67"/>
    <n v="12.24"/>
    <d v="2025-01-11T06:52:55"/>
    <s v="Met"/>
    <n v="12.24"/>
    <s v="High"/>
    <s v="India"/>
    <s v="Phone"/>
    <s v="Network Issue"/>
    <s v="No"/>
    <s v="No"/>
    <s v="Met"/>
    <n v="2025"/>
    <s v="Jan"/>
    <s v="Jan-2025"/>
    <s v="Met"/>
    <s v="9-24 Hours"/>
    <n v="-11.76"/>
  </r>
  <r>
    <s v="INM-0608"/>
    <s v="INM"/>
    <d v="2025-01-10T21:31:33"/>
    <s v="P4"/>
    <s v="Login/Access"/>
    <s v="Reporting"/>
    <s v="INM ticket requiring operational handling"/>
    <s v="In Process"/>
    <x v="5"/>
    <s v="Neha"/>
    <n v="48"/>
    <n v="2.87"/>
    <m/>
    <m/>
    <s v="Pending"/>
    <n v="8498.4699999999993"/>
    <s v="Medium"/>
    <s v="Europe"/>
    <s v="Phone"/>
    <s v="Certificate Expiry"/>
    <s v="No"/>
    <s v="No"/>
    <s v="Pending"/>
    <n v="2025"/>
    <s v="Jan"/>
    <s v="Jan-2025"/>
    <s v="Pending"/>
    <s v="Pending"/>
    <s v=""/>
  </r>
  <r>
    <s v="PRM-0983"/>
    <s v="PRM"/>
    <d v="2025-01-10T21:52:59"/>
    <s v="P3"/>
    <s v="Database Root Cause"/>
    <s v="Database"/>
    <s v="PRM ticket requiring operational handling"/>
    <s v="In Process"/>
    <x v="0"/>
    <s v="Pooja"/>
    <n v="24"/>
    <n v="1.99"/>
    <m/>
    <m/>
    <s v="Pending"/>
    <n v="8498.1200000000008"/>
    <s v="Medium"/>
    <s v="India"/>
    <s v="Email"/>
    <s v="Certificate Expiry"/>
    <s v="No"/>
    <s v="No"/>
    <s v="Pending"/>
    <n v="2025"/>
    <s v="Jan"/>
    <s v="Jan-2025"/>
    <s v="Pending"/>
    <s v="Pending"/>
    <s v=""/>
  </r>
  <r>
    <s v="PRM-0589"/>
    <s v="PRM"/>
    <d v="2025-01-11T10:36:28"/>
    <s v="P3"/>
    <s v="Security Vulnerability"/>
    <s v="Security"/>
    <s v="PRM ticket requiring operational handling"/>
    <s v="Closed"/>
    <x v="4"/>
    <s v="Rahul"/>
    <n v="24"/>
    <n v="2.3199999999999998"/>
    <n v="28.01"/>
    <d v="2025-01-12T14:36:54"/>
    <s v="Breached"/>
    <n v="28.01"/>
    <s v="Low"/>
    <s v="UK"/>
    <s v="Portal"/>
    <s v="Infrastructure Failure"/>
    <s v="No"/>
    <s v="No"/>
    <s v="Breached"/>
    <n v="2025"/>
    <s v="Jan"/>
    <s v="Jan-2025"/>
    <s v="Breached"/>
    <s v="25-48 Hours"/>
    <n v="4.0100000000000016"/>
  </r>
  <r>
    <s v="INM-0344"/>
    <s v="INM"/>
    <d v="2025-01-11T12:09:43"/>
    <s v="P5"/>
    <s v="Login/Access"/>
    <s v="Middleware"/>
    <s v="INM ticket requiring operational handling"/>
    <s v="In Process"/>
    <x v="4"/>
    <s v="Amit"/>
    <n v="72"/>
    <n v="0.71"/>
    <m/>
    <m/>
    <s v="Pending"/>
    <n v="8483.84"/>
    <s v="Medium"/>
    <s v="India"/>
    <s v="Phone"/>
    <s v="Configuration Error"/>
    <s v="No"/>
    <s v="No"/>
    <s v="Pending"/>
    <n v="2025"/>
    <s v="Jan"/>
    <s v="Jan-2025"/>
    <s v="Pending"/>
    <s v="Pending"/>
    <s v=""/>
  </r>
  <r>
    <s v="PRM-0594"/>
    <s v="PRM"/>
    <d v="2025-01-11T20:34:24"/>
    <s v="P5"/>
    <s v="Recurring Application Issue"/>
    <s v="Database"/>
    <s v="PRM ticket requiring operational handling"/>
    <s v="In Process"/>
    <x v="3"/>
    <s v="Kiran"/>
    <n v="72"/>
    <n v="17.47"/>
    <m/>
    <m/>
    <s v="Pending"/>
    <n v="8475.43"/>
    <s v="High"/>
    <s v="India"/>
    <s v="Monitoring Alert"/>
    <s v="Application Defect"/>
    <s v="No"/>
    <s v="No"/>
    <s v="Pending"/>
    <n v="2025"/>
    <s v="Jan"/>
    <s v="Jan-2025"/>
    <s v="Pending"/>
    <s v="Pending"/>
    <s v=""/>
  </r>
  <r>
    <s v="INM-0803"/>
    <s v="INM"/>
    <d v="2025-01-11T20:53:14"/>
    <s v="P2"/>
    <s v="Network Connectivity"/>
    <s v="Reporting"/>
    <s v="INM ticket requiring operational handling"/>
    <s v="Closed"/>
    <x v="0"/>
    <s v="Vikram"/>
    <n v="8"/>
    <n v="0.88"/>
    <n v="6.56"/>
    <d v="2025-01-12T03:27:02"/>
    <s v="Met"/>
    <n v="6.56"/>
    <s v="High"/>
    <s v="UK"/>
    <s v="Email"/>
    <s v="Third-Party Dependency"/>
    <s v="No"/>
    <s v="No"/>
    <s v="Met"/>
    <n v="2025"/>
    <s v="Jan"/>
    <s v="Jan-2025"/>
    <s v="Met"/>
    <s v="5-8 Hours"/>
    <n v="-1.4400000000000004"/>
  </r>
  <r>
    <s v="SRM-0458"/>
    <s v="SRM"/>
    <d v="2025-01-12T02:12:17"/>
    <s v="P5"/>
    <s v="New User Setup"/>
    <s v="Security"/>
    <s v="SRM ticket requiring operational handling"/>
    <s v="Noticed"/>
    <x v="4"/>
    <s v="Nisha"/>
    <n v="72"/>
    <n v="9.6999999999999993"/>
    <m/>
    <m/>
    <s v="Pending"/>
    <n v="8469.7999999999993"/>
    <s v="High"/>
    <s v="Europe"/>
    <s v="Email"/>
    <s v="Application Defect"/>
    <s v="No"/>
    <s v="No"/>
    <s v="Pending"/>
    <n v="2025"/>
    <s v="Jan"/>
    <s v="Jan-2025"/>
    <s v="Pending"/>
    <s v="Pending"/>
    <s v=""/>
  </r>
  <r>
    <s v="PRM-0826"/>
    <s v="PRM"/>
    <d v="2025-01-12T03:01:47"/>
    <s v="P3"/>
    <s v="Security Vulnerability"/>
    <s v="Database"/>
    <s v="PRM ticket requiring operational handling"/>
    <s v="In Process"/>
    <x v="2"/>
    <s v="Priya"/>
    <n v="24"/>
    <n v="1.0900000000000001"/>
    <m/>
    <m/>
    <s v="Pending"/>
    <n v="8468.9699999999993"/>
    <s v="Medium"/>
    <s v="Europe"/>
    <s v="Portal"/>
    <s v="Network Issue"/>
    <s v="No"/>
    <s v="No"/>
    <s v="Pending"/>
    <n v="2025"/>
    <s v="Jan"/>
    <s v="Jan-2025"/>
    <s v="Pending"/>
    <s v="Pending"/>
    <s v=""/>
  </r>
  <r>
    <s v="PRM-0169"/>
    <s v="PRM"/>
    <d v="2025-01-12T03:35:16"/>
    <s v="P4"/>
    <s v="Performance Root Cause"/>
    <s v="Database"/>
    <s v="PRM ticket requiring operational handling"/>
    <s v="Answered"/>
    <x v="3"/>
    <s v="Manoj"/>
    <n v="48"/>
    <n v="3.52"/>
    <n v="35.4"/>
    <d v="2025-01-13T14:59:20"/>
    <s v="Met"/>
    <n v="35.4"/>
    <s v="High"/>
    <s v="Europe"/>
    <s v="Email"/>
    <s v="Access Issue"/>
    <s v="Yes"/>
    <s v="No"/>
    <s v="Met"/>
    <n v="2025"/>
    <s v="Jan"/>
    <s v="Jan-2025"/>
    <s v="Met"/>
    <s v="25-48 Hours"/>
    <n v="-12.600000000000001"/>
  </r>
  <r>
    <s v="INM-0549"/>
    <s v="INM"/>
    <d v="2025-01-12T04:37:32"/>
    <s v="P1"/>
    <s v="Application Down"/>
    <s v="Middleware"/>
    <s v="INM ticket requiring operational handling"/>
    <s v="Closed"/>
    <x v="5"/>
    <s v="Pooja"/>
    <n v="4"/>
    <n v="0.1"/>
    <n v="2.98"/>
    <d v="2025-01-12T07:36:31"/>
    <s v="Met"/>
    <n v="2.98"/>
    <s v="Critical"/>
    <s v="APAC"/>
    <s v="Portal"/>
    <s v="User Error"/>
    <s v="No"/>
    <s v="No"/>
    <s v="Met"/>
    <n v="2025"/>
    <s v="Jan"/>
    <s v="Jan-2025"/>
    <s v="Met"/>
    <s v="0-4 Hours"/>
    <n v="-1.02"/>
  </r>
  <r>
    <s v="SRM-0027"/>
    <s v="SRM"/>
    <d v="2025-01-12T11:38:28"/>
    <s v="P4"/>
    <s v="Data Request"/>
    <s v="Access"/>
    <s v="SRM ticket requiring operational handling"/>
    <s v="Closed"/>
    <x v="1"/>
    <s v="Sneha"/>
    <n v="48"/>
    <n v="9.0299999999999994"/>
    <n v="18.84"/>
    <d v="2025-01-13T06:29:02"/>
    <s v="Met"/>
    <n v="18.84"/>
    <s v="High"/>
    <s v="US"/>
    <s v="Phone"/>
    <s v="Infrastructure Failure"/>
    <s v="No"/>
    <s v="No"/>
    <s v="Met"/>
    <n v="2025"/>
    <s v="Jan"/>
    <s v="Jan-2025"/>
    <s v="Met"/>
    <s v="9-24 Hours"/>
    <n v="-29.16"/>
  </r>
  <r>
    <s v="PRM-0214"/>
    <s v="PRM"/>
    <d v="2025-01-12T11:52:16"/>
    <s v="P5"/>
    <s v="Infrastructure Root Cause"/>
    <s v="Access"/>
    <s v="PRM ticket requiring operational handling"/>
    <s v="Closed"/>
    <x v="5"/>
    <s v="Kiran"/>
    <n v="72"/>
    <n v="22.9"/>
    <n v="30.28"/>
    <d v="2025-01-13T18:08:55"/>
    <s v="Met"/>
    <n v="30.28"/>
    <s v="Medium"/>
    <s v="Europe"/>
    <s v="Monitoring Alert"/>
    <s v="Unknown"/>
    <s v="No"/>
    <s v="No"/>
    <s v="Met"/>
    <n v="2025"/>
    <s v="Jan"/>
    <s v="Jan-2025"/>
    <s v="Met"/>
    <s v="25-48 Hours"/>
    <n v="-41.72"/>
  </r>
  <r>
    <s v="SRM-0709"/>
    <s v="SRM"/>
    <d v="2025-01-12T19:47:23"/>
    <s v="P5"/>
    <s v="Account Request"/>
    <s v="Security"/>
    <s v="SRM ticket requiring operational handling"/>
    <s v="In Process"/>
    <x v="5"/>
    <s v="Rahul"/>
    <n v="72"/>
    <n v="2.72"/>
    <m/>
    <m/>
    <s v="Pending"/>
    <n v="8452.2099999999991"/>
    <s v="Low"/>
    <s v="UK"/>
    <s v="Monitoring Alert"/>
    <s v="Unknown"/>
    <s v="No"/>
    <s v="No"/>
    <s v="Pending"/>
    <n v="2025"/>
    <s v="Jan"/>
    <s v="Jan-2025"/>
    <s v="Pending"/>
    <s v="Pending"/>
    <s v=""/>
  </r>
  <r>
    <s v="SRM-0552"/>
    <s v="SRM"/>
    <d v="2025-01-13T04:27:10"/>
    <s v="P5"/>
    <s v="Certificate Request"/>
    <s v="Application"/>
    <s v="SRM ticket requiring operational handling"/>
    <s v="Answered"/>
    <x v="2"/>
    <s v="Arjun"/>
    <n v="72"/>
    <n v="5.45"/>
    <n v="60.41"/>
    <d v="2025-01-15T16:52:03"/>
    <s v="Met"/>
    <n v="60.41"/>
    <s v="High"/>
    <s v="India"/>
    <s v="Monitoring Alert"/>
    <s v="User Error"/>
    <s v="No"/>
    <s v="No"/>
    <s v="Met"/>
    <n v="2025"/>
    <s v="Jan"/>
    <s v="Jan-2025"/>
    <s v="Met"/>
    <s v="48+ Hours"/>
    <n v="-11.590000000000003"/>
  </r>
  <r>
    <s v="SRM-0014"/>
    <s v="SRM"/>
    <d v="2025-01-13T08:46:57"/>
    <s v="P4"/>
    <s v="New User Setup"/>
    <s v="Security"/>
    <s v="SRM ticket requiring operational handling"/>
    <s v="Closed"/>
    <x v="1"/>
    <s v="Sneha"/>
    <n v="48"/>
    <n v="11.25"/>
    <n v="35.92"/>
    <d v="2025-01-14T20:41:52"/>
    <s v="Met"/>
    <n v="35.92"/>
    <s v="Medium"/>
    <s v="UK"/>
    <s v="Service Desk"/>
    <s v="Network Issue"/>
    <s v="No"/>
    <s v="No"/>
    <s v="Met"/>
    <n v="2025"/>
    <s v="Jan"/>
    <s v="Jan-2025"/>
    <s v="Met"/>
    <s v="25-48 Hours"/>
    <n v="-12.079999999999998"/>
  </r>
  <r>
    <s v="INM-0717"/>
    <s v="INM"/>
    <d v="2025-01-13T10:38:14"/>
    <s v="P4"/>
    <s v="Integration Failure"/>
    <s v="Middleware"/>
    <s v="INM ticket requiring operational handling"/>
    <s v="Closed"/>
    <x v="5"/>
    <s v="Pooja"/>
    <n v="48"/>
    <n v="7.8"/>
    <n v="24.78"/>
    <d v="2025-01-14T11:25:10"/>
    <s v="Met"/>
    <n v="24.78"/>
    <s v="Medium"/>
    <s v="India"/>
    <s v="Portal"/>
    <s v="Access Issue"/>
    <s v="No"/>
    <s v="No"/>
    <s v="Met"/>
    <n v="2025"/>
    <s v="Jan"/>
    <s v="Jan-2025"/>
    <s v="Met"/>
    <s v="25-48 Hours"/>
    <n v="-23.22"/>
  </r>
  <r>
    <s v="SRM-0304"/>
    <s v="SRM"/>
    <d v="2025-01-13T15:38:01"/>
    <s v="P4"/>
    <s v="Certificate Request"/>
    <s v="Access"/>
    <s v="SRM ticket requiring operational handling"/>
    <s v="Closed"/>
    <x v="3"/>
    <s v="Swati"/>
    <n v="48"/>
    <n v="2.62"/>
    <n v="34.53"/>
    <d v="2025-01-15T02:09:42"/>
    <s v="Met"/>
    <n v="34.53"/>
    <s v="High"/>
    <s v="UK"/>
    <s v="Email"/>
    <s v="Infrastructure Failure"/>
    <s v="No"/>
    <s v="No"/>
    <s v="Met"/>
    <n v="2025"/>
    <s v="Jan"/>
    <s v="Jan-2025"/>
    <s v="Met"/>
    <s v="25-48 Hours"/>
    <n v="-13.469999999999999"/>
  </r>
  <r>
    <s v="SRM-0775"/>
    <s v="SRM"/>
    <d v="2025-01-13T17:59:16"/>
    <s v="P4"/>
    <s v="Configuration Change"/>
    <s v="Reporting"/>
    <s v="SRM ticket requiring operational handling"/>
    <s v="Closed"/>
    <x v="3"/>
    <s v="Manoj"/>
    <n v="48"/>
    <n v="1.9"/>
    <n v="25.34"/>
    <d v="2025-01-14T19:19:53"/>
    <s v="Met"/>
    <n v="25.34"/>
    <s v="Low"/>
    <s v="UK"/>
    <s v="Phone"/>
    <s v="Access Issue"/>
    <s v="No"/>
    <s v="No"/>
    <s v="Met"/>
    <n v="2025"/>
    <s v="Jan"/>
    <s v="Jan-2025"/>
    <s v="Met"/>
    <s v="25-48 Hours"/>
    <n v="-22.66"/>
  </r>
  <r>
    <s v="SRM-0567"/>
    <s v="SRM"/>
    <d v="2025-01-14T02:19:32"/>
    <s v="P4"/>
    <s v="Access Request"/>
    <s v="Application"/>
    <s v="SRM ticket requiring operational handling"/>
    <s v="Closed"/>
    <x v="2"/>
    <s v="Divya"/>
    <n v="48"/>
    <n v="3.8"/>
    <n v="134.51"/>
    <d v="2025-01-19T16:50:16"/>
    <s v="Breached"/>
    <n v="134.51"/>
    <s v="High"/>
    <s v="Europe"/>
    <s v="Monitoring Alert"/>
    <s v="Unknown"/>
    <s v="No"/>
    <s v="No"/>
    <s v="Breached"/>
    <n v="2025"/>
    <s v="Jan"/>
    <s v="Jan-2025"/>
    <s v="Breached"/>
    <s v="48+ Hours"/>
    <n v="86.509999999999991"/>
  </r>
  <r>
    <s v="INM-0366"/>
    <s v="INM"/>
    <d v="2025-01-14T06:51:03"/>
    <s v="P4"/>
    <s v="Integration Failure"/>
    <s v="Middleware"/>
    <s v="INM ticket requiring operational handling"/>
    <s v="Closed"/>
    <x v="0"/>
    <s v="Vikram"/>
    <n v="48"/>
    <n v="2.31"/>
    <n v="42.83"/>
    <d v="2025-01-16T01:40:42"/>
    <s v="Met"/>
    <n v="42.83"/>
    <s v="Medium"/>
    <s v="APAC"/>
    <s v="Email"/>
    <s v="Certificate Expiry"/>
    <s v="No"/>
    <s v="No"/>
    <s v="Met"/>
    <n v="2025"/>
    <s v="Jan"/>
    <s v="Jan-2025"/>
    <s v="Met"/>
    <s v="25-48 Hours"/>
    <n v="-5.1700000000000017"/>
  </r>
  <r>
    <s v="SRM-0990"/>
    <s v="SRM"/>
    <d v="2025-01-15T02:30:19"/>
    <s v="P5"/>
    <s v="Report Request"/>
    <s v="Reporting"/>
    <s v="SRM ticket requiring operational handling"/>
    <s v="In Process"/>
    <x v="0"/>
    <s v="Vikram"/>
    <n v="72"/>
    <n v="9.01"/>
    <m/>
    <m/>
    <s v="Pending"/>
    <n v="8397.49"/>
    <s v="Medium"/>
    <s v="APAC"/>
    <s v="Phone"/>
    <s v="User Error"/>
    <s v="No"/>
    <s v="No"/>
    <s v="Pending"/>
    <n v="2025"/>
    <s v="Jan"/>
    <s v="Jan-2025"/>
    <s v="Pending"/>
    <s v="Pending"/>
    <s v=""/>
  </r>
  <r>
    <s v="PRM-0184"/>
    <s v="PRM"/>
    <d v="2025-01-15T03:40:46"/>
    <s v="P3"/>
    <s v="Performance Root Cause"/>
    <s v="Access"/>
    <s v="PRM ticket requiring operational handling"/>
    <s v="Closed"/>
    <x v="4"/>
    <s v="Amit"/>
    <n v="24"/>
    <n v="4.1399999999999997"/>
    <n v="18.71"/>
    <d v="2025-01-15T22:23:40"/>
    <s v="Met"/>
    <n v="18.71"/>
    <s v="High"/>
    <s v="US"/>
    <s v="Service Desk"/>
    <s v="Infrastructure Failure"/>
    <s v="No"/>
    <s v="No"/>
    <s v="Met"/>
    <n v="2025"/>
    <s v="Jan"/>
    <s v="Jan-2025"/>
    <s v="Met"/>
    <s v="9-24 Hours"/>
    <n v="-5.2899999999999991"/>
  </r>
  <r>
    <s v="INM-0701"/>
    <s v="INM"/>
    <d v="2025-01-15T12:28:59"/>
    <s v="P5"/>
    <s v="Certificate/TLS"/>
    <s v="Security"/>
    <s v="INM ticket requiring operational handling"/>
    <s v="In Process"/>
    <x v="0"/>
    <s v="Anil"/>
    <n v="72"/>
    <n v="11.25"/>
    <m/>
    <m/>
    <s v="Pending"/>
    <n v="8387.52"/>
    <s v="High"/>
    <s v="UK"/>
    <s v="Email"/>
    <s v="Network Issue"/>
    <s v="No"/>
    <s v="No"/>
    <s v="Pending"/>
    <n v="2025"/>
    <s v="Jan"/>
    <s v="Jan-2025"/>
    <s v="Pending"/>
    <s v="Pending"/>
    <s v=""/>
  </r>
  <r>
    <s v="INM-0296"/>
    <s v="INM"/>
    <d v="2025-01-15T14:40:35"/>
    <s v="P3"/>
    <s v="Integration Failure"/>
    <s v="Reporting"/>
    <s v="INM ticket requiring operational handling"/>
    <s v="In Process"/>
    <x v="1"/>
    <s v="Rohit"/>
    <n v="24"/>
    <n v="0.75"/>
    <m/>
    <m/>
    <s v="Pending"/>
    <n v="8385.32"/>
    <s v="Low"/>
    <s v="US"/>
    <s v="Monitoring Alert"/>
    <s v="Certificate Expiry"/>
    <s v="No"/>
    <s v="Yes"/>
    <s v="Pending"/>
    <n v="2025"/>
    <s v="Jan"/>
    <s v="Jan-2025"/>
    <s v="Pending"/>
    <s v="Pending"/>
    <s v=""/>
  </r>
  <r>
    <s v="INM-0449"/>
    <s v="INM"/>
    <d v="2025-01-15T20:49:22"/>
    <s v="P4"/>
    <s v="Database Issue"/>
    <s v="Infrastructure"/>
    <s v="INM ticket requiring operational handling"/>
    <s v="In Process"/>
    <x v="5"/>
    <s v="Asha"/>
    <n v="48"/>
    <n v="7.17"/>
    <m/>
    <m/>
    <s v="Pending"/>
    <n v="8379.18"/>
    <s v="Low"/>
    <s v="APAC"/>
    <s v="Phone"/>
    <s v="Infrastructure Failure"/>
    <s v="No"/>
    <s v="No"/>
    <s v="Pending"/>
    <n v="2025"/>
    <s v="Jan"/>
    <s v="Jan-2025"/>
    <s v="Pending"/>
    <s v="Pending"/>
    <s v=""/>
  </r>
  <r>
    <s v="PRM-0965"/>
    <s v="PRM"/>
    <d v="2025-01-15T21:06:42"/>
    <s v="P4"/>
    <s v="Infrastructure Root Cause"/>
    <s v="Security"/>
    <s v="PRM ticket requiring operational handling"/>
    <s v="In Process"/>
    <x v="5"/>
    <s v="Manoj"/>
    <n v="48"/>
    <n v="3.21"/>
    <m/>
    <m/>
    <s v="Pending"/>
    <n v="8378.89"/>
    <s v="Medium"/>
    <s v="UK"/>
    <s v="Email"/>
    <s v="Certificate Expiry"/>
    <s v="No"/>
    <s v="No"/>
    <s v="Pending"/>
    <n v="2025"/>
    <s v="Jan"/>
    <s v="Jan-2025"/>
    <s v="Pending"/>
    <s v="Pending"/>
    <s v=""/>
  </r>
  <r>
    <s v="SRM-0099"/>
    <s v="SRM"/>
    <d v="2025-01-16T08:22:33"/>
    <s v="P5"/>
    <s v="Certificate Request"/>
    <s v="Middleware"/>
    <s v="SRM ticket requiring operational handling"/>
    <s v="Closed"/>
    <x v="4"/>
    <s v="Asha"/>
    <n v="72"/>
    <n v="8.66"/>
    <n v="29.41"/>
    <d v="2025-01-17T13:47:08"/>
    <s v="Met"/>
    <n v="29.41"/>
    <s v="High"/>
    <s v="UK"/>
    <s v="Monitoring Alert"/>
    <s v="Certificate Expiry"/>
    <s v="No"/>
    <s v="No"/>
    <s v="Met"/>
    <n v="2025"/>
    <s v="Jan"/>
    <s v="Jan-2025"/>
    <s v="Met"/>
    <s v="25-48 Hours"/>
    <n v="-42.59"/>
  </r>
  <r>
    <s v="PRM-0364"/>
    <s v="PRM"/>
    <d v="2025-01-16T09:10:28"/>
    <s v="P4"/>
    <s v="Infrastructure Root Cause"/>
    <s v="Database"/>
    <s v="PRM ticket requiring operational handling"/>
    <s v="Closed"/>
    <x v="1"/>
    <s v="Anil"/>
    <n v="48"/>
    <n v="2.1800000000000002"/>
    <n v="12.74"/>
    <d v="2025-01-16T21:54:44"/>
    <s v="Met"/>
    <n v="12.74"/>
    <s v="Medium"/>
    <s v="UK"/>
    <s v="Monitoring Alert"/>
    <s v="Network Issue"/>
    <s v="No"/>
    <s v="No"/>
    <s v="Met"/>
    <n v="2025"/>
    <s v="Jan"/>
    <s v="Jan-2025"/>
    <s v="Met"/>
    <s v="9-24 Hours"/>
    <n v="-35.26"/>
  </r>
  <r>
    <s v="SRM-0891"/>
    <s v="SRM"/>
    <d v="2025-01-16T09:21:43"/>
    <s v="P4"/>
    <s v="Certificate Request"/>
    <s v="Application"/>
    <s v="SRM ticket requiring operational handling"/>
    <s v="Closed"/>
    <x v="3"/>
    <s v="Neha"/>
    <n v="48"/>
    <n v="5.7"/>
    <n v="12.89"/>
    <d v="2025-01-16T22:15:02"/>
    <s v="Met"/>
    <n v="12.89"/>
    <s v="Low"/>
    <s v="APAC"/>
    <s v="Service Desk"/>
    <s v="Access Issue"/>
    <s v="No"/>
    <s v="No"/>
    <s v="Met"/>
    <n v="2025"/>
    <s v="Jan"/>
    <s v="Jan-2025"/>
    <s v="Met"/>
    <s v="9-24 Hours"/>
    <n v="-35.11"/>
  </r>
  <r>
    <s v="SRM-0717"/>
    <s v="SRM"/>
    <d v="2025-01-16T13:33:11"/>
    <s v="P3"/>
    <s v="Access Request"/>
    <s v="Database"/>
    <s v="SRM ticket requiring operational handling"/>
    <s v="Noticed"/>
    <x v="1"/>
    <s v="Amit"/>
    <n v="24"/>
    <n v="1.44"/>
    <m/>
    <m/>
    <s v="Pending"/>
    <n v="8362.4500000000007"/>
    <s v="Medium"/>
    <s v="UK"/>
    <s v="Monitoring Alert"/>
    <s v="Certificate Expiry"/>
    <s v="No"/>
    <s v="No"/>
    <s v="Pending"/>
    <n v="2025"/>
    <s v="Jan"/>
    <s v="Jan-2025"/>
    <s v="Pending"/>
    <s v="Pending"/>
    <s v=""/>
  </r>
  <r>
    <s v="SRM-0395"/>
    <s v="SRM"/>
    <d v="2025-01-16T14:24:26"/>
    <s v="P3"/>
    <s v="New User Setup"/>
    <s v="Infrastructure"/>
    <s v="SRM ticket requiring operational handling"/>
    <s v="Assigned"/>
    <x v="2"/>
    <s v="Neha"/>
    <n v="24"/>
    <n v="3.89"/>
    <m/>
    <m/>
    <s v="Pending"/>
    <n v="8361.59"/>
    <s v="High"/>
    <s v="UK"/>
    <s v="Service Desk"/>
    <s v="Application Defect"/>
    <s v="No"/>
    <s v="No"/>
    <s v="Pending"/>
    <n v="2025"/>
    <s v="Jan"/>
    <s v="Jan-2025"/>
    <s v="Pending"/>
    <s v="Pending"/>
    <s v=""/>
  </r>
  <r>
    <s v="PRM-0447"/>
    <s v="PRM"/>
    <d v="2025-01-16T21:14:26"/>
    <s v="P3"/>
    <s v="Integration Root Cause"/>
    <s v="Database"/>
    <s v="PRM ticket requiring operational handling"/>
    <s v="Closed"/>
    <x v="1"/>
    <s v="Kiran"/>
    <n v="24"/>
    <n v="3.11"/>
    <n v="8"/>
    <d v="2025-01-17T05:14:24"/>
    <s v="Met"/>
    <n v="8"/>
    <s v="High"/>
    <s v="US"/>
    <s v="Service Desk"/>
    <s v="Infrastructure Failure"/>
    <s v="Yes"/>
    <s v="Yes"/>
    <s v="Met"/>
    <n v="2025"/>
    <s v="Jan"/>
    <s v="Jan-2025"/>
    <s v="Met"/>
    <s v="5-8 Hours"/>
    <n v="-16"/>
  </r>
  <r>
    <s v="SRM-0140"/>
    <s v="SRM"/>
    <d v="2025-01-16T21:25:06"/>
    <s v="P5"/>
    <s v="Certificate Request"/>
    <s v="Middleware"/>
    <s v="SRM ticket requiring operational handling"/>
    <s v="In Process"/>
    <x v="5"/>
    <s v="Asha"/>
    <n v="72"/>
    <n v="2.44"/>
    <m/>
    <m/>
    <s v="Pending"/>
    <n v="8354.58"/>
    <s v="Medium"/>
    <s v="APAC"/>
    <s v="Monitoring Alert"/>
    <s v="Access Issue"/>
    <s v="No"/>
    <s v="No"/>
    <s v="Pending"/>
    <n v="2025"/>
    <s v="Jan"/>
    <s v="Jan-2025"/>
    <s v="Pending"/>
    <s v="Pending"/>
    <s v=""/>
  </r>
  <r>
    <s v="INM-0893"/>
    <s v="INM"/>
    <d v="2025-01-16T23:40:19"/>
    <s v="P4"/>
    <s v="Server Issue"/>
    <s v="Middleware"/>
    <s v="INM ticket requiring operational handling"/>
    <s v="Closed"/>
    <x v="0"/>
    <s v="Meera"/>
    <n v="48"/>
    <n v="7.5"/>
    <n v="14.75"/>
    <d v="2025-01-17T14:25:28"/>
    <s v="Met"/>
    <n v="14.75"/>
    <s v="Medium"/>
    <s v="APAC"/>
    <s v="Service Desk"/>
    <s v="Configuration Error"/>
    <s v="No"/>
    <s v="No"/>
    <s v="Met"/>
    <n v="2025"/>
    <s v="Jan"/>
    <s v="Jan-2025"/>
    <s v="Met"/>
    <s v="9-24 Hours"/>
    <n v="-33.25"/>
  </r>
  <r>
    <s v="PRM-0289"/>
    <s v="PRM"/>
    <d v="2025-01-17T00:47:59"/>
    <s v="P4"/>
    <s v="Infrastructure Root Cause"/>
    <s v="Middleware"/>
    <s v="PRM ticket requiring operational handling"/>
    <s v="Assigned"/>
    <x v="4"/>
    <s v="Anil"/>
    <n v="48"/>
    <n v="8.8000000000000007"/>
    <m/>
    <m/>
    <s v="Pending"/>
    <n v="8351.2000000000007"/>
    <s v="Low"/>
    <s v="UK"/>
    <s v="Monitoring Alert"/>
    <s v="Third-Party Dependency"/>
    <s v="No"/>
    <s v="No"/>
    <s v="Pending"/>
    <n v="2025"/>
    <s v="Jan"/>
    <s v="Jan-2025"/>
    <s v="Pending"/>
    <s v="Pending"/>
    <s v=""/>
  </r>
  <r>
    <s v="INM-0712"/>
    <s v="INM"/>
    <d v="2025-01-17T01:03:06"/>
    <s v="P1"/>
    <s v="Performance Issue"/>
    <s v="Application"/>
    <s v="INM ticket requiring operational handling"/>
    <s v="Noticed"/>
    <x v="1"/>
    <s v="Kiran"/>
    <n v="4"/>
    <n v="0.1"/>
    <m/>
    <m/>
    <s v="Pending"/>
    <n v="8350.9500000000007"/>
    <s v="Critical"/>
    <s v="India"/>
    <s v="Monitoring Alert"/>
    <s v="Access Issue"/>
    <s v="No"/>
    <s v="Yes"/>
    <s v="Pending"/>
    <n v="2025"/>
    <s v="Jan"/>
    <s v="Jan-2025"/>
    <s v="Pending"/>
    <s v="Pending"/>
    <s v=""/>
  </r>
  <r>
    <s v="PRM-0491"/>
    <s v="PRM"/>
    <d v="2025-01-17T02:33:19"/>
    <s v="P4"/>
    <s v="Recurring Application Issue"/>
    <s v="Middleware"/>
    <s v="PRM ticket requiring operational handling"/>
    <s v="In Process"/>
    <x v="0"/>
    <s v="Swati"/>
    <n v="48"/>
    <n v="1.68"/>
    <m/>
    <m/>
    <s v="Pending"/>
    <n v="8349.44"/>
    <s v="Low"/>
    <s v="Europe"/>
    <s v="Email"/>
    <s v="Application Defect"/>
    <s v="No"/>
    <s v="No"/>
    <s v="Pending"/>
    <n v="2025"/>
    <s v="Jan"/>
    <s v="Jan-2025"/>
    <s v="Pending"/>
    <s v="Pending"/>
    <s v=""/>
  </r>
  <r>
    <s v="INM-0679"/>
    <s v="INM"/>
    <d v="2025-01-17T11:30:08"/>
    <s v="P3"/>
    <s v="Application Down"/>
    <s v="Application"/>
    <s v="INM ticket requiring operational handling"/>
    <s v="Closed"/>
    <x v="1"/>
    <s v="Suresh"/>
    <n v="24"/>
    <n v="0.61"/>
    <n v="8.91"/>
    <d v="2025-01-17T20:24:47"/>
    <s v="Met"/>
    <n v="8.91"/>
    <s v="Low"/>
    <s v="UK"/>
    <s v="Phone"/>
    <s v="Unknown"/>
    <s v="No"/>
    <s v="Yes"/>
    <s v="Met"/>
    <n v="2025"/>
    <s v="Jan"/>
    <s v="Jan-2025"/>
    <s v="Met"/>
    <s v="9-24 Hours"/>
    <n v="-15.09"/>
  </r>
  <r>
    <s v="INM-0578"/>
    <s v="INM"/>
    <d v="2025-01-17T20:43:17"/>
    <s v="P4"/>
    <s v="Integration Failure"/>
    <s v="Reporting"/>
    <s v="INM ticket requiring operational handling"/>
    <s v="Answered"/>
    <x v="3"/>
    <s v="Sneha"/>
    <n v="48"/>
    <n v="2.0099999999999998"/>
    <n v="33.14"/>
    <d v="2025-01-19T05:51:24"/>
    <s v="Met"/>
    <n v="33.14"/>
    <s v="Medium"/>
    <s v="US"/>
    <s v="Phone"/>
    <s v="Certificate Expiry"/>
    <s v="No"/>
    <s v="No"/>
    <s v="Met"/>
    <n v="2025"/>
    <s v="Jan"/>
    <s v="Jan-2025"/>
    <s v="Met"/>
    <s v="25-48 Hours"/>
    <n v="-14.86"/>
  </r>
  <r>
    <s v="PRM-0579"/>
    <s v="PRM"/>
    <d v="2025-01-18T13:45:08"/>
    <s v="P2"/>
    <s v="Database Root Cause"/>
    <s v="Reporting"/>
    <s v="PRM ticket requiring operational handling"/>
    <s v="In Process"/>
    <x v="5"/>
    <s v="Kavya"/>
    <n v="8"/>
    <n v="0.54"/>
    <m/>
    <m/>
    <s v="Pending"/>
    <n v="8314.25"/>
    <s v="High"/>
    <s v="India"/>
    <s v="Phone"/>
    <s v="Application Defect"/>
    <s v="No"/>
    <s v="No"/>
    <s v="Pending"/>
    <n v="2025"/>
    <s v="Jan"/>
    <s v="Jan-2025"/>
    <s v="Pending"/>
    <s v="Pending"/>
    <s v=""/>
  </r>
  <r>
    <s v="PRM-0208"/>
    <s v="PRM"/>
    <d v="2025-01-19T06:03:29"/>
    <s v="P4"/>
    <s v="Recurring Application Issue"/>
    <s v="Access"/>
    <s v="PRM ticket requiring operational handling"/>
    <s v="In Process"/>
    <x v="2"/>
    <s v="Arjun"/>
    <n v="48"/>
    <n v="4.7300000000000004"/>
    <m/>
    <m/>
    <s v="Pending"/>
    <n v="8297.94"/>
    <s v="Low"/>
    <s v="Europe"/>
    <s v="Email"/>
    <s v="Certificate Expiry"/>
    <s v="No"/>
    <s v="No"/>
    <s v="Pending"/>
    <n v="2025"/>
    <s v="Jan"/>
    <s v="Jan-2025"/>
    <s v="Pending"/>
    <s v="Pending"/>
    <s v=""/>
  </r>
  <r>
    <s v="INM-0997"/>
    <s v="INM"/>
    <d v="2025-01-19T18:45:07"/>
    <s v="P3"/>
    <s v="Login/Access"/>
    <s v="Access"/>
    <s v="INM ticket requiring operational handling"/>
    <s v="Assigned"/>
    <x v="0"/>
    <s v="Suresh"/>
    <n v="24"/>
    <n v="5.23"/>
    <m/>
    <m/>
    <s v="Pending"/>
    <n v="8285.25"/>
    <s v="Low"/>
    <s v="APAC"/>
    <s v="Monitoring Alert"/>
    <s v="Access Issue"/>
    <s v="No"/>
    <s v="No"/>
    <s v="Pending"/>
    <n v="2025"/>
    <s v="Jan"/>
    <s v="Jan-2025"/>
    <s v="Pending"/>
    <s v="Pending"/>
    <s v=""/>
  </r>
  <r>
    <s v="SRM-0326"/>
    <s v="SRM"/>
    <d v="2025-01-19T19:26:09"/>
    <s v="P5"/>
    <s v="Configuration Change"/>
    <s v="Application"/>
    <s v="SRM ticket requiring operational handling"/>
    <s v="Assigned"/>
    <x v="3"/>
    <s v="Vikram"/>
    <n v="72"/>
    <n v="2.46"/>
    <m/>
    <m/>
    <s v="Pending"/>
    <n v="8284.56"/>
    <s v="Low"/>
    <s v="US"/>
    <s v="Portal"/>
    <s v="Capacity Constraint"/>
    <s v="No"/>
    <s v="No"/>
    <s v="Pending"/>
    <n v="2025"/>
    <s v="Jan"/>
    <s v="Jan-2025"/>
    <s v="Pending"/>
    <s v="Pending"/>
    <s v=""/>
  </r>
  <r>
    <s v="INM-0011"/>
    <s v="INM"/>
    <d v="2025-01-19T20:32:49"/>
    <s v="P4"/>
    <s v="Network Connectivity"/>
    <s v="Reporting"/>
    <s v="INM ticket requiring operational handling"/>
    <s v="Closed"/>
    <x v="2"/>
    <s v="Divya"/>
    <n v="48"/>
    <n v="1.07"/>
    <n v="8.67"/>
    <d v="2025-01-20T05:12:48"/>
    <s v="Met"/>
    <n v="8.67"/>
    <s v="High"/>
    <s v="APAC"/>
    <s v="Service Desk"/>
    <s v="Access Issue"/>
    <s v="No"/>
    <s v="No"/>
    <s v="Met"/>
    <n v="2025"/>
    <s v="Jan"/>
    <s v="Jan-2025"/>
    <s v="Met"/>
    <s v="9-24 Hours"/>
    <n v="-39.33"/>
  </r>
  <r>
    <s v="SRM-0001"/>
    <s v="SRM"/>
    <d v="2025-01-20T16:32:23"/>
    <s v="P5"/>
    <s v="New User Setup"/>
    <s v="Access"/>
    <s v="SRM ticket requiring operational handling"/>
    <s v="Closed"/>
    <x v="3"/>
    <s v="Priya"/>
    <n v="72"/>
    <n v="5.08"/>
    <n v="57.06"/>
    <d v="2025-01-23T01:35:56"/>
    <s v="Met"/>
    <n v="57.06"/>
    <s v="Medium"/>
    <s v="UK"/>
    <s v="Monitoring Alert"/>
    <s v="Infrastructure Failure"/>
    <s v="No"/>
    <s v="No"/>
    <s v="Met"/>
    <n v="2025"/>
    <s v="Jan"/>
    <s v="Jan-2025"/>
    <s v="Met"/>
    <s v="48+ Hours"/>
    <n v="-14.939999999999998"/>
  </r>
  <r>
    <s v="SRM-0466"/>
    <s v="SRM"/>
    <d v="2025-01-20T17:49:02"/>
    <s v="P4"/>
    <s v="Report Request"/>
    <s v="Reporting"/>
    <s v="SRM ticket requiring operational handling"/>
    <s v="Closed"/>
    <x v="0"/>
    <s v="Nisha"/>
    <n v="48"/>
    <n v="6.12"/>
    <n v="24.07"/>
    <d v="2025-01-21T17:53:16"/>
    <s v="Met"/>
    <n v="24.07"/>
    <s v="High"/>
    <s v="US"/>
    <s v="Service Desk"/>
    <s v="Access Issue"/>
    <s v="No"/>
    <s v="No"/>
    <s v="Met"/>
    <n v="2025"/>
    <s v="Jan"/>
    <s v="Jan-2025"/>
    <s v="Met"/>
    <s v="25-48 Hours"/>
    <n v="-23.93"/>
  </r>
  <r>
    <s v="SRM-0481"/>
    <s v="SRM"/>
    <d v="2025-01-20T23:14:10"/>
    <s v="P4"/>
    <s v="Certificate Request"/>
    <s v="Reporting"/>
    <s v="SRM ticket requiring operational handling"/>
    <s v="Assigned"/>
    <x v="2"/>
    <s v="Nisha"/>
    <n v="48"/>
    <n v="5.83"/>
    <m/>
    <m/>
    <s v="Pending"/>
    <n v="8256.76"/>
    <s v="Medium"/>
    <s v="Europe"/>
    <s v="Portal"/>
    <s v="Infrastructure Failure"/>
    <s v="No"/>
    <s v="No"/>
    <s v="Pending"/>
    <n v="2025"/>
    <s v="Jan"/>
    <s v="Jan-2025"/>
    <s v="Pending"/>
    <s v="Pending"/>
    <s v=""/>
  </r>
  <r>
    <s v="SRM-0718"/>
    <s v="SRM"/>
    <d v="2025-01-21T13:08:28"/>
    <s v="P4"/>
    <s v="Configuration Change"/>
    <s v="Database"/>
    <s v="SRM ticket requiring operational handling"/>
    <s v="In Process"/>
    <x v="1"/>
    <s v="Neha"/>
    <n v="48"/>
    <n v="6.1"/>
    <m/>
    <m/>
    <s v="Pending"/>
    <n v="8242.86"/>
    <s v="Medium"/>
    <s v="UK"/>
    <s v="Monitoring Alert"/>
    <s v="Application Defect"/>
    <s v="No"/>
    <s v="No"/>
    <s v="Pending"/>
    <n v="2025"/>
    <s v="Jan"/>
    <s v="Jan-2025"/>
    <s v="Pending"/>
    <s v="Pending"/>
    <s v=""/>
  </r>
  <r>
    <s v="INM-0995"/>
    <s v="INM"/>
    <d v="2025-01-22T04:25:10"/>
    <s v="P3"/>
    <s v="Performance Issue"/>
    <s v="Middleware"/>
    <s v="INM ticket requiring operational handling"/>
    <s v="Noticed"/>
    <x v="1"/>
    <s v="Anil"/>
    <n v="24"/>
    <n v="3.16"/>
    <m/>
    <m/>
    <s v="Pending"/>
    <n v="8227.58"/>
    <s v="High"/>
    <s v="UK"/>
    <s v="Phone"/>
    <s v="Application Defect"/>
    <s v="No"/>
    <s v="No"/>
    <s v="Pending"/>
    <n v="2025"/>
    <s v="Jan"/>
    <s v="Jan-2025"/>
    <s v="Pending"/>
    <s v="Pending"/>
    <s v=""/>
  </r>
  <r>
    <s v="PRM-0570"/>
    <s v="PRM"/>
    <d v="2025-01-22T10:52:22"/>
    <s v="P4"/>
    <s v="Capacity Problem"/>
    <s v="Reporting"/>
    <s v="PRM ticket requiring operational handling"/>
    <s v="Assigned"/>
    <x v="4"/>
    <s v="Kavya"/>
    <n v="48"/>
    <n v="1.47"/>
    <m/>
    <m/>
    <s v="Pending"/>
    <n v="8221.1299999999992"/>
    <s v="Low"/>
    <s v="UK"/>
    <s v="Portal"/>
    <s v="Certificate Expiry"/>
    <s v="No"/>
    <s v="Yes"/>
    <s v="Pending"/>
    <n v="2025"/>
    <s v="Jan"/>
    <s v="Jan-2025"/>
    <s v="Pending"/>
    <s v="Pending"/>
    <s v=""/>
  </r>
  <r>
    <s v="PRM-0535"/>
    <s v="PRM"/>
    <d v="2025-01-22T15:55:48"/>
    <s v="P4"/>
    <s v="Performance Root Cause"/>
    <s v="Database"/>
    <s v="PRM ticket requiring operational handling"/>
    <s v="Closed"/>
    <x v="1"/>
    <s v="Amit"/>
    <n v="48"/>
    <n v="2.59"/>
    <n v="103.66"/>
    <d v="2025-01-26T23:35:24"/>
    <s v="Breached"/>
    <n v="103.66"/>
    <s v="Medium"/>
    <s v="Europe"/>
    <s v="Email"/>
    <s v="User Error"/>
    <s v="No"/>
    <s v="No"/>
    <s v="Breached"/>
    <n v="2025"/>
    <s v="Jan"/>
    <s v="Jan-2025"/>
    <s v="Breached"/>
    <s v="48+ Hours"/>
    <n v="55.66"/>
  </r>
  <r>
    <s v="PRM-0061"/>
    <s v="PRM"/>
    <d v="2025-01-22T18:24:02"/>
    <s v="P5"/>
    <s v="Database Root Cause"/>
    <s v="Database"/>
    <s v="PRM ticket requiring operational handling"/>
    <s v="Answered"/>
    <x v="1"/>
    <s v="Nisha"/>
    <n v="72"/>
    <n v="6.06"/>
    <n v="26.46"/>
    <d v="2025-01-23T20:51:38"/>
    <s v="Met"/>
    <n v="26.46"/>
    <s v="Low"/>
    <s v="UK"/>
    <s v="Email"/>
    <s v="Unknown"/>
    <s v="No"/>
    <s v="Yes"/>
    <s v="Met"/>
    <n v="2025"/>
    <s v="Jan"/>
    <s v="Jan-2025"/>
    <s v="Met"/>
    <s v="25-48 Hours"/>
    <n v="-45.54"/>
  </r>
  <r>
    <s v="SRM-0344"/>
    <s v="SRM"/>
    <d v="2025-01-22T19:47:51"/>
    <s v="P4"/>
    <s v="Account Request"/>
    <s v="Security"/>
    <s v="SRM ticket requiring operational handling"/>
    <s v="In Process"/>
    <x v="4"/>
    <s v="Suresh"/>
    <n v="48"/>
    <n v="5.9"/>
    <m/>
    <m/>
    <s v="Pending"/>
    <n v="8212.2000000000007"/>
    <s v="Medium"/>
    <s v="APAC"/>
    <s v="Service Desk"/>
    <s v="Access Issue"/>
    <s v="No"/>
    <s v="No"/>
    <s v="Pending"/>
    <n v="2025"/>
    <s v="Jan"/>
    <s v="Jan-2025"/>
    <s v="Pending"/>
    <s v="Pending"/>
    <s v=""/>
  </r>
  <r>
    <s v="INM-0488"/>
    <s v="INM"/>
    <d v="2025-01-22T23:49:17"/>
    <s v="P3"/>
    <s v="Server Issue"/>
    <s v="Middleware"/>
    <s v="INM ticket requiring operational handling"/>
    <s v="Noticed"/>
    <x v="2"/>
    <s v="Vikram"/>
    <n v="24"/>
    <n v="1.47"/>
    <m/>
    <m/>
    <s v="Pending"/>
    <n v="8208.18"/>
    <s v="Low"/>
    <s v="US"/>
    <s v="Portal"/>
    <s v="User Error"/>
    <s v="No"/>
    <s v="No"/>
    <s v="Pending"/>
    <n v="2025"/>
    <s v="Jan"/>
    <s v="Jan-2025"/>
    <s v="Pending"/>
    <s v="Pending"/>
    <s v=""/>
  </r>
  <r>
    <s v="INM-0507"/>
    <s v="INM"/>
    <d v="2025-01-23T04:09:13"/>
    <s v="P3"/>
    <s v="Application Down"/>
    <s v="Database"/>
    <s v="INM ticket requiring operational handling"/>
    <s v="Noticed"/>
    <x v="1"/>
    <s v="Arjun"/>
    <n v="24"/>
    <n v="3.83"/>
    <m/>
    <m/>
    <s v="Pending"/>
    <n v="8203.85"/>
    <s v="Low"/>
    <s v="India"/>
    <s v="Monitoring Alert"/>
    <s v="Unknown"/>
    <s v="No"/>
    <s v="Yes"/>
    <s v="Pending"/>
    <n v="2025"/>
    <s v="Jan"/>
    <s v="Jan-2025"/>
    <s v="Pending"/>
    <s v="Pending"/>
    <s v=""/>
  </r>
  <r>
    <s v="INM-0747"/>
    <s v="INM"/>
    <d v="2025-01-24T00:51:39"/>
    <s v="P5"/>
    <s v="Integration Failure"/>
    <s v="Database"/>
    <s v="INM ticket requiring operational handling"/>
    <s v="Closed"/>
    <x v="5"/>
    <s v="Rohit"/>
    <n v="72"/>
    <n v="4.8499999999999996"/>
    <n v="30.63"/>
    <d v="2025-01-25T07:29:44"/>
    <s v="Met"/>
    <n v="30.63"/>
    <s v="Low"/>
    <s v="APAC"/>
    <s v="Portal"/>
    <s v="Network Issue"/>
    <s v="No"/>
    <s v="No"/>
    <s v="Met"/>
    <n v="2025"/>
    <s v="Jan"/>
    <s v="Jan-2025"/>
    <s v="Met"/>
    <s v="25-48 Hours"/>
    <n v="-41.370000000000005"/>
  </r>
  <r>
    <s v="INM-0656"/>
    <s v="INM"/>
    <d v="2025-01-24T10:04:46"/>
    <s v="P4"/>
    <s v="Server Issue"/>
    <s v="Security"/>
    <s v="INM ticket requiring operational handling"/>
    <s v="In Process"/>
    <x v="2"/>
    <s v="Anil"/>
    <n v="48"/>
    <n v="2.56"/>
    <m/>
    <m/>
    <s v="Pending"/>
    <n v="8173.92"/>
    <s v="High"/>
    <s v="India"/>
    <s v="Service Desk"/>
    <s v="Access Issue"/>
    <s v="No"/>
    <s v="No"/>
    <s v="Pending"/>
    <n v="2025"/>
    <s v="Jan"/>
    <s v="Jan-2025"/>
    <s v="Pending"/>
    <s v="Pending"/>
    <s v=""/>
  </r>
  <r>
    <s v="INM-0351"/>
    <s v="INM"/>
    <d v="2025-01-24T17:42:11"/>
    <s v="P3"/>
    <s v="Login/Access"/>
    <s v="Application"/>
    <s v="INM ticket requiring operational handling"/>
    <s v="Closed"/>
    <x v="3"/>
    <s v="Anil"/>
    <n v="24"/>
    <n v="8.26"/>
    <n v="9.67"/>
    <d v="2025-01-25T03:22:20"/>
    <s v="Met"/>
    <n v="9.67"/>
    <s v="Medium"/>
    <s v="Europe"/>
    <s v="Email"/>
    <s v="Infrastructure Failure"/>
    <s v="Yes"/>
    <s v="Yes"/>
    <s v="Met"/>
    <n v="2025"/>
    <s v="Jan"/>
    <s v="Jan-2025"/>
    <s v="Met"/>
    <s v="9-24 Hours"/>
    <n v="-14.33"/>
  </r>
  <r>
    <s v="PRM-0891"/>
    <s v="PRM"/>
    <d v="2025-01-25T01:04:43"/>
    <s v="P4"/>
    <s v="Database Root Cause"/>
    <s v="Access"/>
    <s v="PRM ticket requiring operational handling"/>
    <s v="Closed"/>
    <x v="5"/>
    <s v="Neha"/>
    <n v="48"/>
    <n v="2.83"/>
    <n v="30.84"/>
    <d v="2025-01-26T07:55:08"/>
    <s v="Met"/>
    <n v="30.84"/>
    <s v="Medium"/>
    <s v="US"/>
    <s v="Email"/>
    <s v="Network Issue"/>
    <s v="No"/>
    <s v="No"/>
    <s v="Met"/>
    <n v="2025"/>
    <s v="Jan"/>
    <s v="Jan-2025"/>
    <s v="Met"/>
    <s v="25-48 Hours"/>
    <n v="-17.16"/>
  </r>
  <r>
    <s v="SRM-0715"/>
    <s v="SRM"/>
    <d v="2025-01-25T05:14:03"/>
    <s v="P4"/>
    <s v="Account Request"/>
    <s v="Infrastructure"/>
    <s v="SRM ticket requiring operational handling"/>
    <s v="In Process"/>
    <x v="4"/>
    <s v="Vikram"/>
    <n v="48"/>
    <n v="2.37"/>
    <m/>
    <m/>
    <s v="Pending"/>
    <n v="8154.77"/>
    <s v="High"/>
    <s v="Europe"/>
    <s v="Monitoring Alert"/>
    <s v="Unknown"/>
    <s v="No"/>
    <s v="No"/>
    <s v="Pending"/>
    <n v="2025"/>
    <s v="Jan"/>
    <s v="Jan-2025"/>
    <s v="Pending"/>
    <s v="Pending"/>
    <s v=""/>
  </r>
  <r>
    <s v="PRM-0547"/>
    <s v="PRM"/>
    <d v="2025-01-25T08:10:05"/>
    <s v="P3"/>
    <s v="Security Vulnerability"/>
    <s v="Reporting"/>
    <s v="PRM ticket requiring operational handling"/>
    <s v="Closed"/>
    <x v="1"/>
    <s v="Amit"/>
    <n v="24"/>
    <n v="0.68"/>
    <n v="4.3499999999999996"/>
    <d v="2025-01-25T12:31:11"/>
    <s v="Met"/>
    <n v="4.3499999999999996"/>
    <s v="High"/>
    <s v="US"/>
    <s v="Portal"/>
    <s v="Application Defect"/>
    <s v="No"/>
    <s v="No"/>
    <s v="Met"/>
    <n v="2025"/>
    <s v="Jan"/>
    <s v="Jan-2025"/>
    <s v="Met"/>
    <s v="5-8 Hours"/>
    <n v="-19.649999999999999"/>
  </r>
  <r>
    <s v="PRM-0032"/>
    <s v="PRM"/>
    <d v="2025-01-25T11:08:04"/>
    <s v="P5"/>
    <s v="Performance Root Cause"/>
    <s v="Database"/>
    <s v="PRM ticket requiring operational handling"/>
    <s v="Answered"/>
    <x v="2"/>
    <s v="Neha"/>
    <n v="72"/>
    <n v="11.86"/>
    <n v="30.32"/>
    <d v="2025-01-26T17:27:11"/>
    <s v="Met"/>
    <n v="30.32"/>
    <s v="Low"/>
    <s v="India"/>
    <s v="Phone"/>
    <s v="Infrastructure Failure"/>
    <s v="No"/>
    <s v="No"/>
    <s v="Met"/>
    <n v="2025"/>
    <s v="Jan"/>
    <s v="Jan-2025"/>
    <s v="Met"/>
    <s v="25-48 Hours"/>
    <n v="-41.68"/>
  </r>
  <r>
    <s v="PRM-0838"/>
    <s v="PRM"/>
    <d v="2025-01-25T18:41:49"/>
    <s v="P3"/>
    <s v="Performance Root Cause"/>
    <s v="Infrastructure"/>
    <s v="PRM ticket requiring operational handling"/>
    <s v="Closed"/>
    <x v="0"/>
    <s v="Vikram"/>
    <n v="24"/>
    <n v="2.61"/>
    <n v="7.96"/>
    <d v="2025-01-26T02:39:19"/>
    <s v="Met"/>
    <n v="7.96"/>
    <s v="High"/>
    <s v="APAC"/>
    <s v="Portal"/>
    <s v="Configuration Error"/>
    <s v="No"/>
    <s v="No"/>
    <s v="Met"/>
    <n v="2025"/>
    <s v="Jan"/>
    <s v="Jan-2025"/>
    <s v="Met"/>
    <s v="5-8 Hours"/>
    <n v="-16.04"/>
  </r>
  <r>
    <s v="PRM-0622"/>
    <s v="PRM"/>
    <d v="2025-01-26T08:25:56"/>
    <s v="P3"/>
    <s v="Integration Root Cause"/>
    <s v="Reporting"/>
    <s v="PRM ticket requiring operational handling"/>
    <s v="Closed"/>
    <x v="5"/>
    <s v="Swati"/>
    <n v="24"/>
    <n v="2.35"/>
    <n v="17.079999999999998"/>
    <d v="2025-01-27T01:30:34"/>
    <s v="Met"/>
    <n v="17.079999999999998"/>
    <s v="High"/>
    <s v="APAC"/>
    <s v="Portal"/>
    <s v="Unknown"/>
    <s v="No"/>
    <s v="No"/>
    <s v="Met"/>
    <n v="2025"/>
    <s v="Jan"/>
    <s v="Jan-2025"/>
    <s v="Met"/>
    <s v="9-24 Hours"/>
    <n v="-6.9200000000000017"/>
  </r>
  <r>
    <s v="INM-0648"/>
    <s v="INM"/>
    <d v="2025-01-26T09:40:04"/>
    <s v="P5"/>
    <s v="Performance Issue"/>
    <s v="Reporting"/>
    <s v="INM ticket requiring operational handling"/>
    <s v="Closed"/>
    <x v="0"/>
    <s v="Sneha"/>
    <n v="72"/>
    <n v="14.35"/>
    <n v="56.17"/>
    <d v="2025-01-28T17:50:01"/>
    <s v="Met"/>
    <n v="56.17"/>
    <s v="Medium"/>
    <s v="UK"/>
    <s v="Service Desk"/>
    <s v="Access Issue"/>
    <s v="No"/>
    <s v="No"/>
    <s v="Met"/>
    <n v="2025"/>
    <s v="Jan"/>
    <s v="Jan-2025"/>
    <s v="Met"/>
    <s v="48+ Hours"/>
    <n v="-15.829999999999998"/>
  </r>
  <r>
    <s v="PRM-0671"/>
    <s v="PRM"/>
    <d v="2025-01-26T11:14:53"/>
    <s v="P4"/>
    <s v="Integration Root Cause"/>
    <s v="Security"/>
    <s v="PRM ticket requiring operational handling"/>
    <s v="Assigned"/>
    <x v="1"/>
    <s v="Sneha"/>
    <n v="48"/>
    <n v="5.31"/>
    <m/>
    <m/>
    <s v="Pending"/>
    <n v="8124.75"/>
    <s v="Medium"/>
    <s v="APAC"/>
    <s v="Email"/>
    <s v="Network Issue"/>
    <s v="No"/>
    <s v="No"/>
    <s v="Pending"/>
    <n v="2025"/>
    <s v="Jan"/>
    <s v="Jan-2025"/>
    <s v="Pending"/>
    <s v="Pending"/>
    <s v=""/>
  </r>
  <r>
    <s v="PRM-0332"/>
    <s v="PRM"/>
    <d v="2025-01-26T20:40:24"/>
    <s v="P2"/>
    <s v="Infrastructure Root Cause"/>
    <s v="Application"/>
    <s v="PRM ticket requiring operational handling"/>
    <s v="Closed"/>
    <x v="0"/>
    <s v="Nisha"/>
    <n v="8"/>
    <n v="1.21"/>
    <n v="7.1"/>
    <d v="2025-01-27T03:46:31"/>
    <s v="Met"/>
    <n v="7.1"/>
    <s v="High"/>
    <s v="Europe"/>
    <s v="Email"/>
    <s v="Capacity Constraint"/>
    <s v="No"/>
    <s v="No"/>
    <s v="Met"/>
    <n v="2025"/>
    <s v="Jan"/>
    <s v="Jan-2025"/>
    <s v="Met"/>
    <s v="5-8 Hours"/>
    <n v="-0.90000000000000036"/>
  </r>
  <r>
    <s v="INM-0606"/>
    <s v="INM"/>
    <d v="2025-01-26T20:46:38"/>
    <s v="P3"/>
    <s v="Certificate/TLS"/>
    <s v="Application"/>
    <s v="INM ticket requiring operational handling"/>
    <s v="In Process"/>
    <x v="4"/>
    <s v="Anil"/>
    <n v="24"/>
    <n v="1.46"/>
    <m/>
    <m/>
    <s v="Pending"/>
    <n v="8115.22"/>
    <s v="High"/>
    <s v="APAC"/>
    <s v="Monitoring Alert"/>
    <s v="Capacity Constraint"/>
    <s v="No"/>
    <s v="No"/>
    <s v="Pending"/>
    <n v="2025"/>
    <s v="Jan"/>
    <s v="Jan-2025"/>
    <s v="Pending"/>
    <s v="Pending"/>
    <s v=""/>
  </r>
  <r>
    <s v="INM-0561"/>
    <s v="INM"/>
    <d v="2025-01-27T04:35:38"/>
    <s v="P1"/>
    <s v="Server Issue"/>
    <s v="Reporting"/>
    <s v="INM ticket requiring operational handling"/>
    <s v="Closed"/>
    <x v="0"/>
    <s v="Kiran"/>
    <n v="4"/>
    <n v="0.12"/>
    <n v="1.4"/>
    <d v="2025-01-27T05:59:45"/>
    <s v="Met"/>
    <n v="1.4"/>
    <s v="Critical"/>
    <s v="India"/>
    <s v="Service Desk"/>
    <s v="Infrastructure Failure"/>
    <s v="No"/>
    <s v="No"/>
    <s v="Met"/>
    <n v="2025"/>
    <s v="Jan"/>
    <s v="Jan-2025"/>
    <s v="Met"/>
    <s v="0-4 Hours"/>
    <n v="-2.6"/>
  </r>
  <r>
    <s v="SRM-0619"/>
    <s v="SRM"/>
    <d v="2025-01-27T11:18:33"/>
    <s v="P5"/>
    <s v="Configuration Change"/>
    <s v="Reporting"/>
    <s v="SRM ticket requiring operational handling"/>
    <s v="Assigned"/>
    <x v="1"/>
    <s v="Swati"/>
    <n v="72"/>
    <n v="7.93"/>
    <m/>
    <m/>
    <s v="Pending"/>
    <n v="8100.69"/>
    <s v="Low"/>
    <s v="US"/>
    <s v="Monitoring Alert"/>
    <s v="Certificate Expiry"/>
    <s v="No"/>
    <s v="No"/>
    <s v="Pending"/>
    <n v="2025"/>
    <s v="Jan"/>
    <s v="Jan-2025"/>
    <s v="Pending"/>
    <s v="Pending"/>
    <s v=""/>
  </r>
  <r>
    <s v="SRM-0509"/>
    <s v="SRM"/>
    <d v="2025-01-27T19:29:42"/>
    <s v="P4"/>
    <s v="Account Request"/>
    <s v="Reporting"/>
    <s v="SRM ticket requiring operational handling"/>
    <s v="Answered"/>
    <x v="3"/>
    <s v="Anil"/>
    <n v="48"/>
    <n v="5.58"/>
    <n v="14.74"/>
    <d v="2025-01-28T10:13:52"/>
    <s v="Met"/>
    <n v="14.74"/>
    <s v="Low"/>
    <s v="UK"/>
    <s v="Portal"/>
    <s v="Access Issue"/>
    <s v="No"/>
    <s v="No"/>
    <s v="Met"/>
    <n v="2025"/>
    <s v="Jan"/>
    <s v="Jan-2025"/>
    <s v="Met"/>
    <s v="9-24 Hours"/>
    <n v="-33.26"/>
  </r>
  <r>
    <s v="INM-0931"/>
    <s v="INM"/>
    <d v="2025-01-27T22:43:37"/>
    <s v="P4"/>
    <s v="Server Issue"/>
    <s v="Access"/>
    <s v="INM ticket requiring operational handling"/>
    <s v="In Process"/>
    <x v="5"/>
    <s v="Kavya"/>
    <n v="48"/>
    <n v="4.07"/>
    <m/>
    <m/>
    <s v="Pending"/>
    <n v="8089.27"/>
    <s v="High"/>
    <s v="APAC"/>
    <s v="Portal"/>
    <s v="Access Issue"/>
    <s v="No"/>
    <s v="No"/>
    <s v="Pending"/>
    <n v="2025"/>
    <s v="Jan"/>
    <s v="Jan-2025"/>
    <s v="Pending"/>
    <s v="Pending"/>
    <s v=""/>
  </r>
  <r>
    <s v="PRM-0001"/>
    <s v="PRM"/>
    <d v="2025-01-28T02:37:01"/>
    <s v="P4"/>
    <s v="Database Root Cause"/>
    <s v="Middleware"/>
    <s v="PRM ticket requiring operational handling"/>
    <s v="Closed"/>
    <x v="0"/>
    <s v="Suresh"/>
    <n v="48"/>
    <n v="6.99"/>
    <n v="22.6"/>
    <d v="2025-01-29T01:13:17"/>
    <s v="Met"/>
    <n v="22.6"/>
    <s v="Low"/>
    <s v="Europe"/>
    <s v="Phone"/>
    <s v="Unknown"/>
    <s v="Yes"/>
    <s v="No"/>
    <s v="Met"/>
    <n v="2025"/>
    <s v="Jan"/>
    <s v="Jan-2025"/>
    <s v="Met"/>
    <s v="9-24 Hours"/>
    <n v="-25.4"/>
  </r>
  <r>
    <s v="PRM-0979"/>
    <s v="PRM"/>
    <d v="2025-01-28T11:30:56"/>
    <s v="P3"/>
    <s v="Infrastructure Root Cause"/>
    <s v="Reporting"/>
    <s v="PRM ticket requiring operational handling"/>
    <s v="Closed"/>
    <x v="0"/>
    <s v="Ravi"/>
    <n v="24"/>
    <n v="2.56"/>
    <n v="14.46"/>
    <d v="2025-01-29T01:58:32"/>
    <s v="Met"/>
    <n v="14.46"/>
    <s v="Low"/>
    <s v="APAC"/>
    <s v="Monitoring Alert"/>
    <s v="Infrastructure Failure"/>
    <s v="No"/>
    <s v="No"/>
    <s v="Met"/>
    <n v="2025"/>
    <s v="Jan"/>
    <s v="Jan-2025"/>
    <s v="Met"/>
    <s v="9-24 Hours"/>
    <n v="-9.5399999999999991"/>
  </r>
  <r>
    <s v="SRM-0335"/>
    <s v="SRM"/>
    <d v="2025-01-28T20:47:49"/>
    <s v="P4"/>
    <s v="Access Request"/>
    <s v="Database"/>
    <s v="SRM ticket requiring operational handling"/>
    <s v="Closed"/>
    <x v="0"/>
    <s v="Pooja"/>
    <n v="48"/>
    <n v="2.58"/>
    <n v="15.18"/>
    <d v="2025-01-29T11:58:46"/>
    <s v="Met"/>
    <n v="15.18"/>
    <s v="Low"/>
    <s v="US"/>
    <s v="Portal"/>
    <s v="Infrastructure Failure"/>
    <s v="No"/>
    <s v="No"/>
    <s v="Met"/>
    <n v="2025"/>
    <s v="Jan"/>
    <s v="Jan-2025"/>
    <s v="Met"/>
    <s v="9-24 Hours"/>
    <n v="-32.82"/>
  </r>
  <r>
    <s v="SRM-0218"/>
    <s v="SRM"/>
    <d v="2025-01-29T05:34:27"/>
    <s v="P1"/>
    <s v="Software Installation"/>
    <s v="Infrastructure"/>
    <s v="SRM ticket requiring operational handling"/>
    <s v="Answered"/>
    <x v="2"/>
    <s v="Suresh"/>
    <n v="4"/>
    <n v="0.11"/>
    <n v="1.68"/>
    <d v="2025-01-29T07:15:19"/>
    <s v="Met"/>
    <n v="1.68"/>
    <s v="Critical"/>
    <s v="UK"/>
    <s v="Portal"/>
    <s v="Capacity Constraint"/>
    <s v="No"/>
    <s v="Yes"/>
    <s v="Met"/>
    <n v="2025"/>
    <s v="Jan"/>
    <s v="Jan-2025"/>
    <s v="Met"/>
    <s v="0-4 Hours"/>
    <n v="-2.3200000000000003"/>
  </r>
  <r>
    <s v="SRM-0613"/>
    <s v="SRM"/>
    <d v="2025-01-29T05:47:46"/>
    <s v="P4"/>
    <s v="Certificate Request"/>
    <s v="Reporting"/>
    <s v="SRM ticket requiring operational handling"/>
    <s v="Answered"/>
    <x v="1"/>
    <s v="Manoj"/>
    <n v="48"/>
    <n v="4.3600000000000003"/>
    <n v="13.32"/>
    <d v="2025-01-29T19:07:12"/>
    <s v="Met"/>
    <n v="13.32"/>
    <s v="Low"/>
    <s v="US"/>
    <s v="Service Desk"/>
    <s v="Infrastructure Failure"/>
    <s v="No"/>
    <s v="No"/>
    <s v="Met"/>
    <n v="2025"/>
    <s v="Jan"/>
    <s v="Jan-2025"/>
    <s v="Met"/>
    <s v="9-24 Hours"/>
    <n v="-34.68"/>
  </r>
  <r>
    <s v="PRM-0539"/>
    <s v="PRM"/>
    <d v="2025-01-29T10:28:08"/>
    <s v="P4"/>
    <s v="Performance Root Cause"/>
    <s v="Application"/>
    <s v="PRM ticket requiring operational handling"/>
    <s v="Closed"/>
    <x v="3"/>
    <s v="Divya"/>
    <n v="48"/>
    <n v="5.12"/>
    <n v="14.35"/>
    <d v="2025-01-30T00:49:11"/>
    <s v="Met"/>
    <n v="14.35"/>
    <s v="High"/>
    <s v="US"/>
    <s v="Service Desk"/>
    <s v="Configuration Error"/>
    <s v="No"/>
    <s v="No"/>
    <s v="Met"/>
    <n v="2025"/>
    <s v="Jan"/>
    <s v="Jan-2025"/>
    <s v="Met"/>
    <s v="9-24 Hours"/>
    <n v="-33.65"/>
  </r>
  <r>
    <s v="INM-0877"/>
    <s v="INM"/>
    <d v="2025-01-29T14:55:47"/>
    <s v="P5"/>
    <s v="Network Connectivity"/>
    <s v="Security"/>
    <s v="INM ticket requiring operational handling"/>
    <s v="In Process"/>
    <x v="2"/>
    <s v="Nisha"/>
    <n v="72"/>
    <n v="0.21"/>
    <m/>
    <m/>
    <s v="Pending"/>
    <n v="8049.07"/>
    <s v="High"/>
    <s v="Europe"/>
    <s v="Service Desk"/>
    <s v="Certificate Expiry"/>
    <s v="No"/>
    <s v="No"/>
    <s v="Pending"/>
    <n v="2025"/>
    <s v="Jan"/>
    <s v="Jan-2025"/>
    <s v="Pending"/>
    <s v="Pending"/>
    <s v=""/>
  </r>
  <r>
    <s v="PRM-0330"/>
    <s v="PRM"/>
    <d v="2025-01-29T16:17:11"/>
    <s v="P3"/>
    <s v="Database Root Cause"/>
    <s v="Infrastructure"/>
    <s v="PRM ticket requiring operational handling"/>
    <s v="In Process"/>
    <x v="1"/>
    <s v="Rohit"/>
    <n v="24"/>
    <n v="0.3"/>
    <m/>
    <m/>
    <s v="Pending"/>
    <n v="8047.71"/>
    <s v="High"/>
    <s v="UK"/>
    <s v="Service Desk"/>
    <s v="Third-Party Dependency"/>
    <s v="No"/>
    <s v="No"/>
    <s v="Pending"/>
    <n v="2025"/>
    <s v="Jan"/>
    <s v="Jan-2025"/>
    <s v="Pending"/>
    <s v="Pending"/>
    <s v=""/>
  </r>
  <r>
    <s v="SRM-0723"/>
    <s v="SRM"/>
    <d v="2025-01-29T17:11:48"/>
    <s v="P4"/>
    <s v="Account Request"/>
    <s v="Middleware"/>
    <s v="SRM ticket requiring operational handling"/>
    <s v="Closed"/>
    <x v="1"/>
    <s v="Ravi"/>
    <n v="48"/>
    <n v="1.55"/>
    <n v="30.38"/>
    <d v="2025-01-30T23:34:20"/>
    <s v="Met"/>
    <n v="30.38"/>
    <s v="High"/>
    <s v="APAC"/>
    <s v="Email"/>
    <s v="Configuration Error"/>
    <s v="No"/>
    <s v="No"/>
    <s v="Met"/>
    <n v="2025"/>
    <s v="Jan"/>
    <s v="Jan-2025"/>
    <s v="Met"/>
    <s v="25-48 Hours"/>
    <n v="-17.62"/>
  </r>
  <r>
    <s v="PRM-0151"/>
    <s v="PRM"/>
    <d v="2025-01-29T18:39:57"/>
    <s v="P4"/>
    <s v="Database Root Cause"/>
    <s v="Reporting"/>
    <s v="PRM ticket requiring operational handling"/>
    <s v="Closed"/>
    <x v="1"/>
    <s v="Arjun"/>
    <n v="48"/>
    <n v="8.3699999999999992"/>
    <n v="13.46"/>
    <d v="2025-01-30T08:07:46"/>
    <s v="Met"/>
    <n v="13.46"/>
    <s v="Low"/>
    <s v="India"/>
    <s v="Portal"/>
    <s v="User Error"/>
    <s v="No"/>
    <s v="No"/>
    <s v="Met"/>
    <n v="2025"/>
    <s v="Jan"/>
    <s v="Jan-2025"/>
    <s v="Met"/>
    <s v="9-24 Hours"/>
    <n v="-34.54"/>
  </r>
  <r>
    <s v="SRM-0996"/>
    <s v="SRM"/>
    <d v="2025-01-29T21:09:19"/>
    <s v="P4"/>
    <s v="New User Setup"/>
    <s v="Security"/>
    <s v="SRM ticket requiring operational handling"/>
    <s v="In Process"/>
    <x v="0"/>
    <s v="Ravi"/>
    <n v="48"/>
    <n v="5.96"/>
    <m/>
    <m/>
    <s v="Pending"/>
    <n v="8042.84"/>
    <s v="Low"/>
    <s v="APAC"/>
    <s v="Phone"/>
    <s v="Network Issue"/>
    <s v="No"/>
    <s v="No"/>
    <s v="Pending"/>
    <n v="2025"/>
    <s v="Jan"/>
    <s v="Jan-2025"/>
    <s v="Pending"/>
    <s v="Pending"/>
    <s v=""/>
  </r>
  <r>
    <s v="INM-0539"/>
    <s v="INM"/>
    <d v="2025-01-29T22:44:40"/>
    <s v="P5"/>
    <s v="Certificate/TLS"/>
    <s v="Access"/>
    <s v="INM ticket requiring operational handling"/>
    <s v="Closed"/>
    <x v="3"/>
    <s v="Rahul"/>
    <n v="72"/>
    <n v="2.0299999999999998"/>
    <n v="57"/>
    <d v="2025-02-01T07:44:48"/>
    <s v="Met"/>
    <n v="57"/>
    <s v="High"/>
    <s v="US"/>
    <s v="Portal"/>
    <s v="Configuration Error"/>
    <s v="No"/>
    <s v="No"/>
    <s v="Met"/>
    <n v="2025"/>
    <s v="Jan"/>
    <s v="Jan-2025"/>
    <s v="Met"/>
    <s v="48+ Hours"/>
    <n v="-15"/>
  </r>
  <r>
    <s v="PRM-0687"/>
    <s v="PRM"/>
    <d v="2025-01-30T03:27:37"/>
    <s v="P3"/>
    <s v="Security Vulnerability"/>
    <s v="Middleware"/>
    <s v="PRM ticket requiring operational handling"/>
    <s v="Closed"/>
    <x v="4"/>
    <s v="Asha"/>
    <n v="24"/>
    <n v="1.74"/>
    <n v="8.92"/>
    <d v="2025-01-30T12:22:46"/>
    <s v="Met"/>
    <n v="8.92"/>
    <s v="High"/>
    <s v="US"/>
    <s v="Service Desk"/>
    <s v="Application Defect"/>
    <s v="No"/>
    <s v="No"/>
    <s v="Met"/>
    <n v="2025"/>
    <s v="Jan"/>
    <s v="Jan-2025"/>
    <s v="Met"/>
    <s v="9-24 Hours"/>
    <n v="-15.08"/>
  </r>
  <r>
    <s v="SRM-0227"/>
    <s v="SRM"/>
    <d v="2025-01-30T05:57:32"/>
    <s v="P5"/>
    <s v="Configuration Change"/>
    <s v="Database"/>
    <s v="SRM ticket requiring operational handling"/>
    <s v="In Process"/>
    <x v="3"/>
    <s v="Rohit"/>
    <n v="72"/>
    <n v="8.98"/>
    <m/>
    <m/>
    <s v="Pending"/>
    <n v="8034.04"/>
    <s v="Low"/>
    <s v="India"/>
    <s v="Monitoring Alert"/>
    <s v="Third-Party Dependency"/>
    <s v="No"/>
    <s v="Yes"/>
    <s v="Pending"/>
    <n v="2025"/>
    <s v="Jan"/>
    <s v="Jan-2025"/>
    <s v="Pending"/>
    <s v="Pending"/>
    <s v=""/>
  </r>
  <r>
    <s v="INM-0927"/>
    <s v="INM"/>
    <d v="2025-01-30T15:51:52"/>
    <s v="P4"/>
    <s v="Performance Issue"/>
    <s v="Security"/>
    <s v="INM ticket requiring operational handling"/>
    <s v="Assigned"/>
    <x v="4"/>
    <s v="Anil"/>
    <n v="48"/>
    <n v="2.4900000000000002"/>
    <m/>
    <m/>
    <s v="Pending"/>
    <n v="8024.14"/>
    <s v="Low"/>
    <s v="UK"/>
    <s v="Portal"/>
    <s v="Capacity Constraint"/>
    <s v="No"/>
    <s v="No"/>
    <s v="Pending"/>
    <n v="2025"/>
    <s v="Jan"/>
    <s v="Jan-2025"/>
    <s v="Pending"/>
    <s v="Pending"/>
    <s v=""/>
  </r>
  <r>
    <s v="PRM-0561"/>
    <s v="PRM"/>
    <d v="2025-01-30T22:52:16"/>
    <s v="P4"/>
    <s v="Recurring Application Issue"/>
    <s v="Reporting"/>
    <s v="PRM ticket requiring operational handling"/>
    <s v="Closed"/>
    <x v="5"/>
    <s v="Manoj"/>
    <n v="48"/>
    <n v="1.57"/>
    <n v="18.22"/>
    <d v="2025-01-31T17:05:46"/>
    <s v="Met"/>
    <n v="18.22"/>
    <s v="High"/>
    <s v="APAC"/>
    <s v="Email"/>
    <s v="Network Issue"/>
    <s v="No"/>
    <s v="Yes"/>
    <s v="Met"/>
    <n v="2025"/>
    <s v="Jan"/>
    <s v="Jan-2025"/>
    <s v="Met"/>
    <s v="9-24 Hours"/>
    <n v="-29.78"/>
  </r>
  <r>
    <s v="SRM-0932"/>
    <s v="SRM"/>
    <d v="2025-01-31T02:34:54"/>
    <s v="P5"/>
    <s v="Account Request"/>
    <s v="Security"/>
    <s v="SRM ticket requiring operational handling"/>
    <s v="Closed"/>
    <x v="1"/>
    <s v="Arjun"/>
    <n v="72"/>
    <n v="4.43"/>
    <n v="176.25"/>
    <d v="2025-02-07T10:49:50"/>
    <s v="Breached"/>
    <n v="176.25"/>
    <s v="Low"/>
    <s v="India"/>
    <s v="Portal"/>
    <s v="Application Defect"/>
    <s v="No"/>
    <s v="No"/>
    <s v="Breached"/>
    <n v="2025"/>
    <s v="Jan"/>
    <s v="Jan-2025"/>
    <s v="Breached"/>
    <s v="48+ Hours"/>
    <n v="104.25"/>
  </r>
  <r>
    <s v="PRM-0006"/>
    <s v="PRM"/>
    <d v="2025-01-31T05:40:47"/>
    <s v="P4"/>
    <s v="Security Vulnerability"/>
    <s v="Database"/>
    <s v="PRM ticket requiring operational handling"/>
    <s v="Closed"/>
    <x v="2"/>
    <s v="Kiran"/>
    <n v="48"/>
    <n v="0.72"/>
    <n v="95.16"/>
    <d v="2025-02-04T04:50:35"/>
    <s v="Breached"/>
    <n v="95.16"/>
    <s v="Low"/>
    <s v="APAC"/>
    <s v="Monitoring Alert"/>
    <s v="Unknown"/>
    <s v="No"/>
    <s v="No"/>
    <s v="Breached"/>
    <n v="2025"/>
    <s v="Jan"/>
    <s v="Jan-2025"/>
    <s v="Breached"/>
    <s v="48+ Hours"/>
    <n v="47.16"/>
  </r>
  <r>
    <s v="INM-0289"/>
    <s v="INM"/>
    <d v="2025-01-31T09:08:25"/>
    <s v="P5"/>
    <s v="Integration Failure"/>
    <s v="Application"/>
    <s v="INM ticket requiring operational handling"/>
    <s v="Closed"/>
    <x v="1"/>
    <s v="Amit"/>
    <n v="72"/>
    <n v="2.92"/>
    <n v="18.739999999999998"/>
    <d v="2025-02-01T03:52:58"/>
    <s v="Met"/>
    <n v="18.739999999999998"/>
    <s v="Medium"/>
    <s v="Europe"/>
    <s v="Email"/>
    <s v="Configuration Error"/>
    <s v="No"/>
    <s v="No"/>
    <s v="Met"/>
    <n v="2025"/>
    <s v="Jan"/>
    <s v="Jan-2025"/>
    <s v="Met"/>
    <s v="9-24 Hours"/>
    <n v="-53.260000000000005"/>
  </r>
  <r>
    <s v="INM-0305"/>
    <s v="INM"/>
    <d v="2025-01-31T19:21:30"/>
    <s v="P4"/>
    <s v="Network Connectivity"/>
    <s v="Application"/>
    <s v="INM ticket requiring operational handling"/>
    <s v="Closed"/>
    <x v="3"/>
    <s v="Neha"/>
    <n v="48"/>
    <n v="5.92"/>
    <n v="18.13"/>
    <d v="2025-02-01T13:29:26"/>
    <s v="Met"/>
    <n v="18.13"/>
    <s v="Low"/>
    <s v="India"/>
    <s v="Service Desk"/>
    <s v="User Error"/>
    <s v="No"/>
    <s v="No"/>
    <s v="Met"/>
    <n v="2025"/>
    <s v="Jan"/>
    <s v="Jan-2025"/>
    <s v="Met"/>
    <s v="9-24 Hours"/>
    <n v="-29.87"/>
  </r>
  <r>
    <s v="INM-0917"/>
    <s v="INM"/>
    <d v="2025-01-31T22:36:57"/>
    <s v="P1"/>
    <s v="Application Down"/>
    <s v="Middleware"/>
    <s v="INM ticket requiring operational handling"/>
    <s v="Closed"/>
    <x v="5"/>
    <s v="Nisha"/>
    <n v="4"/>
    <n v="0.17"/>
    <n v="2.76"/>
    <d v="2025-02-01T01:22:28"/>
    <s v="Met"/>
    <n v="2.76"/>
    <s v="Critical"/>
    <s v="Europe"/>
    <s v="Monitoring Alert"/>
    <s v="Infrastructure Failure"/>
    <s v="No"/>
    <s v="Yes"/>
    <s v="Met"/>
    <n v="2025"/>
    <s v="Jan"/>
    <s v="Jan-2025"/>
    <s v="Met"/>
    <s v="0-4 Hours"/>
    <n v="-1.2400000000000002"/>
  </r>
  <r>
    <s v="SRM-0909"/>
    <s v="SRM"/>
    <d v="2025-02-01T16:34:29"/>
    <s v="P4"/>
    <s v="Account Request"/>
    <s v="Reporting"/>
    <s v="SRM ticket requiring operational handling"/>
    <s v="Closed"/>
    <x v="1"/>
    <s v="Manoj"/>
    <n v="48"/>
    <n v="1.81"/>
    <n v="77.819999999999993"/>
    <d v="2025-02-04T22:23:33"/>
    <s v="Breached"/>
    <n v="77.819999999999993"/>
    <s v="Medium"/>
    <s v="Europe"/>
    <s v="Email"/>
    <s v="Unknown"/>
    <s v="No"/>
    <s v="No"/>
    <s v="Breached"/>
    <n v="2025"/>
    <s v="Feb"/>
    <s v="Feb-2025"/>
    <s v="Breached"/>
    <s v="48+ Hours"/>
    <n v="29.819999999999993"/>
  </r>
  <r>
    <s v="SRM-0200"/>
    <s v="SRM"/>
    <d v="2025-02-01T19:20:17"/>
    <s v="P5"/>
    <s v="Data Request"/>
    <s v="Infrastructure"/>
    <s v="SRM ticket requiring operational handling"/>
    <s v="Answered"/>
    <x v="2"/>
    <s v="Pooja"/>
    <n v="72"/>
    <n v="5.8"/>
    <n v="32.5"/>
    <d v="2025-02-03T03:50:05"/>
    <s v="Met"/>
    <n v="32.5"/>
    <s v="Medium"/>
    <s v="UK"/>
    <s v="Service Desk"/>
    <s v="Capacity Constraint"/>
    <s v="No"/>
    <s v="No"/>
    <s v="Met"/>
    <n v="2025"/>
    <s v="Feb"/>
    <s v="Feb-2025"/>
    <s v="Met"/>
    <s v="25-48 Hours"/>
    <n v="-39.5"/>
  </r>
  <r>
    <s v="SRM-0325"/>
    <s v="SRM"/>
    <d v="2025-02-01T22:32:12"/>
    <s v="P4"/>
    <s v="New User Setup"/>
    <s v="Reporting"/>
    <s v="SRM ticket requiring operational handling"/>
    <s v="In Process"/>
    <x v="3"/>
    <s v="Swati"/>
    <n v="48"/>
    <n v="0.35"/>
    <m/>
    <m/>
    <s v="Pending"/>
    <n v="7969.46"/>
    <s v="High"/>
    <s v="UK"/>
    <s v="Phone"/>
    <s v="Certificate Expiry"/>
    <s v="No"/>
    <s v="No"/>
    <s v="Pending"/>
    <n v="2025"/>
    <s v="Feb"/>
    <s v="Feb-2025"/>
    <s v="Pending"/>
    <s v="Pending"/>
    <s v=""/>
  </r>
  <r>
    <s v="PRM-0930"/>
    <s v="PRM"/>
    <d v="2025-02-02T00:07:01"/>
    <s v="P4"/>
    <s v="Security Vulnerability"/>
    <s v="Security"/>
    <s v="PRM ticket requiring operational handling"/>
    <s v="Closed"/>
    <x v="1"/>
    <s v="Divya"/>
    <n v="48"/>
    <n v="5.86"/>
    <n v="33.68"/>
    <d v="2025-02-03T09:47:57"/>
    <s v="Met"/>
    <n v="33.68"/>
    <s v="Low"/>
    <s v="India"/>
    <s v="Monitoring Alert"/>
    <s v="Third-Party Dependency"/>
    <s v="Yes"/>
    <s v="No"/>
    <s v="Met"/>
    <n v="2025"/>
    <s v="Feb"/>
    <s v="Feb-2025"/>
    <s v="Met"/>
    <s v="25-48 Hours"/>
    <n v="-14.32"/>
  </r>
  <r>
    <s v="INM-0789"/>
    <s v="INM"/>
    <d v="2025-02-02T00:53:01"/>
    <s v="P3"/>
    <s v="Login/Access"/>
    <s v="Middleware"/>
    <s v="INM ticket requiring operational handling"/>
    <s v="Answered"/>
    <x v="3"/>
    <s v="Asha"/>
    <n v="24"/>
    <n v="1.32"/>
    <n v="3.22"/>
    <d v="2025-02-02T04:05:58"/>
    <s v="Met"/>
    <n v="3.22"/>
    <s v="High"/>
    <s v="UK"/>
    <s v="Email"/>
    <s v="Configuration Error"/>
    <s v="No"/>
    <s v="No"/>
    <s v="Met"/>
    <n v="2025"/>
    <s v="Feb"/>
    <s v="Feb-2025"/>
    <s v="Met"/>
    <s v="0-4 Hours"/>
    <n v="-20.78"/>
  </r>
  <r>
    <s v="INM-0807"/>
    <s v="INM"/>
    <d v="2025-02-02T07:45:19"/>
    <s v="P4"/>
    <s v="Database Issue"/>
    <s v="Security"/>
    <s v="INM ticket requiring operational handling"/>
    <s v="Closed"/>
    <x v="5"/>
    <s v="Manoj"/>
    <n v="48"/>
    <n v="3.33"/>
    <n v="35.229999999999997"/>
    <d v="2025-02-03T18:59:14"/>
    <s v="Met"/>
    <n v="35.229999999999997"/>
    <s v="High"/>
    <s v="US"/>
    <s v="Phone"/>
    <s v="User Error"/>
    <s v="Yes"/>
    <s v="No"/>
    <s v="Met"/>
    <n v="2025"/>
    <s v="Feb"/>
    <s v="Feb-2025"/>
    <s v="Met"/>
    <s v="25-48 Hours"/>
    <n v="-12.770000000000003"/>
  </r>
  <r>
    <s v="INM-0295"/>
    <s v="INM"/>
    <d v="2025-02-02T09:33:30"/>
    <s v="P3"/>
    <s v="Network Connectivity"/>
    <s v="Access"/>
    <s v="INM ticket requiring operational handling"/>
    <s v="Closed"/>
    <x v="4"/>
    <s v="Ravi"/>
    <n v="24"/>
    <n v="2.08"/>
    <n v="6.51"/>
    <d v="2025-02-02T16:04:04"/>
    <s v="Met"/>
    <n v="6.51"/>
    <s v="Medium"/>
    <s v="Europe"/>
    <s v="Portal"/>
    <s v="Network Issue"/>
    <s v="No"/>
    <s v="No"/>
    <s v="Met"/>
    <n v="2025"/>
    <s v="Feb"/>
    <s v="Feb-2025"/>
    <s v="Met"/>
    <s v="5-8 Hours"/>
    <n v="-17.490000000000002"/>
  </r>
  <r>
    <s v="INM-0029"/>
    <s v="INM"/>
    <d v="2025-02-02T17:00:29"/>
    <s v="P4"/>
    <s v="Database Issue"/>
    <s v="Infrastructure"/>
    <s v="INM ticket requiring operational handling"/>
    <s v="In Process"/>
    <x v="0"/>
    <s v="Nisha"/>
    <n v="48"/>
    <n v="3.43"/>
    <m/>
    <m/>
    <s v="Pending"/>
    <n v="7950.99"/>
    <s v="Medium"/>
    <s v="UK"/>
    <s v="Phone"/>
    <s v="Certificate Expiry"/>
    <s v="No"/>
    <s v="No"/>
    <s v="Pending"/>
    <n v="2025"/>
    <s v="Feb"/>
    <s v="Feb-2025"/>
    <s v="Pending"/>
    <s v="Pending"/>
    <s v=""/>
  </r>
  <r>
    <s v="PRM-0835"/>
    <s v="PRM"/>
    <d v="2025-02-02T21:27:51"/>
    <s v="P3"/>
    <s v="Recurring Application Issue"/>
    <s v="Reporting"/>
    <s v="PRM ticket requiring operational handling"/>
    <s v="In Process"/>
    <x v="5"/>
    <s v="Pooja"/>
    <n v="24"/>
    <n v="0.49"/>
    <m/>
    <m/>
    <s v="Pending"/>
    <n v="7946.54"/>
    <s v="Medium"/>
    <s v="UK"/>
    <s v="Email"/>
    <s v="Application Defect"/>
    <s v="No"/>
    <s v="No"/>
    <s v="Pending"/>
    <n v="2025"/>
    <s v="Feb"/>
    <s v="Feb-2025"/>
    <s v="Pending"/>
    <s v="Pending"/>
    <s v=""/>
  </r>
  <r>
    <s v="PRM-0018"/>
    <s v="PRM"/>
    <d v="2025-02-02T21:31:19"/>
    <s v="P4"/>
    <s v="Performance Root Cause"/>
    <s v="Middleware"/>
    <s v="PRM ticket requiring operational handling"/>
    <s v="In Process"/>
    <x v="4"/>
    <s v="Divya"/>
    <n v="48"/>
    <n v="7.32"/>
    <m/>
    <m/>
    <s v="Pending"/>
    <n v="7946.48"/>
    <s v="High"/>
    <s v="India"/>
    <s v="Monitoring Alert"/>
    <s v="Certificate Expiry"/>
    <s v="No"/>
    <s v="No"/>
    <s v="Pending"/>
    <n v="2025"/>
    <s v="Feb"/>
    <s v="Feb-2025"/>
    <s v="Pending"/>
    <s v="Pending"/>
    <s v=""/>
  </r>
  <r>
    <s v="INM-0057"/>
    <s v="INM"/>
    <d v="2025-02-03T13:00:54"/>
    <s v="P3"/>
    <s v="Login/Access"/>
    <s v="Access"/>
    <s v="INM ticket requiring operational handling"/>
    <s v="Closed"/>
    <x v="3"/>
    <s v="Nisha"/>
    <n v="24"/>
    <n v="1.44"/>
    <n v="55.16"/>
    <d v="2025-02-05T20:10:15"/>
    <s v="Breached"/>
    <n v="55.16"/>
    <s v="Medium"/>
    <s v="US"/>
    <s v="Service Desk"/>
    <s v="Application Defect"/>
    <s v="No"/>
    <s v="No"/>
    <s v="Breached"/>
    <n v="2025"/>
    <s v="Feb"/>
    <s v="Feb-2025"/>
    <s v="Breached"/>
    <s v="48+ Hours"/>
    <n v="31.159999999999997"/>
  </r>
  <r>
    <s v="INM-0331"/>
    <s v="INM"/>
    <d v="2025-02-03T17:07:00"/>
    <s v="P3"/>
    <s v="Certificate/TLS"/>
    <s v="Application"/>
    <s v="INM ticket requiring operational handling"/>
    <s v="Closed"/>
    <x v="3"/>
    <s v="Priya"/>
    <n v="24"/>
    <n v="0.56999999999999995"/>
    <n v="14.07"/>
    <d v="2025-02-04T07:10:58"/>
    <s v="Met"/>
    <n v="14.07"/>
    <s v="Medium"/>
    <s v="UK"/>
    <s v="Phone"/>
    <s v="Access Issue"/>
    <s v="No"/>
    <s v="No"/>
    <s v="Met"/>
    <n v="2025"/>
    <s v="Feb"/>
    <s v="Feb-2025"/>
    <s v="Met"/>
    <s v="9-24 Hours"/>
    <n v="-9.93"/>
  </r>
  <r>
    <s v="INM-0229"/>
    <s v="INM"/>
    <d v="2025-02-03T18:56:27"/>
    <s v="P5"/>
    <s v="Network Connectivity"/>
    <s v="Access"/>
    <s v="INM ticket requiring operational handling"/>
    <s v="Closed"/>
    <x v="3"/>
    <s v="Kiran"/>
    <n v="72"/>
    <n v="9.14"/>
    <n v="23.33"/>
    <d v="2025-02-04T18:16:20"/>
    <s v="Met"/>
    <n v="23.33"/>
    <s v="Low"/>
    <s v="US"/>
    <s v="Monitoring Alert"/>
    <s v="Application Defect"/>
    <s v="Yes"/>
    <s v="No"/>
    <s v="Met"/>
    <n v="2025"/>
    <s v="Feb"/>
    <s v="Feb-2025"/>
    <s v="Met"/>
    <s v="9-24 Hours"/>
    <n v="-48.67"/>
  </r>
  <r>
    <s v="INM-0983"/>
    <s v="INM"/>
    <d v="2025-02-03T21:11:29"/>
    <s v="P3"/>
    <s v="Certificate/TLS"/>
    <s v="Application"/>
    <s v="INM ticket requiring operational handling"/>
    <s v="Closed"/>
    <x v="0"/>
    <s v="Divya"/>
    <n v="24"/>
    <n v="2.46"/>
    <n v="15.34"/>
    <d v="2025-02-04T12:31:55"/>
    <s v="Met"/>
    <n v="15.34"/>
    <s v="Medium"/>
    <s v="APAC"/>
    <s v="Portal"/>
    <s v="Access Issue"/>
    <s v="No"/>
    <s v="Yes"/>
    <s v="Met"/>
    <n v="2025"/>
    <s v="Feb"/>
    <s v="Feb-2025"/>
    <s v="Met"/>
    <s v="9-24 Hours"/>
    <n v="-8.66"/>
  </r>
  <r>
    <s v="SRM-0449"/>
    <s v="SRM"/>
    <d v="2025-02-04T16:24:58"/>
    <s v="P5"/>
    <s v="Account Request"/>
    <s v="Reporting"/>
    <s v="SRM ticket requiring operational handling"/>
    <s v="Closed"/>
    <x v="2"/>
    <s v="Amit"/>
    <n v="72"/>
    <n v="3.83"/>
    <n v="57.52"/>
    <d v="2025-02-07T01:56:00"/>
    <s v="Met"/>
    <n v="57.52"/>
    <s v="Medium"/>
    <s v="India"/>
    <s v="Service Desk"/>
    <s v="Network Issue"/>
    <s v="Yes"/>
    <s v="No"/>
    <s v="Met"/>
    <n v="2025"/>
    <s v="Feb"/>
    <s v="Feb-2025"/>
    <s v="Met"/>
    <s v="48+ Hours"/>
    <n v="-14.479999999999997"/>
  </r>
  <r>
    <s v="INM-0879"/>
    <s v="INM"/>
    <d v="2025-02-04T18:48:34"/>
    <s v="P5"/>
    <s v="Application Down"/>
    <s v="Infrastructure"/>
    <s v="INM ticket requiring operational handling"/>
    <s v="Noticed"/>
    <x v="1"/>
    <s v="Nisha"/>
    <n v="72"/>
    <n v="3.12"/>
    <m/>
    <m/>
    <s v="Pending"/>
    <n v="7901.19"/>
    <s v="Low"/>
    <s v="UK"/>
    <s v="Email"/>
    <s v="Application Defect"/>
    <s v="No"/>
    <s v="No"/>
    <s v="Pending"/>
    <n v="2025"/>
    <s v="Feb"/>
    <s v="Feb-2025"/>
    <s v="Pending"/>
    <s v="Pending"/>
    <s v=""/>
  </r>
  <r>
    <s v="INM-0992"/>
    <s v="INM"/>
    <d v="2025-02-05T10:11:20"/>
    <s v="P3"/>
    <s v="Database Issue"/>
    <s v="Reporting"/>
    <s v="INM ticket requiring operational handling"/>
    <s v="In Process"/>
    <x v="3"/>
    <s v="Manoj"/>
    <n v="24"/>
    <n v="2.88"/>
    <m/>
    <m/>
    <s v="Pending"/>
    <n v="7885.81"/>
    <s v="Low"/>
    <s v="US"/>
    <s v="Service Desk"/>
    <s v="Application Defect"/>
    <s v="No"/>
    <s v="Yes"/>
    <s v="Pending"/>
    <n v="2025"/>
    <s v="Feb"/>
    <s v="Feb-2025"/>
    <s v="Pending"/>
    <s v="Pending"/>
    <s v=""/>
  </r>
  <r>
    <s v="SRM-0605"/>
    <s v="SRM"/>
    <d v="2025-02-05T14:38:35"/>
    <s v="P4"/>
    <s v="New User Setup"/>
    <s v="Database"/>
    <s v="SRM ticket requiring operational handling"/>
    <s v="In Process"/>
    <x v="5"/>
    <s v="Kavya"/>
    <n v="48"/>
    <n v="3.76"/>
    <m/>
    <m/>
    <s v="Pending"/>
    <n v="7881.36"/>
    <s v="High"/>
    <s v="US"/>
    <s v="Phone"/>
    <s v="Network Issue"/>
    <s v="No"/>
    <s v="No"/>
    <s v="Pending"/>
    <n v="2025"/>
    <s v="Feb"/>
    <s v="Feb-2025"/>
    <s v="Pending"/>
    <s v="Pending"/>
    <s v=""/>
  </r>
  <r>
    <s v="PRM-0472"/>
    <s v="PRM"/>
    <d v="2025-02-06T03:33:13"/>
    <s v="P4"/>
    <s v="Database Root Cause"/>
    <s v="Application"/>
    <s v="PRM ticket requiring operational handling"/>
    <s v="In Process"/>
    <x v="5"/>
    <s v="Neha"/>
    <n v="48"/>
    <n v="1.48"/>
    <m/>
    <m/>
    <s v="Pending"/>
    <n v="7868.45"/>
    <s v="Medium"/>
    <s v="UK"/>
    <s v="Phone"/>
    <s v="Capacity Constraint"/>
    <s v="No"/>
    <s v="No"/>
    <s v="Pending"/>
    <n v="2025"/>
    <s v="Feb"/>
    <s v="Feb-2025"/>
    <s v="Pending"/>
    <s v="Pending"/>
    <s v=""/>
  </r>
  <r>
    <s v="SRM-0652"/>
    <s v="SRM"/>
    <d v="2025-02-06T11:33:36"/>
    <s v="P3"/>
    <s v="Configuration Change"/>
    <s v="Application"/>
    <s v="SRM ticket requiring operational handling"/>
    <s v="In Process"/>
    <x v="2"/>
    <s v="Suresh"/>
    <n v="24"/>
    <n v="0.1"/>
    <m/>
    <m/>
    <s v="Pending"/>
    <n v="7860.44"/>
    <s v="Low"/>
    <s v="Europe"/>
    <s v="Service Desk"/>
    <s v="Access Issue"/>
    <s v="No"/>
    <s v="No"/>
    <s v="Pending"/>
    <n v="2025"/>
    <s v="Feb"/>
    <s v="Feb-2025"/>
    <s v="Pending"/>
    <s v="Pending"/>
    <s v=""/>
  </r>
  <r>
    <s v="SRM-0985"/>
    <s v="SRM"/>
    <d v="2025-02-06T23:05:08"/>
    <s v="P4"/>
    <s v="New User Setup"/>
    <s v="Reporting"/>
    <s v="SRM ticket requiring operational handling"/>
    <s v="Answered"/>
    <x v="0"/>
    <s v="Sneha"/>
    <n v="48"/>
    <n v="1.06"/>
    <n v="5.85"/>
    <d v="2025-02-07T04:55:54"/>
    <s v="Met"/>
    <n v="5.85"/>
    <s v="Low"/>
    <s v="India"/>
    <s v="Monitoring Alert"/>
    <s v="Application Defect"/>
    <s v="No"/>
    <s v="No"/>
    <s v="Met"/>
    <n v="2025"/>
    <s v="Feb"/>
    <s v="Feb-2025"/>
    <s v="Met"/>
    <s v="5-8 Hours"/>
    <n v="-42.15"/>
  </r>
  <r>
    <s v="PRM-0792"/>
    <s v="PRM"/>
    <d v="2025-02-07T01:11:57"/>
    <s v="P3"/>
    <s v="Database Root Cause"/>
    <s v="Reporting"/>
    <s v="PRM ticket requiring operational handling"/>
    <s v="Closed"/>
    <x v="3"/>
    <s v="Kiran"/>
    <n v="24"/>
    <n v="2.0499999999999998"/>
    <n v="6.47"/>
    <d v="2025-02-07T07:40:19"/>
    <s v="Met"/>
    <n v="6.47"/>
    <s v="High"/>
    <s v="Europe"/>
    <s v="Email"/>
    <s v="Capacity Constraint"/>
    <s v="No"/>
    <s v="No"/>
    <s v="Met"/>
    <n v="2025"/>
    <s v="Feb"/>
    <s v="Feb-2025"/>
    <s v="Met"/>
    <s v="5-8 Hours"/>
    <n v="-17.53"/>
  </r>
  <r>
    <s v="PRM-0215"/>
    <s v="PRM"/>
    <d v="2025-02-07T12:39:23"/>
    <s v="P4"/>
    <s v="Infrastructure Root Cause"/>
    <s v="Access"/>
    <s v="PRM ticket requiring operational handling"/>
    <s v="In Process"/>
    <x v="5"/>
    <s v="Kiran"/>
    <n v="48"/>
    <n v="1.73"/>
    <m/>
    <m/>
    <s v="Pending"/>
    <n v="7835.34"/>
    <s v="High"/>
    <s v="APAC"/>
    <s v="Portal"/>
    <s v="Configuration Error"/>
    <s v="No"/>
    <s v="No"/>
    <s v="Pending"/>
    <n v="2025"/>
    <s v="Feb"/>
    <s v="Feb-2025"/>
    <s v="Pending"/>
    <s v="Pending"/>
    <s v=""/>
  </r>
  <r>
    <s v="SRM-0685"/>
    <s v="SRM"/>
    <d v="2025-02-07T15:14:10"/>
    <s v="P4"/>
    <s v="Access Request"/>
    <s v="Security"/>
    <s v="SRM ticket requiring operational handling"/>
    <s v="Closed"/>
    <x v="2"/>
    <s v="Vikram"/>
    <n v="48"/>
    <n v="1.89"/>
    <n v="114.99"/>
    <d v="2025-02-12T10:13:40"/>
    <s v="Breached"/>
    <n v="114.99"/>
    <s v="High"/>
    <s v="Europe"/>
    <s v="Phone"/>
    <s v="Capacity Constraint"/>
    <s v="No"/>
    <s v="No"/>
    <s v="Breached"/>
    <n v="2025"/>
    <s v="Feb"/>
    <s v="Feb-2025"/>
    <s v="Breached"/>
    <s v="48+ Hours"/>
    <n v="66.989999999999995"/>
  </r>
  <r>
    <s v="SRM-0271"/>
    <s v="SRM"/>
    <d v="2025-02-07T19:38:29"/>
    <s v="P3"/>
    <s v="New User Setup"/>
    <s v="Security"/>
    <s v="SRM ticket requiring operational handling"/>
    <s v="In Process"/>
    <x v="3"/>
    <s v="Ravi"/>
    <n v="24"/>
    <n v="2.36"/>
    <m/>
    <m/>
    <s v="Pending"/>
    <n v="7828.36"/>
    <s v="High"/>
    <s v="US"/>
    <s v="Phone"/>
    <s v="Infrastructure Failure"/>
    <s v="No"/>
    <s v="Yes"/>
    <s v="Pending"/>
    <n v="2025"/>
    <s v="Feb"/>
    <s v="Feb-2025"/>
    <s v="Pending"/>
    <s v="Pending"/>
    <s v=""/>
  </r>
  <r>
    <s v="PRM-0014"/>
    <s v="PRM"/>
    <d v="2025-02-07T19:56:56"/>
    <s v="P3"/>
    <s v="Capacity Problem"/>
    <s v="Access"/>
    <s v="PRM ticket requiring operational handling"/>
    <s v="Closed"/>
    <x v="2"/>
    <s v="Anil"/>
    <n v="24"/>
    <n v="1.29"/>
    <n v="3.73"/>
    <d v="2025-02-07T23:40:49"/>
    <s v="Met"/>
    <n v="3.73"/>
    <s v="Low"/>
    <s v="APAC"/>
    <s v="Service Desk"/>
    <s v="Certificate Expiry"/>
    <s v="No"/>
    <s v="No"/>
    <s v="Met"/>
    <n v="2025"/>
    <s v="Feb"/>
    <s v="Feb-2025"/>
    <s v="Met"/>
    <s v="0-4 Hours"/>
    <n v="-20.27"/>
  </r>
  <r>
    <s v="INM-0762"/>
    <s v="INM"/>
    <d v="2025-02-08T05:42:36"/>
    <s v="P3"/>
    <s v="Performance Issue"/>
    <s v="Reporting"/>
    <s v="INM ticket requiring operational handling"/>
    <s v="Closed"/>
    <x v="2"/>
    <s v="Arjun"/>
    <n v="24"/>
    <n v="0.57999999999999996"/>
    <n v="34.909999999999997"/>
    <d v="2025-02-09T16:36:54"/>
    <s v="Breached"/>
    <n v="34.909999999999997"/>
    <s v="High"/>
    <s v="US"/>
    <s v="Portal"/>
    <s v="Application Defect"/>
    <s v="No"/>
    <s v="No"/>
    <s v="Breached"/>
    <n v="2025"/>
    <s v="Feb"/>
    <s v="Feb-2025"/>
    <s v="Breached"/>
    <s v="25-48 Hours"/>
    <n v="10.909999999999997"/>
  </r>
  <r>
    <s v="INM-0655"/>
    <s v="INM"/>
    <d v="2025-02-08T06:29:51"/>
    <s v="P2"/>
    <s v="Performance Issue"/>
    <s v="Reporting"/>
    <s v="INM ticket requiring operational handling"/>
    <s v="Closed"/>
    <x v="3"/>
    <s v="Priya"/>
    <n v="8"/>
    <n v="0.53"/>
    <n v="2.5099999999999998"/>
    <d v="2025-02-08T09:00:33"/>
    <s v="Met"/>
    <n v="2.5099999999999998"/>
    <s v="High"/>
    <s v="UK"/>
    <s v="Phone"/>
    <s v="Network Issue"/>
    <s v="No"/>
    <s v="No"/>
    <s v="Met"/>
    <n v="2025"/>
    <s v="Feb"/>
    <s v="Feb-2025"/>
    <s v="Met"/>
    <s v="0-4 Hours"/>
    <n v="-5.49"/>
  </r>
  <r>
    <s v="INM-0132"/>
    <s v="INM"/>
    <d v="2025-02-08T15:59:48"/>
    <s v="P3"/>
    <s v="Login/Access"/>
    <s v="Security"/>
    <s v="INM ticket requiring operational handling"/>
    <s v="In Process"/>
    <x v="2"/>
    <s v="Meera"/>
    <n v="24"/>
    <n v="5.57"/>
    <m/>
    <m/>
    <s v="Pending"/>
    <n v="7808"/>
    <s v="Low"/>
    <s v="APAC"/>
    <s v="Monitoring Alert"/>
    <s v="Network Issue"/>
    <s v="No"/>
    <s v="No"/>
    <s v="Pending"/>
    <n v="2025"/>
    <s v="Feb"/>
    <s v="Feb-2025"/>
    <s v="Pending"/>
    <s v="Pending"/>
    <s v=""/>
  </r>
  <r>
    <s v="INM-0308"/>
    <s v="INM"/>
    <d v="2025-02-09T00:00:35"/>
    <s v="P2"/>
    <s v="Network Connectivity"/>
    <s v="Infrastructure"/>
    <s v="INM ticket requiring operational handling"/>
    <s v="In Process"/>
    <x v="3"/>
    <s v="Kavya"/>
    <n v="8"/>
    <n v="0.26"/>
    <m/>
    <m/>
    <s v="Pending"/>
    <n v="7799.99"/>
    <s v="High"/>
    <s v="US"/>
    <s v="Portal"/>
    <s v="Infrastructure Failure"/>
    <s v="No"/>
    <s v="No"/>
    <s v="Pending"/>
    <n v="2025"/>
    <s v="Feb"/>
    <s v="Feb-2025"/>
    <s v="Pending"/>
    <s v="Pending"/>
    <s v=""/>
  </r>
  <r>
    <s v="PRM-0453"/>
    <s v="PRM"/>
    <d v="2025-02-09T01:29:42"/>
    <s v="P5"/>
    <s v="Capacity Problem"/>
    <s v="Middleware"/>
    <s v="PRM ticket requiring operational handling"/>
    <s v="Closed"/>
    <x v="1"/>
    <s v="Priya"/>
    <n v="72"/>
    <n v="2.4700000000000002"/>
    <n v="36.76"/>
    <d v="2025-02-10T14:15:12"/>
    <s v="Met"/>
    <n v="36.76"/>
    <s v="Medium"/>
    <s v="Europe"/>
    <s v="Monitoring Alert"/>
    <s v="Infrastructure Failure"/>
    <s v="No"/>
    <s v="No"/>
    <s v="Met"/>
    <n v="2025"/>
    <s v="Feb"/>
    <s v="Feb-2025"/>
    <s v="Met"/>
    <s v="25-48 Hours"/>
    <n v="-35.24"/>
  </r>
  <r>
    <s v="INM-0034"/>
    <s v="INM"/>
    <d v="2025-02-09T09:38:07"/>
    <s v="P2"/>
    <s v="Login/Access"/>
    <s v="Middleware"/>
    <s v="INM ticket requiring operational handling"/>
    <s v="Closed"/>
    <x v="3"/>
    <s v="Anil"/>
    <n v="8"/>
    <n v="1.01"/>
    <n v="3.62"/>
    <d v="2025-02-09T13:15:34"/>
    <s v="Met"/>
    <n v="3.62"/>
    <s v="High"/>
    <s v="APAC"/>
    <s v="Monitoring Alert"/>
    <s v="Access Issue"/>
    <s v="No"/>
    <s v="Yes"/>
    <s v="Met"/>
    <n v="2025"/>
    <s v="Feb"/>
    <s v="Feb-2025"/>
    <s v="Met"/>
    <s v="0-4 Hours"/>
    <n v="-4.38"/>
  </r>
  <r>
    <s v="PRM-0749"/>
    <s v="PRM"/>
    <d v="2025-02-09T14:13:38"/>
    <s v="P1"/>
    <s v="Recurring Application Issue"/>
    <s v="Security"/>
    <s v="PRM ticket requiring operational handling"/>
    <s v="Closed"/>
    <x v="1"/>
    <s v="Arjun"/>
    <n v="4"/>
    <n v="0.23"/>
    <n v="6.02"/>
    <d v="2025-02-09T20:14:34"/>
    <s v="Breached"/>
    <n v="6.02"/>
    <s v="Critical"/>
    <s v="India"/>
    <s v="Monitoring Alert"/>
    <s v="Network Issue"/>
    <s v="No"/>
    <s v="Yes"/>
    <s v="Breached"/>
    <n v="2025"/>
    <s v="Feb"/>
    <s v="Feb-2025"/>
    <s v="Breached"/>
    <s v="5-8 Hours"/>
    <n v="2.0199999999999996"/>
  </r>
  <r>
    <s v="INM-0330"/>
    <s v="INM"/>
    <d v="2025-02-09T14:19:53"/>
    <s v="P2"/>
    <s v="Database Issue"/>
    <s v="Access"/>
    <s v="INM ticket requiring operational handling"/>
    <s v="In Process"/>
    <x v="0"/>
    <s v="Anil"/>
    <n v="8"/>
    <n v="0.46"/>
    <m/>
    <m/>
    <s v="Pending"/>
    <n v="7785.67"/>
    <s v="High"/>
    <s v="APAC"/>
    <s v="Phone"/>
    <s v="Configuration Error"/>
    <s v="No"/>
    <s v="Yes"/>
    <s v="Pending"/>
    <n v="2025"/>
    <s v="Feb"/>
    <s v="Feb-2025"/>
    <s v="Pending"/>
    <s v="Pending"/>
    <s v=""/>
  </r>
  <r>
    <s v="INM-0755"/>
    <s v="INM"/>
    <d v="2025-02-09T17:09:03"/>
    <s v="P3"/>
    <s v="Database Issue"/>
    <s v="Middleware"/>
    <s v="INM ticket requiring operational handling"/>
    <s v="Closed"/>
    <x v="0"/>
    <s v="Rahul"/>
    <n v="24"/>
    <n v="3.92"/>
    <n v="16.72"/>
    <d v="2025-02-10T09:52:27"/>
    <s v="Met"/>
    <n v="16.72"/>
    <s v="Low"/>
    <s v="APAC"/>
    <s v="Email"/>
    <s v="Certificate Expiry"/>
    <s v="No"/>
    <s v="No"/>
    <s v="Met"/>
    <n v="2025"/>
    <s v="Feb"/>
    <s v="Feb-2025"/>
    <s v="Met"/>
    <s v="9-24 Hours"/>
    <n v="-7.2800000000000011"/>
  </r>
  <r>
    <s v="INM-0456"/>
    <s v="INM"/>
    <d v="2025-02-09T20:23:39"/>
    <s v="P5"/>
    <s v="Integration Failure"/>
    <s v="Application"/>
    <s v="INM ticket requiring operational handling"/>
    <s v="Closed"/>
    <x v="3"/>
    <s v="Kavya"/>
    <n v="72"/>
    <n v="17.59"/>
    <n v="24.33"/>
    <d v="2025-02-10T20:43:36"/>
    <s v="Met"/>
    <n v="24.33"/>
    <s v="Low"/>
    <s v="US"/>
    <s v="Service Desk"/>
    <s v="Network Issue"/>
    <s v="No"/>
    <s v="No"/>
    <s v="Met"/>
    <n v="2025"/>
    <s v="Feb"/>
    <s v="Feb-2025"/>
    <s v="Met"/>
    <s v="25-48 Hours"/>
    <n v="-47.67"/>
  </r>
  <r>
    <s v="SRM-0588"/>
    <s v="SRM"/>
    <d v="2025-02-09T20:59:04"/>
    <s v="P5"/>
    <s v="Software Installation"/>
    <s v="Database"/>
    <s v="SRM ticket requiring operational handling"/>
    <s v="Answered"/>
    <x v="1"/>
    <s v="Divya"/>
    <n v="72"/>
    <n v="7.76"/>
    <n v="173.93"/>
    <d v="2025-02-17T02:54:50"/>
    <s v="Breached"/>
    <n v="173.93"/>
    <s v="Medium"/>
    <s v="UK"/>
    <s v="Email"/>
    <s v="Certificate Expiry"/>
    <s v="No"/>
    <s v="No"/>
    <s v="Breached"/>
    <n v="2025"/>
    <s v="Feb"/>
    <s v="Feb-2025"/>
    <s v="Breached"/>
    <s v="48+ Hours"/>
    <n v="101.93"/>
  </r>
  <r>
    <s v="SRM-0742"/>
    <s v="SRM"/>
    <d v="2025-02-09T23:19:56"/>
    <s v="P4"/>
    <s v="New User Setup"/>
    <s v="Application"/>
    <s v="SRM ticket requiring operational handling"/>
    <s v="Closed"/>
    <x v="0"/>
    <s v="Pooja"/>
    <n v="48"/>
    <n v="3.9"/>
    <n v="29.98"/>
    <d v="2025-02-11T05:18:27"/>
    <s v="Met"/>
    <n v="29.98"/>
    <s v="Medium"/>
    <s v="Europe"/>
    <s v="Service Desk"/>
    <s v="Capacity Constraint"/>
    <s v="No"/>
    <s v="No"/>
    <s v="Met"/>
    <n v="2025"/>
    <s v="Feb"/>
    <s v="Feb-2025"/>
    <s v="Met"/>
    <s v="25-48 Hours"/>
    <n v="-18.02"/>
  </r>
  <r>
    <s v="INM-0113"/>
    <s v="INM"/>
    <d v="2025-02-10T04:16:12"/>
    <s v="P3"/>
    <s v="Server Issue"/>
    <s v="Security"/>
    <s v="INM ticket requiring operational handling"/>
    <s v="Closed"/>
    <x v="0"/>
    <s v="Sneha"/>
    <n v="24"/>
    <n v="1.72"/>
    <n v="33.92"/>
    <d v="2025-02-11T14:11:06"/>
    <s v="Breached"/>
    <n v="33.92"/>
    <s v="Medium"/>
    <s v="US"/>
    <s v="Phone"/>
    <s v="Unknown"/>
    <s v="No"/>
    <s v="No"/>
    <s v="Breached"/>
    <n v="2025"/>
    <s v="Feb"/>
    <s v="Feb-2025"/>
    <s v="Breached"/>
    <s v="25-48 Hours"/>
    <n v="9.9200000000000017"/>
  </r>
  <r>
    <s v="SRM-0786"/>
    <s v="SRM"/>
    <d v="2025-02-10T08:03:53"/>
    <s v="P4"/>
    <s v="Access Request"/>
    <s v="Security"/>
    <s v="SRM ticket requiring operational handling"/>
    <s v="Assigned"/>
    <x v="3"/>
    <s v="Meera"/>
    <n v="48"/>
    <n v="7.07"/>
    <m/>
    <m/>
    <s v="Pending"/>
    <n v="7767.94"/>
    <s v="High"/>
    <s v="Europe"/>
    <s v="Service Desk"/>
    <s v="Application Defect"/>
    <s v="No"/>
    <s v="No"/>
    <s v="Pending"/>
    <n v="2025"/>
    <s v="Feb"/>
    <s v="Feb-2025"/>
    <s v="Pending"/>
    <s v="Pending"/>
    <s v=""/>
  </r>
  <r>
    <s v="SRM-0483"/>
    <s v="SRM"/>
    <d v="2025-02-10T12:13:18"/>
    <s v="P4"/>
    <s v="Configuration Change"/>
    <s v="Infrastructure"/>
    <s v="SRM ticket requiring operational handling"/>
    <s v="Answered"/>
    <x v="3"/>
    <s v="Manoj"/>
    <n v="48"/>
    <n v="12.15"/>
    <n v="17.190000000000001"/>
    <d v="2025-02-11T05:24:56"/>
    <s v="Met"/>
    <n v="17.190000000000001"/>
    <s v="Low"/>
    <s v="UK"/>
    <s v="Monitoring Alert"/>
    <s v="User Error"/>
    <s v="No"/>
    <s v="No"/>
    <s v="Met"/>
    <n v="2025"/>
    <s v="Feb"/>
    <s v="Feb-2025"/>
    <s v="Met"/>
    <s v="9-24 Hours"/>
    <n v="-30.81"/>
  </r>
  <r>
    <s v="PRM-0772"/>
    <s v="PRM"/>
    <d v="2025-02-10T20:47:11"/>
    <s v="P4"/>
    <s v="Integration Root Cause"/>
    <s v="Application"/>
    <s v="PRM ticket requiring operational handling"/>
    <s v="In Process"/>
    <x v="0"/>
    <s v="Suresh"/>
    <n v="48"/>
    <n v="4.8600000000000003"/>
    <m/>
    <m/>
    <s v="Pending"/>
    <n v="7755.21"/>
    <s v="Medium"/>
    <s v="India"/>
    <s v="Phone"/>
    <s v="Third-Party Dependency"/>
    <s v="No"/>
    <s v="No"/>
    <s v="Pending"/>
    <n v="2025"/>
    <s v="Feb"/>
    <s v="Feb-2025"/>
    <s v="Pending"/>
    <s v="Pending"/>
    <s v=""/>
  </r>
  <r>
    <s v="SRM-0750"/>
    <s v="SRM"/>
    <d v="2025-02-11T01:46:52"/>
    <s v="P4"/>
    <s v="Software Installation"/>
    <s v="Infrastructure"/>
    <s v="SRM ticket requiring operational handling"/>
    <s v="In Process"/>
    <x v="1"/>
    <s v="Pooja"/>
    <n v="48"/>
    <n v="1.95"/>
    <m/>
    <m/>
    <s v="Pending"/>
    <n v="7750.22"/>
    <s v="High"/>
    <s v="APAC"/>
    <s v="Phone"/>
    <s v="User Error"/>
    <s v="No"/>
    <s v="No"/>
    <s v="Pending"/>
    <n v="2025"/>
    <s v="Feb"/>
    <s v="Feb-2025"/>
    <s v="Pending"/>
    <s v="Pending"/>
    <s v=""/>
  </r>
  <r>
    <s v="INM-0158"/>
    <s v="INM"/>
    <d v="2025-02-11T04:34:18"/>
    <s v="P4"/>
    <s v="Login/Access"/>
    <s v="Database"/>
    <s v="INM ticket requiring operational handling"/>
    <s v="Closed"/>
    <x v="0"/>
    <s v="Nisha"/>
    <n v="48"/>
    <n v="2.87"/>
    <n v="59.03"/>
    <d v="2025-02-13T15:35:49"/>
    <s v="Breached"/>
    <n v="59.03"/>
    <s v="Medium"/>
    <s v="US"/>
    <s v="Email"/>
    <s v="Third-Party Dependency"/>
    <s v="No"/>
    <s v="No"/>
    <s v="Breached"/>
    <n v="2025"/>
    <s v="Feb"/>
    <s v="Feb-2025"/>
    <s v="Breached"/>
    <s v="48+ Hours"/>
    <n v="11.030000000000001"/>
  </r>
  <r>
    <s v="PRM-0164"/>
    <s v="PRM"/>
    <d v="2025-02-11T05:40:30"/>
    <s v="P3"/>
    <s v="Infrastructure Root Cause"/>
    <s v="Access"/>
    <s v="PRM ticket requiring operational handling"/>
    <s v="Closed"/>
    <x v="4"/>
    <s v="Asha"/>
    <n v="24"/>
    <n v="4.3899999999999997"/>
    <n v="16.64"/>
    <d v="2025-02-11T22:19:00"/>
    <s v="Met"/>
    <n v="16.64"/>
    <s v="Low"/>
    <s v="UK"/>
    <s v="Phone"/>
    <s v="Infrastructure Failure"/>
    <s v="No"/>
    <s v="Yes"/>
    <s v="Met"/>
    <n v="2025"/>
    <s v="Feb"/>
    <s v="Feb-2025"/>
    <s v="Met"/>
    <s v="9-24 Hours"/>
    <n v="-7.3599999999999994"/>
  </r>
  <r>
    <s v="PRM-0471"/>
    <s v="PRM"/>
    <d v="2025-02-11T11:50:11"/>
    <s v="P4"/>
    <s v="Recurring Application Issue"/>
    <s v="Database"/>
    <s v="PRM ticket requiring operational handling"/>
    <s v="Closed"/>
    <x v="3"/>
    <s v="Asha"/>
    <n v="48"/>
    <n v="0.99"/>
    <n v="15.31"/>
    <d v="2025-02-12T03:08:59"/>
    <s v="Met"/>
    <n v="15.31"/>
    <s v="Medium"/>
    <s v="UK"/>
    <s v="Email"/>
    <s v="Unknown"/>
    <s v="No"/>
    <s v="No"/>
    <s v="Met"/>
    <n v="2025"/>
    <s v="Feb"/>
    <s v="Feb-2025"/>
    <s v="Met"/>
    <s v="9-24 Hours"/>
    <n v="-32.69"/>
  </r>
  <r>
    <s v="SRM-0235"/>
    <s v="SRM"/>
    <d v="2025-02-11T14:50:52"/>
    <s v="P5"/>
    <s v="Software Installation"/>
    <s v="Database"/>
    <s v="SRM ticket requiring operational handling"/>
    <s v="In Process"/>
    <x v="4"/>
    <s v="Anil"/>
    <n v="72"/>
    <n v="11.21"/>
    <m/>
    <m/>
    <s v="Pending"/>
    <n v="7737.15"/>
    <s v="High"/>
    <s v="India"/>
    <s v="Email"/>
    <s v="Configuration Error"/>
    <s v="No"/>
    <s v="No"/>
    <s v="Pending"/>
    <n v="2025"/>
    <s v="Feb"/>
    <s v="Feb-2025"/>
    <s v="Pending"/>
    <s v="Pending"/>
    <s v=""/>
  </r>
  <r>
    <s v="PRM-0256"/>
    <s v="PRM"/>
    <d v="2025-02-11T18:52:13"/>
    <s v="P4"/>
    <s v="Integration Root Cause"/>
    <s v="Reporting"/>
    <s v="PRM ticket requiring operational handling"/>
    <s v="Closed"/>
    <x v="5"/>
    <s v="Swati"/>
    <n v="48"/>
    <n v="5.51"/>
    <n v="102.64"/>
    <d v="2025-02-16T01:30:21"/>
    <s v="Breached"/>
    <n v="102.64"/>
    <s v="Medium"/>
    <s v="India"/>
    <s v="Portal"/>
    <s v="Access Issue"/>
    <s v="No"/>
    <s v="No"/>
    <s v="Breached"/>
    <n v="2025"/>
    <s v="Feb"/>
    <s v="Feb-2025"/>
    <s v="Breached"/>
    <s v="48+ Hours"/>
    <n v="54.64"/>
  </r>
  <r>
    <s v="SRM-0590"/>
    <s v="SRM"/>
    <d v="2025-02-11T20:30:47"/>
    <s v="P4"/>
    <s v="Report Request"/>
    <s v="Reporting"/>
    <s v="SRM ticket requiring operational handling"/>
    <s v="Noticed"/>
    <x v="2"/>
    <s v="Suresh"/>
    <n v="48"/>
    <n v="1.67"/>
    <m/>
    <m/>
    <s v="Pending"/>
    <n v="7731.49"/>
    <s v="High"/>
    <s v="APAC"/>
    <s v="Portal"/>
    <s v="User Error"/>
    <s v="No"/>
    <s v="No"/>
    <s v="Pending"/>
    <n v="2025"/>
    <s v="Feb"/>
    <s v="Feb-2025"/>
    <s v="Pending"/>
    <s v="Pending"/>
    <s v=""/>
  </r>
  <r>
    <s v="SRM-0838"/>
    <s v="SRM"/>
    <d v="2025-02-12T06:04:44"/>
    <s v="P2"/>
    <s v="Certificate Request"/>
    <s v="Middleware"/>
    <s v="SRM ticket requiring operational handling"/>
    <s v="Assigned"/>
    <x v="0"/>
    <s v="Arjun"/>
    <n v="8"/>
    <n v="1.1499999999999999"/>
    <m/>
    <m/>
    <s v="Pending"/>
    <n v="7721.92"/>
    <s v="High"/>
    <s v="UK"/>
    <s v="Service Desk"/>
    <s v="Application Defect"/>
    <s v="No"/>
    <s v="No"/>
    <s v="Pending"/>
    <n v="2025"/>
    <s v="Feb"/>
    <s v="Feb-2025"/>
    <s v="Pending"/>
    <s v="Pending"/>
    <s v=""/>
  </r>
  <r>
    <s v="PRM-0528"/>
    <s v="PRM"/>
    <d v="2025-02-12T07:15:00"/>
    <s v="P5"/>
    <s v="Database Root Cause"/>
    <s v="Infrastructure"/>
    <s v="PRM ticket requiring operational handling"/>
    <s v="Closed"/>
    <x v="4"/>
    <s v="Vikram"/>
    <n v="72"/>
    <n v="3.94"/>
    <n v="48.4"/>
    <d v="2025-02-14T07:39:00"/>
    <s v="Met"/>
    <n v="48.4"/>
    <s v="Low"/>
    <s v="US"/>
    <s v="Email"/>
    <s v="Access Issue"/>
    <s v="No"/>
    <s v="No"/>
    <s v="Met"/>
    <n v="2025"/>
    <s v="Feb"/>
    <s v="Feb-2025"/>
    <s v="Met"/>
    <s v="48+ Hours"/>
    <n v="-23.6"/>
  </r>
  <r>
    <s v="PRM-0461"/>
    <s v="PRM"/>
    <d v="2025-02-12T09:10:54"/>
    <s v="P5"/>
    <s v="Capacity Problem"/>
    <s v="Access"/>
    <s v="PRM ticket requiring operational handling"/>
    <s v="Answered"/>
    <x v="3"/>
    <s v="Meera"/>
    <n v="72"/>
    <n v="2.9"/>
    <n v="12.23"/>
    <d v="2025-02-12T21:24:39"/>
    <s v="Met"/>
    <n v="12.23"/>
    <s v="High"/>
    <s v="India"/>
    <s v="Monitoring Alert"/>
    <s v="Unknown"/>
    <s v="No"/>
    <s v="No"/>
    <s v="Met"/>
    <n v="2025"/>
    <s v="Feb"/>
    <s v="Feb-2025"/>
    <s v="Met"/>
    <s v="9-24 Hours"/>
    <n v="-59.769999999999996"/>
  </r>
  <r>
    <s v="INM-0134"/>
    <s v="INM"/>
    <d v="2025-02-12T18:43:48"/>
    <s v="P5"/>
    <s v="Integration Failure"/>
    <s v="Database"/>
    <s v="INM ticket requiring operational handling"/>
    <s v="Closed"/>
    <x v="3"/>
    <s v="Asha"/>
    <n v="72"/>
    <n v="15.08"/>
    <n v="48.29"/>
    <d v="2025-02-14T19:01:08"/>
    <s v="Met"/>
    <n v="48.29"/>
    <s v="Low"/>
    <s v="APAC"/>
    <s v="Phone"/>
    <s v="Infrastructure Failure"/>
    <s v="Yes"/>
    <s v="No"/>
    <s v="Met"/>
    <n v="2025"/>
    <s v="Feb"/>
    <s v="Feb-2025"/>
    <s v="Met"/>
    <s v="48+ Hours"/>
    <n v="-23.71"/>
  </r>
  <r>
    <s v="SRM-0630"/>
    <s v="SRM"/>
    <d v="2025-02-13T00:29:14"/>
    <s v="P3"/>
    <s v="Software Installation"/>
    <s v="Reporting"/>
    <s v="SRM ticket requiring operational handling"/>
    <s v="Closed"/>
    <x v="0"/>
    <s v="Amit"/>
    <n v="24"/>
    <n v="1.55"/>
    <n v="7.95"/>
    <d v="2025-02-13T08:26:07"/>
    <s v="Met"/>
    <n v="7.95"/>
    <s v="High"/>
    <s v="US"/>
    <s v="Phone"/>
    <s v="Configuration Error"/>
    <s v="Yes"/>
    <s v="No"/>
    <s v="Met"/>
    <n v="2025"/>
    <s v="Feb"/>
    <s v="Feb-2025"/>
    <s v="Met"/>
    <s v="5-8 Hours"/>
    <n v="-16.05"/>
  </r>
  <r>
    <s v="PRM-0551"/>
    <s v="PRM"/>
    <d v="2025-02-13T04:35:39"/>
    <s v="P5"/>
    <s v="Process Gap"/>
    <s v="Database"/>
    <s v="PRM ticket requiring operational handling"/>
    <s v="Closed"/>
    <x v="1"/>
    <s v="Arjun"/>
    <n v="72"/>
    <n v="5.33"/>
    <n v="43.03"/>
    <d v="2025-02-14T23:37:17"/>
    <s v="Met"/>
    <n v="43.03"/>
    <s v="High"/>
    <s v="UK"/>
    <s v="Email"/>
    <s v="Infrastructure Failure"/>
    <s v="No"/>
    <s v="No"/>
    <s v="Met"/>
    <n v="2025"/>
    <s v="Feb"/>
    <s v="Feb-2025"/>
    <s v="Met"/>
    <s v="25-48 Hours"/>
    <n v="-28.97"/>
  </r>
  <r>
    <s v="PRM-0437"/>
    <s v="PRM"/>
    <d v="2025-02-14T04:03:33"/>
    <s v="P5"/>
    <s v="Database Root Cause"/>
    <s v="Database"/>
    <s v="PRM ticket requiring operational handling"/>
    <s v="Closed"/>
    <x v="0"/>
    <s v="Divya"/>
    <n v="72"/>
    <n v="7.89"/>
    <n v="32.28"/>
    <d v="2025-02-15T12:20:14"/>
    <s v="Met"/>
    <n v="32.28"/>
    <s v="Low"/>
    <s v="India"/>
    <s v="Portal"/>
    <s v="Access Issue"/>
    <s v="No"/>
    <s v="No"/>
    <s v="Met"/>
    <n v="2025"/>
    <s v="Feb"/>
    <s v="Feb-2025"/>
    <s v="Met"/>
    <s v="25-48 Hours"/>
    <n v="-39.72"/>
  </r>
  <r>
    <s v="SRM-0547"/>
    <s v="SRM"/>
    <d v="2025-02-14T13:48:44"/>
    <s v="P4"/>
    <s v="Account Request"/>
    <s v="Application"/>
    <s v="SRM ticket requiring operational handling"/>
    <s v="In Process"/>
    <x v="0"/>
    <s v="Amit"/>
    <n v="48"/>
    <n v="3.06"/>
    <m/>
    <m/>
    <s v="Pending"/>
    <n v="7666.19"/>
    <s v="Low"/>
    <s v="US"/>
    <s v="Email"/>
    <s v="Unknown"/>
    <s v="No"/>
    <s v="No"/>
    <s v="Pending"/>
    <n v="2025"/>
    <s v="Feb"/>
    <s v="Feb-2025"/>
    <s v="Pending"/>
    <s v="Pending"/>
    <s v=""/>
  </r>
  <r>
    <s v="PRM-0127"/>
    <s v="PRM"/>
    <d v="2025-02-14T20:39:24"/>
    <s v="P3"/>
    <s v="Recurring Application Issue"/>
    <s v="Application"/>
    <s v="PRM ticket requiring operational handling"/>
    <s v="Closed"/>
    <x v="2"/>
    <s v="Kavya"/>
    <n v="24"/>
    <n v="0.51"/>
    <n v="15.16"/>
    <d v="2025-02-15T11:48:46"/>
    <s v="Met"/>
    <n v="15.16"/>
    <s v="Low"/>
    <s v="Europe"/>
    <s v="Service Desk"/>
    <s v="Unknown"/>
    <s v="No"/>
    <s v="No"/>
    <s v="Met"/>
    <n v="2025"/>
    <s v="Feb"/>
    <s v="Feb-2025"/>
    <s v="Met"/>
    <s v="9-24 Hours"/>
    <n v="-8.84"/>
  </r>
  <r>
    <s v="SRM-0353"/>
    <s v="SRM"/>
    <d v="2025-02-16T05:06:04"/>
    <s v="P3"/>
    <s v="Software Installation"/>
    <s v="Reporting"/>
    <s v="SRM ticket requiring operational handling"/>
    <s v="In Process"/>
    <x v="5"/>
    <s v="Neha"/>
    <n v="24"/>
    <n v="3.18"/>
    <m/>
    <m/>
    <s v="Pending"/>
    <n v="7626.9"/>
    <s v="Low"/>
    <s v="UK"/>
    <s v="Monitoring Alert"/>
    <s v="User Error"/>
    <s v="No"/>
    <s v="No"/>
    <s v="Pending"/>
    <n v="2025"/>
    <s v="Feb"/>
    <s v="Feb-2025"/>
    <s v="Pending"/>
    <s v="Pending"/>
    <s v=""/>
  </r>
  <r>
    <s v="INM-0079"/>
    <s v="INM"/>
    <d v="2025-02-16T15:35:09"/>
    <s v="P3"/>
    <s v="Performance Issue"/>
    <s v="Reporting"/>
    <s v="INM ticket requiring operational handling"/>
    <s v="Closed"/>
    <x v="4"/>
    <s v="Rahul"/>
    <n v="24"/>
    <n v="1.44"/>
    <n v="43.56"/>
    <d v="2025-02-18T11:08:55"/>
    <s v="Breached"/>
    <n v="43.56"/>
    <s v="Low"/>
    <s v="India"/>
    <s v="Monitoring Alert"/>
    <s v="Network Issue"/>
    <s v="No"/>
    <s v="No"/>
    <s v="Breached"/>
    <n v="2025"/>
    <s v="Feb"/>
    <s v="Feb-2025"/>
    <s v="Breached"/>
    <s v="25-48 Hours"/>
    <n v="19.560000000000002"/>
  </r>
  <r>
    <s v="PRM-0454"/>
    <s v="PRM"/>
    <d v="2025-02-16T16:10:22"/>
    <s v="P4"/>
    <s v="Recurring Application Issue"/>
    <s v="Middleware"/>
    <s v="PRM ticket requiring operational handling"/>
    <s v="In Process"/>
    <x v="5"/>
    <s v="Swati"/>
    <n v="48"/>
    <n v="1.53"/>
    <m/>
    <m/>
    <s v="Pending"/>
    <n v="7615.83"/>
    <s v="High"/>
    <s v="India"/>
    <s v="Phone"/>
    <s v="Application Defect"/>
    <s v="No"/>
    <s v="No"/>
    <s v="Pending"/>
    <n v="2025"/>
    <s v="Feb"/>
    <s v="Feb-2025"/>
    <s v="Pending"/>
    <s v="Pending"/>
    <s v=""/>
  </r>
  <r>
    <s v="SRM-0415"/>
    <s v="SRM"/>
    <d v="2025-02-16T20:38:30"/>
    <s v="P4"/>
    <s v="Configuration Change"/>
    <s v="Security"/>
    <s v="SRM ticket requiring operational handling"/>
    <s v="Assigned"/>
    <x v="4"/>
    <s v="Pooja"/>
    <n v="48"/>
    <n v="2.89"/>
    <m/>
    <m/>
    <s v="Pending"/>
    <n v="7611.36"/>
    <s v="Medium"/>
    <s v="APAC"/>
    <s v="Service Desk"/>
    <s v="Network Issue"/>
    <s v="No"/>
    <s v="No"/>
    <s v="Pending"/>
    <n v="2025"/>
    <s v="Feb"/>
    <s v="Feb-2025"/>
    <s v="Pending"/>
    <s v="Pending"/>
    <s v=""/>
  </r>
  <r>
    <s v="INM-0706"/>
    <s v="INM"/>
    <d v="2025-02-16T23:29:36"/>
    <s v="P3"/>
    <s v="Certificate/TLS"/>
    <s v="Reporting"/>
    <s v="INM ticket requiring operational handling"/>
    <s v="In Process"/>
    <x v="5"/>
    <s v="Swati"/>
    <n v="24"/>
    <n v="1.26"/>
    <m/>
    <m/>
    <s v="Pending"/>
    <n v="7608.51"/>
    <s v="Medium"/>
    <s v="APAC"/>
    <s v="Service Desk"/>
    <s v="User Error"/>
    <s v="No"/>
    <s v="No"/>
    <s v="Pending"/>
    <n v="2025"/>
    <s v="Feb"/>
    <s v="Feb-2025"/>
    <s v="Pending"/>
    <s v="Pending"/>
    <s v=""/>
  </r>
  <r>
    <s v="SRM-0986"/>
    <s v="SRM"/>
    <d v="2025-02-17T01:20:46"/>
    <s v="P3"/>
    <s v="Configuration Change"/>
    <s v="Security"/>
    <s v="SRM ticket requiring operational handling"/>
    <s v="Noticed"/>
    <x v="2"/>
    <s v="Suresh"/>
    <n v="24"/>
    <n v="2.4500000000000002"/>
    <m/>
    <m/>
    <s v="Pending"/>
    <n v="7606.65"/>
    <s v="Low"/>
    <s v="India"/>
    <s v="Monitoring Alert"/>
    <s v="Application Defect"/>
    <s v="No"/>
    <s v="No"/>
    <s v="Pending"/>
    <n v="2025"/>
    <s v="Feb"/>
    <s v="Feb-2025"/>
    <s v="Pending"/>
    <s v="Pending"/>
    <s v=""/>
  </r>
  <r>
    <s v="INM-0126"/>
    <s v="INM"/>
    <d v="2025-02-17T04:30:07"/>
    <s v="P4"/>
    <s v="Application Down"/>
    <s v="Database"/>
    <s v="INM ticket requiring operational handling"/>
    <s v="In Process"/>
    <x v="2"/>
    <s v="Neha"/>
    <n v="48"/>
    <n v="9.91"/>
    <m/>
    <m/>
    <s v="Pending"/>
    <n v="7603.5"/>
    <s v="High"/>
    <s v="India"/>
    <s v="Portal"/>
    <s v="Application Defect"/>
    <s v="No"/>
    <s v="No"/>
    <s v="Pending"/>
    <n v="2025"/>
    <s v="Feb"/>
    <s v="Feb-2025"/>
    <s v="Pending"/>
    <s v="Pending"/>
    <s v=""/>
  </r>
  <r>
    <s v="PRM-0737"/>
    <s v="PRM"/>
    <d v="2025-02-17T04:30:37"/>
    <s v="P4"/>
    <s v="Process Gap"/>
    <s v="Database"/>
    <s v="PRM ticket requiring operational handling"/>
    <s v="In Process"/>
    <x v="2"/>
    <s v="Amit"/>
    <n v="48"/>
    <n v="6.22"/>
    <m/>
    <m/>
    <s v="Pending"/>
    <n v="7603.49"/>
    <s v="High"/>
    <s v="India"/>
    <s v="Monitoring Alert"/>
    <s v="Unknown"/>
    <s v="No"/>
    <s v="No"/>
    <s v="Pending"/>
    <n v="2025"/>
    <s v="Feb"/>
    <s v="Feb-2025"/>
    <s v="Pending"/>
    <s v="Pending"/>
    <s v=""/>
  </r>
  <r>
    <s v="INM-0131"/>
    <s v="INM"/>
    <d v="2025-02-17T06:54:34"/>
    <s v="P5"/>
    <s v="Login/Access"/>
    <s v="Middleware"/>
    <s v="INM ticket requiring operational handling"/>
    <s v="In Process"/>
    <x v="4"/>
    <s v="Anil"/>
    <n v="72"/>
    <n v="3.61"/>
    <m/>
    <m/>
    <s v="Pending"/>
    <n v="7601.09"/>
    <s v="High"/>
    <s v="Europe"/>
    <s v="Portal"/>
    <s v="Configuration Error"/>
    <s v="No"/>
    <s v="No"/>
    <s v="Pending"/>
    <n v="2025"/>
    <s v="Feb"/>
    <s v="Feb-2025"/>
    <s v="Pending"/>
    <s v="Pending"/>
    <s v=""/>
  </r>
  <r>
    <s v="PRM-0652"/>
    <s v="PRM"/>
    <d v="2025-02-17T07:38:56"/>
    <s v="P3"/>
    <s v="Security Vulnerability"/>
    <s v="Access"/>
    <s v="PRM ticket requiring operational handling"/>
    <s v="Noticed"/>
    <x v="1"/>
    <s v="Manoj"/>
    <n v="24"/>
    <n v="1.62"/>
    <m/>
    <m/>
    <s v="Pending"/>
    <n v="7600.35"/>
    <s v="Medium"/>
    <s v="UK"/>
    <s v="Email"/>
    <s v="User Error"/>
    <s v="No"/>
    <s v="No"/>
    <s v="Pending"/>
    <n v="2025"/>
    <s v="Feb"/>
    <s v="Feb-2025"/>
    <s v="Pending"/>
    <s v="Pending"/>
    <s v=""/>
  </r>
  <r>
    <s v="INM-0980"/>
    <s v="INM"/>
    <d v="2025-02-17T13:54:07"/>
    <s v="P3"/>
    <s v="Integration Failure"/>
    <s v="Security"/>
    <s v="INM ticket requiring operational handling"/>
    <s v="Noticed"/>
    <x v="2"/>
    <s v="Neha"/>
    <n v="24"/>
    <n v="2.91"/>
    <m/>
    <m/>
    <s v="Pending"/>
    <n v="7594.1"/>
    <s v="Medium"/>
    <s v="US"/>
    <s v="Service Desk"/>
    <s v="Certificate Expiry"/>
    <s v="No"/>
    <s v="Yes"/>
    <s v="Pending"/>
    <n v="2025"/>
    <s v="Feb"/>
    <s v="Feb-2025"/>
    <s v="Pending"/>
    <s v="Pending"/>
    <s v=""/>
  </r>
  <r>
    <s v="PRM-0612"/>
    <s v="PRM"/>
    <d v="2025-02-18T05:10:44"/>
    <s v="P1"/>
    <s v="Infrastructure Root Cause"/>
    <s v="Database"/>
    <s v="PRM ticket requiring operational handling"/>
    <s v="In Process"/>
    <x v="2"/>
    <s v="Priya"/>
    <n v="4"/>
    <n v="0.34"/>
    <m/>
    <m/>
    <s v="Pending"/>
    <n v="7578.82"/>
    <s v="Critical"/>
    <s v="Europe"/>
    <s v="Portal"/>
    <s v="Configuration Error"/>
    <s v="No"/>
    <s v="Yes"/>
    <s v="Pending"/>
    <n v="2025"/>
    <s v="Feb"/>
    <s v="Feb-2025"/>
    <s v="Pending"/>
    <s v="Pending"/>
    <s v=""/>
  </r>
  <r>
    <s v="INM-0437"/>
    <s v="INM"/>
    <d v="2025-02-18T16:23:56"/>
    <s v="P4"/>
    <s v="Certificate/TLS"/>
    <s v="Infrastructure"/>
    <s v="INM ticket requiring operational handling"/>
    <s v="Closed"/>
    <x v="4"/>
    <s v="Swati"/>
    <n v="48"/>
    <n v="5.39"/>
    <n v="40.08"/>
    <d v="2025-02-20T08:28:37"/>
    <s v="Met"/>
    <n v="40.08"/>
    <s v="High"/>
    <s v="UK"/>
    <s v="Service Desk"/>
    <s v="Network Issue"/>
    <s v="No"/>
    <s v="Yes"/>
    <s v="Met"/>
    <n v="2025"/>
    <s v="Feb"/>
    <s v="Feb-2025"/>
    <s v="Met"/>
    <s v="25-48 Hours"/>
    <n v="-7.9200000000000017"/>
  </r>
  <r>
    <s v="PRM-0650"/>
    <s v="PRM"/>
    <d v="2025-02-18T19:46:20"/>
    <s v="P4"/>
    <s v="Performance Root Cause"/>
    <s v="Middleware"/>
    <s v="PRM ticket requiring operational handling"/>
    <s v="Assigned"/>
    <x v="5"/>
    <s v="Manoj"/>
    <n v="48"/>
    <n v="11.65"/>
    <m/>
    <m/>
    <s v="Pending"/>
    <n v="7564.23"/>
    <s v="Low"/>
    <s v="India"/>
    <s v="Portal"/>
    <s v="Unknown"/>
    <s v="No"/>
    <s v="No"/>
    <s v="Pending"/>
    <n v="2025"/>
    <s v="Feb"/>
    <s v="Feb-2025"/>
    <s v="Pending"/>
    <s v="Pending"/>
    <s v=""/>
  </r>
  <r>
    <s v="SRM-0486"/>
    <s v="SRM"/>
    <d v="2025-02-19T08:35:00"/>
    <s v="P4"/>
    <s v="Access Request"/>
    <s v="Access"/>
    <s v="SRM ticket requiring operational handling"/>
    <s v="Closed"/>
    <x v="2"/>
    <s v="Arjun"/>
    <n v="48"/>
    <n v="2.0499999999999998"/>
    <n v="18.98"/>
    <d v="2025-02-20T03:33:36"/>
    <s v="Met"/>
    <n v="18.98"/>
    <s v="High"/>
    <s v="APAC"/>
    <s v="Portal"/>
    <s v="Configuration Error"/>
    <s v="No"/>
    <s v="No"/>
    <s v="Met"/>
    <n v="2025"/>
    <s v="Feb"/>
    <s v="Feb-2025"/>
    <s v="Met"/>
    <s v="9-24 Hours"/>
    <n v="-29.02"/>
  </r>
  <r>
    <s v="SRM-0206"/>
    <s v="SRM"/>
    <d v="2025-02-19T12:24:40"/>
    <s v="P4"/>
    <s v="Account Request"/>
    <s v="Infrastructure"/>
    <s v="SRM ticket requiring operational handling"/>
    <s v="In Process"/>
    <x v="4"/>
    <s v="Divya"/>
    <n v="48"/>
    <n v="3.23"/>
    <m/>
    <m/>
    <s v="Pending"/>
    <n v="7547.59"/>
    <s v="High"/>
    <s v="APAC"/>
    <s v="Service Desk"/>
    <s v="Third-Party Dependency"/>
    <s v="No"/>
    <s v="No"/>
    <s v="Pending"/>
    <n v="2025"/>
    <s v="Feb"/>
    <s v="Feb-2025"/>
    <s v="Pending"/>
    <s v="Pending"/>
    <s v=""/>
  </r>
  <r>
    <s v="INM-0116"/>
    <s v="INM"/>
    <d v="2025-02-19T17:59:43"/>
    <s v="P4"/>
    <s v="Login/Access"/>
    <s v="Reporting"/>
    <s v="INM ticket requiring operational handling"/>
    <s v="Assigned"/>
    <x v="0"/>
    <s v="Sneha"/>
    <n v="48"/>
    <n v="1.94"/>
    <m/>
    <m/>
    <s v="Pending"/>
    <n v="7542"/>
    <s v="High"/>
    <s v="India"/>
    <s v="Monitoring Alert"/>
    <s v="Application Defect"/>
    <s v="No"/>
    <s v="No"/>
    <s v="Pending"/>
    <n v="2025"/>
    <s v="Feb"/>
    <s v="Feb-2025"/>
    <s v="Pending"/>
    <s v="Pending"/>
    <s v=""/>
  </r>
  <r>
    <s v="SRM-0166"/>
    <s v="SRM"/>
    <d v="2025-02-20T02:17:09"/>
    <s v="P5"/>
    <s v="Certificate Request"/>
    <s v="Middleware"/>
    <s v="SRM ticket requiring operational handling"/>
    <s v="Closed"/>
    <x v="2"/>
    <s v="Neha"/>
    <n v="72"/>
    <n v="0.86"/>
    <n v="57.89"/>
    <d v="2025-02-22T12:10:50"/>
    <s v="Met"/>
    <n v="57.89"/>
    <s v="Low"/>
    <s v="UK"/>
    <s v="Monitoring Alert"/>
    <s v="Configuration Error"/>
    <s v="No"/>
    <s v="No"/>
    <s v="Met"/>
    <n v="2025"/>
    <s v="Feb"/>
    <s v="Feb-2025"/>
    <s v="Met"/>
    <s v="48+ Hours"/>
    <n v="-14.11"/>
  </r>
  <r>
    <s v="SRM-0002"/>
    <s v="SRM"/>
    <d v="2025-02-20T04:41:21"/>
    <s v="P5"/>
    <s v="Access Request"/>
    <s v="Reporting"/>
    <s v="SRM ticket requiring operational handling"/>
    <s v="In Process"/>
    <x v="0"/>
    <s v="Pooja"/>
    <n v="72"/>
    <n v="6.27"/>
    <m/>
    <m/>
    <s v="Pending"/>
    <n v="7531.31"/>
    <s v="Medium"/>
    <s v="UK"/>
    <s v="Email"/>
    <s v="Access Issue"/>
    <s v="No"/>
    <s v="No"/>
    <s v="Pending"/>
    <n v="2025"/>
    <s v="Feb"/>
    <s v="Feb-2025"/>
    <s v="Pending"/>
    <s v="Pending"/>
    <s v=""/>
  </r>
  <r>
    <s v="PRM-0212"/>
    <s v="PRM"/>
    <d v="2025-02-20T06:17:35"/>
    <s v="P5"/>
    <s v="Process Gap"/>
    <s v="Infrastructure"/>
    <s v="PRM ticket requiring operational handling"/>
    <s v="Closed"/>
    <x v="0"/>
    <s v="Amit"/>
    <n v="72"/>
    <n v="5.27"/>
    <n v="33.93"/>
    <d v="2025-02-21T16:13:13"/>
    <s v="Met"/>
    <n v="33.93"/>
    <s v="High"/>
    <s v="Europe"/>
    <s v="Service Desk"/>
    <s v="Configuration Error"/>
    <s v="No"/>
    <s v="No"/>
    <s v="Met"/>
    <n v="2025"/>
    <s v="Feb"/>
    <s v="Feb-2025"/>
    <s v="Met"/>
    <s v="25-48 Hours"/>
    <n v="-38.07"/>
  </r>
  <r>
    <s v="SRM-0433"/>
    <s v="SRM"/>
    <d v="2025-02-20T16:55:37"/>
    <s v="P5"/>
    <s v="Report Request"/>
    <s v="Infrastructure"/>
    <s v="SRM ticket requiring operational handling"/>
    <s v="Closed"/>
    <x v="3"/>
    <s v="Asha"/>
    <n v="72"/>
    <n v="15.23"/>
    <n v="62.24"/>
    <d v="2025-02-23T07:09:45"/>
    <s v="Met"/>
    <n v="62.24"/>
    <s v="High"/>
    <s v="APAC"/>
    <s v="Service Desk"/>
    <s v="Access Issue"/>
    <s v="No"/>
    <s v="No"/>
    <s v="Met"/>
    <n v="2025"/>
    <s v="Feb"/>
    <s v="Feb-2025"/>
    <s v="Met"/>
    <s v="48+ Hours"/>
    <n v="-9.759999999999998"/>
  </r>
  <r>
    <s v="SRM-0039"/>
    <s v="SRM"/>
    <d v="2025-02-21T01:13:17"/>
    <s v="P4"/>
    <s v="Software Installation"/>
    <s v="Access"/>
    <s v="SRM ticket requiring operational handling"/>
    <s v="Answered"/>
    <x v="2"/>
    <s v="Sneha"/>
    <n v="48"/>
    <n v="7.86"/>
    <n v="30.75"/>
    <d v="2025-02-22T07:58:07"/>
    <s v="Met"/>
    <n v="30.75"/>
    <s v="Low"/>
    <s v="US"/>
    <s v="Phone"/>
    <s v="User Error"/>
    <s v="No"/>
    <s v="No"/>
    <s v="Met"/>
    <n v="2025"/>
    <s v="Feb"/>
    <s v="Feb-2025"/>
    <s v="Met"/>
    <s v="25-48 Hours"/>
    <n v="-17.25"/>
  </r>
  <r>
    <s v="SRM-0142"/>
    <s v="SRM"/>
    <d v="2025-02-21T02:49:45"/>
    <s v="P4"/>
    <s v="Account Request"/>
    <s v="Reporting"/>
    <s v="SRM ticket requiring operational handling"/>
    <s v="Closed"/>
    <x v="1"/>
    <s v="Rahul"/>
    <n v="48"/>
    <n v="4.04"/>
    <n v="37.46"/>
    <d v="2025-02-22T16:17:34"/>
    <s v="Met"/>
    <n v="37.46"/>
    <s v="Medium"/>
    <s v="Europe"/>
    <s v="Monitoring Alert"/>
    <s v="Network Issue"/>
    <s v="No"/>
    <s v="No"/>
    <s v="Met"/>
    <n v="2025"/>
    <s v="Feb"/>
    <s v="Feb-2025"/>
    <s v="Met"/>
    <s v="25-48 Hours"/>
    <n v="-10.54"/>
  </r>
  <r>
    <s v="PRM-0785"/>
    <s v="PRM"/>
    <d v="2025-02-21T05:18:03"/>
    <s v="P4"/>
    <s v="Database Root Cause"/>
    <s v="Middleware"/>
    <s v="PRM ticket requiring operational handling"/>
    <s v="In Process"/>
    <x v="0"/>
    <s v="Rohit"/>
    <n v="48"/>
    <n v="3.28"/>
    <m/>
    <m/>
    <s v="Pending"/>
    <n v="7506.7"/>
    <s v="Low"/>
    <s v="India"/>
    <s v="Monitoring Alert"/>
    <s v="Third-Party Dependency"/>
    <s v="No"/>
    <s v="No"/>
    <s v="Pending"/>
    <n v="2025"/>
    <s v="Feb"/>
    <s v="Feb-2025"/>
    <s v="Pending"/>
    <s v="Pending"/>
    <s v=""/>
  </r>
  <r>
    <s v="INM-0570"/>
    <s v="INM"/>
    <d v="2025-02-21T13:42:19"/>
    <s v="P2"/>
    <s v="Database Issue"/>
    <s v="Middleware"/>
    <s v="INM ticket requiring operational handling"/>
    <s v="In Process"/>
    <x v="0"/>
    <s v="Sneha"/>
    <n v="8"/>
    <n v="0.4"/>
    <m/>
    <m/>
    <s v="Pending"/>
    <n v="7498.29"/>
    <s v="High"/>
    <s v="India"/>
    <s v="Service Desk"/>
    <s v="User Error"/>
    <s v="No"/>
    <s v="No"/>
    <s v="Pending"/>
    <n v="2025"/>
    <s v="Feb"/>
    <s v="Feb-2025"/>
    <s v="Pending"/>
    <s v="Pending"/>
    <s v=""/>
  </r>
  <r>
    <s v="PRM-0709"/>
    <s v="PRM"/>
    <d v="2025-02-21T13:50:47"/>
    <s v="P5"/>
    <s v="Capacity Problem"/>
    <s v="Application"/>
    <s v="PRM ticket requiring operational handling"/>
    <s v="In Process"/>
    <x v="0"/>
    <s v="Divya"/>
    <n v="72"/>
    <n v="2.71"/>
    <m/>
    <m/>
    <s v="Pending"/>
    <n v="7498.15"/>
    <s v="High"/>
    <s v="UK"/>
    <s v="Portal"/>
    <s v="Certificate Expiry"/>
    <s v="No"/>
    <s v="No"/>
    <s v="Pending"/>
    <n v="2025"/>
    <s v="Feb"/>
    <s v="Feb-2025"/>
    <s v="Pending"/>
    <s v="Pending"/>
    <s v=""/>
  </r>
  <r>
    <s v="INM-0288"/>
    <s v="INM"/>
    <d v="2025-02-21T22:23:48"/>
    <s v="P4"/>
    <s v="Performance Issue"/>
    <s v="Infrastructure"/>
    <s v="INM ticket requiring operational handling"/>
    <s v="Noticed"/>
    <x v="3"/>
    <s v="Asha"/>
    <n v="48"/>
    <n v="1.79"/>
    <m/>
    <m/>
    <s v="Pending"/>
    <n v="7489.6"/>
    <s v="Medium"/>
    <s v="UK"/>
    <s v="Monitoring Alert"/>
    <s v="Access Issue"/>
    <s v="No"/>
    <s v="No"/>
    <s v="Pending"/>
    <n v="2025"/>
    <s v="Feb"/>
    <s v="Feb-2025"/>
    <s v="Pending"/>
    <s v="Pending"/>
    <s v=""/>
  </r>
  <r>
    <s v="PRM-0821"/>
    <s v="PRM"/>
    <d v="2025-02-22T07:22:46"/>
    <s v="P3"/>
    <s v="Infrastructure Root Cause"/>
    <s v="Security"/>
    <s v="PRM ticket requiring operational handling"/>
    <s v="In Process"/>
    <x v="1"/>
    <s v="Ravi"/>
    <n v="24"/>
    <n v="4.04"/>
    <m/>
    <m/>
    <s v="Pending"/>
    <n v="7480.62"/>
    <s v="High"/>
    <s v="US"/>
    <s v="Portal"/>
    <s v="Capacity Constraint"/>
    <s v="No"/>
    <s v="No"/>
    <s v="Pending"/>
    <n v="2025"/>
    <s v="Feb"/>
    <s v="Feb-2025"/>
    <s v="Pending"/>
    <s v="Pending"/>
    <s v=""/>
  </r>
  <r>
    <s v="INM-0922"/>
    <s v="INM"/>
    <d v="2025-02-22T10:24:58"/>
    <s v="P4"/>
    <s v="Database Issue"/>
    <s v="Database"/>
    <s v="INM ticket requiring operational handling"/>
    <s v="In Process"/>
    <x v="2"/>
    <s v="Anil"/>
    <n v="48"/>
    <n v="0.51"/>
    <m/>
    <m/>
    <s v="Pending"/>
    <n v="7477.58"/>
    <s v="Low"/>
    <s v="UK"/>
    <s v="Service Desk"/>
    <s v="Third-Party Dependency"/>
    <s v="No"/>
    <s v="No"/>
    <s v="Pending"/>
    <n v="2025"/>
    <s v="Feb"/>
    <s v="Feb-2025"/>
    <s v="Pending"/>
    <s v="Pending"/>
    <s v=""/>
  </r>
  <r>
    <s v="INM-0708"/>
    <s v="INM"/>
    <d v="2025-02-22T10:43:14"/>
    <s v="P4"/>
    <s v="Integration Failure"/>
    <s v="Access"/>
    <s v="INM ticket requiring operational handling"/>
    <s v="Closed"/>
    <x v="0"/>
    <s v="Priya"/>
    <n v="48"/>
    <n v="5.2"/>
    <n v="18.329999999999998"/>
    <d v="2025-02-23T05:02:46"/>
    <s v="Met"/>
    <n v="18.329999999999998"/>
    <s v="High"/>
    <s v="UK"/>
    <s v="Monitoring Alert"/>
    <s v="Access Issue"/>
    <s v="No"/>
    <s v="No"/>
    <s v="Met"/>
    <n v="2025"/>
    <s v="Feb"/>
    <s v="Feb-2025"/>
    <s v="Met"/>
    <s v="9-24 Hours"/>
    <n v="-29.67"/>
  </r>
  <r>
    <s v="INM-0978"/>
    <s v="INM"/>
    <d v="2025-02-22T11:12:06"/>
    <s v="P3"/>
    <s v="Performance Issue"/>
    <s v="Infrastructure"/>
    <s v="INM ticket requiring operational handling"/>
    <s v="Noticed"/>
    <x v="0"/>
    <s v="Rahul"/>
    <n v="24"/>
    <n v="1.88"/>
    <m/>
    <m/>
    <s v="Pending"/>
    <n v="7476.8"/>
    <s v="Medium"/>
    <s v="APAC"/>
    <s v="Phone"/>
    <s v="Third-Party Dependency"/>
    <s v="No"/>
    <s v="Yes"/>
    <s v="Pending"/>
    <n v="2025"/>
    <s v="Feb"/>
    <s v="Feb-2025"/>
    <s v="Pending"/>
    <s v="Pending"/>
    <s v=""/>
  </r>
  <r>
    <s v="PRM-0290"/>
    <s v="PRM"/>
    <d v="2025-02-22T17:27:21"/>
    <s v="P1"/>
    <s v="Capacity Problem"/>
    <s v="Reporting"/>
    <s v="PRM ticket requiring operational handling"/>
    <s v="In Process"/>
    <x v="3"/>
    <s v="Nisha"/>
    <n v="4"/>
    <n v="0.4"/>
    <m/>
    <m/>
    <s v="Pending"/>
    <n v="7470.54"/>
    <s v="Critical"/>
    <s v="APAC"/>
    <s v="Email"/>
    <s v="Configuration Error"/>
    <s v="No"/>
    <s v="Yes"/>
    <s v="Pending"/>
    <n v="2025"/>
    <s v="Feb"/>
    <s v="Feb-2025"/>
    <s v="Pending"/>
    <s v="Pending"/>
    <s v=""/>
  </r>
  <r>
    <s v="PRM-0794"/>
    <s v="PRM"/>
    <d v="2025-02-22T21:10:17"/>
    <s v="P5"/>
    <s v="Performance Root Cause"/>
    <s v="Infrastructure"/>
    <s v="PRM ticket requiring operational handling"/>
    <s v="In Process"/>
    <x v="0"/>
    <s v="Sneha"/>
    <n v="72"/>
    <n v="1.65"/>
    <m/>
    <m/>
    <s v="Pending"/>
    <n v="7466.83"/>
    <s v="Medium"/>
    <s v="US"/>
    <s v="Email"/>
    <s v="User Error"/>
    <s v="No"/>
    <s v="No"/>
    <s v="Pending"/>
    <n v="2025"/>
    <s v="Feb"/>
    <s v="Feb-2025"/>
    <s v="Pending"/>
    <s v="Pending"/>
    <s v=""/>
  </r>
  <r>
    <s v="PRM-0201"/>
    <s v="PRM"/>
    <d v="2025-02-23T10:48:06"/>
    <s v="P4"/>
    <s v="Security Vulnerability"/>
    <s v="Middleware"/>
    <s v="PRM ticket requiring operational handling"/>
    <s v="Closed"/>
    <x v="5"/>
    <s v="Rohit"/>
    <n v="48"/>
    <n v="1.17"/>
    <n v="98.67"/>
    <d v="2025-02-27T13:28:14"/>
    <s v="Breached"/>
    <n v="98.67"/>
    <s v="Medium"/>
    <s v="US"/>
    <s v="Phone"/>
    <s v="User Error"/>
    <s v="No"/>
    <s v="No"/>
    <s v="Breached"/>
    <n v="2025"/>
    <s v="Feb"/>
    <s v="Feb-2025"/>
    <s v="Breached"/>
    <s v="48+ Hours"/>
    <n v="50.67"/>
  </r>
  <r>
    <s v="PRM-0037"/>
    <s v="PRM"/>
    <d v="2025-02-23T13:49:52"/>
    <s v="P3"/>
    <s v="Security Vulnerability"/>
    <s v="Database"/>
    <s v="PRM ticket requiring operational handling"/>
    <s v="In Process"/>
    <x v="4"/>
    <s v="Suresh"/>
    <n v="24"/>
    <n v="1.4"/>
    <m/>
    <m/>
    <s v="Pending"/>
    <n v="7450.17"/>
    <s v="High"/>
    <s v="India"/>
    <s v="Email"/>
    <s v="Unknown"/>
    <s v="No"/>
    <s v="No"/>
    <s v="Pending"/>
    <n v="2025"/>
    <s v="Feb"/>
    <s v="Feb-2025"/>
    <s v="Pending"/>
    <s v="Pending"/>
    <s v=""/>
  </r>
  <r>
    <s v="PRM-0436"/>
    <s v="PRM"/>
    <d v="2025-02-23T19:04:16"/>
    <s v="P5"/>
    <s v="Integration Root Cause"/>
    <s v="Middleware"/>
    <s v="PRM ticket requiring operational handling"/>
    <s v="Noticed"/>
    <x v="3"/>
    <s v="Vikram"/>
    <n v="72"/>
    <n v="1.94"/>
    <m/>
    <m/>
    <s v="Pending"/>
    <n v="7444.93"/>
    <s v="Medium"/>
    <s v="UK"/>
    <s v="Monitoring Alert"/>
    <s v="Network Issue"/>
    <s v="No"/>
    <s v="No"/>
    <s v="Pending"/>
    <n v="2025"/>
    <s v="Feb"/>
    <s v="Feb-2025"/>
    <s v="Pending"/>
    <s v="Pending"/>
    <s v=""/>
  </r>
  <r>
    <s v="PRM-0213"/>
    <s v="PRM"/>
    <d v="2025-02-24T00:30:27"/>
    <s v="P3"/>
    <s v="Process Gap"/>
    <s v="Security"/>
    <s v="PRM ticket requiring operational handling"/>
    <s v="Assigned"/>
    <x v="5"/>
    <s v="Manoj"/>
    <n v="24"/>
    <n v="2.04"/>
    <m/>
    <m/>
    <s v="Pending"/>
    <n v="7439.49"/>
    <s v="High"/>
    <s v="Europe"/>
    <s v="Phone"/>
    <s v="Capacity Constraint"/>
    <s v="No"/>
    <s v="Yes"/>
    <s v="Pending"/>
    <n v="2025"/>
    <s v="Feb"/>
    <s v="Feb-2025"/>
    <s v="Pending"/>
    <s v="Pending"/>
    <s v=""/>
  </r>
  <r>
    <s v="INM-0129"/>
    <s v="INM"/>
    <d v="2025-02-24T00:47:35"/>
    <s v="P3"/>
    <s v="Login/Access"/>
    <s v="Access"/>
    <s v="INM ticket requiring operational handling"/>
    <s v="Closed"/>
    <x v="5"/>
    <s v="Arjun"/>
    <n v="24"/>
    <n v="0.51"/>
    <n v="10.66"/>
    <d v="2025-02-24T11:27:00"/>
    <s v="Met"/>
    <n v="10.66"/>
    <s v="Low"/>
    <s v="India"/>
    <s v="Portal"/>
    <s v="Access Issue"/>
    <s v="No"/>
    <s v="No"/>
    <s v="Met"/>
    <n v="2025"/>
    <s v="Feb"/>
    <s v="Feb-2025"/>
    <s v="Met"/>
    <s v="9-24 Hours"/>
    <n v="-13.34"/>
  </r>
  <r>
    <s v="PRM-0314"/>
    <s v="PRM"/>
    <d v="2025-02-24T10:47:18"/>
    <s v="P3"/>
    <s v="Recurring Application Issue"/>
    <s v="Middleware"/>
    <s v="PRM ticket requiring operational handling"/>
    <s v="In Process"/>
    <x v="5"/>
    <s v="Neha"/>
    <n v="24"/>
    <n v="0.56999999999999995"/>
    <m/>
    <m/>
    <s v="Pending"/>
    <n v="7429.21"/>
    <s v="Low"/>
    <s v="APAC"/>
    <s v="Email"/>
    <s v="Third-Party Dependency"/>
    <s v="No"/>
    <s v="No"/>
    <s v="Pending"/>
    <n v="2025"/>
    <s v="Feb"/>
    <s v="Feb-2025"/>
    <s v="Pending"/>
    <s v="Pending"/>
    <s v=""/>
  </r>
  <r>
    <s v="PRM-0143"/>
    <s v="PRM"/>
    <d v="2025-02-24T13:10:51"/>
    <s v="P5"/>
    <s v="Process Gap"/>
    <s v="Database"/>
    <s v="PRM ticket requiring operational handling"/>
    <s v="Answered"/>
    <x v="5"/>
    <s v="Sneha"/>
    <n v="72"/>
    <n v="10.83"/>
    <n v="33.5"/>
    <d v="2025-02-25T22:41:06"/>
    <s v="Met"/>
    <n v="33.5"/>
    <s v="Medium"/>
    <s v="Europe"/>
    <s v="Monitoring Alert"/>
    <s v="Application Defect"/>
    <s v="No"/>
    <s v="No"/>
    <s v="Met"/>
    <n v="2025"/>
    <s v="Feb"/>
    <s v="Feb-2025"/>
    <s v="Met"/>
    <s v="25-48 Hours"/>
    <n v="-38.5"/>
  </r>
  <r>
    <s v="SRM-0491"/>
    <s v="SRM"/>
    <d v="2025-02-25T14:09:55"/>
    <s v="P5"/>
    <s v="Account Request"/>
    <s v="Database"/>
    <s v="SRM ticket requiring operational handling"/>
    <s v="Closed"/>
    <x v="0"/>
    <s v="Arjun"/>
    <n v="72"/>
    <n v="8.4600000000000009"/>
    <n v="55.15"/>
    <d v="2025-02-27T21:19:07"/>
    <s v="Met"/>
    <n v="55.15"/>
    <s v="Low"/>
    <s v="APAC"/>
    <s v="Phone"/>
    <s v="Network Issue"/>
    <s v="No"/>
    <s v="No"/>
    <s v="Met"/>
    <n v="2025"/>
    <s v="Feb"/>
    <s v="Feb-2025"/>
    <s v="Met"/>
    <s v="48+ Hours"/>
    <n v="-16.850000000000001"/>
  </r>
  <r>
    <s v="SRM-0050"/>
    <s v="SRM"/>
    <d v="2025-02-25T20:44:08"/>
    <s v="P4"/>
    <s v="Configuration Change"/>
    <s v="Infrastructure"/>
    <s v="SRM ticket requiring operational handling"/>
    <s v="Closed"/>
    <x v="0"/>
    <s v="Arjun"/>
    <n v="48"/>
    <n v="1.98"/>
    <n v="115.76"/>
    <d v="2025-03-02T16:29:47"/>
    <s v="Breached"/>
    <n v="115.76"/>
    <s v="High"/>
    <s v="Europe"/>
    <s v="Email"/>
    <s v="Network Issue"/>
    <s v="No"/>
    <s v="No"/>
    <s v="Breached"/>
    <n v="2025"/>
    <s v="Feb"/>
    <s v="Feb-2025"/>
    <s v="Breached"/>
    <s v="48+ Hours"/>
    <n v="67.760000000000005"/>
  </r>
  <r>
    <s v="INM-0535"/>
    <s v="INM"/>
    <d v="2025-02-26T02:10:47"/>
    <s v="P5"/>
    <s v="Application Down"/>
    <s v="Access"/>
    <s v="INM ticket requiring operational handling"/>
    <s v="Closed"/>
    <x v="5"/>
    <s v="Pooja"/>
    <n v="72"/>
    <n v="4.82"/>
    <n v="38.11"/>
    <d v="2025-02-27T16:17:27"/>
    <s v="Met"/>
    <n v="38.11"/>
    <s v="High"/>
    <s v="Europe"/>
    <s v="Service Desk"/>
    <s v="Third-Party Dependency"/>
    <s v="No"/>
    <s v="No"/>
    <s v="Met"/>
    <n v="2025"/>
    <s v="Feb"/>
    <s v="Feb-2025"/>
    <s v="Met"/>
    <s v="25-48 Hours"/>
    <n v="-33.89"/>
  </r>
  <r>
    <s v="PRM-0942"/>
    <s v="PRM"/>
    <d v="2025-02-26T02:14:17"/>
    <s v="P5"/>
    <s v="Capacity Problem"/>
    <s v="Database"/>
    <s v="PRM ticket requiring operational handling"/>
    <s v="Closed"/>
    <x v="5"/>
    <s v="Rahul"/>
    <n v="72"/>
    <n v="2.0499999999999998"/>
    <n v="44.17"/>
    <d v="2025-02-27T22:24:31"/>
    <s v="Met"/>
    <n v="44.17"/>
    <s v="Medium"/>
    <s v="US"/>
    <s v="Phone"/>
    <s v="Unknown"/>
    <s v="No"/>
    <s v="No"/>
    <s v="Met"/>
    <n v="2025"/>
    <s v="Feb"/>
    <s v="Feb-2025"/>
    <s v="Met"/>
    <s v="25-48 Hours"/>
    <n v="-27.83"/>
  </r>
  <r>
    <s v="INM-0930"/>
    <s v="INM"/>
    <d v="2025-02-26T12:44:01"/>
    <s v="P5"/>
    <s v="Login/Access"/>
    <s v="Access"/>
    <s v="INM ticket requiring operational handling"/>
    <s v="Closed"/>
    <x v="3"/>
    <s v="Kavya"/>
    <n v="72"/>
    <n v="0.91"/>
    <n v="29.74"/>
    <d v="2025-02-27T18:28:18"/>
    <s v="Met"/>
    <n v="29.74"/>
    <s v="Low"/>
    <s v="UK"/>
    <s v="Email"/>
    <s v="Capacity Constraint"/>
    <s v="No"/>
    <s v="No"/>
    <s v="Met"/>
    <n v="2025"/>
    <s v="Feb"/>
    <s v="Feb-2025"/>
    <s v="Met"/>
    <s v="25-48 Hours"/>
    <n v="-42.260000000000005"/>
  </r>
  <r>
    <s v="SRM-0738"/>
    <s v="SRM"/>
    <d v="2025-02-26T13:01:46"/>
    <s v="P5"/>
    <s v="New User Setup"/>
    <s v="Reporting"/>
    <s v="SRM ticket requiring operational handling"/>
    <s v="Noticed"/>
    <x v="2"/>
    <s v="Rohit"/>
    <n v="72"/>
    <n v="5.25"/>
    <m/>
    <m/>
    <s v="Pending"/>
    <n v="7378.97"/>
    <s v="Medium"/>
    <s v="APAC"/>
    <s v="Phone"/>
    <s v="Configuration Error"/>
    <s v="No"/>
    <s v="No"/>
    <s v="Pending"/>
    <n v="2025"/>
    <s v="Feb"/>
    <s v="Feb-2025"/>
    <s v="Pending"/>
    <s v="Pending"/>
    <s v=""/>
  </r>
  <r>
    <s v="SRM-0072"/>
    <s v="SRM"/>
    <d v="2025-02-26T23:49:44"/>
    <s v="P4"/>
    <s v="Report Request"/>
    <s v="Middleware"/>
    <s v="SRM ticket requiring operational handling"/>
    <s v="Closed"/>
    <x v="0"/>
    <s v="Amit"/>
    <n v="48"/>
    <n v="1.05"/>
    <n v="15.95"/>
    <d v="2025-02-27T15:46:35"/>
    <s v="Met"/>
    <n v="15.95"/>
    <s v="High"/>
    <s v="India"/>
    <s v="Phone"/>
    <s v="Configuration Error"/>
    <s v="No"/>
    <s v="No"/>
    <s v="Met"/>
    <n v="2025"/>
    <s v="Feb"/>
    <s v="Feb-2025"/>
    <s v="Met"/>
    <s v="9-24 Hours"/>
    <n v="-32.049999999999997"/>
  </r>
  <r>
    <s v="INM-0228"/>
    <s v="INM"/>
    <d v="2025-02-27T09:49:40"/>
    <s v="P2"/>
    <s v="Database Issue"/>
    <s v="Database"/>
    <s v="INM ticket requiring operational handling"/>
    <s v="Closed"/>
    <x v="3"/>
    <s v="Priya"/>
    <n v="8"/>
    <n v="0.93"/>
    <n v="7.37"/>
    <d v="2025-02-27T17:11:44"/>
    <s v="Met"/>
    <n v="7.37"/>
    <s v="High"/>
    <s v="India"/>
    <s v="Service Desk"/>
    <s v="Network Issue"/>
    <s v="No"/>
    <s v="No"/>
    <s v="Met"/>
    <n v="2025"/>
    <s v="Feb"/>
    <s v="Feb-2025"/>
    <s v="Met"/>
    <s v="5-8 Hours"/>
    <n v="-0.62999999999999989"/>
  </r>
  <r>
    <s v="INM-0597"/>
    <s v="INM"/>
    <d v="2025-02-27T12:22:17"/>
    <s v="P3"/>
    <s v="Database Issue"/>
    <s v="Application"/>
    <s v="INM ticket requiring operational handling"/>
    <s v="Closed"/>
    <x v="2"/>
    <s v="Neha"/>
    <n v="24"/>
    <n v="1.42"/>
    <n v="54.81"/>
    <d v="2025-03-01T19:10:37"/>
    <s v="Breached"/>
    <n v="54.81"/>
    <s v="High"/>
    <s v="Europe"/>
    <s v="Portal"/>
    <s v="Capacity Constraint"/>
    <s v="No"/>
    <s v="No"/>
    <s v="Breached"/>
    <n v="2025"/>
    <s v="Feb"/>
    <s v="Feb-2025"/>
    <s v="Breached"/>
    <s v="48+ Hours"/>
    <n v="30.810000000000002"/>
  </r>
  <r>
    <s v="PRM-0435"/>
    <s v="PRM"/>
    <d v="2025-02-27T19:20:51"/>
    <s v="P4"/>
    <s v="Infrastructure Root Cause"/>
    <s v="Infrastructure"/>
    <s v="PRM ticket requiring operational handling"/>
    <s v="In Process"/>
    <x v="5"/>
    <s v="Rahul"/>
    <n v="48"/>
    <n v="2.13"/>
    <m/>
    <m/>
    <s v="Pending"/>
    <n v="7348.65"/>
    <s v="High"/>
    <s v="India"/>
    <s v="Email"/>
    <s v="Unknown"/>
    <s v="No"/>
    <s v="No"/>
    <s v="Pending"/>
    <n v="2025"/>
    <s v="Feb"/>
    <s v="Feb-2025"/>
    <s v="Pending"/>
    <s v="Pending"/>
    <s v=""/>
  </r>
  <r>
    <s v="PRM-0393"/>
    <s v="PRM"/>
    <d v="2025-02-28T12:55:32"/>
    <s v="P3"/>
    <s v="Security Vulnerability"/>
    <s v="Application"/>
    <s v="PRM ticket requiring operational handling"/>
    <s v="Closed"/>
    <x v="1"/>
    <s v="Priya"/>
    <n v="24"/>
    <n v="1.24"/>
    <n v="19.54"/>
    <d v="2025-03-01T08:28:11"/>
    <s v="Met"/>
    <n v="19.54"/>
    <s v="Medium"/>
    <s v="Europe"/>
    <s v="Phone"/>
    <s v="Capacity Constraint"/>
    <s v="No"/>
    <s v="No"/>
    <s v="Met"/>
    <n v="2025"/>
    <s v="Feb"/>
    <s v="Feb-2025"/>
    <s v="Met"/>
    <s v="9-24 Hours"/>
    <n v="-4.4600000000000009"/>
  </r>
  <r>
    <s v="INM-0677"/>
    <s v="INM"/>
    <d v="2025-02-28T13:23:57"/>
    <s v="P2"/>
    <s v="Database Issue"/>
    <s v="Database"/>
    <s v="INM ticket requiring operational handling"/>
    <s v="Closed"/>
    <x v="5"/>
    <s v="Suresh"/>
    <n v="8"/>
    <n v="1"/>
    <n v="2.29"/>
    <d v="2025-02-28T15:41:13"/>
    <s v="Met"/>
    <n v="2.29"/>
    <s v="High"/>
    <s v="APAC"/>
    <s v="Email"/>
    <s v="Access Issue"/>
    <s v="No"/>
    <s v="No"/>
    <s v="Met"/>
    <n v="2025"/>
    <s v="Feb"/>
    <s v="Feb-2025"/>
    <s v="Met"/>
    <s v="0-4 Hours"/>
    <n v="-5.71"/>
  </r>
  <r>
    <s v="PRM-0418"/>
    <s v="PRM"/>
    <d v="2025-02-28T16:20:18"/>
    <s v="P5"/>
    <s v="Security Vulnerability"/>
    <s v="Application"/>
    <s v="PRM ticket requiring operational handling"/>
    <s v="Closed"/>
    <x v="1"/>
    <s v="Pooja"/>
    <n v="72"/>
    <n v="6.02"/>
    <n v="31.6"/>
    <d v="2025-03-01T23:56:20"/>
    <s v="Met"/>
    <n v="31.6"/>
    <s v="High"/>
    <s v="Europe"/>
    <s v="Portal"/>
    <s v="Certificate Expiry"/>
    <s v="No"/>
    <s v="No"/>
    <s v="Met"/>
    <n v="2025"/>
    <s v="Feb"/>
    <s v="Feb-2025"/>
    <s v="Met"/>
    <s v="25-48 Hours"/>
    <n v="-40.4"/>
  </r>
  <r>
    <s v="SRM-0282"/>
    <s v="SRM"/>
    <d v="2025-02-28T17:53:52"/>
    <s v="P5"/>
    <s v="Certificate Request"/>
    <s v="Access"/>
    <s v="SRM ticket requiring operational handling"/>
    <s v="Assigned"/>
    <x v="5"/>
    <s v="Rohit"/>
    <n v="72"/>
    <n v="6.78"/>
    <m/>
    <m/>
    <s v="Pending"/>
    <n v="7326.1"/>
    <s v="Low"/>
    <s v="India"/>
    <s v="Monitoring Alert"/>
    <s v="Configuration Error"/>
    <s v="No"/>
    <s v="No"/>
    <s v="Pending"/>
    <n v="2025"/>
    <s v="Feb"/>
    <s v="Feb-2025"/>
    <s v="Pending"/>
    <s v="Pending"/>
    <s v=""/>
  </r>
  <r>
    <s v="INM-0266"/>
    <s v="INM"/>
    <d v="2025-02-28T18:08:11"/>
    <s v="P5"/>
    <s v="Database Issue"/>
    <s v="Middleware"/>
    <s v="INM ticket requiring operational handling"/>
    <s v="Closed"/>
    <x v="0"/>
    <s v="Arjun"/>
    <n v="72"/>
    <n v="11.42"/>
    <n v="51.55"/>
    <d v="2025-03-02T21:41:05"/>
    <s v="Met"/>
    <n v="51.55"/>
    <s v="High"/>
    <s v="APAC"/>
    <s v="Monitoring Alert"/>
    <s v="Access Issue"/>
    <s v="No"/>
    <s v="No"/>
    <s v="Met"/>
    <n v="2025"/>
    <s v="Feb"/>
    <s v="Feb-2025"/>
    <s v="Met"/>
    <s v="48+ Hours"/>
    <n v="-20.450000000000003"/>
  </r>
  <r>
    <s v="INM-0424"/>
    <s v="INM"/>
    <d v="2025-02-28T19:06:34"/>
    <s v="P5"/>
    <s v="Server Issue"/>
    <s v="Middleware"/>
    <s v="INM ticket requiring operational handling"/>
    <s v="Answered"/>
    <x v="1"/>
    <s v="Nisha"/>
    <n v="72"/>
    <n v="13.18"/>
    <n v="46.81"/>
    <d v="2025-03-02T17:54:56"/>
    <s v="Met"/>
    <n v="46.81"/>
    <s v="Low"/>
    <s v="India"/>
    <s v="Portal"/>
    <s v="Network Issue"/>
    <s v="No"/>
    <s v="No"/>
    <s v="Met"/>
    <n v="2025"/>
    <s v="Feb"/>
    <s v="Feb-2025"/>
    <s v="Met"/>
    <s v="25-48 Hours"/>
    <n v="-25.189999999999998"/>
  </r>
  <r>
    <s v="SRM-0007"/>
    <s v="SRM"/>
    <d v="2025-03-01T14:26:33"/>
    <s v="P4"/>
    <s v="Software Installation"/>
    <s v="Middleware"/>
    <s v="SRM ticket requiring operational handling"/>
    <s v="Assigned"/>
    <x v="3"/>
    <s v="Ravi"/>
    <n v="48"/>
    <n v="1.1599999999999999"/>
    <m/>
    <m/>
    <s v="Pending"/>
    <n v="7305.56"/>
    <s v="Medium"/>
    <s v="US"/>
    <s v="Service Desk"/>
    <s v="Application Defect"/>
    <s v="No"/>
    <s v="No"/>
    <s v="Pending"/>
    <n v="2025"/>
    <s v="Mar"/>
    <s v="Mar-2025"/>
    <s v="Pending"/>
    <s v="Pending"/>
    <s v=""/>
  </r>
  <r>
    <s v="PRM-0864"/>
    <s v="PRM"/>
    <d v="2025-03-02T14:26:35"/>
    <s v="P4"/>
    <s v="Infrastructure Root Cause"/>
    <s v="Reporting"/>
    <s v="PRM ticket requiring operational handling"/>
    <s v="Closed"/>
    <x v="1"/>
    <s v="Neha"/>
    <n v="48"/>
    <n v="3.86"/>
    <n v="37.14"/>
    <d v="2025-03-04T03:35:15"/>
    <s v="Met"/>
    <n v="37.14"/>
    <s v="Low"/>
    <s v="India"/>
    <s v="Email"/>
    <s v="Unknown"/>
    <s v="No"/>
    <s v="No"/>
    <s v="Met"/>
    <n v="2025"/>
    <s v="Mar"/>
    <s v="Mar-2025"/>
    <s v="Met"/>
    <s v="25-48 Hours"/>
    <n v="-10.86"/>
  </r>
  <r>
    <s v="PRM-0182"/>
    <s v="PRM"/>
    <d v="2025-03-02T18:33:51"/>
    <s v="P3"/>
    <s v="Database Root Cause"/>
    <s v="Middleware"/>
    <s v="PRM ticket requiring operational handling"/>
    <s v="Assigned"/>
    <x v="1"/>
    <s v="Nisha"/>
    <n v="24"/>
    <n v="0.79"/>
    <m/>
    <m/>
    <s v="Pending"/>
    <n v="7277.44"/>
    <s v="Low"/>
    <s v="UK"/>
    <s v="Monitoring Alert"/>
    <s v="Unknown"/>
    <s v="No"/>
    <s v="No"/>
    <s v="Pending"/>
    <n v="2025"/>
    <s v="Mar"/>
    <s v="Mar-2025"/>
    <s v="Pending"/>
    <s v="Pending"/>
    <s v=""/>
  </r>
  <r>
    <s v="PRM-0178"/>
    <s v="PRM"/>
    <d v="2025-03-02T21:58:08"/>
    <s v="P5"/>
    <s v="Security Vulnerability"/>
    <s v="Infrastructure"/>
    <s v="PRM ticket requiring operational handling"/>
    <s v="Closed"/>
    <x v="0"/>
    <s v="Vikram"/>
    <n v="72"/>
    <n v="9.67"/>
    <n v="67.22"/>
    <d v="2025-03-05T17:11:13"/>
    <s v="Met"/>
    <n v="67.22"/>
    <s v="High"/>
    <s v="Europe"/>
    <s v="Portal"/>
    <s v="Access Issue"/>
    <s v="No"/>
    <s v="No"/>
    <s v="Met"/>
    <n v="2025"/>
    <s v="Mar"/>
    <s v="Mar-2025"/>
    <s v="Met"/>
    <s v="48+ Hours"/>
    <n v="-4.7800000000000011"/>
  </r>
  <r>
    <s v="INM-0242"/>
    <s v="INM"/>
    <d v="2025-03-02T23:24:52"/>
    <s v="P5"/>
    <s v="Server Issue"/>
    <s v="Middleware"/>
    <s v="INM ticket requiring operational handling"/>
    <s v="Closed"/>
    <x v="2"/>
    <s v="Rahul"/>
    <n v="72"/>
    <n v="5.07"/>
    <n v="44.87"/>
    <d v="2025-03-04T20:16:54"/>
    <s v="Met"/>
    <n v="44.87"/>
    <s v="Medium"/>
    <s v="UK"/>
    <s v="Phone"/>
    <s v="Infrastructure Failure"/>
    <s v="No"/>
    <s v="No"/>
    <s v="Met"/>
    <n v="2025"/>
    <s v="Mar"/>
    <s v="Mar-2025"/>
    <s v="Met"/>
    <s v="25-48 Hours"/>
    <n v="-27.130000000000003"/>
  </r>
  <r>
    <s v="PRM-0496"/>
    <s v="PRM"/>
    <d v="2025-03-03T01:07:17"/>
    <s v="P3"/>
    <s v="Infrastructure Root Cause"/>
    <s v="Application"/>
    <s v="PRM ticket requiring operational handling"/>
    <s v="In Process"/>
    <x v="0"/>
    <s v="Manoj"/>
    <n v="24"/>
    <n v="3.74"/>
    <m/>
    <m/>
    <s v="Pending"/>
    <n v="7270.88"/>
    <s v="Medium"/>
    <s v="APAC"/>
    <s v="Service Desk"/>
    <s v="Unknown"/>
    <s v="No"/>
    <s v="No"/>
    <s v="Pending"/>
    <n v="2025"/>
    <s v="Mar"/>
    <s v="Mar-2025"/>
    <s v="Pending"/>
    <s v="Pending"/>
    <s v=""/>
  </r>
  <r>
    <s v="SRM-0608"/>
    <s v="SRM"/>
    <d v="2025-03-03T09:11:58"/>
    <s v="P4"/>
    <s v="Configuration Change"/>
    <s v="Middleware"/>
    <s v="SRM ticket requiring operational handling"/>
    <s v="In Process"/>
    <x v="5"/>
    <s v="Amit"/>
    <n v="48"/>
    <n v="7.27"/>
    <m/>
    <m/>
    <s v="Pending"/>
    <n v="7262.8"/>
    <s v="Medium"/>
    <s v="Europe"/>
    <s v="Phone"/>
    <s v="User Error"/>
    <s v="No"/>
    <s v="No"/>
    <s v="Pending"/>
    <n v="2025"/>
    <s v="Mar"/>
    <s v="Mar-2025"/>
    <s v="Pending"/>
    <s v="Pending"/>
    <s v=""/>
  </r>
  <r>
    <s v="PRM-0726"/>
    <s v="PRM"/>
    <d v="2025-03-03T10:05:40"/>
    <s v="P5"/>
    <s v="Recurring Application Issue"/>
    <s v="Reporting"/>
    <s v="PRM ticket requiring operational handling"/>
    <s v="In Process"/>
    <x v="5"/>
    <s v="Suresh"/>
    <n v="72"/>
    <n v="1.56"/>
    <m/>
    <m/>
    <s v="Pending"/>
    <n v="7261.91"/>
    <s v="Medium"/>
    <s v="UK"/>
    <s v="Monitoring Alert"/>
    <s v="Access Issue"/>
    <s v="No"/>
    <s v="No"/>
    <s v="Pending"/>
    <n v="2025"/>
    <s v="Mar"/>
    <s v="Mar-2025"/>
    <s v="Pending"/>
    <s v="Pending"/>
    <s v=""/>
  </r>
  <r>
    <s v="SRM-0256"/>
    <s v="SRM"/>
    <d v="2025-03-03T14:21:08"/>
    <s v="P3"/>
    <s v="New User Setup"/>
    <s v="Infrastructure"/>
    <s v="SRM ticket requiring operational handling"/>
    <s v="Closed"/>
    <x v="1"/>
    <s v="Kiran"/>
    <n v="24"/>
    <n v="1.1599999999999999"/>
    <n v="41.16"/>
    <d v="2025-03-05T07:30:29"/>
    <s v="Breached"/>
    <n v="41.16"/>
    <s v="Medium"/>
    <s v="India"/>
    <s v="Portal"/>
    <s v="Configuration Error"/>
    <s v="No"/>
    <s v="No"/>
    <s v="Breached"/>
    <n v="2025"/>
    <s v="Mar"/>
    <s v="Mar-2025"/>
    <s v="Breached"/>
    <s v="25-48 Hours"/>
    <n v="17.159999999999997"/>
  </r>
  <r>
    <s v="PRM-0944"/>
    <s v="PRM"/>
    <d v="2025-03-03T18:06:22"/>
    <s v="P3"/>
    <s v="Recurring Application Issue"/>
    <s v="Security"/>
    <s v="PRM ticket requiring operational handling"/>
    <s v="Closed"/>
    <x v="2"/>
    <s v="Meera"/>
    <n v="24"/>
    <n v="2.29"/>
    <n v="3.69"/>
    <d v="2025-03-03T21:47:56"/>
    <s v="Met"/>
    <n v="3.69"/>
    <s v="Medium"/>
    <s v="US"/>
    <s v="Portal"/>
    <s v="Infrastructure Failure"/>
    <s v="No"/>
    <s v="No"/>
    <s v="Met"/>
    <n v="2025"/>
    <s v="Mar"/>
    <s v="Mar-2025"/>
    <s v="Met"/>
    <s v="0-4 Hours"/>
    <n v="-20.309999999999999"/>
  </r>
  <r>
    <s v="SRM-0793"/>
    <s v="SRM"/>
    <d v="2025-03-04T01:05:17"/>
    <s v="P4"/>
    <s v="Certificate Request"/>
    <s v="Infrastructure"/>
    <s v="SRM ticket requiring operational handling"/>
    <s v="Assigned"/>
    <x v="2"/>
    <s v="Nisha"/>
    <n v="48"/>
    <n v="0.25"/>
    <m/>
    <m/>
    <s v="Pending"/>
    <n v="7246.91"/>
    <s v="High"/>
    <s v="India"/>
    <s v="Portal"/>
    <s v="Capacity Constraint"/>
    <s v="No"/>
    <s v="No"/>
    <s v="Pending"/>
    <n v="2025"/>
    <s v="Mar"/>
    <s v="Mar-2025"/>
    <s v="Pending"/>
    <s v="Pending"/>
    <s v=""/>
  </r>
  <r>
    <s v="SRM-0801"/>
    <s v="SRM"/>
    <d v="2025-03-04T14:36:44"/>
    <s v="P4"/>
    <s v="Configuration Change"/>
    <s v="Infrastructure"/>
    <s v="SRM ticket requiring operational handling"/>
    <s v="Assigned"/>
    <x v="2"/>
    <s v="Neha"/>
    <n v="48"/>
    <n v="1.25"/>
    <m/>
    <m/>
    <s v="Pending"/>
    <n v="7233.39"/>
    <s v="High"/>
    <s v="APAC"/>
    <s v="Phone"/>
    <s v="Configuration Error"/>
    <s v="No"/>
    <s v="No"/>
    <s v="Pending"/>
    <n v="2025"/>
    <s v="Mar"/>
    <s v="Mar-2025"/>
    <s v="Pending"/>
    <s v="Pending"/>
    <s v=""/>
  </r>
  <r>
    <s v="SRM-0321"/>
    <s v="SRM"/>
    <d v="2025-03-05T01:58:39"/>
    <s v="P4"/>
    <s v="Data Request"/>
    <s v="Application"/>
    <s v="SRM ticket requiring operational handling"/>
    <s v="Assigned"/>
    <x v="2"/>
    <s v="Priya"/>
    <n v="48"/>
    <n v="7.19"/>
    <m/>
    <m/>
    <s v="Pending"/>
    <n v="7222.02"/>
    <s v="Medium"/>
    <s v="Europe"/>
    <s v="Email"/>
    <s v="User Error"/>
    <s v="No"/>
    <s v="No"/>
    <s v="Pending"/>
    <n v="2025"/>
    <s v="Mar"/>
    <s v="Mar-2025"/>
    <s v="Pending"/>
    <s v="Pending"/>
    <s v=""/>
  </r>
  <r>
    <s v="INM-0985"/>
    <s v="INM"/>
    <d v="2025-03-05T04:57:40"/>
    <s v="P3"/>
    <s v="Server Issue"/>
    <s v="Access"/>
    <s v="INM ticket requiring operational handling"/>
    <s v="Closed"/>
    <x v="3"/>
    <s v="Swati"/>
    <n v="24"/>
    <n v="3.18"/>
    <n v="10.09"/>
    <d v="2025-03-05T15:03:20"/>
    <s v="Met"/>
    <n v="10.09"/>
    <s v="High"/>
    <s v="US"/>
    <s v="Monitoring Alert"/>
    <s v="Access Issue"/>
    <s v="No"/>
    <s v="No"/>
    <s v="Met"/>
    <n v="2025"/>
    <s v="Mar"/>
    <s v="Mar-2025"/>
    <s v="Met"/>
    <s v="9-24 Hours"/>
    <n v="-13.91"/>
  </r>
  <r>
    <s v="INM-0260"/>
    <s v="INM"/>
    <d v="2025-03-05T13:38:10"/>
    <s v="P4"/>
    <s v="Application Down"/>
    <s v="Middleware"/>
    <s v="INM ticket requiring operational handling"/>
    <s v="In Process"/>
    <x v="4"/>
    <s v="Rahul"/>
    <n v="48"/>
    <n v="5.07"/>
    <m/>
    <m/>
    <s v="Pending"/>
    <n v="7210.36"/>
    <s v="High"/>
    <s v="Europe"/>
    <s v="Email"/>
    <s v="Capacity Constraint"/>
    <s v="No"/>
    <s v="No"/>
    <s v="Pending"/>
    <n v="2025"/>
    <s v="Mar"/>
    <s v="Mar-2025"/>
    <s v="Pending"/>
    <s v="Pending"/>
    <s v=""/>
  </r>
  <r>
    <s v="SRM-0602"/>
    <s v="SRM"/>
    <d v="2025-03-05T19:23:09"/>
    <s v="P3"/>
    <s v="Data Request"/>
    <s v="Middleware"/>
    <s v="SRM ticket requiring operational handling"/>
    <s v="In Process"/>
    <x v="4"/>
    <s v="Divya"/>
    <n v="24"/>
    <n v="1.76"/>
    <m/>
    <m/>
    <s v="Pending"/>
    <n v="7204.61"/>
    <s v="Medium"/>
    <s v="UK"/>
    <s v="Phone"/>
    <s v="Application Defect"/>
    <s v="No"/>
    <s v="No"/>
    <s v="Pending"/>
    <n v="2025"/>
    <s v="Mar"/>
    <s v="Mar-2025"/>
    <s v="Pending"/>
    <s v="Pending"/>
    <s v=""/>
  </r>
  <r>
    <s v="INM-0786"/>
    <s v="INM"/>
    <d v="2025-03-06T00:23:53"/>
    <s v="P4"/>
    <s v="Certificate/TLS"/>
    <s v="Access"/>
    <s v="INM ticket requiring operational handling"/>
    <s v="Noticed"/>
    <x v="3"/>
    <s v="Divya"/>
    <n v="48"/>
    <n v="1.02"/>
    <m/>
    <m/>
    <s v="Pending"/>
    <n v="7199.6"/>
    <s v="Medium"/>
    <s v="India"/>
    <s v="Monitoring Alert"/>
    <s v="Unknown"/>
    <s v="No"/>
    <s v="Yes"/>
    <s v="Pending"/>
    <n v="2025"/>
    <s v="Mar"/>
    <s v="Mar-2025"/>
    <s v="Pending"/>
    <s v="Pending"/>
    <s v=""/>
  </r>
  <r>
    <s v="INM-0966"/>
    <s v="INM"/>
    <d v="2025-03-06T01:14:40"/>
    <s v="P4"/>
    <s v="Server Issue"/>
    <s v="Access"/>
    <s v="INM ticket requiring operational handling"/>
    <s v="Assigned"/>
    <x v="1"/>
    <s v="Sneha"/>
    <n v="48"/>
    <n v="0.91"/>
    <m/>
    <m/>
    <s v="Pending"/>
    <n v="7198.76"/>
    <s v="Low"/>
    <s v="Europe"/>
    <s v="Service Desk"/>
    <s v="Access Issue"/>
    <s v="No"/>
    <s v="No"/>
    <s v="Pending"/>
    <n v="2025"/>
    <s v="Mar"/>
    <s v="Mar-2025"/>
    <s v="Pending"/>
    <s v="Pending"/>
    <s v=""/>
  </r>
  <r>
    <s v="SRM-0638"/>
    <s v="SRM"/>
    <d v="2025-03-06T13:46:59"/>
    <s v="P1"/>
    <s v="New User Setup"/>
    <s v="Middleware"/>
    <s v="SRM ticket requiring operational handling"/>
    <s v="Noticed"/>
    <x v="0"/>
    <s v="Pooja"/>
    <n v="4"/>
    <n v="0.19"/>
    <m/>
    <m/>
    <s v="Pending"/>
    <n v="7186.22"/>
    <s v="Critical"/>
    <s v="Europe"/>
    <s v="Email"/>
    <s v="Network Issue"/>
    <s v="No"/>
    <s v="Yes"/>
    <s v="Pending"/>
    <n v="2025"/>
    <s v="Mar"/>
    <s v="Mar-2025"/>
    <s v="Pending"/>
    <s v="Pending"/>
    <s v=""/>
  </r>
  <r>
    <s v="INM-0981"/>
    <s v="INM"/>
    <d v="2025-03-07T01:56:54"/>
    <s v="P5"/>
    <s v="Login/Access"/>
    <s v="Database"/>
    <s v="INM ticket requiring operational handling"/>
    <s v="Closed"/>
    <x v="5"/>
    <s v="Neha"/>
    <n v="72"/>
    <n v="5.24"/>
    <n v="35.83"/>
    <d v="2025-03-08T13:46:39"/>
    <s v="Met"/>
    <n v="35.83"/>
    <s v="Low"/>
    <s v="Europe"/>
    <s v="Portal"/>
    <s v="Infrastructure Failure"/>
    <s v="No"/>
    <s v="No"/>
    <s v="Met"/>
    <n v="2025"/>
    <s v="Mar"/>
    <s v="Mar-2025"/>
    <s v="Met"/>
    <s v="25-48 Hours"/>
    <n v="-36.17"/>
  </r>
  <r>
    <s v="PRM-0253"/>
    <s v="PRM"/>
    <d v="2025-03-07T02:03:50"/>
    <s v="P4"/>
    <s v="Integration Root Cause"/>
    <s v="Infrastructure"/>
    <s v="PRM ticket requiring operational handling"/>
    <s v="Closed"/>
    <x v="0"/>
    <s v="Vikram"/>
    <n v="48"/>
    <n v="1.89"/>
    <n v="45.23"/>
    <d v="2025-03-08T23:17:53"/>
    <s v="Met"/>
    <n v="45.23"/>
    <s v="Low"/>
    <s v="Europe"/>
    <s v="Monitoring Alert"/>
    <s v="Unknown"/>
    <s v="No"/>
    <s v="No"/>
    <s v="Met"/>
    <n v="2025"/>
    <s v="Mar"/>
    <s v="Mar-2025"/>
    <s v="Met"/>
    <s v="25-48 Hours"/>
    <n v="-2.7700000000000031"/>
  </r>
  <r>
    <s v="INM-0698"/>
    <s v="INM"/>
    <d v="2025-03-07T08:17:28"/>
    <s v="P5"/>
    <s v="Application Down"/>
    <s v="Infrastructure"/>
    <s v="INM ticket requiring operational handling"/>
    <s v="Closed"/>
    <x v="3"/>
    <s v="Swati"/>
    <n v="72"/>
    <n v="8.15"/>
    <n v="46.88"/>
    <d v="2025-03-09T07:10:13"/>
    <s v="Met"/>
    <n v="46.88"/>
    <s v="Low"/>
    <s v="India"/>
    <s v="Monitoring Alert"/>
    <s v="Third-Party Dependency"/>
    <s v="Yes"/>
    <s v="No"/>
    <s v="Met"/>
    <n v="2025"/>
    <s v="Mar"/>
    <s v="Mar-2025"/>
    <s v="Met"/>
    <s v="25-48 Hours"/>
    <n v="-25.119999999999997"/>
  </r>
  <r>
    <s v="PRM-0722"/>
    <s v="PRM"/>
    <d v="2025-03-07T10:19:57"/>
    <s v="P3"/>
    <s v="Security Vulnerability"/>
    <s v="Access"/>
    <s v="PRM ticket requiring operational handling"/>
    <s v="In Process"/>
    <x v="0"/>
    <s v="Asha"/>
    <n v="24"/>
    <n v="0.84"/>
    <m/>
    <m/>
    <s v="Pending"/>
    <n v="7165.67"/>
    <s v="Medium"/>
    <s v="UK"/>
    <s v="Monitoring Alert"/>
    <s v="Infrastructure Failure"/>
    <s v="No"/>
    <s v="No"/>
    <s v="Pending"/>
    <n v="2025"/>
    <s v="Mar"/>
    <s v="Mar-2025"/>
    <s v="Pending"/>
    <s v="Pending"/>
    <s v=""/>
  </r>
  <r>
    <s v="INM-0270"/>
    <s v="INM"/>
    <d v="2025-03-07T23:01:16"/>
    <s v="P5"/>
    <s v="Certificate/TLS"/>
    <s v="Application"/>
    <s v="INM ticket requiring operational handling"/>
    <s v="In Process"/>
    <x v="2"/>
    <s v="Kiran"/>
    <n v="72"/>
    <n v="0.63"/>
    <m/>
    <m/>
    <s v="Pending"/>
    <n v="7152.98"/>
    <s v="Low"/>
    <s v="APAC"/>
    <s v="Monitoring Alert"/>
    <s v="Access Issue"/>
    <s v="No"/>
    <s v="No"/>
    <s v="Pending"/>
    <n v="2025"/>
    <s v="Mar"/>
    <s v="Mar-2025"/>
    <s v="Pending"/>
    <s v="Pending"/>
    <s v=""/>
  </r>
  <r>
    <s v="INM-0548"/>
    <s v="INM"/>
    <d v="2025-03-08T03:01:36"/>
    <s v="P4"/>
    <s v="Database Issue"/>
    <s v="Application"/>
    <s v="INM ticket requiring operational handling"/>
    <s v="Closed"/>
    <x v="1"/>
    <s v="Amit"/>
    <n v="48"/>
    <n v="2.76"/>
    <n v="12.91"/>
    <d v="2025-03-08T15:56:04"/>
    <s v="Met"/>
    <n v="12.91"/>
    <s v="Medium"/>
    <s v="APAC"/>
    <s v="Email"/>
    <s v="User Error"/>
    <s v="Yes"/>
    <s v="No"/>
    <s v="Met"/>
    <n v="2025"/>
    <s v="Mar"/>
    <s v="Mar-2025"/>
    <s v="Met"/>
    <s v="9-24 Hours"/>
    <n v="-35.090000000000003"/>
  </r>
  <r>
    <s v="INM-0915"/>
    <s v="INM"/>
    <d v="2025-03-08T17:24:10"/>
    <s v="P3"/>
    <s v="Certificate/TLS"/>
    <s v="Application"/>
    <s v="INM ticket requiring operational handling"/>
    <s v="Closed"/>
    <x v="0"/>
    <s v="Swati"/>
    <n v="24"/>
    <n v="1.05"/>
    <n v="14.53"/>
    <d v="2025-03-09T07:56:04"/>
    <s v="Met"/>
    <n v="14.53"/>
    <s v="High"/>
    <s v="Europe"/>
    <s v="Email"/>
    <s v="User Error"/>
    <s v="No"/>
    <s v="No"/>
    <s v="Met"/>
    <n v="2025"/>
    <s v="Mar"/>
    <s v="Mar-2025"/>
    <s v="Met"/>
    <s v="9-24 Hours"/>
    <n v="-9.4700000000000006"/>
  </r>
  <r>
    <s v="SRM-0866"/>
    <s v="SRM"/>
    <d v="2025-03-09T06:54:11"/>
    <s v="P5"/>
    <s v="Access Request"/>
    <s v="Reporting"/>
    <s v="SRM ticket requiring operational handling"/>
    <s v="Closed"/>
    <x v="0"/>
    <s v="Amit"/>
    <n v="72"/>
    <n v="4.22"/>
    <n v="44.8"/>
    <d v="2025-03-11T03:42:22"/>
    <s v="Met"/>
    <n v="44.8"/>
    <s v="Low"/>
    <s v="UK"/>
    <s v="Monitoring Alert"/>
    <s v="Configuration Error"/>
    <s v="No"/>
    <s v="No"/>
    <s v="Met"/>
    <n v="2025"/>
    <s v="Mar"/>
    <s v="Mar-2025"/>
    <s v="Met"/>
    <s v="25-48 Hours"/>
    <n v="-27.200000000000003"/>
  </r>
  <r>
    <s v="PRM-0265"/>
    <s v="PRM"/>
    <d v="2025-03-09T23:05:00"/>
    <s v="P2"/>
    <s v="Infrastructure Root Cause"/>
    <s v="Security"/>
    <s v="PRM ticket requiring operational handling"/>
    <s v="Closed"/>
    <x v="5"/>
    <s v="Kavya"/>
    <n v="8"/>
    <n v="1.17"/>
    <n v="5.05"/>
    <d v="2025-03-10T04:08:12"/>
    <s v="Met"/>
    <n v="5.05"/>
    <s v="High"/>
    <s v="India"/>
    <s v="Email"/>
    <s v="Application Defect"/>
    <s v="No"/>
    <s v="Yes"/>
    <s v="Met"/>
    <n v="2025"/>
    <s v="Mar"/>
    <s v="Mar-2025"/>
    <s v="Met"/>
    <s v="5-8 Hours"/>
    <n v="-2.95"/>
  </r>
  <r>
    <s v="INM-0688"/>
    <s v="INM"/>
    <d v="2025-03-09T23:33:24"/>
    <s v="P4"/>
    <s v="Database Issue"/>
    <s v="Access"/>
    <s v="INM ticket requiring operational handling"/>
    <s v="In Process"/>
    <x v="3"/>
    <s v="Neha"/>
    <n v="48"/>
    <n v="3.86"/>
    <m/>
    <m/>
    <s v="Pending"/>
    <n v="7104.44"/>
    <s v="High"/>
    <s v="India"/>
    <s v="Phone"/>
    <s v="Third-Party Dependency"/>
    <s v="No"/>
    <s v="No"/>
    <s v="Pending"/>
    <n v="2025"/>
    <s v="Mar"/>
    <s v="Mar-2025"/>
    <s v="Pending"/>
    <s v="Pending"/>
    <s v=""/>
  </r>
  <r>
    <s v="SRM-0672"/>
    <s v="SRM"/>
    <d v="2025-03-10T01:54:58"/>
    <s v="P5"/>
    <s v="Data Request"/>
    <s v="Reporting"/>
    <s v="SRM ticket requiring operational handling"/>
    <s v="Answered"/>
    <x v="2"/>
    <s v="Sneha"/>
    <n v="72"/>
    <n v="1.05"/>
    <n v="40.71"/>
    <d v="2025-03-11T18:37:31"/>
    <s v="Met"/>
    <n v="40.71"/>
    <s v="Low"/>
    <s v="US"/>
    <s v="Monitoring Alert"/>
    <s v="Configuration Error"/>
    <s v="No"/>
    <s v="No"/>
    <s v="Met"/>
    <n v="2025"/>
    <s v="Mar"/>
    <s v="Mar-2025"/>
    <s v="Met"/>
    <s v="25-48 Hours"/>
    <n v="-31.29"/>
  </r>
  <r>
    <s v="SRM-0844"/>
    <s v="SRM"/>
    <d v="2025-03-10T08:51:13"/>
    <s v="P4"/>
    <s v="Account Request"/>
    <s v="Middleware"/>
    <s v="SRM ticket requiring operational handling"/>
    <s v="Closed"/>
    <x v="0"/>
    <s v="Kiran"/>
    <n v="48"/>
    <n v="2.31"/>
    <n v="71.22"/>
    <d v="2025-03-13T08:04:31"/>
    <s v="Breached"/>
    <n v="71.22"/>
    <s v="Low"/>
    <s v="UK"/>
    <s v="Email"/>
    <s v="Third-Party Dependency"/>
    <s v="No"/>
    <s v="No"/>
    <s v="Breached"/>
    <n v="2025"/>
    <s v="Mar"/>
    <s v="Mar-2025"/>
    <s v="Breached"/>
    <s v="48+ Hours"/>
    <n v="23.22"/>
  </r>
  <r>
    <s v="SRM-0871"/>
    <s v="SRM"/>
    <d v="2025-03-10T11:42:31"/>
    <s v="P4"/>
    <s v="Software Installation"/>
    <s v="Database"/>
    <s v="SRM ticket requiring operational handling"/>
    <s v="Closed"/>
    <x v="4"/>
    <s v="Priya"/>
    <n v="48"/>
    <n v="7.26"/>
    <n v="100.6"/>
    <d v="2025-03-14T16:18:42"/>
    <s v="Breached"/>
    <n v="100.6"/>
    <s v="High"/>
    <s v="Europe"/>
    <s v="Service Desk"/>
    <s v="Third-Party Dependency"/>
    <s v="No"/>
    <s v="No"/>
    <s v="Breached"/>
    <n v="2025"/>
    <s v="Mar"/>
    <s v="Mar-2025"/>
    <s v="Breached"/>
    <s v="48+ Hours"/>
    <n v="52.599999999999994"/>
  </r>
  <r>
    <s v="INM-0520"/>
    <s v="INM"/>
    <d v="2025-03-10T12:44:38"/>
    <s v="P3"/>
    <s v="Network Connectivity"/>
    <s v="Security"/>
    <s v="INM ticket requiring operational handling"/>
    <s v="Assigned"/>
    <x v="4"/>
    <s v="Neha"/>
    <n v="24"/>
    <n v="3.78"/>
    <m/>
    <m/>
    <s v="Pending"/>
    <n v="7091.26"/>
    <s v="Low"/>
    <s v="APAC"/>
    <s v="Phone"/>
    <s v="Application Defect"/>
    <s v="No"/>
    <s v="No"/>
    <s v="Pending"/>
    <n v="2025"/>
    <s v="Mar"/>
    <s v="Mar-2025"/>
    <s v="Pending"/>
    <s v="Pending"/>
    <s v=""/>
  </r>
  <r>
    <s v="SRM-0606"/>
    <s v="SRM"/>
    <d v="2025-03-11T06:24:25"/>
    <s v="P3"/>
    <s v="Configuration Change"/>
    <s v="Database"/>
    <s v="SRM ticket requiring operational handling"/>
    <s v="In Process"/>
    <x v="1"/>
    <s v="Vikram"/>
    <n v="24"/>
    <n v="4.1500000000000004"/>
    <m/>
    <m/>
    <s v="Pending"/>
    <n v="7073.59"/>
    <s v="Medium"/>
    <s v="US"/>
    <s v="Email"/>
    <s v="Unknown"/>
    <s v="No"/>
    <s v="No"/>
    <s v="Pending"/>
    <n v="2025"/>
    <s v="Mar"/>
    <s v="Mar-2025"/>
    <s v="Pending"/>
    <s v="Pending"/>
    <s v=""/>
  </r>
  <r>
    <s v="PRM-0369"/>
    <s v="PRM"/>
    <d v="2025-03-11T15:22:57"/>
    <s v="P2"/>
    <s v="Security Vulnerability"/>
    <s v="Database"/>
    <s v="PRM ticket requiring operational handling"/>
    <s v="Closed"/>
    <x v="3"/>
    <s v="Suresh"/>
    <n v="8"/>
    <n v="0.61"/>
    <n v="3.47"/>
    <d v="2025-03-11T18:51:15"/>
    <s v="Met"/>
    <n v="3.47"/>
    <s v="High"/>
    <s v="UK"/>
    <s v="Email"/>
    <s v="Infrastructure Failure"/>
    <s v="No"/>
    <s v="Yes"/>
    <s v="Met"/>
    <n v="2025"/>
    <s v="Mar"/>
    <s v="Mar-2025"/>
    <s v="Met"/>
    <s v="0-4 Hours"/>
    <n v="-4.5299999999999994"/>
  </r>
  <r>
    <s v="SRM-0727"/>
    <s v="SRM"/>
    <d v="2025-03-11T15:48:09"/>
    <s v="P4"/>
    <s v="Certificate Request"/>
    <s v="Middleware"/>
    <s v="SRM ticket requiring operational handling"/>
    <s v="Closed"/>
    <x v="1"/>
    <s v="Sneha"/>
    <n v="48"/>
    <n v="3.9"/>
    <n v="13.5"/>
    <d v="2025-03-12T05:18:07"/>
    <s v="Met"/>
    <n v="13.5"/>
    <s v="Low"/>
    <s v="APAC"/>
    <s v="Email"/>
    <s v="Infrastructure Failure"/>
    <s v="No"/>
    <s v="No"/>
    <s v="Met"/>
    <n v="2025"/>
    <s v="Mar"/>
    <s v="Mar-2025"/>
    <s v="Met"/>
    <s v="9-24 Hours"/>
    <n v="-34.5"/>
  </r>
  <r>
    <s v="INM-0468"/>
    <s v="INM"/>
    <d v="2025-03-11T16:58:13"/>
    <s v="P4"/>
    <s v="Integration Failure"/>
    <s v="Infrastructure"/>
    <s v="INM ticket requiring operational handling"/>
    <s v="Closed"/>
    <x v="1"/>
    <s v="Asha"/>
    <n v="48"/>
    <n v="0.85"/>
    <n v="8.7799999999999994"/>
    <d v="2025-03-12T01:45:15"/>
    <s v="Met"/>
    <n v="8.7799999999999994"/>
    <s v="Low"/>
    <s v="APAC"/>
    <s v="Monitoring Alert"/>
    <s v="Certificate Expiry"/>
    <s v="No"/>
    <s v="No"/>
    <s v="Met"/>
    <n v="2025"/>
    <s v="Mar"/>
    <s v="Mar-2025"/>
    <s v="Met"/>
    <s v="9-24 Hours"/>
    <n v="-39.22"/>
  </r>
  <r>
    <s v="PRM-0765"/>
    <s v="PRM"/>
    <d v="2025-03-11T21:07:34"/>
    <s v="P5"/>
    <s v="Integration Root Cause"/>
    <s v="Security"/>
    <s v="PRM ticket requiring operational handling"/>
    <s v="Closed"/>
    <x v="5"/>
    <s v="Arjun"/>
    <n v="72"/>
    <n v="4.57"/>
    <n v="36.729999999999997"/>
    <d v="2025-03-13T09:51:17"/>
    <s v="Met"/>
    <n v="36.729999999999997"/>
    <s v="Medium"/>
    <s v="UK"/>
    <s v="Email"/>
    <s v="Certificate Expiry"/>
    <s v="No"/>
    <s v="No"/>
    <s v="Met"/>
    <n v="2025"/>
    <s v="Mar"/>
    <s v="Mar-2025"/>
    <s v="Met"/>
    <s v="25-48 Hours"/>
    <n v="-35.270000000000003"/>
  </r>
  <r>
    <s v="INM-0455"/>
    <s v="INM"/>
    <d v="2025-03-12T08:38:48"/>
    <s v="P5"/>
    <s v="Application Down"/>
    <s v="Application"/>
    <s v="INM ticket requiring operational handling"/>
    <s v="Closed"/>
    <x v="3"/>
    <s v="Nisha"/>
    <n v="72"/>
    <n v="4.92"/>
    <n v="41.94"/>
    <d v="2025-03-14T02:35:11"/>
    <s v="Met"/>
    <n v="41.94"/>
    <s v="Medium"/>
    <s v="US"/>
    <s v="Monitoring Alert"/>
    <s v="Network Issue"/>
    <s v="No"/>
    <s v="No"/>
    <s v="Met"/>
    <n v="2025"/>
    <s v="Mar"/>
    <s v="Mar-2025"/>
    <s v="Met"/>
    <s v="25-48 Hours"/>
    <n v="-30.060000000000002"/>
  </r>
  <r>
    <s v="PRM-0501"/>
    <s v="PRM"/>
    <d v="2025-03-12T11:30:17"/>
    <s v="P3"/>
    <s v="Security Vulnerability"/>
    <s v="Security"/>
    <s v="PRM ticket requiring operational handling"/>
    <s v="Closed"/>
    <x v="4"/>
    <s v="Manoj"/>
    <n v="24"/>
    <n v="1.8"/>
    <n v="57.16"/>
    <d v="2025-03-14T20:39:55"/>
    <s v="Breached"/>
    <n v="57.16"/>
    <s v="High"/>
    <s v="UK"/>
    <s v="Email"/>
    <s v="Certificate Expiry"/>
    <s v="Yes"/>
    <s v="No"/>
    <s v="Breached"/>
    <n v="2025"/>
    <s v="Mar"/>
    <s v="Mar-2025"/>
    <s v="Breached"/>
    <s v="48+ Hours"/>
    <n v="33.159999999999997"/>
  </r>
  <r>
    <s v="PRM-0790"/>
    <s v="PRM"/>
    <d v="2025-03-12T12:22:38"/>
    <s v="P4"/>
    <s v="Capacity Problem"/>
    <s v="Infrastructure"/>
    <s v="PRM ticket requiring operational handling"/>
    <s v="Answered"/>
    <x v="0"/>
    <s v="Meera"/>
    <n v="48"/>
    <n v="1.44"/>
    <n v="24.61"/>
    <d v="2025-03-13T12:59:18"/>
    <s v="Met"/>
    <n v="24.61"/>
    <s v="High"/>
    <s v="APAC"/>
    <s v="Phone"/>
    <s v="Network Issue"/>
    <s v="No"/>
    <s v="No"/>
    <s v="Met"/>
    <n v="2025"/>
    <s v="Mar"/>
    <s v="Mar-2025"/>
    <s v="Met"/>
    <s v="25-48 Hours"/>
    <n v="-23.39"/>
  </r>
  <r>
    <s v="INM-0665"/>
    <s v="INM"/>
    <d v="2025-03-12T17:34:31"/>
    <s v="P5"/>
    <s v="Database Issue"/>
    <s v="Middleware"/>
    <s v="INM ticket requiring operational handling"/>
    <s v="Assigned"/>
    <x v="1"/>
    <s v="Rohit"/>
    <n v="72"/>
    <n v="2.0299999999999998"/>
    <m/>
    <m/>
    <s v="Pending"/>
    <n v="7038.42"/>
    <s v="High"/>
    <s v="US"/>
    <s v="Monitoring Alert"/>
    <s v="User Error"/>
    <s v="No"/>
    <s v="No"/>
    <s v="Pending"/>
    <n v="2025"/>
    <s v="Mar"/>
    <s v="Mar-2025"/>
    <s v="Pending"/>
    <s v="Pending"/>
    <s v=""/>
  </r>
  <r>
    <s v="PRM-0877"/>
    <s v="PRM"/>
    <d v="2025-03-12T19:28:15"/>
    <s v="P2"/>
    <s v="Integration Root Cause"/>
    <s v="Security"/>
    <s v="PRM ticket requiring operational handling"/>
    <s v="In Process"/>
    <x v="2"/>
    <s v="Arjun"/>
    <n v="8"/>
    <n v="1.46"/>
    <m/>
    <m/>
    <s v="Pending"/>
    <n v="7036.53"/>
    <s v="High"/>
    <s v="US"/>
    <s v="Email"/>
    <s v="Unknown"/>
    <s v="No"/>
    <s v="Yes"/>
    <s v="Pending"/>
    <n v="2025"/>
    <s v="Mar"/>
    <s v="Mar-2025"/>
    <s v="Pending"/>
    <s v="Pending"/>
    <s v=""/>
  </r>
  <r>
    <s v="SRM-0818"/>
    <s v="SRM"/>
    <d v="2025-03-13T00:54:07"/>
    <s v="P4"/>
    <s v="Configuration Change"/>
    <s v="Application"/>
    <s v="SRM ticket requiring operational handling"/>
    <s v="Assigned"/>
    <x v="0"/>
    <s v="Rahul"/>
    <n v="48"/>
    <n v="1.01"/>
    <m/>
    <m/>
    <s v="Pending"/>
    <n v="7031.1"/>
    <s v="Low"/>
    <s v="India"/>
    <s v="Service Desk"/>
    <s v="Unknown"/>
    <s v="No"/>
    <s v="No"/>
    <s v="Pending"/>
    <n v="2025"/>
    <s v="Mar"/>
    <s v="Mar-2025"/>
    <s v="Pending"/>
    <s v="Pending"/>
    <s v=""/>
  </r>
  <r>
    <s v="INM-0531"/>
    <s v="INM"/>
    <d v="2025-03-13T13:07:48"/>
    <s v="P2"/>
    <s v="Database Issue"/>
    <s v="Security"/>
    <s v="INM ticket requiring operational handling"/>
    <s v="Noticed"/>
    <x v="1"/>
    <s v="Arjun"/>
    <n v="8"/>
    <n v="1.33"/>
    <m/>
    <m/>
    <s v="Pending"/>
    <n v="7018.87"/>
    <s v="High"/>
    <s v="APAC"/>
    <s v="Portal"/>
    <s v="Capacity Constraint"/>
    <s v="No"/>
    <s v="No"/>
    <s v="Pending"/>
    <n v="2025"/>
    <s v="Mar"/>
    <s v="Mar-2025"/>
    <s v="Pending"/>
    <s v="Pending"/>
    <s v=""/>
  </r>
  <r>
    <s v="PRM-0977"/>
    <s v="PRM"/>
    <d v="2025-03-13T22:16:55"/>
    <s v="P5"/>
    <s v="Integration Root Cause"/>
    <s v="Security"/>
    <s v="PRM ticket requiring operational handling"/>
    <s v="Closed"/>
    <x v="5"/>
    <s v="Sneha"/>
    <n v="72"/>
    <n v="3.01"/>
    <n v="42.14"/>
    <d v="2025-03-15T16:25:23"/>
    <s v="Met"/>
    <n v="42.14"/>
    <s v="Low"/>
    <s v="UK"/>
    <s v="Monitoring Alert"/>
    <s v="Access Issue"/>
    <s v="No"/>
    <s v="No"/>
    <s v="Met"/>
    <n v="2025"/>
    <s v="Mar"/>
    <s v="Mar-2025"/>
    <s v="Met"/>
    <s v="25-48 Hours"/>
    <n v="-29.86"/>
  </r>
  <r>
    <s v="SRM-0736"/>
    <s v="SRM"/>
    <d v="2025-03-14T02:09:52"/>
    <s v="P3"/>
    <s v="Software Installation"/>
    <s v="Database"/>
    <s v="SRM ticket requiring operational handling"/>
    <s v="Answered"/>
    <x v="3"/>
    <s v="Nisha"/>
    <n v="24"/>
    <n v="1.63"/>
    <n v="5.09"/>
    <d v="2025-03-14T07:15:20"/>
    <s v="Met"/>
    <n v="5.09"/>
    <s v="High"/>
    <s v="Europe"/>
    <s v="Phone"/>
    <s v="Application Defect"/>
    <s v="No"/>
    <s v="No"/>
    <s v="Met"/>
    <n v="2025"/>
    <s v="Mar"/>
    <s v="Mar-2025"/>
    <s v="Met"/>
    <s v="5-8 Hours"/>
    <n v="-18.91"/>
  </r>
  <r>
    <s v="INM-0394"/>
    <s v="INM"/>
    <d v="2025-03-14T03:34:17"/>
    <s v="P2"/>
    <s v="Certificate/TLS"/>
    <s v="Database"/>
    <s v="INM ticket requiring operational handling"/>
    <s v="Closed"/>
    <x v="3"/>
    <s v="Ravi"/>
    <n v="8"/>
    <n v="0.76"/>
    <n v="15.38"/>
    <d v="2025-03-14T18:57:20"/>
    <s v="Breached"/>
    <n v="15.38"/>
    <s v="High"/>
    <s v="APAC"/>
    <s v="Portal"/>
    <s v="Network Issue"/>
    <s v="No"/>
    <s v="No"/>
    <s v="Breached"/>
    <n v="2025"/>
    <s v="Mar"/>
    <s v="Mar-2025"/>
    <s v="Breached"/>
    <s v="9-24 Hours"/>
    <n v="7.3800000000000008"/>
  </r>
  <r>
    <s v="PRM-0500"/>
    <s v="PRM"/>
    <d v="2025-03-14T05:20:03"/>
    <s v="P5"/>
    <s v="Database Root Cause"/>
    <s v="Database"/>
    <s v="PRM ticket requiring operational handling"/>
    <s v="Closed"/>
    <x v="5"/>
    <s v="Sneha"/>
    <n v="72"/>
    <n v="5.25"/>
    <n v="45.91"/>
    <d v="2025-03-16T03:14:46"/>
    <s v="Met"/>
    <n v="45.91"/>
    <s v="Medium"/>
    <s v="Europe"/>
    <s v="Email"/>
    <s v="Configuration Error"/>
    <s v="Yes"/>
    <s v="No"/>
    <s v="Met"/>
    <n v="2025"/>
    <s v="Mar"/>
    <s v="Mar-2025"/>
    <s v="Met"/>
    <s v="25-48 Hours"/>
    <n v="-26.090000000000003"/>
  </r>
  <r>
    <s v="INM-0720"/>
    <s v="INM"/>
    <d v="2025-03-14T07:16:01"/>
    <s v="P3"/>
    <s v="Application Down"/>
    <s v="Access"/>
    <s v="INM ticket requiring operational handling"/>
    <s v="Answered"/>
    <x v="1"/>
    <s v="Divya"/>
    <n v="24"/>
    <n v="0.56000000000000005"/>
    <n v="22.02"/>
    <d v="2025-03-15T05:17:16"/>
    <s v="Met"/>
    <n v="22.02"/>
    <s v="Low"/>
    <s v="India"/>
    <s v="Email"/>
    <s v="Infrastructure Failure"/>
    <s v="No"/>
    <s v="No"/>
    <s v="Met"/>
    <n v="2025"/>
    <s v="Mar"/>
    <s v="Mar-2025"/>
    <s v="Met"/>
    <s v="9-24 Hours"/>
    <n v="-1.9800000000000004"/>
  </r>
  <r>
    <s v="SRM-0017"/>
    <s v="SRM"/>
    <d v="2025-03-14T16:39:26"/>
    <s v="P5"/>
    <s v="New User Setup"/>
    <s v="Security"/>
    <s v="SRM ticket requiring operational handling"/>
    <s v="Closed"/>
    <x v="0"/>
    <s v="Rohit"/>
    <n v="72"/>
    <n v="1.08"/>
    <n v="44.4"/>
    <d v="2025-03-16T13:03:08"/>
    <s v="Met"/>
    <n v="44.4"/>
    <s v="Low"/>
    <s v="UK"/>
    <s v="Monitoring Alert"/>
    <s v="Capacity Constraint"/>
    <s v="No"/>
    <s v="No"/>
    <s v="Met"/>
    <n v="2025"/>
    <s v="Mar"/>
    <s v="Mar-2025"/>
    <s v="Met"/>
    <s v="25-48 Hours"/>
    <n v="-27.6"/>
  </r>
  <r>
    <s v="SRM-0716"/>
    <s v="SRM"/>
    <d v="2025-03-14T19:43:37"/>
    <s v="P3"/>
    <s v="Certificate Request"/>
    <s v="Infrastructure"/>
    <s v="SRM ticket requiring operational handling"/>
    <s v="Closed"/>
    <x v="1"/>
    <s v="Pooja"/>
    <n v="24"/>
    <n v="1.65"/>
    <n v="37.1"/>
    <d v="2025-03-16T08:49:30"/>
    <s v="Breached"/>
    <n v="37.1"/>
    <s v="Low"/>
    <s v="India"/>
    <s v="Portal"/>
    <s v="Configuration Error"/>
    <s v="No"/>
    <s v="No"/>
    <s v="Breached"/>
    <n v="2025"/>
    <s v="Mar"/>
    <s v="Mar-2025"/>
    <s v="Breached"/>
    <s v="25-48 Hours"/>
    <n v="13.100000000000001"/>
  </r>
  <r>
    <s v="SRM-0378"/>
    <s v="SRM"/>
    <d v="2025-03-14T20:42:57"/>
    <s v="P5"/>
    <s v="Certificate Request"/>
    <s v="Infrastructure"/>
    <s v="SRM ticket requiring operational handling"/>
    <s v="Closed"/>
    <x v="0"/>
    <s v="Manoj"/>
    <n v="72"/>
    <n v="3.75"/>
    <n v="18.82"/>
    <d v="2025-03-15T15:32:15"/>
    <s v="Met"/>
    <n v="18.82"/>
    <s v="High"/>
    <s v="US"/>
    <s v="Service Desk"/>
    <s v="Access Issue"/>
    <s v="No"/>
    <s v="No"/>
    <s v="Met"/>
    <n v="2025"/>
    <s v="Mar"/>
    <s v="Mar-2025"/>
    <s v="Met"/>
    <s v="9-24 Hours"/>
    <n v="-53.18"/>
  </r>
  <r>
    <s v="INM-0967"/>
    <s v="INM"/>
    <d v="2025-03-15T18:00:08"/>
    <s v="P3"/>
    <s v="Performance Issue"/>
    <s v="Reporting"/>
    <s v="INM ticket requiring operational handling"/>
    <s v="Closed"/>
    <x v="0"/>
    <s v="Vikram"/>
    <n v="24"/>
    <n v="0.61"/>
    <n v="11.23"/>
    <d v="2025-03-16T05:14:06"/>
    <s v="Met"/>
    <n v="11.23"/>
    <s v="Medium"/>
    <s v="Europe"/>
    <s v="Portal"/>
    <s v="Access Issue"/>
    <s v="No"/>
    <s v="No"/>
    <s v="Met"/>
    <n v="2025"/>
    <s v="Mar"/>
    <s v="Mar-2025"/>
    <s v="Met"/>
    <s v="9-24 Hours"/>
    <n v="-12.77"/>
  </r>
  <r>
    <s v="SRM-0924"/>
    <s v="SRM"/>
    <d v="2025-03-15T18:08:46"/>
    <s v="P4"/>
    <s v="Access Request"/>
    <s v="Access"/>
    <s v="SRM ticket requiring operational handling"/>
    <s v="In Process"/>
    <x v="3"/>
    <s v="Neha"/>
    <n v="48"/>
    <n v="1.79"/>
    <m/>
    <m/>
    <s v="Pending"/>
    <n v="6965.85"/>
    <s v="High"/>
    <s v="India"/>
    <s v="Portal"/>
    <s v="Third-Party Dependency"/>
    <s v="No"/>
    <s v="No"/>
    <s v="Pending"/>
    <n v="2025"/>
    <s v="Mar"/>
    <s v="Mar-2025"/>
    <s v="Pending"/>
    <s v="Pending"/>
    <s v=""/>
  </r>
  <r>
    <s v="INM-0137"/>
    <s v="INM"/>
    <d v="2025-03-16T16:11:38"/>
    <s v="P4"/>
    <s v="Application Down"/>
    <s v="Reporting"/>
    <s v="INM ticket requiring operational handling"/>
    <s v="Closed"/>
    <x v="5"/>
    <s v="Divya"/>
    <n v="48"/>
    <n v="5.24"/>
    <n v="22.81"/>
    <d v="2025-03-17T15:00:08"/>
    <s v="Met"/>
    <n v="22.81"/>
    <s v="Low"/>
    <s v="APAC"/>
    <s v="Service Desk"/>
    <s v="Access Issue"/>
    <s v="No"/>
    <s v="No"/>
    <s v="Met"/>
    <n v="2025"/>
    <s v="Mar"/>
    <s v="Mar-2025"/>
    <s v="Met"/>
    <s v="9-24 Hours"/>
    <n v="-25.19"/>
  </r>
  <r>
    <s v="PRM-0468"/>
    <s v="PRM"/>
    <d v="2025-03-16T16:45:19"/>
    <s v="P2"/>
    <s v="Recurring Application Issue"/>
    <s v="Database"/>
    <s v="PRM ticket requiring operational handling"/>
    <s v="Closed"/>
    <x v="5"/>
    <s v="Meera"/>
    <n v="8"/>
    <n v="0.26"/>
    <n v="2.72"/>
    <d v="2025-03-16T19:28:21"/>
    <s v="Met"/>
    <n v="2.72"/>
    <s v="High"/>
    <s v="US"/>
    <s v="Portal"/>
    <s v="User Error"/>
    <s v="No"/>
    <s v="No"/>
    <s v="Met"/>
    <n v="2025"/>
    <s v="Mar"/>
    <s v="Mar-2025"/>
    <s v="Met"/>
    <s v="0-4 Hours"/>
    <n v="-5.2799999999999994"/>
  </r>
  <r>
    <s v="INM-0494"/>
    <s v="INM"/>
    <d v="2025-03-16T20:54:42"/>
    <s v="P3"/>
    <s v="Server Issue"/>
    <s v="Reporting"/>
    <s v="INM ticket requiring operational handling"/>
    <s v="Closed"/>
    <x v="4"/>
    <s v="Pooja"/>
    <n v="24"/>
    <n v="0.9"/>
    <n v="18.89"/>
    <d v="2025-03-17T15:48:22"/>
    <s v="Met"/>
    <n v="18.89"/>
    <s v="High"/>
    <s v="Europe"/>
    <s v="Portal"/>
    <s v="Application Defect"/>
    <s v="No"/>
    <s v="No"/>
    <s v="Met"/>
    <n v="2025"/>
    <s v="Mar"/>
    <s v="Mar-2025"/>
    <s v="Met"/>
    <s v="9-24 Hours"/>
    <n v="-5.1099999999999994"/>
  </r>
  <r>
    <s v="SRM-0535"/>
    <s v="SRM"/>
    <d v="2025-03-17T01:10:54"/>
    <s v="P4"/>
    <s v="Report Request"/>
    <s v="Middleware"/>
    <s v="SRM ticket requiring operational handling"/>
    <s v="Closed"/>
    <x v="0"/>
    <s v="Suresh"/>
    <n v="48"/>
    <n v="4.34"/>
    <n v="44.57"/>
    <d v="2025-03-18T21:45:03"/>
    <s v="Met"/>
    <n v="44.57"/>
    <s v="Low"/>
    <s v="India"/>
    <s v="Monitoring Alert"/>
    <s v="Unknown"/>
    <s v="No"/>
    <s v="No"/>
    <s v="Met"/>
    <n v="2025"/>
    <s v="Mar"/>
    <s v="Mar-2025"/>
    <s v="Met"/>
    <s v="25-48 Hours"/>
    <n v="-3.4299999999999997"/>
  </r>
  <r>
    <s v="PRM-0096"/>
    <s v="PRM"/>
    <d v="2025-03-17T03:31:50"/>
    <s v="P5"/>
    <s v="Security Vulnerability"/>
    <s v="Reporting"/>
    <s v="PRM ticket requiring operational handling"/>
    <s v="Closed"/>
    <x v="2"/>
    <s v="Suresh"/>
    <n v="72"/>
    <n v="3.92"/>
    <n v="36.93"/>
    <d v="2025-03-18T16:27:27"/>
    <s v="Met"/>
    <n v="36.93"/>
    <s v="Low"/>
    <s v="UK"/>
    <s v="Phone"/>
    <s v="Network Issue"/>
    <s v="No"/>
    <s v="No"/>
    <s v="Met"/>
    <n v="2025"/>
    <s v="Mar"/>
    <s v="Mar-2025"/>
    <s v="Met"/>
    <s v="25-48 Hours"/>
    <n v="-35.07"/>
  </r>
  <r>
    <s v="SRM-0936"/>
    <s v="SRM"/>
    <d v="2025-03-17T05:32:13"/>
    <s v="P4"/>
    <s v="Configuration Change"/>
    <s v="Access"/>
    <s v="SRM ticket requiring operational handling"/>
    <s v="In Process"/>
    <x v="5"/>
    <s v="Pooja"/>
    <n v="48"/>
    <n v="1.22"/>
    <m/>
    <m/>
    <s v="Pending"/>
    <n v="6930.46"/>
    <s v="Medium"/>
    <s v="UK"/>
    <s v="Service Desk"/>
    <s v="User Error"/>
    <s v="No"/>
    <s v="No"/>
    <s v="Pending"/>
    <n v="2025"/>
    <s v="Mar"/>
    <s v="Mar-2025"/>
    <s v="Pending"/>
    <s v="Pending"/>
    <s v=""/>
  </r>
  <r>
    <s v="SRM-0526"/>
    <s v="SRM"/>
    <d v="2025-03-17T09:37:39"/>
    <s v="P2"/>
    <s v="Certificate Request"/>
    <s v="Middleware"/>
    <s v="SRM ticket requiring operational handling"/>
    <s v="In Process"/>
    <x v="1"/>
    <s v="Rahul"/>
    <n v="8"/>
    <n v="0.22"/>
    <m/>
    <m/>
    <s v="Pending"/>
    <n v="6926.37"/>
    <s v="High"/>
    <s v="UK"/>
    <s v="Phone"/>
    <s v="Access Issue"/>
    <s v="No"/>
    <s v="No"/>
    <s v="Pending"/>
    <n v="2025"/>
    <s v="Mar"/>
    <s v="Mar-2025"/>
    <s v="Pending"/>
    <s v="Pending"/>
    <s v=""/>
  </r>
  <r>
    <s v="PRM-0699"/>
    <s v="PRM"/>
    <d v="2025-03-17T14:29:33"/>
    <s v="P2"/>
    <s v="Performance Root Cause"/>
    <s v="Database"/>
    <s v="PRM ticket requiring operational handling"/>
    <s v="In Process"/>
    <x v="5"/>
    <s v="Vikram"/>
    <n v="8"/>
    <n v="0.76"/>
    <m/>
    <m/>
    <s v="Pending"/>
    <n v="6921.51"/>
    <s v="High"/>
    <s v="India"/>
    <s v="Email"/>
    <s v="Configuration Error"/>
    <s v="No"/>
    <s v="No"/>
    <s v="Pending"/>
    <n v="2025"/>
    <s v="Mar"/>
    <s v="Mar-2025"/>
    <s v="Pending"/>
    <s v="Pending"/>
    <s v=""/>
  </r>
  <r>
    <s v="INM-0625"/>
    <s v="INM"/>
    <d v="2025-03-17T15:41:24"/>
    <s v="P4"/>
    <s v="Server Issue"/>
    <s v="Security"/>
    <s v="INM ticket requiring operational handling"/>
    <s v="Closed"/>
    <x v="5"/>
    <s v="Neha"/>
    <n v="48"/>
    <n v="8.3800000000000008"/>
    <n v="23.6"/>
    <d v="2025-03-18T15:17:20"/>
    <s v="Met"/>
    <n v="23.6"/>
    <s v="Low"/>
    <s v="US"/>
    <s v="Email"/>
    <s v="Infrastructure Failure"/>
    <s v="No"/>
    <s v="No"/>
    <s v="Met"/>
    <n v="2025"/>
    <s v="Mar"/>
    <s v="Mar-2025"/>
    <s v="Met"/>
    <s v="9-24 Hours"/>
    <n v="-24.4"/>
  </r>
  <r>
    <s v="SRM-0336"/>
    <s v="SRM"/>
    <d v="2025-03-17T15:50:49"/>
    <s v="P4"/>
    <s v="Configuration Change"/>
    <s v="Middleware"/>
    <s v="SRM ticket requiring operational handling"/>
    <s v="Answered"/>
    <x v="4"/>
    <s v="Kavya"/>
    <n v="48"/>
    <n v="1.46"/>
    <n v="34.340000000000003"/>
    <d v="2025-03-19T02:11:04"/>
    <s v="Met"/>
    <n v="34.340000000000003"/>
    <s v="Low"/>
    <s v="Europe"/>
    <s v="Portal"/>
    <s v="Network Issue"/>
    <s v="No"/>
    <s v="No"/>
    <s v="Met"/>
    <n v="2025"/>
    <s v="Mar"/>
    <s v="Mar-2025"/>
    <s v="Met"/>
    <s v="25-48 Hours"/>
    <n v="-13.659999999999997"/>
  </r>
  <r>
    <s v="SRM-0700"/>
    <s v="SRM"/>
    <d v="2025-03-18T02:15:01"/>
    <s v="P5"/>
    <s v="Data Request"/>
    <s v="Middleware"/>
    <s v="SRM ticket requiring operational handling"/>
    <s v="Closed"/>
    <x v="5"/>
    <s v="Divya"/>
    <n v="72"/>
    <n v="2.0299999999999998"/>
    <n v="27.14"/>
    <d v="2025-03-19T05:23:39"/>
    <s v="Met"/>
    <n v="27.14"/>
    <s v="High"/>
    <s v="US"/>
    <s v="Email"/>
    <s v="Capacity Constraint"/>
    <s v="No"/>
    <s v="No"/>
    <s v="Met"/>
    <n v="2025"/>
    <s v="Mar"/>
    <s v="Mar-2025"/>
    <s v="Met"/>
    <s v="25-48 Hours"/>
    <n v="-44.86"/>
  </r>
  <r>
    <s v="PRM-0537"/>
    <s v="PRM"/>
    <d v="2025-03-18T03:14:30"/>
    <s v="P4"/>
    <s v="Infrastructure Root Cause"/>
    <s v="Reporting"/>
    <s v="PRM ticket requiring operational handling"/>
    <s v="Closed"/>
    <x v="0"/>
    <s v="Divya"/>
    <n v="48"/>
    <n v="2.81"/>
    <n v="28.85"/>
    <d v="2025-03-19T08:05:37"/>
    <s v="Met"/>
    <n v="28.85"/>
    <s v="Medium"/>
    <s v="UK"/>
    <s v="Phone"/>
    <s v="Capacity Constraint"/>
    <s v="No"/>
    <s v="No"/>
    <s v="Met"/>
    <n v="2025"/>
    <s v="Mar"/>
    <s v="Mar-2025"/>
    <s v="Met"/>
    <s v="25-48 Hours"/>
    <n v="-19.149999999999999"/>
  </r>
  <r>
    <s v="PRM-0217"/>
    <s v="PRM"/>
    <d v="2025-03-18T05:27:19"/>
    <s v="P4"/>
    <s v="Performance Root Cause"/>
    <s v="Access"/>
    <s v="PRM ticket requiring operational handling"/>
    <s v="In Process"/>
    <x v="5"/>
    <s v="Sneha"/>
    <n v="48"/>
    <n v="9.4"/>
    <m/>
    <m/>
    <s v="Pending"/>
    <n v="6906.54"/>
    <s v="Low"/>
    <s v="UK"/>
    <s v="Email"/>
    <s v="Unknown"/>
    <s v="No"/>
    <s v="No"/>
    <s v="Pending"/>
    <n v="2025"/>
    <s v="Mar"/>
    <s v="Mar-2025"/>
    <s v="Pending"/>
    <s v="Pending"/>
    <s v=""/>
  </r>
  <r>
    <s v="SRM-0726"/>
    <s v="SRM"/>
    <d v="2025-03-18T09:37:22"/>
    <s v="P5"/>
    <s v="Software Installation"/>
    <s v="Reporting"/>
    <s v="SRM ticket requiring operational handling"/>
    <s v="Noticed"/>
    <x v="2"/>
    <s v="Swati"/>
    <n v="72"/>
    <n v="3.19"/>
    <m/>
    <m/>
    <s v="Pending"/>
    <n v="6902.38"/>
    <s v="Medium"/>
    <s v="US"/>
    <s v="Portal"/>
    <s v="User Error"/>
    <s v="No"/>
    <s v="No"/>
    <s v="Pending"/>
    <n v="2025"/>
    <s v="Mar"/>
    <s v="Mar-2025"/>
    <s v="Pending"/>
    <s v="Pending"/>
    <s v=""/>
  </r>
  <r>
    <s v="SRM-0386"/>
    <s v="SRM"/>
    <d v="2025-03-18T10:47:44"/>
    <s v="P2"/>
    <s v="New User Setup"/>
    <s v="Application"/>
    <s v="SRM ticket requiring operational handling"/>
    <s v="Closed"/>
    <x v="1"/>
    <s v="Asha"/>
    <n v="8"/>
    <n v="0.66"/>
    <n v="5.76"/>
    <d v="2025-03-18T16:33:26"/>
    <s v="Met"/>
    <n v="5.76"/>
    <s v="High"/>
    <s v="US"/>
    <s v="Service Desk"/>
    <s v="Application Defect"/>
    <s v="No"/>
    <s v="No"/>
    <s v="Met"/>
    <n v="2025"/>
    <s v="Mar"/>
    <s v="Mar-2025"/>
    <s v="Met"/>
    <s v="5-8 Hours"/>
    <n v="-2.2400000000000002"/>
  </r>
  <r>
    <s v="PRM-0954"/>
    <s v="PRM"/>
    <d v="2025-03-18T11:42:09"/>
    <s v="P3"/>
    <s v="Infrastructure Root Cause"/>
    <s v="Infrastructure"/>
    <s v="PRM ticket requiring operational handling"/>
    <s v="Closed"/>
    <x v="1"/>
    <s v="Arjun"/>
    <n v="24"/>
    <n v="1.58"/>
    <n v="20.32"/>
    <d v="2025-03-19T08:01:35"/>
    <s v="Met"/>
    <n v="20.32"/>
    <s v="Low"/>
    <s v="UK"/>
    <s v="Monitoring Alert"/>
    <s v="Third-Party Dependency"/>
    <s v="Yes"/>
    <s v="No"/>
    <s v="Met"/>
    <n v="2025"/>
    <s v="Mar"/>
    <s v="Mar-2025"/>
    <s v="Met"/>
    <s v="9-24 Hours"/>
    <n v="-3.6799999999999997"/>
  </r>
  <r>
    <s v="PRM-0048"/>
    <s v="PRM"/>
    <d v="2025-03-18T21:48:06"/>
    <s v="P4"/>
    <s v="Security Vulnerability"/>
    <s v="Security"/>
    <s v="PRM ticket requiring operational handling"/>
    <s v="Closed"/>
    <x v="0"/>
    <s v="Nisha"/>
    <n v="48"/>
    <n v="3.31"/>
    <n v="92.93"/>
    <d v="2025-03-22T18:43:55"/>
    <s v="Breached"/>
    <n v="92.93"/>
    <s v="High"/>
    <s v="Europe"/>
    <s v="Email"/>
    <s v="Unknown"/>
    <s v="Yes"/>
    <s v="No"/>
    <s v="Breached"/>
    <n v="2025"/>
    <s v="Mar"/>
    <s v="Mar-2025"/>
    <s v="Breached"/>
    <s v="48+ Hours"/>
    <n v="44.930000000000007"/>
  </r>
  <r>
    <s v="INM-0850"/>
    <s v="INM"/>
    <d v="2025-03-18T22:21:04"/>
    <s v="P3"/>
    <s v="Integration Failure"/>
    <s v="Reporting"/>
    <s v="INM ticket requiring operational handling"/>
    <s v="Assigned"/>
    <x v="5"/>
    <s v="Asha"/>
    <n v="24"/>
    <n v="1.28"/>
    <m/>
    <m/>
    <s v="Pending"/>
    <n v="6889.65"/>
    <s v="High"/>
    <s v="India"/>
    <s v="Phone"/>
    <s v="Capacity Constraint"/>
    <s v="No"/>
    <s v="No"/>
    <s v="Pending"/>
    <n v="2025"/>
    <s v="Mar"/>
    <s v="Mar-2025"/>
    <s v="Pending"/>
    <s v="Pending"/>
    <s v=""/>
  </r>
  <r>
    <s v="INM-0490"/>
    <s v="INM"/>
    <d v="2025-03-18T23:56:28"/>
    <s v="P1"/>
    <s v="Certificate/TLS"/>
    <s v="Security"/>
    <s v="INM ticket requiring operational handling"/>
    <s v="Closed"/>
    <x v="5"/>
    <s v="Neha"/>
    <n v="4"/>
    <n v="0.42"/>
    <n v="3.56"/>
    <d v="2025-03-19T03:30:18"/>
    <s v="Met"/>
    <n v="3.56"/>
    <s v="Critical"/>
    <s v="India"/>
    <s v="Email"/>
    <s v="Certificate Expiry"/>
    <s v="No"/>
    <s v="No"/>
    <s v="Met"/>
    <n v="2025"/>
    <s v="Mar"/>
    <s v="Mar-2025"/>
    <s v="Met"/>
    <s v="0-4 Hours"/>
    <n v="-0.43999999999999995"/>
  </r>
  <r>
    <s v="SRM-0719"/>
    <s v="SRM"/>
    <d v="2025-03-19T06:35:23"/>
    <s v="P4"/>
    <s v="Software Installation"/>
    <s v="Infrastructure"/>
    <s v="SRM ticket requiring operational handling"/>
    <s v="Answered"/>
    <x v="4"/>
    <s v="Arjun"/>
    <n v="48"/>
    <n v="1.66"/>
    <n v="20.2"/>
    <d v="2025-03-20T02:47:40"/>
    <s v="Met"/>
    <n v="20.2"/>
    <s v="Medium"/>
    <s v="US"/>
    <s v="Phone"/>
    <s v="User Error"/>
    <s v="No"/>
    <s v="No"/>
    <s v="Met"/>
    <n v="2025"/>
    <s v="Mar"/>
    <s v="Mar-2025"/>
    <s v="Met"/>
    <s v="9-24 Hours"/>
    <n v="-27.8"/>
  </r>
  <r>
    <s v="SRM-0136"/>
    <s v="SRM"/>
    <d v="2025-03-19T09:00:48"/>
    <s v="P4"/>
    <s v="New User Setup"/>
    <s v="Application"/>
    <s v="SRM ticket requiring operational handling"/>
    <s v="Closed"/>
    <x v="0"/>
    <s v="Sneha"/>
    <n v="48"/>
    <n v="1.77"/>
    <n v="22.64"/>
    <d v="2025-03-20T07:38:57"/>
    <s v="Met"/>
    <n v="22.64"/>
    <s v="High"/>
    <s v="Europe"/>
    <s v="Portal"/>
    <s v="Unknown"/>
    <s v="No"/>
    <s v="No"/>
    <s v="Met"/>
    <n v="2025"/>
    <s v="Mar"/>
    <s v="Mar-2025"/>
    <s v="Met"/>
    <s v="9-24 Hours"/>
    <n v="-25.36"/>
  </r>
  <r>
    <s v="PRM-0278"/>
    <s v="PRM"/>
    <d v="2025-03-19T16:37:10"/>
    <s v="P5"/>
    <s v="Database Root Cause"/>
    <s v="Middleware"/>
    <s v="PRM ticket requiring operational handling"/>
    <s v="In Process"/>
    <x v="4"/>
    <s v="Rohit"/>
    <n v="72"/>
    <n v="4.5599999999999996"/>
    <m/>
    <m/>
    <s v="Pending"/>
    <n v="6871.38"/>
    <s v="High"/>
    <s v="APAC"/>
    <s v="Email"/>
    <s v="User Error"/>
    <s v="No"/>
    <s v="No"/>
    <s v="Pending"/>
    <n v="2025"/>
    <s v="Mar"/>
    <s v="Mar-2025"/>
    <s v="Pending"/>
    <s v="Pending"/>
    <s v=""/>
  </r>
  <r>
    <s v="INM-0193"/>
    <s v="INM"/>
    <d v="2025-03-19T20:39:14"/>
    <s v="P5"/>
    <s v="Server Issue"/>
    <s v="Middleware"/>
    <s v="INM ticket requiring operational handling"/>
    <s v="Closed"/>
    <x v="4"/>
    <s v="Anil"/>
    <n v="72"/>
    <n v="9.2899999999999991"/>
    <n v="10.48"/>
    <d v="2025-03-20T07:08:01"/>
    <s v="Met"/>
    <n v="10.48"/>
    <s v="High"/>
    <s v="Europe"/>
    <s v="Phone"/>
    <s v="Capacity Constraint"/>
    <s v="No"/>
    <s v="No"/>
    <s v="Met"/>
    <n v="2025"/>
    <s v="Mar"/>
    <s v="Mar-2025"/>
    <s v="Met"/>
    <s v="9-24 Hours"/>
    <n v="-61.519999999999996"/>
  </r>
  <r>
    <s v="PRM-0080"/>
    <s v="PRM"/>
    <d v="2025-03-20T00:24:09"/>
    <s v="P4"/>
    <s v="Integration Root Cause"/>
    <s v="Access"/>
    <s v="PRM ticket requiring operational handling"/>
    <s v="Closed"/>
    <x v="3"/>
    <s v="Kiran"/>
    <n v="48"/>
    <n v="4.13"/>
    <n v="11.9"/>
    <d v="2025-03-20T12:18:26"/>
    <s v="Met"/>
    <n v="11.9"/>
    <s v="Low"/>
    <s v="APAC"/>
    <s v="Email"/>
    <s v="Capacity Constraint"/>
    <s v="No"/>
    <s v="No"/>
    <s v="Met"/>
    <n v="2025"/>
    <s v="Mar"/>
    <s v="Mar-2025"/>
    <s v="Met"/>
    <s v="9-24 Hours"/>
    <n v="-36.1"/>
  </r>
  <r>
    <s v="PRM-0171"/>
    <s v="PRM"/>
    <d v="2025-03-20T02:15:49"/>
    <s v="P4"/>
    <s v="Process Gap"/>
    <s v="Infrastructure"/>
    <s v="PRM ticket requiring operational handling"/>
    <s v="Assigned"/>
    <x v="5"/>
    <s v="Anil"/>
    <n v="48"/>
    <n v="0.78"/>
    <m/>
    <m/>
    <s v="Pending"/>
    <n v="6861.74"/>
    <s v="Low"/>
    <s v="UK"/>
    <s v="Email"/>
    <s v="Third-Party Dependency"/>
    <s v="No"/>
    <s v="No"/>
    <s v="Pending"/>
    <n v="2025"/>
    <s v="Mar"/>
    <s v="Mar-2025"/>
    <s v="Pending"/>
    <s v="Pending"/>
    <s v=""/>
  </r>
  <r>
    <s v="PRM-0976"/>
    <s v="PRM"/>
    <d v="2025-03-20T05:22:16"/>
    <s v="P3"/>
    <s v="Security Vulnerability"/>
    <s v="Database"/>
    <s v="PRM ticket requiring operational handling"/>
    <s v="Assigned"/>
    <x v="3"/>
    <s v="Anil"/>
    <n v="24"/>
    <n v="0.83"/>
    <m/>
    <m/>
    <s v="Pending"/>
    <n v="6858.63"/>
    <s v="Medium"/>
    <s v="APAC"/>
    <s v="Monitoring Alert"/>
    <s v="Capacity Constraint"/>
    <s v="No"/>
    <s v="No"/>
    <s v="Pending"/>
    <n v="2025"/>
    <s v="Mar"/>
    <s v="Mar-2025"/>
    <s v="Pending"/>
    <s v="Pending"/>
    <s v=""/>
  </r>
  <r>
    <s v="PRM-0816"/>
    <s v="PRM"/>
    <d v="2025-03-20T07:19:29"/>
    <s v="P2"/>
    <s v="Security Vulnerability"/>
    <s v="Middleware"/>
    <s v="PRM ticket requiring operational handling"/>
    <s v="Closed"/>
    <x v="0"/>
    <s v="Kavya"/>
    <n v="8"/>
    <n v="1.1399999999999999"/>
    <n v="6.96"/>
    <d v="2025-03-20T14:17:11"/>
    <s v="Met"/>
    <n v="6.96"/>
    <s v="High"/>
    <s v="US"/>
    <s v="Portal"/>
    <s v="Capacity Constraint"/>
    <s v="No"/>
    <s v="No"/>
    <s v="Met"/>
    <n v="2025"/>
    <s v="Mar"/>
    <s v="Mar-2025"/>
    <s v="Met"/>
    <s v="5-8 Hours"/>
    <n v="-1.04"/>
  </r>
  <r>
    <s v="SRM-0046"/>
    <s v="SRM"/>
    <d v="2025-03-20T11:58:37"/>
    <s v="P4"/>
    <s v="Software Installation"/>
    <s v="Middleware"/>
    <s v="SRM ticket requiring operational handling"/>
    <s v="Closed"/>
    <x v="2"/>
    <s v="Manoj"/>
    <n v="48"/>
    <n v="7.91"/>
    <n v="104.09"/>
    <d v="2025-03-24T20:04:01"/>
    <s v="Breached"/>
    <n v="104.09"/>
    <s v="Medium"/>
    <s v="US"/>
    <s v="Portal"/>
    <s v="Network Issue"/>
    <s v="No"/>
    <s v="No"/>
    <s v="Breached"/>
    <n v="2025"/>
    <s v="Mar"/>
    <s v="Mar-2025"/>
    <s v="Breached"/>
    <s v="48+ Hours"/>
    <n v="56.09"/>
  </r>
  <r>
    <s v="PRM-0898"/>
    <s v="PRM"/>
    <d v="2025-03-20T12:57:42"/>
    <s v="P4"/>
    <s v="Recurring Application Issue"/>
    <s v="Reporting"/>
    <s v="PRM ticket requiring operational handling"/>
    <s v="In Process"/>
    <x v="1"/>
    <s v="Anil"/>
    <n v="48"/>
    <n v="4.8"/>
    <m/>
    <m/>
    <s v="Pending"/>
    <n v="6851.04"/>
    <s v="Medium"/>
    <s v="UK"/>
    <s v="Email"/>
    <s v="Capacity Constraint"/>
    <s v="No"/>
    <s v="No"/>
    <s v="Pending"/>
    <n v="2025"/>
    <s v="Mar"/>
    <s v="Mar-2025"/>
    <s v="Pending"/>
    <s v="Pending"/>
    <s v=""/>
  </r>
  <r>
    <s v="SRM-0541"/>
    <s v="SRM"/>
    <d v="2025-03-21T15:39:01"/>
    <s v="P4"/>
    <s v="Account Request"/>
    <s v="Infrastructure"/>
    <s v="SRM ticket requiring operational handling"/>
    <s v="Assigned"/>
    <x v="4"/>
    <s v="Amit"/>
    <n v="48"/>
    <n v="4.1399999999999997"/>
    <m/>
    <m/>
    <s v="Pending"/>
    <n v="6824.35"/>
    <s v="Medium"/>
    <s v="US"/>
    <s v="Portal"/>
    <s v="Configuration Error"/>
    <s v="No"/>
    <s v="No"/>
    <s v="Pending"/>
    <n v="2025"/>
    <s v="Mar"/>
    <s v="Mar-2025"/>
    <s v="Pending"/>
    <s v="Pending"/>
    <s v=""/>
  </r>
  <r>
    <s v="PRM-0789"/>
    <s v="PRM"/>
    <d v="2025-03-22T04:59:34"/>
    <s v="P3"/>
    <s v="Database Root Cause"/>
    <s v="Infrastructure"/>
    <s v="PRM ticket requiring operational handling"/>
    <s v="Closed"/>
    <x v="0"/>
    <s v="Rohit"/>
    <n v="24"/>
    <n v="1.82"/>
    <n v="14.5"/>
    <d v="2025-03-22T19:29:17"/>
    <s v="Met"/>
    <n v="14.5"/>
    <s v="Low"/>
    <s v="Europe"/>
    <s v="Phone"/>
    <s v="Unknown"/>
    <s v="No"/>
    <s v="No"/>
    <s v="Met"/>
    <n v="2025"/>
    <s v="Mar"/>
    <s v="Mar-2025"/>
    <s v="Met"/>
    <s v="9-24 Hours"/>
    <n v="-9.5"/>
  </r>
  <r>
    <s v="INM-0956"/>
    <s v="INM"/>
    <d v="2025-03-22T15:09:55"/>
    <s v="P2"/>
    <s v="Network Connectivity"/>
    <s v="Application"/>
    <s v="INM ticket requiring operational handling"/>
    <s v="Closed"/>
    <x v="0"/>
    <s v="Sneha"/>
    <n v="8"/>
    <n v="0.4"/>
    <n v="12.5"/>
    <d v="2025-03-23T03:40:03"/>
    <s v="Breached"/>
    <n v="12.5"/>
    <s v="High"/>
    <s v="APAC"/>
    <s v="Portal"/>
    <s v="Configuration Error"/>
    <s v="No"/>
    <s v="Yes"/>
    <s v="Breached"/>
    <n v="2025"/>
    <s v="Mar"/>
    <s v="Mar-2025"/>
    <s v="Breached"/>
    <s v="9-24 Hours"/>
    <n v="4.5"/>
  </r>
  <r>
    <s v="INM-0896"/>
    <s v="INM"/>
    <d v="2025-03-23T00:55:15"/>
    <s v="P3"/>
    <s v="Database Issue"/>
    <s v="Database"/>
    <s v="INM ticket requiring operational handling"/>
    <s v="Closed"/>
    <x v="1"/>
    <s v="Pooja"/>
    <n v="24"/>
    <n v="0.79"/>
    <n v="13.14"/>
    <d v="2025-03-23T14:03:34"/>
    <s v="Met"/>
    <n v="13.14"/>
    <s v="Low"/>
    <s v="UK"/>
    <s v="Phone"/>
    <s v="Access Issue"/>
    <s v="Yes"/>
    <s v="No"/>
    <s v="Met"/>
    <n v="2025"/>
    <s v="Mar"/>
    <s v="Mar-2025"/>
    <s v="Met"/>
    <s v="9-24 Hours"/>
    <n v="-10.86"/>
  </r>
  <r>
    <s v="PRM-0949"/>
    <s v="PRM"/>
    <d v="2025-03-23T15:33:20"/>
    <s v="P3"/>
    <s v="Process Gap"/>
    <s v="Reporting"/>
    <s v="PRM ticket requiring operational handling"/>
    <s v="Noticed"/>
    <x v="4"/>
    <s v="Anil"/>
    <n v="24"/>
    <n v="0.86"/>
    <m/>
    <m/>
    <s v="Pending"/>
    <n v="6776.44"/>
    <s v="Medium"/>
    <s v="UK"/>
    <s v="Service Desk"/>
    <s v="Certificate Expiry"/>
    <s v="No"/>
    <s v="No"/>
    <s v="Pending"/>
    <n v="2025"/>
    <s v="Mar"/>
    <s v="Mar-2025"/>
    <s v="Pending"/>
    <s v="Pending"/>
    <s v=""/>
  </r>
  <r>
    <s v="INM-0269"/>
    <s v="INM"/>
    <d v="2025-03-23T16:51:22"/>
    <s v="P2"/>
    <s v="Login/Access"/>
    <s v="Infrastructure"/>
    <s v="INM ticket requiring operational handling"/>
    <s v="Closed"/>
    <x v="1"/>
    <s v="Pooja"/>
    <n v="8"/>
    <n v="0.63"/>
    <n v="4.63"/>
    <d v="2025-03-23T21:29:18"/>
    <s v="Met"/>
    <n v="4.63"/>
    <s v="High"/>
    <s v="Europe"/>
    <s v="Portal"/>
    <s v="Capacity Constraint"/>
    <s v="No"/>
    <s v="Yes"/>
    <s v="Met"/>
    <n v="2025"/>
    <s v="Mar"/>
    <s v="Mar-2025"/>
    <s v="Met"/>
    <s v="5-8 Hours"/>
    <n v="-3.37"/>
  </r>
  <r>
    <s v="SRM-0674"/>
    <s v="SRM"/>
    <d v="2025-03-23T19:30:20"/>
    <s v="P5"/>
    <s v="Data Request"/>
    <s v="Infrastructure"/>
    <s v="SRM ticket requiring operational handling"/>
    <s v="Closed"/>
    <x v="3"/>
    <s v="Asha"/>
    <n v="72"/>
    <n v="3.16"/>
    <n v="56.19"/>
    <d v="2025-03-26T03:41:31"/>
    <s v="Met"/>
    <n v="56.19"/>
    <s v="High"/>
    <s v="Europe"/>
    <s v="Service Desk"/>
    <s v="Capacity Constraint"/>
    <s v="No"/>
    <s v="No"/>
    <s v="Met"/>
    <n v="2025"/>
    <s v="Mar"/>
    <s v="Mar-2025"/>
    <s v="Met"/>
    <s v="48+ Hours"/>
    <n v="-15.810000000000002"/>
  </r>
  <r>
    <s v="INM-0767"/>
    <s v="INM"/>
    <d v="2025-03-23T20:47:02"/>
    <s v="P3"/>
    <s v="Server Issue"/>
    <s v="Infrastructure"/>
    <s v="INM ticket requiring operational handling"/>
    <s v="Answered"/>
    <x v="1"/>
    <s v="Meera"/>
    <n v="24"/>
    <n v="0.53"/>
    <n v="11.23"/>
    <d v="2025-03-24T08:00:45"/>
    <s v="Met"/>
    <n v="11.23"/>
    <s v="High"/>
    <s v="APAC"/>
    <s v="Email"/>
    <s v="Configuration Error"/>
    <s v="Yes"/>
    <s v="No"/>
    <s v="Met"/>
    <n v="2025"/>
    <s v="Mar"/>
    <s v="Mar-2025"/>
    <s v="Met"/>
    <s v="9-24 Hours"/>
    <n v="-12.77"/>
  </r>
  <r>
    <s v="SRM-0315"/>
    <s v="SRM"/>
    <d v="2025-03-24T07:48:01"/>
    <s v="P5"/>
    <s v="Configuration Change"/>
    <s v="Database"/>
    <s v="SRM ticket requiring operational handling"/>
    <s v="Closed"/>
    <x v="4"/>
    <s v="Neha"/>
    <n v="72"/>
    <n v="4.1100000000000003"/>
    <n v="9.4600000000000009"/>
    <d v="2025-03-24T17:15:21"/>
    <s v="Met"/>
    <n v="9.4600000000000009"/>
    <s v="High"/>
    <s v="APAC"/>
    <s v="Email"/>
    <s v="Certificate Expiry"/>
    <s v="No"/>
    <s v="No"/>
    <s v="Met"/>
    <n v="2025"/>
    <s v="Mar"/>
    <s v="Mar-2025"/>
    <s v="Met"/>
    <s v="9-24 Hours"/>
    <n v="-62.54"/>
  </r>
  <r>
    <s v="SRM-0245"/>
    <s v="SRM"/>
    <d v="2025-03-24T15:22:10"/>
    <s v="P3"/>
    <s v="Access Request"/>
    <s v="Database"/>
    <s v="SRM ticket requiring operational handling"/>
    <s v="Noticed"/>
    <x v="1"/>
    <s v="Divya"/>
    <n v="24"/>
    <n v="1.19"/>
    <m/>
    <m/>
    <s v="Pending"/>
    <n v="6752.63"/>
    <s v="Low"/>
    <s v="Europe"/>
    <s v="Service Desk"/>
    <s v="Unknown"/>
    <s v="No"/>
    <s v="No"/>
    <s v="Pending"/>
    <n v="2025"/>
    <s v="Mar"/>
    <s v="Mar-2025"/>
    <s v="Pending"/>
    <s v="Pending"/>
    <s v=""/>
  </r>
  <r>
    <s v="PRM-0854"/>
    <s v="PRM"/>
    <d v="2025-03-24T15:41:14"/>
    <s v="P3"/>
    <s v="Infrastructure Root Cause"/>
    <s v="Infrastructure"/>
    <s v="PRM ticket requiring operational handling"/>
    <s v="Answered"/>
    <x v="4"/>
    <s v="Manoj"/>
    <n v="24"/>
    <n v="2.61"/>
    <n v="19.09"/>
    <d v="2025-03-25T10:46:33"/>
    <s v="Met"/>
    <n v="19.09"/>
    <s v="Low"/>
    <s v="UK"/>
    <s v="Portal"/>
    <s v="Access Issue"/>
    <s v="No"/>
    <s v="No"/>
    <s v="Met"/>
    <n v="2025"/>
    <s v="Mar"/>
    <s v="Mar-2025"/>
    <s v="Met"/>
    <s v="9-24 Hours"/>
    <n v="-4.91"/>
  </r>
  <r>
    <s v="PRM-0660"/>
    <s v="PRM"/>
    <d v="2025-03-24T16:36:40"/>
    <s v="P2"/>
    <s v="Integration Root Cause"/>
    <s v="Access"/>
    <s v="PRM ticket requiring operational handling"/>
    <s v="In Process"/>
    <x v="3"/>
    <s v="Pooja"/>
    <n v="8"/>
    <n v="1.04"/>
    <m/>
    <m/>
    <s v="Pending"/>
    <n v="6751.39"/>
    <s v="High"/>
    <s v="UK"/>
    <s v="Portal"/>
    <s v="Certificate Expiry"/>
    <s v="No"/>
    <s v="No"/>
    <s v="Pending"/>
    <n v="2025"/>
    <s v="Mar"/>
    <s v="Mar-2025"/>
    <s v="Pending"/>
    <s v="Pending"/>
    <s v=""/>
  </r>
  <r>
    <s v="PRM-0449"/>
    <s v="PRM"/>
    <d v="2025-03-25T00:21:02"/>
    <s v="P2"/>
    <s v="Infrastructure Root Cause"/>
    <s v="Infrastructure"/>
    <s v="PRM ticket requiring operational handling"/>
    <s v="Closed"/>
    <x v="5"/>
    <s v="Nisha"/>
    <n v="8"/>
    <n v="0.27"/>
    <n v="7.19"/>
    <d v="2025-03-25T07:32:21"/>
    <s v="Met"/>
    <n v="7.19"/>
    <s v="High"/>
    <s v="Europe"/>
    <s v="Email"/>
    <s v="Capacity Constraint"/>
    <s v="No"/>
    <s v="No"/>
    <s v="Met"/>
    <n v="2025"/>
    <s v="Mar"/>
    <s v="Mar-2025"/>
    <s v="Met"/>
    <s v="5-8 Hours"/>
    <n v="-0.80999999999999961"/>
  </r>
  <r>
    <s v="INM-0672"/>
    <s v="INM"/>
    <d v="2025-03-25T02:40:40"/>
    <s v="P3"/>
    <s v="Network Connectivity"/>
    <s v="Access"/>
    <s v="INM ticket requiring operational handling"/>
    <s v="Answered"/>
    <x v="1"/>
    <s v="Arjun"/>
    <n v="24"/>
    <n v="1.31"/>
    <n v="22.53"/>
    <d v="2025-03-26T01:12:41"/>
    <s v="Met"/>
    <n v="22.53"/>
    <s v="Medium"/>
    <s v="US"/>
    <s v="Service Desk"/>
    <s v="Infrastructure Failure"/>
    <s v="Yes"/>
    <s v="No"/>
    <s v="Met"/>
    <n v="2025"/>
    <s v="Mar"/>
    <s v="Mar-2025"/>
    <s v="Met"/>
    <s v="9-24 Hours"/>
    <n v="-1.4699999999999989"/>
  </r>
  <r>
    <s v="INM-0323"/>
    <s v="INM"/>
    <d v="2025-03-25T07:17:36"/>
    <s v="P3"/>
    <s v="Login/Access"/>
    <s v="Infrastructure"/>
    <s v="INM ticket requiring operational handling"/>
    <s v="Closed"/>
    <x v="4"/>
    <s v="Amit"/>
    <n v="24"/>
    <n v="2.2599999999999998"/>
    <n v="9.99"/>
    <d v="2025-03-25T17:17:15"/>
    <s v="Met"/>
    <n v="9.99"/>
    <s v="High"/>
    <s v="Europe"/>
    <s v="Phone"/>
    <s v="Third-Party Dependency"/>
    <s v="Yes"/>
    <s v="No"/>
    <s v="Met"/>
    <n v="2025"/>
    <s v="Mar"/>
    <s v="Mar-2025"/>
    <s v="Met"/>
    <s v="9-24 Hours"/>
    <n v="-14.01"/>
  </r>
  <r>
    <s v="INM-0953"/>
    <s v="INM"/>
    <d v="2025-03-25T08:15:43"/>
    <s v="P4"/>
    <s v="Network Connectivity"/>
    <s v="Access"/>
    <s v="INM ticket requiring operational handling"/>
    <s v="In Process"/>
    <x v="2"/>
    <s v="Rohit"/>
    <n v="48"/>
    <n v="3.5"/>
    <m/>
    <m/>
    <s v="Pending"/>
    <n v="6735.74"/>
    <s v="Low"/>
    <s v="APAC"/>
    <s v="Portal"/>
    <s v="Configuration Error"/>
    <s v="No"/>
    <s v="No"/>
    <s v="Pending"/>
    <n v="2025"/>
    <s v="Mar"/>
    <s v="Mar-2025"/>
    <s v="Pending"/>
    <s v="Pending"/>
    <s v=""/>
  </r>
  <r>
    <s v="SRM-0758"/>
    <s v="SRM"/>
    <d v="2025-03-25T09:36:12"/>
    <s v="P3"/>
    <s v="Report Request"/>
    <s v="Reporting"/>
    <s v="SRM ticket requiring operational handling"/>
    <s v="Assigned"/>
    <x v="2"/>
    <s v="Kavya"/>
    <n v="24"/>
    <n v="0.5"/>
    <m/>
    <m/>
    <s v="Pending"/>
    <n v="6734.4"/>
    <s v="Low"/>
    <s v="US"/>
    <s v="Monitoring Alert"/>
    <s v="Third-Party Dependency"/>
    <s v="No"/>
    <s v="No"/>
    <s v="Pending"/>
    <n v="2025"/>
    <s v="Mar"/>
    <s v="Mar-2025"/>
    <s v="Pending"/>
    <s v="Pending"/>
    <s v=""/>
  </r>
  <r>
    <s v="SRM-0890"/>
    <s v="SRM"/>
    <d v="2025-03-25T09:44:26"/>
    <s v="P5"/>
    <s v="Report Request"/>
    <s v="Middleware"/>
    <s v="SRM ticket requiring operational handling"/>
    <s v="Noticed"/>
    <x v="4"/>
    <s v="Suresh"/>
    <n v="72"/>
    <n v="2.46"/>
    <m/>
    <m/>
    <s v="Pending"/>
    <n v="6734.26"/>
    <s v="High"/>
    <s v="APAC"/>
    <s v="Monitoring Alert"/>
    <s v="Certificate Expiry"/>
    <s v="No"/>
    <s v="Yes"/>
    <s v="Pending"/>
    <n v="2025"/>
    <s v="Mar"/>
    <s v="Mar-2025"/>
    <s v="Pending"/>
    <s v="Pending"/>
    <s v=""/>
  </r>
  <r>
    <s v="SRM-0941"/>
    <s v="SRM"/>
    <d v="2025-03-25T14:55:01"/>
    <s v="P4"/>
    <s v="Access Request"/>
    <s v="Access"/>
    <s v="SRM ticket requiring operational handling"/>
    <s v="Closed"/>
    <x v="5"/>
    <s v="Nisha"/>
    <n v="48"/>
    <n v="2.72"/>
    <n v="10.99"/>
    <d v="2025-03-26T01:54:14"/>
    <s v="Met"/>
    <n v="10.99"/>
    <s v="High"/>
    <s v="India"/>
    <s v="Portal"/>
    <s v="Infrastructure Failure"/>
    <s v="No"/>
    <s v="No"/>
    <s v="Met"/>
    <n v="2025"/>
    <s v="Mar"/>
    <s v="Mar-2025"/>
    <s v="Met"/>
    <s v="9-24 Hours"/>
    <n v="-37.01"/>
  </r>
  <r>
    <s v="INM-0702"/>
    <s v="INM"/>
    <d v="2025-03-26T10:00:39"/>
    <s v="P3"/>
    <s v="Login/Access"/>
    <s v="Infrastructure"/>
    <s v="INM ticket requiring operational handling"/>
    <s v="Answered"/>
    <x v="0"/>
    <s v="Asha"/>
    <n v="24"/>
    <n v="2.52"/>
    <n v="51.2"/>
    <d v="2025-03-28T13:12:52"/>
    <s v="Breached"/>
    <n v="51.2"/>
    <s v="Low"/>
    <s v="UK"/>
    <s v="Phone"/>
    <s v="Access Issue"/>
    <s v="No"/>
    <s v="No"/>
    <s v="Breached"/>
    <n v="2025"/>
    <s v="Mar"/>
    <s v="Mar-2025"/>
    <s v="Breached"/>
    <s v="48+ Hours"/>
    <n v="27.200000000000003"/>
  </r>
  <r>
    <s v="INM-0601"/>
    <s v="INM"/>
    <d v="2025-03-26T12:05:16"/>
    <s v="P3"/>
    <s v="Performance Issue"/>
    <s v="Middleware"/>
    <s v="INM ticket requiring operational handling"/>
    <s v="In Process"/>
    <x v="5"/>
    <s v="Manoj"/>
    <n v="24"/>
    <n v="2.08"/>
    <m/>
    <m/>
    <s v="Pending"/>
    <n v="6707.91"/>
    <s v="Low"/>
    <s v="US"/>
    <s v="Email"/>
    <s v="Application Defect"/>
    <s v="No"/>
    <s v="No"/>
    <s v="Pending"/>
    <n v="2025"/>
    <s v="Mar"/>
    <s v="Mar-2025"/>
    <s v="Pending"/>
    <s v="Pending"/>
    <s v=""/>
  </r>
  <r>
    <s v="INM-0900"/>
    <s v="INM"/>
    <d v="2025-03-26T12:31:27"/>
    <s v="P3"/>
    <s v="Database Issue"/>
    <s v="Reporting"/>
    <s v="INM ticket requiring operational handling"/>
    <s v="Closed"/>
    <x v="5"/>
    <s v="Suresh"/>
    <n v="24"/>
    <n v="2.09"/>
    <n v="13.59"/>
    <d v="2025-03-27T02:06:44"/>
    <s v="Met"/>
    <n v="13.59"/>
    <s v="High"/>
    <s v="APAC"/>
    <s v="Phone"/>
    <s v="Access Issue"/>
    <s v="No"/>
    <s v="Yes"/>
    <s v="Met"/>
    <n v="2025"/>
    <s v="Mar"/>
    <s v="Mar-2025"/>
    <s v="Met"/>
    <s v="9-24 Hours"/>
    <n v="-10.41"/>
  </r>
  <r>
    <s v="INM-0987"/>
    <s v="INM"/>
    <d v="2025-03-26T18:24:02"/>
    <s v="P3"/>
    <s v="Performance Issue"/>
    <s v="Database"/>
    <s v="INM ticket requiring operational handling"/>
    <s v="Closed"/>
    <x v="4"/>
    <s v="Pooja"/>
    <n v="24"/>
    <n v="1.1399999999999999"/>
    <n v="15.11"/>
    <d v="2025-03-27T09:30:37"/>
    <s v="Met"/>
    <n v="15.11"/>
    <s v="Medium"/>
    <s v="UK"/>
    <s v="Monitoring Alert"/>
    <s v="Third-Party Dependency"/>
    <s v="No"/>
    <s v="No"/>
    <s v="Met"/>
    <n v="2025"/>
    <s v="Mar"/>
    <s v="Mar-2025"/>
    <s v="Met"/>
    <s v="9-24 Hours"/>
    <n v="-8.89"/>
  </r>
  <r>
    <s v="SRM-0734"/>
    <s v="SRM"/>
    <d v="2025-03-26T22:07:39"/>
    <s v="P3"/>
    <s v="Software Installation"/>
    <s v="Reporting"/>
    <s v="SRM ticket requiring operational handling"/>
    <s v="Answered"/>
    <x v="2"/>
    <s v="Ravi"/>
    <n v="24"/>
    <n v="3.1"/>
    <n v="7.98"/>
    <d v="2025-03-27T06:06:32"/>
    <s v="Met"/>
    <n v="7.98"/>
    <s v="Low"/>
    <s v="US"/>
    <s v="Monitoring Alert"/>
    <s v="Capacity Constraint"/>
    <s v="No"/>
    <s v="No"/>
    <s v="Met"/>
    <n v="2025"/>
    <s v="Mar"/>
    <s v="Mar-2025"/>
    <s v="Met"/>
    <s v="5-8 Hours"/>
    <n v="-16.02"/>
  </r>
  <r>
    <s v="SRM-0023"/>
    <s v="SRM"/>
    <d v="2025-03-27T00:16:11"/>
    <s v="P5"/>
    <s v="Data Request"/>
    <s v="Access"/>
    <s v="SRM ticket requiring operational handling"/>
    <s v="Assigned"/>
    <x v="5"/>
    <s v="Anil"/>
    <n v="72"/>
    <n v="3.76"/>
    <m/>
    <m/>
    <s v="Pending"/>
    <n v="6695.73"/>
    <s v="Medium"/>
    <s v="APAC"/>
    <s v="Email"/>
    <s v="Access Issue"/>
    <s v="No"/>
    <s v="No"/>
    <s v="Pending"/>
    <n v="2025"/>
    <s v="Mar"/>
    <s v="Mar-2025"/>
    <s v="Pending"/>
    <s v="Pending"/>
    <s v=""/>
  </r>
  <r>
    <s v="PRM-0630"/>
    <s v="PRM"/>
    <d v="2025-03-27T13:22:54"/>
    <s v="P5"/>
    <s v="Infrastructure Root Cause"/>
    <s v="Security"/>
    <s v="PRM ticket requiring operational handling"/>
    <s v="Answered"/>
    <x v="5"/>
    <s v="Meera"/>
    <n v="72"/>
    <n v="2.62"/>
    <n v="112.71"/>
    <d v="2025-04-01T06:05:23"/>
    <s v="Breached"/>
    <n v="112.71"/>
    <s v="Low"/>
    <s v="UK"/>
    <s v="Portal"/>
    <s v="Infrastructure Failure"/>
    <s v="Yes"/>
    <s v="No"/>
    <s v="Breached"/>
    <n v="2025"/>
    <s v="Mar"/>
    <s v="Mar-2025"/>
    <s v="Breached"/>
    <s v="48+ Hours"/>
    <n v="40.709999999999994"/>
  </r>
  <r>
    <s v="SRM-0874"/>
    <s v="SRM"/>
    <d v="2025-03-28T04:40:47"/>
    <s v="P5"/>
    <s v="Configuration Change"/>
    <s v="Security"/>
    <s v="SRM ticket requiring operational handling"/>
    <s v="Closed"/>
    <x v="1"/>
    <s v="Kavya"/>
    <n v="72"/>
    <n v="0.94"/>
    <n v="46.51"/>
    <d v="2025-03-30T03:11:23"/>
    <s v="Met"/>
    <n v="46.51"/>
    <s v="Medium"/>
    <s v="India"/>
    <s v="Service Desk"/>
    <s v="Application Defect"/>
    <s v="No"/>
    <s v="No"/>
    <s v="Met"/>
    <n v="2025"/>
    <s v="Mar"/>
    <s v="Mar-2025"/>
    <s v="Met"/>
    <s v="25-48 Hours"/>
    <n v="-25.490000000000002"/>
  </r>
  <r>
    <s v="SRM-0694"/>
    <s v="SRM"/>
    <d v="2025-03-28T17:53:51"/>
    <s v="P3"/>
    <s v="Report Request"/>
    <s v="Security"/>
    <s v="SRM ticket requiring operational handling"/>
    <s v="Closed"/>
    <x v="3"/>
    <s v="Neha"/>
    <n v="24"/>
    <n v="2.08"/>
    <n v="11.89"/>
    <d v="2025-03-29T05:47:02"/>
    <s v="Met"/>
    <n v="11.89"/>
    <s v="Low"/>
    <s v="UK"/>
    <s v="Email"/>
    <s v="Unknown"/>
    <s v="No"/>
    <s v="No"/>
    <s v="Met"/>
    <n v="2025"/>
    <s v="Mar"/>
    <s v="Mar-2025"/>
    <s v="Met"/>
    <s v="9-24 Hours"/>
    <n v="-12.11"/>
  </r>
  <r>
    <s v="SRM-0231"/>
    <s v="SRM"/>
    <d v="2025-03-29T12:57:03"/>
    <s v="P4"/>
    <s v="Account Request"/>
    <s v="Access"/>
    <s v="SRM ticket requiring operational handling"/>
    <s v="In Process"/>
    <x v="1"/>
    <s v="Amit"/>
    <n v="48"/>
    <n v="7.68"/>
    <m/>
    <m/>
    <s v="Pending"/>
    <n v="6635.05"/>
    <s v="Low"/>
    <s v="US"/>
    <s v="Portal"/>
    <s v="Capacity Constraint"/>
    <s v="No"/>
    <s v="No"/>
    <s v="Pending"/>
    <n v="2025"/>
    <s v="Mar"/>
    <s v="Mar-2025"/>
    <s v="Pending"/>
    <s v="Pending"/>
    <s v=""/>
  </r>
  <r>
    <s v="SRM-0128"/>
    <s v="SRM"/>
    <d v="2025-03-30T03:31:40"/>
    <s v="P3"/>
    <s v="New User Setup"/>
    <s v="Access"/>
    <s v="SRM ticket requiring operational handling"/>
    <s v="Closed"/>
    <x v="1"/>
    <s v="Pooja"/>
    <n v="24"/>
    <n v="0.99"/>
    <n v="15"/>
    <d v="2025-03-30T18:31:42"/>
    <s v="Met"/>
    <n v="15"/>
    <s v="Low"/>
    <s v="US"/>
    <s v="Email"/>
    <s v="Unknown"/>
    <s v="No"/>
    <s v="No"/>
    <s v="Met"/>
    <n v="2025"/>
    <s v="Mar"/>
    <s v="Mar-2025"/>
    <s v="Met"/>
    <s v="9-24 Hours"/>
    <n v="-9"/>
  </r>
  <r>
    <s v="SRM-0948"/>
    <s v="SRM"/>
    <d v="2025-03-30T12:48:20"/>
    <s v="P5"/>
    <s v="Data Request"/>
    <s v="Security"/>
    <s v="SRM ticket requiring operational handling"/>
    <s v="Closed"/>
    <x v="5"/>
    <s v="Rohit"/>
    <n v="72"/>
    <n v="7.8"/>
    <n v="24.86"/>
    <d v="2025-03-31T13:39:50"/>
    <s v="Met"/>
    <n v="24.86"/>
    <s v="High"/>
    <s v="Europe"/>
    <s v="Phone"/>
    <s v="Configuration Error"/>
    <s v="No"/>
    <s v="No"/>
    <s v="Met"/>
    <n v="2025"/>
    <s v="Mar"/>
    <s v="Mar-2025"/>
    <s v="Met"/>
    <s v="25-48 Hours"/>
    <n v="-47.14"/>
  </r>
  <r>
    <s v="INM-0343"/>
    <s v="INM"/>
    <d v="2025-03-30T13:54:41"/>
    <s v="P2"/>
    <s v="Application Down"/>
    <s v="Middleware"/>
    <s v="INM ticket requiring operational handling"/>
    <s v="In Process"/>
    <x v="3"/>
    <s v="Ravi"/>
    <n v="8"/>
    <n v="0.14000000000000001"/>
    <m/>
    <m/>
    <s v="Pending"/>
    <n v="6610.09"/>
    <s v="High"/>
    <s v="India"/>
    <s v="Email"/>
    <s v="Infrastructure Failure"/>
    <s v="No"/>
    <s v="No"/>
    <s v="Pending"/>
    <n v="2025"/>
    <s v="Mar"/>
    <s v="Mar-2025"/>
    <s v="Pending"/>
    <s v="Pending"/>
    <s v=""/>
  </r>
  <r>
    <s v="INM-0675"/>
    <s v="INM"/>
    <d v="2025-03-30T14:07:12"/>
    <s v="P1"/>
    <s v="Integration Failure"/>
    <s v="Database"/>
    <s v="INM ticket requiring operational handling"/>
    <s v="In Process"/>
    <x v="2"/>
    <s v="Kavya"/>
    <n v="4"/>
    <n v="0.1"/>
    <m/>
    <m/>
    <s v="Pending"/>
    <n v="6609.88"/>
    <s v="Critical"/>
    <s v="UK"/>
    <s v="Monitoring Alert"/>
    <s v="Third-Party Dependency"/>
    <s v="No"/>
    <s v="Yes"/>
    <s v="Pending"/>
    <n v="2025"/>
    <s v="Mar"/>
    <s v="Mar-2025"/>
    <s v="Pending"/>
    <s v="Pending"/>
    <s v=""/>
  </r>
  <r>
    <s v="SRM-0834"/>
    <s v="SRM"/>
    <d v="2025-03-31T00:54:50"/>
    <s v="P3"/>
    <s v="Configuration Change"/>
    <s v="Database"/>
    <s v="SRM ticket requiring operational handling"/>
    <s v="Noticed"/>
    <x v="3"/>
    <s v="Kiran"/>
    <n v="24"/>
    <n v="0.1"/>
    <m/>
    <m/>
    <s v="Pending"/>
    <n v="6599.09"/>
    <s v="Medium"/>
    <s v="India"/>
    <s v="Phone"/>
    <s v="Access Issue"/>
    <s v="No"/>
    <s v="No"/>
    <s v="Pending"/>
    <n v="2025"/>
    <s v="Mar"/>
    <s v="Mar-2025"/>
    <s v="Pending"/>
    <s v="Pending"/>
    <s v=""/>
  </r>
  <r>
    <s v="SRM-0314"/>
    <s v="SRM"/>
    <d v="2025-03-31T02:17:34"/>
    <s v="P3"/>
    <s v="Software Installation"/>
    <s v="Middleware"/>
    <s v="SRM ticket requiring operational handling"/>
    <s v="Closed"/>
    <x v="4"/>
    <s v="Vikram"/>
    <n v="24"/>
    <n v="0.46"/>
    <n v="1.82"/>
    <d v="2025-03-31T04:06:38"/>
    <s v="Met"/>
    <n v="1.82"/>
    <s v="High"/>
    <s v="Europe"/>
    <s v="Phone"/>
    <s v="Infrastructure Failure"/>
    <s v="No"/>
    <s v="No"/>
    <s v="Met"/>
    <n v="2025"/>
    <s v="Mar"/>
    <s v="Mar-2025"/>
    <s v="Met"/>
    <s v="0-4 Hours"/>
    <n v="-22.18"/>
  </r>
  <r>
    <s v="INM-0825"/>
    <s v="INM"/>
    <d v="2025-03-31T15:26:09"/>
    <s v="P2"/>
    <s v="Integration Failure"/>
    <s v="Application"/>
    <s v="INM ticket requiring operational handling"/>
    <s v="Assigned"/>
    <x v="2"/>
    <s v="Ravi"/>
    <n v="8"/>
    <n v="0.85"/>
    <m/>
    <m/>
    <s v="Pending"/>
    <n v="6584.56"/>
    <s v="High"/>
    <s v="US"/>
    <s v="Email"/>
    <s v="Unknown"/>
    <s v="No"/>
    <s v="No"/>
    <s v="Pending"/>
    <n v="2025"/>
    <s v="Mar"/>
    <s v="Mar-2025"/>
    <s v="Pending"/>
    <s v="Pending"/>
    <s v=""/>
  </r>
  <r>
    <s v="SRM-0554"/>
    <s v="SRM"/>
    <d v="2025-03-31T17:10:24"/>
    <s v="P3"/>
    <s v="Data Request"/>
    <s v="Access"/>
    <s v="SRM ticket requiring operational handling"/>
    <s v="Closed"/>
    <x v="0"/>
    <s v="Amit"/>
    <n v="24"/>
    <n v="0.68"/>
    <n v="11.43"/>
    <d v="2025-04-01T04:36:08"/>
    <s v="Met"/>
    <n v="11.43"/>
    <s v="Medium"/>
    <s v="India"/>
    <s v="Service Desk"/>
    <s v="Capacity Constraint"/>
    <s v="Yes"/>
    <s v="No"/>
    <s v="Met"/>
    <n v="2025"/>
    <s v="Mar"/>
    <s v="Mar-2025"/>
    <s v="Met"/>
    <s v="9-24 Hours"/>
    <n v="-12.57"/>
  </r>
  <r>
    <s v="SRM-0112"/>
    <s v="SRM"/>
    <d v="2025-03-31T22:51:26"/>
    <s v="P3"/>
    <s v="New User Setup"/>
    <s v="Application"/>
    <s v="SRM ticket requiring operational handling"/>
    <s v="Closed"/>
    <x v="2"/>
    <s v="Swati"/>
    <n v="24"/>
    <n v="2.48"/>
    <n v="13.34"/>
    <d v="2025-04-01T12:11:45"/>
    <s v="Met"/>
    <n v="13.34"/>
    <s v="Medium"/>
    <s v="Europe"/>
    <s v="Monitoring Alert"/>
    <s v="Infrastructure Failure"/>
    <s v="No"/>
    <s v="No"/>
    <s v="Met"/>
    <n v="2025"/>
    <s v="Mar"/>
    <s v="Mar-2025"/>
    <s v="Met"/>
    <s v="9-24 Hours"/>
    <n v="-10.66"/>
  </r>
  <r>
    <s v="SRM-0695"/>
    <s v="SRM"/>
    <d v="2025-04-01T02:25:51"/>
    <s v="P3"/>
    <s v="Software Installation"/>
    <s v="Middleware"/>
    <s v="SRM ticket requiring operational handling"/>
    <s v="Closed"/>
    <x v="0"/>
    <s v="Vikram"/>
    <n v="24"/>
    <n v="0.14000000000000001"/>
    <n v="7.93"/>
    <d v="2025-04-01T10:21:37"/>
    <s v="Met"/>
    <n v="7.93"/>
    <s v="Low"/>
    <s v="APAC"/>
    <s v="Service Desk"/>
    <s v="Network Issue"/>
    <s v="Yes"/>
    <s v="No"/>
    <s v="Met"/>
    <n v="2025"/>
    <s v="Apr"/>
    <s v="Apr-2025"/>
    <s v="Met"/>
    <s v="5-8 Hours"/>
    <n v="-16.07"/>
  </r>
  <r>
    <s v="SRM-0209"/>
    <s v="SRM"/>
    <d v="2025-04-01T07:30:18"/>
    <s v="P4"/>
    <s v="New User Setup"/>
    <s v="Reporting"/>
    <s v="SRM ticket requiring operational handling"/>
    <s v="Closed"/>
    <x v="1"/>
    <s v="Sneha"/>
    <n v="48"/>
    <n v="6.45"/>
    <n v="44.65"/>
    <d v="2025-04-03T04:09:32"/>
    <s v="Met"/>
    <n v="44.65"/>
    <s v="Medium"/>
    <s v="US"/>
    <s v="Monitoring Alert"/>
    <s v="Unknown"/>
    <s v="No"/>
    <s v="No"/>
    <s v="Met"/>
    <n v="2025"/>
    <s v="Apr"/>
    <s v="Apr-2025"/>
    <s v="Met"/>
    <s v="25-48 Hours"/>
    <n v="-3.3500000000000014"/>
  </r>
  <r>
    <s v="PRM-0720"/>
    <s v="PRM"/>
    <d v="2025-04-01T17:58:28"/>
    <s v="P2"/>
    <s v="Security Vulnerability"/>
    <s v="Infrastructure"/>
    <s v="PRM ticket requiring operational handling"/>
    <s v="Closed"/>
    <x v="3"/>
    <s v="Arjun"/>
    <n v="8"/>
    <n v="0.83"/>
    <n v="11.95"/>
    <d v="2025-04-02T05:55:27"/>
    <s v="Breached"/>
    <n v="11.95"/>
    <s v="High"/>
    <s v="Europe"/>
    <s v="Monitoring Alert"/>
    <s v="Unknown"/>
    <s v="No"/>
    <s v="No"/>
    <s v="Breached"/>
    <n v="2025"/>
    <s v="Apr"/>
    <s v="Apr-2025"/>
    <s v="Breached"/>
    <s v="9-24 Hours"/>
    <n v="3.9499999999999993"/>
  </r>
  <r>
    <s v="INM-0996"/>
    <s v="INM"/>
    <d v="2025-04-02T14:45:46"/>
    <s v="P4"/>
    <s v="Server Issue"/>
    <s v="Access"/>
    <s v="INM ticket requiring operational handling"/>
    <s v="Closed"/>
    <x v="1"/>
    <s v="Nisha"/>
    <n v="48"/>
    <n v="4.7699999999999996"/>
    <n v="106.78"/>
    <d v="2025-04-07T01:32:42"/>
    <s v="Breached"/>
    <n v="106.78"/>
    <s v="High"/>
    <s v="Europe"/>
    <s v="Service Desk"/>
    <s v="Configuration Error"/>
    <s v="No"/>
    <s v="No"/>
    <s v="Breached"/>
    <n v="2025"/>
    <s v="Apr"/>
    <s v="Apr-2025"/>
    <s v="Breached"/>
    <s v="48+ Hours"/>
    <n v="58.78"/>
  </r>
  <r>
    <s v="PRM-0489"/>
    <s v="PRM"/>
    <d v="2025-04-02T16:15:17"/>
    <s v="P4"/>
    <s v="Security Vulnerability"/>
    <s v="Reporting"/>
    <s v="PRM ticket requiring operational handling"/>
    <s v="Closed"/>
    <x v="0"/>
    <s v="Pooja"/>
    <n v="48"/>
    <n v="3.73"/>
    <n v="21.46"/>
    <d v="2025-04-03T13:43:01"/>
    <s v="Met"/>
    <n v="21.46"/>
    <s v="Low"/>
    <s v="UK"/>
    <s v="Monitoring Alert"/>
    <s v="Certificate Expiry"/>
    <s v="No"/>
    <s v="No"/>
    <s v="Met"/>
    <n v="2025"/>
    <s v="Apr"/>
    <s v="Apr-2025"/>
    <s v="Met"/>
    <s v="9-24 Hours"/>
    <n v="-26.54"/>
  </r>
  <r>
    <s v="PRM-0417"/>
    <s v="PRM"/>
    <d v="2025-04-03T13:25:11"/>
    <s v="P3"/>
    <s v="Process Gap"/>
    <s v="Middleware"/>
    <s v="PRM ticket requiring operational handling"/>
    <s v="In Process"/>
    <x v="2"/>
    <s v="Anil"/>
    <n v="24"/>
    <n v="2.44"/>
    <m/>
    <m/>
    <s v="Pending"/>
    <n v="6514.58"/>
    <s v="High"/>
    <s v="Europe"/>
    <s v="Service Desk"/>
    <s v="Third-Party Dependency"/>
    <s v="No"/>
    <s v="No"/>
    <s v="Pending"/>
    <n v="2025"/>
    <s v="Apr"/>
    <s v="Apr-2025"/>
    <s v="Pending"/>
    <s v="Pending"/>
    <s v=""/>
  </r>
  <r>
    <s v="INM-0240"/>
    <s v="INM"/>
    <d v="2025-04-03T13:30:22"/>
    <s v="P5"/>
    <s v="Server Issue"/>
    <s v="Reporting"/>
    <s v="INM ticket requiring operational handling"/>
    <s v="Closed"/>
    <x v="5"/>
    <s v="Priya"/>
    <n v="72"/>
    <n v="8.25"/>
    <n v="32.11"/>
    <d v="2025-04-04T21:37:09"/>
    <s v="Met"/>
    <n v="32.11"/>
    <s v="Medium"/>
    <s v="Europe"/>
    <s v="Email"/>
    <s v="Unknown"/>
    <s v="Yes"/>
    <s v="No"/>
    <s v="Met"/>
    <n v="2025"/>
    <s v="Apr"/>
    <s v="Apr-2025"/>
    <s v="Met"/>
    <s v="25-48 Hours"/>
    <n v="-39.89"/>
  </r>
  <r>
    <s v="PRM-0908"/>
    <s v="PRM"/>
    <d v="2025-04-03T20:00:28"/>
    <s v="P4"/>
    <s v="Performance Root Cause"/>
    <s v="Reporting"/>
    <s v="PRM ticket requiring operational handling"/>
    <s v="Closed"/>
    <x v="0"/>
    <s v="Manoj"/>
    <n v="48"/>
    <n v="5.95"/>
    <n v="30.87"/>
    <d v="2025-04-05T02:52:57"/>
    <s v="Met"/>
    <n v="30.87"/>
    <s v="Medium"/>
    <s v="UK"/>
    <s v="Service Desk"/>
    <s v="Network Issue"/>
    <s v="No"/>
    <s v="No"/>
    <s v="Met"/>
    <n v="2025"/>
    <s v="Apr"/>
    <s v="Apr-2025"/>
    <s v="Met"/>
    <s v="25-48 Hours"/>
    <n v="-17.13"/>
  </r>
  <r>
    <s v="INM-0599"/>
    <s v="INM"/>
    <d v="2025-04-03T22:27:49"/>
    <s v="P4"/>
    <s v="Server Issue"/>
    <s v="Access"/>
    <s v="INM ticket requiring operational handling"/>
    <s v="Answered"/>
    <x v="4"/>
    <s v="Ravi"/>
    <n v="48"/>
    <n v="4.59"/>
    <n v="39.31"/>
    <d v="2025-04-05T13:46:18"/>
    <s v="Met"/>
    <n v="39.31"/>
    <s v="Low"/>
    <s v="UK"/>
    <s v="Email"/>
    <s v="Infrastructure Failure"/>
    <s v="Yes"/>
    <s v="No"/>
    <s v="Met"/>
    <n v="2025"/>
    <s v="Apr"/>
    <s v="Apr-2025"/>
    <s v="Met"/>
    <s v="25-48 Hours"/>
    <n v="-8.6899999999999977"/>
  </r>
  <r>
    <s v="PRM-0036"/>
    <s v="PRM"/>
    <d v="2025-04-04T11:28:37"/>
    <s v="P4"/>
    <s v="Performance Root Cause"/>
    <s v="Security"/>
    <s v="PRM ticket requiring operational handling"/>
    <s v="Assigned"/>
    <x v="1"/>
    <s v="Rahul"/>
    <n v="48"/>
    <n v="3.38"/>
    <m/>
    <m/>
    <s v="Pending"/>
    <n v="6492.52"/>
    <s v="Medium"/>
    <s v="UK"/>
    <s v="Phone"/>
    <s v="Network Issue"/>
    <s v="No"/>
    <s v="No"/>
    <s v="Pending"/>
    <n v="2025"/>
    <s v="Apr"/>
    <s v="Apr-2025"/>
    <s v="Pending"/>
    <s v="Pending"/>
    <s v=""/>
  </r>
  <r>
    <s v="PRM-0745"/>
    <s v="PRM"/>
    <d v="2025-04-04T11:43:00"/>
    <s v="P4"/>
    <s v="Integration Root Cause"/>
    <s v="Infrastructure"/>
    <s v="PRM ticket requiring operational handling"/>
    <s v="In Process"/>
    <x v="0"/>
    <s v="Vikram"/>
    <n v="48"/>
    <n v="2.41"/>
    <m/>
    <m/>
    <s v="Pending"/>
    <n v="6492.28"/>
    <s v="Medium"/>
    <s v="APAC"/>
    <s v="Email"/>
    <s v="Unknown"/>
    <s v="No"/>
    <s v="No"/>
    <s v="Pending"/>
    <n v="2025"/>
    <s v="Apr"/>
    <s v="Apr-2025"/>
    <s v="Pending"/>
    <s v="Pending"/>
    <s v=""/>
  </r>
  <r>
    <s v="INM-0245"/>
    <s v="INM"/>
    <d v="2025-04-04T14:42:25"/>
    <s v="P2"/>
    <s v="Performance Issue"/>
    <s v="Database"/>
    <s v="INM ticket requiring operational handling"/>
    <s v="Assigned"/>
    <x v="5"/>
    <s v="Asha"/>
    <n v="8"/>
    <n v="0.19"/>
    <m/>
    <m/>
    <s v="Pending"/>
    <n v="6489.29"/>
    <s v="High"/>
    <s v="Europe"/>
    <s v="Phone"/>
    <s v="Third-Party Dependency"/>
    <s v="No"/>
    <s v="No"/>
    <s v="Pending"/>
    <n v="2025"/>
    <s v="Apr"/>
    <s v="Apr-2025"/>
    <s v="Pending"/>
    <s v="Pending"/>
    <s v=""/>
  </r>
  <r>
    <s v="PRM-0076"/>
    <s v="PRM"/>
    <d v="2025-04-04T20:15:22"/>
    <s v="P5"/>
    <s v="Performance Root Cause"/>
    <s v="Access"/>
    <s v="PRM ticket requiring operational handling"/>
    <s v="Closed"/>
    <x v="3"/>
    <s v="Kavya"/>
    <n v="72"/>
    <n v="4.3600000000000003"/>
    <n v="32.020000000000003"/>
    <d v="2025-04-06T04:16:35"/>
    <s v="Met"/>
    <n v="32.020000000000003"/>
    <s v="Low"/>
    <s v="APAC"/>
    <s v="Service Desk"/>
    <s v="Network Issue"/>
    <s v="No"/>
    <s v="No"/>
    <s v="Met"/>
    <n v="2025"/>
    <s v="Apr"/>
    <s v="Apr-2025"/>
    <s v="Met"/>
    <s v="25-48 Hours"/>
    <n v="-39.979999999999997"/>
  </r>
  <r>
    <s v="SRM-0104"/>
    <s v="SRM"/>
    <d v="2025-04-04T21:38:03"/>
    <s v="P5"/>
    <s v="Access Request"/>
    <s v="Reporting"/>
    <s v="SRM ticket requiring operational handling"/>
    <s v="Answered"/>
    <x v="1"/>
    <s v="Swati"/>
    <n v="72"/>
    <n v="8.6300000000000008"/>
    <n v="29.39"/>
    <d v="2025-04-06T03:01:40"/>
    <s v="Met"/>
    <n v="29.39"/>
    <s v="Medium"/>
    <s v="Europe"/>
    <s v="Portal"/>
    <s v="Access Issue"/>
    <s v="No"/>
    <s v="No"/>
    <s v="Met"/>
    <n v="2025"/>
    <s v="Apr"/>
    <s v="Apr-2025"/>
    <s v="Met"/>
    <s v="25-48 Hours"/>
    <n v="-42.61"/>
  </r>
  <r>
    <s v="SRM-0091"/>
    <s v="SRM"/>
    <d v="2025-04-05T06:40:25"/>
    <s v="P4"/>
    <s v="Access Request"/>
    <s v="Reporting"/>
    <s v="SRM ticket requiring operational handling"/>
    <s v="Closed"/>
    <x v="2"/>
    <s v="Swati"/>
    <n v="48"/>
    <n v="1.3"/>
    <n v="21.96"/>
    <d v="2025-04-06T04:38:15"/>
    <s v="Met"/>
    <n v="21.96"/>
    <s v="Medium"/>
    <s v="Europe"/>
    <s v="Service Desk"/>
    <s v="Network Issue"/>
    <s v="No"/>
    <s v="No"/>
    <s v="Met"/>
    <n v="2025"/>
    <s v="Apr"/>
    <s v="Apr-2025"/>
    <s v="Met"/>
    <s v="9-24 Hours"/>
    <n v="-26.04"/>
  </r>
  <r>
    <s v="INM-0085"/>
    <s v="INM"/>
    <d v="2025-04-05T08:35:05"/>
    <s v="P3"/>
    <s v="Application Down"/>
    <s v="Access"/>
    <s v="INM ticket requiring operational handling"/>
    <s v="Closed"/>
    <x v="0"/>
    <s v="Divya"/>
    <n v="24"/>
    <n v="3.24"/>
    <n v="14.86"/>
    <d v="2025-04-05T23:26:44"/>
    <s v="Met"/>
    <n v="14.86"/>
    <s v="Medium"/>
    <s v="US"/>
    <s v="Email"/>
    <s v="Network Issue"/>
    <s v="No"/>
    <s v="No"/>
    <s v="Met"/>
    <n v="2025"/>
    <s v="Apr"/>
    <s v="Apr-2025"/>
    <s v="Met"/>
    <s v="9-24 Hours"/>
    <n v="-9.14"/>
  </r>
  <r>
    <s v="INM-0880"/>
    <s v="INM"/>
    <d v="2025-04-05T12:55:39"/>
    <s v="P3"/>
    <s v="Certificate/TLS"/>
    <s v="Database"/>
    <s v="INM ticket requiring operational handling"/>
    <s v="Answered"/>
    <x v="2"/>
    <s v="Swati"/>
    <n v="24"/>
    <n v="1.49"/>
    <n v="8.35"/>
    <d v="2025-04-05T21:16:28"/>
    <s v="Met"/>
    <n v="8.35"/>
    <s v="Low"/>
    <s v="APAC"/>
    <s v="Portal"/>
    <s v="Application Defect"/>
    <s v="No"/>
    <s v="No"/>
    <s v="Met"/>
    <n v="2025"/>
    <s v="Apr"/>
    <s v="Apr-2025"/>
    <s v="Met"/>
    <s v="9-24 Hours"/>
    <n v="-15.65"/>
  </r>
  <r>
    <s v="INM-0192"/>
    <s v="INM"/>
    <d v="2025-04-05T17:40:39"/>
    <s v="P1"/>
    <s v="Integration Failure"/>
    <s v="Application"/>
    <s v="INM ticket requiring operational handling"/>
    <s v="Closed"/>
    <x v="1"/>
    <s v="Rohit"/>
    <n v="4"/>
    <n v="0.28000000000000003"/>
    <n v="2.27"/>
    <d v="2025-04-05T19:56:48"/>
    <s v="Met"/>
    <n v="2.27"/>
    <s v="Critical"/>
    <s v="Europe"/>
    <s v="Email"/>
    <s v="Certificate Expiry"/>
    <s v="Yes"/>
    <s v="No"/>
    <s v="Met"/>
    <n v="2025"/>
    <s v="Apr"/>
    <s v="Apr-2025"/>
    <s v="Met"/>
    <s v="0-4 Hours"/>
    <n v="-1.73"/>
  </r>
  <r>
    <s v="SRM-0950"/>
    <s v="SRM"/>
    <d v="2025-04-05T23:42:54"/>
    <s v="P2"/>
    <s v="Configuration Change"/>
    <s v="Application"/>
    <s v="SRM ticket requiring operational handling"/>
    <s v="Assigned"/>
    <x v="2"/>
    <s v="Nisha"/>
    <n v="8"/>
    <n v="0.26"/>
    <m/>
    <m/>
    <s v="Pending"/>
    <n v="6456.28"/>
    <s v="High"/>
    <s v="APAC"/>
    <s v="Monitoring Alert"/>
    <s v="Third-Party Dependency"/>
    <s v="No"/>
    <s v="Yes"/>
    <s v="Pending"/>
    <n v="2025"/>
    <s v="Apr"/>
    <s v="Apr-2025"/>
    <s v="Pending"/>
    <s v="Pending"/>
    <s v=""/>
  </r>
  <r>
    <s v="PRM-0642"/>
    <s v="PRM"/>
    <d v="2025-04-05T23:45:08"/>
    <s v="P3"/>
    <s v="Recurring Application Issue"/>
    <s v="Security"/>
    <s v="PRM ticket requiring operational handling"/>
    <s v="Closed"/>
    <x v="2"/>
    <s v="Priya"/>
    <n v="24"/>
    <n v="3.58"/>
    <n v="43.45"/>
    <d v="2025-04-07T19:11:52"/>
    <s v="Breached"/>
    <n v="43.45"/>
    <s v="Low"/>
    <s v="Europe"/>
    <s v="Email"/>
    <s v="Certificate Expiry"/>
    <s v="No"/>
    <s v="No"/>
    <s v="Breached"/>
    <n v="2025"/>
    <s v="Apr"/>
    <s v="Apr-2025"/>
    <s v="Breached"/>
    <s v="25-48 Hours"/>
    <n v="19.450000000000003"/>
  </r>
  <r>
    <s v="SRM-0006"/>
    <s v="SRM"/>
    <d v="2025-04-06T04:29:45"/>
    <s v="P3"/>
    <s v="Configuration Change"/>
    <s v="Middleware"/>
    <s v="SRM ticket requiring operational handling"/>
    <s v="Noticed"/>
    <x v="4"/>
    <s v="Rahul"/>
    <n v="24"/>
    <n v="1.5"/>
    <m/>
    <m/>
    <s v="Pending"/>
    <n v="6451.5"/>
    <s v="Low"/>
    <s v="APAC"/>
    <s v="Portal"/>
    <s v="Unknown"/>
    <s v="No"/>
    <s v="No"/>
    <s v="Pending"/>
    <n v="2025"/>
    <s v="Apr"/>
    <s v="Apr-2025"/>
    <s v="Pending"/>
    <s v="Pending"/>
    <s v=""/>
  </r>
  <r>
    <s v="PRM-0144"/>
    <s v="PRM"/>
    <d v="2025-04-06T06:26:14"/>
    <s v="P3"/>
    <s v="Process Gap"/>
    <s v="Security"/>
    <s v="PRM ticket requiring operational handling"/>
    <s v="In Process"/>
    <x v="1"/>
    <s v="Amit"/>
    <n v="24"/>
    <n v="0.17"/>
    <m/>
    <m/>
    <s v="Pending"/>
    <n v="6449.56"/>
    <s v="Low"/>
    <s v="US"/>
    <s v="Service Desk"/>
    <s v="Certificate Expiry"/>
    <s v="No"/>
    <s v="No"/>
    <s v="Pending"/>
    <n v="2025"/>
    <s v="Apr"/>
    <s v="Apr-2025"/>
    <s v="Pending"/>
    <s v="Pending"/>
    <s v=""/>
  </r>
  <r>
    <s v="SRM-0472"/>
    <s v="SRM"/>
    <d v="2025-04-06T10:17:58"/>
    <s v="P4"/>
    <s v="Configuration Change"/>
    <s v="Security"/>
    <s v="SRM ticket requiring operational handling"/>
    <s v="Closed"/>
    <x v="2"/>
    <s v="Divya"/>
    <n v="48"/>
    <n v="0.17"/>
    <n v="22.35"/>
    <d v="2025-04-07T08:39:04"/>
    <s v="Met"/>
    <n v="22.35"/>
    <s v="Low"/>
    <s v="Europe"/>
    <s v="Service Desk"/>
    <s v="Capacity Constraint"/>
    <s v="No"/>
    <s v="No"/>
    <s v="Met"/>
    <n v="2025"/>
    <s v="Apr"/>
    <s v="Apr-2025"/>
    <s v="Met"/>
    <s v="9-24 Hours"/>
    <n v="-25.65"/>
  </r>
  <r>
    <s v="SRM-0065"/>
    <s v="SRM"/>
    <d v="2025-04-06T16:55:57"/>
    <s v="P5"/>
    <s v="Report Request"/>
    <s v="Application"/>
    <s v="SRM ticket requiring operational handling"/>
    <s v="Closed"/>
    <x v="2"/>
    <s v="Priya"/>
    <n v="72"/>
    <n v="10.5"/>
    <n v="30.22"/>
    <d v="2025-04-07T23:09:17"/>
    <s v="Met"/>
    <n v="30.22"/>
    <s v="High"/>
    <s v="India"/>
    <s v="Email"/>
    <s v="Configuration Error"/>
    <s v="No"/>
    <s v="No"/>
    <s v="Met"/>
    <n v="2025"/>
    <s v="Apr"/>
    <s v="Apr-2025"/>
    <s v="Met"/>
    <s v="25-48 Hours"/>
    <n v="-41.78"/>
  </r>
  <r>
    <s v="INM-0040"/>
    <s v="INM"/>
    <d v="2025-04-06T17:55:12"/>
    <s v="P3"/>
    <s v="Application Down"/>
    <s v="Middleware"/>
    <s v="INM ticket requiring operational handling"/>
    <s v="Noticed"/>
    <x v="2"/>
    <s v="Amit"/>
    <n v="24"/>
    <n v="1.67"/>
    <m/>
    <m/>
    <s v="Pending"/>
    <n v="6438.08"/>
    <s v="High"/>
    <s v="India"/>
    <s v="Monitoring Alert"/>
    <s v="Capacity Constraint"/>
    <s v="No"/>
    <s v="No"/>
    <s v="Pending"/>
    <n v="2025"/>
    <s v="Apr"/>
    <s v="Apr-2025"/>
    <s v="Pending"/>
    <s v="Pending"/>
    <s v=""/>
  </r>
  <r>
    <s v="PRM-0522"/>
    <s v="PRM"/>
    <d v="2025-04-06T19:08:35"/>
    <s v="P5"/>
    <s v="Recurring Application Issue"/>
    <s v="Database"/>
    <s v="PRM ticket requiring operational handling"/>
    <s v="Closed"/>
    <x v="4"/>
    <s v="Ravi"/>
    <n v="72"/>
    <n v="9.98"/>
    <n v="146.71"/>
    <d v="2025-04-12T21:51:22"/>
    <s v="Breached"/>
    <n v="146.71"/>
    <s v="Medium"/>
    <s v="India"/>
    <s v="Phone"/>
    <s v="Certificate Expiry"/>
    <s v="Yes"/>
    <s v="No"/>
    <s v="Breached"/>
    <n v="2025"/>
    <s v="Apr"/>
    <s v="Apr-2025"/>
    <s v="Breached"/>
    <s v="48+ Hours"/>
    <n v="74.710000000000008"/>
  </r>
  <r>
    <s v="PRM-0120"/>
    <s v="PRM"/>
    <d v="2025-04-07T03:41:32"/>
    <s v="P4"/>
    <s v="Process Gap"/>
    <s v="Reporting"/>
    <s v="PRM ticket requiring operational handling"/>
    <s v="Closed"/>
    <x v="5"/>
    <s v="Rohit"/>
    <n v="48"/>
    <n v="6.4"/>
    <n v="16.46"/>
    <d v="2025-04-07T20:09:23"/>
    <s v="Met"/>
    <n v="16.46"/>
    <s v="Low"/>
    <s v="Europe"/>
    <s v="Email"/>
    <s v="Capacity Constraint"/>
    <s v="No"/>
    <s v="No"/>
    <s v="Met"/>
    <n v="2025"/>
    <s v="Apr"/>
    <s v="Apr-2025"/>
    <s v="Met"/>
    <s v="9-24 Hours"/>
    <n v="-31.54"/>
  </r>
  <r>
    <s v="INM-0658"/>
    <s v="INM"/>
    <d v="2025-04-07T15:54:24"/>
    <s v="P2"/>
    <s v="Integration Failure"/>
    <s v="Security"/>
    <s v="INM ticket requiring operational handling"/>
    <s v="Closed"/>
    <x v="2"/>
    <s v="Arjun"/>
    <n v="8"/>
    <n v="0.37"/>
    <n v="10.37"/>
    <d v="2025-04-08T02:16:20"/>
    <s v="Breached"/>
    <n v="10.37"/>
    <s v="High"/>
    <s v="APAC"/>
    <s v="Phone"/>
    <s v="Unknown"/>
    <s v="No"/>
    <s v="Yes"/>
    <s v="Breached"/>
    <n v="2025"/>
    <s v="Apr"/>
    <s v="Apr-2025"/>
    <s v="Breached"/>
    <s v="9-24 Hours"/>
    <n v="2.3699999999999992"/>
  </r>
  <r>
    <s v="PRM-0465"/>
    <s v="PRM"/>
    <d v="2025-04-07T17:28:09"/>
    <s v="P3"/>
    <s v="Capacity Problem"/>
    <s v="Infrastructure"/>
    <s v="PRM ticket requiring operational handling"/>
    <s v="Closed"/>
    <x v="0"/>
    <s v="Kavya"/>
    <n v="24"/>
    <n v="2.31"/>
    <n v="27.27"/>
    <d v="2025-04-08T20:44:22"/>
    <s v="Breached"/>
    <n v="27.27"/>
    <s v="Medium"/>
    <s v="UK"/>
    <s v="Portal"/>
    <s v="Application Defect"/>
    <s v="No"/>
    <s v="Yes"/>
    <s v="Breached"/>
    <n v="2025"/>
    <s v="Apr"/>
    <s v="Apr-2025"/>
    <s v="Breached"/>
    <s v="25-48 Hours"/>
    <n v="3.2699999999999996"/>
  </r>
  <r>
    <s v="PRM-0223"/>
    <s v="PRM"/>
    <d v="2025-04-07T22:04:30"/>
    <s v="P4"/>
    <s v="Infrastructure Root Cause"/>
    <s v="Access"/>
    <s v="PRM ticket requiring operational handling"/>
    <s v="Assigned"/>
    <x v="4"/>
    <s v="Rohit"/>
    <n v="48"/>
    <n v="3.04"/>
    <m/>
    <m/>
    <s v="Pending"/>
    <n v="6409.93"/>
    <s v="Low"/>
    <s v="Europe"/>
    <s v="Service Desk"/>
    <s v="Network Issue"/>
    <s v="No"/>
    <s v="No"/>
    <s v="Pending"/>
    <n v="2025"/>
    <s v="Apr"/>
    <s v="Apr-2025"/>
    <s v="Pending"/>
    <s v="Pending"/>
    <s v=""/>
  </r>
  <r>
    <s v="PRM-0770"/>
    <s v="PRM"/>
    <d v="2025-04-08T09:30:14"/>
    <s v="P4"/>
    <s v="Recurring Application Issue"/>
    <s v="Reporting"/>
    <s v="PRM ticket requiring operational handling"/>
    <s v="Closed"/>
    <x v="4"/>
    <s v="Suresh"/>
    <n v="48"/>
    <n v="4.07"/>
    <n v="97.46"/>
    <d v="2025-04-12T10:57:50"/>
    <s v="Breached"/>
    <n v="97.46"/>
    <s v="High"/>
    <s v="UK"/>
    <s v="Service Desk"/>
    <s v="Network Issue"/>
    <s v="No"/>
    <s v="No"/>
    <s v="Breached"/>
    <n v="2025"/>
    <s v="Apr"/>
    <s v="Apr-2025"/>
    <s v="Breached"/>
    <s v="48+ Hours"/>
    <n v="49.459999999999994"/>
  </r>
  <r>
    <s v="INM-0458"/>
    <s v="INM"/>
    <d v="2025-04-08T10:27:33"/>
    <s v="P3"/>
    <s v="Database Issue"/>
    <s v="Application"/>
    <s v="INM ticket requiring operational handling"/>
    <s v="Closed"/>
    <x v="0"/>
    <s v="Pooja"/>
    <n v="24"/>
    <n v="1.7"/>
    <n v="13.94"/>
    <d v="2025-04-09T00:24:05"/>
    <s v="Met"/>
    <n v="13.94"/>
    <s v="High"/>
    <s v="APAC"/>
    <s v="Service Desk"/>
    <s v="Third-Party Dependency"/>
    <s v="No"/>
    <s v="No"/>
    <s v="Met"/>
    <n v="2025"/>
    <s v="Apr"/>
    <s v="Apr-2025"/>
    <s v="Met"/>
    <s v="9-24 Hours"/>
    <n v="-10.06"/>
  </r>
  <r>
    <s v="INM-0475"/>
    <s v="INM"/>
    <d v="2025-04-08T16:10:46"/>
    <s v="P3"/>
    <s v="Database Issue"/>
    <s v="Middleware"/>
    <s v="INM ticket requiring operational handling"/>
    <s v="Closed"/>
    <x v="3"/>
    <s v="Rahul"/>
    <n v="24"/>
    <n v="0.93"/>
    <n v="8.93"/>
    <d v="2025-04-09T01:06:21"/>
    <s v="Met"/>
    <n v="8.93"/>
    <s v="Low"/>
    <s v="APAC"/>
    <s v="Phone"/>
    <s v="Unknown"/>
    <s v="No"/>
    <s v="No"/>
    <s v="Met"/>
    <n v="2025"/>
    <s v="Apr"/>
    <s v="Apr-2025"/>
    <s v="Met"/>
    <s v="9-24 Hours"/>
    <n v="-15.07"/>
  </r>
  <r>
    <s v="PRM-0601"/>
    <s v="PRM"/>
    <d v="2025-04-08T19:34:40"/>
    <s v="P4"/>
    <s v="Security Vulnerability"/>
    <s v="Access"/>
    <s v="PRM ticket requiring operational handling"/>
    <s v="Closed"/>
    <x v="3"/>
    <s v="Anil"/>
    <n v="48"/>
    <n v="3.23"/>
    <n v="88.42"/>
    <d v="2025-04-12T11:59:46"/>
    <s v="Breached"/>
    <n v="88.42"/>
    <s v="Medium"/>
    <s v="US"/>
    <s v="Service Desk"/>
    <s v="Configuration Error"/>
    <s v="No"/>
    <s v="No"/>
    <s v="Breached"/>
    <n v="2025"/>
    <s v="Apr"/>
    <s v="Apr-2025"/>
    <s v="Breached"/>
    <s v="48+ Hours"/>
    <n v="40.42"/>
  </r>
  <r>
    <s v="INM-0743"/>
    <s v="INM"/>
    <d v="2025-04-08T19:37:22"/>
    <s v="P3"/>
    <s v="Performance Issue"/>
    <s v="Reporting"/>
    <s v="INM ticket requiring operational handling"/>
    <s v="Closed"/>
    <x v="1"/>
    <s v="Arjun"/>
    <n v="24"/>
    <n v="1.1000000000000001"/>
    <n v="15.87"/>
    <d v="2025-04-09T11:29:16"/>
    <s v="Met"/>
    <n v="15.87"/>
    <s v="High"/>
    <s v="UK"/>
    <s v="Email"/>
    <s v="Access Issue"/>
    <s v="No"/>
    <s v="No"/>
    <s v="Met"/>
    <n v="2025"/>
    <s v="Apr"/>
    <s v="Apr-2025"/>
    <s v="Met"/>
    <s v="9-24 Hours"/>
    <n v="-8.1300000000000008"/>
  </r>
  <r>
    <s v="INM-0958"/>
    <s v="INM"/>
    <d v="2025-04-08T21:55:59"/>
    <s v="P3"/>
    <s v="Application Down"/>
    <s v="Access"/>
    <s v="INM ticket requiring operational handling"/>
    <s v="In Process"/>
    <x v="4"/>
    <s v="Rohit"/>
    <n v="24"/>
    <n v="2.16"/>
    <m/>
    <m/>
    <s v="Pending"/>
    <n v="6386.07"/>
    <s v="Low"/>
    <s v="US"/>
    <s v="Portal"/>
    <s v="Capacity Constraint"/>
    <s v="No"/>
    <s v="No"/>
    <s v="Pending"/>
    <n v="2025"/>
    <s v="Apr"/>
    <s v="Apr-2025"/>
    <s v="Pending"/>
    <s v="Pending"/>
    <s v=""/>
  </r>
  <r>
    <s v="PRM-0784"/>
    <s v="PRM"/>
    <d v="2025-04-08T22:52:08"/>
    <s v="P3"/>
    <s v="Performance Root Cause"/>
    <s v="Security"/>
    <s v="PRM ticket requiring operational handling"/>
    <s v="Closed"/>
    <x v="2"/>
    <s v="Ravi"/>
    <n v="24"/>
    <n v="2.62"/>
    <n v="12.21"/>
    <d v="2025-04-09T11:04:27"/>
    <s v="Met"/>
    <n v="12.21"/>
    <s v="Low"/>
    <s v="US"/>
    <s v="Phone"/>
    <s v="Certificate Expiry"/>
    <s v="No"/>
    <s v="No"/>
    <s v="Met"/>
    <n v="2025"/>
    <s v="Apr"/>
    <s v="Apr-2025"/>
    <s v="Met"/>
    <s v="9-24 Hours"/>
    <n v="-11.79"/>
  </r>
  <r>
    <s v="INM-0130"/>
    <s v="INM"/>
    <d v="2025-04-08T23:29:52"/>
    <s v="P5"/>
    <s v="Server Issue"/>
    <s v="Application"/>
    <s v="INM ticket requiring operational handling"/>
    <s v="In Process"/>
    <x v="0"/>
    <s v="Sneha"/>
    <n v="72"/>
    <n v="1.41"/>
    <m/>
    <m/>
    <s v="Pending"/>
    <n v="6384.5"/>
    <s v="Medium"/>
    <s v="APAC"/>
    <s v="Service Desk"/>
    <s v="Capacity Constraint"/>
    <s v="No"/>
    <s v="No"/>
    <s v="Pending"/>
    <n v="2025"/>
    <s v="Apr"/>
    <s v="Apr-2025"/>
    <s v="Pending"/>
    <s v="Pending"/>
    <s v=""/>
  </r>
  <r>
    <s v="PRM-0577"/>
    <s v="PRM"/>
    <d v="2025-04-09T01:03:30"/>
    <s v="P5"/>
    <s v="Infrastructure Root Cause"/>
    <s v="Security"/>
    <s v="PRM ticket requiring operational handling"/>
    <s v="Noticed"/>
    <x v="0"/>
    <s v="Asha"/>
    <n v="72"/>
    <n v="4.51"/>
    <m/>
    <m/>
    <s v="Pending"/>
    <n v="6382.94"/>
    <s v="High"/>
    <s v="APAC"/>
    <s v="Email"/>
    <s v="Access Issue"/>
    <s v="No"/>
    <s v="No"/>
    <s v="Pending"/>
    <n v="2025"/>
    <s v="Apr"/>
    <s v="Apr-2025"/>
    <s v="Pending"/>
    <s v="Pending"/>
    <s v=""/>
  </r>
  <r>
    <s v="SRM-0153"/>
    <s v="SRM"/>
    <d v="2025-04-09T01:07:47"/>
    <s v="P4"/>
    <s v="Report Request"/>
    <s v="Application"/>
    <s v="SRM ticket requiring operational handling"/>
    <s v="Noticed"/>
    <x v="3"/>
    <s v="Ravi"/>
    <n v="48"/>
    <n v="1.7"/>
    <m/>
    <m/>
    <s v="Pending"/>
    <n v="6382.87"/>
    <s v="High"/>
    <s v="APAC"/>
    <s v="Email"/>
    <s v="Access Issue"/>
    <s v="No"/>
    <s v="No"/>
    <s v="Pending"/>
    <n v="2025"/>
    <s v="Apr"/>
    <s v="Apr-2025"/>
    <s v="Pending"/>
    <s v="Pending"/>
    <s v=""/>
  </r>
  <r>
    <s v="INM-0341"/>
    <s v="INM"/>
    <d v="2025-04-09T01:28:35"/>
    <s v="P3"/>
    <s v="Server Issue"/>
    <s v="Infrastructure"/>
    <s v="INM ticket requiring operational handling"/>
    <s v="Noticed"/>
    <x v="2"/>
    <s v="Anil"/>
    <n v="24"/>
    <n v="0.87"/>
    <m/>
    <m/>
    <s v="Pending"/>
    <n v="6382.52"/>
    <s v="Medium"/>
    <s v="APAC"/>
    <s v="Phone"/>
    <s v="Certificate Expiry"/>
    <s v="No"/>
    <s v="No"/>
    <s v="Pending"/>
    <n v="2025"/>
    <s v="Apr"/>
    <s v="Apr-2025"/>
    <s v="Pending"/>
    <s v="Pending"/>
    <s v=""/>
  </r>
  <r>
    <s v="PRM-0540"/>
    <s v="PRM"/>
    <d v="2025-04-09T17:50:44"/>
    <s v="P5"/>
    <s v="Database Root Cause"/>
    <s v="Access"/>
    <s v="PRM ticket requiring operational handling"/>
    <s v="Closed"/>
    <x v="1"/>
    <s v="Vikram"/>
    <n v="72"/>
    <n v="5.88"/>
    <n v="50.81"/>
    <d v="2025-04-11T20:39:25"/>
    <s v="Met"/>
    <n v="50.81"/>
    <s v="High"/>
    <s v="Europe"/>
    <s v="Phone"/>
    <s v="Certificate Expiry"/>
    <s v="Yes"/>
    <s v="No"/>
    <s v="Met"/>
    <n v="2025"/>
    <s v="Apr"/>
    <s v="Apr-2025"/>
    <s v="Met"/>
    <s v="48+ Hours"/>
    <n v="-21.189999999999998"/>
  </r>
  <r>
    <s v="INM-0673"/>
    <s v="INM"/>
    <d v="2025-04-10T01:49:43"/>
    <s v="P4"/>
    <s v="Login/Access"/>
    <s v="Middleware"/>
    <s v="INM ticket requiring operational handling"/>
    <s v="Noticed"/>
    <x v="5"/>
    <s v="Kiran"/>
    <n v="48"/>
    <n v="6.32"/>
    <m/>
    <m/>
    <s v="Pending"/>
    <n v="6358.17"/>
    <s v="Low"/>
    <s v="US"/>
    <s v="Service Desk"/>
    <s v="Network Issue"/>
    <s v="No"/>
    <s v="No"/>
    <s v="Pending"/>
    <n v="2025"/>
    <s v="Apr"/>
    <s v="Apr-2025"/>
    <s v="Pending"/>
    <s v="Pending"/>
    <s v=""/>
  </r>
  <r>
    <s v="INM-0920"/>
    <s v="INM"/>
    <d v="2025-04-10T05:08:51"/>
    <s v="P4"/>
    <s v="Integration Failure"/>
    <s v="Middleware"/>
    <s v="INM ticket requiring operational handling"/>
    <s v="Closed"/>
    <x v="1"/>
    <s v="Manoj"/>
    <n v="48"/>
    <n v="1.1000000000000001"/>
    <n v="27.14"/>
    <d v="2025-04-11T08:17:01"/>
    <s v="Met"/>
    <n v="27.14"/>
    <s v="High"/>
    <s v="India"/>
    <s v="Portal"/>
    <s v="Third-Party Dependency"/>
    <s v="No"/>
    <s v="No"/>
    <s v="Met"/>
    <n v="2025"/>
    <s v="Apr"/>
    <s v="Apr-2025"/>
    <s v="Met"/>
    <s v="25-48 Hours"/>
    <n v="-20.86"/>
  </r>
  <r>
    <s v="PRM-0100"/>
    <s v="PRM"/>
    <d v="2025-04-10T06:03:06"/>
    <s v="P5"/>
    <s v="Capacity Problem"/>
    <s v="Infrastructure"/>
    <s v="PRM ticket requiring operational handling"/>
    <s v="Answered"/>
    <x v="0"/>
    <s v="Neha"/>
    <n v="72"/>
    <n v="8.57"/>
    <n v="41.69"/>
    <d v="2025-04-11T23:44:13"/>
    <s v="Met"/>
    <n v="41.69"/>
    <s v="High"/>
    <s v="UK"/>
    <s v="Phone"/>
    <s v="Unknown"/>
    <s v="No"/>
    <s v="No"/>
    <s v="Met"/>
    <n v="2025"/>
    <s v="Apr"/>
    <s v="Apr-2025"/>
    <s v="Met"/>
    <s v="25-48 Hours"/>
    <n v="-30.310000000000002"/>
  </r>
  <r>
    <s v="INM-0099"/>
    <s v="INM"/>
    <d v="2025-04-10T11:20:57"/>
    <s v="P5"/>
    <s v="Certificate/TLS"/>
    <s v="Database"/>
    <s v="INM ticket requiring operational handling"/>
    <s v="Closed"/>
    <x v="0"/>
    <s v="Priya"/>
    <n v="72"/>
    <n v="5.03"/>
    <n v="33.130000000000003"/>
    <d v="2025-04-11T20:28:44"/>
    <s v="Met"/>
    <n v="33.130000000000003"/>
    <s v="High"/>
    <s v="UK"/>
    <s v="Email"/>
    <s v="Network Issue"/>
    <s v="No"/>
    <s v="No"/>
    <s v="Met"/>
    <n v="2025"/>
    <s v="Apr"/>
    <s v="Apr-2025"/>
    <s v="Met"/>
    <s v="25-48 Hours"/>
    <n v="-38.869999999999997"/>
  </r>
  <r>
    <s v="PRM-0530"/>
    <s v="PRM"/>
    <d v="2025-04-10T11:34:50"/>
    <s v="P3"/>
    <s v="Security Vulnerability"/>
    <s v="Infrastructure"/>
    <s v="PRM ticket requiring operational handling"/>
    <s v="Closed"/>
    <x v="5"/>
    <s v="Manoj"/>
    <n v="24"/>
    <n v="5.73"/>
    <n v="37.78"/>
    <d v="2025-04-12T01:21:31"/>
    <s v="Breached"/>
    <n v="37.78"/>
    <s v="Medium"/>
    <s v="Europe"/>
    <s v="Monitoring Alert"/>
    <s v="Application Defect"/>
    <s v="No"/>
    <s v="No"/>
    <s v="Breached"/>
    <n v="2025"/>
    <s v="Apr"/>
    <s v="Apr-2025"/>
    <s v="Breached"/>
    <s v="25-48 Hours"/>
    <n v="13.780000000000001"/>
  </r>
  <r>
    <s v="SRM-0810"/>
    <s v="SRM"/>
    <d v="2025-04-10T11:54:48"/>
    <s v="P4"/>
    <s v="Certificate Request"/>
    <s v="Infrastructure"/>
    <s v="SRM ticket requiring operational handling"/>
    <s v="In Process"/>
    <x v="5"/>
    <s v="Priya"/>
    <n v="48"/>
    <n v="4.18"/>
    <m/>
    <m/>
    <s v="Pending"/>
    <n v="6348.09"/>
    <s v="Low"/>
    <s v="India"/>
    <s v="Portal"/>
    <s v="Certificate Expiry"/>
    <s v="No"/>
    <s v="No"/>
    <s v="Pending"/>
    <n v="2025"/>
    <s v="Apr"/>
    <s v="Apr-2025"/>
    <s v="Pending"/>
    <s v="Pending"/>
    <s v=""/>
  </r>
  <r>
    <s v="INM-0782"/>
    <s v="INM"/>
    <d v="2025-04-10T16:49:26"/>
    <s v="P4"/>
    <s v="Database Issue"/>
    <s v="Reporting"/>
    <s v="INM ticket requiring operational handling"/>
    <s v="Closed"/>
    <x v="0"/>
    <s v="Kiran"/>
    <n v="48"/>
    <n v="5.59"/>
    <n v="20.85"/>
    <d v="2025-04-11T13:40:42"/>
    <s v="Met"/>
    <n v="20.85"/>
    <s v="Medium"/>
    <s v="UK"/>
    <s v="Email"/>
    <s v="Network Issue"/>
    <s v="No"/>
    <s v="No"/>
    <s v="Met"/>
    <n v="2025"/>
    <s v="Apr"/>
    <s v="Apr-2025"/>
    <s v="Met"/>
    <s v="9-24 Hours"/>
    <n v="-27.15"/>
  </r>
  <r>
    <s v="PRM-0967"/>
    <s v="PRM"/>
    <d v="2025-04-10T20:10:03"/>
    <s v="P2"/>
    <s v="Process Gap"/>
    <s v="Reporting"/>
    <s v="PRM ticket requiring operational handling"/>
    <s v="Closed"/>
    <x v="1"/>
    <s v="Vikram"/>
    <n v="8"/>
    <n v="1.41"/>
    <n v="18.600000000000001"/>
    <d v="2025-04-11T14:46:10"/>
    <s v="Breached"/>
    <n v="18.600000000000001"/>
    <s v="High"/>
    <s v="UK"/>
    <s v="Phone"/>
    <s v="Infrastructure Failure"/>
    <s v="No"/>
    <s v="Yes"/>
    <s v="Breached"/>
    <n v="2025"/>
    <s v="Apr"/>
    <s v="Apr-2025"/>
    <s v="Breached"/>
    <s v="9-24 Hours"/>
    <n v="10.600000000000001"/>
  </r>
  <r>
    <s v="SRM-0957"/>
    <s v="SRM"/>
    <d v="2025-04-11T02:36:38"/>
    <s v="P4"/>
    <s v="Report Request"/>
    <s v="Middleware"/>
    <s v="SRM ticket requiring operational handling"/>
    <s v="In Process"/>
    <x v="5"/>
    <s v="Pooja"/>
    <n v="48"/>
    <n v="6.84"/>
    <m/>
    <m/>
    <s v="Pending"/>
    <n v="6333.39"/>
    <s v="Medium"/>
    <s v="India"/>
    <s v="Phone"/>
    <s v="User Error"/>
    <s v="No"/>
    <s v="Yes"/>
    <s v="Pending"/>
    <n v="2025"/>
    <s v="Apr"/>
    <s v="Apr-2025"/>
    <s v="Pending"/>
    <s v="Pending"/>
    <s v=""/>
  </r>
  <r>
    <s v="PRM-0495"/>
    <s v="PRM"/>
    <d v="2025-04-12T12:13:27"/>
    <s v="P3"/>
    <s v="Performance Root Cause"/>
    <s v="Infrastructure"/>
    <s v="PRM ticket requiring operational handling"/>
    <s v="Closed"/>
    <x v="4"/>
    <s v="Rahul"/>
    <n v="24"/>
    <n v="5.73"/>
    <n v="11.38"/>
    <d v="2025-04-12T23:35:59"/>
    <s v="Met"/>
    <n v="11.38"/>
    <s v="High"/>
    <s v="APAC"/>
    <s v="Phone"/>
    <s v="Capacity Constraint"/>
    <s v="No"/>
    <s v="No"/>
    <s v="Met"/>
    <n v="2025"/>
    <s v="Apr"/>
    <s v="Apr-2025"/>
    <s v="Met"/>
    <s v="9-24 Hours"/>
    <n v="-12.62"/>
  </r>
  <r>
    <s v="INM-0616"/>
    <s v="INM"/>
    <d v="2025-04-12T12:29:52"/>
    <s v="P3"/>
    <s v="Network Connectivity"/>
    <s v="Infrastructure"/>
    <s v="INM ticket requiring operational handling"/>
    <s v="Closed"/>
    <x v="4"/>
    <s v="Meera"/>
    <n v="24"/>
    <n v="0.92"/>
    <n v="14.92"/>
    <d v="2025-04-13T03:24:57"/>
    <s v="Met"/>
    <n v="14.92"/>
    <s v="High"/>
    <s v="APAC"/>
    <s v="Monitoring Alert"/>
    <s v="Configuration Error"/>
    <s v="No"/>
    <s v="No"/>
    <s v="Met"/>
    <n v="2025"/>
    <s v="Apr"/>
    <s v="Apr-2025"/>
    <s v="Met"/>
    <s v="9-24 Hours"/>
    <n v="-9.08"/>
  </r>
  <r>
    <s v="SRM-0037"/>
    <s v="SRM"/>
    <d v="2025-04-12T13:17:46"/>
    <s v="P3"/>
    <s v="Certificate Request"/>
    <s v="Application"/>
    <s v="SRM ticket requiring operational handling"/>
    <s v="Closed"/>
    <x v="4"/>
    <s v="Amit"/>
    <n v="24"/>
    <n v="2.63"/>
    <n v="9.5399999999999991"/>
    <d v="2025-04-12T22:50:24"/>
    <s v="Met"/>
    <n v="9.5399999999999991"/>
    <s v="Medium"/>
    <s v="UK"/>
    <s v="Service Desk"/>
    <s v="Configuration Error"/>
    <s v="No"/>
    <s v="No"/>
    <s v="Met"/>
    <n v="2025"/>
    <s v="Apr"/>
    <s v="Apr-2025"/>
    <s v="Met"/>
    <s v="9-24 Hours"/>
    <n v="-14.46"/>
  </r>
  <r>
    <s v="SRM-0802"/>
    <s v="SRM"/>
    <d v="2025-04-12T17:56:08"/>
    <s v="P4"/>
    <s v="Data Request"/>
    <s v="Application"/>
    <s v="SRM ticket requiring operational handling"/>
    <s v="Closed"/>
    <x v="2"/>
    <s v="Rahul"/>
    <n v="48"/>
    <n v="6.94"/>
    <n v="33.020000000000003"/>
    <d v="2025-04-14T02:57:19"/>
    <s v="Met"/>
    <n v="33.020000000000003"/>
    <s v="High"/>
    <s v="US"/>
    <s v="Email"/>
    <s v="User Error"/>
    <s v="No"/>
    <s v="No"/>
    <s v="Met"/>
    <n v="2025"/>
    <s v="Apr"/>
    <s v="Apr-2025"/>
    <s v="Met"/>
    <s v="25-48 Hours"/>
    <n v="-14.979999999999997"/>
  </r>
  <r>
    <s v="PRM-0303"/>
    <s v="PRM"/>
    <d v="2025-04-12T23:02:35"/>
    <s v="P4"/>
    <s v="Recurring Application Issue"/>
    <s v="Middleware"/>
    <s v="PRM ticket requiring operational handling"/>
    <s v="Closed"/>
    <x v="4"/>
    <s v="Kiran"/>
    <n v="48"/>
    <n v="8.15"/>
    <n v="28.3"/>
    <d v="2025-04-14T03:20:47"/>
    <s v="Met"/>
    <n v="28.3"/>
    <s v="Low"/>
    <s v="India"/>
    <s v="Phone"/>
    <s v="Third-Party Dependency"/>
    <s v="No"/>
    <s v="No"/>
    <s v="Met"/>
    <n v="2025"/>
    <s v="Apr"/>
    <s v="Apr-2025"/>
    <s v="Met"/>
    <s v="25-48 Hours"/>
    <n v="-19.7"/>
  </r>
  <r>
    <s v="SRM-0289"/>
    <s v="SRM"/>
    <d v="2025-04-12T23:40:29"/>
    <s v="P4"/>
    <s v="Report Request"/>
    <s v="Application"/>
    <s v="SRM ticket requiring operational handling"/>
    <s v="Assigned"/>
    <x v="0"/>
    <s v="Arjun"/>
    <n v="48"/>
    <n v="1.74"/>
    <m/>
    <m/>
    <s v="Pending"/>
    <n v="6288.33"/>
    <s v="Medium"/>
    <s v="APAC"/>
    <s v="Email"/>
    <s v="Network Issue"/>
    <s v="No"/>
    <s v="Yes"/>
    <s v="Pending"/>
    <n v="2025"/>
    <s v="Apr"/>
    <s v="Apr-2025"/>
    <s v="Pending"/>
    <s v="Pending"/>
    <s v=""/>
  </r>
  <r>
    <s v="SRM-0327"/>
    <s v="SRM"/>
    <d v="2025-04-13T00:19:36"/>
    <s v="P4"/>
    <s v="New User Setup"/>
    <s v="Application"/>
    <s v="SRM ticket requiring operational handling"/>
    <s v="Assigned"/>
    <x v="3"/>
    <s v="Anil"/>
    <n v="48"/>
    <n v="5.13"/>
    <m/>
    <m/>
    <s v="Pending"/>
    <n v="6287.67"/>
    <s v="High"/>
    <s v="UK"/>
    <s v="Phone"/>
    <s v="Access Issue"/>
    <s v="No"/>
    <s v="No"/>
    <s v="Pending"/>
    <n v="2025"/>
    <s v="Apr"/>
    <s v="Apr-2025"/>
    <s v="Pending"/>
    <s v="Pending"/>
    <s v=""/>
  </r>
  <r>
    <s v="PRM-0112"/>
    <s v="PRM"/>
    <d v="2025-04-13T01:14:23"/>
    <s v="P5"/>
    <s v="Security Vulnerability"/>
    <s v="Database"/>
    <s v="PRM ticket requiring operational handling"/>
    <s v="Closed"/>
    <x v="4"/>
    <s v="Sneha"/>
    <n v="72"/>
    <n v="3.82"/>
    <n v="7.03"/>
    <d v="2025-04-13T08:16:17"/>
    <s v="Met"/>
    <n v="7.03"/>
    <s v="High"/>
    <s v="APAC"/>
    <s v="Email"/>
    <s v="Third-Party Dependency"/>
    <s v="No"/>
    <s v="No"/>
    <s v="Met"/>
    <n v="2025"/>
    <s v="Apr"/>
    <s v="Apr-2025"/>
    <s v="Met"/>
    <s v="5-8 Hours"/>
    <n v="-64.97"/>
  </r>
  <r>
    <s v="SRM-0632"/>
    <s v="SRM"/>
    <d v="2025-04-13T08:49:55"/>
    <s v="P3"/>
    <s v="Report Request"/>
    <s v="Application"/>
    <s v="SRM ticket requiring operational handling"/>
    <s v="Noticed"/>
    <x v="1"/>
    <s v="Kavya"/>
    <n v="24"/>
    <n v="2.5"/>
    <m/>
    <m/>
    <s v="Pending"/>
    <n v="6279.17"/>
    <s v="Low"/>
    <s v="APAC"/>
    <s v="Portal"/>
    <s v="Third-Party Dependency"/>
    <s v="No"/>
    <s v="No"/>
    <s v="Pending"/>
    <n v="2025"/>
    <s v="Apr"/>
    <s v="Apr-2025"/>
    <s v="Pending"/>
    <s v="Pending"/>
    <s v=""/>
  </r>
  <r>
    <s v="SRM-0167"/>
    <s v="SRM"/>
    <d v="2025-04-13T09:05:21"/>
    <s v="P5"/>
    <s v="Report Request"/>
    <s v="Security"/>
    <s v="SRM ticket requiring operational handling"/>
    <s v="Answered"/>
    <x v="4"/>
    <s v="Pooja"/>
    <n v="72"/>
    <n v="11.17"/>
    <n v="56.02"/>
    <d v="2025-04-15T17:06:49"/>
    <s v="Met"/>
    <n v="56.02"/>
    <s v="Low"/>
    <s v="UK"/>
    <s v="Portal"/>
    <s v="Unknown"/>
    <s v="No"/>
    <s v="No"/>
    <s v="Met"/>
    <n v="2025"/>
    <s v="Apr"/>
    <s v="Apr-2025"/>
    <s v="Met"/>
    <s v="48+ Hours"/>
    <n v="-15.979999999999997"/>
  </r>
  <r>
    <s v="PRM-0310"/>
    <s v="PRM"/>
    <d v="2025-04-13T09:36:43"/>
    <s v="P5"/>
    <s v="Integration Root Cause"/>
    <s v="Application"/>
    <s v="PRM ticket requiring operational handling"/>
    <s v="Closed"/>
    <x v="1"/>
    <s v="Suresh"/>
    <n v="72"/>
    <n v="9.02"/>
    <n v="34.15"/>
    <d v="2025-04-14T19:45:36"/>
    <s v="Met"/>
    <n v="34.15"/>
    <s v="Low"/>
    <s v="UK"/>
    <s v="Service Desk"/>
    <s v="Application Defect"/>
    <s v="No"/>
    <s v="No"/>
    <s v="Met"/>
    <n v="2025"/>
    <s v="Apr"/>
    <s v="Apr-2025"/>
    <s v="Met"/>
    <s v="25-48 Hours"/>
    <n v="-37.85"/>
  </r>
  <r>
    <s v="PRM-0397"/>
    <s v="PRM"/>
    <d v="2025-04-14T14:55:04"/>
    <s v="P3"/>
    <s v="Performance Root Cause"/>
    <s v="Security"/>
    <s v="PRM ticket requiring operational handling"/>
    <s v="Closed"/>
    <x v="4"/>
    <s v="Kavya"/>
    <n v="24"/>
    <n v="1.0900000000000001"/>
    <n v="10.02"/>
    <d v="2025-04-15T00:56:12"/>
    <s v="Met"/>
    <n v="10.02"/>
    <s v="High"/>
    <s v="Europe"/>
    <s v="Phone"/>
    <s v="Access Issue"/>
    <s v="No"/>
    <s v="No"/>
    <s v="Met"/>
    <n v="2025"/>
    <s v="Apr"/>
    <s v="Apr-2025"/>
    <s v="Met"/>
    <s v="9-24 Hours"/>
    <n v="-13.98"/>
  </r>
  <r>
    <s v="INM-0600"/>
    <s v="INM"/>
    <d v="2025-04-14T15:43:35"/>
    <s v="P4"/>
    <s v="Certificate/TLS"/>
    <s v="Reporting"/>
    <s v="INM ticket requiring operational handling"/>
    <s v="Closed"/>
    <x v="2"/>
    <s v="Priya"/>
    <n v="48"/>
    <n v="0.77"/>
    <n v="25.78"/>
    <d v="2025-04-15T17:30:12"/>
    <s v="Met"/>
    <n v="25.78"/>
    <s v="Medium"/>
    <s v="UK"/>
    <s v="Service Desk"/>
    <s v="Certificate Expiry"/>
    <s v="No"/>
    <s v="No"/>
    <s v="Met"/>
    <n v="2025"/>
    <s v="Apr"/>
    <s v="Apr-2025"/>
    <s v="Met"/>
    <s v="25-48 Hours"/>
    <n v="-22.22"/>
  </r>
  <r>
    <s v="INM-0569"/>
    <s v="INM"/>
    <d v="2025-04-14T17:10:56"/>
    <s v="P4"/>
    <s v="Login/Access"/>
    <s v="Access"/>
    <s v="INM ticket requiring operational handling"/>
    <s v="Noticed"/>
    <x v="3"/>
    <s v="Pooja"/>
    <n v="48"/>
    <n v="4.28"/>
    <m/>
    <m/>
    <s v="Pending"/>
    <n v="6246.82"/>
    <s v="High"/>
    <s v="APAC"/>
    <s v="Email"/>
    <s v="User Error"/>
    <s v="No"/>
    <s v="No"/>
    <s v="Pending"/>
    <n v="2025"/>
    <s v="Apr"/>
    <s v="Apr-2025"/>
    <s v="Pending"/>
    <s v="Pending"/>
    <s v=""/>
  </r>
  <r>
    <s v="PRM-0578"/>
    <s v="PRM"/>
    <d v="2025-04-14T17:53:17"/>
    <s v="P5"/>
    <s v="Infrastructure Root Cause"/>
    <s v="Database"/>
    <s v="PRM ticket requiring operational handling"/>
    <s v="Closed"/>
    <x v="4"/>
    <s v="Rahul"/>
    <n v="72"/>
    <n v="12.03"/>
    <n v="37.46"/>
    <d v="2025-04-16T07:20:51"/>
    <s v="Met"/>
    <n v="37.46"/>
    <s v="Low"/>
    <s v="US"/>
    <s v="Monitoring Alert"/>
    <s v="Third-Party Dependency"/>
    <s v="No"/>
    <s v="No"/>
    <s v="Met"/>
    <n v="2025"/>
    <s v="Apr"/>
    <s v="Apr-2025"/>
    <s v="Met"/>
    <s v="25-48 Hours"/>
    <n v="-34.54"/>
  </r>
  <r>
    <s v="PRM-0605"/>
    <s v="PRM"/>
    <d v="2025-04-15T08:28:06"/>
    <s v="P4"/>
    <s v="Capacity Problem"/>
    <s v="Middleware"/>
    <s v="PRM ticket requiring operational handling"/>
    <s v="Closed"/>
    <x v="2"/>
    <s v="Manoj"/>
    <n v="48"/>
    <n v="7.38"/>
    <n v="112.82"/>
    <d v="2025-04-20T01:17:22"/>
    <s v="Breached"/>
    <n v="112.82"/>
    <s v="High"/>
    <s v="UK"/>
    <s v="Portal"/>
    <s v="Infrastructure Failure"/>
    <s v="No"/>
    <s v="No"/>
    <s v="Breached"/>
    <n v="2025"/>
    <s v="Apr"/>
    <s v="Apr-2025"/>
    <s v="Breached"/>
    <s v="48+ Hours"/>
    <n v="64.819999999999993"/>
  </r>
  <r>
    <s v="INM-0026"/>
    <s v="INM"/>
    <d v="2025-04-15T15:58:10"/>
    <s v="P3"/>
    <s v="Database Issue"/>
    <s v="Security"/>
    <s v="INM ticket requiring operational handling"/>
    <s v="Assigned"/>
    <x v="3"/>
    <s v="Kiran"/>
    <n v="24"/>
    <n v="1.05"/>
    <m/>
    <m/>
    <s v="Pending"/>
    <n v="6224.03"/>
    <s v="High"/>
    <s v="APAC"/>
    <s v="Email"/>
    <s v="Configuration Error"/>
    <s v="No"/>
    <s v="No"/>
    <s v="Pending"/>
    <n v="2025"/>
    <s v="Apr"/>
    <s v="Apr-2025"/>
    <s v="Pending"/>
    <s v="Pending"/>
    <s v=""/>
  </r>
  <r>
    <s v="SRM-0059"/>
    <s v="SRM"/>
    <d v="2025-04-16T02:47:21"/>
    <s v="P2"/>
    <s v="Account Request"/>
    <s v="Reporting"/>
    <s v="SRM ticket requiring operational handling"/>
    <s v="In Process"/>
    <x v="4"/>
    <s v="Ravi"/>
    <n v="8"/>
    <n v="0.3"/>
    <m/>
    <m/>
    <s v="Pending"/>
    <n v="6213.21"/>
    <s v="High"/>
    <s v="Europe"/>
    <s v="Monitoring Alert"/>
    <s v="User Error"/>
    <s v="No"/>
    <s v="No"/>
    <s v="Pending"/>
    <n v="2025"/>
    <s v="Apr"/>
    <s v="Apr-2025"/>
    <s v="Pending"/>
    <s v="Pending"/>
    <s v=""/>
  </r>
  <r>
    <s v="PRM-0211"/>
    <s v="PRM"/>
    <d v="2025-04-16T07:26:58"/>
    <s v="P4"/>
    <s v="Recurring Application Issue"/>
    <s v="Infrastructure"/>
    <s v="PRM ticket requiring operational handling"/>
    <s v="Answered"/>
    <x v="5"/>
    <s v="Kavya"/>
    <n v="48"/>
    <n v="4.96"/>
    <n v="18.27"/>
    <d v="2025-04-17T01:43:00"/>
    <s v="Met"/>
    <n v="18.27"/>
    <s v="High"/>
    <s v="India"/>
    <s v="Service Desk"/>
    <s v="Configuration Error"/>
    <s v="No"/>
    <s v="No"/>
    <s v="Met"/>
    <n v="2025"/>
    <s v="Apr"/>
    <s v="Apr-2025"/>
    <s v="Met"/>
    <s v="9-24 Hours"/>
    <n v="-29.73"/>
  </r>
  <r>
    <s v="SRM-0883"/>
    <s v="SRM"/>
    <d v="2025-04-16T19:09:07"/>
    <s v="P3"/>
    <s v="Data Request"/>
    <s v="Security"/>
    <s v="SRM ticket requiring operational handling"/>
    <s v="Closed"/>
    <x v="2"/>
    <s v="Kavya"/>
    <n v="24"/>
    <n v="0.83"/>
    <n v="6.27"/>
    <d v="2025-04-17T01:25:05"/>
    <s v="Met"/>
    <n v="6.27"/>
    <s v="High"/>
    <s v="US"/>
    <s v="Monitoring Alert"/>
    <s v="User Error"/>
    <s v="Yes"/>
    <s v="No"/>
    <s v="Met"/>
    <n v="2025"/>
    <s v="Apr"/>
    <s v="Apr-2025"/>
    <s v="Met"/>
    <s v="5-8 Hours"/>
    <n v="-17.73"/>
  </r>
  <r>
    <s v="SRM-0865"/>
    <s v="SRM"/>
    <d v="2025-04-16T21:08:50"/>
    <s v="P4"/>
    <s v="Certificate Request"/>
    <s v="Security"/>
    <s v="SRM ticket requiring operational handling"/>
    <s v="In Process"/>
    <x v="0"/>
    <s v="Kiran"/>
    <n v="48"/>
    <n v="1.63"/>
    <m/>
    <m/>
    <s v="Pending"/>
    <n v="6194.85"/>
    <s v="Medium"/>
    <s v="US"/>
    <s v="Email"/>
    <s v="User Error"/>
    <s v="No"/>
    <s v="No"/>
    <s v="Pending"/>
    <n v="2025"/>
    <s v="Apr"/>
    <s v="Apr-2025"/>
    <s v="Pending"/>
    <s v="Pending"/>
    <s v=""/>
  </r>
  <r>
    <s v="INM-0984"/>
    <s v="INM"/>
    <d v="2025-04-18T15:36:28"/>
    <s v="P3"/>
    <s v="Performance Issue"/>
    <s v="Database"/>
    <s v="INM ticket requiring operational handling"/>
    <s v="Answered"/>
    <x v="0"/>
    <s v="Neha"/>
    <n v="24"/>
    <n v="2.52"/>
    <n v="8.31"/>
    <d v="2025-04-18T23:54:53"/>
    <s v="Met"/>
    <n v="8.31"/>
    <s v="Low"/>
    <s v="UK"/>
    <s v="Monitoring Alert"/>
    <s v="Application Defect"/>
    <s v="No"/>
    <s v="Yes"/>
    <s v="Met"/>
    <n v="2025"/>
    <s v="Apr"/>
    <s v="Apr-2025"/>
    <s v="Met"/>
    <s v="9-24 Hours"/>
    <n v="-15.69"/>
  </r>
  <r>
    <s v="PRM-0128"/>
    <s v="PRM"/>
    <d v="2025-04-18T21:27:32"/>
    <s v="P4"/>
    <s v="Integration Root Cause"/>
    <s v="Reporting"/>
    <s v="PRM ticket requiring operational handling"/>
    <s v="Closed"/>
    <x v="4"/>
    <s v="Manoj"/>
    <n v="48"/>
    <n v="10.16"/>
    <n v="14.01"/>
    <d v="2025-04-19T11:28:10"/>
    <s v="Met"/>
    <n v="14.01"/>
    <s v="Medium"/>
    <s v="US"/>
    <s v="Monitoring Alert"/>
    <s v="Capacity Constraint"/>
    <s v="No"/>
    <s v="No"/>
    <s v="Met"/>
    <n v="2025"/>
    <s v="Apr"/>
    <s v="Apr-2025"/>
    <s v="Met"/>
    <s v="9-24 Hours"/>
    <n v="-33.99"/>
  </r>
  <r>
    <s v="PRM-0193"/>
    <s v="PRM"/>
    <d v="2025-04-19T06:03:56"/>
    <s v="P2"/>
    <s v="Infrastructure Root Cause"/>
    <s v="Security"/>
    <s v="PRM ticket requiring operational handling"/>
    <s v="In Process"/>
    <x v="3"/>
    <s v="Nisha"/>
    <n v="8"/>
    <n v="0.21"/>
    <m/>
    <m/>
    <s v="Pending"/>
    <n v="6137.93"/>
    <s v="High"/>
    <s v="APAC"/>
    <s v="Monitoring Alert"/>
    <s v="Network Issue"/>
    <s v="No"/>
    <s v="No"/>
    <s v="Pending"/>
    <n v="2025"/>
    <s v="Apr"/>
    <s v="Apr-2025"/>
    <s v="Pending"/>
    <s v="Pending"/>
    <s v=""/>
  </r>
  <r>
    <s v="PRM-0390"/>
    <s v="PRM"/>
    <d v="2025-04-19T10:27:59"/>
    <s v="P3"/>
    <s v="Capacity Problem"/>
    <s v="Reporting"/>
    <s v="PRM ticket requiring operational handling"/>
    <s v="In Process"/>
    <x v="0"/>
    <s v="Manoj"/>
    <n v="24"/>
    <n v="3.16"/>
    <m/>
    <m/>
    <s v="Pending"/>
    <n v="6133.53"/>
    <s v="High"/>
    <s v="Europe"/>
    <s v="Email"/>
    <s v="Certificate Expiry"/>
    <s v="No"/>
    <s v="Yes"/>
    <s v="Pending"/>
    <n v="2025"/>
    <s v="Apr"/>
    <s v="Apr-2025"/>
    <s v="Pending"/>
    <s v="Pending"/>
    <s v=""/>
  </r>
  <r>
    <s v="INM-0934"/>
    <s v="INM"/>
    <d v="2025-04-19T14:08:46"/>
    <s v="P4"/>
    <s v="Login/Access"/>
    <s v="Reporting"/>
    <s v="INM ticket requiring operational handling"/>
    <s v="In Process"/>
    <x v="3"/>
    <s v="Nisha"/>
    <n v="48"/>
    <n v="7.31"/>
    <m/>
    <m/>
    <s v="Pending"/>
    <n v="6129.85"/>
    <s v="Low"/>
    <s v="UK"/>
    <s v="Service Desk"/>
    <s v="User Error"/>
    <s v="No"/>
    <s v="No"/>
    <s v="Pending"/>
    <n v="2025"/>
    <s v="Apr"/>
    <s v="Apr-2025"/>
    <s v="Pending"/>
    <s v="Pending"/>
    <s v=""/>
  </r>
  <r>
    <s v="SRM-0663"/>
    <s v="SRM"/>
    <d v="2025-04-19T22:49:18"/>
    <s v="P3"/>
    <s v="Access Request"/>
    <s v="Infrastructure"/>
    <s v="SRM ticket requiring operational handling"/>
    <s v="Answered"/>
    <x v="4"/>
    <s v="Sneha"/>
    <n v="24"/>
    <n v="2.16"/>
    <n v="27.49"/>
    <d v="2025-04-21T02:18:42"/>
    <s v="Breached"/>
    <n v="27.49"/>
    <s v="High"/>
    <s v="India"/>
    <s v="Service Desk"/>
    <s v="Third-Party Dependency"/>
    <s v="No"/>
    <s v="No"/>
    <s v="Breached"/>
    <n v="2025"/>
    <s v="Apr"/>
    <s v="Apr-2025"/>
    <s v="Breached"/>
    <s v="25-48 Hours"/>
    <n v="3.4899999999999984"/>
  </r>
  <r>
    <s v="INM-0244"/>
    <s v="INM"/>
    <d v="2025-04-20T00:54:30"/>
    <s v="P5"/>
    <s v="Network Connectivity"/>
    <s v="Database"/>
    <s v="INM ticket requiring operational handling"/>
    <s v="In Process"/>
    <x v="4"/>
    <s v="Ravi"/>
    <n v="72"/>
    <n v="11.64"/>
    <m/>
    <m/>
    <s v="Pending"/>
    <n v="6119.09"/>
    <s v="Low"/>
    <s v="US"/>
    <s v="Monitoring Alert"/>
    <s v="Network Issue"/>
    <s v="No"/>
    <s v="No"/>
    <s v="Pending"/>
    <n v="2025"/>
    <s v="Apr"/>
    <s v="Apr-2025"/>
    <s v="Pending"/>
    <s v="Pending"/>
    <s v=""/>
  </r>
  <r>
    <s v="INM-0824"/>
    <s v="INM"/>
    <d v="2025-04-20T05:47:35"/>
    <s v="P4"/>
    <s v="Server Issue"/>
    <s v="Security"/>
    <s v="INM ticket requiring operational handling"/>
    <s v="In Process"/>
    <x v="4"/>
    <s v="Arjun"/>
    <n v="48"/>
    <n v="2.52"/>
    <m/>
    <m/>
    <s v="Pending"/>
    <n v="6114.21"/>
    <s v="Low"/>
    <s v="UK"/>
    <s v="Phone"/>
    <s v="Unknown"/>
    <s v="No"/>
    <s v="No"/>
    <s v="Pending"/>
    <n v="2025"/>
    <s v="Apr"/>
    <s v="Apr-2025"/>
    <s v="Pending"/>
    <s v="Pending"/>
    <s v=""/>
  </r>
  <r>
    <s v="PRM-0688"/>
    <s v="PRM"/>
    <d v="2025-04-20T09:20:08"/>
    <s v="P3"/>
    <s v="Recurring Application Issue"/>
    <s v="Application"/>
    <s v="PRM ticket requiring operational handling"/>
    <s v="Closed"/>
    <x v="1"/>
    <s v="Arjun"/>
    <n v="24"/>
    <n v="1.94"/>
    <n v="12.23"/>
    <d v="2025-04-20T21:33:58"/>
    <s v="Met"/>
    <n v="12.23"/>
    <s v="Medium"/>
    <s v="Europe"/>
    <s v="Phone"/>
    <s v="Infrastructure Failure"/>
    <s v="No"/>
    <s v="No"/>
    <s v="Met"/>
    <n v="2025"/>
    <s v="Apr"/>
    <s v="Apr-2025"/>
    <s v="Met"/>
    <s v="9-24 Hours"/>
    <n v="-11.77"/>
  </r>
  <r>
    <s v="PRM-0233"/>
    <s v="PRM"/>
    <d v="2025-04-20T09:23:29"/>
    <s v="P4"/>
    <s v="Capacity Problem"/>
    <s v="Security"/>
    <s v="PRM ticket requiring operational handling"/>
    <s v="Closed"/>
    <x v="1"/>
    <s v="Asha"/>
    <n v="48"/>
    <n v="5"/>
    <n v="13.06"/>
    <d v="2025-04-20T22:26:52"/>
    <s v="Met"/>
    <n v="13.06"/>
    <s v="High"/>
    <s v="UK"/>
    <s v="Portal"/>
    <s v="Infrastructure Failure"/>
    <s v="No"/>
    <s v="No"/>
    <s v="Met"/>
    <n v="2025"/>
    <s v="Apr"/>
    <s v="Apr-2025"/>
    <s v="Met"/>
    <s v="9-24 Hours"/>
    <n v="-34.94"/>
  </r>
  <r>
    <s v="SRM-0434"/>
    <s v="SRM"/>
    <d v="2025-04-20T11:22:17"/>
    <s v="P4"/>
    <s v="Configuration Change"/>
    <s v="Database"/>
    <s v="SRM ticket requiring operational handling"/>
    <s v="Closed"/>
    <x v="3"/>
    <s v="Kavya"/>
    <n v="48"/>
    <n v="6.94"/>
    <n v="69.17"/>
    <d v="2025-04-23T08:32:18"/>
    <s v="Breached"/>
    <n v="69.17"/>
    <s v="Low"/>
    <s v="India"/>
    <s v="Service Desk"/>
    <s v="Application Defect"/>
    <s v="No"/>
    <s v="No"/>
    <s v="Breached"/>
    <n v="2025"/>
    <s v="Apr"/>
    <s v="Apr-2025"/>
    <s v="Breached"/>
    <s v="48+ Hours"/>
    <n v="21.17"/>
  </r>
  <r>
    <s v="SRM-0078"/>
    <s v="SRM"/>
    <d v="2025-04-20T22:20:05"/>
    <s v="P5"/>
    <s v="Access Request"/>
    <s v="Access"/>
    <s v="SRM ticket requiring operational handling"/>
    <s v="Noticed"/>
    <x v="5"/>
    <s v="Sneha"/>
    <n v="72"/>
    <n v="9.81"/>
    <m/>
    <m/>
    <s v="Pending"/>
    <n v="6097.67"/>
    <s v="Medium"/>
    <s v="UK"/>
    <s v="Email"/>
    <s v="Configuration Error"/>
    <s v="No"/>
    <s v="Yes"/>
    <s v="Pending"/>
    <n v="2025"/>
    <s v="Apr"/>
    <s v="Apr-2025"/>
    <s v="Pending"/>
    <s v="Pending"/>
    <s v=""/>
  </r>
  <r>
    <s v="INM-0771"/>
    <s v="INM"/>
    <d v="2025-04-21T13:15:02"/>
    <s v="P4"/>
    <s v="Database Issue"/>
    <s v="Middleware"/>
    <s v="INM ticket requiring operational handling"/>
    <s v="Closed"/>
    <x v="2"/>
    <s v="Meera"/>
    <n v="48"/>
    <n v="7.24"/>
    <n v="18.34"/>
    <d v="2025-04-22T07:35:39"/>
    <s v="Met"/>
    <n v="18.34"/>
    <s v="Medium"/>
    <s v="Europe"/>
    <s v="Email"/>
    <s v="Configuration Error"/>
    <s v="No"/>
    <s v="No"/>
    <s v="Met"/>
    <n v="2025"/>
    <s v="Apr"/>
    <s v="Apr-2025"/>
    <s v="Met"/>
    <s v="9-24 Hours"/>
    <n v="-29.66"/>
  </r>
  <r>
    <s v="INM-0502"/>
    <s v="INM"/>
    <d v="2025-04-21T13:28:39"/>
    <s v="P4"/>
    <s v="Performance Issue"/>
    <s v="Security"/>
    <s v="INM ticket requiring operational handling"/>
    <s v="Assigned"/>
    <x v="4"/>
    <s v="Priya"/>
    <n v="48"/>
    <n v="3.16"/>
    <m/>
    <m/>
    <s v="Pending"/>
    <n v="6082.52"/>
    <s v="Medium"/>
    <s v="APAC"/>
    <s v="Phone"/>
    <s v="Infrastructure Failure"/>
    <s v="No"/>
    <s v="No"/>
    <s v="Pending"/>
    <n v="2025"/>
    <s v="Apr"/>
    <s v="Apr-2025"/>
    <s v="Pending"/>
    <s v="Pending"/>
    <s v=""/>
  </r>
  <r>
    <s v="INM-0986"/>
    <s v="INM"/>
    <d v="2025-04-21T22:17:07"/>
    <s v="P3"/>
    <s v="Performance Issue"/>
    <s v="Security"/>
    <s v="INM ticket requiring operational handling"/>
    <s v="Closed"/>
    <x v="3"/>
    <s v="Kavya"/>
    <n v="24"/>
    <n v="0.93"/>
    <n v="16.89"/>
    <d v="2025-04-22T15:10:40"/>
    <s v="Met"/>
    <n v="16.89"/>
    <s v="Low"/>
    <s v="APAC"/>
    <s v="Email"/>
    <s v="Unknown"/>
    <s v="No"/>
    <s v="No"/>
    <s v="Met"/>
    <n v="2025"/>
    <s v="Apr"/>
    <s v="Apr-2025"/>
    <s v="Met"/>
    <s v="9-24 Hours"/>
    <n v="-7.1099999999999994"/>
  </r>
  <r>
    <s v="INM-0652"/>
    <s v="INM"/>
    <d v="2025-04-22T00:59:31"/>
    <s v="P4"/>
    <s v="Database Issue"/>
    <s v="Infrastructure"/>
    <s v="INM ticket requiring operational handling"/>
    <s v="Assigned"/>
    <x v="1"/>
    <s v="Swati"/>
    <n v="48"/>
    <n v="1.67"/>
    <m/>
    <m/>
    <s v="Pending"/>
    <n v="6071.01"/>
    <s v="High"/>
    <s v="India"/>
    <s v="Portal"/>
    <s v="Certificate Expiry"/>
    <s v="No"/>
    <s v="No"/>
    <s v="Pending"/>
    <n v="2025"/>
    <s v="Apr"/>
    <s v="Apr-2025"/>
    <s v="Pending"/>
    <s v="Pending"/>
    <s v=""/>
  </r>
  <r>
    <s v="PRM-0575"/>
    <s v="PRM"/>
    <d v="2025-04-22T02:30:16"/>
    <s v="P5"/>
    <s v="Database Root Cause"/>
    <s v="Database"/>
    <s v="PRM ticket requiring operational handling"/>
    <s v="In Process"/>
    <x v="3"/>
    <s v="Meera"/>
    <n v="72"/>
    <n v="6.35"/>
    <m/>
    <m/>
    <s v="Pending"/>
    <n v="6069.5"/>
    <s v="High"/>
    <s v="Europe"/>
    <s v="Phone"/>
    <s v="User Error"/>
    <s v="No"/>
    <s v="No"/>
    <s v="Pending"/>
    <n v="2025"/>
    <s v="Apr"/>
    <s v="Apr-2025"/>
    <s v="Pending"/>
    <s v="Pending"/>
    <s v=""/>
  </r>
  <r>
    <s v="PRM-0999"/>
    <s v="PRM"/>
    <d v="2025-04-22T04:43:01"/>
    <s v="P2"/>
    <s v="Infrastructure Root Cause"/>
    <s v="Reporting"/>
    <s v="PRM ticket requiring operational handling"/>
    <s v="Noticed"/>
    <x v="3"/>
    <s v="Pooja"/>
    <n v="8"/>
    <n v="1.2"/>
    <m/>
    <m/>
    <s v="Pending"/>
    <n v="6067.28"/>
    <s v="High"/>
    <s v="US"/>
    <s v="Service Desk"/>
    <s v="Network Issue"/>
    <s v="No"/>
    <s v="No"/>
    <s v="Pending"/>
    <n v="2025"/>
    <s v="Apr"/>
    <s v="Apr-2025"/>
    <s v="Pending"/>
    <s v="Pending"/>
    <s v=""/>
  </r>
  <r>
    <s v="SRM-0087"/>
    <s v="SRM"/>
    <d v="2025-04-22T13:18:03"/>
    <s v="P2"/>
    <s v="Certificate Request"/>
    <s v="Database"/>
    <s v="SRM ticket requiring operational handling"/>
    <s v="Assigned"/>
    <x v="4"/>
    <s v="Kavya"/>
    <n v="8"/>
    <n v="0.73"/>
    <m/>
    <m/>
    <s v="Pending"/>
    <n v="6058.7"/>
    <s v="High"/>
    <s v="India"/>
    <s v="Service Desk"/>
    <s v="Infrastructure Failure"/>
    <s v="No"/>
    <s v="No"/>
    <s v="Pending"/>
    <n v="2025"/>
    <s v="Apr"/>
    <s v="Apr-2025"/>
    <s v="Pending"/>
    <s v="Pending"/>
    <s v=""/>
  </r>
  <r>
    <s v="PRM-0512"/>
    <s v="PRM"/>
    <d v="2025-04-23T00:08:39"/>
    <s v="P5"/>
    <s v="Infrastructure Root Cause"/>
    <s v="Middleware"/>
    <s v="PRM ticket requiring operational handling"/>
    <s v="Closed"/>
    <x v="5"/>
    <s v="Pooja"/>
    <n v="72"/>
    <n v="5.98"/>
    <n v="14.48"/>
    <d v="2025-04-23T14:37:37"/>
    <s v="Met"/>
    <n v="14.48"/>
    <s v="Low"/>
    <s v="India"/>
    <s v="Portal"/>
    <s v="User Error"/>
    <s v="No"/>
    <s v="No"/>
    <s v="Met"/>
    <n v="2025"/>
    <s v="Apr"/>
    <s v="Apr-2025"/>
    <s v="Met"/>
    <s v="9-24 Hours"/>
    <n v="-57.519999999999996"/>
  </r>
  <r>
    <s v="PRM-0255"/>
    <s v="PRM"/>
    <d v="2025-04-23T04:41:47"/>
    <s v="P1"/>
    <s v="Security Vulnerability"/>
    <s v="Middleware"/>
    <s v="PRM ticket requiring operational handling"/>
    <s v="Closed"/>
    <x v="0"/>
    <s v="Suresh"/>
    <n v="4"/>
    <n v="0.21"/>
    <n v="2.94"/>
    <d v="2025-04-23T07:38:22"/>
    <s v="Met"/>
    <n v="2.94"/>
    <s v="Critical"/>
    <s v="Europe"/>
    <s v="Portal"/>
    <s v="Network Issue"/>
    <s v="No"/>
    <s v="Yes"/>
    <s v="Met"/>
    <n v="2025"/>
    <s v="Apr"/>
    <s v="Apr-2025"/>
    <s v="Met"/>
    <s v="0-4 Hours"/>
    <n v="-1.06"/>
  </r>
  <r>
    <s v="INM-0123"/>
    <s v="INM"/>
    <d v="2025-04-23T09:17:59"/>
    <s v="P3"/>
    <s v="Application Down"/>
    <s v="Security"/>
    <s v="INM ticket requiring operational handling"/>
    <s v="Closed"/>
    <x v="2"/>
    <s v="Suresh"/>
    <n v="24"/>
    <n v="1.62"/>
    <n v="10.52"/>
    <d v="2025-04-23T19:49:05"/>
    <s v="Met"/>
    <n v="10.52"/>
    <s v="High"/>
    <s v="US"/>
    <s v="Monitoring Alert"/>
    <s v="Access Issue"/>
    <s v="No"/>
    <s v="No"/>
    <s v="Met"/>
    <n v="2025"/>
    <s v="Apr"/>
    <s v="Apr-2025"/>
    <s v="Met"/>
    <s v="9-24 Hours"/>
    <n v="-13.48"/>
  </r>
  <r>
    <s v="INM-0003"/>
    <s v="INM"/>
    <d v="2025-04-23T11:48:09"/>
    <s v="P4"/>
    <s v="Login/Access"/>
    <s v="Middleware"/>
    <s v="INM ticket requiring operational handling"/>
    <s v="Noticed"/>
    <x v="5"/>
    <s v="Pooja"/>
    <n v="48"/>
    <n v="2.12"/>
    <m/>
    <m/>
    <s v="Pending"/>
    <n v="6036.2"/>
    <s v="Medium"/>
    <s v="UK"/>
    <s v="Phone"/>
    <s v="Certificate Expiry"/>
    <s v="No"/>
    <s v="No"/>
    <s v="Pending"/>
    <n v="2025"/>
    <s v="Apr"/>
    <s v="Apr-2025"/>
    <s v="Pending"/>
    <s v="Pending"/>
    <s v=""/>
  </r>
  <r>
    <s v="PRM-0534"/>
    <s v="PRM"/>
    <d v="2025-04-23T21:50:33"/>
    <s v="P4"/>
    <s v="Infrastructure Root Cause"/>
    <s v="Security"/>
    <s v="PRM ticket requiring operational handling"/>
    <s v="In Process"/>
    <x v="0"/>
    <s v="Amit"/>
    <n v="48"/>
    <n v="3.7"/>
    <m/>
    <m/>
    <s v="Pending"/>
    <n v="6026.16"/>
    <s v="Low"/>
    <s v="India"/>
    <s v="Portal"/>
    <s v="Application Defect"/>
    <s v="No"/>
    <s v="Yes"/>
    <s v="Pending"/>
    <n v="2025"/>
    <s v="Apr"/>
    <s v="Apr-2025"/>
    <s v="Pending"/>
    <s v="Pending"/>
    <s v=""/>
  </r>
  <r>
    <s v="PRM-0286"/>
    <s v="PRM"/>
    <d v="2025-04-24T06:35:34"/>
    <s v="P4"/>
    <s v="Integration Root Cause"/>
    <s v="Database"/>
    <s v="PRM ticket requiring operational handling"/>
    <s v="In Process"/>
    <x v="4"/>
    <s v="Nisha"/>
    <n v="48"/>
    <n v="4.49"/>
    <m/>
    <m/>
    <s v="Pending"/>
    <n v="6017.41"/>
    <s v="Low"/>
    <s v="APAC"/>
    <s v="Monitoring Alert"/>
    <s v="Capacity Constraint"/>
    <s v="No"/>
    <s v="No"/>
    <s v="Pending"/>
    <n v="2025"/>
    <s v="Apr"/>
    <s v="Apr-2025"/>
    <s v="Pending"/>
    <s v="Pending"/>
    <s v=""/>
  </r>
  <r>
    <s v="PRM-0359"/>
    <s v="PRM"/>
    <d v="2025-04-24T16:37:12"/>
    <s v="P3"/>
    <s v="Database Root Cause"/>
    <s v="Security"/>
    <s v="PRM ticket requiring operational handling"/>
    <s v="Closed"/>
    <x v="4"/>
    <s v="Nisha"/>
    <n v="24"/>
    <n v="7.44"/>
    <n v="10.34"/>
    <d v="2025-04-25T02:57:50"/>
    <s v="Met"/>
    <n v="10.34"/>
    <s v="Medium"/>
    <s v="APAC"/>
    <s v="Monitoring Alert"/>
    <s v="User Error"/>
    <s v="No"/>
    <s v="No"/>
    <s v="Met"/>
    <n v="2025"/>
    <s v="Apr"/>
    <s v="Apr-2025"/>
    <s v="Met"/>
    <s v="9-24 Hours"/>
    <n v="-13.66"/>
  </r>
  <r>
    <s v="INM-0842"/>
    <s v="INM"/>
    <d v="2025-04-24T17:35:01"/>
    <s v="P2"/>
    <s v="Application Down"/>
    <s v="Security"/>
    <s v="INM ticket requiring operational handling"/>
    <s v="In Process"/>
    <x v="3"/>
    <s v="Ravi"/>
    <n v="8"/>
    <n v="0.12"/>
    <m/>
    <m/>
    <s v="Pending"/>
    <n v="6006.42"/>
    <s v="High"/>
    <s v="India"/>
    <s v="Phone"/>
    <s v="Unknown"/>
    <s v="No"/>
    <s v="No"/>
    <s v="Pending"/>
    <n v="2025"/>
    <s v="Apr"/>
    <s v="Apr-2025"/>
    <s v="Pending"/>
    <s v="Pending"/>
    <s v=""/>
  </r>
  <r>
    <s v="PRM-0861"/>
    <s v="PRM"/>
    <d v="2025-04-24T19:25:33"/>
    <s v="P2"/>
    <s v="Security Vulnerability"/>
    <s v="Database"/>
    <s v="PRM ticket requiring operational handling"/>
    <s v="Closed"/>
    <x v="1"/>
    <s v="Neha"/>
    <n v="8"/>
    <n v="1.32"/>
    <n v="1.82"/>
    <d v="2025-04-24T21:14:36"/>
    <s v="Met"/>
    <n v="1.82"/>
    <s v="High"/>
    <s v="UK"/>
    <s v="Portal"/>
    <s v="Network Issue"/>
    <s v="No"/>
    <s v="Yes"/>
    <s v="Met"/>
    <n v="2025"/>
    <s v="Apr"/>
    <s v="Apr-2025"/>
    <s v="Met"/>
    <s v="0-4 Hours"/>
    <n v="-6.18"/>
  </r>
  <r>
    <s v="PRM-0356"/>
    <s v="PRM"/>
    <d v="2025-04-24T21:27:27"/>
    <s v="P5"/>
    <s v="Process Gap"/>
    <s v="Security"/>
    <s v="PRM ticket requiring operational handling"/>
    <s v="Assigned"/>
    <x v="2"/>
    <s v="Amit"/>
    <n v="72"/>
    <n v="16.8"/>
    <m/>
    <m/>
    <s v="Pending"/>
    <n v="6002.54"/>
    <s v="High"/>
    <s v="Europe"/>
    <s v="Portal"/>
    <s v="Capacity Constraint"/>
    <s v="No"/>
    <s v="No"/>
    <s v="Pending"/>
    <n v="2025"/>
    <s v="Apr"/>
    <s v="Apr-2025"/>
    <s v="Pending"/>
    <s v="Pending"/>
    <s v=""/>
  </r>
  <r>
    <s v="PRM-0580"/>
    <s v="PRM"/>
    <d v="2025-04-25T05:01:04"/>
    <s v="P5"/>
    <s v="Security Vulnerability"/>
    <s v="Reporting"/>
    <s v="PRM ticket requiring operational handling"/>
    <s v="Closed"/>
    <x v="2"/>
    <s v="Sneha"/>
    <n v="72"/>
    <n v="2.91"/>
    <n v="64.33"/>
    <d v="2025-04-27T21:21:09"/>
    <s v="Met"/>
    <n v="64.33"/>
    <s v="Low"/>
    <s v="UK"/>
    <s v="Service Desk"/>
    <s v="Unknown"/>
    <s v="No"/>
    <s v="No"/>
    <s v="Met"/>
    <n v="2025"/>
    <s v="Apr"/>
    <s v="Apr-2025"/>
    <s v="Met"/>
    <s v="48+ Hours"/>
    <n v="-7.6700000000000017"/>
  </r>
  <r>
    <s v="SRM-0591"/>
    <s v="SRM"/>
    <d v="2025-04-25T09:27:58"/>
    <s v="P4"/>
    <s v="Configuration Change"/>
    <s v="Access"/>
    <s v="SRM ticket requiring operational handling"/>
    <s v="Noticed"/>
    <x v="1"/>
    <s v="Swati"/>
    <n v="48"/>
    <n v="3.47"/>
    <m/>
    <m/>
    <s v="Pending"/>
    <n v="5990.53"/>
    <s v="Low"/>
    <s v="US"/>
    <s v="Phone"/>
    <s v="Infrastructure Failure"/>
    <s v="No"/>
    <s v="No"/>
    <s v="Pending"/>
    <n v="2025"/>
    <s v="Apr"/>
    <s v="Apr-2025"/>
    <s v="Pending"/>
    <s v="Pending"/>
    <s v=""/>
  </r>
  <r>
    <s v="INM-0730"/>
    <s v="INM"/>
    <d v="2025-04-25T21:33:11"/>
    <s v="P5"/>
    <s v="Network Connectivity"/>
    <s v="Reporting"/>
    <s v="INM ticket requiring operational handling"/>
    <s v="Closed"/>
    <x v="1"/>
    <s v="Ravi"/>
    <n v="72"/>
    <n v="2.25"/>
    <n v="47.46"/>
    <d v="2025-04-27T21:00:54"/>
    <s v="Met"/>
    <n v="47.46"/>
    <s v="Low"/>
    <s v="India"/>
    <s v="Service Desk"/>
    <s v="Access Issue"/>
    <s v="No"/>
    <s v="No"/>
    <s v="Met"/>
    <n v="2025"/>
    <s v="Apr"/>
    <s v="Apr-2025"/>
    <s v="Met"/>
    <s v="25-48 Hours"/>
    <n v="-24.54"/>
  </r>
  <r>
    <s v="PRM-0661"/>
    <s v="PRM"/>
    <d v="2025-04-26T07:44:10"/>
    <s v="P3"/>
    <s v="Capacity Problem"/>
    <s v="Security"/>
    <s v="PRM ticket requiring operational handling"/>
    <s v="Closed"/>
    <x v="2"/>
    <s v="Anil"/>
    <n v="24"/>
    <n v="1.19"/>
    <n v="9.56"/>
    <d v="2025-04-26T17:17:47"/>
    <s v="Met"/>
    <n v="9.56"/>
    <s v="Low"/>
    <s v="US"/>
    <s v="Phone"/>
    <s v="Certificate Expiry"/>
    <s v="No"/>
    <s v="No"/>
    <s v="Met"/>
    <n v="2025"/>
    <s v="Apr"/>
    <s v="Apr-2025"/>
    <s v="Met"/>
    <s v="9-24 Hours"/>
    <n v="-14.44"/>
  </r>
  <r>
    <s v="PRM-0059"/>
    <s v="PRM"/>
    <d v="2025-04-26T13:40:06"/>
    <s v="P4"/>
    <s v="Database Root Cause"/>
    <s v="Middleware"/>
    <s v="PRM ticket requiring operational handling"/>
    <s v="In Process"/>
    <x v="4"/>
    <s v="Swati"/>
    <n v="48"/>
    <n v="8.2200000000000006"/>
    <m/>
    <m/>
    <s v="Pending"/>
    <n v="5962.33"/>
    <s v="High"/>
    <s v="India"/>
    <s v="Portal"/>
    <s v="Infrastructure Failure"/>
    <s v="No"/>
    <s v="No"/>
    <s v="Pending"/>
    <n v="2025"/>
    <s v="Apr"/>
    <s v="Apr-2025"/>
    <s v="Pending"/>
    <s v="Pending"/>
    <s v=""/>
  </r>
  <r>
    <s v="INM-0316"/>
    <s v="INM"/>
    <d v="2025-04-27T00:54:37"/>
    <s v="P4"/>
    <s v="Performance Issue"/>
    <s v="Application"/>
    <s v="INM ticket requiring operational handling"/>
    <s v="Assigned"/>
    <x v="4"/>
    <s v="Manoj"/>
    <n v="48"/>
    <n v="4.54"/>
    <m/>
    <m/>
    <s v="Pending"/>
    <n v="5951.09"/>
    <s v="Medium"/>
    <s v="APAC"/>
    <s v="Email"/>
    <s v="Unknown"/>
    <s v="No"/>
    <s v="No"/>
    <s v="Pending"/>
    <n v="2025"/>
    <s v="Apr"/>
    <s v="Apr-2025"/>
    <s v="Pending"/>
    <s v="Pending"/>
    <s v=""/>
  </r>
  <r>
    <s v="SRM-0729"/>
    <s v="SRM"/>
    <d v="2025-04-27T20:41:25"/>
    <s v="P4"/>
    <s v="New User Setup"/>
    <s v="Application"/>
    <s v="SRM ticket requiring operational handling"/>
    <s v="Assigned"/>
    <x v="2"/>
    <s v="Sneha"/>
    <n v="48"/>
    <n v="3.43"/>
    <m/>
    <m/>
    <s v="Pending"/>
    <n v="5931.31"/>
    <s v="High"/>
    <s v="UK"/>
    <s v="Portal"/>
    <s v="Capacity Constraint"/>
    <s v="No"/>
    <s v="No"/>
    <s v="Pending"/>
    <n v="2025"/>
    <s v="Apr"/>
    <s v="Apr-2025"/>
    <s v="Pending"/>
    <s v="Pending"/>
    <s v=""/>
  </r>
  <r>
    <s v="INM-0255"/>
    <s v="INM"/>
    <d v="2025-04-27T21:32:57"/>
    <s v="P3"/>
    <s v="Database Issue"/>
    <s v="Security"/>
    <s v="INM ticket requiring operational handling"/>
    <s v="Answered"/>
    <x v="3"/>
    <s v="Manoj"/>
    <n v="24"/>
    <n v="1.61"/>
    <n v="13.04"/>
    <d v="2025-04-28T10:35:13"/>
    <s v="Met"/>
    <n v="13.04"/>
    <s v="Medium"/>
    <s v="APAC"/>
    <s v="Service Desk"/>
    <s v="User Error"/>
    <s v="No"/>
    <s v="No"/>
    <s v="Met"/>
    <n v="2025"/>
    <s v="Apr"/>
    <s v="Apr-2025"/>
    <s v="Met"/>
    <s v="9-24 Hours"/>
    <n v="-10.96"/>
  </r>
  <r>
    <s v="PRM-0403"/>
    <s v="PRM"/>
    <d v="2025-04-28T07:43:25"/>
    <s v="P5"/>
    <s v="Infrastructure Root Cause"/>
    <s v="Reporting"/>
    <s v="PRM ticket requiring operational handling"/>
    <s v="Answered"/>
    <x v="1"/>
    <s v="Neha"/>
    <n v="72"/>
    <n v="4.9800000000000004"/>
    <n v="6.49"/>
    <d v="2025-04-28T14:12:42"/>
    <s v="Met"/>
    <n v="6.49"/>
    <s v="Medium"/>
    <s v="UK"/>
    <s v="Email"/>
    <s v="Network Issue"/>
    <s v="No"/>
    <s v="No"/>
    <s v="Met"/>
    <n v="2025"/>
    <s v="Apr"/>
    <s v="Apr-2025"/>
    <s v="Met"/>
    <s v="5-8 Hours"/>
    <n v="-65.510000000000005"/>
  </r>
  <r>
    <s v="SRM-0761"/>
    <s v="SRM"/>
    <d v="2025-04-28T11:43:03"/>
    <s v="P4"/>
    <s v="Account Request"/>
    <s v="Infrastructure"/>
    <s v="SRM ticket requiring operational handling"/>
    <s v="In Process"/>
    <x v="1"/>
    <s v="Divya"/>
    <n v="48"/>
    <n v="0.61"/>
    <m/>
    <m/>
    <s v="Pending"/>
    <n v="5916.28"/>
    <s v="Low"/>
    <s v="India"/>
    <s v="Phone"/>
    <s v="User Error"/>
    <s v="No"/>
    <s v="No"/>
    <s v="Pending"/>
    <n v="2025"/>
    <s v="Apr"/>
    <s v="Apr-2025"/>
    <s v="Pending"/>
    <s v="Pending"/>
    <s v=""/>
  </r>
  <r>
    <s v="SRM-0629"/>
    <s v="SRM"/>
    <d v="2025-04-28T14:20:47"/>
    <s v="P2"/>
    <s v="Configuration Change"/>
    <s v="Application"/>
    <s v="SRM ticket requiring operational handling"/>
    <s v="Assigned"/>
    <x v="1"/>
    <s v="Manoj"/>
    <n v="8"/>
    <n v="0.23"/>
    <m/>
    <m/>
    <s v="Pending"/>
    <n v="5913.65"/>
    <s v="High"/>
    <s v="India"/>
    <s v="Service Desk"/>
    <s v="Capacity Constraint"/>
    <s v="No"/>
    <s v="No"/>
    <s v="Pending"/>
    <n v="2025"/>
    <s v="Apr"/>
    <s v="Apr-2025"/>
    <s v="Pending"/>
    <s v="Pending"/>
    <s v=""/>
  </r>
  <r>
    <s v="INM-0372"/>
    <s v="INM"/>
    <d v="2025-04-28T16:11:06"/>
    <s v="P3"/>
    <s v="Server Issue"/>
    <s v="Security"/>
    <s v="INM ticket requiring operational handling"/>
    <s v="In Process"/>
    <x v="2"/>
    <s v="Kiran"/>
    <n v="24"/>
    <n v="3.19"/>
    <m/>
    <m/>
    <s v="Pending"/>
    <n v="5911.81"/>
    <s v="Low"/>
    <s v="US"/>
    <s v="Phone"/>
    <s v="Infrastructure Failure"/>
    <s v="No"/>
    <s v="No"/>
    <s v="Pending"/>
    <n v="2025"/>
    <s v="Apr"/>
    <s v="Apr-2025"/>
    <s v="Pending"/>
    <s v="Pending"/>
    <s v=""/>
  </r>
  <r>
    <s v="SRM-0438"/>
    <s v="SRM"/>
    <d v="2025-04-28T16:31:26"/>
    <s v="P5"/>
    <s v="Software Installation"/>
    <s v="Reporting"/>
    <s v="SRM ticket requiring operational handling"/>
    <s v="Assigned"/>
    <x v="4"/>
    <s v="Rohit"/>
    <n v="72"/>
    <n v="8.49"/>
    <m/>
    <m/>
    <s v="Pending"/>
    <n v="5911.48"/>
    <s v="Medium"/>
    <s v="India"/>
    <s v="Monitoring Alert"/>
    <s v="User Error"/>
    <s v="No"/>
    <s v="No"/>
    <s v="Pending"/>
    <n v="2025"/>
    <s v="Apr"/>
    <s v="Apr-2025"/>
    <s v="Pending"/>
    <s v="Pending"/>
    <s v=""/>
  </r>
  <r>
    <s v="INM-0156"/>
    <s v="INM"/>
    <d v="2025-04-28T20:39:47"/>
    <s v="P3"/>
    <s v="Login/Access"/>
    <s v="Infrastructure"/>
    <s v="INM ticket requiring operational handling"/>
    <s v="In Process"/>
    <x v="0"/>
    <s v="Suresh"/>
    <n v="24"/>
    <n v="2.4300000000000002"/>
    <m/>
    <m/>
    <s v="Pending"/>
    <n v="5907.34"/>
    <s v="Medium"/>
    <s v="India"/>
    <s v="Portal"/>
    <s v="Certificate Expiry"/>
    <s v="No"/>
    <s v="No"/>
    <s v="Pending"/>
    <n v="2025"/>
    <s v="Apr"/>
    <s v="Apr-2025"/>
    <s v="Pending"/>
    <s v="Pending"/>
    <s v=""/>
  </r>
  <r>
    <s v="PRM-0507"/>
    <s v="PRM"/>
    <d v="2025-04-29T04:03:58"/>
    <s v="P4"/>
    <s v="Capacity Problem"/>
    <s v="Database"/>
    <s v="PRM ticket requiring operational handling"/>
    <s v="In Process"/>
    <x v="3"/>
    <s v="Divya"/>
    <n v="48"/>
    <n v="10.84"/>
    <m/>
    <m/>
    <s v="Pending"/>
    <n v="5899.93"/>
    <s v="High"/>
    <s v="UK"/>
    <s v="Email"/>
    <s v="Configuration Error"/>
    <s v="No"/>
    <s v="Yes"/>
    <s v="Pending"/>
    <n v="2025"/>
    <s v="Apr"/>
    <s v="Apr-2025"/>
    <s v="Pending"/>
    <s v="Pending"/>
    <s v=""/>
  </r>
  <r>
    <s v="INM-0446"/>
    <s v="INM"/>
    <d v="2025-04-29T13:17:22"/>
    <s v="P5"/>
    <s v="Database Issue"/>
    <s v="Security"/>
    <s v="INM ticket requiring operational handling"/>
    <s v="Closed"/>
    <x v="1"/>
    <s v="Kiran"/>
    <n v="72"/>
    <n v="2.66"/>
    <n v="68.8"/>
    <d v="2025-05-02T10:05:15"/>
    <s v="Met"/>
    <n v="68.8"/>
    <s v="Medium"/>
    <s v="US"/>
    <s v="Service Desk"/>
    <s v="Network Issue"/>
    <s v="No"/>
    <s v="No"/>
    <s v="Met"/>
    <n v="2025"/>
    <s v="Apr"/>
    <s v="Apr-2025"/>
    <s v="Met"/>
    <s v="48+ Hours"/>
    <n v="-3.2000000000000028"/>
  </r>
  <r>
    <s v="PRM-0554"/>
    <s v="PRM"/>
    <d v="2025-04-29T15:54:56"/>
    <s v="P4"/>
    <s v="Capacity Problem"/>
    <s v="Access"/>
    <s v="PRM ticket requiring operational handling"/>
    <s v="Closed"/>
    <x v="2"/>
    <s v="Priya"/>
    <n v="48"/>
    <n v="0.87"/>
    <n v="95.18"/>
    <d v="2025-05-03T15:05:43"/>
    <s v="Breached"/>
    <n v="95.18"/>
    <s v="High"/>
    <s v="UK"/>
    <s v="Email"/>
    <s v="Application Defect"/>
    <s v="No"/>
    <s v="No"/>
    <s v="Breached"/>
    <n v="2025"/>
    <s v="Apr"/>
    <s v="Apr-2025"/>
    <s v="Breached"/>
    <s v="48+ Hours"/>
    <n v="47.180000000000007"/>
  </r>
  <r>
    <s v="PRM-0352"/>
    <s v="PRM"/>
    <d v="2025-04-29T18:52:25"/>
    <s v="P4"/>
    <s v="Infrastructure Root Cause"/>
    <s v="Application"/>
    <s v="PRM ticket requiring operational handling"/>
    <s v="Assigned"/>
    <x v="5"/>
    <s v="Divya"/>
    <n v="48"/>
    <n v="1.67"/>
    <m/>
    <m/>
    <s v="Pending"/>
    <n v="5885.13"/>
    <s v="High"/>
    <s v="APAC"/>
    <s v="Service Desk"/>
    <s v="Access Issue"/>
    <s v="No"/>
    <s v="No"/>
    <s v="Pending"/>
    <n v="2025"/>
    <s v="Apr"/>
    <s v="Apr-2025"/>
    <s v="Pending"/>
    <s v="Pending"/>
    <s v=""/>
  </r>
  <r>
    <s v="INM-0237"/>
    <s v="INM"/>
    <d v="2025-04-29T20:54:00"/>
    <s v="P1"/>
    <s v="Performance Issue"/>
    <s v="Middleware"/>
    <s v="INM ticket requiring operational handling"/>
    <s v="Noticed"/>
    <x v="5"/>
    <s v="Sneha"/>
    <n v="4"/>
    <n v="0.1"/>
    <m/>
    <m/>
    <s v="Pending"/>
    <n v="5883.1"/>
    <s v="Critical"/>
    <s v="UK"/>
    <s v="Portal"/>
    <s v="Network Issue"/>
    <s v="No"/>
    <s v="Yes"/>
    <s v="Pending"/>
    <n v="2025"/>
    <s v="Apr"/>
    <s v="Apr-2025"/>
    <s v="Pending"/>
    <s v="Pending"/>
    <s v=""/>
  </r>
  <r>
    <s v="PRM-0386"/>
    <s v="PRM"/>
    <d v="2025-04-30T00:32:08"/>
    <s v="P4"/>
    <s v="Integration Root Cause"/>
    <s v="Access"/>
    <s v="PRM ticket requiring operational handling"/>
    <s v="Closed"/>
    <x v="2"/>
    <s v="Priya"/>
    <n v="48"/>
    <n v="17.03"/>
    <n v="26.22"/>
    <d v="2025-05-01T02:45:11"/>
    <s v="Met"/>
    <n v="26.22"/>
    <s v="Medium"/>
    <s v="UK"/>
    <s v="Service Desk"/>
    <s v="Infrastructure Failure"/>
    <s v="No"/>
    <s v="No"/>
    <s v="Met"/>
    <n v="2025"/>
    <s v="Apr"/>
    <s v="Apr-2025"/>
    <s v="Met"/>
    <s v="25-48 Hours"/>
    <n v="-21.78"/>
  </r>
  <r>
    <s v="INM-0479"/>
    <s v="INM"/>
    <d v="2025-04-30T01:31:13"/>
    <s v="P3"/>
    <s v="Database Issue"/>
    <s v="Middleware"/>
    <s v="INM ticket requiring operational handling"/>
    <s v="Noticed"/>
    <x v="4"/>
    <s v="Anil"/>
    <n v="24"/>
    <n v="0.4"/>
    <m/>
    <m/>
    <s v="Pending"/>
    <n v="5878.48"/>
    <s v="High"/>
    <s v="UK"/>
    <s v="Email"/>
    <s v="Capacity Constraint"/>
    <s v="No"/>
    <s v="No"/>
    <s v="Pending"/>
    <n v="2025"/>
    <s v="Apr"/>
    <s v="Apr-2025"/>
    <s v="Pending"/>
    <s v="Pending"/>
    <s v=""/>
  </r>
  <r>
    <s v="PRM-0010"/>
    <s v="PRM"/>
    <d v="2025-04-30T12:23:16"/>
    <s v="P4"/>
    <s v="Infrastructure Root Cause"/>
    <s v="Infrastructure"/>
    <s v="PRM ticket requiring operational handling"/>
    <s v="Closed"/>
    <x v="4"/>
    <s v="Meera"/>
    <n v="48"/>
    <n v="7.34"/>
    <n v="12.8"/>
    <d v="2025-05-01T01:11:14"/>
    <s v="Met"/>
    <n v="12.8"/>
    <s v="High"/>
    <s v="India"/>
    <s v="Monitoring Alert"/>
    <s v="Application Defect"/>
    <s v="No"/>
    <s v="No"/>
    <s v="Met"/>
    <n v="2025"/>
    <s v="Apr"/>
    <s v="Apr-2025"/>
    <s v="Met"/>
    <s v="9-24 Hours"/>
    <n v="-35.200000000000003"/>
  </r>
  <r>
    <s v="SRM-0275"/>
    <s v="SRM"/>
    <d v="2025-04-30T14:21:02"/>
    <s v="P5"/>
    <s v="Software Installation"/>
    <s v="Reporting"/>
    <s v="SRM ticket requiring operational handling"/>
    <s v="Answered"/>
    <x v="3"/>
    <s v="Swati"/>
    <n v="72"/>
    <n v="10.17"/>
    <n v="10.52"/>
    <d v="2025-05-01T00:52:04"/>
    <s v="Met"/>
    <n v="10.52"/>
    <s v="High"/>
    <s v="India"/>
    <s v="Service Desk"/>
    <s v="Access Issue"/>
    <s v="No"/>
    <s v="No"/>
    <s v="Met"/>
    <n v="2025"/>
    <s v="Apr"/>
    <s v="Apr-2025"/>
    <s v="Met"/>
    <s v="9-24 Hours"/>
    <n v="-61.480000000000004"/>
  </r>
  <r>
    <s v="INM-0162"/>
    <s v="INM"/>
    <d v="2025-04-30T14:42:59"/>
    <s v="P2"/>
    <s v="Server Issue"/>
    <s v="Application"/>
    <s v="INM ticket requiring operational handling"/>
    <s v="In Process"/>
    <x v="4"/>
    <s v="Asha"/>
    <n v="8"/>
    <n v="0.28999999999999998"/>
    <m/>
    <m/>
    <s v="Pending"/>
    <n v="5865.28"/>
    <s v="High"/>
    <s v="US"/>
    <s v="Portal"/>
    <s v="User Error"/>
    <s v="No"/>
    <s v="No"/>
    <s v="Pending"/>
    <n v="2025"/>
    <s v="Apr"/>
    <s v="Apr-2025"/>
    <s v="Pending"/>
    <s v="Pending"/>
    <s v=""/>
  </r>
  <r>
    <s v="INM-0108"/>
    <s v="INM"/>
    <d v="2025-05-01T00:08:35"/>
    <s v="P4"/>
    <s v="Performance Issue"/>
    <s v="Application"/>
    <s v="INM ticket requiring operational handling"/>
    <s v="In Process"/>
    <x v="4"/>
    <s v="Sneha"/>
    <n v="48"/>
    <n v="1.71"/>
    <m/>
    <m/>
    <s v="Pending"/>
    <n v="5855.86"/>
    <s v="High"/>
    <s v="US"/>
    <s v="Email"/>
    <s v="Infrastructure Failure"/>
    <s v="No"/>
    <s v="No"/>
    <s v="Pending"/>
    <n v="2025"/>
    <s v="May"/>
    <s v="May-2025"/>
    <s v="Pending"/>
    <s v="Pending"/>
    <s v=""/>
  </r>
  <r>
    <s v="PRM-0238"/>
    <s v="PRM"/>
    <d v="2025-05-01T07:21:28"/>
    <s v="P3"/>
    <s v="Process Gap"/>
    <s v="Middleware"/>
    <s v="PRM ticket requiring operational handling"/>
    <s v="Noticed"/>
    <x v="2"/>
    <s v="Amit"/>
    <n v="24"/>
    <n v="0.93"/>
    <m/>
    <m/>
    <s v="Pending"/>
    <n v="5848.64"/>
    <s v="High"/>
    <s v="Europe"/>
    <s v="Email"/>
    <s v="Access Issue"/>
    <s v="No"/>
    <s v="No"/>
    <s v="Pending"/>
    <n v="2025"/>
    <s v="May"/>
    <s v="May-2025"/>
    <s v="Pending"/>
    <s v="Pending"/>
    <s v=""/>
  </r>
  <r>
    <s v="INM-0822"/>
    <s v="INM"/>
    <d v="2025-05-01T14:46:22"/>
    <s v="P4"/>
    <s v="Application Down"/>
    <s v="Reporting"/>
    <s v="INM ticket requiring operational handling"/>
    <s v="Closed"/>
    <x v="4"/>
    <s v="Vikram"/>
    <n v="48"/>
    <n v="2.3199999999999998"/>
    <n v="17.02"/>
    <d v="2025-05-02T07:47:23"/>
    <s v="Met"/>
    <n v="17.02"/>
    <s v="Medium"/>
    <s v="Europe"/>
    <s v="Service Desk"/>
    <s v="Unknown"/>
    <s v="No"/>
    <s v="No"/>
    <s v="Met"/>
    <n v="2025"/>
    <s v="May"/>
    <s v="May-2025"/>
    <s v="Met"/>
    <s v="9-24 Hours"/>
    <n v="-30.98"/>
  </r>
  <r>
    <s v="INM-0819"/>
    <s v="INM"/>
    <d v="2025-05-01T15:54:39"/>
    <s v="P3"/>
    <s v="Login/Access"/>
    <s v="Middleware"/>
    <s v="INM ticket requiring operational handling"/>
    <s v="Closed"/>
    <x v="3"/>
    <s v="Swati"/>
    <n v="24"/>
    <n v="1.22"/>
    <n v="8.15"/>
    <d v="2025-05-02T00:03:45"/>
    <s v="Met"/>
    <n v="8.15"/>
    <s v="High"/>
    <s v="UK"/>
    <s v="Portal"/>
    <s v="Network Issue"/>
    <s v="No"/>
    <s v="No"/>
    <s v="Met"/>
    <n v="2025"/>
    <s v="May"/>
    <s v="May-2025"/>
    <s v="Met"/>
    <s v="9-24 Hours"/>
    <n v="-15.85"/>
  </r>
  <r>
    <s v="INM-0311"/>
    <s v="INM"/>
    <d v="2025-05-01T20:06:31"/>
    <s v="P5"/>
    <s v="Database Issue"/>
    <s v="Database"/>
    <s v="INM ticket requiring operational handling"/>
    <s v="In Process"/>
    <x v="5"/>
    <s v="Ravi"/>
    <n v="72"/>
    <n v="1.99"/>
    <m/>
    <m/>
    <s v="Pending"/>
    <n v="5835.89"/>
    <s v="Medium"/>
    <s v="APAC"/>
    <s v="Portal"/>
    <s v="Third-Party Dependency"/>
    <s v="No"/>
    <s v="No"/>
    <s v="Pending"/>
    <n v="2025"/>
    <s v="May"/>
    <s v="May-2025"/>
    <s v="Pending"/>
    <s v="Pending"/>
    <s v=""/>
  </r>
  <r>
    <s v="PRM-0202"/>
    <s v="PRM"/>
    <d v="2025-05-02T05:53:28"/>
    <s v="P3"/>
    <s v="Performance Root Cause"/>
    <s v="Security"/>
    <s v="PRM ticket requiring operational handling"/>
    <s v="Assigned"/>
    <x v="4"/>
    <s v="Pooja"/>
    <n v="24"/>
    <n v="4.6100000000000003"/>
    <m/>
    <m/>
    <s v="Pending"/>
    <n v="5826.11"/>
    <s v="Medium"/>
    <s v="US"/>
    <s v="Portal"/>
    <s v="Capacity Constraint"/>
    <s v="No"/>
    <s v="No"/>
    <s v="Pending"/>
    <n v="2025"/>
    <s v="May"/>
    <s v="May-2025"/>
    <s v="Pending"/>
    <s v="Pending"/>
    <s v=""/>
  </r>
  <r>
    <s v="SRM-0490"/>
    <s v="SRM"/>
    <d v="2025-05-02T21:41:12"/>
    <s v="P5"/>
    <s v="Report Request"/>
    <s v="Database"/>
    <s v="SRM ticket requiring operational handling"/>
    <s v="In Process"/>
    <x v="5"/>
    <s v="Kiran"/>
    <n v="72"/>
    <n v="3.6"/>
    <m/>
    <m/>
    <s v="Pending"/>
    <n v="5810.31"/>
    <s v="Medium"/>
    <s v="Europe"/>
    <s v="Portal"/>
    <s v="Unknown"/>
    <s v="No"/>
    <s v="No"/>
    <s v="Pending"/>
    <n v="2025"/>
    <s v="May"/>
    <s v="May-2025"/>
    <s v="Pending"/>
    <s v="Pending"/>
    <s v=""/>
  </r>
  <r>
    <s v="PRM-0225"/>
    <s v="PRM"/>
    <d v="2025-05-02T22:42:59"/>
    <s v="P3"/>
    <s v="Integration Root Cause"/>
    <s v="Application"/>
    <s v="PRM ticket requiring operational handling"/>
    <s v="Closed"/>
    <x v="5"/>
    <s v="Meera"/>
    <n v="24"/>
    <n v="5.15"/>
    <n v="8.65"/>
    <d v="2025-05-03T07:22:02"/>
    <s v="Met"/>
    <n v="8.65"/>
    <s v="Low"/>
    <s v="APAC"/>
    <s v="Monitoring Alert"/>
    <s v="Access Issue"/>
    <s v="No"/>
    <s v="No"/>
    <s v="Met"/>
    <n v="2025"/>
    <s v="May"/>
    <s v="May-2025"/>
    <s v="Met"/>
    <s v="9-24 Hours"/>
    <n v="-15.35"/>
  </r>
  <r>
    <s v="SRM-0596"/>
    <s v="SRM"/>
    <d v="2025-05-03T00:22:06"/>
    <s v="P4"/>
    <s v="Configuration Change"/>
    <s v="Middleware"/>
    <s v="SRM ticket requiring operational handling"/>
    <s v="Closed"/>
    <x v="3"/>
    <s v="Suresh"/>
    <n v="48"/>
    <n v="3.19"/>
    <n v="25.28"/>
    <d v="2025-05-04T01:39:08"/>
    <s v="Met"/>
    <n v="25.28"/>
    <s v="Medium"/>
    <s v="UK"/>
    <s v="Phone"/>
    <s v="Unknown"/>
    <s v="No"/>
    <s v="No"/>
    <s v="Met"/>
    <n v="2025"/>
    <s v="May"/>
    <s v="May-2025"/>
    <s v="Met"/>
    <s v="25-48 Hours"/>
    <n v="-22.72"/>
  </r>
  <r>
    <s v="PRM-0291"/>
    <s v="PRM"/>
    <d v="2025-05-03T00:29:52"/>
    <s v="P4"/>
    <s v="Integration Root Cause"/>
    <s v="Reporting"/>
    <s v="PRM ticket requiring operational handling"/>
    <s v="Answered"/>
    <x v="1"/>
    <s v="Kavya"/>
    <n v="48"/>
    <n v="2.1800000000000002"/>
    <n v="14.67"/>
    <d v="2025-05-03T15:10:20"/>
    <s v="Met"/>
    <n v="14.67"/>
    <s v="High"/>
    <s v="UK"/>
    <s v="Phone"/>
    <s v="Third-Party Dependency"/>
    <s v="No"/>
    <s v="No"/>
    <s v="Met"/>
    <n v="2025"/>
    <s v="May"/>
    <s v="May-2025"/>
    <s v="Met"/>
    <s v="9-24 Hours"/>
    <n v="-33.33"/>
  </r>
  <r>
    <s v="INM-0122"/>
    <s v="INM"/>
    <d v="2025-05-03T14:27:40"/>
    <s v="P2"/>
    <s v="Database Issue"/>
    <s v="Reporting"/>
    <s v="INM ticket requiring operational handling"/>
    <s v="Closed"/>
    <x v="1"/>
    <s v="Vikram"/>
    <n v="8"/>
    <n v="1.35"/>
    <n v="4.1500000000000004"/>
    <d v="2025-05-03T18:36:58"/>
    <s v="Met"/>
    <n v="4.1500000000000004"/>
    <s v="High"/>
    <s v="UK"/>
    <s v="Email"/>
    <s v="Third-Party Dependency"/>
    <s v="No"/>
    <s v="No"/>
    <s v="Met"/>
    <n v="2025"/>
    <s v="May"/>
    <s v="May-2025"/>
    <s v="Met"/>
    <s v="5-8 Hours"/>
    <n v="-3.8499999999999996"/>
  </r>
  <r>
    <s v="INM-0859"/>
    <s v="INM"/>
    <d v="2025-05-04T03:13:07"/>
    <s v="P3"/>
    <s v="Integration Failure"/>
    <s v="Infrastructure"/>
    <s v="INM ticket requiring operational handling"/>
    <s v="Closed"/>
    <x v="5"/>
    <s v="Neha"/>
    <n v="24"/>
    <n v="1.1499999999999999"/>
    <n v="11.48"/>
    <d v="2025-05-04T14:42:02"/>
    <s v="Met"/>
    <n v="11.48"/>
    <s v="Medium"/>
    <s v="UK"/>
    <s v="Monitoring Alert"/>
    <s v="Application Defect"/>
    <s v="No"/>
    <s v="No"/>
    <s v="Met"/>
    <n v="2025"/>
    <s v="May"/>
    <s v="May-2025"/>
    <s v="Met"/>
    <s v="9-24 Hours"/>
    <n v="-12.52"/>
  </r>
  <r>
    <s v="SRM-0118"/>
    <s v="SRM"/>
    <d v="2025-05-04T08:06:35"/>
    <s v="P5"/>
    <s v="Report Request"/>
    <s v="Middleware"/>
    <s v="SRM ticket requiring operational handling"/>
    <s v="Assigned"/>
    <x v="1"/>
    <s v="Meera"/>
    <n v="72"/>
    <n v="7.61"/>
    <m/>
    <m/>
    <s v="Pending"/>
    <n v="5775.89"/>
    <s v="Medium"/>
    <s v="India"/>
    <s v="Monitoring Alert"/>
    <s v="Configuration Error"/>
    <s v="No"/>
    <s v="No"/>
    <s v="Pending"/>
    <n v="2025"/>
    <s v="May"/>
    <s v="May-2025"/>
    <s v="Pending"/>
    <s v="Pending"/>
    <s v=""/>
  </r>
  <r>
    <s v="INM-0080"/>
    <s v="INM"/>
    <d v="2025-05-04T15:12:59"/>
    <s v="P4"/>
    <s v="Database Issue"/>
    <s v="Security"/>
    <s v="INM ticket requiring operational handling"/>
    <s v="In Process"/>
    <x v="5"/>
    <s v="Rohit"/>
    <n v="48"/>
    <n v="13.04"/>
    <m/>
    <m/>
    <s v="Pending"/>
    <n v="5768.78"/>
    <s v="Low"/>
    <s v="UK"/>
    <s v="Monitoring Alert"/>
    <s v="Application Defect"/>
    <s v="No"/>
    <s v="No"/>
    <s v="Pending"/>
    <n v="2025"/>
    <s v="May"/>
    <s v="May-2025"/>
    <s v="Pending"/>
    <s v="Pending"/>
    <s v=""/>
  </r>
  <r>
    <s v="PRM-0884"/>
    <s v="PRM"/>
    <d v="2025-05-04T16:08:52"/>
    <s v="P2"/>
    <s v="Database Root Cause"/>
    <s v="Infrastructure"/>
    <s v="PRM ticket requiring operational handling"/>
    <s v="In Process"/>
    <x v="0"/>
    <s v="Kavya"/>
    <n v="8"/>
    <n v="0.48"/>
    <m/>
    <m/>
    <s v="Pending"/>
    <n v="5767.85"/>
    <s v="High"/>
    <s v="Europe"/>
    <s v="Email"/>
    <s v="Certificate Expiry"/>
    <s v="No"/>
    <s v="No"/>
    <s v="Pending"/>
    <n v="2025"/>
    <s v="May"/>
    <s v="May-2025"/>
    <s v="Pending"/>
    <s v="Pending"/>
    <s v=""/>
  </r>
  <r>
    <s v="SRM-0158"/>
    <s v="SRM"/>
    <d v="2025-05-04T18:19:22"/>
    <s v="P4"/>
    <s v="Report Request"/>
    <s v="Database"/>
    <s v="SRM ticket requiring operational handling"/>
    <s v="Answered"/>
    <x v="5"/>
    <s v="Kiran"/>
    <n v="48"/>
    <n v="1.07"/>
    <n v="97.88"/>
    <d v="2025-05-08T20:12:07"/>
    <s v="Breached"/>
    <n v="97.88"/>
    <s v="Medium"/>
    <s v="US"/>
    <s v="Email"/>
    <s v="Configuration Error"/>
    <s v="No"/>
    <s v="No"/>
    <s v="Breached"/>
    <n v="2025"/>
    <s v="May"/>
    <s v="May-2025"/>
    <s v="Breached"/>
    <s v="48+ Hours"/>
    <n v="49.879999999999995"/>
  </r>
  <r>
    <s v="SRM-0512"/>
    <s v="SRM"/>
    <d v="2025-05-04T19:11:55"/>
    <s v="P4"/>
    <s v="Configuration Change"/>
    <s v="Middleware"/>
    <s v="SRM ticket requiring operational handling"/>
    <s v="Closed"/>
    <x v="4"/>
    <s v="Suresh"/>
    <n v="48"/>
    <n v="3.56"/>
    <n v="36.39"/>
    <d v="2025-05-06T07:35:07"/>
    <s v="Met"/>
    <n v="36.39"/>
    <s v="Low"/>
    <s v="US"/>
    <s v="Phone"/>
    <s v="Unknown"/>
    <s v="No"/>
    <s v="No"/>
    <s v="Met"/>
    <n v="2025"/>
    <s v="May"/>
    <s v="May-2025"/>
    <s v="Met"/>
    <s v="25-48 Hours"/>
    <n v="-11.61"/>
  </r>
  <r>
    <s v="PRM-0338"/>
    <s v="PRM"/>
    <d v="2025-05-04T19:29:29"/>
    <s v="P3"/>
    <s v="Performance Root Cause"/>
    <s v="Infrastructure"/>
    <s v="PRM ticket requiring operational handling"/>
    <s v="Closed"/>
    <x v="4"/>
    <s v="Amit"/>
    <n v="24"/>
    <n v="2.35"/>
    <n v="55.93"/>
    <d v="2025-05-07T03:25:22"/>
    <s v="Breached"/>
    <n v="55.93"/>
    <s v="Medium"/>
    <s v="Europe"/>
    <s v="Phone"/>
    <s v="Network Issue"/>
    <s v="Yes"/>
    <s v="No"/>
    <s v="Breached"/>
    <n v="2025"/>
    <s v="May"/>
    <s v="May-2025"/>
    <s v="Breached"/>
    <s v="48+ Hours"/>
    <n v="31.93"/>
  </r>
  <r>
    <s v="SRM-0558"/>
    <s v="SRM"/>
    <d v="2025-05-05T02:59:18"/>
    <s v="P4"/>
    <s v="Account Request"/>
    <s v="Infrastructure"/>
    <s v="SRM ticket requiring operational handling"/>
    <s v="Noticed"/>
    <x v="3"/>
    <s v="Asha"/>
    <n v="48"/>
    <n v="1.77"/>
    <m/>
    <m/>
    <s v="Pending"/>
    <n v="5757.01"/>
    <s v="Low"/>
    <s v="India"/>
    <s v="Phone"/>
    <s v="Unknown"/>
    <s v="No"/>
    <s v="No"/>
    <s v="Pending"/>
    <n v="2025"/>
    <s v="May"/>
    <s v="May-2025"/>
    <s v="Pending"/>
    <s v="Pending"/>
    <s v=""/>
  </r>
  <r>
    <s v="SRM-0371"/>
    <s v="SRM"/>
    <d v="2025-05-05T06:35:21"/>
    <s v="P4"/>
    <s v="Access Request"/>
    <s v="Infrastructure"/>
    <s v="SRM ticket requiring operational handling"/>
    <s v="In Process"/>
    <x v="1"/>
    <s v="Rahul"/>
    <n v="48"/>
    <n v="1.0900000000000001"/>
    <m/>
    <m/>
    <s v="Pending"/>
    <n v="5753.41"/>
    <s v="Medium"/>
    <s v="APAC"/>
    <s v="Email"/>
    <s v="Unknown"/>
    <s v="No"/>
    <s v="No"/>
    <s v="Pending"/>
    <n v="2025"/>
    <s v="May"/>
    <s v="May-2025"/>
    <s v="Pending"/>
    <s v="Pending"/>
    <s v=""/>
  </r>
  <r>
    <s v="INM-0641"/>
    <s v="INM"/>
    <d v="2025-05-05T09:16:20"/>
    <s v="P5"/>
    <s v="Network Connectivity"/>
    <s v="Access"/>
    <s v="INM ticket requiring operational handling"/>
    <s v="Noticed"/>
    <x v="5"/>
    <s v="Suresh"/>
    <n v="72"/>
    <n v="6.03"/>
    <m/>
    <m/>
    <s v="Pending"/>
    <n v="5750.73"/>
    <s v="High"/>
    <s v="UK"/>
    <s v="Portal"/>
    <s v="Access Issue"/>
    <s v="No"/>
    <s v="No"/>
    <s v="Pending"/>
    <n v="2025"/>
    <s v="May"/>
    <s v="May-2025"/>
    <s v="Pending"/>
    <s v="Pending"/>
    <s v=""/>
  </r>
  <r>
    <s v="PRM-0029"/>
    <s v="PRM"/>
    <d v="2025-05-05T12:58:54"/>
    <s v="P4"/>
    <s v="Recurring Application Issue"/>
    <s v="Application"/>
    <s v="PRM ticket requiring operational handling"/>
    <s v="Closed"/>
    <x v="1"/>
    <s v="Divya"/>
    <n v="48"/>
    <n v="2.63"/>
    <n v="44.06"/>
    <d v="2025-05-07T09:02:46"/>
    <s v="Met"/>
    <n v="44.06"/>
    <s v="Medium"/>
    <s v="India"/>
    <s v="Phone"/>
    <s v="Unknown"/>
    <s v="No"/>
    <s v="No"/>
    <s v="Met"/>
    <n v="2025"/>
    <s v="May"/>
    <s v="May-2025"/>
    <s v="Met"/>
    <s v="25-48 Hours"/>
    <n v="-3.9399999999999977"/>
  </r>
  <r>
    <s v="INM-0283"/>
    <s v="INM"/>
    <d v="2025-05-05T14:11:59"/>
    <s v="P5"/>
    <s v="Integration Failure"/>
    <s v="Access"/>
    <s v="INM ticket requiring operational handling"/>
    <s v="In Process"/>
    <x v="0"/>
    <s v="Rahul"/>
    <n v="72"/>
    <n v="12.84"/>
    <m/>
    <m/>
    <s v="Pending"/>
    <n v="5745.8"/>
    <s v="Low"/>
    <s v="India"/>
    <s v="Service Desk"/>
    <s v="Certificate Expiry"/>
    <s v="No"/>
    <s v="No"/>
    <s v="Pending"/>
    <n v="2025"/>
    <s v="May"/>
    <s v="May-2025"/>
    <s v="Pending"/>
    <s v="Pending"/>
    <s v=""/>
  </r>
  <r>
    <s v="INM-0736"/>
    <s v="INM"/>
    <d v="2025-05-05T16:05:01"/>
    <s v="P3"/>
    <s v="Performance Issue"/>
    <s v="Database"/>
    <s v="INM ticket requiring operational handling"/>
    <s v="In Process"/>
    <x v="3"/>
    <s v="Pooja"/>
    <n v="24"/>
    <n v="0.24"/>
    <m/>
    <m/>
    <s v="Pending"/>
    <n v="5743.92"/>
    <s v="High"/>
    <s v="India"/>
    <s v="Phone"/>
    <s v="Network Issue"/>
    <s v="No"/>
    <s v="Yes"/>
    <s v="Pending"/>
    <n v="2025"/>
    <s v="May"/>
    <s v="May-2025"/>
    <s v="Pending"/>
    <s v="Pending"/>
    <s v=""/>
  </r>
  <r>
    <s v="PRM-0929"/>
    <s v="PRM"/>
    <d v="2025-05-05T23:02:42"/>
    <s v="P4"/>
    <s v="Database Root Cause"/>
    <s v="Application"/>
    <s v="PRM ticket requiring operational handling"/>
    <s v="Closed"/>
    <x v="5"/>
    <s v="Meera"/>
    <n v="48"/>
    <n v="8.24"/>
    <n v="24.58"/>
    <d v="2025-05-06T23:37:15"/>
    <s v="Met"/>
    <n v="24.58"/>
    <s v="Medium"/>
    <s v="Europe"/>
    <s v="Email"/>
    <s v="Infrastructure Failure"/>
    <s v="No"/>
    <s v="No"/>
    <s v="Met"/>
    <n v="2025"/>
    <s v="May"/>
    <s v="May-2025"/>
    <s v="Met"/>
    <s v="25-48 Hours"/>
    <n v="-23.42"/>
  </r>
  <r>
    <s v="SRM-0696"/>
    <s v="SRM"/>
    <d v="2025-05-06T03:31:37"/>
    <s v="P5"/>
    <s v="Configuration Change"/>
    <s v="Access"/>
    <s v="SRM ticket requiring operational handling"/>
    <s v="Closed"/>
    <x v="5"/>
    <s v="Meera"/>
    <n v="72"/>
    <n v="10.72"/>
    <n v="36.19"/>
    <d v="2025-05-07T15:42:45"/>
    <s v="Met"/>
    <n v="36.19"/>
    <s v="Medium"/>
    <s v="US"/>
    <s v="Monitoring Alert"/>
    <s v="Configuration Error"/>
    <s v="No"/>
    <s v="No"/>
    <s v="Met"/>
    <n v="2025"/>
    <s v="May"/>
    <s v="May-2025"/>
    <s v="Met"/>
    <s v="25-48 Hours"/>
    <n v="-35.81"/>
  </r>
  <r>
    <s v="INM-0312"/>
    <s v="INM"/>
    <d v="2025-05-06T09:46:48"/>
    <s v="P5"/>
    <s v="Database Issue"/>
    <s v="Security"/>
    <s v="INM ticket requiring operational handling"/>
    <s v="Closed"/>
    <x v="3"/>
    <s v="Manoj"/>
    <n v="72"/>
    <n v="1.89"/>
    <n v="33.200000000000003"/>
    <d v="2025-05-07T18:58:31"/>
    <s v="Met"/>
    <n v="33.200000000000003"/>
    <s v="High"/>
    <s v="India"/>
    <s v="Service Desk"/>
    <s v="Capacity Constraint"/>
    <s v="No"/>
    <s v="No"/>
    <s v="Met"/>
    <n v="2025"/>
    <s v="May"/>
    <s v="May-2025"/>
    <s v="Met"/>
    <s v="25-48 Hours"/>
    <n v="-38.799999999999997"/>
  </r>
  <r>
    <s v="PRM-0759"/>
    <s v="PRM"/>
    <d v="2025-05-07T14:41:15"/>
    <s v="P5"/>
    <s v="Security Vulnerability"/>
    <s v="Infrastructure"/>
    <s v="PRM ticket requiring operational handling"/>
    <s v="In Process"/>
    <x v="4"/>
    <s v="Ravi"/>
    <n v="72"/>
    <n v="2.4900000000000002"/>
    <m/>
    <m/>
    <s v="Pending"/>
    <n v="5697.31"/>
    <s v="Medium"/>
    <s v="India"/>
    <s v="Phone"/>
    <s v="Network Issue"/>
    <s v="No"/>
    <s v="No"/>
    <s v="Pending"/>
    <n v="2025"/>
    <s v="May"/>
    <s v="May-2025"/>
    <s v="Pending"/>
    <s v="Pending"/>
    <s v=""/>
  </r>
  <r>
    <s v="SRM-0219"/>
    <s v="SRM"/>
    <d v="2025-05-07T23:40:08"/>
    <s v="P4"/>
    <s v="New User Setup"/>
    <s v="Infrastructure"/>
    <s v="SRM ticket requiring operational handling"/>
    <s v="In Process"/>
    <x v="3"/>
    <s v="Asha"/>
    <n v="48"/>
    <n v="2.73"/>
    <m/>
    <m/>
    <s v="Pending"/>
    <n v="5688.33"/>
    <s v="Low"/>
    <s v="India"/>
    <s v="Portal"/>
    <s v="Certificate Expiry"/>
    <s v="No"/>
    <s v="No"/>
    <s v="Pending"/>
    <n v="2025"/>
    <s v="May"/>
    <s v="May-2025"/>
    <s v="Pending"/>
    <s v="Pending"/>
    <s v=""/>
  </r>
  <r>
    <s v="PRM-0913"/>
    <s v="PRM"/>
    <d v="2025-05-08T14:17:55"/>
    <s v="P4"/>
    <s v="Integration Root Cause"/>
    <s v="Reporting"/>
    <s v="PRM ticket requiring operational handling"/>
    <s v="Assigned"/>
    <x v="4"/>
    <s v="Suresh"/>
    <n v="48"/>
    <n v="1.7"/>
    <m/>
    <m/>
    <s v="Pending"/>
    <n v="5673.7"/>
    <s v="Medium"/>
    <s v="India"/>
    <s v="Phone"/>
    <s v="Third-Party Dependency"/>
    <s v="No"/>
    <s v="No"/>
    <s v="Pending"/>
    <n v="2025"/>
    <s v="May"/>
    <s v="May-2025"/>
    <s v="Pending"/>
    <s v="Pending"/>
    <s v=""/>
  </r>
  <r>
    <s v="SRM-0205"/>
    <s v="SRM"/>
    <d v="2025-05-08T15:20:04"/>
    <s v="P5"/>
    <s v="Account Request"/>
    <s v="Infrastructure"/>
    <s v="SRM ticket requiring operational handling"/>
    <s v="In Process"/>
    <x v="3"/>
    <s v="Sneha"/>
    <n v="72"/>
    <n v="14.18"/>
    <m/>
    <m/>
    <s v="Pending"/>
    <n v="5672.67"/>
    <s v="High"/>
    <s v="US"/>
    <s v="Phone"/>
    <s v="Third-Party Dependency"/>
    <s v="No"/>
    <s v="No"/>
    <s v="Pending"/>
    <n v="2025"/>
    <s v="May"/>
    <s v="May-2025"/>
    <s v="Pending"/>
    <s v="Pending"/>
    <s v=""/>
  </r>
  <r>
    <s v="SRM-0791"/>
    <s v="SRM"/>
    <d v="2025-05-09T15:19:56"/>
    <s v="P3"/>
    <s v="Report Request"/>
    <s v="Database"/>
    <s v="SRM ticket requiring operational handling"/>
    <s v="Noticed"/>
    <x v="4"/>
    <s v="Nisha"/>
    <n v="24"/>
    <n v="0.85"/>
    <m/>
    <m/>
    <s v="Pending"/>
    <n v="5648.67"/>
    <s v="Medium"/>
    <s v="US"/>
    <s v="Monitoring Alert"/>
    <s v="Third-Party Dependency"/>
    <s v="No"/>
    <s v="No"/>
    <s v="Pending"/>
    <n v="2025"/>
    <s v="May"/>
    <s v="May-2025"/>
    <s v="Pending"/>
    <s v="Pending"/>
    <s v=""/>
  </r>
  <r>
    <s v="PRM-0812"/>
    <s v="PRM"/>
    <d v="2025-05-09T16:40:29"/>
    <s v="P4"/>
    <s v="Performance Root Cause"/>
    <s v="Reporting"/>
    <s v="PRM ticket requiring operational handling"/>
    <s v="Closed"/>
    <x v="3"/>
    <s v="Anil"/>
    <n v="48"/>
    <n v="2.77"/>
    <n v="22.26"/>
    <d v="2025-05-10T14:55:54"/>
    <s v="Met"/>
    <n v="22.26"/>
    <s v="High"/>
    <s v="Europe"/>
    <s v="Service Desk"/>
    <s v="Certificate Expiry"/>
    <s v="No"/>
    <s v="No"/>
    <s v="Met"/>
    <n v="2025"/>
    <s v="May"/>
    <s v="May-2025"/>
    <s v="Met"/>
    <s v="9-24 Hours"/>
    <n v="-25.74"/>
  </r>
  <r>
    <s v="SRM-0884"/>
    <s v="SRM"/>
    <d v="2025-05-09T20:28:30"/>
    <s v="P4"/>
    <s v="Certificate Request"/>
    <s v="Database"/>
    <s v="SRM ticket requiring operational handling"/>
    <s v="In Process"/>
    <x v="3"/>
    <s v="Sneha"/>
    <n v="48"/>
    <n v="6.37"/>
    <m/>
    <m/>
    <s v="Pending"/>
    <n v="5643.52"/>
    <s v="Low"/>
    <s v="UK"/>
    <s v="Monitoring Alert"/>
    <s v="Infrastructure Failure"/>
    <s v="No"/>
    <s v="No"/>
    <s v="Pending"/>
    <n v="2025"/>
    <s v="May"/>
    <s v="May-2025"/>
    <s v="Pending"/>
    <s v="Pending"/>
    <s v=""/>
  </r>
  <r>
    <s v="SRM-0987"/>
    <s v="SRM"/>
    <d v="2025-05-09T22:40:29"/>
    <s v="P4"/>
    <s v="Access Request"/>
    <s v="Access"/>
    <s v="SRM ticket requiring operational handling"/>
    <s v="Assigned"/>
    <x v="4"/>
    <s v="Amit"/>
    <n v="48"/>
    <n v="5.03"/>
    <m/>
    <m/>
    <s v="Pending"/>
    <n v="5641.33"/>
    <s v="Medium"/>
    <s v="India"/>
    <s v="Phone"/>
    <s v="Certificate Expiry"/>
    <s v="No"/>
    <s v="No"/>
    <s v="Pending"/>
    <n v="2025"/>
    <s v="May"/>
    <s v="May-2025"/>
    <s v="Pending"/>
    <s v="Pending"/>
    <s v=""/>
  </r>
  <r>
    <s v="INM-0416"/>
    <s v="INM"/>
    <d v="2025-05-10T08:50:36"/>
    <s v="P2"/>
    <s v="Certificate/TLS"/>
    <s v="Infrastructure"/>
    <s v="INM ticket requiring operational handling"/>
    <s v="Closed"/>
    <x v="4"/>
    <s v="Suresh"/>
    <n v="8"/>
    <n v="0.83"/>
    <n v="2.27"/>
    <d v="2025-05-10T11:07:04"/>
    <s v="Met"/>
    <n v="2.27"/>
    <s v="High"/>
    <s v="US"/>
    <s v="Phone"/>
    <s v="Access Issue"/>
    <s v="No"/>
    <s v="No"/>
    <s v="Met"/>
    <n v="2025"/>
    <s v="May"/>
    <s v="May-2025"/>
    <s v="Met"/>
    <s v="0-4 Hours"/>
    <n v="-5.73"/>
  </r>
  <r>
    <s v="INM-0257"/>
    <s v="INM"/>
    <d v="2025-05-10T09:37:12"/>
    <s v="P5"/>
    <s v="Certificate/TLS"/>
    <s v="Middleware"/>
    <s v="INM ticket requiring operational handling"/>
    <s v="Closed"/>
    <x v="1"/>
    <s v="Priya"/>
    <n v="72"/>
    <n v="6.94"/>
    <n v="18.21"/>
    <d v="2025-05-11T03:49:49"/>
    <s v="Met"/>
    <n v="18.21"/>
    <s v="Low"/>
    <s v="UK"/>
    <s v="Phone"/>
    <s v="Configuration Error"/>
    <s v="No"/>
    <s v="No"/>
    <s v="Met"/>
    <n v="2025"/>
    <s v="May"/>
    <s v="May-2025"/>
    <s v="Met"/>
    <s v="9-24 Hours"/>
    <n v="-53.79"/>
  </r>
  <r>
    <s v="SRM-0419"/>
    <s v="SRM"/>
    <d v="2025-05-10T12:56:07"/>
    <s v="P3"/>
    <s v="Data Request"/>
    <s v="Application"/>
    <s v="SRM ticket requiring operational handling"/>
    <s v="Closed"/>
    <x v="5"/>
    <s v="Swati"/>
    <n v="24"/>
    <n v="2.23"/>
    <n v="16.21"/>
    <d v="2025-05-11T05:08:46"/>
    <s v="Met"/>
    <n v="16.21"/>
    <s v="High"/>
    <s v="UK"/>
    <s v="Email"/>
    <s v="Third-Party Dependency"/>
    <s v="Yes"/>
    <s v="No"/>
    <s v="Met"/>
    <n v="2025"/>
    <s v="May"/>
    <s v="May-2025"/>
    <s v="Met"/>
    <s v="9-24 Hours"/>
    <n v="-7.7899999999999991"/>
  </r>
  <r>
    <s v="INM-0049"/>
    <s v="INM"/>
    <d v="2025-05-10T13:24:39"/>
    <s v="P4"/>
    <s v="Integration Failure"/>
    <s v="Middleware"/>
    <s v="INM ticket requiring operational handling"/>
    <s v="In Process"/>
    <x v="1"/>
    <s v="Meera"/>
    <n v="48"/>
    <n v="6.83"/>
    <m/>
    <m/>
    <s v="Pending"/>
    <n v="5626.59"/>
    <s v="Medium"/>
    <s v="Europe"/>
    <s v="Portal"/>
    <s v="Application Defect"/>
    <s v="No"/>
    <s v="No"/>
    <s v="Pending"/>
    <n v="2025"/>
    <s v="May"/>
    <s v="May-2025"/>
    <s v="Pending"/>
    <s v="Pending"/>
    <s v=""/>
  </r>
  <r>
    <s v="PRM-0797"/>
    <s v="PRM"/>
    <d v="2025-05-10T16:54:41"/>
    <s v="P3"/>
    <s v="Capacity Problem"/>
    <s v="Application"/>
    <s v="PRM ticket requiring operational handling"/>
    <s v="Closed"/>
    <x v="2"/>
    <s v="Neha"/>
    <n v="24"/>
    <n v="1.76"/>
    <n v="18.03"/>
    <d v="2025-05-11T10:56:45"/>
    <s v="Met"/>
    <n v="18.03"/>
    <s v="High"/>
    <s v="Europe"/>
    <s v="Service Desk"/>
    <s v="Third-Party Dependency"/>
    <s v="No"/>
    <s v="No"/>
    <s v="Met"/>
    <n v="2025"/>
    <s v="May"/>
    <s v="May-2025"/>
    <s v="Met"/>
    <s v="9-24 Hours"/>
    <n v="-5.9699999999999989"/>
  </r>
  <r>
    <s v="SRM-0745"/>
    <s v="SRM"/>
    <d v="2025-05-10T20:30:01"/>
    <s v="P4"/>
    <s v="Account Request"/>
    <s v="Infrastructure"/>
    <s v="SRM ticket requiring operational handling"/>
    <s v="Answered"/>
    <x v="5"/>
    <s v="Neha"/>
    <n v="48"/>
    <n v="3.01"/>
    <n v="7.98"/>
    <d v="2025-05-11T04:28:51"/>
    <s v="Met"/>
    <n v="7.98"/>
    <s v="High"/>
    <s v="India"/>
    <s v="Phone"/>
    <s v="Unknown"/>
    <s v="No"/>
    <s v="No"/>
    <s v="Met"/>
    <n v="2025"/>
    <s v="May"/>
    <s v="May-2025"/>
    <s v="Met"/>
    <s v="5-8 Hours"/>
    <n v="-40.019999999999996"/>
  </r>
  <r>
    <s v="SRM-0288"/>
    <s v="SRM"/>
    <d v="2025-05-11T10:02:36"/>
    <s v="P4"/>
    <s v="Software Installation"/>
    <s v="Access"/>
    <s v="SRM ticket requiring operational handling"/>
    <s v="Assigned"/>
    <x v="2"/>
    <s v="Neha"/>
    <n v="48"/>
    <n v="0.89"/>
    <m/>
    <m/>
    <s v="Pending"/>
    <n v="5605.96"/>
    <s v="Low"/>
    <s v="APAC"/>
    <s v="Monitoring Alert"/>
    <s v="Network Issue"/>
    <s v="No"/>
    <s v="No"/>
    <s v="Pending"/>
    <n v="2025"/>
    <s v="May"/>
    <s v="May-2025"/>
    <s v="Pending"/>
    <s v="Pending"/>
    <s v=""/>
  </r>
  <r>
    <s v="INM-0711"/>
    <s v="INM"/>
    <d v="2025-05-11T13:13:21"/>
    <s v="P4"/>
    <s v="Database Issue"/>
    <s v="Database"/>
    <s v="INM ticket requiring operational handling"/>
    <s v="Closed"/>
    <x v="3"/>
    <s v="Divya"/>
    <n v="48"/>
    <n v="2.91"/>
    <n v="43.1"/>
    <d v="2025-05-13T08:19:15"/>
    <s v="Met"/>
    <n v="43.1"/>
    <s v="Low"/>
    <s v="UK"/>
    <s v="Portal"/>
    <s v="Unknown"/>
    <s v="No"/>
    <s v="No"/>
    <s v="Met"/>
    <n v="2025"/>
    <s v="May"/>
    <s v="May-2025"/>
    <s v="Met"/>
    <s v="25-48 Hours"/>
    <n v="-4.8999999999999986"/>
  </r>
  <r>
    <s v="PRM-0072"/>
    <s v="PRM"/>
    <d v="2025-05-11T13:20:49"/>
    <s v="P5"/>
    <s v="Database Root Cause"/>
    <s v="Database"/>
    <s v="PRM ticket requiring operational handling"/>
    <s v="Closed"/>
    <x v="3"/>
    <s v="Vikram"/>
    <n v="72"/>
    <n v="5.15"/>
    <n v="117.15"/>
    <d v="2025-05-16T10:29:32"/>
    <s v="Breached"/>
    <n v="117.15"/>
    <s v="High"/>
    <s v="UK"/>
    <s v="Portal"/>
    <s v="Network Issue"/>
    <s v="No"/>
    <s v="No"/>
    <s v="Breached"/>
    <n v="2025"/>
    <s v="May"/>
    <s v="May-2025"/>
    <s v="Breached"/>
    <s v="48+ Hours"/>
    <n v="45.150000000000006"/>
  </r>
  <r>
    <s v="SRM-0347"/>
    <s v="SRM"/>
    <d v="2025-05-11T14:52:30"/>
    <s v="P4"/>
    <s v="Account Request"/>
    <s v="Access"/>
    <s v="SRM ticket requiring operational handling"/>
    <s v="Closed"/>
    <x v="4"/>
    <s v="Kavya"/>
    <n v="48"/>
    <n v="8.83"/>
    <n v="23.64"/>
    <d v="2025-05-12T14:31:07"/>
    <s v="Met"/>
    <n v="23.64"/>
    <s v="Medium"/>
    <s v="Europe"/>
    <s v="Phone"/>
    <s v="Infrastructure Failure"/>
    <s v="No"/>
    <s v="No"/>
    <s v="Met"/>
    <n v="2025"/>
    <s v="May"/>
    <s v="May-2025"/>
    <s v="Met"/>
    <s v="9-24 Hours"/>
    <n v="-24.36"/>
  </r>
  <r>
    <s v="SRM-0009"/>
    <s v="SRM"/>
    <d v="2025-05-12T01:44:00"/>
    <s v="P2"/>
    <s v="Data Request"/>
    <s v="Reporting"/>
    <s v="SRM ticket requiring operational handling"/>
    <s v="Closed"/>
    <x v="4"/>
    <s v="Priya"/>
    <n v="8"/>
    <n v="1.07"/>
    <n v="6.79"/>
    <d v="2025-05-12T08:31:32"/>
    <s v="Met"/>
    <n v="6.79"/>
    <s v="High"/>
    <s v="UK"/>
    <s v="Monitoring Alert"/>
    <s v="Unknown"/>
    <s v="No"/>
    <s v="No"/>
    <s v="Met"/>
    <n v="2025"/>
    <s v="May"/>
    <s v="May-2025"/>
    <s v="Met"/>
    <s v="5-8 Hours"/>
    <n v="-1.21"/>
  </r>
  <r>
    <s v="SRM-0698"/>
    <s v="SRM"/>
    <d v="2025-05-12T12:36:11"/>
    <s v="P5"/>
    <s v="New User Setup"/>
    <s v="Reporting"/>
    <s v="SRM ticket requiring operational handling"/>
    <s v="Assigned"/>
    <x v="4"/>
    <s v="Ravi"/>
    <n v="72"/>
    <n v="2.1"/>
    <m/>
    <m/>
    <s v="Pending"/>
    <n v="5579.4"/>
    <s v="Low"/>
    <s v="US"/>
    <s v="Monitoring Alert"/>
    <s v="Capacity Constraint"/>
    <s v="No"/>
    <s v="No"/>
    <s v="Pending"/>
    <n v="2025"/>
    <s v="May"/>
    <s v="May-2025"/>
    <s v="Pending"/>
    <s v="Pending"/>
    <s v=""/>
  </r>
  <r>
    <s v="INM-0550"/>
    <s v="INM"/>
    <d v="2025-05-12T14:27:19"/>
    <s v="P3"/>
    <s v="Certificate/TLS"/>
    <s v="Access"/>
    <s v="INM ticket requiring operational handling"/>
    <s v="Closed"/>
    <x v="4"/>
    <s v="Divya"/>
    <n v="24"/>
    <n v="1.85"/>
    <n v="36.24"/>
    <d v="2025-05-14T02:41:29"/>
    <s v="Breached"/>
    <n v="36.24"/>
    <s v="High"/>
    <s v="APAC"/>
    <s v="Portal"/>
    <s v="Capacity Constraint"/>
    <s v="No"/>
    <s v="No"/>
    <s v="Breached"/>
    <n v="2025"/>
    <s v="May"/>
    <s v="May-2025"/>
    <s v="Breached"/>
    <s v="25-48 Hours"/>
    <n v="12.240000000000002"/>
  </r>
  <r>
    <s v="INM-0827"/>
    <s v="INM"/>
    <d v="2025-05-12T14:41:36"/>
    <s v="P3"/>
    <s v="Certificate/TLS"/>
    <s v="Reporting"/>
    <s v="INM ticket requiring operational handling"/>
    <s v="In Process"/>
    <x v="5"/>
    <s v="Arjun"/>
    <n v="24"/>
    <n v="0.76"/>
    <m/>
    <m/>
    <s v="Pending"/>
    <n v="5577.31"/>
    <s v="High"/>
    <s v="India"/>
    <s v="Phone"/>
    <s v="User Error"/>
    <s v="No"/>
    <s v="Yes"/>
    <s v="Pending"/>
    <n v="2025"/>
    <s v="May"/>
    <s v="May-2025"/>
    <s v="Pending"/>
    <s v="Pending"/>
    <s v=""/>
  </r>
  <r>
    <s v="PRM-0666"/>
    <s v="PRM"/>
    <d v="2025-05-13T00:37:41"/>
    <s v="P3"/>
    <s v="Integration Root Cause"/>
    <s v="Access"/>
    <s v="PRM ticket requiring operational handling"/>
    <s v="In Process"/>
    <x v="3"/>
    <s v="Meera"/>
    <n v="24"/>
    <n v="0.15"/>
    <m/>
    <m/>
    <s v="Pending"/>
    <n v="5567.37"/>
    <s v="Low"/>
    <s v="US"/>
    <s v="Portal"/>
    <s v="Access Issue"/>
    <s v="No"/>
    <s v="No"/>
    <s v="Pending"/>
    <n v="2025"/>
    <s v="May"/>
    <s v="May-2025"/>
    <s v="Pending"/>
    <s v="Pending"/>
    <s v=""/>
  </r>
  <r>
    <s v="SRM-0213"/>
    <s v="SRM"/>
    <d v="2025-05-13T02:11:37"/>
    <s v="P4"/>
    <s v="New User Setup"/>
    <s v="Security"/>
    <s v="SRM ticket requiring operational handling"/>
    <s v="Closed"/>
    <x v="4"/>
    <s v="Kavya"/>
    <n v="48"/>
    <n v="6.5"/>
    <n v="24.63"/>
    <d v="2025-05-14T02:49:32"/>
    <s v="Met"/>
    <n v="24.63"/>
    <s v="Medium"/>
    <s v="UK"/>
    <s v="Phone"/>
    <s v="Application Defect"/>
    <s v="Yes"/>
    <s v="Yes"/>
    <s v="Met"/>
    <n v="2025"/>
    <s v="May"/>
    <s v="May-2025"/>
    <s v="Met"/>
    <s v="25-48 Hours"/>
    <n v="-23.37"/>
  </r>
  <r>
    <s v="INM-0098"/>
    <s v="INM"/>
    <d v="2025-05-13T21:42:03"/>
    <s v="P4"/>
    <s v="Performance Issue"/>
    <s v="Middleware"/>
    <s v="INM ticket requiring operational handling"/>
    <s v="Closed"/>
    <x v="3"/>
    <s v="Kiran"/>
    <n v="48"/>
    <n v="3.86"/>
    <n v="110.77"/>
    <d v="2025-05-18T12:28:25"/>
    <s v="Breached"/>
    <n v="110.77"/>
    <s v="Low"/>
    <s v="Europe"/>
    <s v="Portal"/>
    <s v="Third-Party Dependency"/>
    <s v="No"/>
    <s v="No"/>
    <s v="Breached"/>
    <n v="2025"/>
    <s v="May"/>
    <s v="May-2025"/>
    <s v="Breached"/>
    <s v="48+ Hours"/>
    <n v="62.769999999999996"/>
  </r>
  <r>
    <s v="SRM-0837"/>
    <s v="SRM"/>
    <d v="2025-05-14T04:55:35"/>
    <s v="P5"/>
    <s v="Data Request"/>
    <s v="Infrastructure"/>
    <s v="SRM ticket requiring operational handling"/>
    <s v="Answered"/>
    <x v="3"/>
    <s v="Sneha"/>
    <n v="72"/>
    <n v="4.82"/>
    <n v="114.24"/>
    <d v="2025-05-18T23:09:49"/>
    <s v="Breached"/>
    <n v="114.24"/>
    <s v="Low"/>
    <s v="UK"/>
    <s v="Email"/>
    <s v="Certificate Expiry"/>
    <s v="No"/>
    <s v="No"/>
    <s v="Breached"/>
    <n v="2025"/>
    <s v="May"/>
    <s v="May-2025"/>
    <s v="Breached"/>
    <s v="48+ Hours"/>
    <n v="42.239999999999995"/>
  </r>
  <r>
    <s v="INM-0060"/>
    <s v="INM"/>
    <d v="2025-05-14T07:24:38"/>
    <s v="P4"/>
    <s v="Server Issue"/>
    <s v="Infrastructure"/>
    <s v="INM ticket requiring operational handling"/>
    <s v="Closed"/>
    <x v="5"/>
    <s v="Sneha"/>
    <n v="48"/>
    <n v="14.56"/>
    <n v="29.04"/>
    <d v="2025-05-15T12:26:48"/>
    <s v="Met"/>
    <n v="29.04"/>
    <s v="Medium"/>
    <s v="UK"/>
    <s v="Phone"/>
    <s v="Configuration Error"/>
    <s v="No"/>
    <s v="No"/>
    <s v="Met"/>
    <n v="2025"/>
    <s v="May"/>
    <s v="May-2025"/>
    <s v="Met"/>
    <s v="25-48 Hours"/>
    <n v="-18.96"/>
  </r>
  <r>
    <s v="SRM-0881"/>
    <s v="SRM"/>
    <d v="2025-05-14T18:17:09"/>
    <s v="P4"/>
    <s v="Account Request"/>
    <s v="Security"/>
    <s v="SRM ticket requiring operational handling"/>
    <s v="In Process"/>
    <x v="2"/>
    <s v="Priya"/>
    <n v="48"/>
    <n v="15.01"/>
    <m/>
    <m/>
    <s v="Pending"/>
    <n v="5525.71"/>
    <s v="High"/>
    <s v="UK"/>
    <s v="Portal"/>
    <s v="Application Defect"/>
    <s v="No"/>
    <s v="No"/>
    <s v="Pending"/>
    <n v="2025"/>
    <s v="May"/>
    <s v="May-2025"/>
    <s v="Pending"/>
    <s v="Pending"/>
    <s v=""/>
  </r>
  <r>
    <s v="INM-0191"/>
    <s v="INM"/>
    <d v="2025-05-14T18:50:39"/>
    <s v="P3"/>
    <s v="Server Issue"/>
    <s v="Security"/>
    <s v="INM ticket requiring operational handling"/>
    <s v="Assigned"/>
    <x v="2"/>
    <s v="Kiran"/>
    <n v="24"/>
    <n v="0.81"/>
    <m/>
    <m/>
    <s v="Pending"/>
    <n v="5525.16"/>
    <s v="Medium"/>
    <s v="Europe"/>
    <s v="Phone"/>
    <s v="Configuration Error"/>
    <s v="No"/>
    <s v="No"/>
    <s v="Pending"/>
    <n v="2025"/>
    <s v="May"/>
    <s v="May-2025"/>
    <s v="Pending"/>
    <s v="Pending"/>
    <s v=""/>
  </r>
  <r>
    <s v="PRM-0152"/>
    <s v="PRM"/>
    <d v="2025-05-14T20:09:48"/>
    <s v="P4"/>
    <s v="Performance Root Cause"/>
    <s v="Access"/>
    <s v="PRM ticket requiring operational handling"/>
    <s v="Closed"/>
    <x v="3"/>
    <s v="Rahul"/>
    <n v="48"/>
    <n v="4.3899999999999997"/>
    <n v="26.15"/>
    <d v="2025-05-15T22:18:40"/>
    <s v="Met"/>
    <n v="26.15"/>
    <s v="Medium"/>
    <s v="India"/>
    <s v="Phone"/>
    <s v="Network Issue"/>
    <s v="No"/>
    <s v="No"/>
    <s v="Met"/>
    <n v="2025"/>
    <s v="May"/>
    <s v="May-2025"/>
    <s v="Met"/>
    <s v="25-48 Hours"/>
    <n v="-21.85"/>
  </r>
  <r>
    <s v="SRM-0679"/>
    <s v="SRM"/>
    <d v="2025-05-14T21:15:44"/>
    <s v="P4"/>
    <s v="Access Request"/>
    <s v="Infrastructure"/>
    <s v="SRM ticket requiring operational handling"/>
    <s v="Noticed"/>
    <x v="5"/>
    <s v="Neha"/>
    <n v="48"/>
    <n v="4.49"/>
    <m/>
    <m/>
    <s v="Pending"/>
    <n v="5522.74"/>
    <s v="High"/>
    <s v="Europe"/>
    <s v="Monitoring Alert"/>
    <s v="Certificate Expiry"/>
    <s v="No"/>
    <s v="No"/>
    <s v="Pending"/>
    <n v="2025"/>
    <s v="May"/>
    <s v="May-2025"/>
    <s v="Pending"/>
    <s v="Pending"/>
    <s v=""/>
  </r>
  <r>
    <s v="PRM-0981"/>
    <s v="PRM"/>
    <d v="2025-05-14T22:53:33"/>
    <s v="P4"/>
    <s v="Capacity Problem"/>
    <s v="Infrastructure"/>
    <s v="PRM ticket requiring operational handling"/>
    <s v="Assigned"/>
    <x v="1"/>
    <s v="Meera"/>
    <n v="48"/>
    <n v="3.55"/>
    <m/>
    <m/>
    <s v="Pending"/>
    <n v="5521.11"/>
    <s v="High"/>
    <s v="US"/>
    <s v="Monitoring Alert"/>
    <s v="Network Issue"/>
    <s v="No"/>
    <s v="No"/>
    <s v="Pending"/>
    <n v="2025"/>
    <s v="May"/>
    <s v="May-2025"/>
    <s v="Pending"/>
    <s v="Pending"/>
    <s v=""/>
  </r>
  <r>
    <s v="SRM-0527"/>
    <s v="SRM"/>
    <d v="2025-05-15T03:37:52"/>
    <s v="P4"/>
    <s v="Software Installation"/>
    <s v="Middleware"/>
    <s v="SRM ticket requiring operational handling"/>
    <s v="Answered"/>
    <x v="0"/>
    <s v="Manoj"/>
    <n v="48"/>
    <n v="3.68"/>
    <n v="14.59"/>
    <d v="2025-05-15T18:13:08"/>
    <s v="Met"/>
    <n v="14.59"/>
    <s v="Medium"/>
    <s v="Europe"/>
    <s v="Portal"/>
    <s v="User Error"/>
    <s v="No"/>
    <s v="No"/>
    <s v="Met"/>
    <n v="2025"/>
    <s v="May"/>
    <s v="May-2025"/>
    <s v="Met"/>
    <s v="9-24 Hours"/>
    <n v="-33.409999999999997"/>
  </r>
  <r>
    <s v="INM-0813"/>
    <s v="INM"/>
    <d v="2025-05-15T08:47:30"/>
    <s v="P2"/>
    <s v="Login/Access"/>
    <s v="Middleware"/>
    <s v="INM ticket requiring operational handling"/>
    <s v="In Process"/>
    <x v="0"/>
    <s v="Arjun"/>
    <n v="8"/>
    <n v="0.57999999999999996"/>
    <m/>
    <m/>
    <s v="Pending"/>
    <n v="5511.21"/>
    <s v="High"/>
    <s v="India"/>
    <s v="Monitoring Alert"/>
    <s v="Capacity Constraint"/>
    <s v="No"/>
    <s v="No"/>
    <s v="Pending"/>
    <n v="2025"/>
    <s v="May"/>
    <s v="May-2025"/>
    <s v="Pending"/>
    <s v="Pending"/>
    <s v=""/>
  </r>
  <r>
    <s v="SRM-0461"/>
    <s v="SRM"/>
    <d v="2025-05-15T10:10:43"/>
    <s v="P5"/>
    <s v="Account Request"/>
    <s v="Application"/>
    <s v="SRM ticket requiring operational handling"/>
    <s v="Noticed"/>
    <x v="5"/>
    <s v="Nisha"/>
    <n v="72"/>
    <n v="1.31"/>
    <m/>
    <m/>
    <s v="Pending"/>
    <n v="5509.82"/>
    <s v="Medium"/>
    <s v="APAC"/>
    <s v="Service Desk"/>
    <s v="Access Issue"/>
    <s v="No"/>
    <s v="No"/>
    <s v="Pending"/>
    <n v="2025"/>
    <s v="May"/>
    <s v="May-2025"/>
    <s v="Pending"/>
    <s v="Pending"/>
    <s v=""/>
  </r>
  <r>
    <s v="SRM-0977"/>
    <s v="SRM"/>
    <d v="2025-05-15T16:57:07"/>
    <s v="P4"/>
    <s v="Access Request"/>
    <s v="Reporting"/>
    <s v="SRM ticket requiring operational handling"/>
    <s v="Assigned"/>
    <x v="5"/>
    <s v="Asha"/>
    <n v="48"/>
    <n v="6"/>
    <m/>
    <m/>
    <s v="Pending"/>
    <n v="5503.05"/>
    <s v="Medium"/>
    <s v="India"/>
    <s v="Service Desk"/>
    <s v="Application Defect"/>
    <s v="No"/>
    <s v="Yes"/>
    <s v="Pending"/>
    <n v="2025"/>
    <s v="May"/>
    <s v="May-2025"/>
    <s v="Pending"/>
    <s v="Pending"/>
    <s v=""/>
  </r>
  <r>
    <s v="INM-0636"/>
    <s v="INM"/>
    <d v="2025-05-16T06:40:51"/>
    <s v="P5"/>
    <s v="Database Issue"/>
    <s v="Infrastructure"/>
    <s v="INM ticket requiring operational handling"/>
    <s v="Closed"/>
    <x v="1"/>
    <s v="Sneha"/>
    <n v="72"/>
    <n v="4.66"/>
    <n v="35"/>
    <d v="2025-05-17T17:40:55"/>
    <s v="Met"/>
    <n v="35"/>
    <s v="Low"/>
    <s v="UK"/>
    <s v="Email"/>
    <s v="Infrastructure Failure"/>
    <s v="No"/>
    <s v="No"/>
    <s v="Met"/>
    <n v="2025"/>
    <s v="May"/>
    <s v="May-2025"/>
    <s v="Met"/>
    <s v="25-48 Hours"/>
    <n v="-37"/>
  </r>
  <r>
    <s v="INM-0788"/>
    <s v="INM"/>
    <d v="2025-05-16T12:52:27"/>
    <s v="P1"/>
    <s v="Server Issue"/>
    <s v="Database"/>
    <s v="INM ticket requiring operational handling"/>
    <s v="Closed"/>
    <x v="3"/>
    <s v="Meera"/>
    <n v="4"/>
    <n v="0.35"/>
    <n v="9.61"/>
    <d v="2025-05-16T22:28:54"/>
    <s v="Breached"/>
    <n v="9.61"/>
    <s v="Critical"/>
    <s v="UK"/>
    <s v="Portal"/>
    <s v="Capacity Constraint"/>
    <s v="No"/>
    <s v="Yes"/>
    <s v="Breached"/>
    <n v="2025"/>
    <s v="May"/>
    <s v="May-2025"/>
    <s v="Breached"/>
    <s v="9-24 Hours"/>
    <n v="5.6099999999999994"/>
  </r>
  <r>
    <s v="INM-0615"/>
    <s v="INM"/>
    <d v="2025-05-16T14:05:13"/>
    <s v="P2"/>
    <s v="Certificate/TLS"/>
    <s v="Security"/>
    <s v="INM ticket requiring operational handling"/>
    <s v="Noticed"/>
    <x v="5"/>
    <s v="Vikram"/>
    <n v="8"/>
    <n v="0.67"/>
    <m/>
    <m/>
    <s v="Pending"/>
    <n v="5481.91"/>
    <s v="High"/>
    <s v="India"/>
    <s v="Phone"/>
    <s v="Unknown"/>
    <s v="No"/>
    <s v="No"/>
    <s v="Pending"/>
    <n v="2025"/>
    <s v="May"/>
    <s v="May-2025"/>
    <s v="Pending"/>
    <s v="Pending"/>
    <s v=""/>
  </r>
  <r>
    <s v="INM-0075"/>
    <s v="INM"/>
    <d v="2025-05-16T19:34:24"/>
    <s v="P1"/>
    <s v="Application Down"/>
    <s v="Reporting"/>
    <s v="INM ticket requiring operational handling"/>
    <s v="Closed"/>
    <x v="4"/>
    <s v="Swati"/>
    <n v="4"/>
    <n v="0.1"/>
    <n v="2.56"/>
    <d v="2025-05-16T22:08:07"/>
    <s v="Met"/>
    <n v="2.56"/>
    <s v="Critical"/>
    <s v="US"/>
    <s v="Phone"/>
    <s v="Capacity Constraint"/>
    <s v="No"/>
    <s v="Yes"/>
    <s v="Met"/>
    <n v="2025"/>
    <s v="May"/>
    <s v="May-2025"/>
    <s v="Met"/>
    <s v="0-4 Hours"/>
    <n v="-1.44"/>
  </r>
  <r>
    <s v="PRM-0694"/>
    <s v="PRM"/>
    <d v="2025-05-17T13:25:49"/>
    <s v="P4"/>
    <s v="Security Vulnerability"/>
    <s v="Infrastructure"/>
    <s v="PRM ticket requiring operational handling"/>
    <s v="Answered"/>
    <x v="3"/>
    <s v="Rahul"/>
    <n v="48"/>
    <n v="3.6"/>
    <n v="33.99"/>
    <d v="2025-05-18T23:25:24"/>
    <s v="Met"/>
    <n v="33.99"/>
    <s v="High"/>
    <s v="US"/>
    <s v="Monitoring Alert"/>
    <s v="User Error"/>
    <s v="No"/>
    <s v="No"/>
    <s v="Met"/>
    <n v="2025"/>
    <s v="May"/>
    <s v="May-2025"/>
    <s v="Met"/>
    <s v="25-48 Hours"/>
    <n v="-14.009999999999998"/>
  </r>
  <r>
    <s v="SRM-0081"/>
    <s v="SRM"/>
    <d v="2025-05-18T04:22:07"/>
    <s v="P3"/>
    <s v="Configuration Change"/>
    <s v="Security"/>
    <s v="SRM ticket requiring operational handling"/>
    <s v="Assigned"/>
    <x v="1"/>
    <s v="Kiran"/>
    <n v="24"/>
    <n v="0.87"/>
    <m/>
    <m/>
    <s v="Pending"/>
    <n v="5443.63"/>
    <s v="Medium"/>
    <s v="APAC"/>
    <s v="Monitoring Alert"/>
    <s v="User Error"/>
    <s v="No"/>
    <s v="No"/>
    <s v="Pending"/>
    <n v="2025"/>
    <s v="May"/>
    <s v="May-2025"/>
    <s v="Pending"/>
    <s v="Pending"/>
    <s v=""/>
  </r>
  <r>
    <s v="SRM-0488"/>
    <s v="SRM"/>
    <d v="2025-05-18T13:10:18"/>
    <s v="P4"/>
    <s v="Access Request"/>
    <s v="Security"/>
    <s v="SRM ticket requiring operational handling"/>
    <s v="In Process"/>
    <x v="0"/>
    <s v="Nisha"/>
    <n v="48"/>
    <n v="5.76"/>
    <m/>
    <m/>
    <s v="Pending"/>
    <n v="5434.83"/>
    <s v="High"/>
    <s v="APAC"/>
    <s v="Monitoring Alert"/>
    <s v="Capacity Constraint"/>
    <s v="No"/>
    <s v="No"/>
    <s v="Pending"/>
    <n v="2025"/>
    <s v="May"/>
    <s v="May-2025"/>
    <s v="Pending"/>
    <s v="Pending"/>
    <s v=""/>
  </r>
  <r>
    <s v="INM-0587"/>
    <s v="INM"/>
    <d v="2025-05-18T22:32:30"/>
    <s v="P3"/>
    <s v="Integration Failure"/>
    <s v="Security"/>
    <s v="INM ticket requiring operational handling"/>
    <s v="In Process"/>
    <x v="0"/>
    <s v="Priya"/>
    <n v="24"/>
    <n v="1.58"/>
    <m/>
    <m/>
    <s v="Pending"/>
    <n v="5425.46"/>
    <s v="High"/>
    <s v="US"/>
    <s v="Service Desk"/>
    <s v="Configuration Error"/>
    <s v="No"/>
    <s v="No"/>
    <s v="Pending"/>
    <n v="2025"/>
    <s v="May"/>
    <s v="May-2025"/>
    <s v="Pending"/>
    <s v="Pending"/>
    <s v=""/>
  </r>
  <r>
    <s v="PRM-0964"/>
    <s v="PRM"/>
    <d v="2025-05-18T23:36:32"/>
    <s v="P4"/>
    <s v="Security Vulnerability"/>
    <s v="Security"/>
    <s v="PRM ticket requiring operational handling"/>
    <s v="Closed"/>
    <x v="3"/>
    <s v="Meera"/>
    <n v="48"/>
    <n v="2.13"/>
    <n v="15.67"/>
    <d v="2025-05-19T15:16:41"/>
    <s v="Met"/>
    <n v="15.67"/>
    <s v="Low"/>
    <s v="APAC"/>
    <s v="Service Desk"/>
    <s v="User Error"/>
    <s v="No"/>
    <s v="No"/>
    <s v="Met"/>
    <n v="2025"/>
    <s v="May"/>
    <s v="May-2025"/>
    <s v="Met"/>
    <s v="9-24 Hours"/>
    <n v="-32.33"/>
  </r>
  <r>
    <s v="SRM-0945"/>
    <s v="SRM"/>
    <d v="2025-05-19T21:37:38"/>
    <s v="P5"/>
    <s v="Certificate Request"/>
    <s v="Infrastructure"/>
    <s v="SRM ticket requiring operational handling"/>
    <s v="Closed"/>
    <x v="4"/>
    <s v="Amit"/>
    <n v="72"/>
    <n v="1.08"/>
    <n v="31.53"/>
    <d v="2025-05-21T05:09:10"/>
    <s v="Met"/>
    <n v="31.53"/>
    <s v="Medium"/>
    <s v="Europe"/>
    <s v="Email"/>
    <s v="User Error"/>
    <s v="No"/>
    <s v="No"/>
    <s v="Met"/>
    <n v="2025"/>
    <s v="May"/>
    <s v="May-2025"/>
    <s v="Met"/>
    <s v="25-48 Hours"/>
    <n v="-40.47"/>
  </r>
  <r>
    <s v="INM-0941"/>
    <s v="INM"/>
    <d v="2025-05-20T00:42:51"/>
    <s v="P4"/>
    <s v="Server Issue"/>
    <s v="Application"/>
    <s v="INM ticket requiring operational handling"/>
    <s v="Closed"/>
    <x v="3"/>
    <s v="Divya"/>
    <n v="48"/>
    <n v="1.23"/>
    <n v="122.95"/>
    <d v="2025-05-25T03:39:37"/>
    <s v="Breached"/>
    <n v="122.95"/>
    <s v="High"/>
    <s v="Europe"/>
    <s v="Email"/>
    <s v="Certificate Expiry"/>
    <s v="No"/>
    <s v="Yes"/>
    <s v="Breached"/>
    <n v="2025"/>
    <s v="May"/>
    <s v="May-2025"/>
    <s v="Breached"/>
    <s v="48+ Hours"/>
    <n v="74.95"/>
  </r>
  <r>
    <s v="PRM-0203"/>
    <s v="PRM"/>
    <d v="2025-05-20T00:50:31"/>
    <s v="P2"/>
    <s v="Integration Root Cause"/>
    <s v="Security"/>
    <s v="PRM ticket requiring operational handling"/>
    <s v="Closed"/>
    <x v="1"/>
    <s v="Priya"/>
    <n v="8"/>
    <n v="0.12"/>
    <n v="4.28"/>
    <d v="2025-05-20T05:07:13"/>
    <s v="Met"/>
    <n v="4.28"/>
    <s v="High"/>
    <s v="US"/>
    <s v="Email"/>
    <s v="Network Issue"/>
    <s v="No"/>
    <s v="No"/>
    <s v="Met"/>
    <n v="2025"/>
    <s v="May"/>
    <s v="May-2025"/>
    <s v="Met"/>
    <s v="5-8 Hours"/>
    <n v="-3.7199999999999998"/>
  </r>
  <r>
    <s v="PRM-0324"/>
    <s v="PRM"/>
    <d v="2025-05-20T15:30:08"/>
    <s v="P2"/>
    <s v="Process Gap"/>
    <s v="Infrastructure"/>
    <s v="PRM ticket requiring operational handling"/>
    <s v="Closed"/>
    <x v="2"/>
    <s v="Pooja"/>
    <n v="8"/>
    <n v="0.34"/>
    <n v="14.32"/>
    <d v="2025-05-21T05:49:07"/>
    <s v="Breached"/>
    <n v="14.32"/>
    <s v="High"/>
    <s v="Europe"/>
    <s v="Monitoring Alert"/>
    <s v="Infrastructure Failure"/>
    <s v="No"/>
    <s v="Yes"/>
    <s v="Breached"/>
    <n v="2025"/>
    <s v="May"/>
    <s v="May-2025"/>
    <s v="Breached"/>
    <s v="9-24 Hours"/>
    <n v="6.32"/>
  </r>
  <r>
    <s v="SRM-0914"/>
    <s v="SRM"/>
    <d v="2025-05-20T21:04:41"/>
    <s v="P3"/>
    <s v="Software Installation"/>
    <s v="Middleware"/>
    <s v="SRM ticket requiring operational handling"/>
    <s v="Closed"/>
    <x v="0"/>
    <s v="Nisha"/>
    <n v="24"/>
    <n v="1.45"/>
    <n v="8.19"/>
    <d v="2025-05-21T05:15:48"/>
    <s v="Met"/>
    <n v="8.19"/>
    <s v="High"/>
    <s v="Europe"/>
    <s v="Phone"/>
    <s v="Third-Party Dependency"/>
    <s v="No"/>
    <s v="Yes"/>
    <s v="Met"/>
    <n v="2025"/>
    <s v="May"/>
    <s v="May-2025"/>
    <s v="Met"/>
    <s v="9-24 Hours"/>
    <n v="-15.81"/>
  </r>
  <r>
    <s v="SRM-0673"/>
    <s v="SRM"/>
    <d v="2025-05-21T05:26:50"/>
    <s v="P5"/>
    <s v="New User Setup"/>
    <s v="Middleware"/>
    <s v="SRM ticket requiring operational handling"/>
    <s v="Answered"/>
    <x v="5"/>
    <s v="Pooja"/>
    <n v="72"/>
    <n v="1.44"/>
    <n v="39.6"/>
    <d v="2025-05-22T21:03:05"/>
    <s v="Met"/>
    <n v="39.6"/>
    <s v="High"/>
    <s v="APAC"/>
    <s v="Portal"/>
    <s v="Infrastructure Failure"/>
    <s v="No"/>
    <s v="No"/>
    <s v="Met"/>
    <n v="2025"/>
    <s v="May"/>
    <s v="May-2025"/>
    <s v="Met"/>
    <s v="25-48 Hours"/>
    <n v="-32.4"/>
  </r>
  <r>
    <s v="PRM-0902"/>
    <s v="PRM"/>
    <d v="2025-05-21T09:11:17"/>
    <s v="P4"/>
    <s v="Database Root Cause"/>
    <s v="Infrastructure"/>
    <s v="PRM ticket requiring operational handling"/>
    <s v="Closed"/>
    <x v="2"/>
    <s v="Nisha"/>
    <n v="48"/>
    <n v="5.47"/>
    <n v="38.74"/>
    <d v="2025-05-22T23:55:34"/>
    <s v="Met"/>
    <n v="38.74"/>
    <s v="Low"/>
    <s v="Europe"/>
    <s v="Email"/>
    <s v="Infrastructure Failure"/>
    <s v="No"/>
    <s v="No"/>
    <s v="Met"/>
    <n v="2025"/>
    <s v="May"/>
    <s v="May-2025"/>
    <s v="Met"/>
    <s v="25-48 Hours"/>
    <n v="-9.259999999999998"/>
  </r>
  <r>
    <s v="PRM-0319"/>
    <s v="PRM"/>
    <d v="2025-05-21T09:50:38"/>
    <s v="P5"/>
    <s v="Capacity Problem"/>
    <s v="Application"/>
    <s v="PRM ticket requiring operational handling"/>
    <s v="Closed"/>
    <x v="3"/>
    <s v="Kavya"/>
    <n v="72"/>
    <n v="9.5500000000000007"/>
    <n v="25.71"/>
    <d v="2025-05-22T11:33:01"/>
    <s v="Met"/>
    <n v="25.71"/>
    <s v="Medium"/>
    <s v="US"/>
    <s v="Portal"/>
    <s v="Capacity Constraint"/>
    <s v="No"/>
    <s v="No"/>
    <s v="Met"/>
    <n v="2025"/>
    <s v="May"/>
    <s v="May-2025"/>
    <s v="Met"/>
    <s v="25-48 Hours"/>
    <n v="-46.29"/>
  </r>
  <r>
    <s v="PRM-0375"/>
    <s v="PRM"/>
    <d v="2025-05-21T18:40:59"/>
    <s v="P5"/>
    <s v="Performance Root Cause"/>
    <s v="Application"/>
    <s v="PRM ticket requiring operational handling"/>
    <s v="Closed"/>
    <x v="0"/>
    <s v="Priya"/>
    <n v="72"/>
    <n v="7.87"/>
    <n v="18.3"/>
    <d v="2025-05-22T12:59:05"/>
    <s v="Met"/>
    <n v="18.3"/>
    <s v="High"/>
    <s v="APAC"/>
    <s v="Portal"/>
    <s v="Third-Party Dependency"/>
    <s v="No"/>
    <s v="No"/>
    <s v="Met"/>
    <n v="2025"/>
    <s v="May"/>
    <s v="May-2025"/>
    <s v="Met"/>
    <s v="9-24 Hours"/>
    <n v="-53.7"/>
  </r>
  <r>
    <s v="INM-0422"/>
    <s v="INM"/>
    <d v="2025-05-22T12:08:23"/>
    <s v="P5"/>
    <s v="Performance Issue"/>
    <s v="Infrastructure"/>
    <s v="INM ticket requiring operational handling"/>
    <s v="In Process"/>
    <x v="3"/>
    <s v="Swati"/>
    <n v="72"/>
    <n v="10.98"/>
    <m/>
    <m/>
    <s v="Pending"/>
    <n v="5339.86"/>
    <s v="High"/>
    <s v="Europe"/>
    <s v="Portal"/>
    <s v="Certificate Expiry"/>
    <s v="No"/>
    <s v="No"/>
    <s v="Pending"/>
    <n v="2025"/>
    <s v="May"/>
    <s v="May-2025"/>
    <s v="Pending"/>
    <s v="Pending"/>
    <s v=""/>
  </r>
  <r>
    <s v="SRM-0597"/>
    <s v="SRM"/>
    <d v="2025-05-22T13:04:06"/>
    <s v="P4"/>
    <s v="Account Request"/>
    <s v="Middleware"/>
    <s v="SRM ticket requiring operational handling"/>
    <s v="Closed"/>
    <x v="5"/>
    <s v="Anil"/>
    <n v="48"/>
    <n v="6.22"/>
    <n v="36.94"/>
    <d v="2025-05-24T02:00:39"/>
    <s v="Met"/>
    <n v="36.94"/>
    <s v="High"/>
    <s v="US"/>
    <s v="Service Desk"/>
    <s v="Network Issue"/>
    <s v="No"/>
    <s v="No"/>
    <s v="Met"/>
    <n v="2025"/>
    <s v="May"/>
    <s v="May-2025"/>
    <s v="Met"/>
    <s v="25-48 Hours"/>
    <n v="-11.060000000000002"/>
  </r>
  <r>
    <s v="SRM-0633"/>
    <s v="SRM"/>
    <d v="2025-05-22T15:35:00"/>
    <s v="P5"/>
    <s v="Software Installation"/>
    <s v="Access"/>
    <s v="SRM ticket requiring operational handling"/>
    <s v="Closed"/>
    <x v="3"/>
    <s v="Priya"/>
    <n v="72"/>
    <n v="10.11"/>
    <n v="18.98"/>
    <d v="2025-05-23T10:33:36"/>
    <s v="Met"/>
    <n v="18.98"/>
    <s v="Low"/>
    <s v="India"/>
    <s v="Portal"/>
    <s v="Configuration Error"/>
    <s v="No"/>
    <s v="No"/>
    <s v="Met"/>
    <n v="2025"/>
    <s v="May"/>
    <s v="May-2025"/>
    <s v="Met"/>
    <s v="9-24 Hours"/>
    <n v="-53.019999999999996"/>
  </r>
  <r>
    <s v="INM-0666"/>
    <s v="INM"/>
    <d v="2025-05-22T21:32:17"/>
    <s v="P4"/>
    <s v="Network Connectivity"/>
    <s v="Reporting"/>
    <s v="INM ticket requiring operational handling"/>
    <s v="Noticed"/>
    <x v="3"/>
    <s v="Asha"/>
    <n v="48"/>
    <n v="1.55"/>
    <m/>
    <m/>
    <s v="Pending"/>
    <n v="5330.46"/>
    <s v="High"/>
    <s v="Europe"/>
    <s v="Phone"/>
    <s v="Configuration Error"/>
    <s v="No"/>
    <s v="No"/>
    <s v="Pending"/>
    <n v="2025"/>
    <s v="May"/>
    <s v="May-2025"/>
    <s v="Pending"/>
    <s v="Pending"/>
    <s v=""/>
  </r>
  <r>
    <s v="SRM-0086"/>
    <s v="SRM"/>
    <d v="2025-05-23T02:37:52"/>
    <s v="P5"/>
    <s v="Data Request"/>
    <s v="Database"/>
    <s v="SRM ticket requiring operational handling"/>
    <s v="In Process"/>
    <x v="0"/>
    <s v="Manoj"/>
    <n v="72"/>
    <n v="5.62"/>
    <m/>
    <m/>
    <s v="Pending"/>
    <n v="5325.37"/>
    <s v="Medium"/>
    <s v="Europe"/>
    <s v="Phone"/>
    <s v="Unknown"/>
    <s v="No"/>
    <s v="No"/>
    <s v="Pending"/>
    <n v="2025"/>
    <s v="May"/>
    <s v="May-2025"/>
    <s v="Pending"/>
    <s v="Pending"/>
    <s v=""/>
  </r>
  <r>
    <s v="PRM-0476"/>
    <s v="PRM"/>
    <d v="2025-05-23T08:19:57"/>
    <s v="P4"/>
    <s v="Security Vulnerability"/>
    <s v="Database"/>
    <s v="PRM ticket requiring operational handling"/>
    <s v="Closed"/>
    <x v="4"/>
    <s v="Meera"/>
    <n v="48"/>
    <n v="4.0199999999999996"/>
    <n v="3.99"/>
    <d v="2025-05-23T12:19:13"/>
    <s v="Met"/>
    <n v="3.99"/>
    <s v="High"/>
    <s v="India"/>
    <s v="Email"/>
    <s v="Capacity Constraint"/>
    <s v="No"/>
    <s v="No"/>
    <s v="Met"/>
    <n v="2025"/>
    <s v="May"/>
    <s v="May-2025"/>
    <s v="Met"/>
    <s v="0-4 Hours"/>
    <n v="-44.01"/>
  </r>
  <r>
    <s v="PRM-0423"/>
    <s v="PRM"/>
    <d v="2025-05-23T11:40:21"/>
    <s v="P3"/>
    <s v="Integration Root Cause"/>
    <s v="Infrastructure"/>
    <s v="PRM ticket requiring operational handling"/>
    <s v="Closed"/>
    <x v="3"/>
    <s v="Rohit"/>
    <n v="24"/>
    <n v="0.35"/>
    <n v="12.15"/>
    <d v="2025-05-23T23:49:27"/>
    <s v="Met"/>
    <n v="12.15"/>
    <s v="Low"/>
    <s v="UK"/>
    <s v="Portal"/>
    <s v="Unknown"/>
    <s v="No"/>
    <s v="No"/>
    <s v="Met"/>
    <n v="2025"/>
    <s v="May"/>
    <s v="May-2025"/>
    <s v="Met"/>
    <s v="9-24 Hours"/>
    <n v="-11.85"/>
  </r>
  <r>
    <s v="PRM-0631"/>
    <s v="PRM"/>
    <d v="2025-05-23T13:11:32"/>
    <s v="P5"/>
    <s v="Capacity Problem"/>
    <s v="Infrastructure"/>
    <s v="PRM ticket requiring operational handling"/>
    <s v="Closed"/>
    <x v="1"/>
    <s v="Amit"/>
    <n v="72"/>
    <n v="4.8099999999999996"/>
    <n v="26.89"/>
    <d v="2025-05-24T16:04:40"/>
    <s v="Met"/>
    <n v="26.89"/>
    <s v="Low"/>
    <s v="India"/>
    <s v="Portal"/>
    <s v="Certificate Expiry"/>
    <s v="No"/>
    <s v="No"/>
    <s v="Met"/>
    <n v="2025"/>
    <s v="May"/>
    <s v="May-2025"/>
    <s v="Met"/>
    <s v="25-48 Hours"/>
    <n v="-45.11"/>
  </r>
  <r>
    <s v="INM-0184"/>
    <s v="INM"/>
    <d v="2025-05-24T00:14:40"/>
    <s v="P4"/>
    <s v="Login/Access"/>
    <s v="Application"/>
    <s v="INM ticket requiring operational handling"/>
    <s v="Closed"/>
    <x v="5"/>
    <s v="Vikram"/>
    <n v="48"/>
    <n v="4.63"/>
    <n v="31.22"/>
    <d v="2025-05-25T07:28:10"/>
    <s v="Met"/>
    <n v="31.22"/>
    <s v="Medium"/>
    <s v="US"/>
    <s v="Service Desk"/>
    <s v="User Error"/>
    <s v="No"/>
    <s v="No"/>
    <s v="Met"/>
    <n v="2025"/>
    <s v="May"/>
    <s v="May-2025"/>
    <s v="Met"/>
    <s v="25-48 Hours"/>
    <n v="-16.78"/>
  </r>
  <r>
    <s v="INM-0175"/>
    <s v="INM"/>
    <d v="2025-05-24T08:08:47"/>
    <s v="P4"/>
    <s v="Database Issue"/>
    <s v="Infrastructure"/>
    <s v="INM ticket requiring operational handling"/>
    <s v="Assigned"/>
    <x v="2"/>
    <s v="Pooja"/>
    <n v="48"/>
    <n v="2.59"/>
    <m/>
    <m/>
    <s v="Pending"/>
    <n v="5295.85"/>
    <s v="Medium"/>
    <s v="India"/>
    <s v="Email"/>
    <s v="Capacity Constraint"/>
    <s v="No"/>
    <s v="No"/>
    <s v="Pending"/>
    <n v="2025"/>
    <s v="May"/>
    <s v="May-2025"/>
    <s v="Pending"/>
    <s v="Pending"/>
    <s v=""/>
  </r>
  <r>
    <s v="PRM-0266"/>
    <s v="PRM"/>
    <d v="2025-05-24T13:06:40"/>
    <s v="P5"/>
    <s v="Process Gap"/>
    <s v="Database"/>
    <s v="PRM ticket requiring operational handling"/>
    <s v="Closed"/>
    <x v="3"/>
    <s v="Meera"/>
    <n v="72"/>
    <n v="6.6"/>
    <n v="28.52"/>
    <d v="2025-05-25T17:37:53"/>
    <s v="Met"/>
    <n v="28.52"/>
    <s v="High"/>
    <s v="UK"/>
    <s v="Portal"/>
    <s v="Unknown"/>
    <s v="Yes"/>
    <s v="No"/>
    <s v="Met"/>
    <n v="2025"/>
    <s v="May"/>
    <s v="May-2025"/>
    <s v="Met"/>
    <s v="25-48 Hours"/>
    <n v="-43.480000000000004"/>
  </r>
  <r>
    <s v="PRM-0047"/>
    <s v="PRM"/>
    <d v="2025-05-24T16:44:25"/>
    <s v="P3"/>
    <s v="Database Root Cause"/>
    <s v="Security"/>
    <s v="PRM ticket requiring operational handling"/>
    <s v="Closed"/>
    <x v="0"/>
    <s v="Kavya"/>
    <n v="24"/>
    <n v="2.9"/>
    <n v="6.2"/>
    <d v="2025-05-24T22:56:25"/>
    <s v="Met"/>
    <n v="6.2"/>
    <s v="High"/>
    <s v="UK"/>
    <s v="Phone"/>
    <s v="Infrastructure Failure"/>
    <s v="No"/>
    <s v="No"/>
    <s v="Met"/>
    <n v="2025"/>
    <s v="May"/>
    <s v="May-2025"/>
    <s v="Met"/>
    <s v="5-8 Hours"/>
    <n v="-17.8"/>
  </r>
  <r>
    <s v="INM-0008"/>
    <s v="INM"/>
    <d v="2025-05-24T18:37:28"/>
    <s v="P5"/>
    <s v="Certificate/TLS"/>
    <s v="Application"/>
    <s v="INM ticket requiring operational handling"/>
    <s v="In Process"/>
    <x v="5"/>
    <s v="Meera"/>
    <n v="72"/>
    <n v="3.26"/>
    <m/>
    <m/>
    <s v="Pending"/>
    <n v="5285.38"/>
    <s v="High"/>
    <s v="APAC"/>
    <s v="Phone"/>
    <s v="Certificate Expiry"/>
    <s v="No"/>
    <s v="No"/>
    <s v="Pending"/>
    <n v="2025"/>
    <s v="May"/>
    <s v="May-2025"/>
    <s v="Pending"/>
    <s v="Pending"/>
    <s v=""/>
  </r>
  <r>
    <s v="INM-0875"/>
    <s v="INM"/>
    <d v="2025-05-24T18:43:44"/>
    <s v="P3"/>
    <s v="Integration Failure"/>
    <s v="Security"/>
    <s v="INM ticket requiring operational handling"/>
    <s v="Noticed"/>
    <x v="0"/>
    <s v="Kavya"/>
    <n v="24"/>
    <n v="0.47"/>
    <m/>
    <m/>
    <s v="Pending"/>
    <n v="5285.27"/>
    <s v="High"/>
    <s v="Europe"/>
    <s v="Portal"/>
    <s v="Infrastructure Failure"/>
    <s v="No"/>
    <s v="No"/>
    <s v="Pending"/>
    <n v="2025"/>
    <s v="May"/>
    <s v="May-2025"/>
    <s v="Pending"/>
    <s v="Pending"/>
    <s v=""/>
  </r>
  <r>
    <s v="PRM-0336"/>
    <s v="PRM"/>
    <d v="2025-05-24T23:32:27"/>
    <s v="P5"/>
    <s v="Capacity Problem"/>
    <s v="Database"/>
    <s v="PRM ticket requiring operational handling"/>
    <s v="Closed"/>
    <x v="5"/>
    <s v="Anil"/>
    <n v="72"/>
    <n v="5.85"/>
    <n v="91.57"/>
    <d v="2025-05-28T19:06:40"/>
    <s v="Breached"/>
    <n v="91.57"/>
    <s v="Medium"/>
    <s v="APAC"/>
    <s v="Email"/>
    <s v="User Error"/>
    <s v="No"/>
    <s v="No"/>
    <s v="Breached"/>
    <n v="2025"/>
    <s v="May"/>
    <s v="May-2025"/>
    <s v="Breached"/>
    <s v="48+ Hours"/>
    <n v="19.569999999999993"/>
  </r>
  <r>
    <s v="INM-0866"/>
    <s v="INM"/>
    <d v="2025-05-25T07:49:51"/>
    <s v="P4"/>
    <s v="Database Issue"/>
    <s v="Database"/>
    <s v="INM ticket requiring operational handling"/>
    <s v="Assigned"/>
    <x v="4"/>
    <s v="Nisha"/>
    <n v="48"/>
    <n v="8.4"/>
    <m/>
    <m/>
    <s v="Pending"/>
    <n v="5272.17"/>
    <s v="Low"/>
    <s v="Europe"/>
    <s v="Service Desk"/>
    <s v="Certificate Expiry"/>
    <s v="No"/>
    <s v="No"/>
    <s v="Pending"/>
    <n v="2025"/>
    <s v="May"/>
    <s v="May-2025"/>
    <s v="Pending"/>
    <s v="Pending"/>
    <s v=""/>
  </r>
  <r>
    <s v="PRM-0869"/>
    <s v="PRM"/>
    <d v="2025-05-25T17:19:40"/>
    <s v="P4"/>
    <s v="Performance Root Cause"/>
    <s v="Access"/>
    <s v="PRM ticket requiring operational handling"/>
    <s v="Answered"/>
    <x v="1"/>
    <s v="Sneha"/>
    <n v="48"/>
    <n v="10.24"/>
    <n v="31.82"/>
    <d v="2025-05-27T01:08:53"/>
    <s v="Met"/>
    <n v="31.82"/>
    <s v="Medium"/>
    <s v="US"/>
    <s v="Email"/>
    <s v="User Error"/>
    <s v="No"/>
    <s v="No"/>
    <s v="Met"/>
    <n v="2025"/>
    <s v="May"/>
    <s v="May-2025"/>
    <s v="Met"/>
    <s v="25-48 Hours"/>
    <n v="-16.18"/>
  </r>
  <r>
    <s v="SRM-0436"/>
    <s v="SRM"/>
    <d v="2025-05-26T06:00:01"/>
    <s v="P5"/>
    <s v="Software Installation"/>
    <s v="Security"/>
    <s v="SRM ticket requiring operational handling"/>
    <s v="Noticed"/>
    <x v="5"/>
    <s v="Anil"/>
    <n v="72"/>
    <n v="1.67"/>
    <m/>
    <m/>
    <s v="Pending"/>
    <n v="5250"/>
    <s v="High"/>
    <s v="Europe"/>
    <s v="Monitoring Alert"/>
    <s v="Capacity Constraint"/>
    <s v="No"/>
    <s v="No"/>
    <s v="Pending"/>
    <n v="2025"/>
    <s v="May"/>
    <s v="May-2025"/>
    <s v="Pending"/>
    <s v="Pending"/>
    <s v=""/>
  </r>
  <r>
    <s v="SRM-0769"/>
    <s v="SRM"/>
    <d v="2025-05-26T06:28:30"/>
    <s v="P5"/>
    <s v="Certificate Request"/>
    <s v="Application"/>
    <s v="SRM ticket requiring operational handling"/>
    <s v="Closed"/>
    <x v="5"/>
    <s v="Priya"/>
    <n v="72"/>
    <n v="8.6999999999999993"/>
    <n v="52.46"/>
    <d v="2025-05-28T10:56:02"/>
    <s v="Met"/>
    <n v="52.46"/>
    <s v="Low"/>
    <s v="India"/>
    <s v="Monitoring Alert"/>
    <s v="Certificate Expiry"/>
    <s v="No"/>
    <s v="No"/>
    <s v="Met"/>
    <n v="2025"/>
    <s v="May"/>
    <s v="May-2025"/>
    <s v="Met"/>
    <s v="48+ Hours"/>
    <n v="-19.54"/>
  </r>
  <r>
    <s v="INM-0204"/>
    <s v="INM"/>
    <d v="2025-05-26T11:39:42"/>
    <s v="P5"/>
    <s v="Network Connectivity"/>
    <s v="Middleware"/>
    <s v="INM ticket requiring operational handling"/>
    <s v="Noticed"/>
    <x v="1"/>
    <s v="Kiran"/>
    <n v="72"/>
    <n v="9.83"/>
    <m/>
    <m/>
    <s v="Pending"/>
    <n v="5244.34"/>
    <s v="Low"/>
    <s v="APAC"/>
    <s v="Email"/>
    <s v="Configuration Error"/>
    <s v="No"/>
    <s v="No"/>
    <s v="Pending"/>
    <n v="2025"/>
    <s v="May"/>
    <s v="May-2025"/>
    <s v="Pending"/>
    <s v="Pending"/>
    <s v=""/>
  </r>
  <r>
    <s v="INM-0932"/>
    <s v="INM"/>
    <d v="2025-05-26T12:52:08"/>
    <s v="P3"/>
    <s v="Login/Access"/>
    <s v="Middleware"/>
    <s v="INM ticket requiring operational handling"/>
    <s v="Closed"/>
    <x v="4"/>
    <s v="Pooja"/>
    <n v="24"/>
    <n v="3.64"/>
    <n v="7.4"/>
    <d v="2025-05-26T20:16:09"/>
    <s v="Met"/>
    <n v="7.4"/>
    <s v="Medium"/>
    <s v="India"/>
    <s v="Phone"/>
    <s v="Unknown"/>
    <s v="No"/>
    <s v="No"/>
    <s v="Met"/>
    <n v="2025"/>
    <s v="May"/>
    <s v="May-2025"/>
    <s v="Met"/>
    <s v="5-8 Hours"/>
    <n v="-16.600000000000001"/>
  </r>
  <r>
    <s v="INM-0086"/>
    <s v="INM"/>
    <d v="2025-05-26T21:27:02"/>
    <s v="P4"/>
    <s v="Certificate/TLS"/>
    <s v="Database"/>
    <s v="INM ticket requiring operational handling"/>
    <s v="Closed"/>
    <x v="4"/>
    <s v="Kiran"/>
    <n v="48"/>
    <n v="2.86"/>
    <n v="10.9"/>
    <d v="2025-05-27T08:21:13"/>
    <s v="Met"/>
    <n v="10.9"/>
    <s v="Medium"/>
    <s v="India"/>
    <s v="Service Desk"/>
    <s v="Third-Party Dependency"/>
    <s v="No"/>
    <s v="No"/>
    <s v="Met"/>
    <n v="2025"/>
    <s v="May"/>
    <s v="May-2025"/>
    <s v="Met"/>
    <s v="9-24 Hours"/>
    <n v="-37.1"/>
  </r>
  <r>
    <s v="INM-0043"/>
    <s v="INM"/>
    <d v="2025-05-27T01:58:29"/>
    <s v="P4"/>
    <s v="Network Connectivity"/>
    <s v="Access"/>
    <s v="INM ticket requiring operational handling"/>
    <s v="In Process"/>
    <x v="1"/>
    <s v="Asha"/>
    <n v="48"/>
    <n v="1.36"/>
    <m/>
    <m/>
    <s v="Pending"/>
    <n v="5230.03"/>
    <s v="Medium"/>
    <s v="APAC"/>
    <s v="Email"/>
    <s v="Infrastructure Failure"/>
    <s v="No"/>
    <s v="No"/>
    <s v="Pending"/>
    <n v="2025"/>
    <s v="May"/>
    <s v="May-2025"/>
    <s v="Pending"/>
    <s v="Pending"/>
    <s v=""/>
  </r>
  <r>
    <s v="PRM-0205"/>
    <s v="PRM"/>
    <d v="2025-05-27T16:34:34"/>
    <s v="P4"/>
    <s v="Capacity Problem"/>
    <s v="Security"/>
    <s v="PRM ticket requiring operational handling"/>
    <s v="Answered"/>
    <x v="0"/>
    <s v="Asha"/>
    <n v="48"/>
    <n v="3.79"/>
    <n v="29.89"/>
    <d v="2025-05-28T22:27:41"/>
    <s v="Met"/>
    <n v="29.89"/>
    <s v="High"/>
    <s v="Europe"/>
    <s v="Email"/>
    <s v="Third-Party Dependency"/>
    <s v="No"/>
    <s v="No"/>
    <s v="Met"/>
    <n v="2025"/>
    <s v="May"/>
    <s v="May-2025"/>
    <s v="Met"/>
    <s v="25-48 Hours"/>
    <n v="-18.11"/>
  </r>
  <r>
    <s v="PRM-0258"/>
    <s v="PRM"/>
    <d v="2025-05-27T20:41:38"/>
    <s v="P3"/>
    <s v="Integration Root Cause"/>
    <s v="Database"/>
    <s v="PRM ticket requiring operational handling"/>
    <s v="Closed"/>
    <x v="4"/>
    <s v="Amit"/>
    <n v="24"/>
    <n v="3.8"/>
    <n v="20.420000000000002"/>
    <d v="2025-05-28T17:06:49"/>
    <s v="Met"/>
    <n v="20.420000000000002"/>
    <s v="Low"/>
    <s v="India"/>
    <s v="Phone"/>
    <s v="User Error"/>
    <s v="No"/>
    <s v="Yes"/>
    <s v="Met"/>
    <n v="2025"/>
    <s v="May"/>
    <s v="May-2025"/>
    <s v="Met"/>
    <s v="9-24 Hours"/>
    <n v="-3.5799999999999983"/>
  </r>
  <r>
    <s v="PRM-0746"/>
    <s v="PRM"/>
    <d v="2025-05-28T02:07:54"/>
    <s v="P3"/>
    <s v="Recurring Application Issue"/>
    <s v="Reporting"/>
    <s v="PRM ticket requiring operational handling"/>
    <s v="Assigned"/>
    <x v="5"/>
    <s v="Asha"/>
    <n v="24"/>
    <n v="0.47"/>
    <m/>
    <m/>
    <s v="Pending"/>
    <n v="5205.87"/>
    <s v="Medium"/>
    <s v="UK"/>
    <s v="Monitoring Alert"/>
    <s v="Infrastructure Failure"/>
    <s v="No"/>
    <s v="No"/>
    <s v="Pending"/>
    <n v="2025"/>
    <s v="May"/>
    <s v="May-2025"/>
    <s v="Pending"/>
    <s v="Pending"/>
    <s v=""/>
  </r>
  <r>
    <s v="INM-0982"/>
    <s v="INM"/>
    <d v="2025-05-28T03:55:33"/>
    <s v="P4"/>
    <s v="Application Down"/>
    <s v="Access"/>
    <s v="INM ticket requiring operational handling"/>
    <s v="Closed"/>
    <x v="0"/>
    <s v="Neha"/>
    <n v="48"/>
    <n v="1.18"/>
    <n v="7.28"/>
    <d v="2025-05-28T11:12:28"/>
    <s v="Met"/>
    <n v="7.28"/>
    <s v="Low"/>
    <s v="UK"/>
    <s v="Service Desk"/>
    <s v="Capacity Constraint"/>
    <s v="No"/>
    <s v="No"/>
    <s v="Met"/>
    <n v="2025"/>
    <s v="May"/>
    <s v="May-2025"/>
    <s v="Met"/>
    <s v="5-8 Hours"/>
    <n v="-40.72"/>
  </r>
  <r>
    <s v="SRM-0051"/>
    <s v="SRM"/>
    <d v="2025-05-28T09:02:34"/>
    <s v="P5"/>
    <s v="New User Setup"/>
    <s v="Application"/>
    <s v="SRM ticket requiring operational handling"/>
    <s v="In Process"/>
    <x v="2"/>
    <s v="Divya"/>
    <n v="72"/>
    <n v="4.97"/>
    <m/>
    <m/>
    <s v="Pending"/>
    <n v="5198.96"/>
    <s v="Low"/>
    <s v="APAC"/>
    <s v="Monitoring Alert"/>
    <s v="Third-Party Dependency"/>
    <s v="No"/>
    <s v="No"/>
    <s v="Pending"/>
    <n v="2025"/>
    <s v="May"/>
    <s v="May-2025"/>
    <s v="Pending"/>
    <s v="Pending"/>
    <s v=""/>
  </r>
  <r>
    <s v="PRM-0158"/>
    <s v="PRM"/>
    <d v="2025-05-28T16:34:57"/>
    <s v="P4"/>
    <s v="Security Vulnerability"/>
    <s v="Access"/>
    <s v="PRM ticket requiring operational handling"/>
    <s v="Closed"/>
    <x v="4"/>
    <s v="Ravi"/>
    <n v="48"/>
    <n v="3.04"/>
    <n v="35.47"/>
    <d v="2025-05-30T04:03:17"/>
    <s v="Met"/>
    <n v="35.47"/>
    <s v="High"/>
    <s v="UK"/>
    <s v="Email"/>
    <s v="Certificate Expiry"/>
    <s v="No"/>
    <s v="No"/>
    <s v="Met"/>
    <n v="2025"/>
    <s v="May"/>
    <s v="May-2025"/>
    <s v="Met"/>
    <s v="25-48 Hours"/>
    <n v="-12.530000000000001"/>
  </r>
  <r>
    <s v="INM-0223"/>
    <s v="INM"/>
    <d v="2025-05-29T15:32:17"/>
    <s v="P5"/>
    <s v="Application Down"/>
    <s v="Application"/>
    <s v="INM ticket requiring operational handling"/>
    <s v="Answered"/>
    <x v="4"/>
    <s v="Kavya"/>
    <n v="72"/>
    <n v="4.7300000000000004"/>
    <n v="93.74"/>
    <d v="2025-06-02T13:16:49"/>
    <s v="Breached"/>
    <n v="93.74"/>
    <s v="Low"/>
    <s v="APAC"/>
    <s v="Phone"/>
    <s v="Configuration Error"/>
    <s v="No"/>
    <s v="No"/>
    <s v="Breached"/>
    <n v="2025"/>
    <s v="May"/>
    <s v="May-2025"/>
    <s v="Breached"/>
    <s v="48+ Hours"/>
    <n v="21.739999999999995"/>
  </r>
  <r>
    <s v="PRM-0934"/>
    <s v="PRM"/>
    <d v="2025-05-29T15:32:27"/>
    <s v="P5"/>
    <s v="Integration Root Cause"/>
    <s v="Infrastructure"/>
    <s v="PRM ticket requiring operational handling"/>
    <s v="In Process"/>
    <x v="5"/>
    <s v="Asha"/>
    <n v="72"/>
    <n v="3.04"/>
    <m/>
    <m/>
    <s v="Pending"/>
    <n v="5168.46"/>
    <s v="Low"/>
    <s v="India"/>
    <s v="Email"/>
    <s v="Application Defect"/>
    <s v="No"/>
    <s v="No"/>
    <s v="Pending"/>
    <n v="2025"/>
    <s v="May"/>
    <s v="May-2025"/>
    <s v="Pending"/>
    <s v="Pending"/>
    <s v=""/>
  </r>
  <r>
    <s v="SRM-0518"/>
    <s v="SRM"/>
    <d v="2025-05-29T19:37:54"/>
    <s v="P4"/>
    <s v="Software Installation"/>
    <s v="Database"/>
    <s v="SRM ticket requiring operational handling"/>
    <s v="Closed"/>
    <x v="5"/>
    <s v="Vikram"/>
    <n v="48"/>
    <n v="5.87"/>
    <n v="15.2"/>
    <d v="2025-05-30T10:49:55"/>
    <s v="Met"/>
    <n v="15.2"/>
    <s v="High"/>
    <s v="APAC"/>
    <s v="Phone"/>
    <s v="Access Issue"/>
    <s v="No"/>
    <s v="Yes"/>
    <s v="Met"/>
    <n v="2025"/>
    <s v="May"/>
    <s v="May-2025"/>
    <s v="Met"/>
    <s v="9-24 Hours"/>
    <n v="-32.799999999999997"/>
  </r>
  <r>
    <s v="SRM-0303"/>
    <s v="SRM"/>
    <d v="2025-05-30T07:14:47"/>
    <s v="P4"/>
    <s v="Certificate Request"/>
    <s v="Application"/>
    <s v="SRM ticket requiring operational handling"/>
    <s v="Answered"/>
    <x v="2"/>
    <s v="Priya"/>
    <n v="48"/>
    <n v="0.82"/>
    <n v="12.56"/>
    <d v="2025-05-30T19:48:33"/>
    <s v="Met"/>
    <n v="12.56"/>
    <s v="Low"/>
    <s v="UK"/>
    <s v="Service Desk"/>
    <s v="Unknown"/>
    <s v="No"/>
    <s v="No"/>
    <s v="Met"/>
    <n v="2025"/>
    <s v="May"/>
    <s v="May-2025"/>
    <s v="Met"/>
    <s v="9-24 Hours"/>
    <n v="-35.44"/>
  </r>
  <r>
    <s v="INM-0110"/>
    <s v="INM"/>
    <d v="2025-05-30T11:25:16"/>
    <s v="P3"/>
    <s v="Server Issue"/>
    <s v="Reporting"/>
    <s v="INM ticket requiring operational handling"/>
    <s v="Closed"/>
    <x v="2"/>
    <s v="Arjun"/>
    <n v="24"/>
    <n v="1.76"/>
    <n v="14.62"/>
    <d v="2025-05-31T02:02:16"/>
    <s v="Met"/>
    <n v="14.62"/>
    <s v="Medium"/>
    <s v="Europe"/>
    <s v="Service Desk"/>
    <s v="Third-Party Dependency"/>
    <s v="Yes"/>
    <s v="No"/>
    <s v="Met"/>
    <n v="2025"/>
    <s v="May"/>
    <s v="May-2025"/>
    <s v="Met"/>
    <s v="9-24 Hours"/>
    <n v="-9.3800000000000008"/>
  </r>
  <r>
    <s v="SRM-0551"/>
    <s v="SRM"/>
    <d v="2025-05-30T20:01:46"/>
    <s v="P5"/>
    <s v="Certificate Request"/>
    <s v="Database"/>
    <s v="SRM ticket requiring operational handling"/>
    <s v="Assigned"/>
    <x v="1"/>
    <s v="Amit"/>
    <n v="72"/>
    <n v="7.53"/>
    <m/>
    <m/>
    <s v="Pending"/>
    <n v="5139.97"/>
    <s v="Medium"/>
    <s v="Europe"/>
    <s v="Phone"/>
    <s v="Infrastructure Failure"/>
    <s v="No"/>
    <s v="No"/>
    <s v="Pending"/>
    <n v="2025"/>
    <s v="May"/>
    <s v="May-2025"/>
    <s v="Pending"/>
    <s v="Pending"/>
    <s v=""/>
  </r>
  <r>
    <s v="SRM-0095"/>
    <s v="SRM"/>
    <d v="2025-06-01T06:58:06"/>
    <s v="P5"/>
    <s v="Certificate Request"/>
    <s v="Infrastructure"/>
    <s v="SRM ticket requiring operational handling"/>
    <s v="Closed"/>
    <x v="2"/>
    <s v="Priya"/>
    <n v="72"/>
    <n v="0.81"/>
    <n v="60.04"/>
    <d v="2025-06-03T19:00:33"/>
    <s v="Met"/>
    <n v="60.04"/>
    <s v="High"/>
    <s v="APAC"/>
    <s v="Phone"/>
    <s v="User Error"/>
    <s v="No"/>
    <s v="No"/>
    <s v="Met"/>
    <n v="2025"/>
    <s v="Jun"/>
    <s v="Jun-2025"/>
    <s v="Met"/>
    <s v="48+ Hours"/>
    <n v="-11.96"/>
  </r>
  <r>
    <s v="PRM-0712"/>
    <s v="PRM"/>
    <d v="2025-06-01T08:35:07"/>
    <s v="P5"/>
    <s v="Integration Root Cause"/>
    <s v="Infrastructure"/>
    <s v="PRM ticket requiring operational handling"/>
    <s v="Closed"/>
    <x v="0"/>
    <s v="Neha"/>
    <n v="72"/>
    <n v="6.5"/>
    <n v="26.19"/>
    <d v="2025-06-02T10:46:14"/>
    <s v="Met"/>
    <n v="26.19"/>
    <s v="High"/>
    <s v="Europe"/>
    <s v="Monitoring Alert"/>
    <s v="Capacity Constraint"/>
    <s v="No"/>
    <s v="No"/>
    <s v="Met"/>
    <n v="2025"/>
    <s v="Jun"/>
    <s v="Jun-2025"/>
    <s v="Met"/>
    <s v="25-48 Hours"/>
    <n v="-45.81"/>
  </r>
  <r>
    <s v="PRM-0191"/>
    <s v="PRM"/>
    <d v="2025-06-01T19:16:10"/>
    <s v="P3"/>
    <s v="Integration Root Cause"/>
    <s v="Reporting"/>
    <s v="PRM ticket requiring operational handling"/>
    <s v="Closed"/>
    <x v="5"/>
    <s v="Meera"/>
    <n v="24"/>
    <n v="3.43"/>
    <n v="58.92"/>
    <d v="2025-06-04T06:11:12"/>
    <s v="Breached"/>
    <n v="58.92"/>
    <s v="Low"/>
    <s v="UK"/>
    <s v="Email"/>
    <s v="Network Issue"/>
    <s v="No"/>
    <s v="Yes"/>
    <s v="Breached"/>
    <n v="2025"/>
    <s v="Jun"/>
    <s v="Jun-2025"/>
    <s v="Breached"/>
    <s v="48+ Hours"/>
    <n v="34.92"/>
  </r>
  <r>
    <s v="INM-0541"/>
    <s v="INM"/>
    <d v="2025-06-02T07:19:49"/>
    <s v="P5"/>
    <s v="Performance Issue"/>
    <s v="Middleware"/>
    <s v="INM ticket requiring operational handling"/>
    <s v="Answered"/>
    <x v="4"/>
    <s v="Sneha"/>
    <n v="72"/>
    <n v="3.84"/>
    <n v="23.28"/>
    <d v="2025-06-03T06:36:37"/>
    <s v="Met"/>
    <n v="23.28"/>
    <s v="Medium"/>
    <s v="India"/>
    <s v="Email"/>
    <s v="Certificate Expiry"/>
    <s v="No"/>
    <s v="Yes"/>
    <s v="Met"/>
    <n v="2025"/>
    <s v="Jun"/>
    <s v="Jun-2025"/>
    <s v="Met"/>
    <s v="9-24 Hours"/>
    <n v="-48.72"/>
  </r>
  <r>
    <s v="PRM-0083"/>
    <s v="PRM"/>
    <d v="2025-06-02T16:16:48"/>
    <s v="P4"/>
    <s v="Integration Root Cause"/>
    <s v="Database"/>
    <s v="PRM ticket requiring operational handling"/>
    <s v="Closed"/>
    <x v="4"/>
    <s v="Nisha"/>
    <n v="48"/>
    <n v="1.97"/>
    <n v="27.02"/>
    <d v="2025-06-03T19:17:44"/>
    <s v="Met"/>
    <n v="27.02"/>
    <s v="Medium"/>
    <s v="US"/>
    <s v="Email"/>
    <s v="Configuration Error"/>
    <s v="No"/>
    <s v="No"/>
    <s v="Met"/>
    <n v="2025"/>
    <s v="Jun"/>
    <s v="Jun-2025"/>
    <s v="Met"/>
    <s v="25-48 Hours"/>
    <n v="-20.98"/>
  </r>
  <r>
    <s v="INM-0906"/>
    <s v="INM"/>
    <d v="2025-06-02T16:50:28"/>
    <s v="P5"/>
    <s v="Database Issue"/>
    <s v="Database"/>
    <s v="INM ticket requiring operational handling"/>
    <s v="Closed"/>
    <x v="0"/>
    <s v="Vikram"/>
    <n v="72"/>
    <n v="1.34"/>
    <n v="92.85"/>
    <d v="2025-06-06T13:41:28"/>
    <s v="Breached"/>
    <n v="92.85"/>
    <s v="High"/>
    <s v="Europe"/>
    <s v="Service Desk"/>
    <s v="Access Issue"/>
    <s v="No"/>
    <s v="No"/>
    <s v="Breached"/>
    <n v="2025"/>
    <s v="Jun"/>
    <s v="Jun-2025"/>
    <s v="Breached"/>
    <s v="48+ Hours"/>
    <n v="20.849999999999994"/>
  </r>
  <r>
    <s v="PRM-0573"/>
    <s v="PRM"/>
    <d v="2025-06-02T20:13:21"/>
    <s v="P5"/>
    <s v="Process Gap"/>
    <s v="Reporting"/>
    <s v="PRM ticket requiring operational handling"/>
    <s v="In Process"/>
    <x v="4"/>
    <s v="Divya"/>
    <n v="72"/>
    <n v="8.23"/>
    <m/>
    <m/>
    <s v="Pending"/>
    <n v="5067.78"/>
    <s v="Medium"/>
    <s v="Europe"/>
    <s v="Phone"/>
    <s v="Certificate Expiry"/>
    <s v="No"/>
    <s v="Yes"/>
    <s v="Pending"/>
    <n v="2025"/>
    <s v="Jun"/>
    <s v="Jun-2025"/>
    <s v="Pending"/>
    <s v="Pending"/>
    <s v=""/>
  </r>
  <r>
    <s v="INM-0892"/>
    <s v="INM"/>
    <d v="2025-06-02T22:34:04"/>
    <s v="P3"/>
    <s v="Performance Issue"/>
    <s v="Security"/>
    <s v="INM ticket requiring operational handling"/>
    <s v="Closed"/>
    <x v="2"/>
    <s v="Divya"/>
    <n v="24"/>
    <n v="0.45"/>
    <n v="18.57"/>
    <d v="2025-06-03T17:08:23"/>
    <s v="Met"/>
    <n v="18.57"/>
    <s v="High"/>
    <s v="UK"/>
    <s v="Monitoring Alert"/>
    <s v="Capacity Constraint"/>
    <s v="Yes"/>
    <s v="No"/>
    <s v="Met"/>
    <n v="2025"/>
    <s v="Jun"/>
    <s v="Jun-2025"/>
    <s v="Met"/>
    <s v="9-24 Hours"/>
    <n v="-5.43"/>
  </r>
  <r>
    <s v="SRM-0771"/>
    <s v="SRM"/>
    <d v="2025-06-02T23:33:16"/>
    <s v="P4"/>
    <s v="Certificate Request"/>
    <s v="Application"/>
    <s v="SRM ticket requiring operational handling"/>
    <s v="Closed"/>
    <x v="5"/>
    <s v="Nisha"/>
    <n v="48"/>
    <n v="2.98"/>
    <n v="27.35"/>
    <d v="2025-06-04T02:54:29"/>
    <s v="Met"/>
    <n v="27.35"/>
    <s v="Medium"/>
    <s v="US"/>
    <s v="Email"/>
    <s v="User Error"/>
    <s v="No"/>
    <s v="No"/>
    <s v="Met"/>
    <n v="2025"/>
    <s v="Jun"/>
    <s v="Jun-2025"/>
    <s v="Met"/>
    <s v="25-48 Hours"/>
    <n v="-20.65"/>
  </r>
  <r>
    <s v="PRM-0504"/>
    <s v="PRM"/>
    <d v="2025-06-03T06:11:48"/>
    <s v="P1"/>
    <s v="Database Root Cause"/>
    <s v="Infrastructure"/>
    <s v="PRM ticket requiring operational handling"/>
    <s v="Closed"/>
    <x v="4"/>
    <s v="Swati"/>
    <n v="4"/>
    <n v="0.1"/>
    <n v="2.14"/>
    <d v="2025-06-03T08:20:13"/>
    <s v="Met"/>
    <n v="2.14"/>
    <s v="Critical"/>
    <s v="India"/>
    <s v="Portal"/>
    <s v="Capacity Constraint"/>
    <s v="No"/>
    <s v="No"/>
    <s v="Met"/>
    <n v="2025"/>
    <s v="Jun"/>
    <s v="Jun-2025"/>
    <s v="Met"/>
    <s v="0-4 Hours"/>
    <n v="-1.8599999999999999"/>
  </r>
  <r>
    <s v="PRM-0632"/>
    <s v="PRM"/>
    <d v="2025-06-03T12:09:16"/>
    <s v="P4"/>
    <s v="Security Vulnerability"/>
    <s v="Access"/>
    <s v="PRM ticket requiring operational handling"/>
    <s v="Closed"/>
    <x v="0"/>
    <s v="Kavya"/>
    <n v="48"/>
    <n v="3.67"/>
    <n v="21.64"/>
    <d v="2025-06-04T09:47:24"/>
    <s v="Met"/>
    <n v="21.64"/>
    <s v="High"/>
    <s v="US"/>
    <s v="Email"/>
    <s v="Third-Party Dependency"/>
    <s v="No"/>
    <s v="No"/>
    <s v="Met"/>
    <n v="2025"/>
    <s v="Jun"/>
    <s v="Jun-2025"/>
    <s v="Met"/>
    <s v="9-24 Hours"/>
    <n v="-26.36"/>
  </r>
  <r>
    <s v="PRM-0871"/>
    <s v="PRM"/>
    <d v="2025-06-04T03:40:58"/>
    <s v="P4"/>
    <s v="Performance Root Cause"/>
    <s v="Middleware"/>
    <s v="PRM ticket requiring operational handling"/>
    <s v="Closed"/>
    <x v="4"/>
    <s v="Vikram"/>
    <n v="48"/>
    <n v="4.32"/>
    <n v="29.21"/>
    <d v="2025-06-05T08:53:47"/>
    <s v="Met"/>
    <n v="29.21"/>
    <s v="High"/>
    <s v="India"/>
    <s v="Email"/>
    <s v="Infrastructure Failure"/>
    <s v="No"/>
    <s v="No"/>
    <s v="Met"/>
    <n v="2025"/>
    <s v="Jun"/>
    <s v="Jun-2025"/>
    <s v="Met"/>
    <s v="25-48 Hours"/>
    <n v="-18.79"/>
  </r>
  <r>
    <s v="SRM-0041"/>
    <s v="SRM"/>
    <d v="2025-06-05T03:24:02"/>
    <s v="P5"/>
    <s v="Software Installation"/>
    <s v="Access"/>
    <s v="SRM ticket requiring operational handling"/>
    <s v="Closed"/>
    <x v="2"/>
    <s v="Ravi"/>
    <n v="72"/>
    <n v="4.22"/>
    <n v="19.510000000000002"/>
    <d v="2025-06-05T22:54:48"/>
    <s v="Met"/>
    <n v="19.510000000000002"/>
    <s v="High"/>
    <s v="APAC"/>
    <s v="Monitoring Alert"/>
    <s v="Access Issue"/>
    <s v="No"/>
    <s v="No"/>
    <s v="Met"/>
    <n v="2025"/>
    <s v="Jun"/>
    <s v="Jun-2025"/>
    <s v="Met"/>
    <s v="9-24 Hours"/>
    <n v="-52.489999999999995"/>
  </r>
  <r>
    <s v="PRM-0261"/>
    <s v="PRM"/>
    <d v="2025-06-05T10:35:28"/>
    <s v="P3"/>
    <s v="Infrastructure Root Cause"/>
    <s v="Access"/>
    <s v="PRM ticket requiring operational handling"/>
    <s v="Closed"/>
    <x v="4"/>
    <s v="Sneha"/>
    <n v="24"/>
    <n v="0.71"/>
    <n v="10.92"/>
    <d v="2025-06-05T21:30:48"/>
    <s v="Met"/>
    <n v="10.92"/>
    <s v="Medium"/>
    <s v="UK"/>
    <s v="Service Desk"/>
    <s v="Certificate Expiry"/>
    <s v="No"/>
    <s v="No"/>
    <s v="Met"/>
    <n v="2025"/>
    <s v="Jun"/>
    <s v="Jun-2025"/>
    <s v="Met"/>
    <s v="9-24 Hours"/>
    <n v="-13.08"/>
  </r>
  <r>
    <s v="PRM-0221"/>
    <s v="PRM"/>
    <d v="2025-06-06T01:59:16"/>
    <s v="P5"/>
    <s v="Recurring Application Issue"/>
    <s v="Reporting"/>
    <s v="PRM ticket requiring operational handling"/>
    <s v="Closed"/>
    <x v="3"/>
    <s v="Rahul"/>
    <n v="72"/>
    <n v="3.08"/>
    <n v="69.14"/>
    <d v="2025-06-08T23:07:43"/>
    <s v="Met"/>
    <n v="69.14"/>
    <s v="Medium"/>
    <s v="Europe"/>
    <s v="Portal"/>
    <s v="Access Issue"/>
    <s v="No"/>
    <s v="Yes"/>
    <s v="Met"/>
    <n v="2025"/>
    <s v="Jun"/>
    <s v="Jun-2025"/>
    <s v="Met"/>
    <s v="48+ Hours"/>
    <n v="-2.8599999999999994"/>
  </r>
  <r>
    <s v="PRM-0073"/>
    <s v="PRM"/>
    <d v="2025-06-06T10:55:58"/>
    <s v="P4"/>
    <s v="Integration Root Cause"/>
    <s v="Database"/>
    <s v="PRM ticket requiring operational handling"/>
    <s v="Closed"/>
    <x v="0"/>
    <s v="Nisha"/>
    <n v="48"/>
    <n v="2.87"/>
    <n v="38.950000000000003"/>
    <d v="2025-06-08T01:52:52"/>
    <s v="Met"/>
    <n v="38.950000000000003"/>
    <s v="High"/>
    <s v="US"/>
    <s v="Email"/>
    <s v="Application Defect"/>
    <s v="No"/>
    <s v="No"/>
    <s v="Met"/>
    <n v="2025"/>
    <s v="Jun"/>
    <s v="Jun-2025"/>
    <s v="Met"/>
    <s v="25-48 Hours"/>
    <n v="-9.0499999999999972"/>
  </r>
  <r>
    <s v="SRM-0556"/>
    <s v="SRM"/>
    <d v="2025-06-06T16:35:59"/>
    <s v="P5"/>
    <s v="Report Request"/>
    <s v="Security"/>
    <s v="SRM ticket requiring operational handling"/>
    <s v="Closed"/>
    <x v="5"/>
    <s v="Amit"/>
    <n v="72"/>
    <n v="11.72"/>
    <n v="18.23"/>
    <d v="2025-06-07T10:49:30"/>
    <s v="Met"/>
    <n v="18.23"/>
    <s v="High"/>
    <s v="APAC"/>
    <s v="Email"/>
    <s v="Third-Party Dependency"/>
    <s v="No"/>
    <s v="No"/>
    <s v="Met"/>
    <n v="2025"/>
    <s v="Jun"/>
    <s v="Jun-2025"/>
    <s v="Met"/>
    <s v="9-24 Hours"/>
    <n v="-53.769999999999996"/>
  </r>
  <r>
    <s v="PRM-0410"/>
    <s v="PRM"/>
    <d v="2025-06-06T17:35:41"/>
    <s v="P4"/>
    <s v="Performance Root Cause"/>
    <s v="Middleware"/>
    <s v="PRM ticket requiring operational handling"/>
    <s v="In Process"/>
    <x v="1"/>
    <s v="Nisha"/>
    <n v="48"/>
    <n v="4.37"/>
    <m/>
    <m/>
    <s v="Pending"/>
    <n v="4974.41"/>
    <s v="Low"/>
    <s v="India"/>
    <s v="Email"/>
    <s v="Configuration Error"/>
    <s v="No"/>
    <s v="No"/>
    <s v="Pending"/>
    <n v="2025"/>
    <s v="Jun"/>
    <s v="Jun-2025"/>
    <s v="Pending"/>
    <s v="Pending"/>
    <s v=""/>
  </r>
  <r>
    <s v="INM-0430"/>
    <s v="INM"/>
    <d v="2025-06-06T23:06:08"/>
    <s v="P4"/>
    <s v="Database Issue"/>
    <s v="Database"/>
    <s v="INM ticket requiring operational handling"/>
    <s v="Closed"/>
    <x v="5"/>
    <s v="Pooja"/>
    <n v="48"/>
    <n v="5.01"/>
    <n v="32.26"/>
    <d v="2025-06-08T07:21:27"/>
    <s v="Met"/>
    <n v="32.26"/>
    <s v="Medium"/>
    <s v="UK"/>
    <s v="Service Desk"/>
    <s v="User Error"/>
    <s v="No"/>
    <s v="No"/>
    <s v="Met"/>
    <n v="2025"/>
    <s v="Jun"/>
    <s v="Jun-2025"/>
    <s v="Met"/>
    <s v="25-48 Hours"/>
    <n v="-15.740000000000002"/>
  </r>
  <r>
    <s v="SRM-0668"/>
    <s v="SRM"/>
    <d v="2025-06-06T23:06:41"/>
    <s v="P4"/>
    <s v="Software Installation"/>
    <s v="Security"/>
    <s v="SRM ticket requiring operational handling"/>
    <s v="Noticed"/>
    <x v="5"/>
    <s v="Sneha"/>
    <n v="48"/>
    <n v="17.38"/>
    <m/>
    <m/>
    <s v="Pending"/>
    <n v="4968.8900000000003"/>
    <s v="High"/>
    <s v="US"/>
    <s v="Service Desk"/>
    <s v="Unknown"/>
    <s v="No"/>
    <s v="No"/>
    <s v="Pending"/>
    <n v="2025"/>
    <s v="Jun"/>
    <s v="Jun-2025"/>
    <s v="Pending"/>
    <s v="Pending"/>
    <s v=""/>
  </r>
  <r>
    <s v="SRM-0157"/>
    <s v="SRM"/>
    <d v="2025-06-07T17:05:04"/>
    <s v="P4"/>
    <s v="Account Request"/>
    <s v="Application"/>
    <s v="SRM ticket requiring operational handling"/>
    <s v="Closed"/>
    <x v="0"/>
    <s v="Pooja"/>
    <n v="48"/>
    <n v="2.2200000000000002"/>
    <n v="28.99"/>
    <d v="2025-06-08T22:04:27"/>
    <s v="Met"/>
    <n v="28.99"/>
    <s v="High"/>
    <s v="US"/>
    <s v="Portal"/>
    <s v="User Error"/>
    <s v="No"/>
    <s v="No"/>
    <s v="Met"/>
    <n v="2025"/>
    <s v="Jun"/>
    <s v="Jun-2025"/>
    <s v="Met"/>
    <s v="25-48 Hours"/>
    <n v="-19.010000000000002"/>
  </r>
  <r>
    <s v="PRM-0079"/>
    <s v="PRM"/>
    <d v="2025-06-07T21:27:11"/>
    <s v="P5"/>
    <s v="Integration Root Cause"/>
    <s v="Reporting"/>
    <s v="PRM ticket requiring operational handling"/>
    <s v="Answered"/>
    <x v="0"/>
    <s v="Meera"/>
    <n v="72"/>
    <n v="6.03"/>
    <n v="33.33"/>
    <d v="2025-06-09T06:46:42"/>
    <s v="Met"/>
    <n v="33.33"/>
    <s v="Low"/>
    <s v="US"/>
    <s v="Service Desk"/>
    <s v="Capacity Constraint"/>
    <s v="No"/>
    <s v="No"/>
    <s v="Met"/>
    <n v="2025"/>
    <s v="Jun"/>
    <s v="Jun-2025"/>
    <s v="Met"/>
    <s v="25-48 Hours"/>
    <n v="-38.67"/>
  </r>
  <r>
    <s v="INM-0212"/>
    <s v="INM"/>
    <d v="2025-06-08T01:07:16"/>
    <s v="P2"/>
    <s v="Login/Access"/>
    <s v="Application"/>
    <s v="INM ticket requiring operational handling"/>
    <s v="In Process"/>
    <x v="5"/>
    <s v="Anil"/>
    <n v="8"/>
    <n v="1.56"/>
    <m/>
    <m/>
    <s v="Pending"/>
    <n v="4942.88"/>
    <s v="High"/>
    <s v="India"/>
    <s v="Service Desk"/>
    <s v="Capacity Constraint"/>
    <s v="No"/>
    <s v="No"/>
    <s v="Pending"/>
    <n v="2025"/>
    <s v="Jun"/>
    <s v="Jun-2025"/>
    <s v="Pending"/>
    <s v="Pending"/>
    <s v=""/>
  </r>
  <r>
    <s v="PRM-0552"/>
    <s v="PRM"/>
    <d v="2025-06-08T02:10:08"/>
    <s v="P4"/>
    <s v="Performance Root Cause"/>
    <s v="Infrastructure"/>
    <s v="PRM ticket requiring operational handling"/>
    <s v="Closed"/>
    <x v="4"/>
    <s v="Meera"/>
    <n v="48"/>
    <n v="4.5999999999999996"/>
    <n v="12.94"/>
    <d v="2025-06-08T15:06:15"/>
    <s v="Met"/>
    <n v="12.94"/>
    <s v="Medium"/>
    <s v="APAC"/>
    <s v="Phone"/>
    <s v="Configuration Error"/>
    <s v="No"/>
    <s v="No"/>
    <s v="Met"/>
    <n v="2025"/>
    <s v="Jun"/>
    <s v="Jun-2025"/>
    <s v="Met"/>
    <s v="9-24 Hours"/>
    <n v="-35.06"/>
  </r>
  <r>
    <s v="INM-0177"/>
    <s v="INM"/>
    <d v="2025-06-08T04:04:27"/>
    <s v="P4"/>
    <s v="Network Connectivity"/>
    <s v="Application"/>
    <s v="INM ticket requiring operational handling"/>
    <s v="In Process"/>
    <x v="0"/>
    <s v="Nisha"/>
    <n v="48"/>
    <n v="4.7"/>
    <m/>
    <m/>
    <s v="Pending"/>
    <n v="4939.93"/>
    <s v="Medium"/>
    <s v="APAC"/>
    <s v="Service Desk"/>
    <s v="Network Issue"/>
    <s v="No"/>
    <s v="No"/>
    <s v="Pending"/>
    <n v="2025"/>
    <s v="Jun"/>
    <s v="Jun-2025"/>
    <s v="Pending"/>
    <s v="Pending"/>
    <s v=""/>
  </r>
  <r>
    <s v="INM-0015"/>
    <s v="INM"/>
    <d v="2025-06-08T11:25:16"/>
    <s v="P2"/>
    <s v="Login/Access"/>
    <s v="Middleware"/>
    <s v="INM ticket requiring operational handling"/>
    <s v="Noticed"/>
    <x v="4"/>
    <s v="Kavya"/>
    <n v="8"/>
    <n v="0.14000000000000001"/>
    <m/>
    <m/>
    <s v="Pending"/>
    <n v="4932.58"/>
    <s v="High"/>
    <s v="Europe"/>
    <s v="Email"/>
    <s v="Third-Party Dependency"/>
    <s v="No"/>
    <s v="Yes"/>
    <s v="Pending"/>
    <n v="2025"/>
    <s v="Jun"/>
    <s v="Jun-2025"/>
    <s v="Pending"/>
    <s v="Pending"/>
    <s v=""/>
  </r>
  <r>
    <s v="INM-0774"/>
    <s v="INM"/>
    <d v="2025-06-08T16:23:07"/>
    <s v="P3"/>
    <s v="Integration Failure"/>
    <s v="Security"/>
    <s v="INM ticket requiring operational handling"/>
    <s v="Closed"/>
    <x v="5"/>
    <s v="Rahul"/>
    <n v="24"/>
    <n v="0.38"/>
    <n v="17.03"/>
    <d v="2025-06-09T09:24:57"/>
    <s v="Met"/>
    <n v="17.03"/>
    <s v="Medium"/>
    <s v="APAC"/>
    <s v="Email"/>
    <s v="Configuration Error"/>
    <s v="Yes"/>
    <s v="Yes"/>
    <s v="Met"/>
    <n v="2025"/>
    <s v="Jun"/>
    <s v="Jun-2025"/>
    <s v="Met"/>
    <s v="9-24 Hours"/>
    <n v="-6.9699999999999989"/>
  </r>
  <r>
    <s v="SRM-0088"/>
    <s v="SRM"/>
    <d v="2025-06-09T02:10:27"/>
    <s v="P3"/>
    <s v="Account Request"/>
    <s v="Access"/>
    <s v="SRM ticket requiring operational handling"/>
    <s v="Closed"/>
    <x v="4"/>
    <s v="Neha"/>
    <n v="24"/>
    <n v="2.09"/>
    <n v="8.1"/>
    <d v="2025-06-09T10:16:38"/>
    <s v="Met"/>
    <n v="8.1"/>
    <s v="Medium"/>
    <s v="Europe"/>
    <s v="Monitoring Alert"/>
    <s v="Certificate Expiry"/>
    <s v="Yes"/>
    <s v="Yes"/>
    <s v="Met"/>
    <n v="2025"/>
    <s v="Jun"/>
    <s v="Jun-2025"/>
    <s v="Met"/>
    <s v="9-24 Hours"/>
    <n v="-15.9"/>
  </r>
  <r>
    <s v="PRM-0334"/>
    <s v="PRM"/>
    <d v="2025-06-09T12:11:54"/>
    <s v="P3"/>
    <s v="Performance Root Cause"/>
    <s v="Middleware"/>
    <s v="PRM ticket requiring operational handling"/>
    <s v="In Process"/>
    <x v="4"/>
    <s v="Manoj"/>
    <n v="24"/>
    <n v="0.73"/>
    <m/>
    <m/>
    <s v="Pending"/>
    <n v="4907.8"/>
    <s v="High"/>
    <s v="APAC"/>
    <s v="Service Desk"/>
    <s v="Application Defect"/>
    <s v="No"/>
    <s v="No"/>
    <s v="Pending"/>
    <n v="2025"/>
    <s v="Jun"/>
    <s v="Jun-2025"/>
    <s v="Pending"/>
    <s v="Pending"/>
    <s v=""/>
  </r>
  <r>
    <s v="SRM-0846"/>
    <s v="SRM"/>
    <d v="2025-06-09T15:08:16"/>
    <s v="P4"/>
    <s v="Data Request"/>
    <s v="Database"/>
    <s v="SRM ticket requiring operational handling"/>
    <s v="Closed"/>
    <x v="4"/>
    <s v="Arjun"/>
    <n v="48"/>
    <n v="3.04"/>
    <n v="27.01"/>
    <d v="2025-06-10T18:09:02"/>
    <s v="Met"/>
    <n v="27.01"/>
    <s v="High"/>
    <s v="US"/>
    <s v="Service Desk"/>
    <s v="Infrastructure Failure"/>
    <s v="No"/>
    <s v="No"/>
    <s v="Met"/>
    <n v="2025"/>
    <s v="Jun"/>
    <s v="Jun-2025"/>
    <s v="Met"/>
    <s v="25-48 Hours"/>
    <n v="-20.99"/>
  </r>
  <r>
    <s v="PRM-0995"/>
    <s v="PRM"/>
    <d v="2025-06-09T16:52:18"/>
    <s v="P5"/>
    <s v="Database Root Cause"/>
    <s v="Application"/>
    <s v="PRM ticket requiring operational handling"/>
    <s v="Closed"/>
    <x v="2"/>
    <s v="Suresh"/>
    <n v="72"/>
    <n v="11.98"/>
    <n v="18.66"/>
    <d v="2025-06-10T11:32:08"/>
    <s v="Met"/>
    <n v="18.66"/>
    <s v="Low"/>
    <s v="Europe"/>
    <s v="Portal"/>
    <s v="Infrastructure Failure"/>
    <s v="No"/>
    <s v="No"/>
    <s v="Met"/>
    <n v="2025"/>
    <s v="Jun"/>
    <s v="Jun-2025"/>
    <s v="Met"/>
    <s v="9-24 Hours"/>
    <n v="-53.34"/>
  </r>
  <r>
    <s v="PRM-0458"/>
    <s v="PRM"/>
    <d v="2025-06-09T21:56:12"/>
    <s v="P4"/>
    <s v="Integration Root Cause"/>
    <s v="Reporting"/>
    <s v="PRM ticket requiring operational handling"/>
    <s v="Assigned"/>
    <x v="0"/>
    <s v="Divya"/>
    <n v="48"/>
    <n v="1.86"/>
    <m/>
    <m/>
    <s v="Pending"/>
    <n v="4898.0600000000004"/>
    <s v="Medium"/>
    <s v="US"/>
    <s v="Monitoring Alert"/>
    <s v="Configuration Error"/>
    <s v="No"/>
    <s v="No"/>
    <s v="Pending"/>
    <n v="2025"/>
    <s v="Jun"/>
    <s v="Jun-2025"/>
    <s v="Pending"/>
    <s v="Pending"/>
    <s v=""/>
  </r>
  <r>
    <s v="INM-0236"/>
    <s v="INM"/>
    <d v="2025-06-09T22:15:28"/>
    <s v="P4"/>
    <s v="Integration Failure"/>
    <s v="Middleware"/>
    <s v="INM ticket requiring operational handling"/>
    <s v="Closed"/>
    <x v="1"/>
    <s v="Divya"/>
    <n v="48"/>
    <n v="1.23"/>
    <n v="15.63"/>
    <d v="2025-06-10T13:53:05"/>
    <s v="Met"/>
    <n v="15.63"/>
    <s v="High"/>
    <s v="APAC"/>
    <s v="Phone"/>
    <s v="Configuration Error"/>
    <s v="No"/>
    <s v="No"/>
    <s v="Met"/>
    <n v="2025"/>
    <s v="Jun"/>
    <s v="Jun-2025"/>
    <s v="Met"/>
    <s v="9-24 Hours"/>
    <n v="-32.369999999999997"/>
  </r>
  <r>
    <s v="INM-0395"/>
    <s v="INM"/>
    <d v="2025-06-10T06:23:43"/>
    <s v="P2"/>
    <s v="Certificate/TLS"/>
    <s v="Reporting"/>
    <s v="INM ticket requiring operational handling"/>
    <s v="Closed"/>
    <x v="1"/>
    <s v="Neha"/>
    <n v="8"/>
    <n v="0.1"/>
    <n v="1.39"/>
    <d v="2025-06-10T07:47:14"/>
    <s v="Met"/>
    <n v="1.39"/>
    <s v="High"/>
    <s v="APAC"/>
    <s v="Portal"/>
    <s v="User Error"/>
    <s v="No"/>
    <s v="No"/>
    <s v="Met"/>
    <n v="2025"/>
    <s v="Jun"/>
    <s v="Jun-2025"/>
    <s v="Met"/>
    <s v="0-4 Hours"/>
    <n v="-6.61"/>
  </r>
  <r>
    <s v="SRM-0503"/>
    <s v="SRM"/>
    <d v="2025-06-10T07:25:21"/>
    <s v="P4"/>
    <s v="Report Request"/>
    <s v="Application"/>
    <s v="SRM ticket requiring operational handling"/>
    <s v="Closed"/>
    <x v="0"/>
    <s v="Divya"/>
    <n v="48"/>
    <n v="0.77"/>
    <n v="107.56"/>
    <d v="2025-06-14T18:59:06"/>
    <s v="Breached"/>
    <n v="107.56"/>
    <s v="Low"/>
    <s v="UK"/>
    <s v="Phone"/>
    <s v="Network Issue"/>
    <s v="No"/>
    <s v="No"/>
    <s v="Breached"/>
    <n v="2025"/>
    <s v="Jun"/>
    <s v="Jun-2025"/>
    <s v="Breached"/>
    <s v="48+ Hours"/>
    <n v="59.56"/>
  </r>
  <r>
    <s v="INM-0727"/>
    <s v="INM"/>
    <d v="2025-06-11T05:10:28"/>
    <s v="P3"/>
    <s v="Database Issue"/>
    <s v="Middleware"/>
    <s v="INM ticket requiring operational handling"/>
    <s v="Closed"/>
    <x v="3"/>
    <s v="Divya"/>
    <n v="24"/>
    <n v="0.9"/>
    <n v="16.399999999999999"/>
    <d v="2025-06-11T21:34:41"/>
    <s v="Met"/>
    <n v="16.399999999999999"/>
    <s v="High"/>
    <s v="UK"/>
    <s v="Email"/>
    <s v="Certificate Expiry"/>
    <s v="No"/>
    <s v="No"/>
    <s v="Met"/>
    <n v="2025"/>
    <s v="Jun"/>
    <s v="Jun-2025"/>
    <s v="Met"/>
    <s v="9-24 Hours"/>
    <n v="-7.6000000000000014"/>
  </r>
  <r>
    <s v="PRM-0779"/>
    <s v="PRM"/>
    <d v="2025-06-11T05:41:24"/>
    <s v="P3"/>
    <s v="Security Vulnerability"/>
    <s v="Middleware"/>
    <s v="PRM ticket requiring operational handling"/>
    <s v="Closed"/>
    <x v="5"/>
    <s v="Swati"/>
    <n v="24"/>
    <n v="3.54"/>
    <n v="2.5"/>
    <d v="2025-06-11T08:11:42"/>
    <s v="Met"/>
    <n v="2.5"/>
    <s v="High"/>
    <s v="India"/>
    <s v="Phone"/>
    <s v="Capacity Constraint"/>
    <s v="No"/>
    <s v="No"/>
    <s v="Met"/>
    <n v="2025"/>
    <s v="Jun"/>
    <s v="Jun-2025"/>
    <s v="Met"/>
    <s v="0-4 Hours"/>
    <n v="-21.5"/>
  </r>
  <r>
    <s v="INM-0225"/>
    <s v="INM"/>
    <d v="2025-06-11T12:02:16"/>
    <s v="P2"/>
    <s v="Database Issue"/>
    <s v="Infrastructure"/>
    <s v="INM ticket requiring operational handling"/>
    <s v="Closed"/>
    <x v="5"/>
    <s v="Rahul"/>
    <n v="8"/>
    <n v="0.85"/>
    <n v="2.02"/>
    <d v="2025-06-11T14:03:32"/>
    <s v="Met"/>
    <n v="2.02"/>
    <s v="High"/>
    <s v="UK"/>
    <s v="Monitoring Alert"/>
    <s v="Unknown"/>
    <s v="No"/>
    <s v="No"/>
    <s v="Met"/>
    <n v="2025"/>
    <s v="Jun"/>
    <s v="Jun-2025"/>
    <s v="Met"/>
    <s v="0-4 Hours"/>
    <n v="-5.98"/>
  </r>
  <r>
    <s v="PRM-0207"/>
    <s v="PRM"/>
    <d v="2025-06-11T14:29:26"/>
    <s v="P4"/>
    <s v="Performance Root Cause"/>
    <s v="Infrastructure"/>
    <s v="PRM ticket requiring operational handling"/>
    <s v="Closed"/>
    <x v="2"/>
    <s v="Manoj"/>
    <n v="48"/>
    <n v="3.95"/>
    <n v="44.25"/>
    <d v="2025-06-13T10:44:18"/>
    <s v="Met"/>
    <n v="44.25"/>
    <s v="Low"/>
    <s v="UK"/>
    <s v="Monitoring Alert"/>
    <s v="Access Issue"/>
    <s v="No"/>
    <s v="Yes"/>
    <s v="Met"/>
    <n v="2025"/>
    <s v="Jun"/>
    <s v="Jun-2025"/>
    <s v="Met"/>
    <s v="25-48 Hours"/>
    <n v="-3.75"/>
  </r>
  <r>
    <s v="INM-0697"/>
    <s v="INM"/>
    <d v="2025-06-11T16:15:05"/>
    <s v="P4"/>
    <s v="Certificate/TLS"/>
    <s v="Application"/>
    <s v="INM ticket requiring operational handling"/>
    <s v="Closed"/>
    <x v="1"/>
    <s v="Kavya"/>
    <n v="48"/>
    <n v="2.5499999999999998"/>
    <n v="28.58"/>
    <d v="2025-06-12T20:49:57"/>
    <s v="Met"/>
    <n v="28.58"/>
    <s v="High"/>
    <s v="UK"/>
    <s v="Email"/>
    <s v="Infrastructure Failure"/>
    <s v="No"/>
    <s v="No"/>
    <s v="Met"/>
    <n v="2025"/>
    <s v="Jun"/>
    <s v="Jun-2025"/>
    <s v="Met"/>
    <s v="25-48 Hours"/>
    <n v="-19.420000000000002"/>
  </r>
  <r>
    <s v="PRM-0172"/>
    <s v="PRM"/>
    <d v="2025-06-11T21:41:58"/>
    <s v="P4"/>
    <s v="Security Vulnerability"/>
    <s v="Security"/>
    <s v="PRM ticket requiring operational handling"/>
    <s v="Closed"/>
    <x v="1"/>
    <s v="Neha"/>
    <n v="48"/>
    <n v="1"/>
    <n v="24.99"/>
    <d v="2025-06-12T22:41:28"/>
    <s v="Met"/>
    <n v="24.99"/>
    <s v="High"/>
    <s v="UK"/>
    <s v="Email"/>
    <s v="Unknown"/>
    <s v="No"/>
    <s v="No"/>
    <s v="Met"/>
    <n v="2025"/>
    <s v="Jun"/>
    <s v="Jun-2025"/>
    <s v="Met"/>
    <s v="25-48 Hours"/>
    <n v="-23.01"/>
  </r>
  <r>
    <s v="INM-0174"/>
    <s v="INM"/>
    <d v="2025-06-12T01:04:20"/>
    <s v="P3"/>
    <s v="Login/Access"/>
    <s v="Database"/>
    <s v="INM ticket requiring operational handling"/>
    <s v="Answered"/>
    <x v="2"/>
    <s v="Rohit"/>
    <n v="24"/>
    <n v="2"/>
    <n v="7.55"/>
    <d v="2025-06-12T08:37:37"/>
    <s v="Met"/>
    <n v="7.55"/>
    <s v="High"/>
    <s v="US"/>
    <s v="Service Desk"/>
    <s v="Access Issue"/>
    <s v="No"/>
    <s v="No"/>
    <s v="Met"/>
    <n v="2025"/>
    <s v="Jun"/>
    <s v="Jun-2025"/>
    <s v="Met"/>
    <s v="5-8 Hours"/>
    <n v="-16.45"/>
  </r>
  <r>
    <s v="INM-0793"/>
    <s v="INM"/>
    <d v="2025-06-12T05:02:19"/>
    <s v="P5"/>
    <s v="Login/Access"/>
    <s v="Security"/>
    <s v="INM ticket requiring operational handling"/>
    <s v="Closed"/>
    <x v="3"/>
    <s v="Priya"/>
    <n v="72"/>
    <n v="1.2"/>
    <n v="50.79"/>
    <d v="2025-06-14T07:49:26"/>
    <s v="Met"/>
    <n v="50.79"/>
    <s v="Low"/>
    <s v="Europe"/>
    <s v="Portal"/>
    <s v="Third-Party Dependency"/>
    <s v="No"/>
    <s v="No"/>
    <s v="Met"/>
    <n v="2025"/>
    <s v="Jun"/>
    <s v="Jun-2025"/>
    <s v="Met"/>
    <s v="48+ Hours"/>
    <n v="-21.21"/>
  </r>
  <r>
    <s v="INM-0461"/>
    <s v="INM"/>
    <d v="2025-06-12T17:58:19"/>
    <s v="P3"/>
    <s v="Certificate/TLS"/>
    <s v="Application"/>
    <s v="INM ticket requiring operational handling"/>
    <s v="Closed"/>
    <x v="3"/>
    <s v="Asha"/>
    <n v="24"/>
    <n v="0.55000000000000004"/>
    <n v="6.88"/>
    <d v="2025-06-13T00:51:14"/>
    <s v="Met"/>
    <n v="6.88"/>
    <s v="Low"/>
    <s v="India"/>
    <s v="Service Desk"/>
    <s v="Configuration Error"/>
    <s v="No"/>
    <s v="No"/>
    <s v="Met"/>
    <n v="2025"/>
    <s v="Jun"/>
    <s v="Jun-2025"/>
    <s v="Met"/>
    <s v="5-8 Hours"/>
    <n v="-17.12"/>
  </r>
  <r>
    <s v="INM-0681"/>
    <s v="INM"/>
    <d v="2025-06-12T19:37:08"/>
    <s v="P5"/>
    <s v="Integration Failure"/>
    <s v="Database"/>
    <s v="INM ticket requiring operational handling"/>
    <s v="Assigned"/>
    <x v="2"/>
    <s v="Nisha"/>
    <n v="72"/>
    <n v="3.21"/>
    <m/>
    <m/>
    <s v="Pending"/>
    <n v="4828.38"/>
    <s v="Low"/>
    <s v="APAC"/>
    <s v="Monitoring Alert"/>
    <s v="Application Defect"/>
    <s v="No"/>
    <s v="No"/>
    <s v="Pending"/>
    <n v="2025"/>
    <s v="Jun"/>
    <s v="Jun-2025"/>
    <s v="Pending"/>
    <s v="Pending"/>
    <s v=""/>
  </r>
  <r>
    <s v="SRM-0705"/>
    <s v="SRM"/>
    <d v="2025-06-13T02:42:09"/>
    <s v="P5"/>
    <s v="Configuration Change"/>
    <s v="Application"/>
    <s v="SRM ticket requiring operational handling"/>
    <s v="Closed"/>
    <x v="4"/>
    <s v="Meera"/>
    <n v="72"/>
    <n v="2.93"/>
    <n v="22.43"/>
    <d v="2025-06-14T01:07:57"/>
    <s v="Met"/>
    <n v="22.43"/>
    <s v="Medium"/>
    <s v="Europe"/>
    <s v="Portal"/>
    <s v="Third-Party Dependency"/>
    <s v="No"/>
    <s v="No"/>
    <s v="Met"/>
    <n v="2025"/>
    <s v="Jun"/>
    <s v="Jun-2025"/>
    <s v="Met"/>
    <s v="9-24 Hours"/>
    <n v="-49.57"/>
  </r>
  <r>
    <s v="PRM-0734"/>
    <s v="PRM"/>
    <d v="2025-06-13T23:25:15"/>
    <s v="P3"/>
    <s v="Infrastructure Root Cause"/>
    <s v="Access"/>
    <s v="PRM ticket requiring operational handling"/>
    <s v="In Process"/>
    <x v="0"/>
    <s v="Swati"/>
    <n v="24"/>
    <n v="0.3"/>
    <m/>
    <m/>
    <s v="Pending"/>
    <n v="4800.58"/>
    <s v="Medium"/>
    <s v="India"/>
    <s v="Phone"/>
    <s v="Infrastructure Failure"/>
    <s v="No"/>
    <s v="No"/>
    <s v="Pending"/>
    <n v="2025"/>
    <s v="Jun"/>
    <s v="Jun-2025"/>
    <s v="Pending"/>
    <s v="Pending"/>
    <s v=""/>
  </r>
  <r>
    <s v="INM-0676"/>
    <s v="INM"/>
    <d v="2025-06-14T11:57:17"/>
    <s v="P2"/>
    <s v="Integration Failure"/>
    <s v="Security"/>
    <s v="INM ticket requiring operational handling"/>
    <s v="Noticed"/>
    <x v="1"/>
    <s v="Priya"/>
    <n v="8"/>
    <n v="0.68"/>
    <m/>
    <m/>
    <s v="Pending"/>
    <n v="4788.05"/>
    <s v="High"/>
    <s v="APAC"/>
    <s v="Phone"/>
    <s v="Third-Party Dependency"/>
    <s v="No"/>
    <s v="No"/>
    <s v="Pending"/>
    <n v="2025"/>
    <s v="Jun"/>
    <s v="Jun-2025"/>
    <s v="Pending"/>
    <s v="Pending"/>
    <s v=""/>
  </r>
  <r>
    <s v="SRM-0084"/>
    <s v="SRM"/>
    <d v="2025-06-14T15:42:58"/>
    <s v="P4"/>
    <s v="Certificate Request"/>
    <s v="Middleware"/>
    <s v="SRM ticket requiring operational handling"/>
    <s v="In Process"/>
    <x v="1"/>
    <s v="Suresh"/>
    <n v="48"/>
    <n v="4.82"/>
    <m/>
    <m/>
    <s v="Pending"/>
    <n v="4784.28"/>
    <s v="High"/>
    <s v="Europe"/>
    <s v="Monitoring Alert"/>
    <s v="Infrastructure Failure"/>
    <s v="No"/>
    <s v="No"/>
    <s v="Pending"/>
    <n v="2025"/>
    <s v="Jun"/>
    <s v="Jun-2025"/>
    <s v="Pending"/>
    <s v="Pending"/>
    <s v=""/>
  </r>
  <r>
    <s v="INM-0318"/>
    <s v="INM"/>
    <d v="2025-06-15T10:23:35"/>
    <s v="P2"/>
    <s v="Server Issue"/>
    <s v="Database"/>
    <s v="INM ticket requiring operational handling"/>
    <s v="Noticed"/>
    <x v="4"/>
    <s v="Rohit"/>
    <n v="8"/>
    <n v="0.3"/>
    <m/>
    <m/>
    <s v="Pending"/>
    <n v="4765.6099999999997"/>
    <s v="High"/>
    <s v="APAC"/>
    <s v="Phone"/>
    <s v="Access Issue"/>
    <s v="No"/>
    <s v="No"/>
    <s v="Pending"/>
    <n v="2025"/>
    <s v="Jun"/>
    <s v="Jun-2025"/>
    <s v="Pending"/>
    <s v="Pending"/>
    <s v=""/>
  </r>
  <r>
    <s v="PRM-0689"/>
    <s v="PRM"/>
    <d v="2025-06-15T13:32:16"/>
    <s v="P4"/>
    <s v="Recurring Application Issue"/>
    <s v="Reporting"/>
    <s v="PRM ticket requiring operational handling"/>
    <s v="Closed"/>
    <x v="4"/>
    <s v="Asha"/>
    <n v="48"/>
    <n v="2.85"/>
    <n v="22"/>
    <d v="2025-06-16T11:32:10"/>
    <s v="Met"/>
    <n v="22"/>
    <s v="High"/>
    <s v="APAC"/>
    <s v="Service Desk"/>
    <s v="Third-Party Dependency"/>
    <s v="No"/>
    <s v="No"/>
    <s v="Met"/>
    <n v="2025"/>
    <s v="Jun"/>
    <s v="Jun-2025"/>
    <s v="Met"/>
    <s v="9-24 Hours"/>
    <n v="-26"/>
  </r>
  <r>
    <s v="SRM-0549"/>
    <s v="SRM"/>
    <d v="2025-06-15T20:46:42"/>
    <s v="P4"/>
    <s v="New User Setup"/>
    <s v="Infrastructure"/>
    <s v="SRM ticket requiring operational handling"/>
    <s v="Closed"/>
    <x v="5"/>
    <s v="Kiran"/>
    <n v="48"/>
    <n v="6.71"/>
    <n v="16.8"/>
    <d v="2025-06-16T13:34:50"/>
    <s v="Met"/>
    <n v="16.8"/>
    <s v="High"/>
    <s v="US"/>
    <s v="Email"/>
    <s v="Capacity Constraint"/>
    <s v="No"/>
    <s v="No"/>
    <s v="Met"/>
    <n v="2025"/>
    <s v="Jun"/>
    <s v="Jun-2025"/>
    <s v="Met"/>
    <s v="9-24 Hours"/>
    <n v="-31.2"/>
  </r>
  <r>
    <s v="INM-0713"/>
    <s v="INM"/>
    <d v="2025-06-15T23:37:26"/>
    <s v="P5"/>
    <s v="Server Issue"/>
    <s v="Security"/>
    <s v="INM ticket requiring operational handling"/>
    <s v="Answered"/>
    <x v="1"/>
    <s v="Anil"/>
    <n v="72"/>
    <n v="0.56999999999999995"/>
    <n v="172.51"/>
    <d v="2025-06-23T04:07:53"/>
    <s v="Breached"/>
    <n v="172.51"/>
    <s v="High"/>
    <s v="India"/>
    <s v="Monitoring Alert"/>
    <s v="Access Issue"/>
    <s v="No"/>
    <s v="No"/>
    <s v="Breached"/>
    <n v="2025"/>
    <s v="Jun"/>
    <s v="Jun-2025"/>
    <s v="Breached"/>
    <s v="48+ Hours"/>
    <n v="100.50999999999999"/>
  </r>
  <r>
    <s v="PRM-0665"/>
    <s v="PRM"/>
    <d v="2025-06-16T03:10:19"/>
    <s v="P5"/>
    <s v="Integration Root Cause"/>
    <s v="Database"/>
    <s v="PRM ticket requiring operational handling"/>
    <s v="Closed"/>
    <x v="3"/>
    <s v="Arjun"/>
    <n v="72"/>
    <n v="2.34"/>
    <n v="22.12"/>
    <d v="2025-06-17T01:17:29"/>
    <s v="Met"/>
    <n v="22.12"/>
    <s v="Low"/>
    <s v="UK"/>
    <s v="Phone"/>
    <s v="Application Defect"/>
    <s v="No"/>
    <s v="No"/>
    <s v="Met"/>
    <n v="2025"/>
    <s v="Jun"/>
    <s v="Jun-2025"/>
    <s v="Met"/>
    <s v="9-24 Hours"/>
    <n v="-49.879999999999995"/>
  </r>
  <r>
    <s v="SRM-0522"/>
    <s v="SRM"/>
    <d v="2025-06-16T03:46:41"/>
    <s v="P1"/>
    <s v="Access Request"/>
    <s v="Middleware"/>
    <s v="SRM ticket requiring operational handling"/>
    <s v="Assigned"/>
    <x v="3"/>
    <s v="Rohit"/>
    <n v="4"/>
    <n v="0.41"/>
    <m/>
    <m/>
    <s v="Pending"/>
    <n v="4748.22"/>
    <s v="Critical"/>
    <s v="US"/>
    <s v="Monitoring Alert"/>
    <s v="Application Defect"/>
    <s v="No"/>
    <s v="Yes"/>
    <s v="Pending"/>
    <n v="2025"/>
    <s v="Jun"/>
    <s v="Jun-2025"/>
    <s v="Pending"/>
    <s v="Pending"/>
    <s v=""/>
  </r>
  <r>
    <s v="PRM-0194"/>
    <s v="PRM"/>
    <d v="2025-06-16T16:30:03"/>
    <s v="P3"/>
    <s v="Recurring Application Issue"/>
    <s v="Middleware"/>
    <s v="PRM ticket requiring operational handling"/>
    <s v="Closed"/>
    <x v="2"/>
    <s v="Amit"/>
    <n v="24"/>
    <n v="2.85"/>
    <n v="4.6100000000000003"/>
    <d v="2025-06-16T21:06:34"/>
    <s v="Met"/>
    <n v="4.6100000000000003"/>
    <s v="Low"/>
    <s v="India"/>
    <s v="Monitoring Alert"/>
    <s v="Certificate Expiry"/>
    <s v="No"/>
    <s v="No"/>
    <s v="Met"/>
    <n v="2025"/>
    <s v="Jun"/>
    <s v="Jun-2025"/>
    <s v="Met"/>
    <s v="5-8 Hours"/>
    <n v="-19.39"/>
  </r>
  <r>
    <s v="PRM-0523"/>
    <s v="PRM"/>
    <d v="2025-06-16T17:37:22"/>
    <s v="P5"/>
    <s v="Capacity Problem"/>
    <s v="Reporting"/>
    <s v="PRM ticket requiring operational handling"/>
    <s v="Closed"/>
    <x v="2"/>
    <s v="Nisha"/>
    <n v="72"/>
    <n v="4.96"/>
    <n v="70.28"/>
    <d v="2025-06-19T15:54:28"/>
    <s v="Met"/>
    <n v="70.28"/>
    <s v="Low"/>
    <s v="Europe"/>
    <s v="Service Desk"/>
    <s v="Configuration Error"/>
    <s v="No"/>
    <s v="No"/>
    <s v="Met"/>
    <n v="2025"/>
    <s v="Jun"/>
    <s v="Jun-2025"/>
    <s v="Met"/>
    <s v="48+ Hours"/>
    <n v="-1.7199999999999989"/>
  </r>
  <r>
    <s v="INM-0731"/>
    <s v="INM"/>
    <d v="2025-06-16T18:15:25"/>
    <s v="P2"/>
    <s v="Certificate/TLS"/>
    <s v="Application"/>
    <s v="INM ticket requiring operational handling"/>
    <s v="Noticed"/>
    <x v="5"/>
    <s v="Neha"/>
    <n v="8"/>
    <n v="2.04"/>
    <m/>
    <m/>
    <s v="Pending"/>
    <n v="4733.74"/>
    <s v="High"/>
    <s v="US"/>
    <s v="Monitoring Alert"/>
    <s v="Infrastructure Failure"/>
    <s v="No"/>
    <s v="No"/>
    <s v="Pending"/>
    <n v="2025"/>
    <s v="Jun"/>
    <s v="Jun-2025"/>
    <s v="Pending"/>
    <s v="Pending"/>
    <s v=""/>
  </r>
  <r>
    <s v="SRM-0814"/>
    <s v="SRM"/>
    <d v="2025-06-17T06:51:15"/>
    <s v="P2"/>
    <s v="Report Request"/>
    <s v="Security"/>
    <s v="SRM ticket requiring operational handling"/>
    <s v="In Process"/>
    <x v="1"/>
    <s v="Divya"/>
    <n v="8"/>
    <n v="1.1100000000000001"/>
    <m/>
    <m/>
    <s v="Pending"/>
    <n v="4721.1499999999996"/>
    <s v="High"/>
    <s v="APAC"/>
    <s v="Service Desk"/>
    <s v="Access Issue"/>
    <s v="No"/>
    <s v="No"/>
    <s v="Pending"/>
    <n v="2025"/>
    <s v="Jun"/>
    <s v="Jun-2025"/>
    <s v="Pending"/>
    <s v="Pending"/>
    <s v=""/>
  </r>
  <r>
    <s v="INM-0760"/>
    <s v="INM"/>
    <d v="2025-06-17T09:36:21"/>
    <s v="P5"/>
    <s v="Server Issue"/>
    <s v="Middleware"/>
    <s v="INM ticket requiring operational handling"/>
    <s v="Noticed"/>
    <x v="1"/>
    <s v="Asha"/>
    <n v="72"/>
    <n v="1.7"/>
    <m/>
    <m/>
    <s v="Pending"/>
    <n v="4718.3900000000003"/>
    <s v="Medium"/>
    <s v="UK"/>
    <s v="Email"/>
    <s v="Application Defect"/>
    <s v="No"/>
    <s v="No"/>
    <s v="Pending"/>
    <n v="2025"/>
    <s v="Jun"/>
    <s v="Jun-2025"/>
    <s v="Pending"/>
    <s v="Pending"/>
    <s v=""/>
  </r>
  <r>
    <s v="SRM-0267"/>
    <s v="SRM"/>
    <d v="2025-06-17T17:27:51"/>
    <s v="P5"/>
    <s v="Data Request"/>
    <s v="Middleware"/>
    <s v="SRM ticket requiring operational handling"/>
    <s v="Answered"/>
    <x v="4"/>
    <s v="Asha"/>
    <n v="72"/>
    <n v="1.76"/>
    <n v="11.22"/>
    <d v="2025-06-18T04:41:04"/>
    <s v="Met"/>
    <n v="11.22"/>
    <s v="Low"/>
    <s v="India"/>
    <s v="Service Desk"/>
    <s v="Application Defect"/>
    <s v="No"/>
    <s v="No"/>
    <s v="Met"/>
    <n v="2025"/>
    <s v="Jun"/>
    <s v="Jun-2025"/>
    <s v="Met"/>
    <s v="9-24 Hours"/>
    <n v="-60.78"/>
  </r>
  <r>
    <s v="PRM-0181"/>
    <s v="PRM"/>
    <d v="2025-06-17T17:45:40"/>
    <s v="P3"/>
    <s v="Recurring Application Issue"/>
    <s v="Middleware"/>
    <s v="PRM ticket requiring operational handling"/>
    <s v="In Process"/>
    <x v="4"/>
    <s v="Amit"/>
    <n v="24"/>
    <n v="2.94"/>
    <m/>
    <m/>
    <s v="Pending"/>
    <n v="4710.24"/>
    <s v="Medium"/>
    <s v="Europe"/>
    <s v="Portal"/>
    <s v="Application Defect"/>
    <s v="No"/>
    <s v="No"/>
    <s v="Pending"/>
    <n v="2025"/>
    <s v="Jun"/>
    <s v="Jun-2025"/>
    <s v="Pending"/>
    <s v="Pending"/>
    <s v=""/>
  </r>
  <r>
    <s v="PRM-0246"/>
    <s v="PRM"/>
    <d v="2025-06-17T19:02:38"/>
    <s v="P2"/>
    <s v="Performance Root Cause"/>
    <s v="Infrastructure"/>
    <s v="PRM ticket requiring operational handling"/>
    <s v="Answered"/>
    <x v="1"/>
    <s v="Manoj"/>
    <n v="8"/>
    <n v="1.4"/>
    <n v="5.57"/>
    <d v="2025-06-18T00:36:48"/>
    <s v="Met"/>
    <n v="5.57"/>
    <s v="High"/>
    <s v="India"/>
    <s v="Monitoring Alert"/>
    <s v="Certificate Expiry"/>
    <s v="No"/>
    <s v="No"/>
    <s v="Met"/>
    <n v="2025"/>
    <s v="Jun"/>
    <s v="Jun-2025"/>
    <s v="Met"/>
    <s v="5-8 Hours"/>
    <n v="-2.4299999999999997"/>
  </r>
  <r>
    <s v="INM-0317"/>
    <s v="INM"/>
    <d v="2025-06-17T20:18:20"/>
    <s v="P5"/>
    <s v="Certificate/TLS"/>
    <s v="Infrastructure"/>
    <s v="INM ticket requiring operational handling"/>
    <s v="Assigned"/>
    <x v="0"/>
    <s v="Asha"/>
    <n v="72"/>
    <n v="11.43"/>
    <m/>
    <m/>
    <s v="Pending"/>
    <n v="4707.6899999999996"/>
    <s v="High"/>
    <s v="India"/>
    <s v="Phone"/>
    <s v="Network Issue"/>
    <s v="No"/>
    <s v="No"/>
    <s v="Pending"/>
    <n v="2025"/>
    <s v="Jun"/>
    <s v="Jun-2025"/>
    <s v="Pending"/>
    <s v="Pending"/>
    <s v=""/>
  </r>
  <r>
    <s v="INM-0737"/>
    <s v="INM"/>
    <d v="2025-06-18T00:29:54"/>
    <s v="P3"/>
    <s v="Network Connectivity"/>
    <s v="Access"/>
    <s v="INM ticket requiring operational handling"/>
    <s v="Answered"/>
    <x v="5"/>
    <s v="Asha"/>
    <n v="24"/>
    <n v="1.77"/>
    <n v="17.8"/>
    <d v="2025-06-18T18:17:36"/>
    <s v="Met"/>
    <n v="17.8"/>
    <s v="High"/>
    <s v="UK"/>
    <s v="Service Desk"/>
    <s v="Unknown"/>
    <s v="No"/>
    <s v="No"/>
    <s v="Met"/>
    <n v="2025"/>
    <s v="Jun"/>
    <s v="Jun-2025"/>
    <s v="Met"/>
    <s v="9-24 Hours"/>
    <n v="-6.1999999999999993"/>
  </r>
  <r>
    <s v="SRM-0359"/>
    <s v="SRM"/>
    <d v="2025-06-18T05:24:48"/>
    <s v="P3"/>
    <s v="Account Request"/>
    <s v="Security"/>
    <s v="SRM ticket requiring operational handling"/>
    <s v="Noticed"/>
    <x v="0"/>
    <s v="Manoj"/>
    <n v="24"/>
    <n v="3.06"/>
    <m/>
    <m/>
    <s v="Pending"/>
    <n v="4698.59"/>
    <s v="Medium"/>
    <s v="US"/>
    <s v="Monitoring Alert"/>
    <s v="Certificate Expiry"/>
    <s v="No"/>
    <s v="No"/>
    <s v="Pending"/>
    <n v="2025"/>
    <s v="Jun"/>
    <s v="Jun-2025"/>
    <s v="Pending"/>
    <s v="Pending"/>
    <s v=""/>
  </r>
  <r>
    <s v="SRM-0243"/>
    <s v="SRM"/>
    <d v="2025-06-18T07:28:46"/>
    <s v="P4"/>
    <s v="Report Request"/>
    <s v="Infrastructure"/>
    <s v="SRM ticket requiring operational handling"/>
    <s v="In Process"/>
    <x v="1"/>
    <s v="Vikram"/>
    <n v="48"/>
    <n v="1.7"/>
    <m/>
    <m/>
    <s v="Pending"/>
    <n v="4696.5200000000004"/>
    <s v="Medium"/>
    <s v="UK"/>
    <s v="Service Desk"/>
    <s v="Third-Party Dependency"/>
    <s v="No"/>
    <s v="No"/>
    <s v="Pending"/>
    <n v="2025"/>
    <s v="Jun"/>
    <s v="Jun-2025"/>
    <s v="Pending"/>
    <s v="Pending"/>
    <s v=""/>
  </r>
  <r>
    <s v="SRM-0362"/>
    <s v="SRM"/>
    <d v="2025-06-18T10:26:33"/>
    <s v="P4"/>
    <s v="Software Installation"/>
    <s v="Reporting"/>
    <s v="SRM ticket requiring operational handling"/>
    <s v="Closed"/>
    <x v="5"/>
    <s v="Vikram"/>
    <n v="48"/>
    <n v="0.44"/>
    <n v="80.7"/>
    <d v="2025-06-21T19:08:39"/>
    <s v="Breached"/>
    <n v="80.7"/>
    <s v="Low"/>
    <s v="Europe"/>
    <s v="Phone"/>
    <s v="Capacity Constraint"/>
    <s v="No"/>
    <s v="No"/>
    <s v="Breached"/>
    <n v="2025"/>
    <s v="Jun"/>
    <s v="Jun-2025"/>
    <s v="Breached"/>
    <s v="48+ Hours"/>
    <n v="32.700000000000003"/>
  </r>
  <r>
    <s v="SRM-0134"/>
    <s v="SRM"/>
    <d v="2025-06-18T20:17:22"/>
    <s v="P3"/>
    <s v="Certificate Request"/>
    <s v="Reporting"/>
    <s v="SRM ticket requiring operational handling"/>
    <s v="Closed"/>
    <x v="4"/>
    <s v="Ravi"/>
    <n v="24"/>
    <n v="0.79"/>
    <n v="54.68"/>
    <d v="2025-06-21T02:58:07"/>
    <s v="Breached"/>
    <n v="54.68"/>
    <s v="Medium"/>
    <s v="Europe"/>
    <s v="Service Desk"/>
    <s v="Capacity Constraint"/>
    <s v="Yes"/>
    <s v="No"/>
    <s v="Breached"/>
    <n v="2025"/>
    <s v="Jun"/>
    <s v="Jun-2025"/>
    <s v="Breached"/>
    <s v="48+ Hours"/>
    <n v="30.68"/>
  </r>
  <r>
    <s v="PRM-0862"/>
    <s v="PRM"/>
    <d v="2025-06-18T23:14:58"/>
    <s v="P4"/>
    <s v="Integration Root Cause"/>
    <s v="Reporting"/>
    <s v="PRM ticket requiring operational handling"/>
    <s v="In Process"/>
    <x v="1"/>
    <s v="Rohit"/>
    <n v="48"/>
    <n v="1.49"/>
    <m/>
    <m/>
    <s v="Pending"/>
    <n v="4680.75"/>
    <s v="Low"/>
    <s v="India"/>
    <s v="Service Desk"/>
    <s v="User Error"/>
    <s v="No"/>
    <s v="No"/>
    <s v="Pending"/>
    <n v="2025"/>
    <s v="Jun"/>
    <s v="Jun-2025"/>
    <s v="Pending"/>
    <s v="Pending"/>
    <s v=""/>
  </r>
  <r>
    <s v="SRM-0832"/>
    <s v="SRM"/>
    <d v="2025-06-19T15:55:53"/>
    <s v="P3"/>
    <s v="Configuration Change"/>
    <s v="Security"/>
    <s v="SRM ticket requiring operational handling"/>
    <s v="Closed"/>
    <x v="4"/>
    <s v="Swati"/>
    <n v="24"/>
    <n v="0.65"/>
    <n v="12.64"/>
    <d v="2025-06-20T04:34:29"/>
    <s v="Met"/>
    <n v="12.64"/>
    <s v="High"/>
    <s v="Europe"/>
    <s v="Phone"/>
    <s v="User Error"/>
    <s v="No"/>
    <s v="No"/>
    <s v="Met"/>
    <n v="2025"/>
    <s v="Jun"/>
    <s v="Jun-2025"/>
    <s v="Met"/>
    <s v="9-24 Hours"/>
    <n v="-11.36"/>
  </r>
  <r>
    <s v="PRM-0617"/>
    <s v="PRM"/>
    <d v="2025-06-19T19:37:20"/>
    <s v="P3"/>
    <s v="Security Vulnerability"/>
    <s v="Infrastructure"/>
    <s v="PRM ticket requiring operational handling"/>
    <s v="Closed"/>
    <x v="0"/>
    <s v="Amit"/>
    <n v="24"/>
    <n v="2.4300000000000002"/>
    <n v="7.84"/>
    <d v="2025-06-20T03:27:58"/>
    <s v="Met"/>
    <n v="7.84"/>
    <s v="Medium"/>
    <s v="India"/>
    <s v="Service Desk"/>
    <s v="Configuration Error"/>
    <s v="No"/>
    <s v="No"/>
    <s v="Met"/>
    <n v="2025"/>
    <s v="Jun"/>
    <s v="Jun-2025"/>
    <s v="Met"/>
    <s v="5-8 Hours"/>
    <n v="-16.16"/>
  </r>
  <r>
    <s v="PRM-0366"/>
    <s v="PRM"/>
    <d v="2025-06-19T21:35:57"/>
    <s v="P4"/>
    <s v="Recurring Application Issue"/>
    <s v="Infrastructure"/>
    <s v="PRM ticket requiring operational handling"/>
    <s v="Closed"/>
    <x v="3"/>
    <s v="Arjun"/>
    <n v="48"/>
    <n v="12.6"/>
    <n v="28.47"/>
    <d v="2025-06-21T02:04:16"/>
    <s v="Met"/>
    <n v="28.47"/>
    <s v="Medium"/>
    <s v="Europe"/>
    <s v="Phone"/>
    <s v="Third-Party Dependency"/>
    <s v="No"/>
    <s v="No"/>
    <s v="Met"/>
    <n v="2025"/>
    <s v="Jun"/>
    <s v="Jun-2025"/>
    <s v="Met"/>
    <s v="25-48 Hours"/>
    <n v="-19.53"/>
  </r>
  <r>
    <s v="SRM-0988"/>
    <s v="SRM"/>
    <d v="2025-06-19T23:48:24"/>
    <s v="P5"/>
    <s v="Software Installation"/>
    <s v="Middleware"/>
    <s v="SRM ticket requiring operational handling"/>
    <s v="Noticed"/>
    <x v="1"/>
    <s v="Vikram"/>
    <n v="72"/>
    <n v="3.04"/>
    <m/>
    <m/>
    <s v="Pending"/>
    <n v="4656.1899999999996"/>
    <s v="High"/>
    <s v="UK"/>
    <s v="Portal"/>
    <s v="Certificate Expiry"/>
    <s v="No"/>
    <s v="No"/>
    <s v="Pending"/>
    <n v="2025"/>
    <s v="Jun"/>
    <s v="Jun-2025"/>
    <s v="Pending"/>
    <s v="Pending"/>
    <s v=""/>
  </r>
  <r>
    <s v="PRM-0409"/>
    <s v="PRM"/>
    <d v="2025-06-20T12:45:17"/>
    <s v="P3"/>
    <s v="Performance Root Cause"/>
    <s v="Access"/>
    <s v="PRM ticket requiring operational handling"/>
    <s v="In Process"/>
    <x v="1"/>
    <s v="Kiran"/>
    <n v="24"/>
    <n v="0.44"/>
    <m/>
    <m/>
    <s v="Pending"/>
    <n v="4643.25"/>
    <s v="Low"/>
    <s v="US"/>
    <s v="Monitoring Alert"/>
    <s v="Infrastructure Failure"/>
    <s v="No"/>
    <s v="No"/>
    <s v="Pending"/>
    <n v="2025"/>
    <s v="Jun"/>
    <s v="Jun-2025"/>
    <s v="Pending"/>
    <s v="Pending"/>
    <s v=""/>
  </r>
  <r>
    <s v="SRM-0831"/>
    <s v="SRM"/>
    <d v="2025-06-20T18:00:48"/>
    <s v="P4"/>
    <s v="Access Request"/>
    <s v="Security"/>
    <s v="SRM ticket requiring operational handling"/>
    <s v="In Process"/>
    <x v="1"/>
    <s v="Ravi"/>
    <n v="48"/>
    <n v="0.72"/>
    <m/>
    <m/>
    <s v="Pending"/>
    <n v="4637.99"/>
    <s v="Low"/>
    <s v="UK"/>
    <s v="Service Desk"/>
    <s v="Capacity Constraint"/>
    <s v="No"/>
    <s v="No"/>
    <s v="Pending"/>
    <n v="2025"/>
    <s v="Jun"/>
    <s v="Jun-2025"/>
    <s v="Pending"/>
    <s v="Pending"/>
    <s v=""/>
  </r>
  <r>
    <s v="SRM-0863"/>
    <s v="SRM"/>
    <d v="2025-06-20T18:35:27"/>
    <s v="P3"/>
    <s v="Report Request"/>
    <s v="Middleware"/>
    <s v="SRM ticket requiring operational handling"/>
    <s v="Answered"/>
    <x v="3"/>
    <s v="Ravi"/>
    <n v="24"/>
    <n v="0.69"/>
    <n v="9.9"/>
    <d v="2025-06-21T04:29:39"/>
    <s v="Met"/>
    <n v="9.9"/>
    <s v="Low"/>
    <s v="Europe"/>
    <s v="Monitoring Alert"/>
    <s v="Certificate Expiry"/>
    <s v="No"/>
    <s v="No"/>
    <s v="Met"/>
    <n v="2025"/>
    <s v="Jun"/>
    <s v="Jun-2025"/>
    <s v="Met"/>
    <s v="9-24 Hours"/>
    <n v="-14.1"/>
  </r>
  <r>
    <s v="INM-0886"/>
    <s v="INM"/>
    <d v="2025-06-21T00:11:32"/>
    <s v="P3"/>
    <s v="Application Down"/>
    <s v="Security"/>
    <s v="INM ticket requiring operational handling"/>
    <s v="Closed"/>
    <x v="3"/>
    <s v="Priya"/>
    <n v="24"/>
    <n v="1.38"/>
    <n v="11.84"/>
    <d v="2025-06-21T12:02:02"/>
    <s v="Met"/>
    <n v="11.84"/>
    <s v="Medium"/>
    <s v="India"/>
    <s v="Email"/>
    <s v="Infrastructure Failure"/>
    <s v="No"/>
    <s v="No"/>
    <s v="Met"/>
    <n v="2025"/>
    <s v="Jun"/>
    <s v="Jun-2025"/>
    <s v="Met"/>
    <s v="9-24 Hours"/>
    <n v="-12.16"/>
  </r>
  <r>
    <s v="INM-0662"/>
    <s v="INM"/>
    <d v="2025-06-21T04:57:55"/>
    <s v="P4"/>
    <s v="Application Down"/>
    <s v="Middleware"/>
    <s v="INM ticket requiring operational handling"/>
    <s v="Closed"/>
    <x v="5"/>
    <s v="Neha"/>
    <n v="48"/>
    <n v="3.84"/>
    <n v="26.95"/>
    <d v="2025-06-22T07:54:56"/>
    <s v="Met"/>
    <n v="26.95"/>
    <s v="High"/>
    <s v="US"/>
    <s v="Monitoring Alert"/>
    <s v="Unknown"/>
    <s v="No"/>
    <s v="No"/>
    <s v="Met"/>
    <n v="2025"/>
    <s v="Jun"/>
    <s v="Jun-2025"/>
    <s v="Met"/>
    <s v="25-48 Hours"/>
    <n v="-21.05"/>
  </r>
  <r>
    <s v="PRM-0494"/>
    <s v="PRM"/>
    <d v="2025-06-21T10:44:48"/>
    <s v="P5"/>
    <s v="Database Root Cause"/>
    <s v="Security"/>
    <s v="PRM ticket requiring operational handling"/>
    <s v="In Process"/>
    <x v="3"/>
    <s v="Pooja"/>
    <n v="72"/>
    <n v="5.94"/>
    <m/>
    <m/>
    <s v="Pending"/>
    <n v="4621.25"/>
    <s v="Medium"/>
    <s v="Europe"/>
    <s v="Service Desk"/>
    <s v="User Error"/>
    <s v="No"/>
    <s v="No"/>
    <s v="Pending"/>
    <n v="2025"/>
    <s v="Jun"/>
    <s v="Jun-2025"/>
    <s v="Pending"/>
    <s v="Pending"/>
    <s v=""/>
  </r>
  <r>
    <s v="INM-0013"/>
    <s v="INM"/>
    <d v="2025-06-21T20:02:21"/>
    <s v="P2"/>
    <s v="Integration Failure"/>
    <s v="Application"/>
    <s v="INM ticket requiring operational handling"/>
    <s v="Closed"/>
    <x v="4"/>
    <s v="Suresh"/>
    <n v="8"/>
    <n v="0.87"/>
    <n v="3.37"/>
    <d v="2025-06-21T23:24:32"/>
    <s v="Met"/>
    <n v="3.37"/>
    <s v="High"/>
    <s v="UK"/>
    <s v="Service Desk"/>
    <s v="Access Issue"/>
    <s v="No"/>
    <s v="No"/>
    <s v="Met"/>
    <n v="2025"/>
    <s v="Jun"/>
    <s v="Jun-2025"/>
    <s v="Met"/>
    <s v="0-4 Hours"/>
    <n v="-4.63"/>
  </r>
  <r>
    <s v="INM-0557"/>
    <s v="INM"/>
    <d v="2025-06-22T00:37:04"/>
    <s v="P4"/>
    <s v="Performance Issue"/>
    <s v="Infrastructure"/>
    <s v="INM ticket requiring operational handling"/>
    <s v="In Process"/>
    <x v="1"/>
    <s v="Arjun"/>
    <n v="48"/>
    <n v="0.28999999999999998"/>
    <m/>
    <m/>
    <s v="Pending"/>
    <n v="4607.38"/>
    <s v="High"/>
    <s v="India"/>
    <s v="Portal"/>
    <s v="Certificate Expiry"/>
    <s v="No"/>
    <s v="No"/>
    <s v="Pending"/>
    <n v="2025"/>
    <s v="Jun"/>
    <s v="Jun-2025"/>
    <s v="Pending"/>
    <s v="Pending"/>
    <s v=""/>
  </r>
  <r>
    <s v="INM-0377"/>
    <s v="INM"/>
    <d v="2025-06-22T11:12:53"/>
    <s v="P5"/>
    <s v="Certificate/TLS"/>
    <s v="Middleware"/>
    <s v="INM ticket requiring operational handling"/>
    <s v="In Process"/>
    <x v="0"/>
    <s v="Amit"/>
    <n v="72"/>
    <n v="2.2400000000000002"/>
    <m/>
    <m/>
    <s v="Pending"/>
    <n v="4596.79"/>
    <s v="Medium"/>
    <s v="UK"/>
    <s v="Monitoring Alert"/>
    <s v="Network Issue"/>
    <s v="No"/>
    <s v="No"/>
    <s v="Pending"/>
    <n v="2025"/>
    <s v="Jun"/>
    <s v="Jun-2025"/>
    <s v="Pending"/>
    <s v="Pending"/>
    <s v=""/>
  </r>
  <r>
    <s v="PRM-0190"/>
    <s v="PRM"/>
    <d v="2025-06-22T15:53:27"/>
    <s v="P5"/>
    <s v="Database Root Cause"/>
    <s v="Infrastructure"/>
    <s v="PRM ticket requiring operational handling"/>
    <s v="Closed"/>
    <x v="5"/>
    <s v="Priya"/>
    <n v="72"/>
    <n v="6.16"/>
    <n v="60.22"/>
    <d v="2025-06-25T04:06:35"/>
    <s v="Met"/>
    <n v="60.22"/>
    <s v="Medium"/>
    <s v="US"/>
    <s v="Email"/>
    <s v="Configuration Error"/>
    <s v="No"/>
    <s v="No"/>
    <s v="Met"/>
    <n v="2025"/>
    <s v="Jun"/>
    <s v="Jun-2025"/>
    <s v="Met"/>
    <s v="48+ Hours"/>
    <n v="-11.780000000000001"/>
  </r>
  <r>
    <s v="INM-0215"/>
    <s v="INM"/>
    <d v="2025-06-22T16:31:02"/>
    <s v="P4"/>
    <s v="Integration Failure"/>
    <s v="Middleware"/>
    <s v="INM ticket requiring operational handling"/>
    <s v="In Process"/>
    <x v="5"/>
    <s v="Pooja"/>
    <n v="48"/>
    <n v="2.0699999999999998"/>
    <m/>
    <m/>
    <s v="Pending"/>
    <n v="4591.4799999999996"/>
    <s v="High"/>
    <s v="UK"/>
    <s v="Service Desk"/>
    <s v="Configuration Error"/>
    <s v="No"/>
    <s v="No"/>
    <s v="Pending"/>
    <n v="2025"/>
    <s v="Jun"/>
    <s v="Jun-2025"/>
    <s v="Pending"/>
    <s v="Pending"/>
    <s v=""/>
  </r>
  <r>
    <s v="INM-0631"/>
    <s v="INM"/>
    <d v="2025-06-22T16:57:22"/>
    <s v="P5"/>
    <s v="Certificate/TLS"/>
    <s v="Access"/>
    <s v="INM ticket requiring operational handling"/>
    <s v="In Process"/>
    <x v="5"/>
    <s v="Rahul"/>
    <n v="72"/>
    <n v="2.66"/>
    <m/>
    <m/>
    <s v="Pending"/>
    <n v="4591.04"/>
    <s v="Low"/>
    <s v="UK"/>
    <s v="Service Desk"/>
    <s v="Unknown"/>
    <s v="No"/>
    <s v="No"/>
    <s v="Pending"/>
    <n v="2025"/>
    <s v="Jun"/>
    <s v="Jun-2025"/>
    <s v="Pending"/>
    <s v="Pending"/>
    <s v=""/>
  </r>
  <r>
    <s v="SRM-0442"/>
    <s v="SRM"/>
    <d v="2025-06-22T20:59:59"/>
    <s v="P4"/>
    <s v="Report Request"/>
    <s v="Security"/>
    <s v="SRM ticket requiring operational handling"/>
    <s v="Closed"/>
    <x v="0"/>
    <s v="Amit"/>
    <n v="48"/>
    <n v="3.9"/>
    <n v="69.510000000000005"/>
    <d v="2025-06-25T18:30:42"/>
    <s v="Breached"/>
    <n v="69.510000000000005"/>
    <s v="Low"/>
    <s v="US"/>
    <s v="Service Desk"/>
    <s v="Access Issue"/>
    <s v="No"/>
    <s v="No"/>
    <s v="Breached"/>
    <n v="2025"/>
    <s v="Jun"/>
    <s v="Jun-2025"/>
    <s v="Breached"/>
    <s v="48+ Hours"/>
    <n v="21.510000000000005"/>
  </r>
  <r>
    <s v="INM-0757"/>
    <s v="INM"/>
    <d v="2025-06-23T02:32:52"/>
    <s v="P5"/>
    <s v="Certificate/TLS"/>
    <s v="Infrastructure"/>
    <s v="INM ticket requiring operational handling"/>
    <s v="Closed"/>
    <x v="2"/>
    <s v="Sneha"/>
    <n v="72"/>
    <n v="3.9"/>
    <n v="51.28"/>
    <d v="2025-06-25T05:49:24"/>
    <s v="Met"/>
    <n v="51.28"/>
    <s v="Low"/>
    <s v="India"/>
    <s v="Portal"/>
    <s v="Configuration Error"/>
    <s v="Yes"/>
    <s v="No"/>
    <s v="Met"/>
    <n v="2025"/>
    <s v="Jun"/>
    <s v="Jun-2025"/>
    <s v="Met"/>
    <s v="48+ Hours"/>
    <n v="-20.72"/>
  </r>
  <r>
    <s v="SRM-0918"/>
    <s v="SRM"/>
    <d v="2025-06-23T03:33:02"/>
    <s v="P3"/>
    <s v="Report Request"/>
    <s v="Access"/>
    <s v="SRM ticket requiring operational handling"/>
    <s v="Closed"/>
    <x v="1"/>
    <s v="Neha"/>
    <n v="24"/>
    <n v="2.85"/>
    <n v="6.58"/>
    <d v="2025-06-23T10:07:46"/>
    <s v="Met"/>
    <n v="6.58"/>
    <s v="Low"/>
    <s v="APAC"/>
    <s v="Monitoring Alert"/>
    <s v="Application Defect"/>
    <s v="No"/>
    <s v="No"/>
    <s v="Met"/>
    <n v="2025"/>
    <s v="Jun"/>
    <s v="Jun-2025"/>
    <s v="Met"/>
    <s v="5-8 Hours"/>
    <n v="-17.420000000000002"/>
  </r>
  <r>
    <s v="PRM-0675"/>
    <s v="PRM"/>
    <d v="2025-06-23T04:59:33"/>
    <s v="P3"/>
    <s v="Integration Root Cause"/>
    <s v="Infrastructure"/>
    <s v="PRM ticket requiring operational handling"/>
    <s v="Closed"/>
    <x v="4"/>
    <s v="Sneha"/>
    <n v="24"/>
    <n v="2.96"/>
    <n v="13.33"/>
    <d v="2025-06-23T18:19:10"/>
    <s v="Met"/>
    <n v="13.33"/>
    <s v="Low"/>
    <s v="Europe"/>
    <s v="Portal"/>
    <s v="Unknown"/>
    <s v="No"/>
    <s v="Yes"/>
    <s v="Met"/>
    <n v="2025"/>
    <s v="Jun"/>
    <s v="Jun-2025"/>
    <s v="Met"/>
    <s v="9-24 Hours"/>
    <n v="-10.67"/>
  </r>
  <r>
    <s v="PRM-0132"/>
    <s v="PRM"/>
    <d v="2025-06-23T08:27:26"/>
    <s v="P4"/>
    <s v="Integration Root Cause"/>
    <s v="Application"/>
    <s v="PRM ticket requiring operational handling"/>
    <s v="Answered"/>
    <x v="0"/>
    <s v="Pooja"/>
    <n v="48"/>
    <n v="5.16"/>
    <n v="44.12"/>
    <d v="2025-06-25T04:34:22"/>
    <s v="Met"/>
    <n v="44.12"/>
    <s v="High"/>
    <s v="UK"/>
    <s v="Email"/>
    <s v="User Error"/>
    <s v="No"/>
    <s v="No"/>
    <s v="Met"/>
    <n v="2025"/>
    <s v="Jun"/>
    <s v="Jun-2025"/>
    <s v="Met"/>
    <s v="25-48 Hours"/>
    <n v="-3.8800000000000026"/>
  </r>
  <r>
    <s v="INM-0805"/>
    <s v="INM"/>
    <d v="2025-06-23T15:26:16"/>
    <s v="P3"/>
    <s v="Database Issue"/>
    <s v="Security"/>
    <s v="INM ticket requiring operational handling"/>
    <s v="Closed"/>
    <x v="1"/>
    <s v="Swati"/>
    <n v="24"/>
    <n v="1.68"/>
    <n v="20.170000000000002"/>
    <d v="2025-06-24T11:36:45"/>
    <s v="Met"/>
    <n v="20.170000000000002"/>
    <s v="High"/>
    <s v="UK"/>
    <s v="Portal"/>
    <s v="Network Issue"/>
    <s v="No"/>
    <s v="No"/>
    <s v="Met"/>
    <n v="2025"/>
    <s v="Jun"/>
    <s v="Jun-2025"/>
    <s v="Met"/>
    <s v="9-24 Hours"/>
    <n v="-3.8299999999999983"/>
  </r>
  <r>
    <s v="INM-0739"/>
    <s v="INM"/>
    <d v="2025-06-23T15:31:48"/>
    <s v="P5"/>
    <s v="Certificate/TLS"/>
    <s v="Access"/>
    <s v="INM ticket requiring operational handling"/>
    <s v="Closed"/>
    <x v="2"/>
    <s v="Sneha"/>
    <n v="72"/>
    <n v="4.4800000000000004"/>
    <n v="51.09"/>
    <d v="2025-06-25T18:36:59"/>
    <s v="Met"/>
    <n v="51.09"/>
    <s v="Medium"/>
    <s v="India"/>
    <s v="Email"/>
    <s v="Configuration Error"/>
    <s v="No"/>
    <s v="No"/>
    <s v="Met"/>
    <n v="2025"/>
    <s v="Jun"/>
    <s v="Jun-2025"/>
    <s v="Met"/>
    <s v="48+ Hours"/>
    <n v="-20.909999999999997"/>
  </r>
  <r>
    <s v="INM-0471"/>
    <s v="INM"/>
    <d v="2025-06-23T17:10:59"/>
    <s v="P2"/>
    <s v="Certificate/TLS"/>
    <s v="Middleware"/>
    <s v="INM ticket requiring operational handling"/>
    <s v="In Process"/>
    <x v="5"/>
    <s v="Pooja"/>
    <n v="8"/>
    <n v="1.1200000000000001"/>
    <m/>
    <m/>
    <s v="Pending"/>
    <n v="4566.82"/>
    <s v="High"/>
    <s v="Europe"/>
    <s v="Monitoring Alert"/>
    <s v="Unknown"/>
    <s v="No"/>
    <s v="No"/>
    <s v="Pending"/>
    <n v="2025"/>
    <s v="Jun"/>
    <s v="Jun-2025"/>
    <s v="Pending"/>
    <s v="Pending"/>
    <s v=""/>
  </r>
  <r>
    <s v="PRM-0909"/>
    <s v="PRM"/>
    <d v="2025-06-23T21:04:59"/>
    <s v="P4"/>
    <s v="Capacity Problem"/>
    <s v="Application"/>
    <s v="PRM ticket requiring operational handling"/>
    <s v="Noticed"/>
    <x v="2"/>
    <s v="Neha"/>
    <n v="48"/>
    <n v="2.48"/>
    <m/>
    <m/>
    <s v="Pending"/>
    <n v="4562.92"/>
    <s v="Medium"/>
    <s v="APAC"/>
    <s v="Portal"/>
    <s v="Certificate Expiry"/>
    <s v="No"/>
    <s v="No"/>
    <s v="Pending"/>
    <n v="2025"/>
    <s v="Jun"/>
    <s v="Jun-2025"/>
    <s v="Pending"/>
    <s v="Pending"/>
    <s v=""/>
  </r>
  <r>
    <s v="PRM-0593"/>
    <s v="PRM"/>
    <d v="2025-06-24T01:50:14"/>
    <s v="P4"/>
    <s v="Integration Root Cause"/>
    <s v="Access"/>
    <s v="PRM ticket requiring operational handling"/>
    <s v="Noticed"/>
    <x v="5"/>
    <s v="Anil"/>
    <n v="48"/>
    <n v="1.48"/>
    <m/>
    <m/>
    <s v="Pending"/>
    <n v="4558.16"/>
    <s v="Low"/>
    <s v="APAC"/>
    <s v="Phone"/>
    <s v="User Error"/>
    <s v="No"/>
    <s v="No"/>
    <s v="Pending"/>
    <n v="2025"/>
    <s v="Jun"/>
    <s v="Jun-2025"/>
    <s v="Pending"/>
    <s v="Pending"/>
    <s v=""/>
  </r>
  <r>
    <s v="INM-0432"/>
    <s v="INM"/>
    <d v="2025-06-24T04:44:06"/>
    <s v="P5"/>
    <s v="Application Down"/>
    <s v="Access"/>
    <s v="INM ticket requiring operational handling"/>
    <s v="Closed"/>
    <x v="5"/>
    <s v="Rohit"/>
    <n v="72"/>
    <n v="7.24"/>
    <n v="39.79"/>
    <d v="2025-06-25T20:31:25"/>
    <s v="Met"/>
    <n v="39.79"/>
    <s v="Medium"/>
    <s v="APAC"/>
    <s v="Phone"/>
    <s v="Application Defect"/>
    <s v="No"/>
    <s v="No"/>
    <s v="Met"/>
    <n v="2025"/>
    <s v="Jun"/>
    <s v="Jun-2025"/>
    <s v="Met"/>
    <s v="25-48 Hours"/>
    <n v="-32.21"/>
  </r>
  <r>
    <s v="INM-0603"/>
    <s v="INM"/>
    <d v="2025-06-24T05:46:10"/>
    <s v="P3"/>
    <s v="Application Down"/>
    <s v="Security"/>
    <s v="INM ticket requiring operational handling"/>
    <s v="Closed"/>
    <x v="5"/>
    <s v="Sneha"/>
    <n v="24"/>
    <n v="2.4900000000000002"/>
    <n v="10.46"/>
    <d v="2025-06-24T16:13:55"/>
    <s v="Met"/>
    <n v="10.46"/>
    <s v="Medium"/>
    <s v="Europe"/>
    <s v="Email"/>
    <s v="Application Defect"/>
    <s v="No"/>
    <s v="No"/>
    <s v="Met"/>
    <n v="2025"/>
    <s v="Jun"/>
    <s v="Jun-2025"/>
    <s v="Met"/>
    <s v="9-24 Hours"/>
    <n v="-13.54"/>
  </r>
  <r>
    <s v="SRM-0279"/>
    <s v="SRM"/>
    <d v="2025-06-24T16:35:08"/>
    <s v="P5"/>
    <s v="Report Request"/>
    <s v="Infrastructure"/>
    <s v="SRM ticket requiring operational handling"/>
    <s v="Closed"/>
    <x v="1"/>
    <s v="Vikram"/>
    <n v="72"/>
    <n v="3.64"/>
    <n v="64.430000000000007"/>
    <d v="2025-06-27T09:01:05"/>
    <s v="Met"/>
    <n v="64.430000000000007"/>
    <s v="Low"/>
    <s v="APAC"/>
    <s v="Monitoring Alert"/>
    <s v="Capacity Constraint"/>
    <s v="No"/>
    <s v="No"/>
    <s v="Met"/>
    <n v="2025"/>
    <s v="Jun"/>
    <s v="Jun-2025"/>
    <s v="Met"/>
    <s v="48+ Hours"/>
    <n v="-7.5699999999999932"/>
  </r>
  <r>
    <s v="SRM-0835"/>
    <s v="SRM"/>
    <d v="2025-06-25T03:39:16"/>
    <s v="P4"/>
    <s v="Account Request"/>
    <s v="Security"/>
    <s v="SRM ticket requiring operational handling"/>
    <s v="In Process"/>
    <x v="3"/>
    <s v="Divya"/>
    <n v="48"/>
    <n v="4.1399999999999997"/>
    <m/>
    <m/>
    <s v="Pending"/>
    <n v="4532.3500000000004"/>
    <s v="Low"/>
    <s v="Europe"/>
    <s v="Service Desk"/>
    <s v="User Error"/>
    <s v="No"/>
    <s v="No"/>
    <s v="Pending"/>
    <n v="2025"/>
    <s v="Jun"/>
    <s v="Jun-2025"/>
    <s v="Pending"/>
    <s v="Pending"/>
    <s v=""/>
  </r>
  <r>
    <s v="SRM-0922"/>
    <s v="SRM"/>
    <d v="2025-06-25T10:21:39"/>
    <s v="P4"/>
    <s v="Report Request"/>
    <s v="Access"/>
    <s v="SRM ticket requiring operational handling"/>
    <s v="Closed"/>
    <x v="1"/>
    <s v="Priya"/>
    <n v="48"/>
    <n v="3.05"/>
    <n v="24.87"/>
    <d v="2025-06-26T11:13:59"/>
    <s v="Met"/>
    <n v="24.87"/>
    <s v="Medium"/>
    <s v="UK"/>
    <s v="Phone"/>
    <s v="Network Issue"/>
    <s v="No"/>
    <s v="No"/>
    <s v="Met"/>
    <n v="2025"/>
    <s v="Jun"/>
    <s v="Jun-2025"/>
    <s v="Met"/>
    <s v="25-48 Hours"/>
    <n v="-23.13"/>
  </r>
  <r>
    <s v="PRM-0629"/>
    <s v="PRM"/>
    <d v="2025-06-25T13:05:23"/>
    <s v="P4"/>
    <s v="Recurring Application Issue"/>
    <s v="Reporting"/>
    <s v="PRM ticket requiring operational handling"/>
    <s v="Closed"/>
    <x v="1"/>
    <s v="Neha"/>
    <n v="48"/>
    <n v="1.22"/>
    <n v="32.14"/>
    <d v="2025-06-26T21:13:54"/>
    <s v="Met"/>
    <n v="32.14"/>
    <s v="Medium"/>
    <s v="US"/>
    <s v="Phone"/>
    <s v="Configuration Error"/>
    <s v="No"/>
    <s v="No"/>
    <s v="Met"/>
    <n v="2025"/>
    <s v="Jun"/>
    <s v="Jun-2025"/>
    <s v="Met"/>
    <s v="25-48 Hours"/>
    <n v="-15.86"/>
  </r>
  <r>
    <s v="SRM-0392"/>
    <s v="SRM"/>
    <d v="2025-06-26T04:44:42"/>
    <s v="P5"/>
    <s v="Certificate Request"/>
    <s v="Access"/>
    <s v="SRM ticket requiring operational handling"/>
    <s v="Noticed"/>
    <x v="4"/>
    <s v="Asha"/>
    <n v="72"/>
    <n v="13.42"/>
    <m/>
    <m/>
    <s v="Pending"/>
    <n v="4507.26"/>
    <s v="High"/>
    <s v="UK"/>
    <s v="Service Desk"/>
    <s v="Application Defect"/>
    <s v="No"/>
    <s v="No"/>
    <s v="Pending"/>
    <n v="2025"/>
    <s v="Jun"/>
    <s v="Jun-2025"/>
    <s v="Pending"/>
    <s v="Pending"/>
    <s v=""/>
  </r>
  <r>
    <s v="PRM-0798"/>
    <s v="PRM"/>
    <d v="2025-06-26T15:57:07"/>
    <s v="P4"/>
    <s v="Integration Root Cause"/>
    <s v="Infrastructure"/>
    <s v="PRM ticket requiring operational handling"/>
    <s v="Answered"/>
    <x v="5"/>
    <s v="Pooja"/>
    <n v="48"/>
    <n v="5.21"/>
    <n v="37.770000000000003"/>
    <d v="2025-06-28T05:43:18"/>
    <s v="Met"/>
    <n v="37.770000000000003"/>
    <s v="Medium"/>
    <s v="UK"/>
    <s v="Monitoring Alert"/>
    <s v="Unknown"/>
    <s v="No"/>
    <s v="No"/>
    <s v="Met"/>
    <n v="2025"/>
    <s v="Jun"/>
    <s v="Jun-2025"/>
    <s v="Met"/>
    <s v="25-48 Hours"/>
    <n v="-10.229999999999997"/>
  </r>
  <r>
    <s v="SRM-0217"/>
    <s v="SRM"/>
    <d v="2025-06-26T21:43:35"/>
    <s v="P4"/>
    <s v="Report Request"/>
    <s v="Reporting"/>
    <s v="SRM ticket requiring operational handling"/>
    <s v="Noticed"/>
    <x v="0"/>
    <s v="Priya"/>
    <n v="48"/>
    <n v="4.82"/>
    <m/>
    <m/>
    <s v="Pending"/>
    <n v="4490.2700000000004"/>
    <s v="High"/>
    <s v="APAC"/>
    <s v="Portal"/>
    <s v="Network Issue"/>
    <s v="No"/>
    <s v="No"/>
    <s v="Pending"/>
    <n v="2025"/>
    <s v="Jun"/>
    <s v="Jun-2025"/>
    <s v="Pending"/>
    <s v="Pending"/>
    <s v=""/>
  </r>
  <r>
    <s v="PRM-0588"/>
    <s v="PRM"/>
    <d v="2025-06-27T03:54:36"/>
    <s v="P3"/>
    <s v="Recurring Application Issue"/>
    <s v="Application"/>
    <s v="PRM ticket requiring operational handling"/>
    <s v="In Process"/>
    <x v="5"/>
    <s v="Arjun"/>
    <n v="24"/>
    <n v="0.9"/>
    <m/>
    <m/>
    <s v="Pending"/>
    <n v="4484.09"/>
    <s v="High"/>
    <s v="Europe"/>
    <s v="Phone"/>
    <s v="Application Defect"/>
    <s v="No"/>
    <s v="No"/>
    <s v="Pending"/>
    <n v="2025"/>
    <s v="Jun"/>
    <s v="Jun-2025"/>
    <s v="Pending"/>
    <s v="Pending"/>
    <s v=""/>
  </r>
  <r>
    <s v="SRM-0913"/>
    <s v="SRM"/>
    <d v="2025-06-27T09:03:48"/>
    <s v="P5"/>
    <s v="Configuration Change"/>
    <s v="Access"/>
    <s v="SRM ticket requiring operational handling"/>
    <s v="Closed"/>
    <x v="3"/>
    <s v="Anil"/>
    <n v="72"/>
    <n v="8.25"/>
    <n v="50.15"/>
    <d v="2025-06-29T11:12:30"/>
    <s v="Met"/>
    <n v="50.15"/>
    <s v="Medium"/>
    <s v="India"/>
    <s v="Service Desk"/>
    <s v="Access Issue"/>
    <s v="No"/>
    <s v="No"/>
    <s v="Met"/>
    <n v="2025"/>
    <s v="Jun"/>
    <s v="Jun-2025"/>
    <s v="Met"/>
    <s v="48+ Hours"/>
    <n v="-21.85"/>
  </r>
  <r>
    <s v="INM-0059"/>
    <s v="INM"/>
    <d v="2025-06-27T09:47:12"/>
    <s v="P3"/>
    <s v="Network Connectivity"/>
    <s v="Reporting"/>
    <s v="INM ticket requiring operational handling"/>
    <s v="Closed"/>
    <x v="1"/>
    <s v="Divya"/>
    <n v="24"/>
    <n v="2.04"/>
    <n v="22.06"/>
    <d v="2025-06-28T07:50:38"/>
    <s v="Met"/>
    <n v="22.06"/>
    <s v="Low"/>
    <s v="Europe"/>
    <s v="Email"/>
    <s v="Access Issue"/>
    <s v="No"/>
    <s v="No"/>
    <s v="Met"/>
    <n v="2025"/>
    <s v="Jun"/>
    <s v="Jun-2025"/>
    <s v="Met"/>
    <s v="9-24 Hours"/>
    <n v="-1.9400000000000013"/>
  </r>
  <r>
    <s v="SRM-0346"/>
    <s v="SRM"/>
    <d v="2025-06-27T09:48:28"/>
    <s v="P5"/>
    <s v="Account Request"/>
    <s v="Application"/>
    <s v="SRM ticket requiring operational handling"/>
    <s v="Closed"/>
    <x v="4"/>
    <s v="Kavya"/>
    <n v="72"/>
    <n v="4.3"/>
    <n v="60.62"/>
    <d v="2025-06-29T22:25:39"/>
    <s v="Met"/>
    <n v="60.62"/>
    <s v="Medium"/>
    <s v="APAC"/>
    <s v="Service Desk"/>
    <s v="Capacity Constraint"/>
    <s v="No"/>
    <s v="Yes"/>
    <s v="Met"/>
    <n v="2025"/>
    <s v="Jun"/>
    <s v="Jun-2025"/>
    <s v="Met"/>
    <s v="48+ Hours"/>
    <n v="-11.380000000000003"/>
  </r>
  <r>
    <s v="SRM-0409"/>
    <s v="SRM"/>
    <d v="2025-06-27T14:34:58"/>
    <s v="P4"/>
    <s v="Certificate Request"/>
    <s v="Security"/>
    <s v="SRM ticket requiring operational handling"/>
    <s v="Closed"/>
    <x v="5"/>
    <s v="Anil"/>
    <n v="48"/>
    <n v="0.2"/>
    <n v="17.27"/>
    <d v="2025-06-28T07:51:06"/>
    <s v="Met"/>
    <n v="17.27"/>
    <s v="Low"/>
    <s v="Europe"/>
    <s v="Portal"/>
    <s v="Certificate Expiry"/>
    <s v="No"/>
    <s v="No"/>
    <s v="Met"/>
    <n v="2025"/>
    <s v="Jun"/>
    <s v="Jun-2025"/>
    <s v="Met"/>
    <s v="9-24 Hours"/>
    <n v="-30.73"/>
  </r>
  <r>
    <s v="SRM-0417"/>
    <s v="SRM"/>
    <d v="2025-06-27T15:32:06"/>
    <s v="P5"/>
    <s v="Report Request"/>
    <s v="Application"/>
    <s v="SRM ticket requiring operational handling"/>
    <s v="Assigned"/>
    <x v="4"/>
    <s v="Pooja"/>
    <n v="72"/>
    <n v="11.83"/>
    <m/>
    <m/>
    <s v="Pending"/>
    <n v="4472.47"/>
    <s v="High"/>
    <s v="UK"/>
    <s v="Monitoring Alert"/>
    <s v="Network Issue"/>
    <s v="No"/>
    <s v="No"/>
    <s v="Pending"/>
    <n v="2025"/>
    <s v="Jun"/>
    <s v="Jun-2025"/>
    <s v="Pending"/>
    <s v="Pending"/>
    <s v=""/>
  </r>
  <r>
    <s v="SRM-1000"/>
    <s v="SRM"/>
    <d v="2025-06-27T17:16:03"/>
    <s v="P4"/>
    <s v="Configuration Change"/>
    <s v="Application"/>
    <s v="SRM ticket requiring operational handling"/>
    <s v="In Process"/>
    <x v="2"/>
    <s v="Anil"/>
    <n v="48"/>
    <n v="5.98"/>
    <m/>
    <m/>
    <s v="Pending"/>
    <n v="4470.7299999999996"/>
    <s v="Medium"/>
    <s v="Europe"/>
    <s v="Portal"/>
    <s v="User Error"/>
    <s v="No"/>
    <s v="No"/>
    <s v="Pending"/>
    <n v="2025"/>
    <s v="Jun"/>
    <s v="Jun-2025"/>
    <s v="Pending"/>
    <s v="Pending"/>
    <s v=""/>
  </r>
  <r>
    <s v="SRM-0146"/>
    <s v="SRM"/>
    <d v="2025-06-27T21:25:48"/>
    <s v="P4"/>
    <s v="Software Installation"/>
    <s v="Reporting"/>
    <s v="SRM ticket requiring operational handling"/>
    <s v="Assigned"/>
    <x v="0"/>
    <s v="Rahul"/>
    <n v="48"/>
    <n v="2.42"/>
    <m/>
    <m/>
    <s v="Pending"/>
    <n v="4466.57"/>
    <s v="Medium"/>
    <s v="UK"/>
    <s v="Portal"/>
    <s v="Application Defect"/>
    <s v="No"/>
    <s v="No"/>
    <s v="Pending"/>
    <n v="2025"/>
    <s v="Jun"/>
    <s v="Jun-2025"/>
    <s v="Pending"/>
    <s v="Pending"/>
    <s v=""/>
  </r>
  <r>
    <s v="PRM-0304"/>
    <s v="PRM"/>
    <d v="2025-06-28T08:08:57"/>
    <s v="P4"/>
    <s v="Database Root Cause"/>
    <s v="Reporting"/>
    <s v="PRM ticket requiring operational handling"/>
    <s v="Answered"/>
    <x v="4"/>
    <s v="Divya"/>
    <n v="48"/>
    <n v="2.56"/>
    <n v="29.2"/>
    <d v="2025-06-29T13:21:09"/>
    <s v="Met"/>
    <n v="29.2"/>
    <s v="High"/>
    <s v="US"/>
    <s v="Service Desk"/>
    <s v="Infrastructure Failure"/>
    <s v="No"/>
    <s v="No"/>
    <s v="Met"/>
    <n v="2025"/>
    <s v="Jun"/>
    <s v="Jun-2025"/>
    <s v="Met"/>
    <s v="25-48 Hours"/>
    <n v="-18.8"/>
  </r>
  <r>
    <s v="INM-0062"/>
    <s v="INM"/>
    <d v="2025-06-28T10:06:25"/>
    <s v="P5"/>
    <s v="Certificate/TLS"/>
    <s v="Infrastructure"/>
    <s v="INM ticket requiring operational handling"/>
    <s v="Assigned"/>
    <x v="0"/>
    <s v="Kiran"/>
    <n v="72"/>
    <n v="16.850000000000001"/>
    <m/>
    <m/>
    <s v="Pending"/>
    <n v="4453.8900000000003"/>
    <s v="High"/>
    <s v="India"/>
    <s v="Email"/>
    <s v="User Error"/>
    <s v="No"/>
    <s v="No"/>
    <s v="Pending"/>
    <n v="2025"/>
    <s v="Jun"/>
    <s v="Jun-2025"/>
    <s v="Pending"/>
    <s v="Pending"/>
    <s v=""/>
  </r>
  <r>
    <s v="INM-0878"/>
    <s v="INM"/>
    <d v="2025-06-28T17:34:49"/>
    <s v="P3"/>
    <s v="Certificate/TLS"/>
    <s v="Database"/>
    <s v="INM ticket requiring operational handling"/>
    <s v="Noticed"/>
    <x v="2"/>
    <s v="Ravi"/>
    <n v="24"/>
    <n v="5.41"/>
    <m/>
    <m/>
    <s v="Pending"/>
    <n v="4446.42"/>
    <s v="Low"/>
    <s v="APAC"/>
    <s v="Phone"/>
    <s v="Configuration Error"/>
    <s v="No"/>
    <s v="No"/>
    <s v="Pending"/>
    <n v="2025"/>
    <s v="Jun"/>
    <s v="Jun-2025"/>
    <s v="Pending"/>
    <s v="Pending"/>
    <s v=""/>
  </r>
  <r>
    <s v="SRM-0053"/>
    <s v="SRM"/>
    <d v="2025-06-28T21:49:28"/>
    <s v="P5"/>
    <s v="Account Request"/>
    <s v="Reporting"/>
    <s v="SRM ticket requiring operational handling"/>
    <s v="Answered"/>
    <x v="0"/>
    <s v="Suresh"/>
    <n v="72"/>
    <n v="16.02"/>
    <n v="46.9"/>
    <d v="2025-06-30T20:43:12"/>
    <s v="Met"/>
    <n v="46.9"/>
    <s v="Medium"/>
    <s v="APAC"/>
    <s v="Email"/>
    <s v="Capacity Constraint"/>
    <s v="No"/>
    <s v="No"/>
    <s v="Met"/>
    <n v="2025"/>
    <s v="Jun"/>
    <s v="Jun-2025"/>
    <s v="Met"/>
    <s v="25-48 Hours"/>
    <n v="-25.1"/>
  </r>
  <r>
    <s v="SRM-0649"/>
    <s v="SRM"/>
    <d v="2025-06-28T22:52:34"/>
    <s v="P3"/>
    <s v="Certificate Request"/>
    <s v="Infrastructure"/>
    <s v="SRM ticket requiring operational handling"/>
    <s v="Answered"/>
    <x v="4"/>
    <s v="Pooja"/>
    <n v="24"/>
    <n v="1.03"/>
    <n v="6.3"/>
    <d v="2025-06-29T05:10:22"/>
    <s v="Met"/>
    <n v="6.3"/>
    <s v="Medium"/>
    <s v="US"/>
    <s v="Email"/>
    <s v="Access Issue"/>
    <s v="No"/>
    <s v="No"/>
    <s v="Met"/>
    <n v="2025"/>
    <s v="Jun"/>
    <s v="Jun-2025"/>
    <s v="Met"/>
    <s v="5-8 Hours"/>
    <n v="-17.7"/>
  </r>
  <r>
    <s v="INM-0512"/>
    <s v="INM"/>
    <d v="2025-06-29T08:04:27"/>
    <s v="P5"/>
    <s v="Certificate/TLS"/>
    <s v="Access"/>
    <s v="INM ticket requiring operational handling"/>
    <s v="Closed"/>
    <x v="1"/>
    <s v="Amit"/>
    <n v="72"/>
    <n v="1.85"/>
    <n v="8.5299999999999994"/>
    <d v="2025-06-29T16:36:01"/>
    <s v="Met"/>
    <n v="8.5299999999999994"/>
    <s v="High"/>
    <s v="US"/>
    <s v="Monitoring Alert"/>
    <s v="Configuration Error"/>
    <s v="No"/>
    <s v="No"/>
    <s v="Met"/>
    <n v="2025"/>
    <s v="Jun"/>
    <s v="Jun-2025"/>
    <s v="Met"/>
    <s v="9-24 Hours"/>
    <n v="-63.47"/>
  </r>
  <r>
    <s v="PRM-0056"/>
    <s v="PRM"/>
    <d v="2025-06-29T10:18:40"/>
    <s v="P2"/>
    <s v="Performance Root Cause"/>
    <s v="Reporting"/>
    <s v="PRM ticket requiring operational handling"/>
    <s v="Closed"/>
    <x v="1"/>
    <s v="Arjun"/>
    <n v="8"/>
    <n v="0.34"/>
    <n v="15.37"/>
    <d v="2025-06-30T01:40:35"/>
    <s v="Breached"/>
    <n v="15.37"/>
    <s v="High"/>
    <s v="UK"/>
    <s v="Monitoring Alert"/>
    <s v="Certificate Expiry"/>
    <s v="No"/>
    <s v="No"/>
    <s v="Breached"/>
    <n v="2025"/>
    <s v="Jun"/>
    <s v="Jun-2025"/>
    <s v="Breached"/>
    <s v="9-24 Hours"/>
    <n v="7.3699999999999992"/>
  </r>
  <r>
    <s v="SRM-0305"/>
    <s v="SRM"/>
    <d v="2025-06-29T12:29:54"/>
    <s v="P5"/>
    <s v="Configuration Change"/>
    <s v="Database"/>
    <s v="SRM ticket requiring operational handling"/>
    <s v="Closed"/>
    <x v="5"/>
    <s v="Rahul"/>
    <n v="72"/>
    <n v="10.49"/>
    <n v="137.74"/>
    <d v="2025-07-05T06:14:20"/>
    <s v="Breached"/>
    <n v="137.74"/>
    <s v="High"/>
    <s v="US"/>
    <s v="Phone"/>
    <s v="Application Defect"/>
    <s v="No"/>
    <s v="No"/>
    <s v="Breached"/>
    <n v="2025"/>
    <s v="Jun"/>
    <s v="Jun-2025"/>
    <s v="Breached"/>
    <s v="48+ Hours"/>
    <n v="65.740000000000009"/>
  </r>
  <r>
    <s v="PRM-0309"/>
    <s v="PRM"/>
    <d v="2025-06-29T15:06:32"/>
    <s v="P3"/>
    <s v="Recurring Application Issue"/>
    <s v="Reporting"/>
    <s v="PRM ticket requiring operational handling"/>
    <s v="Closed"/>
    <x v="5"/>
    <s v="Divya"/>
    <n v="24"/>
    <n v="0.65"/>
    <n v="55.57"/>
    <d v="2025-07-01T22:40:50"/>
    <s v="Breached"/>
    <n v="55.57"/>
    <s v="Low"/>
    <s v="UK"/>
    <s v="Email"/>
    <s v="Network Issue"/>
    <s v="Yes"/>
    <s v="No"/>
    <s v="Breached"/>
    <n v="2025"/>
    <s v="Jun"/>
    <s v="Jun-2025"/>
    <s v="Breached"/>
    <s v="48+ Hours"/>
    <n v="31.57"/>
  </r>
  <r>
    <s v="INM-0391"/>
    <s v="INM"/>
    <d v="2025-06-29T20:47:48"/>
    <s v="P3"/>
    <s v="Network Connectivity"/>
    <s v="Middleware"/>
    <s v="INM ticket requiring operational handling"/>
    <s v="Closed"/>
    <x v="4"/>
    <s v="Priya"/>
    <n v="24"/>
    <n v="2.37"/>
    <n v="8.15"/>
    <d v="2025-06-30T04:56:45"/>
    <s v="Met"/>
    <n v="8.15"/>
    <s v="Medium"/>
    <s v="US"/>
    <s v="Service Desk"/>
    <s v="Application Defect"/>
    <s v="No"/>
    <s v="No"/>
    <s v="Met"/>
    <n v="2025"/>
    <s v="Jun"/>
    <s v="Jun-2025"/>
    <s v="Met"/>
    <s v="9-24 Hours"/>
    <n v="-15.85"/>
  </r>
  <r>
    <s v="INM-0378"/>
    <s v="INM"/>
    <d v="2025-06-29T21:40:36"/>
    <s v="P4"/>
    <s v="Performance Issue"/>
    <s v="Middleware"/>
    <s v="INM ticket requiring operational handling"/>
    <s v="Assigned"/>
    <x v="5"/>
    <s v="Priya"/>
    <n v="48"/>
    <n v="4.38"/>
    <m/>
    <m/>
    <s v="Pending"/>
    <n v="4418.32"/>
    <s v="Low"/>
    <s v="APAC"/>
    <s v="Email"/>
    <s v="Network Issue"/>
    <s v="No"/>
    <s v="No"/>
    <s v="Pending"/>
    <n v="2025"/>
    <s v="Jun"/>
    <s v="Jun-2025"/>
    <s v="Pending"/>
    <s v="Pending"/>
    <s v=""/>
  </r>
  <r>
    <s v="PRM-0911"/>
    <s v="PRM"/>
    <d v="2025-06-30T00:21:55"/>
    <s v="P4"/>
    <s v="Performance Root Cause"/>
    <s v="Security"/>
    <s v="PRM ticket requiring operational handling"/>
    <s v="In Process"/>
    <x v="5"/>
    <s v="Neha"/>
    <n v="48"/>
    <n v="2.83"/>
    <m/>
    <m/>
    <s v="Pending"/>
    <n v="4415.63"/>
    <s v="Medium"/>
    <s v="APAC"/>
    <s v="Email"/>
    <s v="User Error"/>
    <s v="No"/>
    <s v="Yes"/>
    <s v="Pending"/>
    <n v="2025"/>
    <s v="Jun"/>
    <s v="Jun-2025"/>
    <s v="Pending"/>
    <s v="Pending"/>
    <s v=""/>
  </r>
  <r>
    <s v="PRM-0849"/>
    <s v="PRM"/>
    <d v="2025-06-30T06:18:53"/>
    <s v="P4"/>
    <s v="Database Root Cause"/>
    <s v="Access"/>
    <s v="PRM ticket requiring operational handling"/>
    <s v="Closed"/>
    <x v="0"/>
    <s v="Divya"/>
    <n v="48"/>
    <n v="0.64"/>
    <n v="23.06"/>
    <d v="2025-07-01T05:22:32"/>
    <s v="Met"/>
    <n v="23.06"/>
    <s v="High"/>
    <s v="Europe"/>
    <s v="Email"/>
    <s v="Configuration Error"/>
    <s v="No"/>
    <s v="No"/>
    <s v="Met"/>
    <n v="2025"/>
    <s v="Jun"/>
    <s v="Jun-2025"/>
    <s v="Met"/>
    <s v="9-24 Hours"/>
    <n v="-24.94"/>
  </r>
  <r>
    <s v="PRM-0122"/>
    <s v="PRM"/>
    <d v="2025-06-30T06:23:40"/>
    <s v="P5"/>
    <s v="Infrastructure Root Cause"/>
    <s v="Security"/>
    <s v="PRM ticket requiring operational handling"/>
    <s v="Closed"/>
    <x v="4"/>
    <s v="Kavya"/>
    <n v="72"/>
    <n v="6.47"/>
    <n v="53.22"/>
    <d v="2025-07-02T11:36:36"/>
    <s v="Met"/>
    <n v="53.22"/>
    <s v="Low"/>
    <s v="Europe"/>
    <s v="Portal"/>
    <s v="Third-Party Dependency"/>
    <s v="No"/>
    <s v="No"/>
    <s v="Met"/>
    <n v="2025"/>
    <s v="Jun"/>
    <s v="Jun-2025"/>
    <s v="Met"/>
    <s v="48+ Hours"/>
    <n v="-18.78"/>
  </r>
  <r>
    <s v="PRM-0607"/>
    <s v="PRM"/>
    <d v="2025-06-30T13:06:00"/>
    <s v="P3"/>
    <s v="Security Vulnerability"/>
    <s v="Middleware"/>
    <s v="PRM ticket requiring operational handling"/>
    <s v="Closed"/>
    <x v="1"/>
    <s v="Rohit"/>
    <n v="24"/>
    <n v="3.6"/>
    <n v="32.299999999999997"/>
    <d v="2025-07-01T21:24:17"/>
    <s v="Breached"/>
    <n v="32.299999999999997"/>
    <s v="High"/>
    <s v="UK"/>
    <s v="Service Desk"/>
    <s v="Configuration Error"/>
    <s v="No"/>
    <s v="No"/>
    <s v="Breached"/>
    <n v="2025"/>
    <s v="Jun"/>
    <s v="Jun-2025"/>
    <s v="Breached"/>
    <s v="25-48 Hours"/>
    <n v="8.2999999999999972"/>
  </r>
  <r>
    <s v="SRM-0402"/>
    <s v="SRM"/>
    <d v="2025-07-01T03:36:58"/>
    <s v="P3"/>
    <s v="Data Request"/>
    <s v="Reporting"/>
    <s v="SRM ticket requiring operational handling"/>
    <s v="Closed"/>
    <x v="4"/>
    <s v="Sneha"/>
    <n v="24"/>
    <n v="2.6"/>
    <n v="10.65"/>
    <d v="2025-07-01T14:16:11"/>
    <s v="Met"/>
    <n v="10.65"/>
    <s v="Medium"/>
    <s v="Europe"/>
    <s v="Phone"/>
    <s v="Infrastructure Failure"/>
    <s v="No"/>
    <s v="No"/>
    <s v="Met"/>
    <n v="2025"/>
    <s v="Jul"/>
    <s v="Jul-2025"/>
    <s v="Met"/>
    <s v="9-24 Hours"/>
    <n v="-13.35"/>
  </r>
  <r>
    <s v="INM-0360"/>
    <s v="INM"/>
    <d v="2025-07-01T05:34:43"/>
    <s v="P2"/>
    <s v="Server Issue"/>
    <s v="Middleware"/>
    <s v="INM ticket requiring operational handling"/>
    <s v="Closed"/>
    <x v="1"/>
    <s v="Neha"/>
    <n v="8"/>
    <n v="2.46"/>
    <n v="19.420000000000002"/>
    <d v="2025-07-02T00:59:37"/>
    <s v="Breached"/>
    <n v="19.420000000000002"/>
    <s v="High"/>
    <s v="Europe"/>
    <s v="Phone"/>
    <s v="Application Defect"/>
    <s v="No"/>
    <s v="No"/>
    <s v="Breached"/>
    <n v="2025"/>
    <s v="Jul"/>
    <s v="Jul-2025"/>
    <s v="Breached"/>
    <s v="9-24 Hours"/>
    <n v="11.420000000000002"/>
  </r>
  <r>
    <s v="INM-0463"/>
    <s v="INM"/>
    <d v="2025-07-01T09:24:28"/>
    <s v="P2"/>
    <s v="Server Issue"/>
    <s v="Middleware"/>
    <s v="INM ticket requiring operational handling"/>
    <s v="Closed"/>
    <x v="3"/>
    <s v="Nisha"/>
    <n v="8"/>
    <n v="1.03"/>
    <n v="2.82"/>
    <d v="2025-07-01T12:13:23"/>
    <s v="Met"/>
    <n v="2.82"/>
    <s v="High"/>
    <s v="Europe"/>
    <s v="Monitoring Alert"/>
    <s v="Network Issue"/>
    <s v="No"/>
    <s v="No"/>
    <s v="Met"/>
    <n v="2025"/>
    <s v="Jul"/>
    <s v="Jul-2025"/>
    <s v="Met"/>
    <s v="0-4 Hours"/>
    <n v="-5.18"/>
  </r>
  <r>
    <s v="PRM-0973"/>
    <s v="PRM"/>
    <d v="2025-07-01T16:01:20"/>
    <s v="P3"/>
    <s v="Process Gap"/>
    <s v="Security"/>
    <s v="PRM ticket requiring operational handling"/>
    <s v="Closed"/>
    <x v="2"/>
    <s v="Amit"/>
    <n v="24"/>
    <n v="1.06"/>
    <n v="8.4"/>
    <d v="2025-07-02T00:25:32"/>
    <s v="Met"/>
    <n v="8.4"/>
    <s v="Low"/>
    <s v="Europe"/>
    <s v="Monitoring Alert"/>
    <s v="Network Issue"/>
    <s v="No"/>
    <s v="No"/>
    <s v="Met"/>
    <n v="2025"/>
    <s v="Jul"/>
    <s v="Jul-2025"/>
    <s v="Met"/>
    <s v="9-24 Hours"/>
    <n v="-15.6"/>
  </r>
  <r>
    <s v="INM-0895"/>
    <s v="INM"/>
    <d v="2025-07-01T19:53:44"/>
    <s v="P4"/>
    <s v="Database Issue"/>
    <s v="Middleware"/>
    <s v="INM ticket requiring operational handling"/>
    <s v="In Process"/>
    <x v="1"/>
    <s v="Suresh"/>
    <n v="48"/>
    <n v="5.39"/>
    <m/>
    <m/>
    <s v="Pending"/>
    <n v="4372.1000000000004"/>
    <s v="High"/>
    <s v="UK"/>
    <s v="Monitoring Alert"/>
    <s v="Capacity Constraint"/>
    <s v="No"/>
    <s v="No"/>
    <s v="Pending"/>
    <n v="2025"/>
    <s v="Jul"/>
    <s v="Jul-2025"/>
    <s v="Pending"/>
    <s v="Pending"/>
    <s v=""/>
  </r>
  <r>
    <s v="PRM-0896"/>
    <s v="PRM"/>
    <d v="2025-07-01T21:21:10"/>
    <s v="P3"/>
    <s v="Capacity Problem"/>
    <s v="Access"/>
    <s v="PRM ticket requiring operational handling"/>
    <s v="Closed"/>
    <x v="4"/>
    <s v="Rohit"/>
    <n v="24"/>
    <n v="2.2200000000000002"/>
    <n v="10.6"/>
    <d v="2025-07-02T07:57:02"/>
    <s v="Met"/>
    <n v="10.6"/>
    <s v="Medium"/>
    <s v="UK"/>
    <s v="Phone"/>
    <s v="Network Issue"/>
    <s v="No"/>
    <s v="No"/>
    <s v="Met"/>
    <n v="2025"/>
    <s v="Jul"/>
    <s v="Jul-2025"/>
    <s v="Met"/>
    <s v="9-24 Hours"/>
    <n v="-13.4"/>
  </r>
  <r>
    <s v="SRM-0284"/>
    <s v="SRM"/>
    <d v="2025-07-02T02:53:05"/>
    <s v="P2"/>
    <s v="New User Setup"/>
    <s v="Reporting"/>
    <s v="SRM ticket requiring operational handling"/>
    <s v="Closed"/>
    <x v="0"/>
    <s v="Arjun"/>
    <n v="8"/>
    <n v="0.53"/>
    <n v="3.17"/>
    <d v="2025-07-02T06:03:32"/>
    <s v="Met"/>
    <n v="3.17"/>
    <s v="High"/>
    <s v="APAC"/>
    <s v="Phone"/>
    <s v="Infrastructure Failure"/>
    <s v="No"/>
    <s v="No"/>
    <s v="Met"/>
    <n v="2025"/>
    <s v="Jul"/>
    <s v="Jul-2025"/>
    <s v="Met"/>
    <s v="0-4 Hours"/>
    <n v="-4.83"/>
  </r>
  <r>
    <s v="PRM-0098"/>
    <s v="PRM"/>
    <d v="2025-07-02T23:49:09"/>
    <s v="P4"/>
    <s v="Recurring Application Issue"/>
    <s v="Reporting"/>
    <s v="PRM ticket requiring operational handling"/>
    <s v="In Process"/>
    <x v="2"/>
    <s v="Pooja"/>
    <n v="48"/>
    <n v="11.07"/>
    <m/>
    <m/>
    <s v="Pending"/>
    <n v="4344.18"/>
    <s v="High"/>
    <s v="APAC"/>
    <s v="Monitoring Alert"/>
    <s v="User Error"/>
    <s v="No"/>
    <s v="No"/>
    <s v="Pending"/>
    <n v="2025"/>
    <s v="Jul"/>
    <s v="Jul-2025"/>
    <s v="Pending"/>
    <s v="Pending"/>
    <s v=""/>
  </r>
  <r>
    <s v="PRM-0121"/>
    <s v="PRM"/>
    <d v="2025-07-03T01:28:24"/>
    <s v="P4"/>
    <s v="Process Gap"/>
    <s v="Database"/>
    <s v="PRM ticket requiring operational handling"/>
    <s v="Closed"/>
    <x v="1"/>
    <s v="Rahul"/>
    <n v="48"/>
    <n v="6.58"/>
    <n v="13.32"/>
    <d v="2025-07-03T14:47:43"/>
    <s v="Met"/>
    <n v="13.32"/>
    <s v="Medium"/>
    <s v="India"/>
    <s v="Service Desk"/>
    <s v="Infrastructure Failure"/>
    <s v="Yes"/>
    <s v="No"/>
    <s v="Met"/>
    <n v="2025"/>
    <s v="Jul"/>
    <s v="Jul-2025"/>
    <s v="Met"/>
    <s v="9-24 Hours"/>
    <n v="-34.68"/>
  </r>
  <r>
    <s v="SRM-0589"/>
    <s v="SRM"/>
    <d v="2025-07-03T03:11:25"/>
    <s v="P3"/>
    <s v="Software Installation"/>
    <s v="Application"/>
    <s v="SRM ticket requiring operational handling"/>
    <s v="In Process"/>
    <x v="2"/>
    <s v="Manoj"/>
    <n v="24"/>
    <n v="1.77"/>
    <m/>
    <m/>
    <s v="Pending"/>
    <n v="4340.8100000000004"/>
    <s v="Medium"/>
    <s v="US"/>
    <s v="Monitoring Alert"/>
    <s v="Access Issue"/>
    <s v="No"/>
    <s v="No"/>
    <s v="Pending"/>
    <n v="2025"/>
    <s v="Jul"/>
    <s v="Jul-2025"/>
    <s v="Pending"/>
    <s v="Pending"/>
    <s v=""/>
  </r>
  <r>
    <s v="PRM-0326"/>
    <s v="PRM"/>
    <d v="2025-07-03T07:55:58"/>
    <s v="P5"/>
    <s v="Recurring Application Issue"/>
    <s v="Security"/>
    <s v="PRM ticket requiring operational handling"/>
    <s v="In Process"/>
    <x v="5"/>
    <s v="Arjun"/>
    <n v="72"/>
    <n v="6.94"/>
    <m/>
    <m/>
    <s v="Pending"/>
    <n v="4336.07"/>
    <s v="High"/>
    <s v="India"/>
    <s v="Service Desk"/>
    <s v="Third-Party Dependency"/>
    <s v="No"/>
    <s v="No"/>
    <s v="Pending"/>
    <n v="2025"/>
    <s v="Jul"/>
    <s v="Jul-2025"/>
    <s v="Pending"/>
    <s v="Pending"/>
    <s v=""/>
  </r>
  <r>
    <s v="SRM-0604"/>
    <s v="SRM"/>
    <d v="2025-07-03T09:09:54"/>
    <s v="P4"/>
    <s v="Account Request"/>
    <s v="Access"/>
    <s v="SRM ticket requiring operational handling"/>
    <s v="In Process"/>
    <x v="0"/>
    <s v="Priya"/>
    <n v="48"/>
    <n v="2.92"/>
    <m/>
    <m/>
    <s v="Pending"/>
    <n v="4334.84"/>
    <s v="Medium"/>
    <s v="US"/>
    <s v="Phone"/>
    <s v="Certificate Expiry"/>
    <s v="No"/>
    <s v="No"/>
    <s v="Pending"/>
    <n v="2025"/>
    <s v="Jul"/>
    <s v="Jul-2025"/>
    <s v="Pending"/>
    <s v="Pending"/>
    <s v=""/>
  </r>
  <r>
    <s v="PRM-0961"/>
    <s v="PRM"/>
    <d v="2025-07-03T18:47:06"/>
    <s v="P5"/>
    <s v="Security Vulnerability"/>
    <s v="Middleware"/>
    <s v="PRM ticket requiring operational handling"/>
    <s v="In Process"/>
    <x v="3"/>
    <s v="Meera"/>
    <n v="72"/>
    <n v="4.82"/>
    <m/>
    <m/>
    <s v="Pending"/>
    <n v="4325.22"/>
    <s v="Low"/>
    <s v="UK"/>
    <s v="Service Desk"/>
    <s v="Unknown"/>
    <s v="No"/>
    <s v="No"/>
    <s v="Pending"/>
    <n v="2025"/>
    <s v="Jul"/>
    <s v="Jul-2025"/>
    <s v="Pending"/>
    <s v="Pending"/>
    <s v=""/>
  </r>
  <r>
    <s v="SRM-0650"/>
    <s v="SRM"/>
    <d v="2025-07-03T23:27:54"/>
    <s v="P5"/>
    <s v="Report Request"/>
    <s v="Security"/>
    <s v="SRM ticket requiring operational handling"/>
    <s v="In Process"/>
    <x v="0"/>
    <s v="Swati"/>
    <n v="72"/>
    <n v="2.94"/>
    <m/>
    <m/>
    <s v="Pending"/>
    <n v="4320.53"/>
    <s v="High"/>
    <s v="Europe"/>
    <s v="Service Desk"/>
    <s v="Unknown"/>
    <s v="No"/>
    <s v="No"/>
    <s v="Pending"/>
    <n v="2025"/>
    <s v="Jul"/>
    <s v="Jul-2025"/>
    <s v="Pending"/>
    <s v="Pending"/>
    <s v=""/>
  </r>
  <r>
    <s v="PRM-0513"/>
    <s v="PRM"/>
    <d v="2025-07-04T16:43:56"/>
    <s v="P2"/>
    <s v="Capacity Problem"/>
    <s v="Security"/>
    <s v="PRM ticket requiring operational handling"/>
    <s v="Closed"/>
    <x v="5"/>
    <s v="Amit"/>
    <n v="8"/>
    <n v="0.1"/>
    <n v="5.38"/>
    <d v="2025-07-04T22:06:42"/>
    <s v="Met"/>
    <n v="5.38"/>
    <s v="High"/>
    <s v="Europe"/>
    <s v="Service Desk"/>
    <s v="Configuration Error"/>
    <s v="No"/>
    <s v="Yes"/>
    <s v="Met"/>
    <n v="2025"/>
    <s v="Jul"/>
    <s v="Jul-2025"/>
    <s v="Met"/>
    <s v="5-8 Hours"/>
    <n v="-2.62"/>
  </r>
  <r>
    <s v="INM-0493"/>
    <s v="INM"/>
    <d v="2025-07-04T16:50:02"/>
    <s v="P4"/>
    <s v="Login/Access"/>
    <s v="Security"/>
    <s v="INM ticket requiring operational handling"/>
    <s v="Closed"/>
    <x v="4"/>
    <s v="Kavya"/>
    <n v="48"/>
    <n v="1.42"/>
    <n v="21.59"/>
    <d v="2025-07-05T14:25:09"/>
    <s v="Met"/>
    <n v="21.59"/>
    <s v="High"/>
    <s v="Europe"/>
    <s v="Portal"/>
    <s v="Application Defect"/>
    <s v="No"/>
    <s v="No"/>
    <s v="Met"/>
    <n v="2025"/>
    <s v="Jul"/>
    <s v="Jul-2025"/>
    <s v="Met"/>
    <s v="9-24 Hours"/>
    <n v="-26.41"/>
  </r>
  <r>
    <s v="SRM-0841"/>
    <s v="SRM"/>
    <d v="2025-07-04T22:32:29"/>
    <s v="P4"/>
    <s v="Configuration Change"/>
    <s v="Database"/>
    <s v="SRM ticket requiring operational handling"/>
    <s v="Answered"/>
    <x v="5"/>
    <s v="Pooja"/>
    <n v="48"/>
    <n v="0.18"/>
    <n v="17.14"/>
    <d v="2025-07-05T15:40:45"/>
    <s v="Met"/>
    <n v="17.14"/>
    <s v="High"/>
    <s v="APAC"/>
    <s v="Service Desk"/>
    <s v="Third-Party Dependency"/>
    <s v="No"/>
    <s v="No"/>
    <s v="Met"/>
    <n v="2025"/>
    <s v="Jul"/>
    <s v="Jul-2025"/>
    <s v="Met"/>
    <s v="9-24 Hours"/>
    <n v="-30.86"/>
  </r>
  <r>
    <s v="SRM-0479"/>
    <s v="SRM"/>
    <d v="2025-07-05T01:00:36"/>
    <s v="P4"/>
    <s v="Configuration Change"/>
    <s v="Application"/>
    <s v="SRM ticket requiring operational handling"/>
    <s v="Closed"/>
    <x v="4"/>
    <s v="Pooja"/>
    <n v="48"/>
    <n v="2.0499999999999998"/>
    <n v="34.020000000000003"/>
    <d v="2025-07-06T11:01:32"/>
    <s v="Met"/>
    <n v="34.020000000000003"/>
    <s v="High"/>
    <s v="APAC"/>
    <s v="Service Desk"/>
    <s v="Application Defect"/>
    <s v="No"/>
    <s v="No"/>
    <s v="Met"/>
    <n v="2025"/>
    <s v="Jul"/>
    <s v="Jul-2025"/>
    <s v="Met"/>
    <s v="25-48 Hours"/>
    <n v="-13.979999999999997"/>
  </r>
  <r>
    <s v="SRM-0022"/>
    <s v="SRM"/>
    <d v="2025-07-05T05:51:06"/>
    <s v="P4"/>
    <s v="Software Installation"/>
    <s v="Access"/>
    <s v="SRM ticket requiring operational handling"/>
    <s v="Closed"/>
    <x v="4"/>
    <s v="Amit"/>
    <n v="48"/>
    <n v="4.1100000000000003"/>
    <n v="54.08"/>
    <d v="2025-07-07T11:55:50"/>
    <s v="Breached"/>
    <n v="54.08"/>
    <s v="High"/>
    <s v="US"/>
    <s v="Portal"/>
    <s v="Access Issue"/>
    <s v="No"/>
    <s v="No"/>
    <s v="Breached"/>
    <n v="2025"/>
    <s v="Jul"/>
    <s v="Jul-2025"/>
    <s v="Breached"/>
    <s v="48+ Hours"/>
    <n v="6.0799999999999983"/>
  </r>
  <r>
    <s v="PRM-0157"/>
    <s v="PRM"/>
    <d v="2025-07-05T09:15:33"/>
    <s v="P3"/>
    <s v="Performance Root Cause"/>
    <s v="Middleware"/>
    <s v="PRM ticket requiring operational handling"/>
    <s v="In Process"/>
    <x v="4"/>
    <s v="Pooja"/>
    <n v="24"/>
    <n v="1.36"/>
    <m/>
    <m/>
    <s v="Pending"/>
    <n v="4286.74"/>
    <s v="Low"/>
    <s v="India"/>
    <s v="Email"/>
    <s v="Access Issue"/>
    <s v="No"/>
    <s v="No"/>
    <s v="Pending"/>
    <n v="2025"/>
    <s v="Jul"/>
    <s v="Jul-2025"/>
    <s v="Pending"/>
    <s v="Pending"/>
    <s v=""/>
  </r>
  <r>
    <s v="SRM-0634"/>
    <s v="SRM"/>
    <d v="2025-07-05T09:44:14"/>
    <s v="P4"/>
    <s v="Configuration Change"/>
    <s v="Access"/>
    <s v="SRM ticket requiring operational handling"/>
    <s v="Closed"/>
    <x v="3"/>
    <s v="Neha"/>
    <n v="48"/>
    <n v="6.1"/>
    <n v="19.37"/>
    <d v="2025-07-06T05:06:22"/>
    <s v="Met"/>
    <n v="19.37"/>
    <s v="Medium"/>
    <s v="US"/>
    <s v="Monitoring Alert"/>
    <s v="Third-Party Dependency"/>
    <s v="No"/>
    <s v="No"/>
    <s v="Met"/>
    <n v="2025"/>
    <s v="Jul"/>
    <s v="Jul-2025"/>
    <s v="Met"/>
    <s v="9-24 Hours"/>
    <n v="-28.63"/>
  </r>
  <r>
    <s v="SRM-0296"/>
    <s v="SRM"/>
    <d v="2025-07-05T14:39:29"/>
    <s v="P5"/>
    <s v="Access Request"/>
    <s v="Access"/>
    <s v="SRM ticket requiring operational handling"/>
    <s v="Closed"/>
    <x v="1"/>
    <s v="Sneha"/>
    <n v="72"/>
    <n v="15.57"/>
    <n v="155.88999999999999"/>
    <d v="2025-07-12T02:32:55"/>
    <s v="Breached"/>
    <n v="155.88999999999999"/>
    <s v="High"/>
    <s v="APAC"/>
    <s v="Monitoring Alert"/>
    <s v="User Error"/>
    <s v="No"/>
    <s v="No"/>
    <s v="Breached"/>
    <n v="2025"/>
    <s v="Jul"/>
    <s v="Jul-2025"/>
    <s v="Breached"/>
    <s v="48+ Hours"/>
    <n v="83.889999999999986"/>
  </r>
  <r>
    <s v="PRM-0142"/>
    <s v="PRM"/>
    <d v="2025-07-05T20:28:55"/>
    <s v="P2"/>
    <s v="Integration Root Cause"/>
    <s v="Application"/>
    <s v="PRM ticket requiring operational handling"/>
    <s v="Closed"/>
    <x v="5"/>
    <s v="Swati"/>
    <n v="8"/>
    <n v="0.48"/>
    <n v="4.57"/>
    <d v="2025-07-06T01:03:23"/>
    <s v="Met"/>
    <n v="4.57"/>
    <s v="High"/>
    <s v="APAC"/>
    <s v="Portal"/>
    <s v="Third-Party Dependency"/>
    <s v="No"/>
    <s v="Yes"/>
    <s v="Met"/>
    <n v="2025"/>
    <s v="Jul"/>
    <s v="Jul-2025"/>
    <s v="Met"/>
    <s v="5-8 Hours"/>
    <n v="-3.4299999999999997"/>
  </r>
  <r>
    <s v="SRM-0958"/>
    <s v="SRM"/>
    <d v="2025-07-05T22:16:55"/>
    <s v="P5"/>
    <s v="Data Request"/>
    <s v="Middleware"/>
    <s v="SRM ticket requiring operational handling"/>
    <s v="In Process"/>
    <x v="4"/>
    <s v="Neha"/>
    <n v="72"/>
    <n v="2.99"/>
    <m/>
    <m/>
    <s v="Pending"/>
    <n v="4273.72"/>
    <s v="Low"/>
    <s v="UK"/>
    <s v="Portal"/>
    <s v="Network Issue"/>
    <s v="No"/>
    <s v="No"/>
    <s v="Pending"/>
    <n v="2025"/>
    <s v="Jul"/>
    <s v="Jul-2025"/>
    <s v="Pending"/>
    <s v="Pending"/>
    <s v=""/>
  </r>
  <r>
    <s v="SRM-0752"/>
    <s v="SRM"/>
    <d v="2025-07-05T22:17:00"/>
    <s v="P5"/>
    <s v="Access Request"/>
    <s v="Database"/>
    <s v="SRM ticket requiring operational handling"/>
    <s v="Closed"/>
    <x v="0"/>
    <s v="Ravi"/>
    <n v="72"/>
    <n v="4.6100000000000003"/>
    <n v="136.9"/>
    <d v="2025-07-11T15:10:49"/>
    <s v="Breached"/>
    <n v="136.9"/>
    <s v="Low"/>
    <s v="India"/>
    <s v="Service Desk"/>
    <s v="Infrastructure Failure"/>
    <s v="Yes"/>
    <s v="No"/>
    <s v="Breached"/>
    <n v="2025"/>
    <s v="Jul"/>
    <s v="Jul-2025"/>
    <s v="Breached"/>
    <s v="48+ Hours"/>
    <n v="64.900000000000006"/>
  </r>
  <r>
    <s v="SRM-0328"/>
    <s v="SRM"/>
    <d v="2025-07-06T08:22:56"/>
    <s v="P4"/>
    <s v="Software Installation"/>
    <s v="Application"/>
    <s v="SRM ticket requiring operational handling"/>
    <s v="Assigned"/>
    <x v="0"/>
    <s v="Anil"/>
    <n v="48"/>
    <n v="1.3"/>
    <m/>
    <m/>
    <s v="Pending"/>
    <n v="4263.62"/>
    <s v="High"/>
    <s v="India"/>
    <s v="Service Desk"/>
    <s v="Third-Party Dependency"/>
    <s v="No"/>
    <s v="No"/>
    <s v="Pending"/>
    <n v="2025"/>
    <s v="Jul"/>
    <s v="Jul-2025"/>
    <s v="Pending"/>
    <s v="Pending"/>
    <s v=""/>
  </r>
  <r>
    <s v="SRM-0544"/>
    <s v="SRM"/>
    <d v="2025-07-06T18:30:55"/>
    <s v="P4"/>
    <s v="Report Request"/>
    <s v="Infrastructure"/>
    <s v="SRM ticket requiring operational handling"/>
    <s v="Assigned"/>
    <x v="1"/>
    <s v="Anil"/>
    <n v="48"/>
    <n v="3.33"/>
    <m/>
    <m/>
    <s v="Pending"/>
    <n v="4253.4799999999996"/>
    <s v="Low"/>
    <s v="APAC"/>
    <s v="Portal"/>
    <s v="Capacity Constraint"/>
    <s v="No"/>
    <s v="No"/>
    <s v="Pending"/>
    <n v="2025"/>
    <s v="Jul"/>
    <s v="Jul-2025"/>
    <s v="Pending"/>
    <s v="Pending"/>
    <s v=""/>
  </r>
  <r>
    <s v="INM-0247"/>
    <s v="INM"/>
    <d v="2025-07-07T17:22:02"/>
    <s v="P3"/>
    <s v="Database Issue"/>
    <s v="Access"/>
    <s v="INM ticket requiring operational handling"/>
    <s v="Closed"/>
    <x v="3"/>
    <s v="Nisha"/>
    <n v="24"/>
    <n v="0.36"/>
    <n v="3.95"/>
    <d v="2025-07-07T21:18:53"/>
    <s v="Met"/>
    <n v="3.95"/>
    <s v="Medium"/>
    <s v="US"/>
    <s v="Email"/>
    <s v="Network Issue"/>
    <s v="No"/>
    <s v="No"/>
    <s v="Met"/>
    <n v="2025"/>
    <s v="Jul"/>
    <s v="Jul-2025"/>
    <s v="Met"/>
    <s v="0-4 Hours"/>
    <n v="-20.05"/>
  </r>
  <r>
    <s v="PRM-0948"/>
    <s v="PRM"/>
    <d v="2025-07-07T20:26:14"/>
    <s v="P4"/>
    <s v="Capacity Problem"/>
    <s v="Application"/>
    <s v="PRM ticket requiring operational handling"/>
    <s v="Closed"/>
    <x v="1"/>
    <s v="Kavya"/>
    <n v="48"/>
    <n v="2.13"/>
    <n v="25.83"/>
    <d v="2025-07-08T22:15:59"/>
    <s v="Met"/>
    <n v="25.83"/>
    <s v="High"/>
    <s v="UK"/>
    <s v="Service Desk"/>
    <s v="Third-Party Dependency"/>
    <s v="No"/>
    <s v="No"/>
    <s v="Met"/>
    <n v="2025"/>
    <s v="Jul"/>
    <s v="Jul-2025"/>
    <s v="Met"/>
    <s v="25-48 Hours"/>
    <n v="-22.17"/>
  </r>
  <r>
    <s v="PRM-0022"/>
    <s v="PRM"/>
    <d v="2025-07-08T01:11:19"/>
    <s v="P4"/>
    <s v="Database Root Cause"/>
    <s v="Infrastructure"/>
    <s v="PRM ticket requiring operational handling"/>
    <s v="Closed"/>
    <x v="1"/>
    <s v="Nisha"/>
    <n v="48"/>
    <n v="8.9700000000000006"/>
    <n v="18.13"/>
    <d v="2025-07-08T19:18:57"/>
    <s v="Met"/>
    <n v="18.13"/>
    <s v="Low"/>
    <s v="Europe"/>
    <s v="Portal"/>
    <s v="Access Issue"/>
    <s v="Yes"/>
    <s v="No"/>
    <s v="Met"/>
    <n v="2025"/>
    <s v="Jul"/>
    <s v="Jul-2025"/>
    <s v="Met"/>
    <s v="9-24 Hours"/>
    <n v="-29.87"/>
  </r>
  <r>
    <s v="INM-0042"/>
    <s v="INM"/>
    <d v="2025-07-08T03:53:27"/>
    <s v="P2"/>
    <s v="Server Issue"/>
    <s v="Application"/>
    <s v="INM ticket requiring operational handling"/>
    <s v="Closed"/>
    <x v="2"/>
    <s v="Rohit"/>
    <n v="8"/>
    <n v="0.83"/>
    <n v="3.99"/>
    <d v="2025-07-08T07:53:04"/>
    <s v="Met"/>
    <n v="3.99"/>
    <s v="High"/>
    <s v="UK"/>
    <s v="Monitoring Alert"/>
    <s v="Third-Party Dependency"/>
    <s v="No"/>
    <s v="No"/>
    <s v="Met"/>
    <n v="2025"/>
    <s v="Jul"/>
    <s v="Jul-2025"/>
    <s v="Met"/>
    <s v="0-4 Hours"/>
    <n v="-4.01"/>
  </r>
  <r>
    <s v="SRM-0875"/>
    <s v="SRM"/>
    <d v="2025-07-08T06:22:08"/>
    <s v="P4"/>
    <s v="Configuration Change"/>
    <s v="Access"/>
    <s v="SRM ticket requiring operational handling"/>
    <s v="Noticed"/>
    <x v="2"/>
    <s v="Ravi"/>
    <n v="48"/>
    <n v="6.25"/>
    <m/>
    <m/>
    <s v="Pending"/>
    <n v="4217.63"/>
    <s v="High"/>
    <s v="APAC"/>
    <s v="Monitoring Alert"/>
    <s v="Third-Party Dependency"/>
    <s v="No"/>
    <s v="No"/>
    <s v="Pending"/>
    <n v="2025"/>
    <s v="Jul"/>
    <s v="Jul-2025"/>
    <s v="Pending"/>
    <s v="Pending"/>
    <s v=""/>
  </r>
  <r>
    <s v="INM-0234"/>
    <s v="INM"/>
    <d v="2025-07-08T11:27:59"/>
    <s v="P4"/>
    <s v="Database Issue"/>
    <s v="Application"/>
    <s v="INM ticket requiring operational handling"/>
    <s v="In Process"/>
    <x v="0"/>
    <s v="Rahul"/>
    <n v="48"/>
    <n v="6.27"/>
    <m/>
    <m/>
    <s v="Pending"/>
    <n v="4212.53"/>
    <s v="Low"/>
    <s v="Europe"/>
    <s v="Email"/>
    <s v="Capacity Constraint"/>
    <s v="No"/>
    <s v="No"/>
    <s v="Pending"/>
    <n v="2025"/>
    <s v="Jul"/>
    <s v="Jul-2025"/>
    <s v="Pending"/>
    <s v="Pending"/>
    <s v=""/>
  </r>
  <r>
    <s v="INM-0051"/>
    <s v="INM"/>
    <d v="2025-07-09T11:40:32"/>
    <s v="P5"/>
    <s v="Database Issue"/>
    <s v="Database"/>
    <s v="INM ticket requiring operational handling"/>
    <s v="Closed"/>
    <x v="0"/>
    <s v="Sneha"/>
    <n v="72"/>
    <n v="5.44"/>
    <n v="33.21"/>
    <d v="2025-07-10T20:52:56"/>
    <s v="Met"/>
    <n v="33.21"/>
    <s v="Medium"/>
    <s v="US"/>
    <s v="Email"/>
    <s v="Access Issue"/>
    <s v="No"/>
    <s v="No"/>
    <s v="Met"/>
    <n v="2025"/>
    <s v="Jul"/>
    <s v="Jul-2025"/>
    <s v="Met"/>
    <s v="25-48 Hours"/>
    <n v="-38.79"/>
  </r>
  <r>
    <s v="SRM-0253"/>
    <s v="SRM"/>
    <d v="2025-07-09T21:56:12"/>
    <s v="P3"/>
    <s v="Access Request"/>
    <s v="Application"/>
    <s v="SRM ticket requiring operational handling"/>
    <s v="In Process"/>
    <x v="2"/>
    <s v="Manoj"/>
    <n v="24"/>
    <n v="1.67"/>
    <m/>
    <m/>
    <s v="Pending"/>
    <n v="4178.0600000000004"/>
    <s v="Medium"/>
    <s v="UK"/>
    <s v="Monitoring Alert"/>
    <s v="Unknown"/>
    <s v="No"/>
    <s v="No"/>
    <s v="Pending"/>
    <n v="2025"/>
    <s v="Jul"/>
    <s v="Jul-2025"/>
    <s v="Pending"/>
    <s v="Pending"/>
    <s v=""/>
  </r>
  <r>
    <s v="PRM-0234"/>
    <s v="PRM"/>
    <d v="2025-07-10T03:23:52"/>
    <s v="P3"/>
    <s v="Capacity Problem"/>
    <s v="Application"/>
    <s v="PRM ticket requiring operational handling"/>
    <s v="Closed"/>
    <x v="5"/>
    <s v="Pooja"/>
    <n v="24"/>
    <n v="2.58"/>
    <n v="8.18"/>
    <d v="2025-07-10T11:34:50"/>
    <s v="Met"/>
    <n v="8.18"/>
    <s v="Medium"/>
    <s v="US"/>
    <s v="Phone"/>
    <s v="Certificate Expiry"/>
    <s v="No"/>
    <s v="No"/>
    <s v="Met"/>
    <n v="2025"/>
    <s v="Jul"/>
    <s v="Jul-2025"/>
    <s v="Met"/>
    <s v="9-24 Hours"/>
    <n v="-15.82"/>
  </r>
  <r>
    <s v="SRM-0508"/>
    <s v="SRM"/>
    <d v="2025-07-10T07:59:11"/>
    <s v="P5"/>
    <s v="Configuration Change"/>
    <s v="Middleware"/>
    <s v="SRM ticket requiring operational handling"/>
    <s v="Closed"/>
    <x v="1"/>
    <s v="Arjun"/>
    <n v="72"/>
    <n v="12.28"/>
    <n v="174.81"/>
    <d v="2025-07-17T14:47:53"/>
    <s v="Breached"/>
    <n v="174.81"/>
    <s v="Medium"/>
    <s v="India"/>
    <s v="Email"/>
    <s v="Third-Party Dependency"/>
    <s v="No"/>
    <s v="No"/>
    <s v="Breached"/>
    <n v="2025"/>
    <s v="Jul"/>
    <s v="Jul-2025"/>
    <s v="Breached"/>
    <s v="48+ Hours"/>
    <n v="102.81"/>
  </r>
  <r>
    <s v="INM-0014"/>
    <s v="INM"/>
    <d v="2025-07-10T09:26:04"/>
    <s v="P1"/>
    <s v="Network Connectivity"/>
    <s v="Database"/>
    <s v="INM ticket requiring operational handling"/>
    <s v="Answered"/>
    <x v="3"/>
    <s v="Manoj"/>
    <n v="4"/>
    <n v="0.15"/>
    <n v="0.24"/>
    <d v="2025-07-10T09:40:14"/>
    <s v="Met"/>
    <n v="0.24"/>
    <s v="Critical"/>
    <s v="US"/>
    <s v="Portal"/>
    <s v="Capacity Constraint"/>
    <s v="No"/>
    <s v="No"/>
    <s v="Met"/>
    <n v="2025"/>
    <s v="Jul"/>
    <s v="Jul-2025"/>
    <s v="Met"/>
    <s v="0-4 Hours"/>
    <n v="-3.76"/>
  </r>
  <r>
    <s v="SRM-0047"/>
    <s v="SRM"/>
    <d v="2025-07-10T09:26:30"/>
    <s v="P4"/>
    <s v="Access Request"/>
    <s v="Database"/>
    <s v="SRM ticket requiring operational handling"/>
    <s v="Closed"/>
    <x v="4"/>
    <s v="Kavya"/>
    <n v="48"/>
    <n v="4.03"/>
    <n v="14.73"/>
    <d v="2025-07-11T00:10:24"/>
    <s v="Met"/>
    <n v="14.73"/>
    <s v="Low"/>
    <s v="Europe"/>
    <s v="Service Desk"/>
    <s v="User Error"/>
    <s v="No"/>
    <s v="No"/>
    <s v="Met"/>
    <n v="2025"/>
    <s v="Jul"/>
    <s v="Jul-2025"/>
    <s v="Met"/>
    <s v="9-24 Hours"/>
    <n v="-33.269999999999996"/>
  </r>
  <r>
    <s v="SRM-0836"/>
    <s v="SRM"/>
    <d v="2025-07-10T14:56:04"/>
    <s v="P4"/>
    <s v="Report Request"/>
    <s v="Infrastructure"/>
    <s v="SRM ticket requiring operational handling"/>
    <s v="Closed"/>
    <x v="0"/>
    <s v="Pooja"/>
    <n v="48"/>
    <n v="4.6100000000000003"/>
    <n v="92.1"/>
    <d v="2025-07-14T11:02:15"/>
    <s v="Breached"/>
    <n v="92.1"/>
    <s v="Medium"/>
    <s v="APAC"/>
    <s v="Service Desk"/>
    <s v="Configuration Error"/>
    <s v="No"/>
    <s v="No"/>
    <s v="Breached"/>
    <n v="2025"/>
    <s v="Jul"/>
    <s v="Jul-2025"/>
    <s v="Breached"/>
    <s v="48+ Hours"/>
    <n v="44.099999999999994"/>
  </r>
  <r>
    <s v="PRM-0711"/>
    <s v="PRM"/>
    <d v="2025-07-10T20:17:19"/>
    <s v="P4"/>
    <s v="Infrastructure Root Cause"/>
    <s v="Middleware"/>
    <s v="PRM ticket requiring operational handling"/>
    <s v="Closed"/>
    <x v="2"/>
    <s v="Ravi"/>
    <n v="48"/>
    <n v="5.0999999999999996"/>
    <n v="27.14"/>
    <d v="2025-07-11T23:25:42"/>
    <s v="Met"/>
    <n v="27.14"/>
    <s v="Medium"/>
    <s v="Europe"/>
    <s v="Phone"/>
    <s v="Network Issue"/>
    <s v="No"/>
    <s v="No"/>
    <s v="Met"/>
    <n v="2025"/>
    <s v="Jul"/>
    <s v="Jul-2025"/>
    <s v="Met"/>
    <s v="25-48 Hours"/>
    <n v="-20.86"/>
  </r>
  <r>
    <s v="SRM-0263"/>
    <s v="SRM"/>
    <d v="2025-07-11T07:19:22"/>
    <s v="P4"/>
    <s v="Certificate Request"/>
    <s v="Access"/>
    <s v="SRM ticket requiring operational handling"/>
    <s v="In Process"/>
    <x v="3"/>
    <s v="Nisha"/>
    <n v="48"/>
    <n v="1.01"/>
    <m/>
    <m/>
    <s v="Pending"/>
    <n v="4144.68"/>
    <s v="Medium"/>
    <s v="UK"/>
    <s v="Email"/>
    <s v="Network Issue"/>
    <s v="No"/>
    <s v="No"/>
    <s v="Pending"/>
    <n v="2025"/>
    <s v="Jul"/>
    <s v="Jul-2025"/>
    <s v="Pending"/>
    <s v="Pending"/>
    <s v=""/>
  </r>
  <r>
    <s v="INM-0742"/>
    <s v="INM"/>
    <d v="2025-07-11T09:51:49"/>
    <s v="P4"/>
    <s v="Performance Issue"/>
    <s v="Security"/>
    <s v="INM ticket requiring operational handling"/>
    <s v="In Process"/>
    <x v="3"/>
    <s v="Meera"/>
    <n v="48"/>
    <n v="3.22"/>
    <m/>
    <m/>
    <s v="Pending"/>
    <n v="4142.1400000000003"/>
    <s v="High"/>
    <s v="UK"/>
    <s v="Portal"/>
    <s v="Third-Party Dependency"/>
    <s v="No"/>
    <s v="No"/>
    <s v="Pending"/>
    <n v="2025"/>
    <s v="Jul"/>
    <s v="Jul-2025"/>
    <s v="Pending"/>
    <s v="Pending"/>
    <s v=""/>
  </r>
  <r>
    <s v="PRM-0808"/>
    <s v="PRM"/>
    <d v="2025-07-11T22:47:24"/>
    <s v="P3"/>
    <s v="Recurring Application Issue"/>
    <s v="Database"/>
    <s v="PRM ticket requiring operational handling"/>
    <s v="Noticed"/>
    <x v="0"/>
    <s v="Pooja"/>
    <n v="24"/>
    <n v="1.32"/>
    <m/>
    <m/>
    <s v="Pending"/>
    <n v="4129.21"/>
    <s v="High"/>
    <s v="Europe"/>
    <s v="Email"/>
    <s v="Unknown"/>
    <s v="No"/>
    <s v="No"/>
    <s v="Pending"/>
    <n v="2025"/>
    <s v="Jul"/>
    <s v="Jul-2025"/>
    <s v="Pending"/>
    <s v="Pending"/>
    <s v=""/>
  </r>
  <r>
    <s v="SRM-0833"/>
    <s v="SRM"/>
    <d v="2025-07-12T07:46:13"/>
    <s v="P5"/>
    <s v="New User Setup"/>
    <s v="Access"/>
    <s v="SRM ticket requiring operational handling"/>
    <s v="In Process"/>
    <x v="2"/>
    <s v="Ravi"/>
    <n v="72"/>
    <n v="15.33"/>
    <m/>
    <m/>
    <s v="Pending"/>
    <n v="4120.2299999999996"/>
    <s v="Medium"/>
    <s v="India"/>
    <s v="Monitoring Alert"/>
    <s v="Capacity Constraint"/>
    <s v="No"/>
    <s v="No"/>
    <s v="Pending"/>
    <n v="2025"/>
    <s v="Jul"/>
    <s v="Jul-2025"/>
    <s v="Pending"/>
    <s v="Pending"/>
    <s v=""/>
  </r>
  <r>
    <s v="INM-0714"/>
    <s v="INM"/>
    <d v="2025-07-12T10:16:18"/>
    <s v="P3"/>
    <s v="Integration Failure"/>
    <s v="Infrastructure"/>
    <s v="INM ticket requiring operational handling"/>
    <s v="Closed"/>
    <x v="0"/>
    <s v="Rahul"/>
    <n v="24"/>
    <n v="5.62"/>
    <n v="12.08"/>
    <d v="2025-07-12T22:21:08"/>
    <s v="Met"/>
    <n v="12.08"/>
    <s v="Low"/>
    <s v="Europe"/>
    <s v="Phone"/>
    <s v="Configuration Error"/>
    <s v="No"/>
    <s v="Yes"/>
    <s v="Met"/>
    <n v="2025"/>
    <s v="Jul"/>
    <s v="Jul-2025"/>
    <s v="Met"/>
    <s v="9-24 Hours"/>
    <n v="-11.92"/>
  </r>
  <r>
    <s v="INM-0207"/>
    <s v="INM"/>
    <d v="2025-07-12T15:38:28"/>
    <s v="P3"/>
    <s v="Server Issue"/>
    <s v="Security"/>
    <s v="INM ticket requiring operational handling"/>
    <s v="Closed"/>
    <x v="0"/>
    <s v="Nisha"/>
    <n v="24"/>
    <n v="0.46"/>
    <n v="20.53"/>
    <d v="2025-07-13T12:10:09"/>
    <s v="Met"/>
    <n v="20.53"/>
    <s v="Medium"/>
    <s v="UK"/>
    <s v="Email"/>
    <s v="Third-Party Dependency"/>
    <s v="No"/>
    <s v="No"/>
    <s v="Met"/>
    <n v="2025"/>
    <s v="Jul"/>
    <s v="Jul-2025"/>
    <s v="Met"/>
    <s v="9-24 Hours"/>
    <n v="-3.4699999999999989"/>
  </r>
  <r>
    <s v="INM-0128"/>
    <s v="INM"/>
    <d v="2025-07-13T05:08:23"/>
    <s v="P4"/>
    <s v="Login/Access"/>
    <s v="Reporting"/>
    <s v="INM ticket requiring operational handling"/>
    <s v="Closed"/>
    <x v="0"/>
    <s v="Arjun"/>
    <n v="48"/>
    <n v="4.18"/>
    <n v="148.80000000000001"/>
    <d v="2025-07-19T09:56:38"/>
    <s v="Breached"/>
    <n v="148.80000000000001"/>
    <s v="Medium"/>
    <s v="India"/>
    <s v="Phone"/>
    <s v="Capacity Constraint"/>
    <s v="No"/>
    <s v="Yes"/>
    <s v="Breached"/>
    <n v="2025"/>
    <s v="Jul"/>
    <s v="Jul-2025"/>
    <s v="Breached"/>
    <s v="48+ Hours"/>
    <n v="100.80000000000001"/>
  </r>
  <r>
    <s v="SRM-0016"/>
    <s v="SRM"/>
    <d v="2025-07-13T05:45:38"/>
    <s v="P5"/>
    <s v="Report Request"/>
    <s v="Database"/>
    <s v="SRM ticket requiring operational handling"/>
    <s v="Closed"/>
    <x v="1"/>
    <s v="Arjun"/>
    <n v="72"/>
    <n v="12.32"/>
    <n v="97.07"/>
    <d v="2025-07-17T06:50:02"/>
    <s v="Breached"/>
    <n v="97.07"/>
    <s v="High"/>
    <s v="India"/>
    <s v="Email"/>
    <s v="Network Issue"/>
    <s v="No"/>
    <s v="No"/>
    <s v="Breached"/>
    <n v="2025"/>
    <s v="Jul"/>
    <s v="Jul-2025"/>
    <s v="Breached"/>
    <s v="48+ Hours"/>
    <n v="25.069999999999993"/>
  </r>
  <r>
    <s v="SRM-0171"/>
    <s v="SRM"/>
    <d v="2025-07-13T06:18:37"/>
    <s v="P4"/>
    <s v="Configuration Change"/>
    <s v="Middleware"/>
    <s v="SRM ticket requiring operational handling"/>
    <s v="Answered"/>
    <x v="4"/>
    <s v="Divya"/>
    <n v="48"/>
    <n v="5.95"/>
    <n v="29.06"/>
    <d v="2025-07-14T11:22:26"/>
    <s v="Met"/>
    <n v="29.06"/>
    <s v="High"/>
    <s v="UK"/>
    <s v="Service Desk"/>
    <s v="Application Defect"/>
    <s v="No"/>
    <s v="Yes"/>
    <s v="Met"/>
    <n v="2025"/>
    <s v="Jul"/>
    <s v="Jul-2025"/>
    <s v="Met"/>
    <s v="25-48 Hours"/>
    <n v="-18.940000000000001"/>
  </r>
  <r>
    <s v="PRM-0744"/>
    <s v="PRM"/>
    <d v="2025-07-13T06:53:35"/>
    <s v="P1"/>
    <s v="Recurring Application Issue"/>
    <s v="Reporting"/>
    <s v="PRM ticket requiring operational handling"/>
    <s v="Assigned"/>
    <x v="2"/>
    <s v="Vikram"/>
    <n v="4"/>
    <n v="0.1"/>
    <m/>
    <m/>
    <s v="Pending"/>
    <n v="4097.1099999999997"/>
    <s v="Critical"/>
    <s v="India"/>
    <s v="Portal"/>
    <s v="Infrastructure Failure"/>
    <s v="No"/>
    <s v="No"/>
    <s v="Pending"/>
    <n v="2025"/>
    <s v="Jul"/>
    <s v="Jul-2025"/>
    <s v="Pending"/>
    <s v="Pending"/>
    <s v=""/>
  </r>
  <r>
    <s v="INM-0489"/>
    <s v="INM"/>
    <d v="2025-07-13T07:44:30"/>
    <s v="P3"/>
    <s v="Server Issue"/>
    <s v="Security"/>
    <s v="INM ticket requiring operational handling"/>
    <s v="Assigned"/>
    <x v="3"/>
    <s v="Kavya"/>
    <n v="24"/>
    <n v="3.8"/>
    <m/>
    <m/>
    <s v="Pending"/>
    <n v="4096.26"/>
    <s v="Low"/>
    <s v="UK"/>
    <s v="Portal"/>
    <s v="Certificate Expiry"/>
    <s v="No"/>
    <s v="No"/>
    <s v="Pending"/>
    <n v="2025"/>
    <s v="Jul"/>
    <s v="Jul-2025"/>
    <s v="Pending"/>
    <s v="Pending"/>
    <s v=""/>
  </r>
  <r>
    <s v="SRM-0737"/>
    <s v="SRM"/>
    <d v="2025-07-13T13:45:18"/>
    <s v="P5"/>
    <s v="Certificate Request"/>
    <s v="Reporting"/>
    <s v="SRM ticket requiring operational handling"/>
    <s v="In Process"/>
    <x v="2"/>
    <s v="Vikram"/>
    <n v="72"/>
    <n v="1.81"/>
    <m/>
    <m/>
    <s v="Pending"/>
    <n v="4090.24"/>
    <s v="Medium"/>
    <s v="APAC"/>
    <s v="Service Desk"/>
    <s v="User Error"/>
    <s v="No"/>
    <s v="No"/>
    <s v="Pending"/>
    <n v="2025"/>
    <s v="Jul"/>
    <s v="Jul-2025"/>
    <s v="Pending"/>
    <s v="Pending"/>
    <s v=""/>
  </r>
  <r>
    <s v="INM-0423"/>
    <s v="INM"/>
    <d v="2025-07-14T02:00:15"/>
    <s v="P3"/>
    <s v="Integration Failure"/>
    <s v="Security"/>
    <s v="INM ticket requiring operational handling"/>
    <s v="Closed"/>
    <x v="4"/>
    <s v="Pooja"/>
    <n v="24"/>
    <n v="0.66"/>
    <n v="3.34"/>
    <d v="2025-07-14T05:20:25"/>
    <s v="Met"/>
    <n v="3.34"/>
    <s v="Low"/>
    <s v="US"/>
    <s v="Portal"/>
    <s v="Application Defect"/>
    <s v="No"/>
    <s v="No"/>
    <s v="Met"/>
    <n v="2025"/>
    <s v="Jul"/>
    <s v="Jul-2025"/>
    <s v="Met"/>
    <s v="0-4 Hours"/>
    <n v="-20.66"/>
  </r>
  <r>
    <s v="INM-0657"/>
    <s v="INM"/>
    <d v="2025-07-14T03:40:40"/>
    <s v="P3"/>
    <s v="Server Issue"/>
    <s v="Middleware"/>
    <s v="INM ticket requiring operational handling"/>
    <s v="Closed"/>
    <x v="2"/>
    <s v="Nisha"/>
    <n v="24"/>
    <n v="0.33"/>
    <n v="16.21"/>
    <d v="2025-07-14T19:53:14"/>
    <s v="Met"/>
    <n v="16.21"/>
    <s v="Medium"/>
    <s v="India"/>
    <s v="Phone"/>
    <s v="Configuration Error"/>
    <s v="No"/>
    <s v="No"/>
    <s v="Met"/>
    <n v="2025"/>
    <s v="Jul"/>
    <s v="Jul-2025"/>
    <s v="Met"/>
    <s v="9-24 Hours"/>
    <n v="-7.7899999999999991"/>
  </r>
  <r>
    <s v="SRM-0755"/>
    <s v="SRM"/>
    <d v="2025-07-14T07:50:04"/>
    <s v="P5"/>
    <s v="Configuration Change"/>
    <s v="Database"/>
    <s v="SRM ticket requiring operational handling"/>
    <s v="Closed"/>
    <x v="4"/>
    <s v="Rahul"/>
    <n v="72"/>
    <n v="8.5399999999999991"/>
    <n v="19.12"/>
    <d v="2025-07-15T02:57:21"/>
    <s v="Met"/>
    <n v="19.12"/>
    <s v="Medium"/>
    <s v="UK"/>
    <s v="Phone"/>
    <s v="Application Defect"/>
    <s v="No"/>
    <s v="No"/>
    <s v="Met"/>
    <n v="2025"/>
    <s v="Jul"/>
    <s v="Jul-2025"/>
    <s v="Met"/>
    <s v="9-24 Hours"/>
    <n v="-52.879999999999995"/>
  </r>
  <r>
    <s v="SRM-0025"/>
    <s v="SRM"/>
    <d v="2025-07-14T08:19:30"/>
    <s v="P4"/>
    <s v="Account Request"/>
    <s v="Infrastructure"/>
    <s v="SRM ticket requiring operational handling"/>
    <s v="Noticed"/>
    <x v="3"/>
    <s v="Anil"/>
    <n v="48"/>
    <n v="2.4900000000000002"/>
    <m/>
    <m/>
    <s v="Pending"/>
    <n v="4071.68"/>
    <s v="Low"/>
    <s v="Europe"/>
    <s v="Email"/>
    <s v="Access Issue"/>
    <s v="No"/>
    <s v="No"/>
    <s v="Pending"/>
    <n v="2025"/>
    <s v="Jul"/>
    <s v="Jul-2025"/>
    <s v="Pending"/>
    <s v="Pending"/>
    <s v=""/>
  </r>
  <r>
    <s v="PRM-0490"/>
    <s v="PRM"/>
    <d v="2025-07-14T16:31:34"/>
    <s v="P3"/>
    <s v="Integration Root Cause"/>
    <s v="Middleware"/>
    <s v="PRM ticket requiring operational handling"/>
    <s v="Closed"/>
    <x v="2"/>
    <s v="Sneha"/>
    <n v="24"/>
    <n v="0.42"/>
    <n v="16.489999999999998"/>
    <d v="2025-07-15T09:00:52"/>
    <s v="Met"/>
    <n v="16.489999999999998"/>
    <s v="Low"/>
    <s v="APAC"/>
    <s v="Portal"/>
    <s v="Unknown"/>
    <s v="No"/>
    <s v="Yes"/>
    <s v="Met"/>
    <n v="2025"/>
    <s v="Jul"/>
    <s v="Jul-2025"/>
    <s v="Met"/>
    <s v="9-24 Hours"/>
    <n v="-7.5100000000000016"/>
  </r>
  <r>
    <s v="SRM-0164"/>
    <s v="SRM"/>
    <d v="2025-07-14T19:58:12"/>
    <s v="P5"/>
    <s v="Configuration Change"/>
    <s v="Reporting"/>
    <s v="SRM ticket requiring operational handling"/>
    <s v="Closed"/>
    <x v="4"/>
    <s v="Amit"/>
    <n v="72"/>
    <n v="5.71"/>
    <n v="24.32"/>
    <d v="2025-07-15T20:17:10"/>
    <s v="Met"/>
    <n v="24.32"/>
    <s v="High"/>
    <s v="US"/>
    <s v="Email"/>
    <s v="Unknown"/>
    <s v="No"/>
    <s v="No"/>
    <s v="Met"/>
    <n v="2025"/>
    <s v="Jul"/>
    <s v="Jul-2025"/>
    <s v="Met"/>
    <s v="25-48 Hours"/>
    <n v="-47.68"/>
  </r>
  <r>
    <s v="SRM-0885"/>
    <s v="SRM"/>
    <d v="2025-07-14T22:34:59"/>
    <s v="P3"/>
    <s v="Report Request"/>
    <s v="Application"/>
    <s v="SRM ticket requiring operational handling"/>
    <s v="In Process"/>
    <x v="5"/>
    <s v="Anil"/>
    <n v="24"/>
    <n v="0.52"/>
    <m/>
    <m/>
    <s v="Pending"/>
    <n v="4057.42"/>
    <s v="Low"/>
    <s v="US"/>
    <s v="Phone"/>
    <s v="Access Issue"/>
    <s v="No"/>
    <s v="Yes"/>
    <s v="Pending"/>
    <n v="2025"/>
    <s v="Jul"/>
    <s v="Jul-2025"/>
    <s v="Pending"/>
    <s v="Pending"/>
    <s v=""/>
  </r>
  <r>
    <s v="INM-0089"/>
    <s v="INM"/>
    <d v="2025-07-15T07:03:12"/>
    <s v="P3"/>
    <s v="Database Issue"/>
    <s v="Database"/>
    <s v="INM ticket requiring operational handling"/>
    <s v="Noticed"/>
    <x v="4"/>
    <s v="Rohit"/>
    <n v="24"/>
    <n v="2.48"/>
    <m/>
    <m/>
    <s v="Pending"/>
    <n v="4048.95"/>
    <s v="Low"/>
    <s v="US"/>
    <s v="Phone"/>
    <s v="Application Defect"/>
    <s v="No"/>
    <s v="No"/>
    <s v="Pending"/>
    <n v="2025"/>
    <s v="Jul"/>
    <s v="Jul-2025"/>
    <s v="Pending"/>
    <s v="Pending"/>
    <s v=""/>
  </r>
  <r>
    <s v="PRM-0858"/>
    <s v="PRM"/>
    <d v="2025-07-15T09:58:23"/>
    <s v="P4"/>
    <s v="Process Gap"/>
    <s v="Access"/>
    <s v="PRM ticket requiring operational handling"/>
    <s v="Closed"/>
    <x v="1"/>
    <s v="Meera"/>
    <n v="48"/>
    <n v="4.74"/>
    <n v="40.700000000000003"/>
    <d v="2025-07-17T02:40:25"/>
    <s v="Met"/>
    <n v="40.700000000000003"/>
    <s v="Low"/>
    <s v="India"/>
    <s v="Portal"/>
    <s v="User Error"/>
    <s v="Yes"/>
    <s v="Yes"/>
    <s v="Met"/>
    <n v="2025"/>
    <s v="Jul"/>
    <s v="Jul-2025"/>
    <s v="Met"/>
    <s v="25-48 Hours"/>
    <n v="-7.2999999999999972"/>
  </r>
  <r>
    <s v="INM-0320"/>
    <s v="INM"/>
    <d v="2025-07-15T21:09:04"/>
    <s v="P3"/>
    <s v="Certificate/TLS"/>
    <s v="Middleware"/>
    <s v="INM ticket requiring operational handling"/>
    <s v="Closed"/>
    <x v="0"/>
    <s v="Pooja"/>
    <n v="24"/>
    <n v="4.4800000000000004"/>
    <n v="8.07"/>
    <d v="2025-07-16T05:13:15"/>
    <s v="Met"/>
    <n v="8.07"/>
    <s v="Medium"/>
    <s v="US"/>
    <s v="Monitoring Alert"/>
    <s v="Third-Party Dependency"/>
    <s v="No"/>
    <s v="Yes"/>
    <s v="Met"/>
    <n v="2025"/>
    <s v="Jul"/>
    <s v="Jul-2025"/>
    <s v="Met"/>
    <s v="9-24 Hours"/>
    <n v="-15.93"/>
  </r>
  <r>
    <s v="PRM-0176"/>
    <s v="PRM"/>
    <d v="2025-07-15T22:15:51"/>
    <s v="P3"/>
    <s v="Security Vulnerability"/>
    <s v="Infrastructure"/>
    <s v="PRM ticket requiring operational handling"/>
    <s v="Closed"/>
    <x v="5"/>
    <s v="Sneha"/>
    <n v="24"/>
    <n v="6.15"/>
    <n v="3.43"/>
    <d v="2025-07-16T01:41:37"/>
    <s v="Met"/>
    <n v="3.43"/>
    <s v="Low"/>
    <s v="UK"/>
    <s v="Service Desk"/>
    <s v="Infrastructure Failure"/>
    <s v="No"/>
    <s v="No"/>
    <s v="Met"/>
    <n v="2025"/>
    <s v="Jul"/>
    <s v="Jul-2025"/>
    <s v="Met"/>
    <s v="0-4 Hours"/>
    <n v="-20.57"/>
  </r>
  <r>
    <s v="SRM-0610"/>
    <s v="SRM"/>
    <d v="2025-07-15T23:47:37"/>
    <s v="P4"/>
    <s v="Configuration Change"/>
    <s v="Reporting"/>
    <s v="SRM ticket requiring operational handling"/>
    <s v="Closed"/>
    <x v="2"/>
    <s v="Manoj"/>
    <n v="48"/>
    <n v="1.18"/>
    <n v="51.93"/>
    <d v="2025-07-18T03:43:26"/>
    <s v="Breached"/>
    <n v="51.93"/>
    <s v="High"/>
    <s v="Europe"/>
    <s v="Portal"/>
    <s v="Configuration Error"/>
    <s v="No"/>
    <s v="No"/>
    <s v="Breached"/>
    <n v="2025"/>
    <s v="Jul"/>
    <s v="Jul-2025"/>
    <s v="Breached"/>
    <s v="48+ Hours"/>
    <n v="3.9299999999999997"/>
  </r>
  <r>
    <s v="PRM-0567"/>
    <s v="PRM"/>
    <d v="2025-07-16T01:48:54"/>
    <s v="P4"/>
    <s v="Infrastructure Root Cause"/>
    <s v="Reporting"/>
    <s v="PRM ticket requiring operational handling"/>
    <s v="In Process"/>
    <x v="4"/>
    <s v="Meera"/>
    <n v="48"/>
    <n v="0.75"/>
    <m/>
    <m/>
    <s v="Pending"/>
    <n v="4030.18"/>
    <s v="High"/>
    <s v="India"/>
    <s v="Monitoring Alert"/>
    <s v="Capacity Constraint"/>
    <s v="No"/>
    <s v="No"/>
    <s v="Pending"/>
    <n v="2025"/>
    <s v="Jul"/>
    <s v="Jul-2025"/>
    <s v="Pending"/>
    <s v="Pending"/>
    <s v=""/>
  </r>
  <r>
    <s v="PRM-0481"/>
    <s v="PRM"/>
    <d v="2025-07-16T10:21:11"/>
    <s v="P2"/>
    <s v="Database Root Cause"/>
    <s v="Middleware"/>
    <s v="PRM ticket requiring operational handling"/>
    <s v="In Process"/>
    <x v="0"/>
    <s v="Arjun"/>
    <n v="8"/>
    <n v="0.72"/>
    <m/>
    <m/>
    <s v="Pending"/>
    <n v="4021.65"/>
    <s v="High"/>
    <s v="UK"/>
    <s v="Phone"/>
    <s v="Third-Party Dependency"/>
    <s v="No"/>
    <s v="No"/>
    <s v="Pending"/>
    <n v="2025"/>
    <s v="Jul"/>
    <s v="Jul-2025"/>
    <s v="Pending"/>
    <s v="Pending"/>
    <s v=""/>
  </r>
  <r>
    <s v="PRM-0565"/>
    <s v="PRM"/>
    <d v="2025-07-16T21:58:36"/>
    <s v="P4"/>
    <s v="Infrastructure Root Cause"/>
    <s v="Access"/>
    <s v="PRM ticket requiring operational handling"/>
    <s v="Answered"/>
    <x v="2"/>
    <s v="Arjun"/>
    <n v="48"/>
    <n v="3.97"/>
    <n v="9.64"/>
    <d v="2025-07-17T07:36:52"/>
    <s v="Met"/>
    <n v="9.64"/>
    <s v="Low"/>
    <s v="India"/>
    <s v="Monitoring Alert"/>
    <s v="Infrastructure Failure"/>
    <s v="No"/>
    <s v="No"/>
    <s v="Met"/>
    <n v="2025"/>
    <s v="Jul"/>
    <s v="Jul-2025"/>
    <s v="Met"/>
    <s v="9-24 Hours"/>
    <n v="-38.36"/>
  </r>
  <r>
    <s v="INM-0911"/>
    <s v="INM"/>
    <d v="2025-07-17T01:19:15"/>
    <s v="P5"/>
    <s v="Certificate/TLS"/>
    <s v="Security"/>
    <s v="INM ticket requiring operational handling"/>
    <s v="Assigned"/>
    <x v="3"/>
    <s v="Sneha"/>
    <n v="72"/>
    <n v="3.6"/>
    <m/>
    <m/>
    <s v="Pending"/>
    <n v="4006.68"/>
    <s v="High"/>
    <s v="APAC"/>
    <s v="Monitoring Alert"/>
    <s v="Third-Party Dependency"/>
    <s v="No"/>
    <s v="No"/>
    <s v="Pending"/>
    <n v="2025"/>
    <s v="Jul"/>
    <s v="Jul-2025"/>
    <s v="Pending"/>
    <s v="Pending"/>
    <s v=""/>
  </r>
  <r>
    <s v="INM-0645"/>
    <s v="INM"/>
    <d v="2025-07-17T01:58:14"/>
    <s v="P5"/>
    <s v="Network Connectivity"/>
    <s v="Application"/>
    <s v="INM ticket requiring operational handling"/>
    <s v="Closed"/>
    <x v="1"/>
    <s v="Asha"/>
    <n v="72"/>
    <n v="6.15"/>
    <n v="114.53"/>
    <d v="2025-07-21T20:29:56"/>
    <s v="Breached"/>
    <n v="114.53"/>
    <s v="High"/>
    <s v="India"/>
    <s v="Service Desk"/>
    <s v="Infrastructure Failure"/>
    <s v="No"/>
    <s v="No"/>
    <s v="Breached"/>
    <n v="2025"/>
    <s v="Jul"/>
    <s v="Jul-2025"/>
    <s v="Breached"/>
    <s v="48+ Hours"/>
    <n v="42.53"/>
  </r>
  <r>
    <s v="SRM-0122"/>
    <s v="SRM"/>
    <d v="2025-07-17T01:59:11"/>
    <s v="P4"/>
    <s v="Configuration Change"/>
    <s v="Infrastructure"/>
    <s v="SRM ticket requiring operational handling"/>
    <s v="In Process"/>
    <x v="0"/>
    <s v="Manoj"/>
    <n v="48"/>
    <n v="0.62"/>
    <m/>
    <m/>
    <s v="Pending"/>
    <n v="4006.01"/>
    <s v="Low"/>
    <s v="Europe"/>
    <s v="Portal"/>
    <s v="Third-Party Dependency"/>
    <s v="No"/>
    <s v="No"/>
    <s v="Pending"/>
    <n v="2025"/>
    <s v="Jul"/>
    <s v="Jul-2025"/>
    <s v="Pending"/>
    <s v="Pending"/>
    <s v=""/>
  </r>
  <r>
    <s v="SRM-0531"/>
    <s v="SRM"/>
    <d v="2025-07-17T04:22:10"/>
    <s v="P5"/>
    <s v="Software Installation"/>
    <s v="Middleware"/>
    <s v="SRM ticket requiring operational handling"/>
    <s v="Assigned"/>
    <x v="1"/>
    <s v="Arjun"/>
    <n v="72"/>
    <n v="3.24"/>
    <m/>
    <m/>
    <s v="Pending"/>
    <n v="4003.63"/>
    <s v="Medium"/>
    <s v="APAC"/>
    <s v="Portal"/>
    <s v="Third-Party Dependency"/>
    <s v="No"/>
    <s v="No"/>
    <s v="Pending"/>
    <n v="2025"/>
    <s v="Jul"/>
    <s v="Jul-2025"/>
    <s v="Pending"/>
    <s v="Pending"/>
    <s v=""/>
  </r>
  <r>
    <s v="PRM-0110"/>
    <s v="PRM"/>
    <d v="2025-07-17T08:18:41"/>
    <s v="P4"/>
    <s v="Performance Root Cause"/>
    <s v="Application"/>
    <s v="PRM ticket requiring operational handling"/>
    <s v="Closed"/>
    <x v="3"/>
    <s v="Neha"/>
    <n v="48"/>
    <n v="1.82"/>
    <n v="37.020000000000003"/>
    <d v="2025-07-18T21:20:07"/>
    <s v="Met"/>
    <n v="37.020000000000003"/>
    <s v="Low"/>
    <s v="APAC"/>
    <s v="Service Desk"/>
    <s v="Capacity Constraint"/>
    <s v="No"/>
    <s v="No"/>
    <s v="Met"/>
    <n v="2025"/>
    <s v="Jul"/>
    <s v="Jul-2025"/>
    <s v="Met"/>
    <s v="25-48 Hours"/>
    <n v="-10.979999999999997"/>
  </r>
  <r>
    <s v="SRM-0896"/>
    <s v="SRM"/>
    <d v="2025-07-17T09:31:43"/>
    <s v="P5"/>
    <s v="Software Installation"/>
    <s v="Database"/>
    <s v="SRM ticket requiring operational handling"/>
    <s v="Closed"/>
    <x v="5"/>
    <s v="Rohit"/>
    <n v="72"/>
    <n v="2.0299999999999998"/>
    <n v="67.69"/>
    <d v="2025-07-20T05:13:01"/>
    <s v="Met"/>
    <n v="67.69"/>
    <s v="Medium"/>
    <s v="US"/>
    <s v="Email"/>
    <s v="Third-Party Dependency"/>
    <s v="No"/>
    <s v="No"/>
    <s v="Met"/>
    <n v="2025"/>
    <s v="Jul"/>
    <s v="Jul-2025"/>
    <s v="Met"/>
    <s v="48+ Hours"/>
    <n v="-4.3100000000000023"/>
  </r>
  <r>
    <s v="SRM-0348"/>
    <s v="SRM"/>
    <d v="2025-07-17T13:28:01"/>
    <s v="P3"/>
    <s v="Certificate Request"/>
    <s v="Application"/>
    <s v="SRM ticket requiring operational handling"/>
    <s v="Closed"/>
    <x v="5"/>
    <s v="Swati"/>
    <n v="24"/>
    <n v="0.4"/>
    <n v="11.59"/>
    <d v="2025-07-18T01:03:13"/>
    <s v="Met"/>
    <n v="11.59"/>
    <s v="Low"/>
    <s v="US"/>
    <s v="Monitoring Alert"/>
    <s v="Network Issue"/>
    <s v="No"/>
    <s v="No"/>
    <s v="Met"/>
    <n v="2025"/>
    <s v="Jul"/>
    <s v="Jul-2025"/>
    <s v="Met"/>
    <s v="9-24 Hours"/>
    <n v="-12.41"/>
  </r>
  <r>
    <s v="SRM-0641"/>
    <s v="SRM"/>
    <d v="2025-07-17T13:37:57"/>
    <s v="P5"/>
    <s v="Account Request"/>
    <s v="Middleware"/>
    <s v="SRM ticket requiring operational handling"/>
    <s v="Answered"/>
    <x v="5"/>
    <s v="Meera"/>
    <n v="72"/>
    <n v="9.5399999999999991"/>
    <n v="26.37"/>
    <d v="2025-07-18T16:00:03"/>
    <s v="Met"/>
    <n v="26.37"/>
    <s v="Medium"/>
    <s v="India"/>
    <s v="Service Desk"/>
    <s v="Unknown"/>
    <s v="No"/>
    <s v="No"/>
    <s v="Met"/>
    <n v="2025"/>
    <s v="Jul"/>
    <s v="Jul-2025"/>
    <s v="Met"/>
    <s v="25-48 Hours"/>
    <n v="-45.629999999999995"/>
  </r>
  <r>
    <s v="INM-0173"/>
    <s v="INM"/>
    <d v="2025-07-18T00:06:55"/>
    <s v="P4"/>
    <s v="Login/Access"/>
    <s v="Application"/>
    <s v="INM ticket requiring operational handling"/>
    <s v="Closed"/>
    <x v="4"/>
    <s v="Manoj"/>
    <n v="48"/>
    <n v="2.81"/>
    <n v="41.3"/>
    <d v="2025-07-19T17:24:57"/>
    <s v="Met"/>
    <n v="41.3"/>
    <s v="Low"/>
    <s v="UK"/>
    <s v="Monitoring Alert"/>
    <s v="Certificate Expiry"/>
    <s v="No"/>
    <s v="No"/>
    <s v="Met"/>
    <n v="2025"/>
    <s v="Jul"/>
    <s v="Jul-2025"/>
    <s v="Met"/>
    <s v="25-48 Hours"/>
    <n v="-6.7000000000000028"/>
  </r>
  <r>
    <s v="INM-0370"/>
    <s v="INM"/>
    <d v="2025-07-18T08:11:09"/>
    <s v="P3"/>
    <s v="Application Down"/>
    <s v="Reporting"/>
    <s v="INM ticket requiring operational handling"/>
    <s v="Closed"/>
    <x v="5"/>
    <s v="Pooja"/>
    <n v="24"/>
    <n v="0.27"/>
    <n v="5.4"/>
    <d v="2025-07-18T13:35:00"/>
    <s v="Met"/>
    <n v="5.4"/>
    <s v="Low"/>
    <s v="Europe"/>
    <s v="Email"/>
    <s v="Third-Party Dependency"/>
    <s v="No"/>
    <s v="No"/>
    <s v="Met"/>
    <n v="2025"/>
    <s v="Jul"/>
    <s v="Jul-2025"/>
    <s v="Met"/>
    <s v="5-8 Hours"/>
    <n v="-18.600000000000001"/>
  </r>
  <r>
    <s v="SRM-0643"/>
    <s v="SRM"/>
    <d v="2025-07-18T09:35:30"/>
    <s v="P4"/>
    <s v="New User Setup"/>
    <s v="Middleware"/>
    <s v="SRM ticket requiring operational handling"/>
    <s v="Closed"/>
    <x v="3"/>
    <s v="Sneha"/>
    <n v="48"/>
    <n v="2.08"/>
    <n v="21.72"/>
    <d v="2025-07-19T07:18:30"/>
    <s v="Met"/>
    <n v="21.72"/>
    <s v="High"/>
    <s v="Europe"/>
    <s v="Phone"/>
    <s v="Application Defect"/>
    <s v="No"/>
    <s v="No"/>
    <s v="Met"/>
    <n v="2025"/>
    <s v="Jul"/>
    <s v="Jul-2025"/>
    <s v="Met"/>
    <s v="9-24 Hours"/>
    <n v="-26.28"/>
  </r>
  <r>
    <s v="INM-0864"/>
    <s v="INM"/>
    <d v="2025-07-18T09:52:10"/>
    <s v="P3"/>
    <s v="Login/Access"/>
    <s v="Application"/>
    <s v="INM ticket requiring operational handling"/>
    <s v="Assigned"/>
    <x v="4"/>
    <s v="Divya"/>
    <n v="24"/>
    <n v="5.16"/>
    <m/>
    <m/>
    <s v="Pending"/>
    <n v="3974.13"/>
    <s v="Low"/>
    <s v="Europe"/>
    <s v="Phone"/>
    <s v="Unknown"/>
    <s v="No"/>
    <s v="No"/>
    <s v="Pending"/>
    <n v="2025"/>
    <s v="Jul"/>
    <s v="Jul-2025"/>
    <s v="Pending"/>
    <s v="Pending"/>
    <s v=""/>
  </r>
  <r>
    <s v="PRM-0825"/>
    <s v="PRM"/>
    <d v="2025-07-18T17:13:43"/>
    <s v="P1"/>
    <s v="Capacity Problem"/>
    <s v="Application"/>
    <s v="PRM ticket requiring operational handling"/>
    <s v="Closed"/>
    <x v="2"/>
    <s v="Meera"/>
    <n v="4"/>
    <n v="0.51"/>
    <n v="9.5399999999999991"/>
    <d v="2025-07-19T02:45:51"/>
    <s v="Breached"/>
    <n v="9.5399999999999991"/>
    <s v="Critical"/>
    <s v="UK"/>
    <s v="Email"/>
    <s v="Unknown"/>
    <s v="No"/>
    <s v="No"/>
    <s v="Breached"/>
    <n v="2025"/>
    <s v="Jul"/>
    <s v="Jul-2025"/>
    <s v="Breached"/>
    <s v="9-24 Hours"/>
    <n v="5.5399999999999991"/>
  </r>
  <r>
    <s v="PRM-0328"/>
    <s v="PRM"/>
    <d v="2025-07-18T17:57:24"/>
    <s v="P2"/>
    <s v="Infrastructure Root Cause"/>
    <s v="Application"/>
    <s v="PRM ticket requiring operational handling"/>
    <s v="Closed"/>
    <x v="3"/>
    <s v="Swati"/>
    <n v="8"/>
    <n v="1.75"/>
    <n v="15.95"/>
    <d v="2025-07-19T09:54:11"/>
    <s v="Breached"/>
    <n v="15.95"/>
    <s v="High"/>
    <s v="Europe"/>
    <s v="Service Desk"/>
    <s v="Unknown"/>
    <s v="No"/>
    <s v="No"/>
    <s v="Breached"/>
    <n v="2025"/>
    <s v="Jul"/>
    <s v="Jul-2025"/>
    <s v="Breached"/>
    <s v="9-24 Hours"/>
    <n v="7.9499999999999993"/>
  </r>
  <r>
    <s v="SRM-0854"/>
    <s v="SRM"/>
    <d v="2025-07-19T07:16:33"/>
    <s v="P5"/>
    <s v="Report Request"/>
    <s v="Application"/>
    <s v="SRM ticket requiring operational handling"/>
    <s v="Assigned"/>
    <x v="0"/>
    <s v="Asha"/>
    <n v="72"/>
    <n v="2.85"/>
    <m/>
    <m/>
    <s v="Pending"/>
    <n v="3952.72"/>
    <s v="Medium"/>
    <s v="APAC"/>
    <s v="Service Desk"/>
    <s v="Certificate Expiry"/>
    <s v="No"/>
    <s v="No"/>
    <s v="Pending"/>
    <n v="2025"/>
    <s v="Jul"/>
    <s v="Jul-2025"/>
    <s v="Pending"/>
    <s v="Pending"/>
    <s v=""/>
  </r>
  <r>
    <s v="SRM-0107"/>
    <s v="SRM"/>
    <d v="2025-07-19T12:53:15"/>
    <s v="P4"/>
    <s v="Report Request"/>
    <s v="Application"/>
    <s v="SRM ticket requiring operational handling"/>
    <s v="Closed"/>
    <x v="3"/>
    <s v="Priya"/>
    <n v="48"/>
    <n v="1.21"/>
    <n v="24.44"/>
    <d v="2025-07-20T13:19:27"/>
    <s v="Met"/>
    <n v="24.44"/>
    <s v="Medium"/>
    <s v="India"/>
    <s v="Phone"/>
    <s v="Application Defect"/>
    <s v="No"/>
    <s v="No"/>
    <s v="Met"/>
    <n v="2025"/>
    <s v="Jul"/>
    <s v="Jul-2025"/>
    <s v="Met"/>
    <s v="25-48 Hours"/>
    <n v="-23.56"/>
  </r>
  <r>
    <s v="SRM-0658"/>
    <s v="SRM"/>
    <d v="2025-07-19T13:28:51"/>
    <s v="P4"/>
    <s v="Account Request"/>
    <s v="Application"/>
    <s v="SRM ticket requiring operational handling"/>
    <s v="Answered"/>
    <x v="0"/>
    <s v="Kiran"/>
    <n v="48"/>
    <n v="2.08"/>
    <n v="41.78"/>
    <d v="2025-07-21T07:15:35"/>
    <s v="Met"/>
    <n v="41.78"/>
    <s v="Low"/>
    <s v="UK"/>
    <s v="Monitoring Alert"/>
    <s v="Infrastructure Failure"/>
    <s v="No"/>
    <s v="No"/>
    <s v="Met"/>
    <n v="2025"/>
    <s v="Jul"/>
    <s v="Jul-2025"/>
    <s v="Met"/>
    <s v="25-48 Hours"/>
    <n v="-6.2199999999999989"/>
  </r>
  <r>
    <s v="INM-0002"/>
    <s v="INM"/>
    <d v="2025-07-19T18:17:04"/>
    <s v="P3"/>
    <s v="Login/Access"/>
    <s v="Middleware"/>
    <s v="INM ticket requiring operational handling"/>
    <s v="In Process"/>
    <x v="4"/>
    <s v="Amit"/>
    <n v="24"/>
    <n v="0.24"/>
    <m/>
    <m/>
    <s v="Pending"/>
    <n v="3941.72"/>
    <s v="High"/>
    <s v="APAC"/>
    <s v="Portal"/>
    <s v="Capacity Constraint"/>
    <s v="No"/>
    <s v="No"/>
    <s v="Pending"/>
    <n v="2025"/>
    <s v="Jul"/>
    <s v="Jul-2025"/>
    <s v="Pending"/>
    <s v="Pending"/>
    <s v=""/>
  </r>
  <r>
    <s v="SRM-0494"/>
    <s v="SRM"/>
    <d v="2025-07-19T18:35:37"/>
    <s v="P4"/>
    <s v="Data Request"/>
    <s v="Security"/>
    <s v="SRM ticket requiring operational handling"/>
    <s v="Closed"/>
    <x v="2"/>
    <s v="Ravi"/>
    <n v="48"/>
    <n v="1.24"/>
    <n v="15.65"/>
    <d v="2025-07-20T10:14:37"/>
    <s v="Met"/>
    <n v="15.65"/>
    <s v="Medium"/>
    <s v="Europe"/>
    <s v="Monitoring Alert"/>
    <s v="Application Defect"/>
    <s v="No"/>
    <s v="No"/>
    <s v="Met"/>
    <n v="2025"/>
    <s v="Jul"/>
    <s v="Jul-2025"/>
    <s v="Met"/>
    <s v="9-24 Hours"/>
    <n v="-32.35"/>
  </r>
  <r>
    <s v="SRM-0747"/>
    <s v="SRM"/>
    <d v="2025-07-19T19:20:24"/>
    <s v="P4"/>
    <s v="New User Setup"/>
    <s v="Access"/>
    <s v="SRM ticket requiring operational handling"/>
    <s v="Noticed"/>
    <x v="3"/>
    <s v="Pooja"/>
    <n v="48"/>
    <n v="1.24"/>
    <m/>
    <m/>
    <s v="Pending"/>
    <n v="3940.66"/>
    <s v="High"/>
    <s v="India"/>
    <s v="Email"/>
    <s v="Application Defect"/>
    <s v="No"/>
    <s v="No"/>
    <s v="Pending"/>
    <n v="2025"/>
    <s v="Jul"/>
    <s v="Jul-2025"/>
    <s v="Pending"/>
    <s v="Pending"/>
    <s v=""/>
  </r>
  <r>
    <s v="INM-0734"/>
    <s v="INM"/>
    <d v="2025-07-20T00:41:40"/>
    <s v="P4"/>
    <s v="Certificate/TLS"/>
    <s v="Database"/>
    <s v="INM ticket requiring operational handling"/>
    <s v="Closed"/>
    <x v="4"/>
    <s v="Amit"/>
    <n v="48"/>
    <n v="6.37"/>
    <n v="20.82"/>
    <d v="2025-07-20T21:30:46"/>
    <s v="Met"/>
    <n v="20.82"/>
    <s v="Medium"/>
    <s v="India"/>
    <s v="Portal"/>
    <s v="Certificate Expiry"/>
    <s v="Yes"/>
    <s v="Yes"/>
    <s v="Met"/>
    <n v="2025"/>
    <s v="Jul"/>
    <s v="Jul-2025"/>
    <s v="Met"/>
    <s v="9-24 Hours"/>
    <n v="-27.18"/>
  </r>
  <r>
    <s v="PRM-0678"/>
    <s v="PRM"/>
    <d v="2025-07-20T11:33:18"/>
    <s v="P3"/>
    <s v="Performance Root Cause"/>
    <s v="Middleware"/>
    <s v="PRM ticket requiring operational handling"/>
    <s v="In Process"/>
    <x v="2"/>
    <s v="Manoj"/>
    <n v="24"/>
    <n v="1.61"/>
    <m/>
    <m/>
    <s v="Pending"/>
    <n v="3924.45"/>
    <s v="High"/>
    <s v="APAC"/>
    <s v="Email"/>
    <s v="Configuration Error"/>
    <s v="No"/>
    <s v="No"/>
    <s v="Pending"/>
    <n v="2025"/>
    <s v="Jul"/>
    <s v="Jul-2025"/>
    <s v="Pending"/>
    <s v="Pending"/>
    <s v=""/>
  </r>
  <r>
    <s v="SRM-0080"/>
    <s v="SRM"/>
    <d v="2025-07-21T02:18:26"/>
    <s v="P4"/>
    <s v="Configuration Change"/>
    <s v="Application"/>
    <s v="SRM ticket requiring operational handling"/>
    <s v="Closed"/>
    <x v="1"/>
    <s v="Divya"/>
    <n v="48"/>
    <n v="7.31"/>
    <n v="40.49"/>
    <d v="2025-07-22T18:47:51"/>
    <s v="Met"/>
    <n v="40.49"/>
    <s v="Medium"/>
    <s v="APAC"/>
    <s v="Phone"/>
    <s v="Configuration Error"/>
    <s v="No"/>
    <s v="No"/>
    <s v="Met"/>
    <n v="2025"/>
    <s v="Jul"/>
    <s v="Jul-2025"/>
    <s v="Met"/>
    <s v="25-48 Hours"/>
    <n v="-7.509999999999998"/>
  </r>
  <r>
    <s v="PRM-0427"/>
    <s v="PRM"/>
    <d v="2025-07-21T18:38:21"/>
    <s v="P4"/>
    <s v="Infrastructure Root Cause"/>
    <s v="Security"/>
    <s v="PRM ticket requiring operational handling"/>
    <s v="Answered"/>
    <x v="3"/>
    <s v="Priya"/>
    <n v="48"/>
    <n v="1.17"/>
    <n v="37.76"/>
    <d v="2025-07-23T08:24:05"/>
    <s v="Met"/>
    <n v="37.76"/>
    <s v="Low"/>
    <s v="UK"/>
    <s v="Monitoring Alert"/>
    <s v="Access Issue"/>
    <s v="No"/>
    <s v="No"/>
    <s v="Met"/>
    <n v="2025"/>
    <s v="Jul"/>
    <s v="Jul-2025"/>
    <s v="Met"/>
    <s v="25-48 Hours"/>
    <n v="-10.240000000000002"/>
  </r>
  <r>
    <s v="INM-0836"/>
    <s v="INM"/>
    <d v="2025-07-21T19:36:59"/>
    <s v="P3"/>
    <s v="Application Down"/>
    <s v="Middleware"/>
    <s v="INM ticket requiring operational handling"/>
    <s v="Closed"/>
    <x v="3"/>
    <s v="Kiran"/>
    <n v="24"/>
    <n v="1.47"/>
    <n v="20.77"/>
    <d v="2025-07-22T16:23:00"/>
    <s v="Met"/>
    <n v="20.77"/>
    <s v="High"/>
    <s v="US"/>
    <s v="Email"/>
    <s v="User Error"/>
    <s v="No"/>
    <s v="No"/>
    <s v="Met"/>
    <n v="2025"/>
    <s v="Jul"/>
    <s v="Jul-2025"/>
    <s v="Met"/>
    <s v="9-24 Hours"/>
    <n v="-3.2300000000000004"/>
  </r>
  <r>
    <s v="SRM-0316"/>
    <s v="SRM"/>
    <d v="2025-07-22T01:28:13"/>
    <s v="P4"/>
    <s v="Data Request"/>
    <s v="Infrastructure"/>
    <s v="SRM ticket requiring operational handling"/>
    <s v="Assigned"/>
    <x v="3"/>
    <s v="Suresh"/>
    <n v="48"/>
    <n v="4.9000000000000004"/>
    <m/>
    <m/>
    <s v="Pending"/>
    <n v="3886.53"/>
    <s v="Low"/>
    <s v="US"/>
    <s v="Phone"/>
    <s v="Configuration Error"/>
    <s v="No"/>
    <s v="No"/>
    <s v="Pending"/>
    <n v="2025"/>
    <s v="Jul"/>
    <s v="Jul-2025"/>
    <s v="Pending"/>
    <s v="Pending"/>
    <s v=""/>
  </r>
  <r>
    <s v="SRM-0620"/>
    <s v="SRM"/>
    <d v="2025-07-22T01:29:51"/>
    <s v="P3"/>
    <s v="Certificate Request"/>
    <s v="Access"/>
    <s v="SRM ticket requiring operational handling"/>
    <s v="Closed"/>
    <x v="2"/>
    <s v="Priya"/>
    <n v="24"/>
    <n v="5.73"/>
    <n v="13.82"/>
    <d v="2025-07-22T15:18:47"/>
    <s v="Met"/>
    <n v="13.82"/>
    <s v="Low"/>
    <s v="UK"/>
    <s v="Monitoring Alert"/>
    <s v="Capacity Constraint"/>
    <s v="Yes"/>
    <s v="No"/>
    <s v="Met"/>
    <n v="2025"/>
    <s v="Jul"/>
    <s v="Jul-2025"/>
    <s v="Met"/>
    <s v="9-24 Hours"/>
    <n v="-10.18"/>
  </r>
  <r>
    <s v="SRM-0893"/>
    <s v="SRM"/>
    <d v="2025-07-22T02:25:49"/>
    <s v="P5"/>
    <s v="Configuration Change"/>
    <s v="Security"/>
    <s v="SRM ticket requiring operational handling"/>
    <s v="Closed"/>
    <x v="0"/>
    <s v="Priya"/>
    <n v="72"/>
    <n v="1.03"/>
    <n v="36.33"/>
    <d v="2025-07-23T14:45:31"/>
    <s v="Met"/>
    <n v="36.33"/>
    <s v="High"/>
    <s v="India"/>
    <s v="Service Desk"/>
    <s v="Unknown"/>
    <s v="No"/>
    <s v="No"/>
    <s v="Met"/>
    <n v="2025"/>
    <s v="Jul"/>
    <s v="Jul-2025"/>
    <s v="Met"/>
    <s v="25-48 Hours"/>
    <n v="-35.67"/>
  </r>
  <r>
    <s v="INM-0402"/>
    <s v="INM"/>
    <d v="2025-07-22T06:47:24"/>
    <s v="P3"/>
    <s v="Performance Issue"/>
    <s v="Security"/>
    <s v="INM ticket requiring operational handling"/>
    <s v="Assigned"/>
    <x v="3"/>
    <s v="Pooja"/>
    <n v="24"/>
    <n v="0.2"/>
    <m/>
    <m/>
    <s v="Pending"/>
    <n v="3881.21"/>
    <s v="Low"/>
    <s v="US"/>
    <s v="Service Desk"/>
    <s v="Access Issue"/>
    <s v="No"/>
    <s v="No"/>
    <s v="Pending"/>
    <n v="2025"/>
    <s v="Jul"/>
    <s v="Jul-2025"/>
    <s v="Pending"/>
    <s v="Pending"/>
    <s v=""/>
  </r>
  <r>
    <s v="INM-0815"/>
    <s v="INM"/>
    <d v="2025-07-22T17:01:59"/>
    <s v="P4"/>
    <s v="Server Issue"/>
    <s v="Application"/>
    <s v="INM ticket requiring operational handling"/>
    <s v="Closed"/>
    <x v="0"/>
    <s v="Asha"/>
    <n v="48"/>
    <n v="1.74"/>
    <n v="16.63"/>
    <d v="2025-07-23T09:39:44"/>
    <s v="Met"/>
    <n v="16.63"/>
    <s v="Medium"/>
    <s v="US"/>
    <s v="Phone"/>
    <s v="Network Issue"/>
    <s v="No"/>
    <s v="No"/>
    <s v="Met"/>
    <n v="2025"/>
    <s v="Jul"/>
    <s v="Jul-2025"/>
    <s v="Met"/>
    <s v="9-24 Hours"/>
    <n v="-31.37"/>
  </r>
  <r>
    <s v="PRM-0174"/>
    <s v="PRM"/>
    <d v="2025-07-22T18:20:54"/>
    <s v="P4"/>
    <s v="Infrastructure Root Cause"/>
    <s v="Reporting"/>
    <s v="PRM ticket requiring operational handling"/>
    <s v="Closed"/>
    <x v="5"/>
    <s v="Anil"/>
    <n v="48"/>
    <n v="3.97"/>
    <n v="34.950000000000003"/>
    <d v="2025-07-24T05:18:00"/>
    <s v="Met"/>
    <n v="34.950000000000003"/>
    <s v="Low"/>
    <s v="US"/>
    <s v="Portal"/>
    <s v="Unknown"/>
    <s v="No"/>
    <s v="No"/>
    <s v="Met"/>
    <n v="2025"/>
    <s v="Jul"/>
    <s v="Jul-2025"/>
    <s v="Met"/>
    <s v="25-48 Hours"/>
    <n v="-13.049999999999997"/>
  </r>
  <r>
    <s v="PRM-0508"/>
    <s v="PRM"/>
    <d v="2025-07-22T21:09:33"/>
    <s v="P5"/>
    <s v="Recurring Application Issue"/>
    <s v="Middleware"/>
    <s v="PRM ticket requiring operational handling"/>
    <s v="Closed"/>
    <x v="1"/>
    <s v="Manoj"/>
    <n v="72"/>
    <n v="4.04"/>
    <n v="49.94"/>
    <d v="2025-07-24T23:06:05"/>
    <s v="Met"/>
    <n v="49.94"/>
    <s v="Medium"/>
    <s v="APAC"/>
    <s v="Portal"/>
    <s v="User Error"/>
    <s v="No"/>
    <s v="No"/>
    <s v="Met"/>
    <n v="2025"/>
    <s v="Jul"/>
    <s v="Jul-2025"/>
    <s v="Met"/>
    <s v="48+ Hours"/>
    <n v="-22.060000000000002"/>
  </r>
  <r>
    <s v="SRM-0759"/>
    <s v="SRM"/>
    <d v="2025-07-22T21:33:23"/>
    <s v="P4"/>
    <s v="Account Request"/>
    <s v="Access"/>
    <s v="SRM ticket requiring operational handling"/>
    <s v="Noticed"/>
    <x v="3"/>
    <s v="Kiran"/>
    <n v="48"/>
    <n v="5.04"/>
    <m/>
    <m/>
    <s v="Pending"/>
    <n v="3866.44"/>
    <s v="Medium"/>
    <s v="Europe"/>
    <s v="Phone"/>
    <s v="Network Issue"/>
    <s v="No"/>
    <s v="No"/>
    <s v="Pending"/>
    <n v="2025"/>
    <s v="Jul"/>
    <s v="Jul-2025"/>
    <s v="Pending"/>
    <s v="Pending"/>
    <s v=""/>
  </r>
  <r>
    <s v="INM-0050"/>
    <s v="INM"/>
    <d v="2025-07-22T23:57:35"/>
    <s v="P5"/>
    <s v="Certificate/TLS"/>
    <s v="Access"/>
    <s v="INM ticket requiring operational handling"/>
    <s v="Closed"/>
    <x v="2"/>
    <s v="Kiran"/>
    <n v="72"/>
    <n v="8.81"/>
    <n v="51.23"/>
    <d v="2025-07-25T03:11:18"/>
    <s v="Met"/>
    <n v="51.23"/>
    <s v="High"/>
    <s v="UK"/>
    <s v="Portal"/>
    <s v="Unknown"/>
    <s v="No"/>
    <s v="No"/>
    <s v="Met"/>
    <n v="2025"/>
    <s v="Jul"/>
    <s v="Jul-2025"/>
    <s v="Met"/>
    <s v="48+ Hours"/>
    <n v="-20.770000000000003"/>
  </r>
  <r>
    <s v="SRM-0148"/>
    <s v="SRM"/>
    <d v="2025-07-23T03:27:30"/>
    <s v="P2"/>
    <s v="Data Request"/>
    <s v="Application"/>
    <s v="SRM ticket requiring operational handling"/>
    <s v="Closed"/>
    <x v="3"/>
    <s v="Neha"/>
    <n v="8"/>
    <n v="2.92"/>
    <n v="4.53"/>
    <d v="2025-07-23T07:59:35"/>
    <s v="Met"/>
    <n v="4.53"/>
    <s v="High"/>
    <s v="APAC"/>
    <s v="Service Desk"/>
    <s v="Infrastructure Failure"/>
    <s v="No"/>
    <s v="No"/>
    <s v="Met"/>
    <n v="2025"/>
    <s v="Jul"/>
    <s v="Jul-2025"/>
    <s v="Met"/>
    <s v="5-8 Hours"/>
    <n v="-3.4699999999999998"/>
  </r>
  <r>
    <s v="INM-0210"/>
    <s v="INM"/>
    <d v="2025-07-23T06:24:20"/>
    <s v="P3"/>
    <s v="Application Down"/>
    <s v="Database"/>
    <s v="INM ticket requiring operational handling"/>
    <s v="Closed"/>
    <x v="2"/>
    <s v="Vikram"/>
    <n v="24"/>
    <n v="1.7"/>
    <n v="25.37"/>
    <d v="2025-07-24T07:46:45"/>
    <s v="Breached"/>
    <n v="25.37"/>
    <s v="Medium"/>
    <s v="Europe"/>
    <s v="Service Desk"/>
    <s v="Capacity Constraint"/>
    <s v="No"/>
    <s v="No"/>
    <s v="Breached"/>
    <n v="2025"/>
    <s v="Jul"/>
    <s v="Jul-2025"/>
    <s v="Breached"/>
    <s v="25-48 Hours"/>
    <n v="1.370000000000001"/>
  </r>
  <r>
    <s v="INM-0602"/>
    <s v="INM"/>
    <d v="2025-07-23T10:42:42"/>
    <s v="P3"/>
    <s v="Database Issue"/>
    <s v="Middleware"/>
    <s v="INM ticket requiring operational handling"/>
    <s v="Closed"/>
    <x v="5"/>
    <s v="Amit"/>
    <n v="24"/>
    <n v="1.89"/>
    <n v="11.04"/>
    <d v="2025-07-23T21:45:16"/>
    <s v="Met"/>
    <n v="11.04"/>
    <s v="Medium"/>
    <s v="APAC"/>
    <s v="Phone"/>
    <s v="Infrastructure Failure"/>
    <s v="No"/>
    <s v="No"/>
    <s v="Met"/>
    <n v="2025"/>
    <s v="Jul"/>
    <s v="Jul-2025"/>
    <s v="Met"/>
    <s v="9-24 Hours"/>
    <n v="-12.96"/>
  </r>
  <r>
    <s v="SRM-0997"/>
    <s v="SRM"/>
    <d v="2025-07-23T14:03:22"/>
    <s v="P5"/>
    <s v="Account Request"/>
    <s v="Security"/>
    <s v="SRM ticket requiring operational handling"/>
    <s v="In Process"/>
    <x v="5"/>
    <s v="Nisha"/>
    <n v="72"/>
    <n v="13.29"/>
    <m/>
    <m/>
    <s v="Pending"/>
    <n v="3849.94"/>
    <s v="High"/>
    <s v="India"/>
    <s v="Portal"/>
    <s v="Unknown"/>
    <s v="No"/>
    <s v="No"/>
    <s v="Pending"/>
    <n v="2025"/>
    <s v="Jul"/>
    <s v="Jul-2025"/>
    <s v="Pending"/>
    <s v="Pending"/>
    <s v=""/>
  </r>
  <r>
    <s v="INM-0598"/>
    <s v="INM"/>
    <d v="2025-07-23T19:09:13"/>
    <s v="P1"/>
    <s v="Performance Issue"/>
    <s v="Application"/>
    <s v="INM ticket requiring operational handling"/>
    <s v="Answered"/>
    <x v="4"/>
    <s v="Anil"/>
    <n v="4"/>
    <n v="0.25"/>
    <n v="1.77"/>
    <d v="2025-07-23T20:55:16"/>
    <s v="Met"/>
    <n v="1.77"/>
    <s v="Critical"/>
    <s v="US"/>
    <s v="Service Desk"/>
    <s v="Configuration Error"/>
    <s v="No"/>
    <s v="No"/>
    <s v="Met"/>
    <n v="2025"/>
    <s v="Jul"/>
    <s v="Jul-2025"/>
    <s v="Met"/>
    <s v="0-4 Hours"/>
    <n v="-2.23"/>
  </r>
  <r>
    <s v="PRM-0173"/>
    <s v="PRM"/>
    <d v="2025-07-23T21:49:40"/>
    <s v="P3"/>
    <s v="Process Gap"/>
    <s v="Middleware"/>
    <s v="PRM ticket requiring operational handling"/>
    <s v="Closed"/>
    <x v="4"/>
    <s v="Sneha"/>
    <n v="24"/>
    <n v="1.69"/>
    <n v="13.92"/>
    <d v="2025-07-24T11:44:36"/>
    <s v="Met"/>
    <n v="13.92"/>
    <s v="High"/>
    <s v="US"/>
    <s v="Monitoring Alert"/>
    <s v="Certificate Expiry"/>
    <s v="No"/>
    <s v="No"/>
    <s v="Met"/>
    <n v="2025"/>
    <s v="Jul"/>
    <s v="Jul-2025"/>
    <s v="Met"/>
    <s v="9-24 Hours"/>
    <n v="-10.08"/>
  </r>
  <r>
    <s v="PRM-0506"/>
    <s v="PRM"/>
    <d v="2025-07-23T22:27:26"/>
    <s v="P3"/>
    <s v="Recurring Application Issue"/>
    <s v="Infrastructure"/>
    <s v="PRM ticket requiring operational handling"/>
    <s v="In Process"/>
    <x v="5"/>
    <s v="Arjun"/>
    <n v="24"/>
    <n v="2.04"/>
    <m/>
    <m/>
    <s v="Pending"/>
    <n v="3841.54"/>
    <s v="Low"/>
    <s v="US"/>
    <s v="Phone"/>
    <s v="Access Issue"/>
    <s v="No"/>
    <s v="No"/>
    <s v="Pending"/>
    <n v="2025"/>
    <s v="Jul"/>
    <s v="Jul-2025"/>
    <s v="Pending"/>
    <s v="Pending"/>
    <s v=""/>
  </r>
  <r>
    <s v="PRM-0185"/>
    <s v="PRM"/>
    <d v="2025-07-24T02:40:13"/>
    <s v="P2"/>
    <s v="Performance Root Cause"/>
    <s v="Access"/>
    <s v="PRM ticket requiring operational handling"/>
    <s v="Closed"/>
    <x v="5"/>
    <s v="Sneha"/>
    <n v="8"/>
    <n v="1.19"/>
    <n v="18.46"/>
    <d v="2025-07-24T21:07:58"/>
    <s v="Breached"/>
    <n v="18.46"/>
    <s v="High"/>
    <s v="India"/>
    <s v="Email"/>
    <s v="Infrastructure Failure"/>
    <s v="No"/>
    <s v="Yes"/>
    <s v="Breached"/>
    <n v="2025"/>
    <s v="Jul"/>
    <s v="Jul-2025"/>
    <s v="Breached"/>
    <s v="9-24 Hours"/>
    <n v="10.46"/>
  </r>
  <r>
    <s v="PRM-0905"/>
    <s v="PRM"/>
    <d v="2025-07-24T06:50:53"/>
    <s v="P4"/>
    <s v="Recurring Application Issue"/>
    <s v="Database"/>
    <s v="PRM ticket requiring operational handling"/>
    <s v="Answered"/>
    <x v="4"/>
    <s v="Neha"/>
    <n v="48"/>
    <n v="1.39"/>
    <n v="41.05"/>
    <d v="2025-07-25T23:54:02"/>
    <s v="Met"/>
    <n v="41.05"/>
    <s v="Low"/>
    <s v="India"/>
    <s v="Monitoring Alert"/>
    <s v="Certificate Expiry"/>
    <s v="No"/>
    <s v="No"/>
    <s v="Met"/>
    <n v="2025"/>
    <s v="Jul"/>
    <s v="Jul-2025"/>
    <s v="Met"/>
    <s v="25-48 Hours"/>
    <n v="-6.9500000000000028"/>
  </r>
  <r>
    <s v="INM-0766"/>
    <s v="INM"/>
    <d v="2025-07-24T09:36:33"/>
    <s v="P4"/>
    <s v="Certificate/TLS"/>
    <s v="Security"/>
    <s v="INM ticket requiring operational handling"/>
    <s v="Assigned"/>
    <x v="5"/>
    <s v="Amit"/>
    <n v="48"/>
    <n v="3.62"/>
    <m/>
    <m/>
    <s v="Pending"/>
    <n v="3830.39"/>
    <s v="Low"/>
    <s v="India"/>
    <s v="Monitoring Alert"/>
    <s v="Third-Party Dependency"/>
    <s v="No"/>
    <s v="No"/>
    <s v="Pending"/>
    <n v="2025"/>
    <s v="Jul"/>
    <s v="Jul-2025"/>
    <s v="Pending"/>
    <s v="Pending"/>
    <s v=""/>
  </r>
  <r>
    <s v="INM-0107"/>
    <s v="INM"/>
    <d v="2025-07-24T10:42:40"/>
    <s v="P4"/>
    <s v="Performance Issue"/>
    <s v="Security"/>
    <s v="INM ticket requiring operational handling"/>
    <s v="In Process"/>
    <x v="2"/>
    <s v="Kiran"/>
    <n v="48"/>
    <n v="8.7899999999999991"/>
    <m/>
    <m/>
    <s v="Pending"/>
    <n v="3829.29"/>
    <s v="High"/>
    <s v="Europe"/>
    <s v="Phone"/>
    <s v="User Error"/>
    <s v="No"/>
    <s v="No"/>
    <s v="Pending"/>
    <n v="2025"/>
    <s v="Jul"/>
    <s v="Jul-2025"/>
    <s v="Pending"/>
    <s v="Pending"/>
    <s v=""/>
  </r>
  <r>
    <s v="SRM-0141"/>
    <s v="SRM"/>
    <d v="2025-07-24T13:56:05"/>
    <s v="P3"/>
    <s v="Report Request"/>
    <s v="Access"/>
    <s v="SRM ticket requiring operational handling"/>
    <s v="Closed"/>
    <x v="5"/>
    <s v="Neha"/>
    <n v="24"/>
    <n v="0.69"/>
    <n v="18.25"/>
    <d v="2025-07-25T08:11:19"/>
    <s v="Met"/>
    <n v="18.25"/>
    <s v="High"/>
    <s v="Europe"/>
    <s v="Portal"/>
    <s v="Network Issue"/>
    <s v="No"/>
    <s v="No"/>
    <s v="Met"/>
    <n v="2025"/>
    <s v="Jul"/>
    <s v="Jul-2025"/>
    <s v="Met"/>
    <s v="9-24 Hours"/>
    <n v="-5.75"/>
  </r>
  <r>
    <s v="PRM-0400"/>
    <s v="PRM"/>
    <d v="2025-07-24T15:32:11"/>
    <s v="P3"/>
    <s v="Performance Root Cause"/>
    <s v="Database"/>
    <s v="PRM ticket requiring operational handling"/>
    <s v="Closed"/>
    <x v="4"/>
    <s v="Arjun"/>
    <n v="24"/>
    <n v="2.52"/>
    <n v="17.54"/>
    <d v="2025-07-25T09:04:50"/>
    <s v="Met"/>
    <n v="17.54"/>
    <s v="Low"/>
    <s v="UK"/>
    <s v="Phone"/>
    <s v="Certificate Expiry"/>
    <s v="No"/>
    <s v="No"/>
    <s v="Met"/>
    <n v="2025"/>
    <s v="Jul"/>
    <s v="Jul-2025"/>
    <s v="Met"/>
    <s v="9-24 Hours"/>
    <n v="-6.4600000000000009"/>
  </r>
  <r>
    <s v="INM-0112"/>
    <s v="INM"/>
    <d v="2025-07-24T17:06:35"/>
    <s v="P4"/>
    <s v="Network Connectivity"/>
    <s v="Infrastructure"/>
    <s v="INM ticket requiring operational handling"/>
    <s v="Noticed"/>
    <x v="3"/>
    <s v="Kiran"/>
    <n v="48"/>
    <n v="2.3199999999999998"/>
    <m/>
    <m/>
    <s v="Pending"/>
    <n v="3822.89"/>
    <s v="Medium"/>
    <s v="Europe"/>
    <s v="Email"/>
    <s v="Access Issue"/>
    <s v="No"/>
    <s v="No"/>
    <s v="Pending"/>
    <n v="2025"/>
    <s v="Jul"/>
    <s v="Jul-2025"/>
    <s v="Pending"/>
    <s v="Pending"/>
    <s v=""/>
  </r>
  <r>
    <s v="SRM-0460"/>
    <s v="SRM"/>
    <d v="2025-07-24T18:28:44"/>
    <s v="P4"/>
    <s v="Data Request"/>
    <s v="Reporting"/>
    <s v="SRM ticket requiring operational handling"/>
    <s v="Closed"/>
    <x v="3"/>
    <s v="Asha"/>
    <n v="48"/>
    <n v="4.04"/>
    <n v="15.52"/>
    <d v="2025-07-25T10:00:13"/>
    <s v="Met"/>
    <n v="15.52"/>
    <s v="Low"/>
    <s v="APAC"/>
    <s v="Email"/>
    <s v="Certificate Expiry"/>
    <s v="No"/>
    <s v="No"/>
    <s v="Met"/>
    <n v="2025"/>
    <s v="Jul"/>
    <s v="Jul-2025"/>
    <s v="Met"/>
    <s v="9-24 Hours"/>
    <n v="-32.480000000000004"/>
  </r>
  <r>
    <s v="SRM-0049"/>
    <s v="SRM"/>
    <d v="2025-07-25T01:03:47"/>
    <s v="P1"/>
    <s v="Data Request"/>
    <s v="Reporting"/>
    <s v="SRM ticket requiring operational handling"/>
    <s v="Closed"/>
    <x v="3"/>
    <s v="Rahul"/>
    <n v="4"/>
    <n v="0.28999999999999998"/>
    <n v="2.99"/>
    <d v="2025-07-25T04:03:00"/>
    <s v="Met"/>
    <n v="2.99"/>
    <s v="Critical"/>
    <s v="US"/>
    <s v="Portal"/>
    <s v="Infrastructure Failure"/>
    <s v="No"/>
    <s v="No"/>
    <s v="Met"/>
    <n v="2025"/>
    <s v="Jul"/>
    <s v="Jul-2025"/>
    <s v="Met"/>
    <s v="0-4 Hours"/>
    <n v="-1.0099999999999998"/>
  </r>
  <r>
    <s v="INM-0806"/>
    <s v="INM"/>
    <d v="2025-07-25T03:01:20"/>
    <s v="P3"/>
    <s v="Database Issue"/>
    <s v="Application"/>
    <s v="INM ticket requiring operational handling"/>
    <s v="In Process"/>
    <x v="2"/>
    <s v="Divya"/>
    <n v="24"/>
    <n v="1.48"/>
    <m/>
    <m/>
    <s v="Pending"/>
    <n v="3812.98"/>
    <s v="Medium"/>
    <s v="APAC"/>
    <s v="Monitoring Alert"/>
    <s v="Application Defect"/>
    <s v="No"/>
    <s v="No"/>
    <s v="Pending"/>
    <n v="2025"/>
    <s v="Jul"/>
    <s v="Jul-2025"/>
    <s v="Pending"/>
    <s v="Pending"/>
    <s v=""/>
  </r>
  <r>
    <s v="PRM-0123"/>
    <s v="PRM"/>
    <d v="2025-07-25T03:55:58"/>
    <s v="P3"/>
    <s v="Process Gap"/>
    <s v="Reporting"/>
    <s v="PRM ticket requiring operational handling"/>
    <s v="In Process"/>
    <x v="0"/>
    <s v="Anil"/>
    <n v="24"/>
    <n v="0.34"/>
    <m/>
    <m/>
    <s v="Pending"/>
    <n v="3812.07"/>
    <s v="Low"/>
    <s v="UK"/>
    <s v="Monitoring Alert"/>
    <s v="Access Issue"/>
    <s v="No"/>
    <s v="No"/>
    <s v="Pending"/>
    <n v="2025"/>
    <s v="Jul"/>
    <s v="Jul-2025"/>
    <s v="Pending"/>
    <s v="Pending"/>
    <s v=""/>
  </r>
  <r>
    <s v="SRM-0300"/>
    <s v="SRM"/>
    <d v="2025-07-25T04:00:25"/>
    <s v="P5"/>
    <s v="Access Request"/>
    <s v="Database"/>
    <s v="SRM ticket requiring operational handling"/>
    <s v="Closed"/>
    <x v="2"/>
    <s v="Asha"/>
    <n v="72"/>
    <n v="4.3"/>
    <n v="50.4"/>
    <d v="2025-07-27T06:24:28"/>
    <s v="Met"/>
    <n v="50.4"/>
    <s v="Medium"/>
    <s v="US"/>
    <s v="Phone"/>
    <s v="Configuration Error"/>
    <s v="No"/>
    <s v="Yes"/>
    <s v="Met"/>
    <n v="2025"/>
    <s v="Jul"/>
    <s v="Jul-2025"/>
    <s v="Met"/>
    <s v="48+ Hours"/>
    <n v="-21.6"/>
  </r>
  <r>
    <s v="INM-0025"/>
    <s v="INM"/>
    <d v="2025-07-25T07:49:09"/>
    <s v="P4"/>
    <s v="Login/Access"/>
    <s v="Infrastructure"/>
    <s v="INM ticket requiring operational handling"/>
    <s v="In Process"/>
    <x v="5"/>
    <s v="Arjun"/>
    <n v="48"/>
    <n v="5.27"/>
    <m/>
    <m/>
    <s v="Pending"/>
    <n v="3808.18"/>
    <s v="Medium"/>
    <s v="Europe"/>
    <s v="Email"/>
    <s v="User Error"/>
    <s v="No"/>
    <s v="Yes"/>
    <s v="Pending"/>
    <n v="2025"/>
    <s v="Jul"/>
    <s v="Jul-2025"/>
    <s v="Pending"/>
    <s v="Pending"/>
    <s v=""/>
  </r>
  <r>
    <s v="PRM-0065"/>
    <s v="PRM"/>
    <d v="2025-07-25T18:29:04"/>
    <s v="P3"/>
    <s v="Integration Root Cause"/>
    <s v="Database"/>
    <s v="PRM ticket requiring operational handling"/>
    <s v="Closed"/>
    <x v="2"/>
    <s v="Pooja"/>
    <n v="24"/>
    <n v="1.49"/>
    <n v="15.92"/>
    <d v="2025-07-26T10:24:27"/>
    <s v="Met"/>
    <n v="15.92"/>
    <s v="High"/>
    <s v="APAC"/>
    <s v="Phone"/>
    <s v="Capacity Constraint"/>
    <s v="No"/>
    <s v="No"/>
    <s v="Met"/>
    <n v="2025"/>
    <s v="Jul"/>
    <s v="Jul-2025"/>
    <s v="Met"/>
    <s v="9-24 Hours"/>
    <n v="-8.08"/>
  </r>
  <r>
    <s v="SRM-0656"/>
    <s v="SRM"/>
    <d v="2025-07-25T23:46:29"/>
    <s v="P5"/>
    <s v="Certificate Request"/>
    <s v="Database"/>
    <s v="SRM ticket requiring operational handling"/>
    <s v="In Process"/>
    <x v="1"/>
    <s v="Arjun"/>
    <n v="72"/>
    <n v="7.83"/>
    <m/>
    <m/>
    <s v="Pending"/>
    <n v="3792.23"/>
    <s v="High"/>
    <s v="UK"/>
    <s v="Portal"/>
    <s v="Configuration Error"/>
    <s v="No"/>
    <s v="No"/>
    <s v="Pending"/>
    <n v="2025"/>
    <s v="Jul"/>
    <s v="Jul-2025"/>
    <s v="Pending"/>
    <s v="Pending"/>
    <s v=""/>
  </r>
  <r>
    <s v="INM-0690"/>
    <s v="INM"/>
    <d v="2025-07-26T02:21:25"/>
    <s v="P2"/>
    <s v="Application Down"/>
    <s v="Application"/>
    <s v="INM ticket requiring operational handling"/>
    <s v="Closed"/>
    <x v="3"/>
    <s v="Nisha"/>
    <n v="8"/>
    <n v="0.47"/>
    <n v="4.62"/>
    <d v="2025-07-26T06:58:36"/>
    <s v="Met"/>
    <n v="4.62"/>
    <s v="High"/>
    <s v="Europe"/>
    <s v="Monitoring Alert"/>
    <s v="Unknown"/>
    <s v="No"/>
    <s v="No"/>
    <s v="Met"/>
    <n v="2025"/>
    <s v="Jul"/>
    <s v="Jul-2025"/>
    <s v="Met"/>
    <s v="5-8 Hours"/>
    <n v="-3.38"/>
  </r>
  <r>
    <s v="INM-0278"/>
    <s v="INM"/>
    <d v="2025-07-26T04:18:23"/>
    <s v="P2"/>
    <s v="Application Down"/>
    <s v="Infrastructure"/>
    <s v="INM ticket requiring operational handling"/>
    <s v="Closed"/>
    <x v="4"/>
    <s v="Suresh"/>
    <n v="8"/>
    <n v="0.93"/>
    <n v="11.39"/>
    <d v="2025-07-26T15:41:32"/>
    <s v="Breached"/>
    <n v="11.39"/>
    <s v="High"/>
    <s v="Europe"/>
    <s v="Portal"/>
    <s v="Configuration Error"/>
    <s v="No"/>
    <s v="Yes"/>
    <s v="Breached"/>
    <n v="2025"/>
    <s v="Jul"/>
    <s v="Jul-2025"/>
    <s v="Breached"/>
    <s v="9-24 Hours"/>
    <n v="3.3900000000000006"/>
  </r>
  <r>
    <s v="PRM-0116"/>
    <s v="PRM"/>
    <d v="2025-07-26T08:39:05"/>
    <s v="P5"/>
    <s v="Security Vulnerability"/>
    <s v="Infrastructure"/>
    <s v="PRM ticket requiring operational handling"/>
    <s v="Closed"/>
    <x v="2"/>
    <s v="Arjun"/>
    <n v="72"/>
    <n v="3.28"/>
    <n v="32.39"/>
    <d v="2025-07-27T17:02:39"/>
    <s v="Met"/>
    <n v="32.39"/>
    <s v="Medium"/>
    <s v="Europe"/>
    <s v="Portal"/>
    <s v="Configuration Error"/>
    <s v="No"/>
    <s v="No"/>
    <s v="Met"/>
    <n v="2025"/>
    <s v="Jul"/>
    <s v="Jul-2025"/>
    <s v="Met"/>
    <s v="25-48 Hours"/>
    <n v="-39.61"/>
  </r>
  <r>
    <s v="PRM-0739"/>
    <s v="PRM"/>
    <d v="2025-07-26T22:44:38"/>
    <s v="P5"/>
    <s v="Database Root Cause"/>
    <s v="Infrastructure"/>
    <s v="PRM ticket requiring operational handling"/>
    <s v="Closed"/>
    <x v="3"/>
    <s v="Sneha"/>
    <n v="72"/>
    <n v="5.7"/>
    <n v="22.37"/>
    <d v="2025-07-27T21:07:05"/>
    <s v="Met"/>
    <n v="22.37"/>
    <s v="Medium"/>
    <s v="Europe"/>
    <s v="Service Desk"/>
    <s v="Third-Party Dependency"/>
    <s v="No"/>
    <s v="No"/>
    <s v="Met"/>
    <n v="2025"/>
    <s v="Jul"/>
    <s v="Jul-2025"/>
    <s v="Met"/>
    <s v="9-24 Hours"/>
    <n v="-49.629999999999995"/>
  </r>
  <r>
    <s v="INM-0160"/>
    <s v="INM"/>
    <d v="2025-07-27T00:42:35"/>
    <s v="P4"/>
    <s v="Application Down"/>
    <s v="Access"/>
    <s v="INM ticket requiring operational handling"/>
    <s v="Closed"/>
    <x v="2"/>
    <s v="Pooja"/>
    <n v="48"/>
    <n v="7.14"/>
    <n v="18.940000000000001"/>
    <d v="2025-07-27T19:38:49"/>
    <s v="Met"/>
    <n v="18.940000000000001"/>
    <s v="High"/>
    <s v="India"/>
    <s v="Monitoring Alert"/>
    <s v="Unknown"/>
    <s v="No"/>
    <s v="No"/>
    <s v="Met"/>
    <n v="2025"/>
    <s v="Jul"/>
    <s v="Jul-2025"/>
    <s v="Met"/>
    <s v="9-24 Hours"/>
    <n v="-29.06"/>
  </r>
  <r>
    <s v="SRM-0124"/>
    <s v="SRM"/>
    <d v="2025-07-27T02:16:41"/>
    <s v="P4"/>
    <s v="Access Request"/>
    <s v="Middleware"/>
    <s v="SRM ticket requiring operational handling"/>
    <s v="Closed"/>
    <x v="1"/>
    <s v="Asha"/>
    <n v="48"/>
    <n v="10.73"/>
    <n v="18.07"/>
    <d v="2025-07-27T20:20:51"/>
    <s v="Met"/>
    <n v="18.07"/>
    <s v="Low"/>
    <s v="Europe"/>
    <s v="Email"/>
    <s v="Access Issue"/>
    <s v="No"/>
    <s v="No"/>
    <s v="Met"/>
    <n v="2025"/>
    <s v="Jul"/>
    <s v="Jul-2025"/>
    <s v="Met"/>
    <s v="9-24 Hours"/>
    <n v="-29.93"/>
  </r>
  <r>
    <s v="INM-0918"/>
    <s v="INM"/>
    <d v="2025-07-27T03:54:57"/>
    <s v="P3"/>
    <s v="Integration Failure"/>
    <s v="Access"/>
    <s v="INM ticket requiring operational handling"/>
    <s v="Closed"/>
    <x v="3"/>
    <s v="Suresh"/>
    <n v="24"/>
    <n v="1.18"/>
    <n v="11.84"/>
    <d v="2025-07-27T15:45:37"/>
    <s v="Met"/>
    <n v="11.84"/>
    <s v="Medium"/>
    <s v="Europe"/>
    <s v="Phone"/>
    <s v="Third-Party Dependency"/>
    <s v="No"/>
    <s v="No"/>
    <s v="Met"/>
    <n v="2025"/>
    <s v="Jul"/>
    <s v="Jul-2025"/>
    <s v="Met"/>
    <s v="9-24 Hours"/>
    <n v="-12.16"/>
  </r>
  <r>
    <s v="INM-0613"/>
    <s v="INM"/>
    <d v="2025-07-27T04:54:50"/>
    <s v="P4"/>
    <s v="Application Down"/>
    <s v="Reporting"/>
    <s v="INM ticket requiring operational handling"/>
    <s v="Noticed"/>
    <x v="1"/>
    <s v="Arjun"/>
    <n v="48"/>
    <n v="4"/>
    <m/>
    <m/>
    <s v="Pending"/>
    <n v="3763.09"/>
    <s v="High"/>
    <s v="India"/>
    <s v="Email"/>
    <s v="Access Issue"/>
    <s v="No"/>
    <s v="No"/>
    <s v="Pending"/>
    <n v="2025"/>
    <s v="Jul"/>
    <s v="Jul-2025"/>
    <s v="Pending"/>
    <s v="Pending"/>
    <s v=""/>
  </r>
  <r>
    <s v="SRM-0453"/>
    <s v="SRM"/>
    <d v="2025-07-27T11:56:22"/>
    <s v="P2"/>
    <s v="New User Setup"/>
    <s v="Application"/>
    <s v="SRM ticket requiring operational handling"/>
    <s v="In Process"/>
    <x v="4"/>
    <s v="Ravi"/>
    <n v="8"/>
    <n v="1.26"/>
    <m/>
    <m/>
    <s v="Pending"/>
    <n v="3756.06"/>
    <s v="High"/>
    <s v="Europe"/>
    <s v="Service Desk"/>
    <s v="User Error"/>
    <s v="No"/>
    <s v="Yes"/>
    <s v="Pending"/>
    <n v="2025"/>
    <s v="Jul"/>
    <s v="Jul-2025"/>
    <s v="Pending"/>
    <s v="Pending"/>
    <s v=""/>
  </r>
  <r>
    <s v="INM-0476"/>
    <s v="INM"/>
    <d v="2025-07-27T15:53:23"/>
    <s v="P4"/>
    <s v="Certificate/TLS"/>
    <s v="Security"/>
    <s v="INM ticket requiring operational handling"/>
    <s v="In Process"/>
    <x v="2"/>
    <s v="Rohit"/>
    <n v="48"/>
    <n v="10.16"/>
    <m/>
    <m/>
    <s v="Pending"/>
    <n v="3752.11"/>
    <s v="High"/>
    <s v="Europe"/>
    <s v="Service Desk"/>
    <s v="Configuration Error"/>
    <s v="No"/>
    <s v="No"/>
    <s v="Pending"/>
    <n v="2025"/>
    <s v="Jul"/>
    <s v="Jul-2025"/>
    <s v="Pending"/>
    <s v="Pending"/>
    <s v=""/>
  </r>
  <r>
    <s v="PRM-0648"/>
    <s v="PRM"/>
    <d v="2025-07-28T03:46:08"/>
    <s v="P4"/>
    <s v="Integration Root Cause"/>
    <s v="Reporting"/>
    <s v="PRM ticket requiring operational handling"/>
    <s v="Closed"/>
    <x v="3"/>
    <s v="Suresh"/>
    <n v="48"/>
    <n v="4.18"/>
    <n v="104.66"/>
    <d v="2025-08-01T12:25:39"/>
    <s v="Breached"/>
    <n v="104.66"/>
    <s v="High"/>
    <s v="India"/>
    <s v="Portal"/>
    <s v="Certificate Expiry"/>
    <s v="No"/>
    <s v="No"/>
    <s v="Breached"/>
    <n v="2025"/>
    <s v="Jul"/>
    <s v="Jul-2025"/>
    <s v="Breached"/>
    <s v="48+ Hours"/>
    <n v="56.66"/>
  </r>
  <r>
    <s v="INM-0955"/>
    <s v="INM"/>
    <d v="2025-07-28T06:13:20"/>
    <s v="P3"/>
    <s v="Network Connectivity"/>
    <s v="Security"/>
    <s v="INM ticket requiring operational handling"/>
    <s v="Noticed"/>
    <x v="2"/>
    <s v="Amit"/>
    <n v="24"/>
    <n v="0.81"/>
    <m/>
    <m/>
    <s v="Pending"/>
    <n v="3737.78"/>
    <s v="High"/>
    <s v="Europe"/>
    <s v="Email"/>
    <s v="Network Issue"/>
    <s v="No"/>
    <s v="No"/>
    <s v="Pending"/>
    <n v="2025"/>
    <s v="Jul"/>
    <s v="Jul-2025"/>
    <s v="Pending"/>
    <s v="Pending"/>
    <s v=""/>
  </r>
  <r>
    <s v="SRM-0927"/>
    <s v="SRM"/>
    <d v="2025-07-28T08:45:33"/>
    <s v="P1"/>
    <s v="New User Setup"/>
    <s v="Middleware"/>
    <s v="SRM ticket requiring operational handling"/>
    <s v="In Process"/>
    <x v="5"/>
    <s v="Ravi"/>
    <n v="4"/>
    <n v="0.14000000000000001"/>
    <m/>
    <m/>
    <s v="Pending"/>
    <n v="3735.24"/>
    <s v="Critical"/>
    <s v="Europe"/>
    <s v="Monitoring Alert"/>
    <s v="User Error"/>
    <s v="No"/>
    <s v="Yes"/>
    <s v="Pending"/>
    <n v="2025"/>
    <s v="Jul"/>
    <s v="Jul-2025"/>
    <s v="Pending"/>
    <s v="Pending"/>
    <s v=""/>
  </r>
  <r>
    <s v="PRM-0736"/>
    <s v="PRM"/>
    <d v="2025-07-28T11:20:18"/>
    <s v="P2"/>
    <s v="Recurring Application Issue"/>
    <s v="Reporting"/>
    <s v="PRM ticket requiring operational handling"/>
    <s v="In Process"/>
    <x v="2"/>
    <s v="Manoj"/>
    <n v="8"/>
    <n v="0.33"/>
    <m/>
    <m/>
    <s v="Pending"/>
    <n v="3732.66"/>
    <s v="High"/>
    <s v="APAC"/>
    <s v="Phone"/>
    <s v="Access Issue"/>
    <s v="No"/>
    <s v="No"/>
    <s v="Pending"/>
    <n v="2025"/>
    <s v="Jul"/>
    <s v="Jul-2025"/>
    <s v="Pending"/>
    <s v="Pending"/>
    <s v=""/>
  </r>
  <r>
    <s v="SRM-0176"/>
    <s v="SRM"/>
    <d v="2025-07-28T11:50:36"/>
    <s v="P4"/>
    <s v="Account Request"/>
    <s v="Infrastructure"/>
    <s v="SRM ticket requiring operational handling"/>
    <s v="Noticed"/>
    <x v="2"/>
    <s v="Rohit"/>
    <n v="48"/>
    <n v="3.03"/>
    <m/>
    <m/>
    <s v="Pending"/>
    <n v="3732.16"/>
    <s v="Low"/>
    <s v="UK"/>
    <s v="Monitoring Alert"/>
    <s v="Application Defect"/>
    <s v="No"/>
    <s v="No"/>
    <s v="Pending"/>
    <n v="2025"/>
    <s v="Jul"/>
    <s v="Jul-2025"/>
    <s v="Pending"/>
    <s v="Pending"/>
    <s v=""/>
  </r>
  <r>
    <s v="INM-0725"/>
    <s v="INM"/>
    <d v="2025-07-28T12:48:35"/>
    <s v="P3"/>
    <s v="Network Connectivity"/>
    <s v="Reporting"/>
    <s v="INM ticket requiring operational handling"/>
    <s v="Closed"/>
    <x v="3"/>
    <s v="Kavya"/>
    <n v="24"/>
    <n v="1.8"/>
    <n v="21.9"/>
    <d v="2025-07-29T10:42:46"/>
    <s v="Met"/>
    <n v="21.9"/>
    <s v="Low"/>
    <s v="Europe"/>
    <s v="Phone"/>
    <s v="Configuration Error"/>
    <s v="No"/>
    <s v="No"/>
    <s v="Met"/>
    <n v="2025"/>
    <s v="Jul"/>
    <s v="Jul-2025"/>
    <s v="Met"/>
    <s v="9-24 Hours"/>
    <n v="-2.1000000000000014"/>
  </r>
  <r>
    <s v="INM-0016"/>
    <s v="INM"/>
    <d v="2025-07-28T14:42:43"/>
    <s v="P4"/>
    <s v="Application Down"/>
    <s v="Database"/>
    <s v="INM ticket requiring operational handling"/>
    <s v="Closed"/>
    <x v="2"/>
    <s v="Rahul"/>
    <n v="48"/>
    <n v="1.01"/>
    <n v="16.71"/>
    <d v="2025-07-29T07:25:13"/>
    <s v="Met"/>
    <n v="16.71"/>
    <s v="Low"/>
    <s v="UK"/>
    <s v="Email"/>
    <s v="Network Issue"/>
    <s v="No"/>
    <s v="No"/>
    <s v="Met"/>
    <n v="2025"/>
    <s v="Jul"/>
    <s v="Jul-2025"/>
    <s v="Met"/>
    <s v="9-24 Hours"/>
    <n v="-31.29"/>
  </r>
  <r>
    <s v="PRM-0936"/>
    <s v="PRM"/>
    <d v="2025-07-29T01:04:06"/>
    <s v="P4"/>
    <s v="Capacity Problem"/>
    <s v="Middleware"/>
    <s v="PRM ticket requiring operational handling"/>
    <s v="Closed"/>
    <x v="2"/>
    <s v="Ravi"/>
    <n v="48"/>
    <n v="0.31"/>
    <n v="108.58"/>
    <d v="2025-08-02T13:38:56"/>
    <s v="Breached"/>
    <n v="108.58"/>
    <s v="High"/>
    <s v="UK"/>
    <s v="Phone"/>
    <s v="Network Issue"/>
    <s v="No"/>
    <s v="No"/>
    <s v="Breached"/>
    <n v="2025"/>
    <s v="Jul"/>
    <s v="Jul-2025"/>
    <s v="Breached"/>
    <s v="48+ Hours"/>
    <n v="60.58"/>
  </r>
  <r>
    <s v="INM-0249"/>
    <s v="INM"/>
    <d v="2025-07-29T05:08:08"/>
    <s v="P1"/>
    <s v="Server Issue"/>
    <s v="Reporting"/>
    <s v="INM ticket requiring operational handling"/>
    <s v="Closed"/>
    <x v="5"/>
    <s v="Ravi"/>
    <n v="4"/>
    <n v="0.23"/>
    <n v="3.49"/>
    <d v="2025-07-29T08:37:47"/>
    <s v="Met"/>
    <n v="3.49"/>
    <s v="Critical"/>
    <s v="APAC"/>
    <s v="Portal"/>
    <s v="Capacity Constraint"/>
    <s v="No"/>
    <s v="No"/>
    <s v="Met"/>
    <n v="2025"/>
    <s v="Jul"/>
    <s v="Jul-2025"/>
    <s v="Met"/>
    <s v="0-4 Hours"/>
    <n v="-0.50999999999999979"/>
  </r>
  <r>
    <s v="INM-0106"/>
    <s v="INM"/>
    <d v="2025-07-29T05:48:03"/>
    <s v="P2"/>
    <s v="Network Connectivity"/>
    <s v="Security"/>
    <s v="INM ticket requiring operational handling"/>
    <s v="Closed"/>
    <x v="0"/>
    <s v="Ravi"/>
    <n v="8"/>
    <n v="0.4"/>
    <n v="5.05"/>
    <d v="2025-07-29T10:51:00"/>
    <s v="Met"/>
    <n v="5.05"/>
    <s v="High"/>
    <s v="US"/>
    <s v="Phone"/>
    <s v="Capacity Constraint"/>
    <s v="No"/>
    <s v="Yes"/>
    <s v="Met"/>
    <n v="2025"/>
    <s v="Jul"/>
    <s v="Jul-2025"/>
    <s v="Met"/>
    <s v="5-8 Hours"/>
    <n v="-2.95"/>
  </r>
  <r>
    <s v="PRM-0206"/>
    <s v="PRM"/>
    <d v="2025-07-29T07:11:22"/>
    <s v="P3"/>
    <s v="Process Gap"/>
    <s v="Security"/>
    <s v="PRM ticket requiring operational handling"/>
    <s v="In Process"/>
    <x v="1"/>
    <s v="Manoj"/>
    <n v="24"/>
    <n v="2.61"/>
    <m/>
    <m/>
    <s v="Pending"/>
    <n v="3712.81"/>
    <s v="Low"/>
    <s v="India"/>
    <s v="Phone"/>
    <s v="Network Issue"/>
    <s v="No"/>
    <s v="No"/>
    <s v="Pending"/>
    <n v="2025"/>
    <s v="Jul"/>
    <s v="Jul-2025"/>
    <s v="Pending"/>
    <s v="Pending"/>
    <s v=""/>
  </r>
  <r>
    <s v="INM-0990"/>
    <s v="INM"/>
    <d v="2025-07-29T14:42:38"/>
    <s v="P4"/>
    <s v="Integration Failure"/>
    <s v="Application"/>
    <s v="INM ticket requiring operational handling"/>
    <s v="In Process"/>
    <x v="0"/>
    <s v="Pooja"/>
    <n v="48"/>
    <n v="4.49"/>
    <m/>
    <m/>
    <s v="Pending"/>
    <n v="3705.29"/>
    <s v="High"/>
    <s v="APAC"/>
    <s v="Service Desk"/>
    <s v="Unknown"/>
    <s v="No"/>
    <s v="No"/>
    <s v="Pending"/>
    <n v="2025"/>
    <s v="Jul"/>
    <s v="Jul-2025"/>
    <s v="Pending"/>
    <s v="Pending"/>
    <s v=""/>
  </r>
  <r>
    <s v="SRM-0077"/>
    <s v="SRM"/>
    <d v="2025-07-29T15:23:13"/>
    <s v="P3"/>
    <s v="Report Request"/>
    <s v="Security"/>
    <s v="SRM ticket requiring operational handling"/>
    <s v="Assigned"/>
    <x v="5"/>
    <s v="Suresh"/>
    <n v="24"/>
    <n v="1.92"/>
    <m/>
    <m/>
    <s v="Pending"/>
    <n v="3704.61"/>
    <s v="High"/>
    <s v="Europe"/>
    <s v="Portal"/>
    <s v="Certificate Expiry"/>
    <s v="No"/>
    <s v="No"/>
    <s v="Pending"/>
    <n v="2025"/>
    <s v="Jul"/>
    <s v="Jul-2025"/>
    <s v="Pending"/>
    <s v="Pending"/>
    <s v=""/>
  </r>
  <r>
    <s v="PRM-0195"/>
    <s v="PRM"/>
    <d v="2025-07-29T21:44:53"/>
    <s v="P4"/>
    <s v="Process Gap"/>
    <s v="Reporting"/>
    <s v="PRM ticket requiring operational handling"/>
    <s v="Assigned"/>
    <x v="1"/>
    <s v="Neha"/>
    <n v="48"/>
    <n v="4.42"/>
    <m/>
    <m/>
    <s v="Pending"/>
    <n v="3698.25"/>
    <s v="Low"/>
    <s v="Europe"/>
    <s v="Monitoring Alert"/>
    <s v="Capacity Constraint"/>
    <s v="No"/>
    <s v="No"/>
    <s v="Pending"/>
    <n v="2025"/>
    <s v="Jul"/>
    <s v="Jul-2025"/>
    <s v="Pending"/>
    <s v="Pending"/>
    <s v=""/>
  </r>
  <r>
    <s v="SRM-0577"/>
    <s v="SRM"/>
    <d v="2025-07-30T11:32:05"/>
    <s v="P3"/>
    <s v="Software Installation"/>
    <s v="Application"/>
    <s v="SRM ticket requiring operational handling"/>
    <s v="In Process"/>
    <x v="4"/>
    <s v="Asha"/>
    <n v="24"/>
    <n v="4.9000000000000004"/>
    <m/>
    <m/>
    <s v="Pending"/>
    <n v="3684.47"/>
    <s v="High"/>
    <s v="India"/>
    <s v="Service Desk"/>
    <s v="Network Issue"/>
    <s v="No"/>
    <s v="No"/>
    <s v="Pending"/>
    <n v="2025"/>
    <s v="Jul"/>
    <s v="Jul-2025"/>
    <s v="Pending"/>
    <s v="Pending"/>
    <s v=""/>
  </r>
  <r>
    <s v="SRM-0816"/>
    <s v="SRM"/>
    <d v="2025-07-30T12:59:22"/>
    <s v="P4"/>
    <s v="Access Request"/>
    <s v="Security"/>
    <s v="SRM ticket requiring operational handling"/>
    <s v="In Process"/>
    <x v="4"/>
    <s v="Vikram"/>
    <n v="48"/>
    <n v="4.25"/>
    <m/>
    <m/>
    <s v="Pending"/>
    <n v="3683.01"/>
    <s v="Low"/>
    <s v="US"/>
    <s v="Service Desk"/>
    <s v="Certificate Expiry"/>
    <s v="No"/>
    <s v="No"/>
    <s v="Pending"/>
    <n v="2025"/>
    <s v="Jul"/>
    <s v="Jul-2025"/>
    <s v="Pending"/>
    <s v="Pending"/>
    <s v=""/>
  </r>
  <r>
    <s v="INM-0213"/>
    <s v="INM"/>
    <d v="2025-07-30T18:19:51"/>
    <s v="P3"/>
    <s v="Login/Access"/>
    <s v="Application"/>
    <s v="INM ticket requiring operational handling"/>
    <s v="In Process"/>
    <x v="2"/>
    <s v="Arjun"/>
    <n v="24"/>
    <n v="6.85"/>
    <m/>
    <m/>
    <s v="Pending"/>
    <n v="3677.67"/>
    <s v="High"/>
    <s v="India"/>
    <s v="Service Desk"/>
    <s v="Network Issue"/>
    <s v="No"/>
    <s v="No"/>
    <s v="Pending"/>
    <n v="2025"/>
    <s v="Jul"/>
    <s v="Jul-2025"/>
    <s v="Pending"/>
    <s v="Pending"/>
    <s v=""/>
  </r>
  <r>
    <s v="PRM-0137"/>
    <s v="PRM"/>
    <d v="2025-07-30T21:30:14"/>
    <s v="P5"/>
    <s v="Process Gap"/>
    <s v="Middleware"/>
    <s v="PRM ticket requiring operational handling"/>
    <s v="Assigned"/>
    <x v="0"/>
    <s v="Priya"/>
    <n v="72"/>
    <n v="8.18"/>
    <m/>
    <m/>
    <s v="Pending"/>
    <n v="3674.5"/>
    <s v="Medium"/>
    <s v="UK"/>
    <s v="Email"/>
    <s v="Certificate Expiry"/>
    <s v="No"/>
    <s v="No"/>
    <s v="Pending"/>
    <n v="2025"/>
    <s v="Jul"/>
    <s v="Jul-2025"/>
    <s v="Pending"/>
    <s v="Pending"/>
    <s v=""/>
  </r>
  <r>
    <s v="SRM-0657"/>
    <s v="SRM"/>
    <d v="2025-07-31T03:52:40"/>
    <s v="P4"/>
    <s v="New User Setup"/>
    <s v="Security"/>
    <s v="SRM ticket requiring operational handling"/>
    <s v="Answered"/>
    <x v="1"/>
    <s v="Meera"/>
    <n v="48"/>
    <n v="4.0599999999999996"/>
    <n v="16.22"/>
    <d v="2025-07-31T20:06:02"/>
    <s v="Met"/>
    <n v="16.22"/>
    <s v="Medium"/>
    <s v="India"/>
    <s v="Email"/>
    <s v="Network Issue"/>
    <s v="No"/>
    <s v="No"/>
    <s v="Met"/>
    <n v="2025"/>
    <s v="Jul"/>
    <s v="Jul-2025"/>
    <s v="Met"/>
    <s v="9-24 Hours"/>
    <n v="-31.78"/>
  </r>
  <r>
    <s v="PRM-0728"/>
    <s v="PRM"/>
    <d v="2025-07-31T18:01:38"/>
    <s v="P3"/>
    <s v="Integration Root Cause"/>
    <s v="Infrastructure"/>
    <s v="PRM ticket requiring operational handling"/>
    <s v="Closed"/>
    <x v="4"/>
    <s v="Arjun"/>
    <n v="24"/>
    <n v="0.44"/>
    <n v="8.42"/>
    <d v="2025-08-01T02:26:56"/>
    <s v="Met"/>
    <n v="8.42"/>
    <s v="Low"/>
    <s v="India"/>
    <s v="Phone"/>
    <s v="Application Defect"/>
    <s v="No"/>
    <s v="No"/>
    <s v="Met"/>
    <n v="2025"/>
    <s v="Jul"/>
    <s v="Jul-2025"/>
    <s v="Met"/>
    <s v="9-24 Hours"/>
    <n v="-15.58"/>
  </r>
  <r>
    <s v="SRM-0024"/>
    <s v="SRM"/>
    <d v="2025-07-31T19:08:16"/>
    <s v="P4"/>
    <s v="Account Request"/>
    <s v="Infrastructure"/>
    <s v="SRM ticket requiring operational handling"/>
    <s v="Answered"/>
    <x v="4"/>
    <s v="Swati"/>
    <n v="48"/>
    <n v="8.73"/>
    <n v="25.01"/>
    <d v="2025-08-01T20:08:38"/>
    <s v="Met"/>
    <n v="25.01"/>
    <s v="Medium"/>
    <s v="Europe"/>
    <s v="Portal"/>
    <s v="Application Defect"/>
    <s v="No"/>
    <s v="No"/>
    <s v="Met"/>
    <n v="2025"/>
    <s v="Jul"/>
    <s v="Jul-2025"/>
    <s v="Met"/>
    <s v="25-48 Hours"/>
    <n v="-22.99"/>
  </r>
  <r>
    <s v="SRM-0177"/>
    <s v="SRM"/>
    <d v="2025-08-01T02:20:30"/>
    <s v="P4"/>
    <s v="Certificate Request"/>
    <s v="Middleware"/>
    <s v="SRM ticket requiring operational handling"/>
    <s v="In Process"/>
    <x v="5"/>
    <s v="Swati"/>
    <n v="48"/>
    <n v="4.0199999999999996"/>
    <m/>
    <m/>
    <s v="Pending"/>
    <n v="3645.66"/>
    <s v="Low"/>
    <s v="US"/>
    <s v="Email"/>
    <s v="Capacity Constraint"/>
    <s v="No"/>
    <s v="No"/>
    <s v="Pending"/>
    <n v="2025"/>
    <s v="Aug"/>
    <s v="Aug-2025"/>
    <s v="Pending"/>
    <s v="Pending"/>
    <s v=""/>
  </r>
  <r>
    <s v="PRM-0271"/>
    <s v="PRM"/>
    <d v="2025-08-01T03:36:55"/>
    <s v="P4"/>
    <s v="Security Vulnerability"/>
    <s v="Security"/>
    <s v="PRM ticket requiring operational handling"/>
    <s v="In Process"/>
    <x v="2"/>
    <s v="Neha"/>
    <n v="48"/>
    <n v="13.84"/>
    <m/>
    <m/>
    <s v="Pending"/>
    <n v="3644.38"/>
    <s v="Medium"/>
    <s v="APAC"/>
    <s v="Phone"/>
    <s v="Network Issue"/>
    <s v="No"/>
    <s v="No"/>
    <s v="Pending"/>
    <n v="2025"/>
    <s v="Aug"/>
    <s v="Aug-2025"/>
    <s v="Pending"/>
    <s v="Pending"/>
    <s v=""/>
  </r>
  <r>
    <s v="SRM-0519"/>
    <s v="SRM"/>
    <d v="2025-08-01T09:51:34"/>
    <s v="P4"/>
    <s v="Data Request"/>
    <s v="Infrastructure"/>
    <s v="SRM ticket requiring operational handling"/>
    <s v="In Process"/>
    <x v="4"/>
    <s v="Asha"/>
    <n v="48"/>
    <n v="3.32"/>
    <m/>
    <m/>
    <s v="Pending"/>
    <n v="3638.14"/>
    <s v="Low"/>
    <s v="APAC"/>
    <s v="Portal"/>
    <s v="Certificate Expiry"/>
    <s v="No"/>
    <s v="No"/>
    <s v="Pending"/>
    <n v="2025"/>
    <s v="Aug"/>
    <s v="Aug-2025"/>
    <s v="Pending"/>
    <s v="Pending"/>
    <s v=""/>
  </r>
  <r>
    <s v="SRM-0375"/>
    <s v="SRM"/>
    <d v="2025-08-01T11:43:03"/>
    <s v="P5"/>
    <s v="Report Request"/>
    <s v="Security"/>
    <s v="SRM ticket requiring operational handling"/>
    <s v="In Process"/>
    <x v="0"/>
    <s v="Priya"/>
    <n v="72"/>
    <n v="4.71"/>
    <m/>
    <m/>
    <s v="Pending"/>
    <n v="3636.28"/>
    <s v="Medium"/>
    <s v="UK"/>
    <s v="Portal"/>
    <s v="Application Defect"/>
    <s v="No"/>
    <s v="No"/>
    <s v="Pending"/>
    <n v="2025"/>
    <s v="Aug"/>
    <s v="Aug-2025"/>
    <s v="Pending"/>
    <s v="Pending"/>
    <s v=""/>
  </r>
  <r>
    <s v="PRM-0856"/>
    <s v="PRM"/>
    <d v="2025-08-01T20:27:55"/>
    <s v="P4"/>
    <s v="Integration Root Cause"/>
    <s v="Security"/>
    <s v="PRM ticket requiring operational handling"/>
    <s v="Closed"/>
    <x v="1"/>
    <s v="Swati"/>
    <n v="48"/>
    <n v="15.5"/>
    <n v="38.54"/>
    <d v="2025-08-03T11:00:16"/>
    <s v="Met"/>
    <n v="38.54"/>
    <s v="High"/>
    <s v="Europe"/>
    <s v="Monitoring Alert"/>
    <s v="Application Defect"/>
    <s v="Yes"/>
    <s v="No"/>
    <s v="Met"/>
    <n v="2025"/>
    <s v="Aug"/>
    <s v="Aug-2025"/>
    <s v="Met"/>
    <s v="25-48 Hours"/>
    <n v="-9.4600000000000009"/>
  </r>
  <r>
    <s v="INM-0559"/>
    <s v="INM"/>
    <d v="2025-08-02T10:16:23"/>
    <s v="P4"/>
    <s v="Integration Failure"/>
    <s v="Access"/>
    <s v="INM ticket requiring operational handling"/>
    <s v="Answered"/>
    <x v="2"/>
    <s v="Asha"/>
    <n v="48"/>
    <n v="3.4"/>
    <n v="99.37"/>
    <d v="2025-08-06T13:38:34"/>
    <s v="Breached"/>
    <n v="99.37"/>
    <s v="Medium"/>
    <s v="Europe"/>
    <s v="Service Desk"/>
    <s v="Configuration Error"/>
    <s v="No"/>
    <s v="No"/>
    <s v="Breached"/>
    <n v="2025"/>
    <s v="Aug"/>
    <s v="Aug-2025"/>
    <s v="Breached"/>
    <s v="48+ Hours"/>
    <n v="51.370000000000005"/>
  </r>
  <r>
    <s v="INM-0639"/>
    <s v="INM"/>
    <d v="2025-08-02T12:02:24"/>
    <s v="P3"/>
    <s v="Network Connectivity"/>
    <s v="Infrastructure"/>
    <s v="INM ticket requiring operational handling"/>
    <s v="Answered"/>
    <x v="0"/>
    <s v="Nisha"/>
    <n v="24"/>
    <n v="1"/>
    <n v="8.23"/>
    <d v="2025-08-02T20:16:05"/>
    <s v="Met"/>
    <n v="8.23"/>
    <s v="High"/>
    <s v="US"/>
    <s v="Email"/>
    <s v="Capacity Constraint"/>
    <s v="No"/>
    <s v="No"/>
    <s v="Met"/>
    <n v="2025"/>
    <s v="Aug"/>
    <s v="Aug-2025"/>
    <s v="Met"/>
    <s v="9-24 Hours"/>
    <n v="-15.77"/>
  </r>
  <r>
    <s v="SRM-0117"/>
    <s v="SRM"/>
    <d v="2025-08-03T00:05:29"/>
    <s v="P3"/>
    <s v="Configuration Change"/>
    <s v="Database"/>
    <s v="SRM ticket requiring operational handling"/>
    <s v="Assigned"/>
    <x v="3"/>
    <s v="Meera"/>
    <n v="24"/>
    <n v="1.5"/>
    <m/>
    <m/>
    <s v="Pending"/>
    <n v="3599.91"/>
    <s v="Medium"/>
    <s v="APAC"/>
    <s v="Monitoring Alert"/>
    <s v="Certificate Expiry"/>
    <s v="No"/>
    <s v="No"/>
    <s v="Pending"/>
    <n v="2025"/>
    <s v="Aug"/>
    <s v="Aug-2025"/>
    <s v="Pending"/>
    <s v="Pending"/>
    <s v=""/>
  </r>
  <r>
    <s v="INM-0261"/>
    <s v="INM"/>
    <d v="2025-08-03T00:52:10"/>
    <s v="P3"/>
    <s v="Login/Access"/>
    <s v="Reporting"/>
    <s v="INM ticket requiring operational handling"/>
    <s v="Closed"/>
    <x v="4"/>
    <s v="Ravi"/>
    <n v="24"/>
    <n v="0.55000000000000004"/>
    <n v="8.7799999999999994"/>
    <d v="2025-08-03T09:38:49"/>
    <s v="Met"/>
    <n v="8.7799999999999994"/>
    <s v="High"/>
    <s v="APAC"/>
    <s v="Portal"/>
    <s v="Application Defect"/>
    <s v="No"/>
    <s v="No"/>
    <s v="Met"/>
    <n v="2025"/>
    <s v="Aug"/>
    <s v="Aug-2025"/>
    <s v="Met"/>
    <s v="9-24 Hours"/>
    <n v="-15.22"/>
  </r>
  <r>
    <s v="SRM-0899"/>
    <s v="SRM"/>
    <d v="2025-08-03T03:45:15"/>
    <s v="P5"/>
    <s v="Software Installation"/>
    <s v="Application"/>
    <s v="SRM ticket requiring operational handling"/>
    <s v="Answered"/>
    <x v="3"/>
    <s v="Meera"/>
    <n v="72"/>
    <n v="5.33"/>
    <n v="92.5"/>
    <d v="2025-08-07T00:15:18"/>
    <s v="Breached"/>
    <n v="92.5"/>
    <s v="Low"/>
    <s v="Europe"/>
    <s v="Email"/>
    <s v="Infrastructure Failure"/>
    <s v="No"/>
    <s v="No"/>
    <s v="Breached"/>
    <n v="2025"/>
    <s v="Aug"/>
    <s v="Aug-2025"/>
    <s v="Breached"/>
    <s v="48+ Hours"/>
    <n v="20.5"/>
  </r>
  <r>
    <s v="PRM-0162"/>
    <s v="PRM"/>
    <d v="2025-08-03T15:42:30"/>
    <s v="P5"/>
    <s v="Process Gap"/>
    <s v="Reporting"/>
    <s v="PRM ticket requiring operational handling"/>
    <s v="Assigned"/>
    <x v="5"/>
    <s v="Rohit"/>
    <n v="72"/>
    <n v="2.21"/>
    <m/>
    <m/>
    <s v="Pending"/>
    <n v="3584.29"/>
    <s v="Low"/>
    <s v="APAC"/>
    <s v="Phone"/>
    <s v="Configuration Error"/>
    <s v="No"/>
    <s v="No"/>
    <s v="Pending"/>
    <n v="2025"/>
    <s v="Aug"/>
    <s v="Aug-2025"/>
    <s v="Pending"/>
    <s v="Pending"/>
    <s v=""/>
  </r>
  <r>
    <s v="INM-0135"/>
    <s v="INM"/>
    <d v="2025-08-04T01:56:48"/>
    <s v="P3"/>
    <s v="Application Down"/>
    <s v="Reporting"/>
    <s v="INM ticket requiring operational handling"/>
    <s v="In Process"/>
    <x v="4"/>
    <s v="Meera"/>
    <n v="24"/>
    <n v="1.03"/>
    <m/>
    <m/>
    <s v="Pending"/>
    <n v="3574.05"/>
    <s v="Medium"/>
    <s v="UK"/>
    <s v="Service Desk"/>
    <s v="Capacity Constraint"/>
    <s v="No"/>
    <s v="No"/>
    <s v="Pending"/>
    <n v="2025"/>
    <s v="Aug"/>
    <s v="Aug-2025"/>
    <s v="Pending"/>
    <s v="Pending"/>
    <s v=""/>
  </r>
  <r>
    <s v="SRM-0106"/>
    <s v="SRM"/>
    <d v="2025-08-04T05:11:43"/>
    <s v="P4"/>
    <s v="Configuration Change"/>
    <s v="Middleware"/>
    <s v="SRM ticket requiring operational handling"/>
    <s v="Noticed"/>
    <x v="0"/>
    <s v="Meera"/>
    <n v="48"/>
    <n v="1.61"/>
    <m/>
    <m/>
    <s v="Pending"/>
    <n v="3570.8"/>
    <s v="High"/>
    <s v="US"/>
    <s v="Monitoring Alert"/>
    <s v="Certificate Expiry"/>
    <s v="No"/>
    <s v="No"/>
    <s v="Pending"/>
    <n v="2025"/>
    <s v="Aug"/>
    <s v="Aug-2025"/>
    <s v="Pending"/>
    <s v="Pending"/>
    <s v=""/>
  </r>
  <r>
    <s v="INM-0692"/>
    <s v="INM"/>
    <d v="2025-08-04T05:29:40"/>
    <s v="P4"/>
    <s v="Performance Issue"/>
    <s v="Access"/>
    <s v="INM ticket requiring operational handling"/>
    <s v="In Process"/>
    <x v="4"/>
    <s v="Vikram"/>
    <n v="48"/>
    <n v="1.1000000000000001"/>
    <m/>
    <m/>
    <s v="Pending"/>
    <n v="3570.51"/>
    <s v="Low"/>
    <s v="US"/>
    <s v="Phone"/>
    <s v="Network Issue"/>
    <s v="No"/>
    <s v="No"/>
    <s v="Pending"/>
    <n v="2025"/>
    <s v="Aug"/>
    <s v="Aug-2025"/>
    <s v="Pending"/>
    <s v="Pending"/>
    <s v=""/>
  </r>
  <r>
    <s v="INM-0745"/>
    <s v="INM"/>
    <d v="2025-08-04T07:23:28"/>
    <s v="P4"/>
    <s v="Network Connectivity"/>
    <s v="Infrastructure"/>
    <s v="INM ticket requiring operational handling"/>
    <s v="Closed"/>
    <x v="1"/>
    <s v="Amit"/>
    <n v="48"/>
    <n v="3.27"/>
    <n v="20.260000000000002"/>
    <d v="2025-08-05T03:38:49"/>
    <s v="Met"/>
    <n v="20.260000000000002"/>
    <s v="Medium"/>
    <s v="APAC"/>
    <s v="Portal"/>
    <s v="Network Issue"/>
    <s v="No"/>
    <s v="No"/>
    <s v="Met"/>
    <n v="2025"/>
    <s v="Aug"/>
    <s v="Aug-2025"/>
    <s v="Met"/>
    <s v="9-24 Hours"/>
    <n v="-27.74"/>
  </r>
  <r>
    <s v="INM-0071"/>
    <s v="INM"/>
    <d v="2025-08-04T15:24:33"/>
    <s v="P5"/>
    <s v="Application Down"/>
    <s v="Reporting"/>
    <s v="INM ticket requiring operational handling"/>
    <s v="Answered"/>
    <x v="3"/>
    <s v="Meera"/>
    <n v="72"/>
    <n v="7.78"/>
    <n v="3.76"/>
    <d v="2025-08-04T19:10:03"/>
    <s v="Met"/>
    <n v="3.76"/>
    <s v="Low"/>
    <s v="US"/>
    <s v="Monitoring Alert"/>
    <s v="Configuration Error"/>
    <s v="No"/>
    <s v="No"/>
    <s v="Met"/>
    <n v="2025"/>
    <s v="Aug"/>
    <s v="Aug-2025"/>
    <s v="Met"/>
    <s v="0-4 Hours"/>
    <n v="-68.239999999999995"/>
  </r>
  <r>
    <s v="SRM-0739"/>
    <s v="SRM"/>
    <d v="2025-08-05T04:27:25"/>
    <s v="P5"/>
    <s v="Account Request"/>
    <s v="Database"/>
    <s v="SRM ticket requiring operational handling"/>
    <s v="Answered"/>
    <x v="3"/>
    <s v="Rahul"/>
    <n v="72"/>
    <n v="9.27"/>
    <n v="23.29"/>
    <d v="2025-08-06T03:44:46"/>
    <s v="Met"/>
    <n v="23.29"/>
    <s v="High"/>
    <s v="India"/>
    <s v="Phone"/>
    <s v="Application Defect"/>
    <s v="No"/>
    <s v="No"/>
    <s v="Met"/>
    <n v="2025"/>
    <s v="Aug"/>
    <s v="Aug-2025"/>
    <s v="Met"/>
    <s v="9-24 Hours"/>
    <n v="-48.71"/>
  </r>
  <r>
    <s v="INM-0484"/>
    <s v="INM"/>
    <d v="2025-08-05T11:21:31"/>
    <s v="P5"/>
    <s v="Certificate/TLS"/>
    <s v="Reporting"/>
    <s v="INM ticket requiring operational handling"/>
    <s v="Closed"/>
    <x v="5"/>
    <s v="Divya"/>
    <n v="72"/>
    <n v="7.36"/>
    <n v="104.16"/>
    <d v="2025-08-09T19:31:23"/>
    <s v="Breached"/>
    <n v="104.16"/>
    <s v="Medium"/>
    <s v="UK"/>
    <s v="Portal"/>
    <s v="Unknown"/>
    <s v="No"/>
    <s v="No"/>
    <s v="Breached"/>
    <n v="2025"/>
    <s v="Aug"/>
    <s v="Aug-2025"/>
    <s v="Breached"/>
    <s v="48+ Hours"/>
    <n v="32.159999999999997"/>
  </r>
  <r>
    <s v="INM-0105"/>
    <s v="INM"/>
    <d v="2025-08-05T11:48:22"/>
    <s v="P5"/>
    <s v="Performance Issue"/>
    <s v="Application"/>
    <s v="INM ticket requiring operational handling"/>
    <s v="In Process"/>
    <x v="3"/>
    <s v="Vikram"/>
    <n v="72"/>
    <n v="7.73"/>
    <m/>
    <m/>
    <s v="Pending"/>
    <n v="3540.19"/>
    <s v="Low"/>
    <s v="UK"/>
    <s v="Monitoring Alert"/>
    <s v="Application Defect"/>
    <s v="No"/>
    <s v="No"/>
    <s v="Pending"/>
    <n v="2025"/>
    <s v="Aug"/>
    <s v="Aug-2025"/>
    <s v="Pending"/>
    <s v="Pending"/>
    <s v=""/>
  </r>
  <r>
    <s v="PRM-0626"/>
    <s v="PRM"/>
    <d v="2025-08-05T14:19:24"/>
    <s v="P3"/>
    <s v="Capacity Problem"/>
    <s v="Security"/>
    <s v="PRM ticket requiring operational handling"/>
    <s v="In Process"/>
    <x v="0"/>
    <s v="Vikram"/>
    <n v="24"/>
    <n v="0.4"/>
    <m/>
    <m/>
    <s v="Pending"/>
    <n v="3537.68"/>
    <s v="Low"/>
    <s v="Europe"/>
    <s v="Service Desk"/>
    <s v="Third-Party Dependency"/>
    <s v="No"/>
    <s v="No"/>
    <s v="Pending"/>
    <n v="2025"/>
    <s v="Aug"/>
    <s v="Aug-2025"/>
    <s v="Pending"/>
    <s v="Pending"/>
    <s v=""/>
  </r>
  <r>
    <s v="PRM-0109"/>
    <s v="PRM"/>
    <d v="2025-08-05T18:40:52"/>
    <s v="P5"/>
    <s v="Security Vulnerability"/>
    <s v="Middleware"/>
    <s v="PRM ticket requiring operational handling"/>
    <s v="Closed"/>
    <x v="2"/>
    <s v="Ravi"/>
    <n v="72"/>
    <n v="1.96"/>
    <n v="16.5"/>
    <d v="2025-08-06T11:10:50"/>
    <s v="Met"/>
    <n v="16.5"/>
    <s v="Medium"/>
    <s v="APAC"/>
    <s v="Email"/>
    <s v="User Error"/>
    <s v="No"/>
    <s v="No"/>
    <s v="Met"/>
    <n v="2025"/>
    <s v="Aug"/>
    <s v="Aug-2025"/>
    <s v="Met"/>
    <s v="9-24 Hours"/>
    <n v="-55.5"/>
  </r>
  <r>
    <s v="PRM-0442"/>
    <s v="PRM"/>
    <d v="2025-08-06T06:54:24"/>
    <s v="P5"/>
    <s v="Database Root Cause"/>
    <s v="Database"/>
    <s v="PRM ticket requiring operational handling"/>
    <s v="Noticed"/>
    <x v="1"/>
    <s v="Sneha"/>
    <n v="72"/>
    <n v="4.26"/>
    <m/>
    <m/>
    <s v="Pending"/>
    <n v="3521.09"/>
    <s v="Low"/>
    <s v="Europe"/>
    <s v="Email"/>
    <s v="Application Defect"/>
    <s v="No"/>
    <s v="No"/>
    <s v="Pending"/>
    <n v="2025"/>
    <s v="Aug"/>
    <s v="Aug-2025"/>
    <s v="Pending"/>
    <s v="Pending"/>
    <s v=""/>
  </r>
  <r>
    <s v="SRM-0965"/>
    <s v="SRM"/>
    <d v="2025-08-06T18:09:10"/>
    <s v="P3"/>
    <s v="Certificate Request"/>
    <s v="Reporting"/>
    <s v="SRM ticket requiring operational handling"/>
    <s v="Noticed"/>
    <x v="5"/>
    <s v="Priya"/>
    <n v="24"/>
    <n v="4.6500000000000004"/>
    <m/>
    <m/>
    <s v="Pending"/>
    <n v="3509.85"/>
    <s v="High"/>
    <s v="Europe"/>
    <s v="Email"/>
    <s v="Network Issue"/>
    <s v="No"/>
    <s v="No"/>
    <s v="Pending"/>
    <n v="2025"/>
    <s v="Aug"/>
    <s v="Aug-2025"/>
    <s v="Pending"/>
    <s v="Pending"/>
    <s v=""/>
  </r>
  <r>
    <s v="INM-0716"/>
    <s v="INM"/>
    <d v="2025-08-07T05:56:56"/>
    <s v="P4"/>
    <s v="Performance Issue"/>
    <s v="Middleware"/>
    <s v="INM ticket requiring operational handling"/>
    <s v="Closed"/>
    <x v="4"/>
    <s v="Sneha"/>
    <n v="48"/>
    <n v="3.82"/>
    <n v="25.58"/>
    <d v="2025-08-08T07:31:48"/>
    <s v="Met"/>
    <n v="25.58"/>
    <s v="High"/>
    <s v="UK"/>
    <s v="Email"/>
    <s v="Unknown"/>
    <s v="No"/>
    <s v="No"/>
    <s v="Met"/>
    <n v="2025"/>
    <s v="Aug"/>
    <s v="Aug-2025"/>
    <s v="Met"/>
    <s v="25-48 Hours"/>
    <n v="-22.42"/>
  </r>
  <r>
    <s v="SRM-0435"/>
    <s v="SRM"/>
    <d v="2025-08-07T08:07:16"/>
    <s v="P4"/>
    <s v="Account Request"/>
    <s v="Security"/>
    <s v="SRM ticket requiring operational handling"/>
    <s v="Closed"/>
    <x v="3"/>
    <s v="Meera"/>
    <n v="48"/>
    <n v="3.54"/>
    <n v="31.93"/>
    <d v="2025-08-08T16:03:00"/>
    <s v="Met"/>
    <n v="31.93"/>
    <s v="Medium"/>
    <s v="Europe"/>
    <s v="Monitoring Alert"/>
    <s v="Application Defect"/>
    <s v="No"/>
    <s v="No"/>
    <s v="Met"/>
    <n v="2025"/>
    <s v="Aug"/>
    <s v="Aug-2025"/>
    <s v="Met"/>
    <s v="25-48 Hours"/>
    <n v="-16.07"/>
  </r>
  <r>
    <s v="SRM-0691"/>
    <s v="SRM"/>
    <d v="2025-08-07T08:12:28"/>
    <s v="P4"/>
    <s v="Account Request"/>
    <s v="Infrastructure"/>
    <s v="SRM ticket requiring operational handling"/>
    <s v="Closed"/>
    <x v="1"/>
    <s v="Divya"/>
    <n v="48"/>
    <n v="3.49"/>
    <n v="18.28"/>
    <d v="2025-08-08T02:29:30"/>
    <s v="Met"/>
    <n v="18.28"/>
    <s v="Low"/>
    <s v="Europe"/>
    <s v="Portal"/>
    <s v="Capacity Constraint"/>
    <s v="No"/>
    <s v="No"/>
    <s v="Met"/>
    <n v="2025"/>
    <s v="Aug"/>
    <s v="Aug-2025"/>
    <s v="Met"/>
    <s v="9-24 Hours"/>
    <n v="-29.72"/>
  </r>
  <r>
    <s v="PRM-0684"/>
    <s v="PRM"/>
    <d v="2025-08-07T16:42:01"/>
    <s v="P3"/>
    <s v="Security Vulnerability"/>
    <s v="Security"/>
    <s v="PRM ticket requiring operational handling"/>
    <s v="Closed"/>
    <x v="4"/>
    <s v="Amit"/>
    <n v="24"/>
    <n v="1.93"/>
    <n v="22.29"/>
    <d v="2025-08-08T14:59:10"/>
    <s v="Met"/>
    <n v="22.29"/>
    <s v="Medium"/>
    <s v="Europe"/>
    <s v="Email"/>
    <s v="Unknown"/>
    <s v="No"/>
    <s v="Yes"/>
    <s v="Met"/>
    <n v="2025"/>
    <s v="Aug"/>
    <s v="Aug-2025"/>
    <s v="Met"/>
    <s v="9-24 Hours"/>
    <n v="-1.7100000000000009"/>
  </r>
  <r>
    <s v="SRM-0979"/>
    <s v="SRM"/>
    <d v="2025-08-07T22:35:56"/>
    <s v="P4"/>
    <s v="Account Request"/>
    <s v="Infrastructure"/>
    <s v="SRM ticket requiring operational handling"/>
    <s v="Closed"/>
    <x v="1"/>
    <s v="Divya"/>
    <n v="48"/>
    <n v="2.95"/>
    <n v="41.46"/>
    <d v="2025-08-09T16:03:37"/>
    <s v="Met"/>
    <n v="41.46"/>
    <s v="Low"/>
    <s v="India"/>
    <s v="Email"/>
    <s v="Third-Party Dependency"/>
    <s v="No"/>
    <s v="Yes"/>
    <s v="Met"/>
    <n v="2025"/>
    <s v="Aug"/>
    <s v="Aug-2025"/>
    <s v="Met"/>
    <s v="25-48 Hours"/>
    <n v="-6.5399999999999991"/>
  </r>
  <r>
    <s v="INM-0591"/>
    <s v="INM"/>
    <d v="2025-08-08T07:25:11"/>
    <s v="P4"/>
    <s v="Integration Failure"/>
    <s v="Reporting"/>
    <s v="INM ticket requiring operational handling"/>
    <s v="Closed"/>
    <x v="3"/>
    <s v="Amit"/>
    <n v="48"/>
    <n v="2.5499999999999998"/>
    <n v="22.83"/>
    <d v="2025-08-09T06:14:43"/>
    <s v="Met"/>
    <n v="22.83"/>
    <s v="Medium"/>
    <s v="UK"/>
    <s v="Email"/>
    <s v="Third-Party Dependency"/>
    <s v="No"/>
    <s v="No"/>
    <s v="Met"/>
    <n v="2025"/>
    <s v="Aug"/>
    <s v="Aug-2025"/>
    <s v="Met"/>
    <s v="9-24 Hours"/>
    <n v="-25.17"/>
  </r>
  <r>
    <s v="INM-0686"/>
    <s v="INM"/>
    <d v="2025-08-08T10:42:42"/>
    <s v="P4"/>
    <s v="Database Issue"/>
    <s v="Database"/>
    <s v="INM ticket requiring operational handling"/>
    <s v="Assigned"/>
    <x v="2"/>
    <s v="Pooja"/>
    <n v="48"/>
    <n v="0.44"/>
    <m/>
    <m/>
    <s v="Pending"/>
    <n v="3469.29"/>
    <s v="High"/>
    <s v="US"/>
    <s v="Portal"/>
    <s v="Unknown"/>
    <s v="No"/>
    <s v="No"/>
    <s v="Pending"/>
    <n v="2025"/>
    <s v="Aug"/>
    <s v="Aug-2025"/>
    <s v="Pending"/>
    <s v="Pending"/>
    <s v=""/>
  </r>
  <r>
    <s v="INM-0860"/>
    <s v="INM"/>
    <d v="2025-08-08T12:06:34"/>
    <s v="P2"/>
    <s v="Database Issue"/>
    <s v="Database"/>
    <s v="INM ticket requiring operational handling"/>
    <s v="Closed"/>
    <x v="1"/>
    <s v="Rahul"/>
    <n v="8"/>
    <n v="0.65"/>
    <n v="16.600000000000001"/>
    <d v="2025-08-09T04:42:24"/>
    <s v="Breached"/>
    <n v="16.600000000000001"/>
    <s v="High"/>
    <s v="Europe"/>
    <s v="Phone"/>
    <s v="Access Issue"/>
    <s v="No"/>
    <s v="No"/>
    <s v="Breached"/>
    <n v="2025"/>
    <s v="Aug"/>
    <s v="Aug-2025"/>
    <s v="Breached"/>
    <s v="9-24 Hours"/>
    <n v="8.6000000000000014"/>
  </r>
  <r>
    <s v="PRM-0117"/>
    <s v="PRM"/>
    <d v="2025-08-08T12:18:33"/>
    <s v="P2"/>
    <s v="Infrastructure Root Cause"/>
    <s v="Middleware"/>
    <s v="PRM ticket requiring operational handling"/>
    <s v="Closed"/>
    <x v="3"/>
    <s v="Divya"/>
    <n v="8"/>
    <n v="0.55000000000000004"/>
    <n v="3.42"/>
    <d v="2025-08-08T15:43:59"/>
    <s v="Met"/>
    <n v="3.42"/>
    <s v="High"/>
    <s v="India"/>
    <s v="Service Desk"/>
    <s v="Infrastructure Failure"/>
    <s v="No"/>
    <s v="No"/>
    <s v="Met"/>
    <n v="2025"/>
    <s v="Aug"/>
    <s v="Aug-2025"/>
    <s v="Met"/>
    <s v="0-4 Hours"/>
    <n v="-4.58"/>
  </r>
  <r>
    <s v="INM-0852"/>
    <s v="INM"/>
    <d v="2025-08-08T21:11:47"/>
    <s v="P3"/>
    <s v="Login/Access"/>
    <s v="Access"/>
    <s v="INM ticket requiring operational handling"/>
    <s v="Closed"/>
    <x v="2"/>
    <s v="Pooja"/>
    <n v="24"/>
    <n v="1.44"/>
    <n v="14.7"/>
    <d v="2025-08-09T11:54:02"/>
    <s v="Met"/>
    <n v="14.7"/>
    <s v="Medium"/>
    <s v="UK"/>
    <s v="Monitoring Alert"/>
    <s v="Application Defect"/>
    <s v="No"/>
    <s v="No"/>
    <s v="Met"/>
    <n v="2025"/>
    <s v="Aug"/>
    <s v="Aug-2025"/>
    <s v="Met"/>
    <s v="9-24 Hours"/>
    <n v="-9.3000000000000007"/>
  </r>
  <r>
    <s v="PRM-0879"/>
    <s v="PRM"/>
    <d v="2025-08-09T03:42:59"/>
    <s v="P4"/>
    <s v="Infrastructure Root Cause"/>
    <s v="Database"/>
    <s v="PRM ticket requiring operational handling"/>
    <s v="In Process"/>
    <x v="4"/>
    <s v="Sneha"/>
    <n v="48"/>
    <n v="4.95"/>
    <m/>
    <m/>
    <s v="Pending"/>
    <n v="3452.28"/>
    <s v="Low"/>
    <s v="Europe"/>
    <s v="Service Desk"/>
    <s v="Application Defect"/>
    <s v="No"/>
    <s v="No"/>
    <s v="Pending"/>
    <n v="2025"/>
    <s v="Aug"/>
    <s v="Aug-2025"/>
    <s v="Pending"/>
    <s v="Pending"/>
    <s v=""/>
  </r>
  <r>
    <s v="INM-0596"/>
    <s v="INM"/>
    <d v="2025-08-09T06:44:30"/>
    <s v="P4"/>
    <s v="Server Issue"/>
    <s v="Reporting"/>
    <s v="INM ticket requiring operational handling"/>
    <s v="Closed"/>
    <x v="2"/>
    <s v="Sneha"/>
    <n v="48"/>
    <n v="3.82"/>
    <n v="29.93"/>
    <d v="2025-08-10T12:40:18"/>
    <s v="Met"/>
    <n v="29.93"/>
    <s v="Low"/>
    <s v="Europe"/>
    <s v="Service Desk"/>
    <s v="Certificate Expiry"/>
    <s v="No"/>
    <s v="No"/>
    <s v="Met"/>
    <n v="2025"/>
    <s v="Aug"/>
    <s v="Aug-2025"/>
    <s v="Met"/>
    <s v="25-48 Hours"/>
    <n v="-18.07"/>
  </r>
  <r>
    <s v="SRM-0015"/>
    <s v="SRM"/>
    <d v="2025-08-09T07:06:02"/>
    <s v="P4"/>
    <s v="New User Setup"/>
    <s v="Database"/>
    <s v="SRM ticket requiring operational handling"/>
    <s v="Closed"/>
    <x v="5"/>
    <s v="Priya"/>
    <n v="48"/>
    <n v="5.7"/>
    <n v="54.24"/>
    <d v="2025-08-11T13:20:14"/>
    <s v="Breached"/>
    <n v="54.24"/>
    <s v="Medium"/>
    <s v="UK"/>
    <s v="Email"/>
    <s v="User Error"/>
    <s v="No"/>
    <s v="No"/>
    <s v="Breached"/>
    <n v="2025"/>
    <s v="Aug"/>
    <s v="Aug-2025"/>
    <s v="Breached"/>
    <s v="48+ Hours"/>
    <n v="6.240000000000002"/>
  </r>
  <r>
    <s v="SRM-0446"/>
    <s v="SRM"/>
    <d v="2025-08-09T11:37:04"/>
    <s v="P4"/>
    <s v="Access Request"/>
    <s v="Reporting"/>
    <s v="SRM ticket requiring operational handling"/>
    <s v="In Process"/>
    <x v="1"/>
    <s v="Sneha"/>
    <n v="48"/>
    <n v="3.04"/>
    <m/>
    <m/>
    <s v="Pending"/>
    <n v="3444.38"/>
    <s v="Medium"/>
    <s v="Europe"/>
    <s v="Email"/>
    <s v="Certificate Expiry"/>
    <s v="No"/>
    <s v="No"/>
    <s v="Pending"/>
    <n v="2025"/>
    <s v="Aug"/>
    <s v="Aug-2025"/>
    <s v="Pending"/>
    <s v="Pending"/>
    <s v=""/>
  </r>
  <r>
    <s v="PRM-0920"/>
    <s v="PRM"/>
    <d v="2025-08-09T17:41:24"/>
    <s v="P5"/>
    <s v="Infrastructure Root Cause"/>
    <s v="Security"/>
    <s v="PRM ticket requiring operational handling"/>
    <s v="In Process"/>
    <x v="3"/>
    <s v="Kiran"/>
    <n v="72"/>
    <n v="7.38"/>
    <m/>
    <m/>
    <s v="Pending"/>
    <n v="3438.31"/>
    <s v="Medium"/>
    <s v="India"/>
    <s v="Monitoring Alert"/>
    <s v="Application Defect"/>
    <s v="No"/>
    <s v="No"/>
    <s v="Pending"/>
    <n v="2025"/>
    <s v="Aug"/>
    <s v="Aug-2025"/>
    <s v="Pending"/>
    <s v="Pending"/>
    <s v=""/>
  </r>
  <r>
    <s v="INM-0551"/>
    <s v="INM"/>
    <d v="2025-08-10T01:36:33"/>
    <s v="P2"/>
    <s v="Login/Access"/>
    <s v="Database"/>
    <s v="INM ticket requiring operational handling"/>
    <s v="Answered"/>
    <x v="3"/>
    <s v="Manoj"/>
    <n v="8"/>
    <n v="0.34"/>
    <n v="4.46"/>
    <d v="2025-08-10T06:04:26"/>
    <s v="Met"/>
    <n v="4.46"/>
    <s v="High"/>
    <s v="UK"/>
    <s v="Phone"/>
    <s v="Access Issue"/>
    <s v="No"/>
    <s v="No"/>
    <s v="Met"/>
    <n v="2025"/>
    <s v="Aug"/>
    <s v="Aug-2025"/>
    <s v="Met"/>
    <s v="5-8 Hours"/>
    <n v="-3.54"/>
  </r>
  <r>
    <s v="INM-0428"/>
    <s v="INM"/>
    <d v="2025-08-10T19:33:37"/>
    <s v="P4"/>
    <s v="Certificate/TLS"/>
    <s v="Application"/>
    <s v="INM ticket requiring operational handling"/>
    <s v="Noticed"/>
    <x v="0"/>
    <s v="Ravi"/>
    <n v="48"/>
    <n v="2.4"/>
    <m/>
    <m/>
    <s v="Pending"/>
    <n v="3412.44"/>
    <s v="High"/>
    <s v="US"/>
    <s v="Monitoring Alert"/>
    <s v="Capacity Constraint"/>
    <s v="No"/>
    <s v="No"/>
    <s v="Pending"/>
    <n v="2025"/>
    <s v="Aug"/>
    <s v="Aug-2025"/>
    <s v="Pending"/>
    <s v="Pending"/>
    <s v=""/>
  </r>
  <r>
    <s v="SRM-0066"/>
    <s v="SRM"/>
    <d v="2025-08-10T20:52:16"/>
    <s v="P2"/>
    <s v="Software Installation"/>
    <s v="Middleware"/>
    <s v="SRM ticket requiring operational handling"/>
    <s v="In Process"/>
    <x v="1"/>
    <s v="Nisha"/>
    <n v="8"/>
    <n v="1.66"/>
    <m/>
    <m/>
    <s v="Pending"/>
    <n v="3411.13"/>
    <s v="High"/>
    <s v="Europe"/>
    <s v="Portal"/>
    <s v="Third-Party Dependency"/>
    <s v="No"/>
    <s v="No"/>
    <s v="Pending"/>
    <n v="2025"/>
    <s v="Aug"/>
    <s v="Aug-2025"/>
    <s v="Pending"/>
    <s v="Pending"/>
    <s v=""/>
  </r>
  <r>
    <s v="INM-0472"/>
    <s v="INM"/>
    <d v="2025-08-10T23:42:27"/>
    <s v="P3"/>
    <s v="Network Connectivity"/>
    <s v="Application"/>
    <s v="INM ticket requiring operational handling"/>
    <s v="Closed"/>
    <x v="2"/>
    <s v="Priya"/>
    <n v="24"/>
    <n v="2.6"/>
    <n v="8.36"/>
    <d v="2025-08-11T08:04:20"/>
    <s v="Met"/>
    <n v="8.36"/>
    <s v="High"/>
    <s v="US"/>
    <s v="Monitoring Alert"/>
    <s v="Access Issue"/>
    <s v="No"/>
    <s v="No"/>
    <s v="Met"/>
    <n v="2025"/>
    <s v="Aug"/>
    <s v="Aug-2025"/>
    <s v="Met"/>
    <s v="9-24 Hours"/>
    <n v="-15.64"/>
  </r>
  <r>
    <s v="INM-0654"/>
    <s v="INM"/>
    <d v="2025-08-11T00:15:00"/>
    <s v="P3"/>
    <s v="Server Issue"/>
    <s v="Access"/>
    <s v="INM ticket requiring operational handling"/>
    <s v="Closed"/>
    <x v="1"/>
    <s v="Amit"/>
    <n v="24"/>
    <n v="1.62"/>
    <n v="21.46"/>
    <d v="2025-08-11T21:42:50"/>
    <s v="Met"/>
    <n v="21.46"/>
    <s v="High"/>
    <s v="India"/>
    <s v="Portal"/>
    <s v="Network Issue"/>
    <s v="No"/>
    <s v="No"/>
    <s v="Met"/>
    <n v="2025"/>
    <s v="Aug"/>
    <s v="Aug-2025"/>
    <s v="Met"/>
    <s v="9-24 Hours"/>
    <n v="-2.5399999999999991"/>
  </r>
  <r>
    <s v="INM-0092"/>
    <s v="INM"/>
    <d v="2025-08-11T06:47:08"/>
    <s v="P3"/>
    <s v="Integration Failure"/>
    <s v="Reporting"/>
    <s v="INM ticket requiring operational handling"/>
    <s v="In Process"/>
    <x v="0"/>
    <s v="Pooja"/>
    <n v="24"/>
    <n v="0.35"/>
    <m/>
    <m/>
    <s v="Pending"/>
    <n v="3401.21"/>
    <s v="Medium"/>
    <s v="India"/>
    <s v="Service Desk"/>
    <s v="Application Defect"/>
    <s v="No"/>
    <s v="No"/>
    <s v="Pending"/>
    <n v="2025"/>
    <s v="Aug"/>
    <s v="Aug-2025"/>
    <s v="Pending"/>
    <s v="Pending"/>
    <s v=""/>
  </r>
  <r>
    <s v="INM-0103"/>
    <s v="INM"/>
    <d v="2025-08-11T09:08:59"/>
    <s v="P1"/>
    <s v="Login/Access"/>
    <s v="Access"/>
    <s v="INM ticket requiring operational handling"/>
    <s v="Closed"/>
    <x v="5"/>
    <s v="Anil"/>
    <n v="4"/>
    <n v="0.1"/>
    <n v="8.7200000000000006"/>
    <d v="2025-08-11T17:52:10"/>
    <s v="Breached"/>
    <n v="8.7200000000000006"/>
    <s v="Critical"/>
    <s v="Europe"/>
    <s v="Email"/>
    <s v="Access Issue"/>
    <s v="No"/>
    <s v="No"/>
    <s v="Breached"/>
    <n v="2025"/>
    <s v="Aug"/>
    <s v="Aug-2025"/>
    <s v="Breached"/>
    <s v="9-24 Hours"/>
    <n v="4.7200000000000006"/>
  </r>
  <r>
    <s v="PRM-0377"/>
    <s v="PRM"/>
    <d v="2025-08-11T19:09:03"/>
    <s v="P4"/>
    <s v="Process Gap"/>
    <s v="Database"/>
    <s v="PRM ticket requiring operational handling"/>
    <s v="Closed"/>
    <x v="0"/>
    <s v="Neha"/>
    <n v="48"/>
    <n v="2.92"/>
    <n v="19.82"/>
    <d v="2025-08-12T14:58:32"/>
    <s v="Met"/>
    <n v="19.82"/>
    <s v="High"/>
    <s v="India"/>
    <s v="Monitoring Alert"/>
    <s v="Unknown"/>
    <s v="No"/>
    <s v="No"/>
    <s v="Met"/>
    <n v="2025"/>
    <s v="Aug"/>
    <s v="Aug-2025"/>
    <s v="Met"/>
    <s v="9-24 Hours"/>
    <n v="-28.18"/>
  </r>
  <r>
    <s v="PRM-0890"/>
    <s v="PRM"/>
    <d v="2025-08-11T20:12:41"/>
    <s v="P4"/>
    <s v="Database Root Cause"/>
    <s v="Middleware"/>
    <s v="PRM ticket requiring operational handling"/>
    <s v="Assigned"/>
    <x v="1"/>
    <s v="Meera"/>
    <n v="48"/>
    <n v="2.16"/>
    <m/>
    <m/>
    <s v="Pending"/>
    <n v="3387.79"/>
    <s v="Low"/>
    <s v="APAC"/>
    <s v="Phone"/>
    <s v="Network Issue"/>
    <s v="No"/>
    <s v="No"/>
    <s v="Pending"/>
    <n v="2025"/>
    <s v="Aug"/>
    <s v="Aug-2025"/>
    <s v="Pending"/>
    <s v="Pending"/>
    <s v=""/>
  </r>
  <r>
    <s v="PRM-0455"/>
    <s v="PRM"/>
    <d v="2025-08-11T21:03:30"/>
    <s v="P5"/>
    <s v="Database Root Cause"/>
    <s v="Access"/>
    <s v="PRM ticket requiring operational handling"/>
    <s v="Assigned"/>
    <x v="1"/>
    <s v="Swati"/>
    <n v="72"/>
    <n v="5.03"/>
    <m/>
    <m/>
    <s v="Pending"/>
    <n v="3386.94"/>
    <s v="Medium"/>
    <s v="APAC"/>
    <s v="Service Desk"/>
    <s v="User Error"/>
    <s v="No"/>
    <s v="Yes"/>
    <s v="Pending"/>
    <n v="2025"/>
    <s v="Aug"/>
    <s v="Aug-2025"/>
    <s v="Pending"/>
    <s v="Pending"/>
    <s v=""/>
  </r>
  <r>
    <s v="PRM-0322"/>
    <s v="PRM"/>
    <d v="2025-08-12T18:42:28"/>
    <s v="P4"/>
    <s v="Infrastructure Root Cause"/>
    <s v="Application"/>
    <s v="PRM ticket requiring operational handling"/>
    <s v="Assigned"/>
    <x v="2"/>
    <s v="Manoj"/>
    <n v="48"/>
    <n v="4.0599999999999996"/>
    <m/>
    <m/>
    <s v="Pending"/>
    <n v="3365.29"/>
    <s v="Low"/>
    <s v="India"/>
    <s v="Service Desk"/>
    <s v="Application Defect"/>
    <s v="No"/>
    <s v="No"/>
    <s v="Pending"/>
    <n v="2025"/>
    <s v="Aug"/>
    <s v="Aug-2025"/>
    <s v="Pending"/>
    <s v="Pending"/>
    <s v=""/>
  </r>
  <r>
    <s v="SRM-0290"/>
    <s v="SRM"/>
    <d v="2025-08-12T22:53:00"/>
    <s v="P5"/>
    <s v="Data Request"/>
    <s v="Application"/>
    <s v="SRM ticket requiring operational handling"/>
    <s v="Assigned"/>
    <x v="4"/>
    <s v="Ravi"/>
    <n v="72"/>
    <n v="1.4"/>
    <m/>
    <m/>
    <s v="Pending"/>
    <n v="3361.12"/>
    <s v="High"/>
    <s v="India"/>
    <s v="Portal"/>
    <s v="Infrastructure Failure"/>
    <s v="No"/>
    <s v="No"/>
    <s v="Pending"/>
    <n v="2025"/>
    <s v="Aug"/>
    <s v="Aug-2025"/>
    <s v="Pending"/>
    <s v="Pending"/>
    <s v=""/>
  </r>
  <r>
    <s v="INM-0291"/>
    <s v="INM"/>
    <d v="2025-08-13T08:29:21"/>
    <s v="P2"/>
    <s v="Login/Access"/>
    <s v="Access"/>
    <s v="INM ticket requiring operational handling"/>
    <s v="Closed"/>
    <x v="5"/>
    <s v="Swati"/>
    <n v="8"/>
    <n v="0.48"/>
    <n v="2.5099999999999998"/>
    <d v="2025-08-13T11:00:06"/>
    <s v="Met"/>
    <n v="2.5099999999999998"/>
    <s v="High"/>
    <s v="UK"/>
    <s v="Service Desk"/>
    <s v="Configuration Error"/>
    <s v="No"/>
    <s v="No"/>
    <s v="Met"/>
    <n v="2025"/>
    <s v="Aug"/>
    <s v="Aug-2025"/>
    <s v="Met"/>
    <s v="0-4 Hours"/>
    <n v="-5.49"/>
  </r>
  <r>
    <s v="SRM-0249"/>
    <s v="SRM"/>
    <d v="2025-08-13T09:04:45"/>
    <s v="P4"/>
    <s v="Account Request"/>
    <s v="Middleware"/>
    <s v="SRM ticket requiring operational handling"/>
    <s v="Closed"/>
    <x v="2"/>
    <s v="Priya"/>
    <n v="48"/>
    <n v="0.83"/>
    <n v="108.41"/>
    <d v="2025-08-17T21:29:38"/>
    <s v="Breached"/>
    <n v="108.41"/>
    <s v="High"/>
    <s v="India"/>
    <s v="Email"/>
    <s v="Configuration Error"/>
    <s v="No"/>
    <s v="No"/>
    <s v="Breached"/>
    <n v="2025"/>
    <s v="Aug"/>
    <s v="Aug-2025"/>
    <s v="Breached"/>
    <s v="48+ Hours"/>
    <n v="60.41"/>
  </r>
  <r>
    <s v="INM-0336"/>
    <s v="INM"/>
    <d v="2025-08-13T19:57:48"/>
    <s v="P4"/>
    <s v="Integration Failure"/>
    <s v="Application"/>
    <s v="INM ticket requiring operational handling"/>
    <s v="Closed"/>
    <x v="5"/>
    <s v="Vikram"/>
    <n v="48"/>
    <n v="4.5"/>
    <n v="107.02"/>
    <d v="2025-08-18T06:59:05"/>
    <s v="Breached"/>
    <n v="107.02"/>
    <s v="Medium"/>
    <s v="Europe"/>
    <s v="Service Desk"/>
    <s v="Third-Party Dependency"/>
    <s v="Yes"/>
    <s v="No"/>
    <s v="Breached"/>
    <n v="2025"/>
    <s v="Aug"/>
    <s v="Aug-2025"/>
    <s v="Breached"/>
    <s v="48+ Hours"/>
    <n v="59.019999999999996"/>
  </r>
  <r>
    <s v="INM-0837"/>
    <s v="INM"/>
    <d v="2025-08-13T21:41:16"/>
    <s v="P3"/>
    <s v="Database Issue"/>
    <s v="Middleware"/>
    <s v="INM ticket requiring operational handling"/>
    <s v="In Process"/>
    <x v="4"/>
    <s v="Nisha"/>
    <n v="24"/>
    <n v="3.49"/>
    <m/>
    <m/>
    <s v="Pending"/>
    <n v="3338.31"/>
    <s v="Medium"/>
    <s v="US"/>
    <s v="Phone"/>
    <s v="Access Issue"/>
    <s v="No"/>
    <s v="No"/>
    <s v="Pending"/>
    <n v="2025"/>
    <s v="Aug"/>
    <s v="Aug-2025"/>
    <s v="Pending"/>
    <s v="Pending"/>
    <s v=""/>
  </r>
  <r>
    <s v="PRM-0361"/>
    <s v="PRM"/>
    <d v="2025-08-13T22:04:31"/>
    <s v="P2"/>
    <s v="Integration Root Cause"/>
    <s v="Reporting"/>
    <s v="PRM ticket requiring operational handling"/>
    <s v="In Process"/>
    <x v="0"/>
    <s v="Nisha"/>
    <n v="8"/>
    <n v="0.32"/>
    <m/>
    <m/>
    <s v="Pending"/>
    <n v="3337.92"/>
    <s v="High"/>
    <s v="Europe"/>
    <s v="Email"/>
    <s v="User Error"/>
    <s v="No"/>
    <s v="No"/>
    <s v="Pending"/>
    <n v="2025"/>
    <s v="Aug"/>
    <s v="Aug-2025"/>
    <s v="Pending"/>
    <s v="Pending"/>
    <s v=""/>
  </r>
  <r>
    <s v="INM-0227"/>
    <s v="INM"/>
    <d v="2025-08-14T03:08:38"/>
    <s v="P4"/>
    <s v="Performance Issue"/>
    <s v="Middleware"/>
    <s v="INM ticket requiring operational handling"/>
    <s v="In Process"/>
    <x v="4"/>
    <s v="Anil"/>
    <n v="48"/>
    <n v="3"/>
    <m/>
    <m/>
    <s v="Pending"/>
    <n v="3332.86"/>
    <s v="Low"/>
    <s v="India"/>
    <s v="Portal"/>
    <s v="Capacity Constraint"/>
    <s v="No"/>
    <s v="No"/>
    <s v="Pending"/>
    <n v="2025"/>
    <s v="Aug"/>
    <s v="Aug-2025"/>
    <s v="Pending"/>
    <s v="Pending"/>
    <s v=""/>
  </r>
  <r>
    <s v="SRM-0468"/>
    <s v="SRM"/>
    <d v="2025-08-14T14:39:28"/>
    <s v="P3"/>
    <s v="Configuration Change"/>
    <s v="Access"/>
    <s v="SRM ticket requiring operational handling"/>
    <s v="Closed"/>
    <x v="4"/>
    <s v="Swati"/>
    <n v="24"/>
    <n v="0.4"/>
    <n v="18.170000000000002"/>
    <d v="2025-08-15T08:49:33"/>
    <s v="Met"/>
    <n v="18.170000000000002"/>
    <s v="High"/>
    <s v="APAC"/>
    <s v="Email"/>
    <s v="Access Issue"/>
    <s v="No"/>
    <s v="No"/>
    <s v="Met"/>
    <n v="2025"/>
    <s v="Aug"/>
    <s v="Aug-2025"/>
    <s v="Met"/>
    <s v="9-24 Hours"/>
    <n v="-5.8299999999999983"/>
  </r>
  <r>
    <s v="PRM-0411"/>
    <s v="PRM"/>
    <d v="2025-08-14T15:19:30"/>
    <s v="P5"/>
    <s v="Performance Root Cause"/>
    <s v="Middleware"/>
    <s v="PRM ticket requiring operational handling"/>
    <s v="In Process"/>
    <x v="2"/>
    <s v="Kiran"/>
    <n v="72"/>
    <n v="8.5"/>
    <m/>
    <m/>
    <s v="Pending"/>
    <n v="3320.68"/>
    <s v="Medium"/>
    <s v="Europe"/>
    <s v="Service Desk"/>
    <s v="Access Issue"/>
    <s v="No"/>
    <s v="No"/>
    <s v="Pending"/>
    <n v="2025"/>
    <s v="Aug"/>
    <s v="Aug-2025"/>
    <s v="Pending"/>
    <s v="Pending"/>
    <s v=""/>
  </r>
  <r>
    <s v="SRM-0138"/>
    <s v="SRM"/>
    <d v="2025-08-16T03:53:35"/>
    <s v="P5"/>
    <s v="Report Request"/>
    <s v="Infrastructure"/>
    <s v="SRM ticket requiring operational handling"/>
    <s v="In Process"/>
    <x v="0"/>
    <s v="Suresh"/>
    <n v="72"/>
    <n v="4.22"/>
    <m/>
    <m/>
    <s v="Pending"/>
    <n v="3284.11"/>
    <s v="Low"/>
    <s v="Europe"/>
    <s v="Portal"/>
    <s v="Configuration Error"/>
    <s v="No"/>
    <s v="No"/>
    <s v="Pending"/>
    <n v="2025"/>
    <s v="Aug"/>
    <s v="Aug-2025"/>
    <s v="Pending"/>
    <s v="Pending"/>
    <s v=""/>
  </r>
  <r>
    <s v="SRM-0356"/>
    <s v="SRM"/>
    <d v="2025-08-16T08:49:01"/>
    <s v="P5"/>
    <s v="Configuration Change"/>
    <s v="Database"/>
    <s v="SRM ticket requiring operational handling"/>
    <s v="Assigned"/>
    <x v="3"/>
    <s v="Swati"/>
    <n v="72"/>
    <n v="5.24"/>
    <m/>
    <m/>
    <s v="Pending"/>
    <n v="3279.18"/>
    <s v="Low"/>
    <s v="UK"/>
    <s v="Monitoring Alert"/>
    <s v="Application Defect"/>
    <s v="No"/>
    <s v="No"/>
    <s v="Pending"/>
    <n v="2025"/>
    <s v="Aug"/>
    <s v="Aug-2025"/>
    <s v="Pending"/>
    <s v="Pending"/>
    <s v=""/>
  </r>
  <r>
    <s v="SRM-0703"/>
    <s v="SRM"/>
    <d v="2025-08-16T15:52:26"/>
    <s v="P4"/>
    <s v="Software Installation"/>
    <s v="Database"/>
    <s v="SRM ticket requiring operational handling"/>
    <s v="Assigned"/>
    <x v="5"/>
    <s v="Arjun"/>
    <n v="48"/>
    <n v="4.1500000000000004"/>
    <m/>
    <m/>
    <s v="Pending"/>
    <n v="3272.13"/>
    <s v="Medium"/>
    <s v="APAC"/>
    <s v="Monitoring Alert"/>
    <s v="Application Defect"/>
    <s v="No"/>
    <s v="No"/>
    <s v="Pending"/>
    <n v="2025"/>
    <s v="Aug"/>
    <s v="Aug-2025"/>
    <s v="Pending"/>
    <s v="Pending"/>
    <s v=""/>
  </r>
  <r>
    <s v="SRM-0076"/>
    <s v="SRM"/>
    <d v="2025-08-17T07:33:03"/>
    <s v="P4"/>
    <s v="New User Setup"/>
    <s v="Access"/>
    <s v="SRM ticket requiring operational handling"/>
    <s v="Closed"/>
    <x v="2"/>
    <s v="Anil"/>
    <n v="48"/>
    <n v="7.03"/>
    <n v="38.68"/>
    <d v="2025-08-18T22:13:35"/>
    <s v="Met"/>
    <n v="38.68"/>
    <s v="High"/>
    <s v="India"/>
    <s v="Monitoring Alert"/>
    <s v="Capacity Constraint"/>
    <s v="No"/>
    <s v="No"/>
    <s v="Met"/>
    <n v="2025"/>
    <s v="Aug"/>
    <s v="Aug-2025"/>
    <s v="Met"/>
    <s v="25-48 Hours"/>
    <n v="-9.32"/>
  </r>
  <r>
    <s v="SRM-0628"/>
    <s v="SRM"/>
    <d v="2025-08-17T09:54:10"/>
    <s v="P5"/>
    <s v="Access Request"/>
    <s v="Access"/>
    <s v="SRM ticket requiring operational handling"/>
    <s v="Answered"/>
    <x v="3"/>
    <s v="Rahul"/>
    <n v="72"/>
    <n v="1.44"/>
    <n v="38.94"/>
    <d v="2025-08-19T00:50:23"/>
    <s v="Met"/>
    <n v="38.94"/>
    <s v="High"/>
    <s v="Europe"/>
    <s v="Service Desk"/>
    <s v="Configuration Error"/>
    <s v="No"/>
    <s v="No"/>
    <s v="Met"/>
    <n v="2025"/>
    <s v="Aug"/>
    <s v="Aug-2025"/>
    <s v="Met"/>
    <s v="25-48 Hours"/>
    <n v="-33.06"/>
  </r>
  <r>
    <s v="INM-0885"/>
    <s v="INM"/>
    <d v="2025-08-17T13:02:04"/>
    <s v="P2"/>
    <s v="Integration Failure"/>
    <s v="Reporting"/>
    <s v="INM ticket requiring operational handling"/>
    <s v="Closed"/>
    <x v="1"/>
    <s v="Arjun"/>
    <n v="8"/>
    <n v="0.18"/>
    <n v="1.1100000000000001"/>
    <d v="2025-08-17T14:08:40"/>
    <s v="Met"/>
    <n v="1.1100000000000001"/>
    <s v="High"/>
    <s v="APAC"/>
    <s v="Email"/>
    <s v="Access Issue"/>
    <s v="No"/>
    <s v="No"/>
    <s v="Met"/>
    <n v="2025"/>
    <s v="Aug"/>
    <s v="Aug-2025"/>
    <s v="Met"/>
    <s v="0-4 Hours"/>
    <n v="-6.89"/>
  </r>
  <r>
    <s v="PRM-0421"/>
    <s v="PRM"/>
    <d v="2025-08-17T13:45:57"/>
    <s v="P4"/>
    <s v="Database Root Cause"/>
    <s v="Infrastructure"/>
    <s v="PRM ticket requiring operational handling"/>
    <s v="Closed"/>
    <x v="4"/>
    <s v="Neha"/>
    <n v="48"/>
    <n v="1.28"/>
    <n v="17.739999999999998"/>
    <d v="2025-08-18T07:30:03"/>
    <s v="Met"/>
    <n v="17.739999999999998"/>
    <s v="Low"/>
    <s v="India"/>
    <s v="Email"/>
    <s v="Unknown"/>
    <s v="No"/>
    <s v="No"/>
    <s v="Met"/>
    <n v="2025"/>
    <s v="Aug"/>
    <s v="Aug-2025"/>
    <s v="Met"/>
    <s v="9-24 Hours"/>
    <n v="-30.26"/>
  </r>
  <r>
    <s v="INM-0166"/>
    <s v="INM"/>
    <d v="2025-08-18T01:10:24"/>
    <s v="P1"/>
    <s v="Performance Issue"/>
    <s v="Application"/>
    <s v="INM ticket requiring operational handling"/>
    <s v="Closed"/>
    <x v="5"/>
    <s v="Suresh"/>
    <n v="4"/>
    <n v="0.22"/>
    <n v="2.46"/>
    <d v="2025-08-18T03:37:45"/>
    <s v="Met"/>
    <n v="2.46"/>
    <s v="Critical"/>
    <s v="Europe"/>
    <s v="Phone"/>
    <s v="Unknown"/>
    <s v="No"/>
    <s v="Yes"/>
    <s v="Met"/>
    <n v="2025"/>
    <s v="Aug"/>
    <s v="Aug-2025"/>
    <s v="Met"/>
    <s v="0-4 Hours"/>
    <n v="-1.54"/>
  </r>
  <r>
    <s v="SRM-0796"/>
    <s v="SRM"/>
    <d v="2025-08-18T08:30:46"/>
    <s v="P5"/>
    <s v="Configuration Change"/>
    <s v="Security"/>
    <s v="SRM ticket requiring operational handling"/>
    <s v="Closed"/>
    <x v="1"/>
    <s v="Kavya"/>
    <n v="72"/>
    <n v="0.95"/>
    <n v="20.27"/>
    <d v="2025-08-19T04:47:15"/>
    <s v="Met"/>
    <n v="20.27"/>
    <s v="High"/>
    <s v="UK"/>
    <s v="Portal"/>
    <s v="Application Defect"/>
    <s v="No"/>
    <s v="No"/>
    <s v="Met"/>
    <n v="2025"/>
    <s v="Aug"/>
    <s v="Aug-2025"/>
    <s v="Met"/>
    <s v="9-24 Hours"/>
    <n v="-51.730000000000004"/>
  </r>
  <r>
    <s v="SRM-0011"/>
    <s v="SRM"/>
    <d v="2025-08-19T01:45:46"/>
    <s v="P4"/>
    <s v="Software Installation"/>
    <s v="Reporting"/>
    <s v="SRM ticket requiring operational handling"/>
    <s v="Answered"/>
    <x v="4"/>
    <s v="Suresh"/>
    <n v="48"/>
    <n v="8.83"/>
    <n v="96.3"/>
    <d v="2025-08-23T02:03:39"/>
    <s v="Breached"/>
    <n v="96.3"/>
    <s v="High"/>
    <s v="UK"/>
    <s v="Monitoring Alert"/>
    <s v="Application Defect"/>
    <s v="No"/>
    <s v="No"/>
    <s v="Breached"/>
    <n v="2025"/>
    <s v="Aug"/>
    <s v="Aug-2025"/>
    <s v="Breached"/>
    <s v="48+ Hours"/>
    <n v="48.3"/>
  </r>
  <r>
    <s v="PRM-0841"/>
    <s v="PRM"/>
    <d v="2025-08-19T01:53:40"/>
    <s v="P4"/>
    <s v="Database Root Cause"/>
    <s v="Security"/>
    <s v="PRM ticket requiring operational handling"/>
    <s v="Closed"/>
    <x v="2"/>
    <s v="Amit"/>
    <n v="48"/>
    <n v="3.34"/>
    <n v="101.48"/>
    <d v="2025-08-23T07:22:25"/>
    <s v="Breached"/>
    <n v="101.48"/>
    <s v="Medium"/>
    <s v="APAC"/>
    <s v="Phone"/>
    <s v="Access Issue"/>
    <s v="No"/>
    <s v="Yes"/>
    <s v="Breached"/>
    <n v="2025"/>
    <s v="Aug"/>
    <s v="Aug-2025"/>
    <s v="Breached"/>
    <s v="48+ Hours"/>
    <n v="53.480000000000004"/>
  </r>
  <r>
    <s v="SRM-0994"/>
    <s v="SRM"/>
    <d v="2025-08-19T11:09:20"/>
    <s v="P4"/>
    <s v="New User Setup"/>
    <s v="Security"/>
    <s v="SRM ticket requiring operational handling"/>
    <s v="Closed"/>
    <x v="2"/>
    <s v="Kiran"/>
    <n v="48"/>
    <n v="3.96"/>
    <n v="5.28"/>
    <d v="2025-08-19T16:25:59"/>
    <s v="Met"/>
    <n v="5.28"/>
    <s v="Low"/>
    <s v="India"/>
    <s v="Portal"/>
    <s v="Application Defect"/>
    <s v="No"/>
    <s v="No"/>
    <s v="Met"/>
    <n v="2025"/>
    <s v="Aug"/>
    <s v="Aug-2025"/>
    <s v="Met"/>
    <s v="5-8 Hours"/>
    <n v="-42.72"/>
  </r>
  <r>
    <s v="SRM-0349"/>
    <s v="SRM"/>
    <d v="2025-08-19T14:37:57"/>
    <s v="P3"/>
    <s v="Software Installation"/>
    <s v="Security"/>
    <s v="SRM ticket requiring operational handling"/>
    <s v="Closed"/>
    <x v="1"/>
    <s v="Ravi"/>
    <n v="24"/>
    <n v="3.88"/>
    <n v="18.43"/>
    <d v="2025-08-20T09:03:56"/>
    <s v="Met"/>
    <n v="18.43"/>
    <s v="Medium"/>
    <s v="UK"/>
    <s v="Service Desk"/>
    <s v="Third-Party Dependency"/>
    <s v="No"/>
    <s v="Yes"/>
    <s v="Met"/>
    <n v="2025"/>
    <s v="Aug"/>
    <s v="Aug-2025"/>
    <s v="Met"/>
    <s v="9-24 Hours"/>
    <n v="-5.57"/>
  </r>
  <r>
    <s v="INM-0514"/>
    <s v="INM"/>
    <d v="2025-08-19T21:52:55"/>
    <s v="P3"/>
    <s v="Network Connectivity"/>
    <s v="Database"/>
    <s v="INM ticket requiring operational handling"/>
    <s v="Closed"/>
    <x v="4"/>
    <s v="Divya"/>
    <n v="24"/>
    <n v="3.45"/>
    <n v="20.329999999999998"/>
    <d v="2025-08-20T18:12:57"/>
    <s v="Met"/>
    <n v="20.329999999999998"/>
    <s v="Low"/>
    <s v="UK"/>
    <s v="Phone"/>
    <s v="Capacity Constraint"/>
    <s v="No"/>
    <s v="No"/>
    <s v="Met"/>
    <n v="2025"/>
    <s v="Aug"/>
    <s v="Aug-2025"/>
    <s v="Met"/>
    <s v="9-24 Hours"/>
    <n v="-3.6700000000000017"/>
  </r>
  <r>
    <s v="SRM-0910"/>
    <s v="SRM"/>
    <d v="2025-08-20T01:16:25"/>
    <s v="P5"/>
    <s v="Access Request"/>
    <s v="Database"/>
    <s v="SRM ticket requiring operational handling"/>
    <s v="Closed"/>
    <x v="0"/>
    <s v="Meera"/>
    <n v="72"/>
    <n v="13.7"/>
    <n v="63.73"/>
    <d v="2025-08-22T17:00:06"/>
    <s v="Met"/>
    <n v="63.73"/>
    <s v="High"/>
    <s v="India"/>
    <s v="Portal"/>
    <s v="Capacity Constraint"/>
    <s v="No"/>
    <s v="No"/>
    <s v="Met"/>
    <n v="2025"/>
    <s v="Aug"/>
    <s v="Aug-2025"/>
    <s v="Met"/>
    <s v="48+ Hours"/>
    <n v="-8.2700000000000031"/>
  </r>
  <r>
    <s v="INM-0741"/>
    <s v="INM"/>
    <d v="2025-08-20T07:27:10"/>
    <s v="P3"/>
    <s v="Certificate/TLS"/>
    <s v="Access"/>
    <s v="INM ticket requiring operational handling"/>
    <s v="In Process"/>
    <x v="4"/>
    <s v="Suresh"/>
    <n v="24"/>
    <n v="0.64"/>
    <m/>
    <m/>
    <s v="Pending"/>
    <n v="3184.55"/>
    <s v="Medium"/>
    <s v="US"/>
    <s v="Service Desk"/>
    <s v="Application Defect"/>
    <s v="No"/>
    <s v="Yes"/>
    <s v="Pending"/>
    <n v="2025"/>
    <s v="Aug"/>
    <s v="Aug-2025"/>
    <s v="Pending"/>
    <s v="Pending"/>
    <s v=""/>
  </r>
  <r>
    <s v="PRM-0165"/>
    <s v="PRM"/>
    <d v="2025-08-20T10:12:48"/>
    <s v="P4"/>
    <s v="Process Gap"/>
    <s v="Reporting"/>
    <s v="PRM ticket requiring operational handling"/>
    <s v="Closed"/>
    <x v="2"/>
    <s v="Suresh"/>
    <n v="48"/>
    <n v="1.1399999999999999"/>
    <n v="24.87"/>
    <d v="2025-08-21T11:04:45"/>
    <s v="Met"/>
    <n v="24.87"/>
    <s v="High"/>
    <s v="US"/>
    <s v="Monitoring Alert"/>
    <s v="User Error"/>
    <s v="Yes"/>
    <s v="No"/>
    <s v="Met"/>
    <n v="2025"/>
    <s v="Aug"/>
    <s v="Aug-2025"/>
    <s v="Met"/>
    <s v="25-48 Hours"/>
    <n v="-23.13"/>
  </r>
  <r>
    <s v="SRM-0989"/>
    <s v="SRM"/>
    <d v="2025-08-20T10:17:35"/>
    <s v="P4"/>
    <s v="Account Request"/>
    <s v="Database"/>
    <s v="SRM ticket requiring operational handling"/>
    <s v="Closed"/>
    <x v="0"/>
    <s v="Amit"/>
    <n v="48"/>
    <n v="1.74"/>
    <n v="16.66"/>
    <d v="2025-08-21T02:56:54"/>
    <s v="Met"/>
    <n v="16.66"/>
    <s v="Medium"/>
    <s v="APAC"/>
    <s v="Service Desk"/>
    <s v="Third-Party Dependency"/>
    <s v="No"/>
    <s v="No"/>
    <s v="Met"/>
    <n v="2025"/>
    <s v="Aug"/>
    <s v="Aug-2025"/>
    <s v="Met"/>
    <s v="9-24 Hours"/>
    <n v="-31.34"/>
  </r>
  <r>
    <s v="PRM-0452"/>
    <s v="PRM"/>
    <d v="2025-08-20T11:27:46"/>
    <s v="P4"/>
    <s v="Capacity Problem"/>
    <s v="Database"/>
    <s v="PRM ticket requiring operational handling"/>
    <s v="In Process"/>
    <x v="0"/>
    <s v="Amit"/>
    <n v="48"/>
    <n v="0.11"/>
    <m/>
    <m/>
    <s v="Pending"/>
    <n v="3180.54"/>
    <s v="High"/>
    <s v="UK"/>
    <s v="Monitoring Alert"/>
    <s v="Application Defect"/>
    <s v="No"/>
    <s v="No"/>
    <s v="Pending"/>
    <n v="2025"/>
    <s v="Aug"/>
    <s v="Aug-2025"/>
    <s v="Pending"/>
    <s v="Pending"/>
    <s v=""/>
  </r>
  <r>
    <s v="SRM-0916"/>
    <s v="SRM"/>
    <d v="2025-08-21T19:14:15"/>
    <s v="P4"/>
    <s v="Access Request"/>
    <s v="Access"/>
    <s v="SRM ticket requiring operational handling"/>
    <s v="Assigned"/>
    <x v="4"/>
    <s v="Suresh"/>
    <n v="48"/>
    <n v="3.42"/>
    <m/>
    <m/>
    <s v="Pending"/>
    <n v="3148.76"/>
    <s v="Medium"/>
    <s v="UK"/>
    <s v="Phone"/>
    <s v="Infrastructure Failure"/>
    <s v="No"/>
    <s v="No"/>
    <s v="Pending"/>
    <n v="2025"/>
    <s v="Aug"/>
    <s v="Aug-2025"/>
    <s v="Pending"/>
    <s v="Pending"/>
    <s v=""/>
  </r>
  <r>
    <s v="SRM-0516"/>
    <s v="SRM"/>
    <d v="2025-08-21T19:26:54"/>
    <s v="P4"/>
    <s v="Software Installation"/>
    <s v="Infrastructure"/>
    <s v="SRM ticket requiring operational handling"/>
    <s v="In Process"/>
    <x v="5"/>
    <s v="Rohit"/>
    <n v="48"/>
    <n v="7.18"/>
    <m/>
    <m/>
    <s v="Pending"/>
    <n v="3148.55"/>
    <s v="High"/>
    <s v="India"/>
    <s v="Portal"/>
    <s v="Configuration Error"/>
    <s v="No"/>
    <s v="No"/>
    <s v="Pending"/>
    <n v="2025"/>
    <s v="Aug"/>
    <s v="Aug-2025"/>
    <s v="Pending"/>
    <s v="Pending"/>
    <s v=""/>
  </r>
  <r>
    <s v="PRM-0885"/>
    <s v="PRM"/>
    <d v="2025-08-22T00:03:56"/>
    <s v="P5"/>
    <s v="Recurring Application Issue"/>
    <s v="Security"/>
    <s v="PRM ticket requiring operational handling"/>
    <s v="Closed"/>
    <x v="2"/>
    <s v="Rohit"/>
    <n v="72"/>
    <n v="0.4"/>
    <n v="38.950000000000003"/>
    <d v="2025-08-23T15:01:01"/>
    <s v="Met"/>
    <n v="38.950000000000003"/>
    <s v="Medium"/>
    <s v="India"/>
    <s v="Phone"/>
    <s v="Certificate Expiry"/>
    <s v="No"/>
    <s v="No"/>
    <s v="Met"/>
    <n v="2025"/>
    <s v="Aug"/>
    <s v="Aug-2025"/>
    <s v="Met"/>
    <s v="25-48 Hours"/>
    <n v="-33.049999999999997"/>
  </r>
  <r>
    <s v="PRM-0837"/>
    <s v="PRM"/>
    <d v="2025-08-22T02:14:58"/>
    <s v="P4"/>
    <s v="Database Root Cause"/>
    <s v="Application"/>
    <s v="PRM ticket requiring operational handling"/>
    <s v="Closed"/>
    <x v="1"/>
    <s v="Swati"/>
    <n v="48"/>
    <n v="1.82"/>
    <n v="32.380000000000003"/>
    <d v="2025-08-23T10:37:36"/>
    <s v="Met"/>
    <n v="32.380000000000003"/>
    <s v="Medium"/>
    <s v="US"/>
    <s v="Service Desk"/>
    <s v="Capacity Constraint"/>
    <s v="No"/>
    <s v="No"/>
    <s v="Met"/>
    <n v="2025"/>
    <s v="Aug"/>
    <s v="Aug-2025"/>
    <s v="Met"/>
    <s v="25-48 Hours"/>
    <n v="-15.619999999999997"/>
  </r>
  <r>
    <s v="INM-0867"/>
    <s v="INM"/>
    <d v="2025-08-22T06:33:56"/>
    <s v="P5"/>
    <s v="Server Issue"/>
    <s v="Access"/>
    <s v="INM ticket requiring operational handling"/>
    <s v="Answered"/>
    <x v="5"/>
    <s v="Sneha"/>
    <n v="72"/>
    <n v="3.06"/>
    <n v="37.380000000000003"/>
    <d v="2025-08-23T19:56:57"/>
    <s v="Met"/>
    <n v="37.380000000000003"/>
    <s v="Medium"/>
    <s v="India"/>
    <s v="Email"/>
    <s v="Network Issue"/>
    <s v="No"/>
    <s v="No"/>
    <s v="Met"/>
    <n v="2025"/>
    <s v="Aug"/>
    <s v="Aug-2025"/>
    <s v="Met"/>
    <s v="25-48 Hours"/>
    <n v="-34.619999999999997"/>
  </r>
  <r>
    <s v="INM-0849"/>
    <s v="INM"/>
    <d v="2025-08-22T09:44:37"/>
    <s v="P3"/>
    <s v="Application Down"/>
    <s v="Middleware"/>
    <s v="INM ticket requiring operational handling"/>
    <s v="In Process"/>
    <x v="4"/>
    <s v="Suresh"/>
    <n v="24"/>
    <n v="2.74"/>
    <m/>
    <m/>
    <s v="Pending"/>
    <n v="3134.26"/>
    <s v="High"/>
    <s v="India"/>
    <s v="Monitoring Alert"/>
    <s v="Capacity Constraint"/>
    <s v="No"/>
    <s v="No"/>
    <s v="Pending"/>
    <n v="2025"/>
    <s v="Aug"/>
    <s v="Aug-2025"/>
    <s v="Pending"/>
    <s v="Pending"/>
    <s v=""/>
  </r>
  <r>
    <s v="PRM-0371"/>
    <s v="PRM"/>
    <d v="2025-08-22T11:21:34"/>
    <s v="P5"/>
    <s v="Capacity Problem"/>
    <s v="Security"/>
    <s v="PRM ticket requiring operational handling"/>
    <s v="Closed"/>
    <x v="4"/>
    <s v="Suresh"/>
    <n v="72"/>
    <n v="3.37"/>
    <n v="28.54"/>
    <d v="2025-08-23T15:54:03"/>
    <s v="Met"/>
    <n v="28.54"/>
    <s v="Low"/>
    <s v="US"/>
    <s v="Monitoring Alert"/>
    <s v="Capacity Constraint"/>
    <s v="No"/>
    <s v="No"/>
    <s v="Met"/>
    <n v="2025"/>
    <s v="Aug"/>
    <s v="Aug-2025"/>
    <s v="Met"/>
    <s v="25-48 Hours"/>
    <n v="-43.46"/>
  </r>
  <r>
    <s v="SRM-0028"/>
    <s v="SRM"/>
    <d v="2025-08-23T02:41:29"/>
    <s v="P3"/>
    <s v="Software Installation"/>
    <s v="Database"/>
    <s v="SRM ticket requiring operational handling"/>
    <s v="Closed"/>
    <x v="3"/>
    <s v="Pooja"/>
    <n v="24"/>
    <n v="1.72"/>
    <n v="36.08"/>
    <d v="2025-08-24T14:46:06"/>
    <s v="Breached"/>
    <n v="36.08"/>
    <s v="Medium"/>
    <s v="UK"/>
    <s v="Email"/>
    <s v="Third-Party Dependency"/>
    <s v="No"/>
    <s v="No"/>
    <s v="Breached"/>
    <n v="2025"/>
    <s v="Aug"/>
    <s v="Aug-2025"/>
    <s v="Breached"/>
    <s v="25-48 Hours"/>
    <n v="12.079999999999998"/>
  </r>
  <r>
    <s v="SRM-0966"/>
    <s v="SRM"/>
    <d v="2025-08-23T13:12:37"/>
    <s v="P4"/>
    <s v="Account Request"/>
    <s v="Access"/>
    <s v="SRM ticket requiring operational handling"/>
    <s v="Assigned"/>
    <x v="4"/>
    <s v="Nisha"/>
    <n v="48"/>
    <n v="4.3099999999999996"/>
    <m/>
    <m/>
    <s v="Pending"/>
    <n v="3106.79"/>
    <s v="Medium"/>
    <s v="APAC"/>
    <s v="Portal"/>
    <s v="Configuration Error"/>
    <s v="No"/>
    <s v="No"/>
    <s v="Pending"/>
    <n v="2025"/>
    <s v="Aug"/>
    <s v="Aug-2025"/>
    <s v="Pending"/>
    <s v="Pending"/>
    <s v=""/>
  </r>
  <r>
    <s v="INM-0149"/>
    <s v="INM"/>
    <d v="2025-08-23T15:27:22"/>
    <s v="P2"/>
    <s v="Integration Failure"/>
    <s v="Application"/>
    <s v="INM ticket requiring operational handling"/>
    <s v="In Process"/>
    <x v="0"/>
    <s v="Divya"/>
    <n v="8"/>
    <n v="1.75"/>
    <m/>
    <m/>
    <s v="Pending"/>
    <n v="3104.54"/>
    <s v="High"/>
    <s v="APAC"/>
    <s v="Phone"/>
    <s v="Third-Party Dependency"/>
    <s v="No"/>
    <s v="Yes"/>
    <s v="Pending"/>
    <n v="2025"/>
    <s v="Aug"/>
    <s v="Aug-2025"/>
    <s v="Pending"/>
    <s v="Pending"/>
    <s v=""/>
  </r>
  <r>
    <s v="PRM-0847"/>
    <s v="PRM"/>
    <d v="2025-08-24T02:37:41"/>
    <s v="P5"/>
    <s v="Recurring Application Issue"/>
    <s v="Security"/>
    <s v="PRM ticket requiring operational handling"/>
    <s v="In Process"/>
    <x v="4"/>
    <s v="Priya"/>
    <n v="72"/>
    <n v="6.1"/>
    <m/>
    <m/>
    <s v="Pending"/>
    <n v="3093.37"/>
    <s v="High"/>
    <s v="Europe"/>
    <s v="Phone"/>
    <s v="Application Defect"/>
    <s v="No"/>
    <s v="No"/>
    <s v="Pending"/>
    <n v="2025"/>
    <s v="Aug"/>
    <s v="Aug-2025"/>
    <s v="Pending"/>
    <s v="Pending"/>
    <s v=""/>
  </r>
  <r>
    <s v="PRM-0951"/>
    <s v="PRM"/>
    <d v="2025-08-24T05:57:20"/>
    <s v="P1"/>
    <s v="Security Vulnerability"/>
    <s v="Infrastructure"/>
    <s v="PRM ticket requiring operational handling"/>
    <s v="Closed"/>
    <x v="3"/>
    <s v="Ravi"/>
    <n v="4"/>
    <n v="0.23"/>
    <n v="1.1200000000000001"/>
    <d v="2025-08-24T07:04:25"/>
    <s v="Met"/>
    <n v="1.1200000000000001"/>
    <s v="Critical"/>
    <s v="US"/>
    <s v="Service Desk"/>
    <s v="Network Issue"/>
    <s v="No"/>
    <s v="No"/>
    <s v="Met"/>
    <n v="2025"/>
    <s v="Aug"/>
    <s v="Aug-2025"/>
    <s v="Met"/>
    <s v="0-4 Hours"/>
    <n v="-2.88"/>
  </r>
  <r>
    <s v="SRM-0594"/>
    <s v="SRM"/>
    <d v="2025-08-24T07:25:27"/>
    <s v="P4"/>
    <s v="Configuration Change"/>
    <s v="Infrastructure"/>
    <s v="SRM ticket requiring operational handling"/>
    <s v="In Process"/>
    <x v="2"/>
    <s v="Swati"/>
    <n v="48"/>
    <n v="0.26"/>
    <m/>
    <m/>
    <s v="Pending"/>
    <n v="3088.58"/>
    <s v="Low"/>
    <s v="US"/>
    <s v="Portal"/>
    <s v="Third-Party Dependency"/>
    <s v="No"/>
    <s v="No"/>
    <s v="Pending"/>
    <n v="2025"/>
    <s v="Aug"/>
    <s v="Aug-2025"/>
    <s v="Pending"/>
    <s v="Pending"/>
    <s v=""/>
  </r>
  <r>
    <s v="INM-0028"/>
    <s v="INM"/>
    <d v="2025-08-24T10:31:46"/>
    <s v="P5"/>
    <s v="Performance Issue"/>
    <s v="Middleware"/>
    <s v="INM ticket requiring operational handling"/>
    <s v="Closed"/>
    <x v="2"/>
    <s v="Nisha"/>
    <n v="72"/>
    <n v="6.03"/>
    <n v="20.66"/>
    <d v="2025-08-25T07:11:05"/>
    <s v="Met"/>
    <n v="20.66"/>
    <s v="Low"/>
    <s v="UK"/>
    <s v="Email"/>
    <s v="Certificate Expiry"/>
    <s v="No"/>
    <s v="Yes"/>
    <s v="Met"/>
    <n v="2025"/>
    <s v="Aug"/>
    <s v="Aug-2025"/>
    <s v="Met"/>
    <s v="9-24 Hours"/>
    <n v="-51.34"/>
  </r>
  <r>
    <s v="SRM-0048"/>
    <s v="SRM"/>
    <d v="2025-08-24T13:31:44"/>
    <s v="P4"/>
    <s v="Report Request"/>
    <s v="Database"/>
    <s v="SRM ticket requiring operational handling"/>
    <s v="Closed"/>
    <x v="2"/>
    <s v="Swati"/>
    <n v="48"/>
    <n v="7.55"/>
    <n v="20.46"/>
    <d v="2025-08-25T09:59:17"/>
    <s v="Met"/>
    <n v="20.46"/>
    <s v="Medium"/>
    <s v="India"/>
    <s v="Portal"/>
    <s v="Access Issue"/>
    <s v="No"/>
    <s v="No"/>
    <s v="Met"/>
    <n v="2025"/>
    <s v="Aug"/>
    <s v="Aug-2025"/>
    <s v="Met"/>
    <s v="9-24 Hours"/>
    <n v="-27.54"/>
  </r>
  <r>
    <s v="SRM-0135"/>
    <s v="SRM"/>
    <d v="2025-08-24T16:28:31"/>
    <s v="P5"/>
    <s v="Account Request"/>
    <s v="Reporting"/>
    <s v="SRM ticket requiring operational handling"/>
    <s v="Closed"/>
    <x v="5"/>
    <s v="Meera"/>
    <n v="72"/>
    <n v="2.2599999999999998"/>
    <n v="30.15"/>
    <d v="2025-08-25T22:37:46"/>
    <s v="Met"/>
    <n v="30.15"/>
    <s v="Medium"/>
    <s v="US"/>
    <s v="Service Desk"/>
    <s v="Certificate Expiry"/>
    <s v="No"/>
    <s v="No"/>
    <s v="Met"/>
    <n v="2025"/>
    <s v="Aug"/>
    <s v="Aug-2025"/>
    <s v="Met"/>
    <s v="25-48 Hours"/>
    <n v="-41.85"/>
  </r>
  <r>
    <s v="PRM-0457"/>
    <s v="PRM"/>
    <d v="2025-08-25T00:48:26"/>
    <s v="P4"/>
    <s v="Infrastructure Root Cause"/>
    <s v="Middleware"/>
    <s v="PRM ticket requiring operational handling"/>
    <s v="Answered"/>
    <x v="2"/>
    <s v="Priya"/>
    <n v="48"/>
    <n v="2.2799999999999998"/>
    <n v="15.64"/>
    <d v="2025-08-25T16:26:33"/>
    <s v="Met"/>
    <n v="15.64"/>
    <s v="Medium"/>
    <s v="Europe"/>
    <s v="Email"/>
    <s v="Access Issue"/>
    <s v="No"/>
    <s v="No"/>
    <s v="Met"/>
    <n v="2025"/>
    <s v="Aug"/>
    <s v="Aug-2025"/>
    <s v="Met"/>
    <s v="9-24 Hours"/>
    <n v="-32.36"/>
  </r>
  <r>
    <s v="SRM-0034"/>
    <s v="SRM"/>
    <d v="2025-08-25T12:31:51"/>
    <s v="P3"/>
    <s v="Certificate Request"/>
    <s v="Reporting"/>
    <s v="SRM ticket requiring operational handling"/>
    <s v="Closed"/>
    <x v="5"/>
    <s v="Ravi"/>
    <n v="24"/>
    <n v="3.73"/>
    <n v="3.98"/>
    <d v="2025-08-25T16:30:57"/>
    <s v="Met"/>
    <n v="3.98"/>
    <s v="Medium"/>
    <s v="Europe"/>
    <s v="Service Desk"/>
    <s v="Third-Party Dependency"/>
    <s v="No"/>
    <s v="No"/>
    <s v="Met"/>
    <n v="2025"/>
    <s v="Aug"/>
    <s v="Aug-2025"/>
    <s v="Met"/>
    <s v="0-4 Hours"/>
    <n v="-20.02"/>
  </r>
  <r>
    <s v="PRM-0287"/>
    <s v="PRM"/>
    <d v="2025-08-25T14:44:46"/>
    <s v="P3"/>
    <s v="Security Vulnerability"/>
    <s v="Security"/>
    <s v="PRM ticket requiring operational handling"/>
    <s v="In Process"/>
    <x v="0"/>
    <s v="Asha"/>
    <n v="24"/>
    <n v="1.61"/>
    <m/>
    <m/>
    <s v="Pending"/>
    <n v="3057.25"/>
    <s v="Low"/>
    <s v="India"/>
    <s v="Service Desk"/>
    <s v="Network Issue"/>
    <s v="No"/>
    <s v="Yes"/>
    <s v="Pending"/>
    <n v="2025"/>
    <s v="Aug"/>
    <s v="Aug-2025"/>
    <s v="Pending"/>
    <s v="Pending"/>
    <s v=""/>
  </r>
  <r>
    <s v="INM-0524"/>
    <s v="INM"/>
    <d v="2025-08-25T19:54:29"/>
    <s v="P4"/>
    <s v="Application Down"/>
    <s v="Application"/>
    <s v="INM ticket requiring operational handling"/>
    <s v="Closed"/>
    <x v="2"/>
    <s v="Manoj"/>
    <n v="48"/>
    <n v="5.66"/>
    <n v="23.85"/>
    <d v="2025-08-26T19:45:16"/>
    <s v="Met"/>
    <n v="23.85"/>
    <s v="Medium"/>
    <s v="UK"/>
    <s v="Monitoring Alert"/>
    <s v="Third-Party Dependency"/>
    <s v="No"/>
    <s v="No"/>
    <s v="Met"/>
    <n v="2025"/>
    <s v="Aug"/>
    <s v="Aug-2025"/>
    <s v="Met"/>
    <s v="9-24 Hours"/>
    <n v="-24.15"/>
  </r>
  <r>
    <s v="INM-0794"/>
    <s v="INM"/>
    <d v="2025-08-26T08:48:31"/>
    <s v="P4"/>
    <s v="Database Issue"/>
    <s v="Database"/>
    <s v="INM ticket requiring operational handling"/>
    <s v="Assigned"/>
    <x v="5"/>
    <s v="Amit"/>
    <n v="48"/>
    <n v="2.68"/>
    <m/>
    <m/>
    <s v="Pending"/>
    <n v="3039.19"/>
    <s v="High"/>
    <s v="US"/>
    <s v="Monitoring Alert"/>
    <s v="Certificate Expiry"/>
    <s v="No"/>
    <s v="No"/>
    <s v="Pending"/>
    <n v="2025"/>
    <s v="Aug"/>
    <s v="Aug-2025"/>
    <s v="Pending"/>
    <s v="Pending"/>
    <s v=""/>
  </r>
  <r>
    <s v="PRM-0159"/>
    <s v="PRM"/>
    <d v="2025-08-26T09:09:02"/>
    <s v="P5"/>
    <s v="Infrastructure Root Cause"/>
    <s v="Database"/>
    <s v="PRM ticket requiring operational handling"/>
    <s v="Closed"/>
    <x v="2"/>
    <s v="Rohit"/>
    <n v="72"/>
    <n v="2.06"/>
    <n v="20.92"/>
    <d v="2025-08-27T06:04:20"/>
    <s v="Met"/>
    <n v="20.92"/>
    <s v="High"/>
    <s v="Europe"/>
    <s v="Portal"/>
    <s v="Capacity Constraint"/>
    <s v="No"/>
    <s v="No"/>
    <s v="Met"/>
    <n v="2025"/>
    <s v="Aug"/>
    <s v="Aug-2025"/>
    <s v="Met"/>
    <s v="9-24 Hours"/>
    <n v="-51.08"/>
  </r>
  <r>
    <s v="INM-0433"/>
    <s v="INM"/>
    <d v="2025-08-26T18:32:02"/>
    <s v="P4"/>
    <s v="Integration Failure"/>
    <s v="Access"/>
    <s v="INM ticket requiring operational handling"/>
    <s v="Closed"/>
    <x v="0"/>
    <s v="Pooja"/>
    <n v="48"/>
    <n v="6.75"/>
    <n v="15.52"/>
    <d v="2025-08-27T10:02:58"/>
    <s v="Met"/>
    <n v="15.52"/>
    <s v="Low"/>
    <s v="India"/>
    <s v="Email"/>
    <s v="Application Defect"/>
    <s v="No"/>
    <s v="No"/>
    <s v="Met"/>
    <n v="2025"/>
    <s v="Aug"/>
    <s v="Aug-2025"/>
    <s v="Met"/>
    <s v="9-24 Hours"/>
    <n v="-32.480000000000004"/>
  </r>
  <r>
    <s v="INM-0605"/>
    <s v="INM"/>
    <d v="2025-08-26T20:18:23"/>
    <s v="P3"/>
    <s v="Certificate/TLS"/>
    <s v="Reporting"/>
    <s v="INM ticket requiring operational handling"/>
    <s v="In Process"/>
    <x v="1"/>
    <s v="Amit"/>
    <n v="24"/>
    <n v="0.62"/>
    <m/>
    <m/>
    <s v="Pending"/>
    <n v="3027.69"/>
    <s v="High"/>
    <s v="US"/>
    <s v="Service Desk"/>
    <s v="Infrastructure Failure"/>
    <s v="No"/>
    <s v="No"/>
    <s v="Pending"/>
    <n v="2025"/>
    <s v="Aug"/>
    <s v="Aug-2025"/>
    <s v="Pending"/>
    <s v="Pending"/>
    <s v=""/>
  </r>
  <r>
    <s v="SRM-0969"/>
    <s v="SRM"/>
    <d v="2025-08-26T23:04:19"/>
    <s v="P4"/>
    <s v="Account Request"/>
    <s v="Database"/>
    <s v="SRM ticket requiring operational handling"/>
    <s v="Closed"/>
    <x v="2"/>
    <s v="Arjun"/>
    <n v="48"/>
    <n v="3.96"/>
    <n v="12.12"/>
    <d v="2025-08-27T11:11:35"/>
    <s v="Met"/>
    <n v="12.12"/>
    <s v="Low"/>
    <s v="UK"/>
    <s v="Phone"/>
    <s v="Network Issue"/>
    <s v="No"/>
    <s v="No"/>
    <s v="Met"/>
    <n v="2025"/>
    <s v="Aug"/>
    <s v="Aug-2025"/>
    <s v="Met"/>
    <s v="9-24 Hours"/>
    <n v="-35.880000000000003"/>
  </r>
  <r>
    <s v="INM-0302"/>
    <s v="INM"/>
    <d v="2025-08-27T00:27:55"/>
    <s v="P4"/>
    <s v="Integration Failure"/>
    <s v="Middleware"/>
    <s v="INM ticket requiring operational handling"/>
    <s v="Assigned"/>
    <x v="5"/>
    <s v="Anil"/>
    <n v="48"/>
    <n v="4.01"/>
    <m/>
    <m/>
    <s v="Pending"/>
    <n v="3023.53"/>
    <s v="Low"/>
    <s v="Europe"/>
    <s v="Portal"/>
    <s v="Certificate Expiry"/>
    <s v="No"/>
    <s v="No"/>
    <s v="Pending"/>
    <n v="2025"/>
    <s v="Aug"/>
    <s v="Aug-2025"/>
    <s v="Pending"/>
    <s v="Pending"/>
    <s v=""/>
  </r>
  <r>
    <s v="SRM-0232"/>
    <s v="SRM"/>
    <d v="2025-08-27T07:57:47"/>
    <s v="P5"/>
    <s v="Account Request"/>
    <s v="Database"/>
    <s v="SRM ticket requiring operational handling"/>
    <s v="Assigned"/>
    <x v="1"/>
    <s v="Rahul"/>
    <n v="72"/>
    <n v="2.13"/>
    <m/>
    <m/>
    <s v="Pending"/>
    <n v="3016.04"/>
    <s v="Low"/>
    <s v="Europe"/>
    <s v="Phone"/>
    <s v="Configuration Error"/>
    <s v="No"/>
    <s v="No"/>
    <s v="Pending"/>
    <n v="2025"/>
    <s v="Aug"/>
    <s v="Aug-2025"/>
    <s v="Pending"/>
    <s v="Pending"/>
    <s v=""/>
  </r>
  <r>
    <s v="SRM-0968"/>
    <s v="SRM"/>
    <d v="2025-08-27T12:46:28"/>
    <s v="P5"/>
    <s v="Report Request"/>
    <s v="Reporting"/>
    <s v="SRM ticket requiring operational handling"/>
    <s v="Closed"/>
    <x v="3"/>
    <s v="Vikram"/>
    <n v="72"/>
    <n v="6.43"/>
    <n v="18.45"/>
    <d v="2025-08-28T07:13:21"/>
    <s v="Met"/>
    <n v="18.45"/>
    <s v="Low"/>
    <s v="US"/>
    <s v="Phone"/>
    <s v="Third-Party Dependency"/>
    <s v="No"/>
    <s v="No"/>
    <s v="Met"/>
    <n v="2025"/>
    <s v="Aug"/>
    <s v="Aug-2025"/>
    <s v="Met"/>
    <s v="9-24 Hours"/>
    <n v="-53.55"/>
  </r>
  <r>
    <s v="PRM-0714"/>
    <s v="PRM"/>
    <d v="2025-08-27T15:46:06"/>
    <s v="P5"/>
    <s v="Recurring Application Issue"/>
    <s v="Database"/>
    <s v="PRM ticket requiring operational handling"/>
    <s v="Assigned"/>
    <x v="4"/>
    <s v="Kavya"/>
    <n v="72"/>
    <n v="1.85"/>
    <m/>
    <m/>
    <s v="Pending"/>
    <n v="3008.23"/>
    <s v="Low"/>
    <s v="US"/>
    <s v="Monitoring Alert"/>
    <s v="Certificate Expiry"/>
    <s v="No"/>
    <s v="Yes"/>
    <s v="Pending"/>
    <n v="2025"/>
    <s v="Aug"/>
    <s v="Aug-2025"/>
    <s v="Pending"/>
    <s v="Pending"/>
    <s v=""/>
  </r>
  <r>
    <s v="PRM-0809"/>
    <s v="PRM"/>
    <d v="2025-08-27T21:01:47"/>
    <s v="P2"/>
    <s v="Integration Root Cause"/>
    <s v="Access"/>
    <s v="PRM ticket requiring operational handling"/>
    <s v="In Process"/>
    <x v="4"/>
    <s v="Sneha"/>
    <n v="8"/>
    <n v="0.14000000000000001"/>
    <m/>
    <m/>
    <s v="Pending"/>
    <n v="3002.97"/>
    <s v="High"/>
    <s v="US"/>
    <s v="Phone"/>
    <s v="Certificate Expiry"/>
    <s v="No"/>
    <s v="No"/>
    <s v="Pending"/>
    <n v="2025"/>
    <s v="Aug"/>
    <s v="Aug-2025"/>
    <s v="Pending"/>
    <s v="Pending"/>
    <s v=""/>
  </r>
  <r>
    <s v="INM-0038"/>
    <s v="INM"/>
    <d v="2025-08-27T23:57:39"/>
    <s v="P4"/>
    <s v="Performance Issue"/>
    <s v="Access"/>
    <s v="INM ticket requiring operational handling"/>
    <s v="Closed"/>
    <x v="2"/>
    <s v="Suresh"/>
    <n v="48"/>
    <n v="9.35"/>
    <n v="21.27"/>
    <d v="2025-08-28T21:13:49"/>
    <s v="Met"/>
    <n v="21.27"/>
    <s v="Low"/>
    <s v="Europe"/>
    <s v="Portal"/>
    <s v="Application Defect"/>
    <s v="No"/>
    <s v="No"/>
    <s v="Met"/>
    <n v="2025"/>
    <s v="Aug"/>
    <s v="Aug-2025"/>
    <s v="Met"/>
    <s v="9-24 Hours"/>
    <n v="-26.73"/>
  </r>
  <r>
    <s v="SRM-0960"/>
    <s v="SRM"/>
    <d v="2025-08-28T00:51:24"/>
    <s v="P4"/>
    <s v="Account Request"/>
    <s v="Database"/>
    <s v="SRM ticket requiring operational handling"/>
    <s v="In Process"/>
    <x v="0"/>
    <s v="Neha"/>
    <n v="48"/>
    <n v="0.91"/>
    <m/>
    <m/>
    <s v="Pending"/>
    <n v="2999.14"/>
    <s v="Medium"/>
    <s v="India"/>
    <s v="Portal"/>
    <s v="Application Defect"/>
    <s v="No"/>
    <s v="No"/>
    <s v="Pending"/>
    <n v="2025"/>
    <s v="Aug"/>
    <s v="Aug-2025"/>
    <s v="Pending"/>
    <s v="Pending"/>
    <s v=""/>
  </r>
  <r>
    <s v="SRM-0252"/>
    <s v="SRM"/>
    <d v="2025-08-28T06:06:04"/>
    <s v="P2"/>
    <s v="New User Setup"/>
    <s v="Access"/>
    <s v="SRM ticket requiring operational handling"/>
    <s v="In Process"/>
    <x v="0"/>
    <s v="Divya"/>
    <n v="8"/>
    <n v="0.34"/>
    <m/>
    <m/>
    <s v="Pending"/>
    <n v="2993.9"/>
    <s v="High"/>
    <s v="India"/>
    <s v="Monitoring Alert"/>
    <s v="Capacity Constraint"/>
    <s v="No"/>
    <s v="No"/>
    <s v="Pending"/>
    <n v="2025"/>
    <s v="Aug"/>
    <s v="Aug-2025"/>
    <s v="Pending"/>
    <s v="Pending"/>
    <s v=""/>
  </r>
  <r>
    <s v="INM-0553"/>
    <s v="INM"/>
    <d v="2025-08-28T10:15:14"/>
    <s v="P4"/>
    <s v="Performance Issue"/>
    <s v="Middleware"/>
    <s v="INM ticket requiring operational handling"/>
    <s v="Closed"/>
    <x v="3"/>
    <s v="Sneha"/>
    <n v="48"/>
    <n v="5.63"/>
    <n v="12.76"/>
    <d v="2025-08-28T23:01:05"/>
    <s v="Met"/>
    <n v="12.76"/>
    <s v="Medium"/>
    <s v="India"/>
    <s v="Phone"/>
    <s v="Configuration Error"/>
    <s v="No"/>
    <s v="Yes"/>
    <s v="Met"/>
    <n v="2025"/>
    <s v="Aug"/>
    <s v="Aug-2025"/>
    <s v="Met"/>
    <s v="9-24 Hours"/>
    <n v="-35.24"/>
  </r>
  <r>
    <s v="SRM-0879"/>
    <s v="SRM"/>
    <d v="2025-08-28T12:30:18"/>
    <s v="P4"/>
    <s v="Access Request"/>
    <s v="Reporting"/>
    <s v="SRM ticket requiring operational handling"/>
    <s v="Assigned"/>
    <x v="0"/>
    <s v="Amit"/>
    <n v="48"/>
    <n v="0.56000000000000005"/>
    <m/>
    <m/>
    <s v="Pending"/>
    <n v="2987.49"/>
    <s v="Low"/>
    <s v="India"/>
    <s v="Email"/>
    <s v="Access Issue"/>
    <s v="No"/>
    <s v="No"/>
    <s v="Pending"/>
    <n v="2025"/>
    <s v="Aug"/>
    <s v="Aug-2025"/>
    <s v="Pending"/>
    <s v="Pending"/>
    <s v=""/>
  </r>
  <r>
    <s v="PRM-0187"/>
    <s v="PRM"/>
    <d v="2025-08-28T14:35:35"/>
    <s v="P3"/>
    <s v="Recurring Application Issue"/>
    <s v="Infrastructure"/>
    <s v="PRM ticket requiring operational handling"/>
    <s v="Closed"/>
    <x v="0"/>
    <s v="Nisha"/>
    <n v="24"/>
    <n v="0.45"/>
    <n v="38.630000000000003"/>
    <d v="2025-08-30T05:13:28"/>
    <s v="Breached"/>
    <n v="38.630000000000003"/>
    <s v="High"/>
    <s v="UK"/>
    <s v="Portal"/>
    <s v="Third-Party Dependency"/>
    <s v="No"/>
    <s v="No"/>
    <s v="Breached"/>
    <n v="2025"/>
    <s v="Aug"/>
    <s v="Aug-2025"/>
    <s v="Breached"/>
    <s v="25-48 Hours"/>
    <n v="14.630000000000003"/>
  </r>
  <r>
    <s v="PRM-0342"/>
    <s v="PRM"/>
    <d v="2025-08-28T15:57:06"/>
    <s v="P4"/>
    <s v="Process Gap"/>
    <s v="Security"/>
    <s v="PRM ticket requiring operational handling"/>
    <s v="Assigned"/>
    <x v="3"/>
    <s v="Manoj"/>
    <n v="48"/>
    <n v="8.5399999999999991"/>
    <m/>
    <m/>
    <s v="Pending"/>
    <n v="2984.05"/>
    <s v="Low"/>
    <s v="US"/>
    <s v="Phone"/>
    <s v="Network Issue"/>
    <s v="No"/>
    <s v="No"/>
    <s v="Pending"/>
    <n v="2025"/>
    <s v="Aug"/>
    <s v="Aug-2025"/>
    <s v="Pending"/>
    <s v="Pending"/>
    <s v=""/>
  </r>
  <r>
    <s v="PRM-0876"/>
    <s v="PRM"/>
    <d v="2025-08-28T21:51:10"/>
    <s v="P3"/>
    <s v="Capacity Problem"/>
    <s v="Infrastructure"/>
    <s v="PRM ticket requiring operational handling"/>
    <s v="Noticed"/>
    <x v="1"/>
    <s v="Manoj"/>
    <n v="24"/>
    <n v="3.45"/>
    <m/>
    <m/>
    <s v="Pending"/>
    <n v="2978.15"/>
    <s v="Medium"/>
    <s v="US"/>
    <s v="Monitoring Alert"/>
    <s v="Infrastructure Failure"/>
    <s v="No"/>
    <s v="No"/>
    <s v="Pending"/>
    <n v="2025"/>
    <s v="Aug"/>
    <s v="Aug-2025"/>
    <s v="Pending"/>
    <s v="Pending"/>
    <s v=""/>
  </r>
  <r>
    <s v="PRM-0818"/>
    <s v="PRM"/>
    <d v="2025-08-29T00:14:43"/>
    <s v="P4"/>
    <s v="Process Gap"/>
    <s v="Access"/>
    <s v="PRM ticket requiring operational handling"/>
    <s v="Assigned"/>
    <x v="1"/>
    <s v="Rohit"/>
    <n v="48"/>
    <n v="2.2599999999999998"/>
    <m/>
    <m/>
    <s v="Pending"/>
    <n v="2975.75"/>
    <s v="High"/>
    <s v="Europe"/>
    <s v="Email"/>
    <s v="Configuration Error"/>
    <s v="No"/>
    <s v="No"/>
    <s v="Pending"/>
    <n v="2025"/>
    <s v="Aug"/>
    <s v="Aug-2025"/>
    <s v="Pending"/>
    <s v="Pending"/>
    <s v=""/>
  </r>
  <r>
    <s v="INM-0482"/>
    <s v="INM"/>
    <d v="2025-08-29T07:29:43"/>
    <s v="P3"/>
    <s v="Performance Issue"/>
    <s v="Access"/>
    <s v="INM ticket requiring operational handling"/>
    <s v="Closed"/>
    <x v="0"/>
    <s v="Nisha"/>
    <n v="24"/>
    <n v="1.58"/>
    <n v="3.38"/>
    <d v="2025-08-29T10:52:17"/>
    <s v="Met"/>
    <n v="3.38"/>
    <s v="Low"/>
    <s v="US"/>
    <s v="Monitoring Alert"/>
    <s v="Infrastructure Failure"/>
    <s v="No"/>
    <s v="No"/>
    <s v="Met"/>
    <n v="2025"/>
    <s v="Aug"/>
    <s v="Aug-2025"/>
    <s v="Met"/>
    <s v="0-4 Hours"/>
    <n v="-20.62"/>
  </r>
  <r>
    <s v="INM-0334"/>
    <s v="INM"/>
    <d v="2025-08-29T13:49:51"/>
    <s v="P5"/>
    <s v="Login/Access"/>
    <s v="Database"/>
    <s v="INM ticket requiring operational handling"/>
    <s v="Noticed"/>
    <x v="3"/>
    <s v="Kavya"/>
    <n v="72"/>
    <n v="9.06"/>
    <m/>
    <m/>
    <s v="Pending"/>
    <n v="2962.17"/>
    <s v="High"/>
    <s v="US"/>
    <s v="Monitoring Alert"/>
    <s v="Capacity Constraint"/>
    <s v="No"/>
    <s v="No"/>
    <s v="Pending"/>
    <n v="2025"/>
    <s v="Aug"/>
    <s v="Aug-2025"/>
    <s v="Pending"/>
    <s v="Pending"/>
    <s v=""/>
  </r>
  <r>
    <s v="INM-0545"/>
    <s v="INM"/>
    <d v="2025-08-30T10:57:36"/>
    <s v="P3"/>
    <s v="Performance Issue"/>
    <s v="Application"/>
    <s v="INM ticket requiring operational handling"/>
    <s v="In Process"/>
    <x v="3"/>
    <s v="Meera"/>
    <n v="24"/>
    <n v="1.89"/>
    <m/>
    <m/>
    <s v="Pending"/>
    <n v="2941.04"/>
    <s v="Medium"/>
    <s v="India"/>
    <s v="Service Desk"/>
    <s v="User Error"/>
    <s v="No"/>
    <s v="No"/>
    <s v="Pending"/>
    <n v="2025"/>
    <s v="Aug"/>
    <s v="Aug-2025"/>
    <s v="Pending"/>
    <s v="Pending"/>
    <s v=""/>
  </r>
  <r>
    <s v="INM-0388"/>
    <s v="INM"/>
    <d v="2025-08-30T13:02:25"/>
    <s v="P4"/>
    <s v="Application Down"/>
    <s v="Middleware"/>
    <s v="INM ticket requiring operational handling"/>
    <s v="Closed"/>
    <x v="3"/>
    <s v="Kavya"/>
    <n v="48"/>
    <n v="6.72"/>
    <n v="12.15"/>
    <d v="2025-08-31T01:11:25"/>
    <s v="Met"/>
    <n v="12.15"/>
    <s v="Medium"/>
    <s v="US"/>
    <s v="Phone"/>
    <s v="Network Issue"/>
    <s v="Yes"/>
    <s v="No"/>
    <s v="Met"/>
    <n v="2025"/>
    <s v="Aug"/>
    <s v="Aug-2025"/>
    <s v="Met"/>
    <s v="9-24 Hours"/>
    <n v="-35.85"/>
  </r>
  <r>
    <s v="SRM-0110"/>
    <s v="SRM"/>
    <d v="2025-08-30T15:48:11"/>
    <s v="P3"/>
    <s v="Configuration Change"/>
    <s v="Security"/>
    <s v="SRM ticket requiring operational handling"/>
    <s v="In Process"/>
    <x v="5"/>
    <s v="Asha"/>
    <n v="24"/>
    <n v="1.23"/>
    <m/>
    <m/>
    <s v="Pending"/>
    <n v="2936.2"/>
    <s v="Medium"/>
    <s v="US"/>
    <s v="Email"/>
    <s v="Certificate Expiry"/>
    <s v="No"/>
    <s v="No"/>
    <s v="Pending"/>
    <n v="2025"/>
    <s v="Aug"/>
    <s v="Aug-2025"/>
    <s v="Pending"/>
    <s v="Pending"/>
    <s v=""/>
  </r>
  <r>
    <s v="PRM-0549"/>
    <s v="PRM"/>
    <d v="2025-08-30T16:03:46"/>
    <s v="P3"/>
    <s v="Recurring Application Issue"/>
    <s v="Access"/>
    <s v="PRM ticket requiring operational handling"/>
    <s v="Closed"/>
    <x v="5"/>
    <s v="Vikram"/>
    <n v="24"/>
    <n v="3.32"/>
    <n v="49.59"/>
    <d v="2025-09-01T17:39:13"/>
    <s v="Breached"/>
    <n v="49.59"/>
    <s v="Medium"/>
    <s v="UK"/>
    <s v="Monitoring Alert"/>
    <s v="Capacity Constraint"/>
    <s v="No"/>
    <s v="No"/>
    <s v="Breached"/>
    <n v="2025"/>
    <s v="Aug"/>
    <s v="Aug-2025"/>
    <s v="Breached"/>
    <s v="48+ Hours"/>
    <n v="25.590000000000003"/>
  </r>
  <r>
    <s v="PRM-0975"/>
    <s v="PRM"/>
    <d v="2025-08-30T23:46:18"/>
    <s v="P4"/>
    <s v="Security Vulnerability"/>
    <s v="Security"/>
    <s v="PRM ticket requiring operational handling"/>
    <s v="Closed"/>
    <x v="0"/>
    <s v="Divya"/>
    <n v="48"/>
    <n v="1.36"/>
    <n v="29.76"/>
    <d v="2025-09-01T05:31:47"/>
    <s v="Met"/>
    <n v="29.76"/>
    <s v="High"/>
    <s v="US"/>
    <s v="Monitoring Alert"/>
    <s v="Infrastructure Failure"/>
    <s v="No"/>
    <s v="No"/>
    <s v="Met"/>
    <n v="2025"/>
    <s v="Aug"/>
    <s v="Aug-2025"/>
    <s v="Met"/>
    <s v="25-48 Hours"/>
    <n v="-18.239999999999998"/>
  </r>
  <r>
    <s v="INM-0090"/>
    <s v="INM"/>
    <d v="2025-08-31T09:09:56"/>
    <s v="P4"/>
    <s v="Database Issue"/>
    <s v="Application"/>
    <s v="INM ticket requiring operational handling"/>
    <s v="Closed"/>
    <x v="0"/>
    <s v="Manoj"/>
    <n v="48"/>
    <n v="1.01"/>
    <n v="82.48"/>
    <d v="2025-09-03T19:38:47"/>
    <s v="Breached"/>
    <n v="82.48"/>
    <s v="Low"/>
    <s v="US"/>
    <s v="Portal"/>
    <s v="Access Issue"/>
    <s v="No"/>
    <s v="No"/>
    <s v="Breached"/>
    <n v="2025"/>
    <s v="Aug"/>
    <s v="Aug-2025"/>
    <s v="Breached"/>
    <s v="48+ Hours"/>
    <n v="34.480000000000004"/>
  </r>
  <r>
    <s v="INM-0084"/>
    <s v="INM"/>
    <d v="2025-08-31T16:30:21"/>
    <s v="P3"/>
    <s v="Integration Failure"/>
    <s v="Access"/>
    <s v="INM ticket requiring operational handling"/>
    <s v="Assigned"/>
    <x v="2"/>
    <s v="Rohit"/>
    <n v="24"/>
    <n v="2.42"/>
    <m/>
    <m/>
    <s v="Pending"/>
    <n v="2911.49"/>
    <s v="Medium"/>
    <s v="US"/>
    <s v="Phone"/>
    <s v="Configuration Error"/>
    <s v="No"/>
    <s v="No"/>
    <s v="Pending"/>
    <n v="2025"/>
    <s v="Aug"/>
    <s v="Aug-2025"/>
    <s v="Pending"/>
    <s v="Pending"/>
    <s v=""/>
  </r>
  <r>
    <s v="SRM-0928"/>
    <s v="SRM"/>
    <d v="2025-08-31T17:01:43"/>
    <s v="P5"/>
    <s v="Certificate Request"/>
    <s v="Middleware"/>
    <s v="SRM ticket requiring operational handling"/>
    <s v="Assigned"/>
    <x v="5"/>
    <s v="Rahul"/>
    <n v="72"/>
    <n v="5.0599999999999996"/>
    <m/>
    <m/>
    <s v="Pending"/>
    <n v="2910.97"/>
    <s v="High"/>
    <s v="India"/>
    <s v="Email"/>
    <s v="Infrastructure Failure"/>
    <s v="No"/>
    <s v="No"/>
    <s v="Pending"/>
    <n v="2025"/>
    <s v="Aug"/>
    <s v="Aug-2025"/>
    <s v="Pending"/>
    <s v="Pending"/>
    <s v=""/>
  </r>
  <r>
    <s v="INM-0101"/>
    <s v="INM"/>
    <d v="2025-08-31T17:31:59"/>
    <s v="P4"/>
    <s v="Network Connectivity"/>
    <s v="Security"/>
    <s v="INM ticket requiring operational handling"/>
    <s v="Closed"/>
    <x v="3"/>
    <s v="Kavya"/>
    <n v="48"/>
    <n v="1.84"/>
    <n v="77.040000000000006"/>
    <d v="2025-09-03T22:34:29"/>
    <s v="Breached"/>
    <n v="77.040000000000006"/>
    <s v="Medium"/>
    <s v="APAC"/>
    <s v="Phone"/>
    <s v="Capacity Constraint"/>
    <s v="No"/>
    <s v="No"/>
    <s v="Breached"/>
    <n v="2025"/>
    <s v="Aug"/>
    <s v="Aug-2025"/>
    <s v="Breached"/>
    <s v="48+ Hours"/>
    <n v="29.040000000000006"/>
  </r>
  <r>
    <s v="PRM-0655"/>
    <s v="PRM"/>
    <d v="2025-08-31T23:23:10"/>
    <s v="P4"/>
    <s v="Recurring Application Issue"/>
    <s v="Infrastructure"/>
    <s v="PRM ticket requiring operational handling"/>
    <s v="In Process"/>
    <x v="4"/>
    <s v="Suresh"/>
    <n v="48"/>
    <n v="1.49"/>
    <m/>
    <m/>
    <s v="Pending"/>
    <n v="2904.61"/>
    <s v="Medium"/>
    <s v="US"/>
    <s v="Monitoring Alert"/>
    <s v="Infrastructure Failure"/>
    <s v="No"/>
    <s v="No"/>
    <s v="Pending"/>
    <n v="2025"/>
    <s v="Aug"/>
    <s v="Aug-2025"/>
    <s v="Pending"/>
    <s v="Pending"/>
    <s v=""/>
  </r>
  <r>
    <s v="INM-0582"/>
    <s v="INM"/>
    <d v="2025-09-01T06:11:47"/>
    <s v="P4"/>
    <s v="Server Issue"/>
    <s v="Database"/>
    <s v="INM ticket requiring operational handling"/>
    <s v="Assigned"/>
    <x v="3"/>
    <s v="Ravi"/>
    <n v="48"/>
    <n v="1.08"/>
    <m/>
    <m/>
    <s v="Pending"/>
    <n v="2897.8"/>
    <s v="High"/>
    <s v="US"/>
    <s v="Phone"/>
    <s v="Third-Party Dependency"/>
    <s v="No"/>
    <s v="No"/>
    <s v="Pending"/>
    <n v="2025"/>
    <s v="Sep"/>
    <s v="Sep-2025"/>
    <s v="Pending"/>
    <s v="Pending"/>
    <s v=""/>
  </r>
  <r>
    <s v="SRM-0390"/>
    <s v="SRM"/>
    <d v="2025-09-01T09:23:53"/>
    <s v="P4"/>
    <s v="New User Setup"/>
    <s v="Access"/>
    <s v="SRM ticket requiring operational handling"/>
    <s v="Closed"/>
    <x v="2"/>
    <s v="Asha"/>
    <n v="48"/>
    <n v="4.37"/>
    <n v="19.559999999999999"/>
    <d v="2025-09-02T04:57:13"/>
    <s v="Met"/>
    <n v="19.559999999999999"/>
    <s v="Low"/>
    <s v="India"/>
    <s v="Monitoring Alert"/>
    <s v="Unknown"/>
    <s v="No"/>
    <s v="No"/>
    <s v="Met"/>
    <n v="2025"/>
    <s v="Sep"/>
    <s v="Sep-2025"/>
    <s v="Met"/>
    <s v="9-24 Hours"/>
    <n v="-28.44"/>
  </r>
  <r>
    <s v="INM-0611"/>
    <s v="INM"/>
    <d v="2025-09-01T10:24:23"/>
    <s v="P4"/>
    <s v="Application Down"/>
    <s v="Access"/>
    <s v="INM ticket requiring operational handling"/>
    <s v="Closed"/>
    <x v="1"/>
    <s v="Pooja"/>
    <n v="48"/>
    <n v="6.95"/>
    <n v="41.49"/>
    <d v="2025-09-03T03:53:44"/>
    <s v="Met"/>
    <n v="41.49"/>
    <s v="Medium"/>
    <s v="APAC"/>
    <s v="Monitoring Alert"/>
    <s v="Certificate Expiry"/>
    <s v="No"/>
    <s v="No"/>
    <s v="Met"/>
    <n v="2025"/>
    <s v="Sep"/>
    <s v="Sep-2025"/>
    <s v="Met"/>
    <s v="25-48 Hours"/>
    <n v="-6.509999999999998"/>
  </r>
  <r>
    <s v="SRM-0352"/>
    <s v="SRM"/>
    <d v="2025-09-02T09:44:31"/>
    <s v="P5"/>
    <s v="Access Request"/>
    <s v="Access"/>
    <s v="SRM ticket requiring operational handling"/>
    <s v="In Process"/>
    <x v="0"/>
    <s v="Neha"/>
    <n v="72"/>
    <n v="7.55"/>
    <m/>
    <m/>
    <s v="Pending"/>
    <n v="2870.26"/>
    <s v="Medium"/>
    <s v="Europe"/>
    <s v="Phone"/>
    <s v="Certificate Expiry"/>
    <s v="No"/>
    <s v="No"/>
    <s v="Pending"/>
    <n v="2025"/>
    <s v="Sep"/>
    <s v="Sep-2025"/>
    <s v="Pending"/>
    <s v="Pending"/>
    <s v=""/>
  </r>
  <r>
    <s v="SRM-0265"/>
    <s v="SRM"/>
    <d v="2025-09-02T12:45:38"/>
    <s v="P4"/>
    <s v="Configuration Change"/>
    <s v="Infrastructure"/>
    <s v="SRM ticket requiring operational handling"/>
    <s v="Closed"/>
    <x v="3"/>
    <s v="Ravi"/>
    <n v="48"/>
    <n v="0.54"/>
    <n v="15.3"/>
    <d v="2025-09-03T04:03:54"/>
    <s v="Met"/>
    <n v="15.3"/>
    <s v="Low"/>
    <s v="India"/>
    <s v="Portal"/>
    <s v="Certificate Expiry"/>
    <s v="No"/>
    <s v="No"/>
    <s v="Met"/>
    <n v="2025"/>
    <s v="Sep"/>
    <s v="Sep-2025"/>
    <s v="Met"/>
    <s v="9-24 Hours"/>
    <n v="-32.700000000000003"/>
  </r>
  <r>
    <s v="SRM-0266"/>
    <s v="SRM"/>
    <d v="2025-09-02T19:51:28"/>
    <s v="P4"/>
    <s v="Software Installation"/>
    <s v="Infrastructure"/>
    <s v="SRM ticket requiring operational handling"/>
    <s v="Assigned"/>
    <x v="2"/>
    <s v="Divya"/>
    <n v="48"/>
    <n v="6.31"/>
    <m/>
    <m/>
    <s v="Pending"/>
    <n v="2860.14"/>
    <s v="Medium"/>
    <s v="India"/>
    <s v="Phone"/>
    <s v="Capacity Constraint"/>
    <s v="No"/>
    <s v="No"/>
    <s v="Pending"/>
    <n v="2025"/>
    <s v="Sep"/>
    <s v="Sep-2025"/>
    <s v="Pending"/>
    <s v="Pending"/>
    <s v=""/>
  </r>
  <r>
    <s v="PRM-0959"/>
    <s v="PRM"/>
    <d v="2025-09-02T20:18:33"/>
    <s v="P4"/>
    <s v="Security Vulnerability"/>
    <s v="Application"/>
    <s v="PRM ticket requiring operational handling"/>
    <s v="Closed"/>
    <x v="0"/>
    <s v="Vikram"/>
    <n v="48"/>
    <n v="0.85"/>
    <n v="92.73"/>
    <d v="2025-09-06T17:02:23"/>
    <s v="Breached"/>
    <n v="92.73"/>
    <s v="High"/>
    <s v="India"/>
    <s v="Phone"/>
    <s v="Capacity Constraint"/>
    <s v="No"/>
    <s v="No"/>
    <s v="Breached"/>
    <n v="2025"/>
    <s v="Sep"/>
    <s v="Sep-2025"/>
    <s v="Breached"/>
    <s v="48+ Hours"/>
    <n v="44.730000000000004"/>
  </r>
  <r>
    <s v="INM-0816"/>
    <s v="INM"/>
    <d v="2025-09-03T18:30:48"/>
    <s v="P4"/>
    <s v="Server Issue"/>
    <s v="Reporting"/>
    <s v="INM ticket requiring operational handling"/>
    <s v="In Process"/>
    <x v="3"/>
    <s v="Amit"/>
    <n v="48"/>
    <n v="0.72"/>
    <m/>
    <m/>
    <s v="Pending"/>
    <n v="2837.49"/>
    <s v="High"/>
    <s v="US"/>
    <s v="Service Desk"/>
    <s v="Infrastructure Failure"/>
    <s v="No"/>
    <s v="No"/>
    <s v="Pending"/>
    <n v="2025"/>
    <s v="Sep"/>
    <s v="Sep-2025"/>
    <s v="Pending"/>
    <s v="Pending"/>
    <s v=""/>
  </r>
  <r>
    <s v="INM-0589"/>
    <s v="INM"/>
    <d v="2025-09-03T22:37:36"/>
    <s v="P3"/>
    <s v="Performance Issue"/>
    <s v="Database"/>
    <s v="INM ticket requiring operational handling"/>
    <s v="Closed"/>
    <x v="5"/>
    <s v="Ravi"/>
    <n v="24"/>
    <n v="3.13"/>
    <n v="16.829999999999998"/>
    <d v="2025-09-04T15:27:14"/>
    <s v="Met"/>
    <n v="16.829999999999998"/>
    <s v="Low"/>
    <s v="UK"/>
    <s v="Phone"/>
    <s v="Unknown"/>
    <s v="No"/>
    <s v="No"/>
    <s v="Met"/>
    <n v="2025"/>
    <s v="Sep"/>
    <s v="Sep-2025"/>
    <s v="Met"/>
    <s v="9-24 Hours"/>
    <n v="-7.1700000000000017"/>
  </r>
  <r>
    <s v="SRM-0944"/>
    <s v="SRM"/>
    <d v="2025-09-04T00:06:49"/>
    <s v="P4"/>
    <s v="Data Request"/>
    <s v="Database"/>
    <s v="SRM ticket requiring operational handling"/>
    <s v="Answered"/>
    <x v="2"/>
    <s v="Pooja"/>
    <n v="48"/>
    <n v="3.29"/>
    <n v="28.41"/>
    <d v="2025-09-05T04:31:25"/>
    <s v="Met"/>
    <n v="28.41"/>
    <s v="High"/>
    <s v="India"/>
    <s v="Monitoring Alert"/>
    <s v="Application Defect"/>
    <s v="No"/>
    <s v="No"/>
    <s v="Met"/>
    <n v="2025"/>
    <s v="Sep"/>
    <s v="Sep-2025"/>
    <s v="Met"/>
    <s v="25-48 Hours"/>
    <n v="-19.59"/>
  </r>
  <r>
    <s v="INM-0868"/>
    <s v="INM"/>
    <d v="2025-09-04T13:31:28"/>
    <s v="P3"/>
    <s v="Database Issue"/>
    <s v="Reporting"/>
    <s v="INM ticket requiring operational handling"/>
    <s v="In Process"/>
    <x v="5"/>
    <s v="Meera"/>
    <n v="24"/>
    <n v="3.24"/>
    <m/>
    <m/>
    <s v="Pending"/>
    <n v="2818.48"/>
    <s v="High"/>
    <s v="India"/>
    <s v="Service Desk"/>
    <s v="Third-Party Dependency"/>
    <s v="No"/>
    <s v="No"/>
    <s v="Pending"/>
    <n v="2025"/>
    <s v="Sep"/>
    <s v="Sep-2025"/>
    <s v="Pending"/>
    <s v="Pending"/>
    <s v=""/>
  </r>
  <r>
    <s v="PRM-0766"/>
    <s v="PRM"/>
    <d v="2025-09-04T18:46:16"/>
    <s v="P4"/>
    <s v="Performance Root Cause"/>
    <s v="Access"/>
    <s v="PRM ticket requiring operational handling"/>
    <s v="Assigned"/>
    <x v="1"/>
    <s v="Manoj"/>
    <n v="48"/>
    <n v="3.06"/>
    <m/>
    <m/>
    <s v="Pending"/>
    <n v="2813.23"/>
    <s v="Medium"/>
    <s v="APAC"/>
    <s v="Email"/>
    <s v="Unknown"/>
    <s v="No"/>
    <s v="No"/>
    <s v="Pending"/>
    <n v="2025"/>
    <s v="Sep"/>
    <s v="Sep-2025"/>
    <s v="Pending"/>
    <s v="Pending"/>
    <s v=""/>
  </r>
  <r>
    <s v="PRM-0582"/>
    <s v="PRM"/>
    <d v="2025-09-04T22:40:19"/>
    <s v="P4"/>
    <s v="Capacity Problem"/>
    <s v="Reporting"/>
    <s v="PRM ticket requiring operational handling"/>
    <s v="Closed"/>
    <x v="2"/>
    <s v="Vikram"/>
    <n v="48"/>
    <n v="5.86"/>
    <n v="105.15"/>
    <d v="2025-09-09T07:49:11"/>
    <s v="Breached"/>
    <n v="105.15"/>
    <s v="Medium"/>
    <s v="Europe"/>
    <s v="Email"/>
    <s v="Certificate Expiry"/>
    <s v="No"/>
    <s v="No"/>
    <s v="Breached"/>
    <n v="2025"/>
    <s v="Sep"/>
    <s v="Sep-2025"/>
    <s v="Breached"/>
    <s v="48+ Hours"/>
    <n v="57.150000000000006"/>
  </r>
  <r>
    <s v="SRM-0270"/>
    <s v="SRM"/>
    <d v="2025-09-05T02:24:02"/>
    <s v="P4"/>
    <s v="Report Request"/>
    <s v="Application"/>
    <s v="SRM ticket requiring operational handling"/>
    <s v="Closed"/>
    <x v="1"/>
    <s v="Asha"/>
    <n v="48"/>
    <n v="2.2799999999999998"/>
    <n v="24.68"/>
    <d v="2025-09-06T03:04:52"/>
    <s v="Met"/>
    <n v="24.68"/>
    <s v="Low"/>
    <s v="India"/>
    <s v="Portal"/>
    <s v="Capacity Constraint"/>
    <s v="No"/>
    <s v="No"/>
    <s v="Met"/>
    <n v="2025"/>
    <s v="Sep"/>
    <s v="Sep-2025"/>
    <s v="Met"/>
    <s v="25-48 Hours"/>
    <n v="-23.32"/>
  </r>
  <r>
    <s v="SRM-0329"/>
    <s v="SRM"/>
    <d v="2025-09-05T06:21:51"/>
    <s v="P4"/>
    <s v="New User Setup"/>
    <s v="Access"/>
    <s v="SRM ticket requiring operational handling"/>
    <s v="Assigned"/>
    <x v="0"/>
    <s v="Amit"/>
    <n v="48"/>
    <n v="7.63"/>
    <m/>
    <m/>
    <s v="Pending"/>
    <n v="2801.64"/>
    <s v="Low"/>
    <s v="UK"/>
    <s v="Portal"/>
    <s v="Capacity Constraint"/>
    <s v="No"/>
    <s v="No"/>
    <s v="Pending"/>
    <n v="2025"/>
    <s v="Sep"/>
    <s v="Sep-2025"/>
    <s v="Pending"/>
    <s v="Pending"/>
    <s v=""/>
  </r>
  <r>
    <s v="SRM-0929"/>
    <s v="SRM"/>
    <d v="2025-09-05T08:06:07"/>
    <s v="P4"/>
    <s v="Software Installation"/>
    <s v="Application"/>
    <s v="SRM ticket requiring operational handling"/>
    <s v="In Process"/>
    <x v="3"/>
    <s v="Nisha"/>
    <n v="48"/>
    <n v="7.45"/>
    <m/>
    <m/>
    <s v="Pending"/>
    <n v="2799.9"/>
    <s v="Low"/>
    <s v="Europe"/>
    <s v="Service Desk"/>
    <s v="Third-Party Dependency"/>
    <s v="No"/>
    <s v="No"/>
    <s v="Pending"/>
    <n v="2025"/>
    <s v="Sep"/>
    <s v="Sep-2025"/>
    <s v="Pending"/>
    <s v="Pending"/>
    <s v=""/>
  </r>
  <r>
    <s v="PRM-0941"/>
    <s v="PRM"/>
    <d v="2025-09-05T09:27:41"/>
    <s v="P4"/>
    <s v="Process Gap"/>
    <s v="Middleware"/>
    <s v="PRM ticket requiring operational handling"/>
    <s v="Assigned"/>
    <x v="4"/>
    <s v="Rahul"/>
    <n v="48"/>
    <n v="1.06"/>
    <m/>
    <m/>
    <s v="Pending"/>
    <n v="2798.54"/>
    <s v="Low"/>
    <s v="UK"/>
    <s v="Phone"/>
    <s v="Capacity Constraint"/>
    <s v="No"/>
    <s v="No"/>
    <s v="Pending"/>
    <n v="2025"/>
    <s v="Sep"/>
    <s v="Sep-2025"/>
    <s v="Pending"/>
    <s v="Pending"/>
    <s v=""/>
  </r>
  <r>
    <s v="SRM-0947"/>
    <s v="SRM"/>
    <d v="2025-09-05T11:24:17"/>
    <s v="P4"/>
    <s v="Report Request"/>
    <s v="Infrastructure"/>
    <s v="SRM ticket requiring operational handling"/>
    <s v="In Process"/>
    <x v="4"/>
    <s v="Swati"/>
    <n v="48"/>
    <n v="4.08"/>
    <m/>
    <m/>
    <s v="Pending"/>
    <n v="2796.6"/>
    <s v="High"/>
    <s v="India"/>
    <s v="Email"/>
    <s v="Infrastructure Failure"/>
    <s v="No"/>
    <s v="No"/>
    <s v="Pending"/>
    <n v="2025"/>
    <s v="Sep"/>
    <s v="Sep-2025"/>
    <s v="Pending"/>
    <s v="Pending"/>
    <s v=""/>
  </r>
  <r>
    <s v="PRM-0683"/>
    <s v="PRM"/>
    <d v="2025-09-05T17:05:04"/>
    <s v="P3"/>
    <s v="Integration Root Cause"/>
    <s v="Reporting"/>
    <s v="PRM ticket requiring operational handling"/>
    <s v="In Process"/>
    <x v="2"/>
    <s v="Asha"/>
    <n v="24"/>
    <n v="0.9"/>
    <m/>
    <m/>
    <s v="Pending"/>
    <n v="2790.92"/>
    <s v="Low"/>
    <s v="Europe"/>
    <s v="Phone"/>
    <s v="Third-Party Dependency"/>
    <s v="No"/>
    <s v="No"/>
    <s v="Pending"/>
    <n v="2025"/>
    <s v="Sep"/>
    <s v="Sep-2025"/>
    <s v="Pending"/>
    <s v="Pending"/>
    <s v=""/>
  </r>
  <r>
    <s v="PRM-0928"/>
    <s v="PRM"/>
    <d v="2025-09-05T19:55:50"/>
    <s v="P4"/>
    <s v="Recurring Application Issue"/>
    <s v="Database"/>
    <s v="PRM ticket requiring operational handling"/>
    <s v="Closed"/>
    <x v="4"/>
    <s v="Amit"/>
    <n v="48"/>
    <n v="2.66"/>
    <n v="15.07"/>
    <d v="2025-09-06T11:00:15"/>
    <s v="Met"/>
    <n v="15.07"/>
    <s v="Low"/>
    <s v="APAC"/>
    <s v="Monitoring Alert"/>
    <s v="Certificate Expiry"/>
    <s v="No"/>
    <s v="No"/>
    <s v="Met"/>
    <n v="2025"/>
    <s v="Sep"/>
    <s v="Sep-2025"/>
    <s v="Met"/>
    <s v="9-24 Hours"/>
    <n v="-32.93"/>
  </r>
  <r>
    <s v="INM-0019"/>
    <s v="INM"/>
    <d v="2025-09-05T20:32:33"/>
    <s v="P3"/>
    <s v="Performance Issue"/>
    <s v="Middleware"/>
    <s v="INM ticket requiring operational handling"/>
    <s v="Closed"/>
    <x v="4"/>
    <s v="Kiran"/>
    <n v="24"/>
    <n v="3.86"/>
    <n v="9.24"/>
    <d v="2025-09-06T05:47:13"/>
    <s v="Met"/>
    <n v="9.24"/>
    <s v="Low"/>
    <s v="US"/>
    <s v="Phone"/>
    <s v="Capacity Constraint"/>
    <s v="No"/>
    <s v="No"/>
    <s v="Met"/>
    <n v="2025"/>
    <s v="Sep"/>
    <s v="Sep-2025"/>
    <s v="Met"/>
    <s v="9-24 Hours"/>
    <n v="-14.76"/>
  </r>
  <r>
    <s v="INM-0963"/>
    <s v="INM"/>
    <d v="2025-09-06T02:58:34"/>
    <s v="P4"/>
    <s v="Login/Access"/>
    <s v="Database"/>
    <s v="INM ticket requiring operational handling"/>
    <s v="Closed"/>
    <x v="1"/>
    <s v="Meera"/>
    <n v="48"/>
    <n v="3.91"/>
    <n v="22.26"/>
    <d v="2025-09-07T01:14:05"/>
    <s v="Met"/>
    <n v="22.26"/>
    <s v="Medium"/>
    <s v="UK"/>
    <s v="Email"/>
    <s v="Certificate Expiry"/>
    <s v="No"/>
    <s v="No"/>
    <s v="Met"/>
    <n v="2025"/>
    <s v="Sep"/>
    <s v="Sep-2025"/>
    <s v="Met"/>
    <s v="9-24 Hours"/>
    <n v="-25.74"/>
  </r>
  <r>
    <s v="SRM-0635"/>
    <s v="SRM"/>
    <d v="2025-09-06T14:44:06"/>
    <s v="P4"/>
    <s v="Software Installation"/>
    <s v="Infrastructure"/>
    <s v="SRM ticket requiring operational handling"/>
    <s v="Answered"/>
    <x v="2"/>
    <s v="Amit"/>
    <n v="48"/>
    <n v="7.62"/>
    <n v="26.59"/>
    <d v="2025-09-07T17:19:20"/>
    <s v="Met"/>
    <n v="26.59"/>
    <s v="Low"/>
    <s v="Europe"/>
    <s v="Email"/>
    <s v="Application Defect"/>
    <s v="No"/>
    <s v="No"/>
    <s v="Met"/>
    <n v="2025"/>
    <s v="Sep"/>
    <s v="Sep-2025"/>
    <s v="Met"/>
    <s v="25-48 Hours"/>
    <n v="-21.41"/>
  </r>
  <r>
    <s v="INM-0459"/>
    <s v="INM"/>
    <d v="2025-09-06T14:52:55"/>
    <s v="P2"/>
    <s v="Performance Issue"/>
    <s v="Middleware"/>
    <s v="INM ticket requiring operational handling"/>
    <s v="In Process"/>
    <x v="5"/>
    <s v="Rahul"/>
    <n v="8"/>
    <n v="0.65"/>
    <m/>
    <m/>
    <s v="Pending"/>
    <n v="2769.12"/>
    <s v="High"/>
    <s v="APAC"/>
    <s v="Phone"/>
    <s v="Infrastructure Failure"/>
    <s v="No"/>
    <s v="Yes"/>
    <s v="Pending"/>
    <n v="2025"/>
    <s v="Sep"/>
    <s v="Sep-2025"/>
    <s v="Pending"/>
    <s v="Pending"/>
    <s v=""/>
  </r>
  <r>
    <s v="INM-0513"/>
    <s v="INM"/>
    <d v="2025-09-06T15:59:02"/>
    <s v="P3"/>
    <s v="Certificate/TLS"/>
    <s v="Security"/>
    <s v="INM ticket requiring operational handling"/>
    <s v="Closed"/>
    <x v="2"/>
    <s v="Neha"/>
    <n v="24"/>
    <n v="1.04"/>
    <n v="14.01"/>
    <d v="2025-09-07T05:59:47"/>
    <s v="Met"/>
    <n v="14.01"/>
    <s v="Low"/>
    <s v="APAC"/>
    <s v="Portal"/>
    <s v="Network Issue"/>
    <s v="No"/>
    <s v="No"/>
    <s v="Met"/>
    <n v="2025"/>
    <s v="Sep"/>
    <s v="Sep-2025"/>
    <s v="Met"/>
    <s v="9-24 Hours"/>
    <n v="-9.99"/>
  </r>
  <r>
    <s v="INM-0093"/>
    <s v="INM"/>
    <d v="2025-09-07T06:38:30"/>
    <s v="P2"/>
    <s v="Network Connectivity"/>
    <s v="Infrastructure"/>
    <s v="INM ticket requiring operational handling"/>
    <s v="Closed"/>
    <x v="4"/>
    <s v="Kiran"/>
    <n v="8"/>
    <n v="0.56000000000000005"/>
    <n v="3.37"/>
    <d v="2025-09-07T10:00:56"/>
    <s v="Met"/>
    <n v="3.37"/>
    <s v="High"/>
    <s v="APAC"/>
    <s v="Portal"/>
    <s v="Infrastructure Failure"/>
    <s v="No"/>
    <s v="No"/>
    <s v="Met"/>
    <n v="2025"/>
    <s v="Sep"/>
    <s v="Sep-2025"/>
    <s v="Met"/>
    <s v="0-4 Hours"/>
    <n v="-4.63"/>
  </r>
  <r>
    <s v="SRM-0763"/>
    <s v="SRM"/>
    <d v="2025-09-08T04:21:22"/>
    <s v="P3"/>
    <s v="New User Setup"/>
    <s v="Reporting"/>
    <s v="SRM ticket requiring operational handling"/>
    <s v="Closed"/>
    <x v="2"/>
    <s v="Priya"/>
    <n v="24"/>
    <n v="2"/>
    <n v="11.11"/>
    <d v="2025-09-08T15:27:48"/>
    <s v="Met"/>
    <n v="11.11"/>
    <s v="Low"/>
    <s v="Europe"/>
    <s v="Monitoring Alert"/>
    <s v="Unknown"/>
    <s v="No"/>
    <s v="Yes"/>
    <s v="Met"/>
    <n v="2025"/>
    <s v="Sep"/>
    <s v="Sep-2025"/>
    <s v="Met"/>
    <s v="9-24 Hours"/>
    <n v="-12.89"/>
  </r>
  <r>
    <s v="PRM-0830"/>
    <s v="PRM"/>
    <d v="2025-09-08T15:35:43"/>
    <s v="P3"/>
    <s v="Capacity Problem"/>
    <s v="Application"/>
    <s v="PRM ticket requiring operational handling"/>
    <s v="Closed"/>
    <x v="4"/>
    <s v="Amit"/>
    <n v="24"/>
    <n v="3.3"/>
    <n v="26.28"/>
    <d v="2025-09-09T17:52:31"/>
    <s v="Breached"/>
    <n v="26.28"/>
    <s v="Medium"/>
    <s v="Europe"/>
    <s v="Service Desk"/>
    <s v="User Error"/>
    <s v="No"/>
    <s v="No"/>
    <s v="Breached"/>
    <n v="2025"/>
    <s v="Sep"/>
    <s v="Sep-2025"/>
    <s v="Breached"/>
    <s v="25-48 Hours"/>
    <n v="2.2800000000000011"/>
  </r>
  <r>
    <s v="INM-0590"/>
    <s v="INM"/>
    <d v="2025-09-08T15:40:43"/>
    <s v="P4"/>
    <s v="Login/Access"/>
    <s v="Application"/>
    <s v="INM ticket requiring operational handling"/>
    <s v="Closed"/>
    <x v="5"/>
    <s v="Kavya"/>
    <n v="48"/>
    <n v="1.49"/>
    <n v="34.299999999999997"/>
    <d v="2025-09-10T01:58:38"/>
    <s v="Met"/>
    <n v="34.299999999999997"/>
    <s v="High"/>
    <s v="Europe"/>
    <s v="Monitoring Alert"/>
    <s v="Application Defect"/>
    <s v="No"/>
    <s v="No"/>
    <s v="Met"/>
    <n v="2025"/>
    <s v="Sep"/>
    <s v="Sep-2025"/>
    <s v="Met"/>
    <s v="25-48 Hours"/>
    <n v="-13.700000000000003"/>
  </r>
  <r>
    <s v="PRM-0420"/>
    <s v="PRM"/>
    <d v="2025-09-08T20:03:41"/>
    <s v="P4"/>
    <s v="Process Gap"/>
    <s v="Application"/>
    <s v="PRM ticket requiring operational handling"/>
    <s v="Closed"/>
    <x v="4"/>
    <s v="Kiran"/>
    <n v="48"/>
    <n v="4.68"/>
    <n v="24.13"/>
    <d v="2025-09-09T20:11:24"/>
    <s v="Met"/>
    <n v="24.13"/>
    <s v="Medium"/>
    <s v="US"/>
    <s v="Email"/>
    <s v="Network Issue"/>
    <s v="No"/>
    <s v="No"/>
    <s v="Met"/>
    <n v="2025"/>
    <s v="Sep"/>
    <s v="Sep-2025"/>
    <s v="Met"/>
    <s v="25-48 Hours"/>
    <n v="-23.87"/>
  </r>
  <r>
    <s v="SRM-0855"/>
    <s v="SRM"/>
    <d v="2025-09-09T02:40:50"/>
    <s v="P4"/>
    <s v="Software Installation"/>
    <s v="Security"/>
    <s v="SRM ticket requiring operational handling"/>
    <s v="Assigned"/>
    <x v="3"/>
    <s v="Kiran"/>
    <n v="48"/>
    <n v="7.21"/>
    <m/>
    <m/>
    <s v="Pending"/>
    <n v="2709.32"/>
    <s v="Low"/>
    <s v="UK"/>
    <s v="Email"/>
    <s v="Unknown"/>
    <s v="No"/>
    <s v="No"/>
    <s v="Pending"/>
    <n v="2025"/>
    <s v="Sep"/>
    <s v="Sep-2025"/>
    <s v="Pending"/>
    <s v="Pending"/>
    <s v=""/>
  </r>
  <r>
    <s v="SRM-0439"/>
    <s v="SRM"/>
    <d v="2025-09-09T03:50:07"/>
    <s v="P5"/>
    <s v="Account Request"/>
    <s v="Security"/>
    <s v="SRM ticket requiring operational handling"/>
    <s v="In Process"/>
    <x v="1"/>
    <s v="Vikram"/>
    <n v="72"/>
    <n v="5.89"/>
    <m/>
    <m/>
    <s v="Pending"/>
    <n v="2708.16"/>
    <s v="Low"/>
    <s v="UK"/>
    <s v="Monitoring Alert"/>
    <s v="Infrastructure Failure"/>
    <s v="No"/>
    <s v="No"/>
    <s v="Pending"/>
    <n v="2025"/>
    <s v="Sep"/>
    <s v="Sep-2025"/>
    <s v="Pending"/>
    <s v="Pending"/>
    <s v=""/>
  </r>
  <r>
    <s v="PRM-0878"/>
    <s v="PRM"/>
    <d v="2025-09-09T04:17:46"/>
    <s v="P2"/>
    <s v="Recurring Application Issue"/>
    <s v="Database"/>
    <s v="PRM ticket requiring operational handling"/>
    <s v="Closed"/>
    <x v="3"/>
    <s v="Vikram"/>
    <n v="8"/>
    <n v="1.04"/>
    <n v="5.27"/>
    <d v="2025-09-09T09:33:57"/>
    <s v="Met"/>
    <n v="5.27"/>
    <s v="High"/>
    <s v="US"/>
    <s v="Email"/>
    <s v="Infrastructure Failure"/>
    <s v="Yes"/>
    <s v="No"/>
    <s v="Met"/>
    <n v="2025"/>
    <s v="Sep"/>
    <s v="Sep-2025"/>
    <s v="Met"/>
    <s v="5-8 Hours"/>
    <n v="-2.7300000000000004"/>
  </r>
  <r>
    <s v="SRM-0773"/>
    <s v="SRM"/>
    <d v="2025-09-09T09:11:34"/>
    <s v="P4"/>
    <s v="Data Request"/>
    <s v="Access"/>
    <s v="SRM ticket requiring operational handling"/>
    <s v="Assigned"/>
    <x v="3"/>
    <s v="Ravi"/>
    <n v="48"/>
    <n v="6.55"/>
    <m/>
    <m/>
    <s v="Pending"/>
    <n v="2702.81"/>
    <s v="Low"/>
    <s v="APAC"/>
    <s v="Phone"/>
    <s v="User Error"/>
    <s v="No"/>
    <s v="No"/>
    <s v="Pending"/>
    <n v="2025"/>
    <s v="Sep"/>
    <s v="Sep-2025"/>
    <s v="Pending"/>
    <s v="Pending"/>
    <s v=""/>
  </r>
  <r>
    <s v="SRM-0637"/>
    <s v="SRM"/>
    <d v="2025-09-09T12:40:24"/>
    <s v="P4"/>
    <s v="Access Request"/>
    <s v="Infrastructure"/>
    <s v="SRM ticket requiring operational handling"/>
    <s v="In Process"/>
    <x v="5"/>
    <s v="Swati"/>
    <n v="48"/>
    <n v="7.17"/>
    <m/>
    <m/>
    <s v="Pending"/>
    <n v="2699.33"/>
    <s v="Medium"/>
    <s v="UK"/>
    <s v="Portal"/>
    <s v="User Error"/>
    <s v="No"/>
    <s v="No"/>
    <s v="Pending"/>
    <n v="2025"/>
    <s v="Sep"/>
    <s v="Sep-2025"/>
    <s v="Pending"/>
    <s v="Pending"/>
    <s v=""/>
  </r>
  <r>
    <s v="INM-0723"/>
    <s v="INM"/>
    <d v="2025-09-09T17:27:22"/>
    <s v="P3"/>
    <s v="Server Issue"/>
    <s v="Infrastructure"/>
    <s v="INM ticket requiring operational handling"/>
    <s v="In Process"/>
    <x v="0"/>
    <s v="Priya"/>
    <n v="24"/>
    <n v="1.93"/>
    <m/>
    <m/>
    <s v="Pending"/>
    <n v="2694.54"/>
    <s v="Medium"/>
    <s v="US"/>
    <s v="Email"/>
    <s v="Infrastructure Failure"/>
    <s v="No"/>
    <s v="No"/>
    <s v="Pending"/>
    <n v="2025"/>
    <s v="Sep"/>
    <s v="Sep-2025"/>
    <s v="Pending"/>
    <s v="Pending"/>
    <s v=""/>
  </r>
  <r>
    <s v="PRM-0850"/>
    <s v="PRM"/>
    <d v="2025-09-09T20:32:01"/>
    <s v="P5"/>
    <s v="Infrastructure Root Cause"/>
    <s v="Reporting"/>
    <s v="PRM ticket requiring operational handling"/>
    <s v="In Process"/>
    <x v="0"/>
    <s v="Divya"/>
    <n v="72"/>
    <n v="5.0999999999999996"/>
    <m/>
    <m/>
    <s v="Pending"/>
    <n v="2691.47"/>
    <s v="Low"/>
    <s v="APAC"/>
    <s v="Email"/>
    <s v="Third-Party Dependency"/>
    <s v="No"/>
    <s v="No"/>
    <s v="Pending"/>
    <n v="2025"/>
    <s v="Sep"/>
    <s v="Sep-2025"/>
    <s v="Pending"/>
    <s v="Pending"/>
    <s v=""/>
  </r>
  <r>
    <s v="PRM-0566"/>
    <s v="PRM"/>
    <d v="2025-09-10T03:14:05"/>
    <s v="P4"/>
    <s v="Process Gap"/>
    <s v="Application"/>
    <s v="PRM ticket requiring operational handling"/>
    <s v="Closed"/>
    <x v="0"/>
    <s v="Vikram"/>
    <n v="48"/>
    <n v="11.19"/>
    <n v="24.16"/>
    <d v="2025-09-11T03:23:51"/>
    <s v="Met"/>
    <n v="24.16"/>
    <s v="High"/>
    <s v="Europe"/>
    <s v="Phone"/>
    <s v="Infrastructure Failure"/>
    <s v="No"/>
    <s v="No"/>
    <s v="Met"/>
    <n v="2025"/>
    <s v="Sep"/>
    <s v="Sep-2025"/>
    <s v="Met"/>
    <s v="25-48 Hours"/>
    <n v="-23.84"/>
  </r>
  <r>
    <s v="INM-0361"/>
    <s v="INM"/>
    <d v="2025-09-10T03:57:19"/>
    <s v="P5"/>
    <s v="Database Issue"/>
    <s v="Security"/>
    <s v="INM ticket requiring operational handling"/>
    <s v="In Process"/>
    <x v="0"/>
    <s v="Sneha"/>
    <n v="72"/>
    <n v="8.52"/>
    <m/>
    <m/>
    <s v="Pending"/>
    <n v="2684.04"/>
    <s v="Medium"/>
    <s v="UK"/>
    <s v="Email"/>
    <s v="Access Issue"/>
    <s v="No"/>
    <s v="No"/>
    <s v="Pending"/>
    <n v="2025"/>
    <s v="Sep"/>
    <s v="Sep-2025"/>
    <s v="Pending"/>
    <s v="Pending"/>
    <s v=""/>
  </r>
  <r>
    <s v="SRM-0085"/>
    <s v="SRM"/>
    <d v="2025-09-10T07:38:36"/>
    <s v="P4"/>
    <s v="Report Request"/>
    <s v="Application"/>
    <s v="SRM ticket requiring operational handling"/>
    <s v="Closed"/>
    <x v="2"/>
    <s v="Ravi"/>
    <n v="48"/>
    <n v="1.88"/>
    <n v="18.95"/>
    <d v="2025-09-11T02:35:29"/>
    <s v="Met"/>
    <n v="18.95"/>
    <s v="Low"/>
    <s v="India"/>
    <s v="Service Desk"/>
    <s v="Application Defect"/>
    <s v="No"/>
    <s v="Yes"/>
    <s v="Met"/>
    <n v="2025"/>
    <s v="Sep"/>
    <s v="Sep-2025"/>
    <s v="Met"/>
    <s v="9-24 Hours"/>
    <n v="-29.05"/>
  </r>
  <r>
    <s v="INM-0865"/>
    <s v="INM"/>
    <d v="2025-09-10T12:28:04"/>
    <s v="P4"/>
    <s v="Application Down"/>
    <s v="Security"/>
    <s v="INM ticket requiring operational handling"/>
    <s v="Assigned"/>
    <x v="0"/>
    <s v="Ravi"/>
    <n v="48"/>
    <n v="4.2300000000000004"/>
    <m/>
    <m/>
    <s v="Pending"/>
    <n v="2675.53"/>
    <s v="Medium"/>
    <s v="US"/>
    <s v="Service Desk"/>
    <s v="Infrastructure Failure"/>
    <s v="No"/>
    <s v="No"/>
    <s v="Pending"/>
    <n v="2025"/>
    <s v="Sep"/>
    <s v="Sep-2025"/>
    <s v="Pending"/>
    <s v="Pending"/>
    <s v=""/>
  </r>
  <r>
    <s v="INM-0775"/>
    <s v="INM"/>
    <d v="2025-09-10T16:08:01"/>
    <s v="P3"/>
    <s v="Database Issue"/>
    <s v="Database"/>
    <s v="INM ticket requiring operational handling"/>
    <s v="Closed"/>
    <x v="4"/>
    <s v="Divya"/>
    <n v="24"/>
    <n v="1.1599999999999999"/>
    <n v="19.739999999999998"/>
    <d v="2025-09-11T11:52:21"/>
    <s v="Met"/>
    <n v="19.739999999999998"/>
    <s v="High"/>
    <s v="US"/>
    <s v="Phone"/>
    <s v="Network Issue"/>
    <s v="No"/>
    <s v="No"/>
    <s v="Met"/>
    <n v="2025"/>
    <s v="Sep"/>
    <s v="Sep-2025"/>
    <s v="Met"/>
    <s v="9-24 Hours"/>
    <n v="-4.2600000000000016"/>
  </r>
  <r>
    <s v="INM-0477"/>
    <s v="INM"/>
    <d v="2025-09-11T03:24:32"/>
    <s v="P3"/>
    <s v="Performance Issue"/>
    <s v="Middleware"/>
    <s v="INM ticket requiring operational handling"/>
    <s v="Closed"/>
    <x v="2"/>
    <s v="Asha"/>
    <n v="24"/>
    <n v="1.86"/>
    <n v="20.03"/>
    <d v="2025-09-11T23:26:37"/>
    <s v="Met"/>
    <n v="20.03"/>
    <s v="Low"/>
    <s v="India"/>
    <s v="Service Desk"/>
    <s v="Access Issue"/>
    <s v="No"/>
    <s v="No"/>
    <s v="Met"/>
    <n v="2025"/>
    <s v="Sep"/>
    <s v="Sep-2025"/>
    <s v="Met"/>
    <s v="9-24 Hours"/>
    <n v="-3.9699999999999989"/>
  </r>
  <r>
    <s v="PRM-0647"/>
    <s v="PRM"/>
    <d v="2025-09-11T16:45:47"/>
    <s v="P5"/>
    <s v="Integration Root Cause"/>
    <s v="Infrastructure"/>
    <s v="PRM ticket requiring operational handling"/>
    <s v="In Process"/>
    <x v="3"/>
    <s v="Sneha"/>
    <n v="72"/>
    <n v="0.2"/>
    <m/>
    <m/>
    <s v="Pending"/>
    <n v="2647.24"/>
    <s v="Medium"/>
    <s v="Europe"/>
    <s v="Monitoring Alert"/>
    <s v="Unknown"/>
    <s v="No"/>
    <s v="No"/>
    <s v="Pending"/>
    <n v="2025"/>
    <s v="Sep"/>
    <s v="Sep-2025"/>
    <s v="Pending"/>
    <s v="Pending"/>
    <s v=""/>
  </r>
  <r>
    <s v="PRM-0024"/>
    <s v="PRM"/>
    <d v="2025-09-11T19:36:26"/>
    <s v="P5"/>
    <s v="Process Gap"/>
    <s v="Middleware"/>
    <s v="PRM ticket requiring operational handling"/>
    <s v="Closed"/>
    <x v="3"/>
    <s v="Ravi"/>
    <n v="72"/>
    <n v="1.56"/>
    <n v="31.68"/>
    <d v="2025-09-13T03:17:28"/>
    <s v="Met"/>
    <n v="31.68"/>
    <s v="Medium"/>
    <s v="UK"/>
    <s v="Email"/>
    <s v="Configuration Error"/>
    <s v="No"/>
    <s v="No"/>
    <s v="Met"/>
    <n v="2025"/>
    <s v="Sep"/>
    <s v="Sep-2025"/>
    <s v="Met"/>
    <s v="25-48 Hours"/>
    <n v="-40.32"/>
  </r>
  <r>
    <s v="PRM-0150"/>
    <s v="PRM"/>
    <d v="2025-09-11T21:40:36"/>
    <s v="P4"/>
    <s v="Security Vulnerability"/>
    <s v="Middleware"/>
    <s v="PRM ticket requiring operational handling"/>
    <s v="Answered"/>
    <x v="1"/>
    <s v="Swati"/>
    <n v="48"/>
    <n v="2.0699999999999998"/>
    <n v="9.17"/>
    <d v="2025-09-12T06:50:51"/>
    <s v="Met"/>
    <n v="9.17"/>
    <s v="High"/>
    <s v="India"/>
    <s v="Email"/>
    <s v="Application Defect"/>
    <s v="No"/>
    <s v="No"/>
    <s v="Met"/>
    <n v="2025"/>
    <s v="Sep"/>
    <s v="Sep-2025"/>
    <s v="Met"/>
    <s v="9-24 Hours"/>
    <n v="-38.83"/>
  </r>
  <r>
    <s v="SRM-0811"/>
    <s v="SRM"/>
    <d v="2025-09-12T04:19:53"/>
    <s v="P5"/>
    <s v="Software Installation"/>
    <s v="Application"/>
    <s v="SRM ticket requiring operational handling"/>
    <s v="Closed"/>
    <x v="0"/>
    <s v="Arjun"/>
    <n v="72"/>
    <n v="13.54"/>
    <n v="89.33"/>
    <d v="2025-09-15T21:39:34"/>
    <s v="Breached"/>
    <n v="89.33"/>
    <s v="Low"/>
    <s v="US"/>
    <s v="Phone"/>
    <s v="Network Issue"/>
    <s v="No"/>
    <s v="No"/>
    <s v="Breached"/>
    <n v="2025"/>
    <s v="Sep"/>
    <s v="Sep-2025"/>
    <s v="Breached"/>
    <s v="48+ Hours"/>
    <n v="17.329999999999998"/>
  </r>
  <r>
    <s v="INM-0650"/>
    <s v="INM"/>
    <d v="2025-09-12T07:08:41"/>
    <s v="P1"/>
    <s v="Certificate/TLS"/>
    <s v="Reporting"/>
    <s v="INM ticket requiring operational handling"/>
    <s v="Closed"/>
    <x v="4"/>
    <s v="Anil"/>
    <n v="4"/>
    <n v="0.18"/>
    <n v="2.15"/>
    <d v="2025-09-12T09:17:33"/>
    <s v="Met"/>
    <n v="2.15"/>
    <s v="Critical"/>
    <s v="US"/>
    <s v="Portal"/>
    <s v="Third-Party Dependency"/>
    <s v="No"/>
    <s v="No"/>
    <s v="Met"/>
    <n v="2025"/>
    <s v="Sep"/>
    <s v="Sep-2025"/>
    <s v="Met"/>
    <s v="0-4 Hours"/>
    <n v="-1.85"/>
  </r>
  <r>
    <s v="PRM-0702"/>
    <s v="PRM"/>
    <d v="2025-09-12T15:45:49"/>
    <s v="P4"/>
    <s v="Capacity Problem"/>
    <s v="Application"/>
    <s v="PRM ticket requiring operational handling"/>
    <s v="Closed"/>
    <x v="4"/>
    <s v="Swati"/>
    <n v="48"/>
    <n v="1.55"/>
    <n v="4.7"/>
    <d v="2025-09-12T20:28:04"/>
    <s v="Met"/>
    <n v="4.7"/>
    <s v="High"/>
    <s v="APAC"/>
    <s v="Phone"/>
    <s v="Configuration Error"/>
    <s v="No"/>
    <s v="No"/>
    <s v="Met"/>
    <n v="2025"/>
    <s v="Sep"/>
    <s v="Sep-2025"/>
    <s v="Met"/>
    <s v="5-8 Hours"/>
    <n v="-43.3"/>
  </r>
  <r>
    <s v="SRM-0895"/>
    <s v="SRM"/>
    <d v="2025-09-12T15:50:01"/>
    <s v="P5"/>
    <s v="Access Request"/>
    <s v="Reporting"/>
    <s v="SRM ticket requiring operational handling"/>
    <s v="Closed"/>
    <x v="3"/>
    <s v="Kiran"/>
    <n v="72"/>
    <n v="15.09"/>
    <n v="23.54"/>
    <d v="2025-09-13T15:22:15"/>
    <s v="Met"/>
    <n v="23.54"/>
    <s v="Low"/>
    <s v="US"/>
    <s v="Email"/>
    <s v="Third-Party Dependency"/>
    <s v="No"/>
    <s v="No"/>
    <s v="Met"/>
    <n v="2025"/>
    <s v="Sep"/>
    <s v="Sep-2025"/>
    <s v="Met"/>
    <s v="9-24 Hours"/>
    <n v="-48.46"/>
  </r>
  <r>
    <s v="INM-0856"/>
    <s v="INM"/>
    <d v="2025-09-12T22:01:42"/>
    <s v="P2"/>
    <s v="Network Connectivity"/>
    <s v="Access"/>
    <s v="INM ticket requiring operational handling"/>
    <s v="In Process"/>
    <x v="1"/>
    <s v="Anil"/>
    <n v="8"/>
    <n v="0.18"/>
    <m/>
    <m/>
    <s v="Pending"/>
    <n v="2617.9699999999998"/>
    <s v="High"/>
    <s v="India"/>
    <s v="Portal"/>
    <s v="Configuration Error"/>
    <s v="No"/>
    <s v="No"/>
    <s v="Pending"/>
    <n v="2025"/>
    <s v="Sep"/>
    <s v="Sep-2025"/>
    <s v="Pending"/>
    <s v="Pending"/>
    <s v=""/>
  </r>
  <r>
    <s v="SRM-0211"/>
    <s v="SRM"/>
    <d v="2025-09-13T02:26:05"/>
    <s v="P3"/>
    <s v="Certificate Request"/>
    <s v="Infrastructure"/>
    <s v="SRM ticket requiring operational handling"/>
    <s v="Noticed"/>
    <x v="0"/>
    <s v="Kiran"/>
    <n v="24"/>
    <n v="4.37"/>
    <m/>
    <m/>
    <s v="Pending"/>
    <n v="2613.5700000000002"/>
    <s v="High"/>
    <s v="Europe"/>
    <s v="Monitoring Alert"/>
    <s v="Configuration Error"/>
    <s v="No"/>
    <s v="Yes"/>
    <s v="Pending"/>
    <n v="2025"/>
    <s v="Sep"/>
    <s v="Sep-2025"/>
    <s v="Pending"/>
    <s v="Pending"/>
    <s v=""/>
  </r>
  <r>
    <s v="INM-0297"/>
    <s v="INM"/>
    <d v="2025-09-13T04:30:11"/>
    <s v="P2"/>
    <s v="Database Issue"/>
    <s v="Infrastructure"/>
    <s v="INM ticket requiring operational handling"/>
    <s v="Noticed"/>
    <x v="4"/>
    <s v="Anil"/>
    <n v="8"/>
    <n v="0.36"/>
    <m/>
    <m/>
    <s v="Pending"/>
    <n v="2611.5"/>
    <s v="High"/>
    <s v="UK"/>
    <s v="Email"/>
    <s v="Infrastructure Failure"/>
    <s v="No"/>
    <s v="No"/>
    <s v="Pending"/>
    <n v="2025"/>
    <s v="Sep"/>
    <s v="Sep-2025"/>
    <s v="Pending"/>
    <s v="Pending"/>
    <s v=""/>
  </r>
  <r>
    <s v="INM-0780"/>
    <s v="INM"/>
    <d v="2025-09-13T17:45:45"/>
    <s v="P3"/>
    <s v="Server Issue"/>
    <s v="Access"/>
    <s v="INM ticket requiring operational handling"/>
    <s v="In Process"/>
    <x v="3"/>
    <s v="Pooja"/>
    <n v="24"/>
    <n v="6.59"/>
    <m/>
    <m/>
    <s v="Pending"/>
    <n v="2598.2399999999998"/>
    <s v="Low"/>
    <s v="India"/>
    <s v="Service Desk"/>
    <s v="Configuration Error"/>
    <s v="No"/>
    <s v="No"/>
    <s v="Pending"/>
    <n v="2025"/>
    <s v="Sep"/>
    <s v="Sep-2025"/>
    <s v="Pending"/>
    <s v="Pending"/>
    <s v=""/>
  </r>
  <r>
    <s v="PRM-0424"/>
    <s v="PRM"/>
    <d v="2025-09-13T23:51:09"/>
    <s v="P3"/>
    <s v="Capacity Problem"/>
    <s v="Application"/>
    <s v="PRM ticket requiring operational handling"/>
    <s v="Closed"/>
    <x v="3"/>
    <s v="Suresh"/>
    <n v="24"/>
    <n v="3.87"/>
    <n v="18.95"/>
    <d v="2025-09-14T18:48:26"/>
    <s v="Met"/>
    <n v="18.95"/>
    <s v="Low"/>
    <s v="UK"/>
    <s v="Service Desk"/>
    <s v="Access Issue"/>
    <s v="No"/>
    <s v="No"/>
    <s v="Met"/>
    <n v="2025"/>
    <s v="Sep"/>
    <s v="Sep-2025"/>
    <s v="Met"/>
    <s v="9-24 Hours"/>
    <n v="-5.0500000000000007"/>
  </r>
  <r>
    <s v="INM-0882"/>
    <s v="INM"/>
    <d v="2025-09-14T04:14:37"/>
    <s v="P4"/>
    <s v="Certificate/TLS"/>
    <s v="Application"/>
    <s v="INM ticket requiring operational handling"/>
    <s v="In Process"/>
    <x v="0"/>
    <s v="Rohit"/>
    <n v="48"/>
    <n v="2.77"/>
    <m/>
    <m/>
    <s v="Pending"/>
    <n v="2587.7600000000002"/>
    <s v="High"/>
    <s v="UK"/>
    <s v="Monitoring Alert"/>
    <s v="Certificate Expiry"/>
    <s v="No"/>
    <s v="No"/>
    <s v="Pending"/>
    <n v="2025"/>
    <s v="Sep"/>
    <s v="Sep-2025"/>
    <s v="Pending"/>
    <s v="Pending"/>
    <s v=""/>
  </r>
  <r>
    <s v="INM-0560"/>
    <s v="INM"/>
    <d v="2025-09-14T04:15:10"/>
    <s v="P4"/>
    <s v="Certificate/TLS"/>
    <s v="Reporting"/>
    <s v="INM ticket requiring operational handling"/>
    <s v="Closed"/>
    <x v="0"/>
    <s v="Swati"/>
    <n v="48"/>
    <n v="3.46"/>
    <n v="27.71"/>
    <d v="2025-09-15T07:57:41"/>
    <s v="Met"/>
    <n v="27.71"/>
    <s v="High"/>
    <s v="UK"/>
    <s v="Monitoring Alert"/>
    <s v="Third-Party Dependency"/>
    <s v="No"/>
    <s v="No"/>
    <s v="Met"/>
    <n v="2025"/>
    <s v="Sep"/>
    <s v="Sep-2025"/>
    <s v="Met"/>
    <s v="25-48 Hours"/>
    <n v="-20.29"/>
  </r>
  <r>
    <s v="SRM-0583"/>
    <s v="SRM"/>
    <d v="2025-09-14T16:26:06"/>
    <s v="P5"/>
    <s v="Data Request"/>
    <s v="Security"/>
    <s v="SRM ticket requiring operational handling"/>
    <s v="Assigned"/>
    <x v="4"/>
    <s v="Divya"/>
    <n v="72"/>
    <n v="1.94"/>
    <m/>
    <m/>
    <s v="Pending"/>
    <n v="2575.5700000000002"/>
    <s v="High"/>
    <s v="India"/>
    <s v="Monitoring Alert"/>
    <s v="Capacity Constraint"/>
    <s v="No"/>
    <s v="No"/>
    <s v="Pending"/>
    <n v="2025"/>
    <s v="Sep"/>
    <s v="Sep-2025"/>
    <s v="Pending"/>
    <s v="Pending"/>
    <s v=""/>
  </r>
  <r>
    <s v="INM-0146"/>
    <s v="INM"/>
    <d v="2025-09-15T20:06:11"/>
    <s v="P3"/>
    <s v="Login/Access"/>
    <s v="Database"/>
    <s v="INM ticket requiring operational handling"/>
    <s v="In Process"/>
    <x v="2"/>
    <s v="Anil"/>
    <n v="24"/>
    <n v="1.44"/>
    <m/>
    <m/>
    <s v="Pending"/>
    <n v="2547.9"/>
    <s v="Medium"/>
    <s v="Europe"/>
    <s v="Portal"/>
    <s v="Unknown"/>
    <s v="No"/>
    <s v="No"/>
    <s v="Pending"/>
    <n v="2025"/>
    <s v="Sep"/>
    <s v="Sep-2025"/>
    <s v="Pending"/>
    <s v="Pending"/>
    <s v=""/>
  </r>
  <r>
    <s v="INM-0643"/>
    <s v="INM"/>
    <d v="2025-09-16T09:55:12"/>
    <s v="P3"/>
    <s v="Application Down"/>
    <s v="Database"/>
    <s v="INM ticket requiring operational handling"/>
    <s v="Assigned"/>
    <x v="0"/>
    <s v="Pooja"/>
    <n v="24"/>
    <n v="4.45"/>
    <m/>
    <m/>
    <s v="Pending"/>
    <n v="2534.08"/>
    <s v="High"/>
    <s v="APAC"/>
    <s v="Email"/>
    <s v="Unknown"/>
    <s v="No"/>
    <s v="No"/>
    <s v="Pending"/>
    <n v="2025"/>
    <s v="Sep"/>
    <s v="Sep-2025"/>
    <s v="Pending"/>
    <s v="Pending"/>
    <s v=""/>
  </r>
  <r>
    <s v="INM-0835"/>
    <s v="INM"/>
    <d v="2025-09-16T12:39:26"/>
    <s v="P4"/>
    <s v="Network Connectivity"/>
    <s v="Database"/>
    <s v="INM ticket requiring operational handling"/>
    <s v="Closed"/>
    <x v="2"/>
    <s v="Nisha"/>
    <n v="48"/>
    <n v="2.44"/>
    <n v="33.96"/>
    <d v="2025-09-17T22:36:49"/>
    <s v="Met"/>
    <n v="33.96"/>
    <s v="Low"/>
    <s v="UK"/>
    <s v="Monitoring Alert"/>
    <s v="Network Issue"/>
    <s v="No"/>
    <s v="No"/>
    <s v="Met"/>
    <n v="2025"/>
    <s v="Sep"/>
    <s v="Sep-2025"/>
    <s v="Met"/>
    <s v="25-48 Hours"/>
    <n v="-14.04"/>
  </r>
  <r>
    <s v="PRM-0008"/>
    <s v="PRM"/>
    <d v="2025-09-16T12:48:49"/>
    <s v="P4"/>
    <s v="Recurring Application Issue"/>
    <s v="Database"/>
    <s v="PRM ticket requiring operational handling"/>
    <s v="Closed"/>
    <x v="5"/>
    <s v="Suresh"/>
    <n v="48"/>
    <n v="0.48"/>
    <n v="19.3"/>
    <d v="2025-09-17T08:06:55"/>
    <s v="Met"/>
    <n v="19.3"/>
    <s v="High"/>
    <s v="UK"/>
    <s v="Phone"/>
    <s v="User Error"/>
    <s v="No"/>
    <s v="No"/>
    <s v="Met"/>
    <n v="2025"/>
    <s v="Sep"/>
    <s v="Sep-2025"/>
    <s v="Met"/>
    <s v="9-24 Hours"/>
    <n v="-28.7"/>
  </r>
  <r>
    <s v="PRM-0197"/>
    <s v="PRM"/>
    <d v="2025-09-16T12:50:35"/>
    <s v="P3"/>
    <s v="Performance Root Cause"/>
    <s v="Database"/>
    <s v="PRM ticket requiring operational handling"/>
    <s v="In Process"/>
    <x v="2"/>
    <s v="Anil"/>
    <n v="24"/>
    <n v="0.87"/>
    <m/>
    <m/>
    <s v="Pending"/>
    <n v="2531.16"/>
    <s v="Medium"/>
    <s v="Europe"/>
    <s v="Phone"/>
    <s v="Application Defect"/>
    <s v="No"/>
    <s v="No"/>
    <s v="Pending"/>
    <n v="2025"/>
    <s v="Sep"/>
    <s v="Sep-2025"/>
    <s v="Pending"/>
    <s v="Pending"/>
    <s v=""/>
  </r>
  <r>
    <s v="SRM-0457"/>
    <s v="SRM"/>
    <d v="2025-09-16T21:46:25"/>
    <s v="P4"/>
    <s v="Configuration Change"/>
    <s v="Database"/>
    <s v="SRM ticket requiring operational handling"/>
    <s v="Closed"/>
    <x v="2"/>
    <s v="Kavya"/>
    <n v="48"/>
    <n v="1.1100000000000001"/>
    <n v="31.52"/>
    <d v="2025-09-18T05:17:43"/>
    <s v="Met"/>
    <n v="31.52"/>
    <s v="Medium"/>
    <s v="Europe"/>
    <s v="Phone"/>
    <s v="User Error"/>
    <s v="No"/>
    <s v="No"/>
    <s v="Met"/>
    <n v="2025"/>
    <s v="Sep"/>
    <s v="Sep-2025"/>
    <s v="Met"/>
    <s v="25-48 Hours"/>
    <n v="-16.48"/>
  </r>
  <r>
    <s v="INM-0125"/>
    <s v="INM"/>
    <d v="2025-09-17T01:31:24"/>
    <s v="P3"/>
    <s v="Performance Issue"/>
    <s v="Middleware"/>
    <s v="INM ticket requiring operational handling"/>
    <s v="Noticed"/>
    <x v="1"/>
    <s v="Sneha"/>
    <n v="24"/>
    <n v="0.89"/>
    <m/>
    <m/>
    <s v="Pending"/>
    <n v="2518.48"/>
    <s v="Medium"/>
    <s v="India"/>
    <s v="Email"/>
    <s v="Access Issue"/>
    <s v="No"/>
    <s v="No"/>
    <s v="Pending"/>
    <n v="2025"/>
    <s v="Sep"/>
    <s v="Sep-2025"/>
    <s v="Pending"/>
    <s v="Pending"/>
    <s v=""/>
  </r>
  <r>
    <s v="PRM-0721"/>
    <s v="PRM"/>
    <d v="2025-09-17T09:13:50"/>
    <s v="P3"/>
    <s v="Infrastructure Root Cause"/>
    <s v="Security"/>
    <s v="PRM ticket requiring operational handling"/>
    <s v="Closed"/>
    <x v="1"/>
    <s v="Rahul"/>
    <n v="24"/>
    <n v="2.08"/>
    <n v="8.36"/>
    <d v="2025-09-17T17:35:33"/>
    <s v="Met"/>
    <n v="8.36"/>
    <s v="Medium"/>
    <s v="US"/>
    <s v="Email"/>
    <s v="Network Issue"/>
    <s v="No"/>
    <s v="No"/>
    <s v="Met"/>
    <n v="2025"/>
    <s v="Sep"/>
    <s v="Sep-2025"/>
    <s v="Met"/>
    <s v="9-24 Hours"/>
    <n v="-15.64"/>
  </r>
  <r>
    <s v="PRM-0923"/>
    <s v="PRM"/>
    <d v="2025-09-17T11:45:43"/>
    <s v="P4"/>
    <s v="Recurring Application Issue"/>
    <s v="Application"/>
    <s v="PRM ticket requiring operational handling"/>
    <s v="Closed"/>
    <x v="3"/>
    <s v="Kavya"/>
    <n v="48"/>
    <n v="4.75"/>
    <n v="44.21"/>
    <d v="2025-09-19T07:58:16"/>
    <s v="Met"/>
    <n v="44.21"/>
    <s v="High"/>
    <s v="India"/>
    <s v="Phone"/>
    <s v="Access Issue"/>
    <s v="No"/>
    <s v="No"/>
    <s v="Met"/>
    <n v="2025"/>
    <s v="Sep"/>
    <s v="Sep-2025"/>
    <s v="Met"/>
    <s v="25-48 Hours"/>
    <n v="-3.7899999999999991"/>
  </r>
  <r>
    <s v="INM-0151"/>
    <s v="INM"/>
    <d v="2025-09-17T11:53:21"/>
    <s v="P3"/>
    <s v="Login/Access"/>
    <s v="Database"/>
    <s v="INM ticket requiring operational handling"/>
    <s v="Answered"/>
    <x v="3"/>
    <s v="Meera"/>
    <n v="24"/>
    <n v="2.13"/>
    <n v="7.38"/>
    <d v="2025-09-17T19:16:07"/>
    <s v="Met"/>
    <n v="7.38"/>
    <s v="Low"/>
    <s v="India"/>
    <s v="Phone"/>
    <s v="Capacity Constraint"/>
    <s v="No"/>
    <s v="No"/>
    <s v="Met"/>
    <n v="2025"/>
    <s v="Sep"/>
    <s v="Sep-2025"/>
    <s v="Met"/>
    <s v="5-8 Hours"/>
    <n v="-16.62"/>
  </r>
  <r>
    <s v="SRM-0617"/>
    <s v="SRM"/>
    <d v="2025-09-17T15:18:29"/>
    <s v="P5"/>
    <s v="Software Installation"/>
    <s v="Application"/>
    <s v="SRM ticket requiring operational handling"/>
    <s v="Noticed"/>
    <x v="5"/>
    <s v="Asha"/>
    <n v="72"/>
    <n v="3.77"/>
    <m/>
    <m/>
    <s v="Pending"/>
    <n v="2504.69"/>
    <s v="High"/>
    <s v="India"/>
    <s v="Phone"/>
    <s v="Certificate Expiry"/>
    <s v="No"/>
    <s v="No"/>
    <s v="Pending"/>
    <n v="2025"/>
    <s v="Sep"/>
    <s v="Sep-2025"/>
    <s v="Pending"/>
    <s v="Pending"/>
    <s v=""/>
  </r>
  <r>
    <s v="PRM-0129"/>
    <s v="PRM"/>
    <d v="2025-09-18T03:18:38"/>
    <s v="P4"/>
    <s v="Infrastructure Root Cause"/>
    <s v="Database"/>
    <s v="PRM ticket requiring operational handling"/>
    <s v="Closed"/>
    <x v="2"/>
    <s v="Nisha"/>
    <n v="48"/>
    <n v="3.7"/>
    <n v="8.59"/>
    <d v="2025-09-18T11:54:07"/>
    <s v="Met"/>
    <n v="8.59"/>
    <s v="High"/>
    <s v="India"/>
    <s v="Service Desk"/>
    <s v="Access Issue"/>
    <s v="No"/>
    <s v="No"/>
    <s v="Met"/>
    <n v="2025"/>
    <s v="Sep"/>
    <s v="Sep-2025"/>
    <s v="Met"/>
    <s v="9-24 Hours"/>
    <n v="-39.409999999999997"/>
  </r>
  <r>
    <s v="INM-0232"/>
    <s v="INM"/>
    <d v="2025-09-18T04:26:26"/>
    <s v="P3"/>
    <s v="Database Issue"/>
    <s v="Middleware"/>
    <s v="INM ticket requiring operational handling"/>
    <s v="Closed"/>
    <x v="2"/>
    <s v="Priya"/>
    <n v="24"/>
    <n v="3.76"/>
    <n v="14.71"/>
    <d v="2025-09-18T19:08:51"/>
    <s v="Met"/>
    <n v="14.71"/>
    <s v="Low"/>
    <s v="India"/>
    <s v="Service Desk"/>
    <s v="Access Issue"/>
    <s v="No"/>
    <s v="No"/>
    <s v="Met"/>
    <n v="2025"/>
    <s v="Sep"/>
    <s v="Sep-2025"/>
    <s v="Met"/>
    <s v="9-24 Hours"/>
    <n v="-9.2899999999999991"/>
  </r>
  <r>
    <s v="PRM-0419"/>
    <s v="PRM"/>
    <d v="2025-09-18T15:40:19"/>
    <s v="P4"/>
    <s v="Recurring Application Issue"/>
    <s v="Infrastructure"/>
    <s v="PRM ticket requiring operational handling"/>
    <s v="In Process"/>
    <x v="0"/>
    <s v="Divya"/>
    <n v="48"/>
    <n v="6.16"/>
    <m/>
    <m/>
    <s v="Pending"/>
    <n v="2480.33"/>
    <s v="High"/>
    <s v="US"/>
    <s v="Phone"/>
    <s v="Configuration Error"/>
    <s v="No"/>
    <s v="No"/>
    <s v="Pending"/>
    <n v="2025"/>
    <s v="Sep"/>
    <s v="Sep-2025"/>
    <s v="Pending"/>
    <s v="Pending"/>
    <s v=""/>
  </r>
  <r>
    <s v="PRM-0125"/>
    <s v="PRM"/>
    <d v="2025-09-18T18:34:17"/>
    <s v="P3"/>
    <s v="Performance Root Cause"/>
    <s v="Infrastructure"/>
    <s v="PRM ticket requiring operational handling"/>
    <s v="Closed"/>
    <x v="3"/>
    <s v="Priya"/>
    <n v="24"/>
    <n v="1.81"/>
    <n v="57.06"/>
    <d v="2025-09-21T03:37:46"/>
    <s v="Breached"/>
    <n v="57.06"/>
    <s v="Low"/>
    <s v="Europe"/>
    <s v="Phone"/>
    <s v="Configuration Error"/>
    <s v="No"/>
    <s v="No"/>
    <s v="Breached"/>
    <n v="2025"/>
    <s v="Sep"/>
    <s v="Sep-2025"/>
    <s v="Breached"/>
    <s v="48+ Hours"/>
    <n v="33.06"/>
  </r>
  <r>
    <s v="SRM-0105"/>
    <s v="SRM"/>
    <d v="2025-09-18T21:09:20"/>
    <s v="P5"/>
    <s v="Report Request"/>
    <s v="Infrastructure"/>
    <s v="SRM ticket requiring operational handling"/>
    <s v="Closed"/>
    <x v="2"/>
    <s v="Arjun"/>
    <n v="72"/>
    <n v="14.92"/>
    <n v="44.02"/>
    <d v="2025-09-20T17:10:50"/>
    <s v="Met"/>
    <n v="44.02"/>
    <s v="Medium"/>
    <s v="APAC"/>
    <s v="Email"/>
    <s v="Access Issue"/>
    <s v="No"/>
    <s v="No"/>
    <s v="Met"/>
    <n v="2025"/>
    <s v="Sep"/>
    <s v="Sep-2025"/>
    <s v="Met"/>
    <s v="25-48 Hours"/>
    <n v="-27.979999999999997"/>
  </r>
  <r>
    <s v="INM-0610"/>
    <s v="INM"/>
    <d v="2025-09-18T21:14:43"/>
    <s v="P4"/>
    <s v="Application Down"/>
    <s v="Infrastructure"/>
    <s v="INM ticket requiring operational handling"/>
    <s v="Closed"/>
    <x v="5"/>
    <s v="Priya"/>
    <n v="48"/>
    <n v="0.74"/>
    <n v="15.75"/>
    <d v="2025-09-19T12:59:49"/>
    <s v="Met"/>
    <n v="15.75"/>
    <s v="Medium"/>
    <s v="APAC"/>
    <s v="Email"/>
    <s v="Access Issue"/>
    <s v="No"/>
    <s v="No"/>
    <s v="Met"/>
    <n v="2025"/>
    <s v="Sep"/>
    <s v="Sep-2025"/>
    <s v="Met"/>
    <s v="9-24 Hours"/>
    <n v="-32.25"/>
  </r>
  <r>
    <s v="SRM-0714"/>
    <s v="SRM"/>
    <d v="2025-09-19T02:43:23"/>
    <s v="P3"/>
    <s v="Account Request"/>
    <s v="Reporting"/>
    <s v="SRM ticket requiring operational handling"/>
    <s v="Assigned"/>
    <x v="3"/>
    <s v="Kavya"/>
    <n v="24"/>
    <n v="1.72"/>
    <m/>
    <m/>
    <s v="Pending"/>
    <n v="2469.2800000000002"/>
    <s v="Medium"/>
    <s v="UK"/>
    <s v="Email"/>
    <s v="User Error"/>
    <s v="No"/>
    <s v="No"/>
    <s v="Pending"/>
    <n v="2025"/>
    <s v="Sep"/>
    <s v="Sep-2025"/>
    <s v="Pending"/>
    <s v="Pending"/>
    <s v=""/>
  </r>
  <r>
    <s v="SRM-0152"/>
    <s v="SRM"/>
    <d v="2025-09-19T04:39:45"/>
    <s v="P4"/>
    <s v="Configuration Change"/>
    <s v="Security"/>
    <s v="SRM ticket requiring operational handling"/>
    <s v="Closed"/>
    <x v="5"/>
    <s v="Vikram"/>
    <n v="48"/>
    <n v="8.2899999999999991"/>
    <n v="36"/>
    <d v="2025-09-20T16:39:53"/>
    <s v="Met"/>
    <n v="36"/>
    <s v="High"/>
    <s v="US"/>
    <s v="Email"/>
    <s v="Network Issue"/>
    <s v="No"/>
    <s v="No"/>
    <s v="Met"/>
    <n v="2025"/>
    <s v="Sep"/>
    <s v="Sep-2025"/>
    <s v="Met"/>
    <s v="25-48 Hours"/>
    <n v="-12"/>
  </r>
  <r>
    <s v="PRM-0505"/>
    <s v="PRM"/>
    <d v="2025-09-19T05:09:22"/>
    <s v="P3"/>
    <s v="Database Root Cause"/>
    <s v="Database"/>
    <s v="PRM ticket requiring operational handling"/>
    <s v="Closed"/>
    <x v="0"/>
    <s v="Nisha"/>
    <n v="24"/>
    <n v="2.14"/>
    <n v="11.83"/>
    <d v="2025-09-19T16:59:09"/>
    <s v="Met"/>
    <n v="11.83"/>
    <s v="High"/>
    <s v="India"/>
    <s v="Portal"/>
    <s v="Application Defect"/>
    <s v="Yes"/>
    <s v="No"/>
    <s v="Met"/>
    <n v="2025"/>
    <s v="Sep"/>
    <s v="Sep-2025"/>
    <s v="Met"/>
    <s v="9-24 Hours"/>
    <n v="-12.17"/>
  </r>
  <r>
    <s v="INM-0037"/>
    <s v="INM"/>
    <d v="2025-09-19T09:51:44"/>
    <s v="P2"/>
    <s v="Performance Issue"/>
    <s v="Middleware"/>
    <s v="INM ticket requiring operational handling"/>
    <s v="In Process"/>
    <x v="2"/>
    <s v="Manoj"/>
    <n v="8"/>
    <n v="1.28"/>
    <m/>
    <m/>
    <s v="Pending"/>
    <n v="2462.14"/>
    <s v="High"/>
    <s v="Europe"/>
    <s v="Email"/>
    <s v="User Error"/>
    <s v="No"/>
    <s v="No"/>
    <s v="Pending"/>
    <n v="2025"/>
    <s v="Sep"/>
    <s v="Sep-2025"/>
    <s v="Pending"/>
    <s v="Pending"/>
    <s v=""/>
  </r>
  <r>
    <s v="INM-0006"/>
    <s v="INM"/>
    <d v="2025-09-19T15:14:29"/>
    <s v="P3"/>
    <s v="Certificate/TLS"/>
    <s v="Application"/>
    <s v="INM ticket requiring operational handling"/>
    <s v="In Process"/>
    <x v="1"/>
    <s v="Rahul"/>
    <n v="24"/>
    <n v="3.63"/>
    <m/>
    <m/>
    <s v="Pending"/>
    <n v="2456.7600000000002"/>
    <s v="Low"/>
    <s v="UK"/>
    <s v="Service Desk"/>
    <s v="User Error"/>
    <s v="No"/>
    <s v="No"/>
    <s v="Pending"/>
    <n v="2025"/>
    <s v="Sep"/>
    <s v="Sep-2025"/>
    <s v="Pending"/>
    <s v="Pending"/>
    <s v=""/>
  </r>
  <r>
    <s v="PRM-0398"/>
    <s v="PRM"/>
    <d v="2025-09-20T21:06:36"/>
    <s v="P3"/>
    <s v="Capacity Problem"/>
    <s v="Access"/>
    <s v="PRM ticket requiring operational handling"/>
    <s v="Closed"/>
    <x v="5"/>
    <s v="Vikram"/>
    <n v="24"/>
    <n v="2.67"/>
    <n v="28.9"/>
    <d v="2025-09-22T02:00:47"/>
    <s v="Breached"/>
    <n v="28.9"/>
    <s v="Medium"/>
    <s v="Europe"/>
    <s v="Email"/>
    <s v="Access Issue"/>
    <s v="No"/>
    <s v="No"/>
    <s v="Breached"/>
    <n v="2025"/>
    <s v="Sep"/>
    <s v="Sep-2025"/>
    <s v="Breached"/>
    <s v="25-48 Hours"/>
    <n v="4.8999999999999986"/>
  </r>
  <r>
    <s v="SRM-0294"/>
    <s v="SRM"/>
    <d v="2025-09-21T02:31:38"/>
    <s v="P5"/>
    <s v="Configuration Change"/>
    <s v="Application"/>
    <s v="SRM ticket requiring operational handling"/>
    <s v="Closed"/>
    <x v="2"/>
    <s v="Meera"/>
    <n v="72"/>
    <n v="10.050000000000001"/>
    <n v="31.06"/>
    <d v="2025-09-22T09:35:29"/>
    <s v="Met"/>
    <n v="31.06"/>
    <s v="High"/>
    <s v="US"/>
    <s v="Service Desk"/>
    <s v="Application Defect"/>
    <s v="No"/>
    <s v="Yes"/>
    <s v="Met"/>
    <n v="2025"/>
    <s v="Sep"/>
    <s v="Sep-2025"/>
    <s v="Met"/>
    <s v="25-48 Hours"/>
    <n v="-40.94"/>
  </r>
  <r>
    <s v="INM-0668"/>
    <s v="INM"/>
    <d v="2025-09-21T04:27:18"/>
    <s v="P5"/>
    <s v="Server Issue"/>
    <s v="Access"/>
    <s v="INM ticket requiring operational handling"/>
    <s v="Answered"/>
    <x v="3"/>
    <s v="Kavya"/>
    <n v="72"/>
    <n v="2.48"/>
    <n v="37.22"/>
    <d v="2025-09-22T17:40:31"/>
    <s v="Met"/>
    <n v="37.22"/>
    <s v="Medium"/>
    <s v="US"/>
    <s v="Email"/>
    <s v="Configuration Error"/>
    <s v="No"/>
    <s v="No"/>
    <s v="Met"/>
    <n v="2025"/>
    <s v="Sep"/>
    <s v="Sep-2025"/>
    <s v="Met"/>
    <s v="25-48 Hours"/>
    <n v="-34.78"/>
  </r>
  <r>
    <s v="SRM-0215"/>
    <s v="SRM"/>
    <d v="2025-09-21T23:14:27"/>
    <s v="P5"/>
    <s v="Report Request"/>
    <s v="Reporting"/>
    <s v="SRM ticket requiring operational handling"/>
    <s v="Closed"/>
    <x v="3"/>
    <s v="Divya"/>
    <n v="72"/>
    <n v="4.75"/>
    <n v="30"/>
    <d v="2025-09-23T05:14:35"/>
    <s v="Met"/>
    <n v="30"/>
    <s v="Low"/>
    <s v="Europe"/>
    <s v="Portal"/>
    <s v="Access Issue"/>
    <s v="No"/>
    <s v="No"/>
    <s v="Met"/>
    <n v="2025"/>
    <s v="Sep"/>
    <s v="Sep-2025"/>
    <s v="Met"/>
    <s v="25-48 Hours"/>
    <n v="-42"/>
  </r>
  <r>
    <s v="SRM-0062"/>
    <s v="SRM"/>
    <d v="2025-09-22T07:17:47"/>
    <s v="P5"/>
    <s v="New User Setup"/>
    <s v="Reporting"/>
    <s v="SRM ticket requiring operational handling"/>
    <s v="Closed"/>
    <x v="0"/>
    <s v="Pooja"/>
    <n v="72"/>
    <n v="3.18"/>
    <n v="33.61"/>
    <d v="2025-09-23T16:54:30"/>
    <s v="Met"/>
    <n v="33.61"/>
    <s v="High"/>
    <s v="UK"/>
    <s v="Phone"/>
    <s v="Capacity Constraint"/>
    <s v="No"/>
    <s v="No"/>
    <s v="Met"/>
    <n v="2025"/>
    <s v="Sep"/>
    <s v="Sep-2025"/>
    <s v="Met"/>
    <s v="25-48 Hours"/>
    <n v="-38.39"/>
  </r>
  <r>
    <s v="SRM-0699"/>
    <s v="SRM"/>
    <d v="2025-09-22T17:39:13"/>
    <s v="P2"/>
    <s v="Report Request"/>
    <s v="Security"/>
    <s v="SRM ticket requiring operational handling"/>
    <s v="Closed"/>
    <x v="5"/>
    <s v="Anil"/>
    <n v="8"/>
    <n v="0.32"/>
    <n v="4.57"/>
    <d v="2025-09-22T22:13:25"/>
    <s v="Met"/>
    <n v="4.57"/>
    <s v="High"/>
    <s v="APAC"/>
    <s v="Phone"/>
    <s v="Access Issue"/>
    <s v="No"/>
    <s v="No"/>
    <s v="Met"/>
    <n v="2025"/>
    <s v="Sep"/>
    <s v="Sep-2025"/>
    <s v="Met"/>
    <s v="5-8 Hours"/>
    <n v="-3.4299999999999997"/>
  </r>
  <r>
    <s v="SRM-0952"/>
    <s v="SRM"/>
    <d v="2025-09-23T01:27:32"/>
    <s v="P5"/>
    <s v="New User Setup"/>
    <s v="Middleware"/>
    <s v="SRM ticket requiring operational handling"/>
    <s v="Assigned"/>
    <x v="5"/>
    <s v="Meera"/>
    <n v="72"/>
    <n v="4.8899999999999997"/>
    <m/>
    <m/>
    <s v="Pending"/>
    <n v="2374.54"/>
    <s v="Medium"/>
    <s v="UK"/>
    <s v="Monitoring Alert"/>
    <s v="Network Issue"/>
    <s v="No"/>
    <s v="No"/>
    <s v="Pending"/>
    <n v="2025"/>
    <s v="Sep"/>
    <s v="Sep-2025"/>
    <s v="Pending"/>
    <s v="Pending"/>
    <s v=""/>
  </r>
  <r>
    <s v="INM-0829"/>
    <s v="INM"/>
    <d v="2025-09-23T04:15:19"/>
    <s v="P2"/>
    <s v="Server Issue"/>
    <s v="Reporting"/>
    <s v="INM ticket requiring operational handling"/>
    <s v="Answered"/>
    <x v="4"/>
    <s v="Rahul"/>
    <n v="8"/>
    <n v="0.63"/>
    <n v="3.47"/>
    <d v="2025-09-23T07:43:13"/>
    <s v="Met"/>
    <n v="3.47"/>
    <s v="High"/>
    <s v="UK"/>
    <s v="Service Desk"/>
    <s v="Configuration Error"/>
    <s v="No"/>
    <s v="Yes"/>
    <s v="Met"/>
    <n v="2025"/>
    <s v="Sep"/>
    <s v="Sep-2025"/>
    <s v="Met"/>
    <s v="0-4 Hours"/>
    <n v="-4.5299999999999994"/>
  </r>
  <r>
    <s v="INM-0427"/>
    <s v="INM"/>
    <d v="2025-09-23T19:31:52"/>
    <s v="P4"/>
    <s v="Server Issue"/>
    <s v="Security"/>
    <s v="INM ticket requiring operational handling"/>
    <s v="Assigned"/>
    <x v="1"/>
    <s v="Pooja"/>
    <n v="48"/>
    <n v="3.79"/>
    <m/>
    <m/>
    <s v="Pending"/>
    <n v="2356.4699999999998"/>
    <s v="Low"/>
    <s v="UK"/>
    <s v="Email"/>
    <s v="Certificate Expiry"/>
    <s v="No"/>
    <s v="No"/>
    <s v="Pending"/>
    <n v="2025"/>
    <s v="Sep"/>
    <s v="Sep-2025"/>
    <s v="Pending"/>
    <s v="Pending"/>
    <s v=""/>
  </r>
  <r>
    <s v="SRM-0515"/>
    <s v="SRM"/>
    <d v="2025-09-24T07:44:48"/>
    <s v="P3"/>
    <s v="New User Setup"/>
    <s v="Security"/>
    <s v="SRM ticket requiring operational handling"/>
    <s v="Closed"/>
    <x v="3"/>
    <s v="Ravi"/>
    <n v="24"/>
    <n v="0.42"/>
    <n v="21.03"/>
    <d v="2025-09-25T04:46:26"/>
    <s v="Met"/>
    <n v="21.03"/>
    <s v="Low"/>
    <s v="Europe"/>
    <s v="Service Desk"/>
    <s v="Configuration Error"/>
    <s v="No"/>
    <s v="No"/>
    <s v="Met"/>
    <n v="2025"/>
    <s v="Sep"/>
    <s v="Sep-2025"/>
    <s v="Met"/>
    <s v="9-24 Hours"/>
    <n v="-2.9699999999999989"/>
  </r>
  <r>
    <s v="PRM-0881"/>
    <s v="PRM"/>
    <d v="2025-09-24T13:39:46"/>
    <s v="P4"/>
    <s v="Integration Root Cause"/>
    <s v="Access"/>
    <s v="PRM ticket requiring operational handling"/>
    <s v="Closed"/>
    <x v="1"/>
    <s v="Arjun"/>
    <n v="48"/>
    <n v="10.72"/>
    <n v="13.56"/>
    <d v="2025-09-25T03:13:12"/>
    <s v="Met"/>
    <n v="13.56"/>
    <s v="Low"/>
    <s v="US"/>
    <s v="Email"/>
    <s v="Access Issue"/>
    <s v="No"/>
    <s v="No"/>
    <s v="Met"/>
    <n v="2025"/>
    <s v="Sep"/>
    <s v="Sep-2025"/>
    <s v="Met"/>
    <s v="9-24 Hours"/>
    <n v="-34.44"/>
  </r>
  <r>
    <s v="SRM-0661"/>
    <s v="SRM"/>
    <d v="2025-09-25T00:23:13"/>
    <s v="P3"/>
    <s v="Data Request"/>
    <s v="Reporting"/>
    <s v="SRM ticket requiring operational handling"/>
    <s v="Closed"/>
    <x v="2"/>
    <s v="Nisha"/>
    <n v="24"/>
    <n v="2.7"/>
    <n v="10.75"/>
    <d v="2025-09-25T11:08:15"/>
    <s v="Met"/>
    <n v="10.75"/>
    <s v="High"/>
    <s v="APAC"/>
    <s v="Email"/>
    <s v="Configuration Error"/>
    <s v="No"/>
    <s v="No"/>
    <s v="Met"/>
    <n v="2025"/>
    <s v="Sep"/>
    <s v="Sep-2025"/>
    <s v="Met"/>
    <s v="9-24 Hours"/>
    <n v="-13.25"/>
  </r>
  <r>
    <s v="PRM-0698"/>
    <s v="PRM"/>
    <d v="2025-09-25T11:42:07"/>
    <s v="P3"/>
    <s v="Infrastructure Root Cause"/>
    <s v="Database"/>
    <s v="PRM ticket requiring operational handling"/>
    <s v="Noticed"/>
    <x v="2"/>
    <s v="Manoj"/>
    <n v="24"/>
    <n v="0.34"/>
    <m/>
    <m/>
    <s v="Pending"/>
    <n v="2316.3000000000002"/>
    <s v="Medium"/>
    <s v="APAC"/>
    <s v="Service Desk"/>
    <s v="User Error"/>
    <s v="No"/>
    <s v="Yes"/>
    <s v="Pending"/>
    <n v="2025"/>
    <s v="Sep"/>
    <s v="Sep-2025"/>
    <s v="Pending"/>
    <s v="Pending"/>
    <s v=""/>
  </r>
  <r>
    <s v="PRM-0557"/>
    <s v="PRM"/>
    <d v="2025-09-25T18:54:07"/>
    <s v="P5"/>
    <s v="Infrastructure Root Cause"/>
    <s v="Infrastructure"/>
    <s v="PRM ticket requiring operational handling"/>
    <s v="In Process"/>
    <x v="0"/>
    <s v="Kiran"/>
    <n v="72"/>
    <n v="3.76"/>
    <m/>
    <m/>
    <s v="Pending"/>
    <n v="2309.1"/>
    <s v="High"/>
    <s v="Europe"/>
    <s v="Email"/>
    <s v="Application Defect"/>
    <s v="No"/>
    <s v="No"/>
    <s v="Pending"/>
    <n v="2025"/>
    <s v="Sep"/>
    <s v="Sep-2025"/>
    <s v="Pending"/>
    <s v="Pending"/>
    <s v=""/>
  </r>
  <r>
    <s v="INM-0504"/>
    <s v="INM"/>
    <d v="2025-09-26T03:15:19"/>
    <s v="P4"/>
    <s v="Integration Failure"/>
    <s v="Application"/>
    <s v="INM ticket requiring operational handling"/>
    <s v="Closed"/>
    <x v="0"/>
    <s v="Kavya"/>
    <n v="48"/>
    <n v="1.18"/>
    <n v="45.95"/>
    <d v="2025-09-28T01:12:21"/>
    <s v="Met"/>
    <n v="45.95"/>
    <s v="Medium"/>
    <s v="APAC"/>
    <s v="Service Desk"/>
    <s v="Certificate Expiry"/>
    <s v="No"/>
    <s v="No"/>
    <s v="Met"/>
    <n v="2025"/>
    <s v="Sep"/>
    <s v="Sep-2025"/>
    <s v="Met"/>
    <s v="25-48 Hours"/>
    <n v="-2.0499999999999972"/>
  </r>
  <r>
    <s v="INM-0492"/>
    <s v="INM"/>
    <d v="2025-09-26T07:36:43"/>
    <s v="P2"/>
    <s v="Server Issue"/>
    <s v="Security"/>
    <s v="INM ticket requiring operational handling"/>
    <s v="Closed"/>
    <x v="5"/>
    <s v="Rohit"/>
    <n v="8"/>
    <n v="0.56999999999999995"/>
    <n v="4.8899999999999997"/>
    <d v="2025-09-26T12:30:08"/>
    <s v="Met"/>
    <n v="4.8899999999999997"/>
    <s v="High"/>
    <s v="Europe"/>
    <s v="Service Desk"/>
    <s v="User Error"/>
    <s v="No"/>
    <s v="Yes"/>
    <s v="Met"/>
    <n v="2025"/>
    <s v="Sep"/>
    <s v="Sep-2025"/>
    <s v="Met"/>
    <s v="5-8 Hours"/>
    <n v="-3.1100000000000003"/>
  </r>
  <r>
    <s v="PRM-0119"/>
    <s v="PRM"/>
    <d v="2025-09-27T08:15:51"/>
    <s v="P2"/>
    <s v="Performance Root Cause"/>
    <s v="Database"/>
    <s v="PRM ticket requiring operational handling"/>
    <s v="Noticed"/>
    <x v="5"/>
    <s v="Nisha"/>
    <n v="8"/>
    <n v="0.24"/>
    <m/>
    <m/>
    <s v="Pending"/>
    <n v="2271.7399999999998"/>
    <s v="High"/>
    <s v="India"/>
    <s v="Portal"/>
    <s v="User Error"/>
    <s v="No"/>
    <s v="No"/>
    <s v="Pending"/>
    <n v="2025"/>
    <s v="Sep"/>
    <s v="Sep-2025"/>
    <s v="Pending"/>
    <s v="Pending"/>
    <s v=""/>
  </r>
  <r>
    <s v="PRM-0963"/>
    <s v="PRM"/>
    <d v="2025-09-27T20:38:02"/>
    <s v="P4"/>
    <s v="Security Vulnerability"/>
    <s v="Reporting"/>
    <s v="PRM ticket requiring operational handling"/>
    <s v="Assigned"/>
    <x v="2"/>
    <s v="Divya"/>
    <n v="48"/>
    <n v="6.02"/>
    <m/>
    <m/>
    <s v="Pending"/>
    <n v="2259.37"/>
    <s v="High"/>
    <s v="UK"/>
    <s v="Monitoring Alert"/>
    <s v="Network Issue"/>
    <s v="No"/>
    <s v="No"/>
    <s v="Pending"/>
    <n v="2025"/>
    <s v="Sep"/>
    <s v="Sep-2025"/>
    <s v="Pending"/>
    <s v="Pending"/>
    <s v=""/>
  </r>
  <r>
    <s v="SRM-0872"/>
    <s v="SRM"/>
    <d v="2025-09-28T00:21:36"/>
    <s v="P5"/>
    <s v="Configuration Change"/>
    <s v="Security"/>
    <s v="SRM ticket requiring operational handling"/>
    <s v="Closed"/>
    <x v="1"/>
    <s v="Vikram"/>
    <n v="72"/>
    <n v="3.71"/>
    <n v="19.91"/>
    <d v="2025-09-28T20:15:58"/>
    <s v="Met"/>
    <n v="19.91"/>
    <s v="Medium"/>
    <s v="Europe"/>
    <s v="Monitoring Alert"/>
    <s v="Application Defect"/>
    <s v="No"/>
    <s v="No"/>
    <s v="Met"/>
    <n v="2025"/>
    <s v="Sep"/>
    <s v="Sep-2025"/>
    <s v="Met"/>
    <s v="9-24 Hours"/>
    <n v="-52.09"/>
  </r>
  <r>
    <s v="PRM-0384"/>
    <s v="PRM"/>
    <d v="2025-09-28T16:11:37"/>
    <s v="P5"/>
    <s v="Security Vulnerability"/>
    <s v="Security"/>
    <s v="PRM ticket requiring operational handling"/>
    <s v="Assigned"/>
    <x v="0"/>
    <s v="Suresh"/>
    <n v="72"/>
    <n v="11"/>
    <m/>
    <m/>
    <s v="Pending"/>
    <n v="2239.81"/>
    <s v="Medium"/>
    <s v="UK"/>
    <s v="Service Desk"/>
    <s v="Infrastructure Failure"/>
    <s v="No"/>
    <s v="No"/>
    <s v="Pending"/>
    <n v="2025"/>
    <s v="Sep"/>
    <s v="Sep-2025"/>
    <s v="Pending"/>
    <s v="Pending"/>
    <s v=""/>
  </r>
  <r>
    <s v="PRM-0883"/>
    <s v="PRM"/>
    <d v="2025-09-28T19:41:51"/>
    <s v="P1"/>
    <s v="Recurring Application Issue"/>
    <s v="Access"/>
    <s v="PRM ticket requiring operational handling"/>
    <s v="Answered"/>
    <x v="2"/>
    <s v="Suresh"/>
    <n v="4"/>
    <n v="0.51"/>
    <n v="1.06"/>
    <d v="2025-09-28T20:45:35"/>
    <s v="Met"/>
    <n v="1.06"/>
    <s v="Critical"/>
    <s v="Europe"/>
    <s v="Phone"/>
    <s v="Unknown"/>
    <s v="No"/>
    <s v="No"/>
    <s v="Met"/>
    <n v="2025"/>
    <s v="Sep"/>
    <s v="Sep-2025"/>
    <s v="Met"/>
    <s v="0-4 Hours"/>
    <n v="-2.94"/>
  </r>
  <r>
    <s v="PRM-0114"/>
    <s v="PRM"/>
    <d v="2025-09-28T21:21:40"/>
    <s v="P4"/>
    <s v="Infrastructure Root Cause"/>
    <s v="Security"/>
    <s v="PRM ticket requiring operational handling"/>
    <s v="Closed"/>
    <x v="3"/>
    <s v="Sneha"/>
    <n v="48"/>
    <n v="4.45"/>
    <n v="17.96"/>
    <d v="2025-09-29T15:19:31"/>
    <s v="Met"/>
    <n v="17.96"/>
    <s v="Low"/>
    <s v="UK"/>
    <s v="Service Desk"/>
    <s v="Network Issue"/>
    <s v="No"/>
    <s v="No"/>
    <s v="Met"/>
    <n v="2025"/>
    <s v="Sep"/>
    <s v="Sep-2025"/>
    <s v="Met"/>
    <s v="9-24 Hours"/>
    <n v="-30.04"/>
  </r>
  <r>
    <s v="SRM-0278"/>
    <s v="SRM"/>
    <d v="2025-09-29T00:16:59"/>
    <s v="P4"/>
    <s v="Access Request"/>
    <s v="Security"/>
    <s v="SRM ticket requiring operational handling"/>
    <s v="Closed"/>
    <x v="0"/>
    <s v="Suresh"/>
    <n v="48"/>
    <n v="4.54"/>
    <n v="26.96"/>
    <d v="2025-09-30T03:14:32"/>
    <s v="Met"/>
    <n v="26.96"/>
    <s v="High"/>
    <s v="India"/>
    <s v="Phone"/>
    <s v="Capacity Constraint"/>
    <s v="No"/>
    <s v="Yes"/>
    <s v="Met"/>
    <n v="2025"/>
    <s v="Sep"/>
    <s v="Sep-2025"/>
    <s v="Met"/>
    <s v="25-48 Hours"/>
    <n v="-21.04"/>
  </r>
  <r>
    <s v="SRM-0042"/>
    <s v="SRM"/>
    <d v="2025-09-29T01:40:24"/>
    <s v="P5"/>
    <s v="New User Setup"/>
    <s v="Application"/>
    <s v="SRM ticket requiring operational handling"/>
    <s v="Noticed"/>
    <x v="3"/>
    <s v="Kiran"/>
    <n v="72"/>
    <n v="7.11"/>
    <m/>
    <m/>
    <s v="Pending"/>
    <n v="2230.33"/>
    <s v="Low"/>
    <s v="Europe"/>
    <s v="Service Desk"/>
    <s v="Third-Party Dependency"/>
    <s v="No"/>
    <s v="No"/>
    <s v="Pending"/>
    <n v="2025"/>
    <s v="Sep"/>
    <s v="Sep-2025"/>
    <s v="Pending"/>
    <s v="Pending"/>
    <s v=""/>
  </r>
  <r>
    <s v="PRM-0584"/>
    <s v="PRM"/>
    <d v="2025-09-29T02:30:17"/>
    <s v="P5"/>
    <s v="Security Vulnerability"/>
    <s v="Infrastructure"/>
    <s v="PRM ticket requiring operational handling"/>
    <s v="Closed"/>
    <x v="2"/>
    <s v="Anil"/>
    <n v="72"/>
    <n v="2.83"/>
    <n v="50.2"/>
    <d v="2025-10-01T04:42:33"/>
    <s v="Met"/>
    <n v="50.2"/>
    <s v="High"/>
    <s v="Europe"/>
    <s v="Service Desk"/>
    <s v="Access Issue"/>
    <s v="No"/>
    <s v="No"/>
    <s v="Met"/>
    <n v="2025"/>
    <s v="Sep"/>
    <s v="Sep-2025"/>
    <s v="Met"/>
    <s v="48+ Hours"/>
    <n v="-21.799999999999997"/>
  </r>
  <r>
    <s v="SRM-0993"/>
    <s v="SRM"/>
    <d v="2025-09-29T15:23:00"/>
    <s v="P5"/>
    <s v="Data Request"/>
    <s v="Application"/>
    <s v="SRM ticket requiring operational handling"/>
    <s v="Assigned"/>
    <x v="5"/>
    <s v="Nisha"/>
    <n v="72"/>
    <n v="16.75"/>
    <m/>
    <m/>
    <s v="Pending"/>
    <n v="2216.62"/>
    <s v="High"/>
    <s v="APAC"/>
    <s v="Monitoring Alert"/>
    <s v="User Error"/>
    <s v="No"/>
    <s v="No"/>
    <s v="Pending"/>
    <n v="2025"/>
    <s v="Sep"/>
    <s v="Sep-2025"/>
    <s v="Pending"/>
    <s v="Pending"/>
    <s v=""/>
  </r>
  <r>
    <s v="INM-0921"/>
    <s v="INM"/>
    <d v="2025-09-29T22:29:58"/>
    <s v="P3"/>
    <s v="Login/Access"/>
    <s v="Middleware"/>
    <s v="INM ticket requiring operational handling"/>
    <s v="Closed"/>
    <x v="5"/>
    <s v="Kavya"/>
    <n v="24"/>
    <n v="1.23"/>
    <n v="15.73"/>
    <d v="2025-09-30T14:13:42"/>
    <s v="Met"/>
    <n v="15.73"/>
    <s v="High"/>
    <s v="APAC"/>
    <s v="Email"/>
    <s v="User Error"/>
    <s v="No"/>
    <s v="No"/>
    <s v="Met"/>
    <n v="2025"/>
    <s v="Sep"/>
    <s v="Sep-2025"/>
    <s v="Met"/>
    <s v="9-24 Hours"/>
    <n v="-8.27"/>
  </r>
  <r>
    <s v="PRM-0355"/>
    <s v="PRM"/>
    <d v="2025-09-30T09:20:01"/>
    <s v="P5"/>
    <s v="Infrastructure Root Cause"/>
    <s v="Database"/>
    <s v="PRM ticket requiring operational handling"/>
    <s v="Closed"/>
    <x v="1"/>
    <s v="Kavya"/>
    <n v="72"/>
    <n v="6.2"/>
    <n v="27.42"/>
    <d v="2025-10-01T12:45:19"/>
    <s v="Met"/>
    <n v="27.42"/>
    <s v="Low"/>
    <s v="APAC"/>
    <s v="Service Desk"/>
    <s v="Access Issue"/>
    <s v="No"/>
    <s v="No"/>
    <s v="Met"/>
    <n v="2025"/>
    <s v="Sep"/>
    <s v="Sep-2025"/>
    <s v="Met"/>
    <s v="25-48 Hours"/>
    <n v="-44.58"/>
  </r>
  <r>
    <s v="PRM-0559"/>
    <s v="PRM"/>
    <d v="2025-10-01T00:46:49"/>
    <s v="P4"/>
    <s v="Integration Root Cause"/>
    <s v="Access"/>
    <s v="PRM ticket requiring operational handling"/>
    <s v="Closed"/>
    <x v="3"/>
    <s v="Kavya"/>
    <n v="48"/>
    <n v="3.16"/>
    <n v="59.72"/>
    <d v="2025-10-03T12:30:16"/>
    <s v="Breached"/>
    <n v="59.72"/>
    <s v="High"/>
    <s v="India"/>
    <s v="Portal"/>
    <s v="Access Issue"/>
    <s v="No"/>
    <s v="No"/>
    <s v="Breached"/>
    <n v="2025"/>
    <s v="Oct"/>
    <s v="Oct-2025"/>
    <s v="Breached"/>
    <s v="48+ Hours"/>
    <n v="11.719999999999999"/>
  </r>
  <r>
    <s v="PRM-0524"/>
    <s v="PRM"/>
    <d v="2025-10-01T03:47:52"/>
    <s v="P5"/>
    <s v="Recurring Application Issue"/>
    <s v="Access"/>
    <s v="PRM ticket requiring operational handling"/>
    <s v="Closed"/>
    <x v="4"/>
    <s v="Neha"/>
    <n v="72"/>
    <n v="2.31"/>
    <n v="21.15"/>
    <d v="2025-10-02T00:56:44"/>
    <s v="Met"/>
    <n v="21.15"/>
    <s v="Low"/>
    <s v="US"/>
    <s v="Service Desk"/>
    <s v="Certificate Expiry"/>
    <s v="Yes"/>
    <s v="No"/>
    <s v="Met"/>
    <n v="2025"/>
    <s v="Oct"/>
    <s v="Oct-2025"/>
    <s v="Met"/>
    <s v="9-24 Hours"/>
    <n v="-50.85"/>
  </r>
  <r>
    <s v="INM-0396"/>
    <s v="INM"/>
    <d v="2025-10-01T07:18:58"/>
    <s v="P4"/>
    <s v="Integration Failure"/>
    <s v="Reporting"/>
    <s v="INM ticket requiring operational handling"/>
    <s v="Closed"/>
    <x v="0"/>
    <s v="Vikram"/>
    <n v="48"/>
    <n v="1.55"/>
    <n v="76.73"/>
    <d v="2025-10-04T12:03:04"/>
    <s v="Breached"/>
    <n v="76.73"/>
    <s v="High"/>
    <s v="India"/>
    <s v="Monitoring Alert"/>
    <s v="Third-Party Dependency"/>
    <s v="No"/>
    <s v="No"/>
    <s v="Breached"/>
    <n v="2025"/>
    <s v="Oct"/>
    <s v="Oct-2025"/>
    <s v="Breached"/>
    <s v="48+ Hours"/>
    <n v="28.730000000000004"/>
  </r>
  <r>
    <s v="SRM-0823"/>
    <s v="SRM"/>
    <d v="2025-10-01T08:16:29"/>
    <s v="P5"/>
    <s v="Software Installation"/>
    <s v="Reporting"/>
    <s v="SRM ticket requiring operational handling"/>
    <s v="Closed"/>
    <x v="3"/>
    <s v="Ravi"/>
    <n v="72"/>
    <n v="1.84"/>
    <n v="63.18"/>
    <d v="2025-10-03T23:27:00"/>
    <s v="Met"/>
    <n v="63.18"/>
    <s v="Medium"/>
    <s v="Europe"/>
    <s v="Monitoring Alert"/>
    <s v="User Error"/>
    <s v="No"/>
    <s v="No"/>
    <s v="Met"/>
    <n v="2025"/>
    <s v="Oct"/>
    <s v="Oct-2025"/>
    <s v="Met"/>
    <s v="48+ Hours"/>
    <n v="-8.82"/>
  </r>
  <r>
    <s v="INM-0558"/>
    <s v="INM"/>
    <d v="2025-10-01T15:05:11"/>
    <s v="P1"/>
    <s v="Performance Issue"/>
    <s v="Application"/>
    <s v="INM ticket requiring operational handling"/>
    <s v="In Process"/>
    <x v="0"/>
    <s v="Anil"/>
    <n v="4"/>
    <n v="0.64"/>
    <m/>
    <m/>
    <s v="Pending"/>
    <n v="2168.91"/>
    <s v="Critical"/>
    <s v="Europe"/>
    <s v="Monitoring Alert"/>
    <s v="Certificate Expiry"/>
    <s v="No"/>
    <s v="No"/>
    <s v="Pending"/>
    <n v="2025"/>
    <s v="Oct"/>
    <s v="Oct-2025"/>
    <s v="Pending"/>
    <s v="Pending"/>
    <s v=""/>
  </r>
  <r>
    <s v="SRM-0469"/>
    <s v="SRM"/>
    <d v="2025-10-01T17:52:13"/>
    <s v="P3"/>
    <s v="Certificate Request"/>
    <s v="Middleware"/>
    <s v="SRM ticket requiring operational handling"/>
    <s v="Noticed"/>
    <x v="5"/>
    <s v="Priya"/>
    <n v="24"/>
    <n v="1.81"/>
    <m/>
    <m/>
    <s v="Pending"/>
    <n v="2166.13"/>
    <s v="High"/>
    <s v="APAC"/>
    <s v="Portal"/>
    <s v="User Error"/>
    <s v="No"/>
    <s v="No"/>
    <s v="Pending"/>
    <n v="2025"/>
    <s v="Oct"/>
    <s v="Oct-2025"/>
    <s v="Pending"/>
    <s v="Pending"/>
    <s v=""/>
  </r>
  <r>
    <s v="SRM-0443"/>
    <s v="SRM"/>
    <d v="2025-10-02T06:27:49"/>
    <s v="P4"/>
    <s v="Configuration Change"/>
    <s v="Security"/>
    <s v="SRM ticket requiring operational handling"/>
    <s v="Closed"/>
    <x v="2"/>
    <s v="Nisha"/>
    <n v="48"/>
    <n v="9.27"/>
    <n v="16.190000000000001"/>
    <d v="2025-10-02T22:39:11"/>
    <s v="Met"/>
    <n v="16.190000000000001"/>
    <s v="High"/>
    <s v="UK"/>
    <s v="Portal"/>
    <s v="Capacity Constraint"/>
    <s v="No"/>
    <s v="No"/>
    <s v="Met"/>
    <n v="2025"/>
    <s v="Oct"/>
    <s v="Oct-2025"/>
    <s v="Met"/>
    <s v="9-24 Hours"/>
    <n v="-31.81"/>
  </r>
  <r>
    <s v="SRM-0611"/>
    <s v="SRM"/>
    <d v="2025-10-02T08:48:12"/>
    <s v="P5"/>
    <s v="Access Request"/>
    <s v="Access"/>
    <s v="SRM ticket requiring operational handling"/>
    <s v="In Process"/>
    <x v="4"/>
    <s v="Priya"/>
    <n v="72"/>
    <n v="3.18"/>
    <m/>
    <m/>
    <s v="Pending"/>
    <n v="2151.1999999999998"/>
    <s v="High"/>
    <s v="Europe"/>
    <s v="Portal"/>
    <s v="Infrastructure Failure"/>
    <s v="No"/>
    <s v="No"/>
    <s v="Pending"/>
    <n v="2025"/>
    <s v="Oct"/>
    <s v="Oct-2025"/>
    <s v="Pending"/>
    <s v="Pending"/>
    <s v=""/>
  </r>
  <r>
    <s v="SRM-0261"/>
    <s v="SRM"/>
    <d v="2025-10-02T12:27:20"/>
    <s v="P2"/>
    <s v="Access Request"/>
    <s v="Security"/>
    <s v="SRM ticket requiring operational handling"/>
    <s v="Assigned"/>
    <x v="1"/>
    <s v="Kiran"/>
    <n v="8"/>
    <n v="0.68"/>
    <m/>
    <m/>
    <s v="Pending"/>
    <n v="2147.54"/>
    <s v="High"/>
    <s v="India"/>
    <s v="Portal"/>
    <s v="Configuration Error"/>
    <s v="No"/>
    <s v="No"/>
    <s v="Pending"/>
    <n v="2025"/>
    <s v="Oct"/>
    <s v="Oct-2025"/>
    <s v="Pending"/>
    <s v="Pending"/>
    <s v=""/>
  </r>
  <r>
    <s v="PRM-0599"/>
    <s v="PRM"/>
    <d v="2025-10-02T13:27:14"/>
    <s v="P4"/>
    <s v="Integration Root Cause"/>
    <s v="Application"/>
    <s v="PRM ticket requiring operational handling"/>
    <s v="Closed"/>
    <x v="1"/>
    <s v="Amit"/>
    <n v="48"/>
    <n v="3.65"/>
    <n v="36.47"/>
    <d v="2025-10-04T01:55:23"/>
    <s v="Met"/>
    <n v="36.47"/>
    <s v="Low"/>
    <s v="APAC"/>
    <s v="Email"/>
    <s v="Infrastructure Failure"/>
    <s v="No"/>
    <s v="No"/>
    <s v="Met"/>
    <n v="2025"/>
    <s v="Oct"/>
    <s v="Oct-2025"/>
    <s v="Met"/>
    <s v="25-48 Hours"/>
    <n v="-11.530000000000001"/>
  </r>
  <r>
    <s v="PRM-0365"/>
    <s v="PRM"/>
    <d v="2025-10-02T15:59:13"/>
    <s v="P3"/>
    <s v="Performance Root Cause"/>
    <s v="Reporting"/>
    <s v="PRM ticket requiring operational handling"/>
    <s v="Answered"/>
    <x v="1"/>
    <s v="Neha"/>
    <n v="24"/>
    <n v="1.73"/>
    <n v="21.45"/>
    <d v="2025-10-03T13:25:57"/>
    <s v="Met"/>
    <n v="21.45"/>
    <s v="Low"/>
    <s v="UK"/>
    <s v="Phone"/>
    <s v="Third-Party Dependency"/>
    <s v="No"/>
    <s v="No"/>
    <s v="Met"/>
    <n v="2025"/>
    <s v="Oct"/>
    <s v="Oct-2025"/>
    <s v="Met"/>
    <s v="9-24 Hours"/>
    <n v="-2.5500000000000007"/>
  </r>
  <r>
    <s v="SRM-0572"/>
    <s v="SRM"/>
    <d v="2025-10-02T23:54:57"/>
    <s v="P5"/>
    <s v="Certificate Request"/>
    <s v="Application"/>
    <s v="SRM ticket requiring operational handling"/>
    <s v="Closed"/>
    <x v="5"/>
    <s v="Priya"/>
    <n v="72"/>
    <n v="3.64"/>
    <n v="18.61"/>
    <d v="2025-10-03T18:31:34"/>
    <s v="Met"/>
    <n v="18.61"/>
    <s v="Low"/>
    <s v="UK"/>
    <s v="Monitoring Alert"/>
    <s v="Configuration Error"/>
    <s v="No"/>
    <s v="No"/>
    <s v="Met"/>
    <n v="2025"/>
    <s v="Oct"/>
    <s v="Oct-2025"/>
    <s v="Met"/>
    <s v="9-24 Hours"/>
    <n v="-53.39"/>
  </r>
  <r>
    <s v="PRM-0413"/>
    <s v="PRM"/>
    <d v="2025-10-03T02:26:57"/>
    <s v="P4"/>
    <s v="Security Vulnerability"/>
    <s v="Application"/>
    <s v="PRM ticket requiring operational handling"/>
    <s v="Closed"/>
    <x v="2"/>
    <s v="Nisha"/>
    <n v="48"/>
    <n v="5.86"/>
    <n v="21.94"/>
    <d v="2025-10-04T00:23:08"/>
    <s v="Met"/>
    <n v="21.94"/>
    <s v="High"/>
    <s v="APAC"/>
    <s v="Phone"/>
    <s v="Access Issue"/>
    <s v="No"/>
    <s v="No"/>
    <s v="Met"/>
    <n v="2025"/>
    <s v="Oct"/>
    <s v="Oct-2025"/>
    <s v="Met"/>
    <s v="9-24 Hours"/>
    <n v="-26.06"/>
  </r>
  <r>
    <s v="SRM-0595"/>
    <s v="SRM"/>
    <d v="2025-10-03T16:02:43"/>
    <s v="P3"/>
    <s v="New User Setup"/>
    <s v="Access"/>
    <s v="SRM ticket requiring operational handling"/>
    <s v="Answered"/>
    <x v="3"/>
    <s v="Asha"/>
    <n v="24"/>
    <n v="1.19"/>
    <n v="8.41"/>
    <d v="2025-10-04T00:27:29"/>
    <s v="Met"/>
    <n v="8.41"/>
    <s v="High"/>
    <s v="UK"/>
    <s v="Phone"/>
    <s v="Infrastructure Failure"/>
    <s v="No"/>
    <s v="No"/>
    <s v="Met"/>
    <n v="2025"/>
    <s v="Oct"/>
    <s v="Oct-2025"/>
    <s v="Met"/>
    <s v="9-24 Hours"/>
    <n v="-15.59"/>
  </r>
  <r>
    <s v="SRM-0707"/>
    <s v="SRM"/>
    <d v="2025-10-03T16:44:21"/>
    <s v="P3"/>
    <s v="Data Request"/>
    <s v="Access"/>
    <s v="SRM ticket requiring operational handling"/>
    <s v="In Process"/>
    <x v="1"/>
    <s v="Vikram"/>
    <n v="24"/>
    <n v="1.51"/>
    <m/>
    <m/>
    <s v="Pending"/>
    <n v="2119.2600000000002"/>
    <s v="Low"/>
    <s v="APAC"/>
    <s v="Email"/>
    <s v="Configuration Error"/>
    <s v="No"/>
    <s v="No"/>
    <s v="Pending"/>
    <n v="2025"/>
    <s v="Oct"/>
    <s v="Oct-2025"/>
    <s v="Pending"/>
    <s v="Pending"/>
    <s v=""/>
  </r>
  <r>
    <s v="INM-0781"/>
    <s v="INM"/>
    <d v="2025-10-03T18:29:23"/>
    <s v="P1"/>
    <s v="Application Down"/>
    <s v="Infrastructure"/>
    <s v="INM ticket requiring operational handling"/>
    <s v="Closed"/>
    <x v="5"/>
    <s v="Kiran"/>
    <n v="4"/>
    <n v="0.13"/>
    <n v="1.81"/>
    <d v="2025-10-03T20:18:01"/>
    <s v="Met"/>
    <n v="1.81"/>
    <s v="Critical"/>
    <s v="UK"/>
    <s v="Portal"/>
    <s v="Third-Party Dependency"/>
    <s v="No"/>
    <s v="No"/>
    <s v="Met"/>
    <n v="2025"/>
    <s v="Oct"/>
    <s v="Oct-2025"/>
    <s v="Met"/>
    <s v="0-4 Hours"/>
    <n v="-2.19"/>
  </r>
  <r>
    <s v="INM-0812"/>
    <s v="INM"/>
    <d v="2025-10-04T16:41:05"/>
    <s v="P4"/>
    <s v="Certificate/TLS"/>
    <s v="Application"/>
    <s v="INM ticket requiring operational handling"/>
    <s v="Closed"/>
    <x v="4"/>
    <s v="Amit"/>
    <n v="48"/>
    <n v="1.29"/>
    <n v="28.44"/>
    <d v="2025-10-05T21:07:23"/>
    <s v="Met"/>
    <n v="28.44"/>
    <s v="High"/>
    <s v="Europe"/>
    <s v="Phone"/>
    <s v="Infrastructure Failure"/>
    <s v="No"/>
    <s v="No"/>
    <s v="Met"/>
    <n v="2025"/>
    <s v="Oct"/>
    <s v="Oct-2025"/>
    <s v="Met"/>
    <s v="25-48 Hours"/>
    <n v="-19.559999999999999"/>
  </r>
  <r>
    <s v="PRM-0519"/>
    <s v="PRM"/>
    <d v="2025-10-04T21:13:15"/>
    <s v="P5"/>
    <s v="Security Vulnerability"/>
    <s v="Security"/>
    <s v="PRM ticket requiring operational handling"/>
    <s v="Closed"/>
    <x v="5"/>
    <s v="Meera"/>
    <n v="72"/>
    <n v="6.72"/>
    <n v="48.02"/>
    <d v="2025-10-06T21:14:44"/>
    <s v="Met"/>
    <n v="48.02"/>
    <s v="High"/>
    <s v="APAC"/>
    <s v="Email"/>
    <s v="Capacity Constraint"/>
    <s v="No"/>
    <s v="No"/>
    <s v="Met"/>
    <n v="2025"/>
    <s v="Oct"/>
    <s v="Oct-2025"/>
    <s v="Met"/>
    <s v="48+ Hours"/>
    <n v="-23.979999999999997"/>
  </r>
  <r>
    <s v="PRM-0654"/>
    <s v="PRM"/>
    <d v="2025-10-05T04:21:45"/>
    <s v="P4"/>
    <s v="Integration Root Cause"/>
    <s v="Reporting"/>
    <s v="PRM ticket requiring operational handling"/>
    <s v="Noticed"/>
    <x v="0"/>
    <s v="Manoj"/>
    <n v="48"/>
    <n v="8.3800000000000008"/>
    <m/>
    <m/>
    <s v="Pending"/>
    <n v="2083.64"/>
    <s v="High"/>
    <s v="India"/>
    <s v="Phone"/>
    <s v="Unknown"/>
    <s v="No"/>
    <s v="No"/>
    <s v="Pending"/>
    <n v="2025"/>
    <s v="Oct"/>
    <s v="Oct-2025"/>
    <s v="Pending"/>
    <s v="Pending"/>
    <s v=""/>
  </r>
  <r>
    <s v="PRM-0863"/>
    <s v="PRM"/>
    <d v="2025-10-05T12:53:54"/>
    <s v="P4"/>
    <s v="Recurring Application Issue"/>
    <s v="Access"/>
    <s v="PRM ticket requiring operational handling"/>
    <s v="In Process"/>
    <x v="0"/>
    <s v="Sneha"/>
    <n v="48"/>
    <n v="3.22"/>
    <m/>
    <m/>
    <s v="Pending"/>
    <n v="2075.1"/>
    <s v="Low"/>
    <s v="India"/>
    <s v="Monitoring Alert"/>
    <s v="Access Issue"/>
    <s v="No"/>
    <s v="No"/>
    <s v="Pending"/>
    <n v="2025"/>
    <s v="Oct"/>
    <s v="Oct-2025"/>
    <s v="Pending"/>
    <s v="Pending"/>
    <s v=""/>
  </r>
  <r>
    <s v="SRM-0631"/>
    <s v="SRM"/>
    <d v="2025-10-05T13:56:44"/>
    <s v="P5"/>
    <s v="Report Request"/>
    <s v="Security"/>
    <s v="SRM ticket requiring operational handling"/>
    <s v="Assigned"/>
    <x v="4"/>
    <s v="Vikram"/>
    <n v="72"/>
    <n v="3.67"/>
    <m/>
    <m/>
    <s v="Pending"/>
    <n v="2074.0500000000002"/>
    <s v="High"/>
    <s v="India"/>
    <s v="Monitoring Alert"/>
    <s v="Certificate Expiry"/>
    <s v="No"/>
    <s v="No"/>
    <s v="Pending"/>
    <n v="2025"/>
    <s v="Oct"/>
    <s v="Oct-2025"/>
    <s v="Pending"/>
    <s v="Pending"/>
    <s v=""/>
  </r>
  <r>
    <s v="PRM-0483"/>
    <s v="PRM"/>
    <d v="2025-10-06T04:06:24"/>
    <s v="P4"/>
    <s v="Integration Root Cause"/>
    <s v="Security"/>
    <s v="PRM ticket requiring operational handling"/>
    <s v="Noticed"/>
    <x v="0"/>
    <s v="Neha"/>
    <n v="48"/>
    <n v="4.8600000000000003"/>
    <m/>
    <m/>
    <s v="Pending"/>
    <n v="2059.89"/>
    <s v="Low"/>
    <s v="Europe"/>
    <s v="Portal"/>
    <s v="Network Issue"/>
    <s v="No"/>
    <s v="No"/>
    <s v="Pending"/>
    <n v="2025"/>
    <s v="Oct"/>
    <s v="Oct-2025"/>
    <s v="Pending"/>
    <s v="Pending"/>
    <s v=""/>
  </r>
  <r>
    <s v="INM-0517"/>
    <s v="INM"/>
    <d v="2025-10-06T11:21:33"/>
    <s v="P4"/>
    <s v="Certificate/TLS"/>
    <s v="Database"/>
    <s v="INM ticket requiring operational handling"/>
    <s v="Closed"/>
    <x v="2"/>
    <s v="Asha"/>
    <n v="48"/>
    <n v="2.71"/>
    <n v="25.65"/>
    <d v="2025-10-07T13:00:19"/>
    <s v="Met"/>
    <n v="25.65"/>
    <s v="Low"/>
    <s v="UK"/>
    <s v="Monitoring Alert"/>
    <s v="Third-Party Dependency"/>
    <s v="No"/>
    <s v="No"/>
    <s v="Met"/>
    <n v="2025"/>
    <s v="Oct"/>
    <s v="Oct-2025"/>
    <s v="Met"/>
    <s v="25-48 Hours"/>
    <n v="-22.35"/>
  </r>
  <r>
    <s v="SRM-0954"/>
    <s v="SRM"/>
    <d v="2025-10-06T15:58:00"/>
    <s v="P4"/>
    <s v="Software Installation"/>
    <s v="Application"/>
    <s v="SRM ticket requiring operational handling"/>
    <s v="Answered"/>
    <x v="2"/>
    <s v="Sneha"/>
    <n v="48"/>
    <n v="4.13"/>
    <n v="13.92"/>
    <d v="2025-10-07T05:53:14"/>
    <s v="Met"/>
    <n v="13.92"/>
    <s v="High"/>
    <s v="APAC"/>
    <s v="Service Desk"/>
    <s v="User Error"/>
    <s v="No"/>
    <s v="No"/>
    <s v="Met"/>
    <n v="2025"/>
    <s v="Oct"/>
    <s v="Oct-2025"/>
    <s v="Met"/>
    <s v="9-24 Hours"/>
    <n v="-34.08"/>
  </r>
  <r>
    <s v="PRM-0662"/>
    <s v="PRM"/>
    <d v="2025-10-07T01:13:50"/>
    <s v="P4"/>
    <s v="Recurring Application Issue"/>
    <s v="Infrastructure"/>
    <s v="PRM ticket requiring operational handling"/>
    <s v="Closed"/>
    <x v="3"/>
    <s v="Amit"/>
    <n v="48"/>
    <n v="6.94"/>
    <n v="86.04"/>
    <d v="2025-10-10T15:16:24"/>
    <s v="Breached"/>
    <n v="86.04"/>
    <s v="Medium"/>
    <s v="APAC"/>
    <s v="Email"/>
    <s v="Unknown"/>
    <s v="No"/>
    <s v="No"/>
    <s v="Breached"/>
    <n v="2025"/>
    <s v="Oct"/>
    <s v="Oct-2025"/>
    <s v="Breached"/>
    <s v="48+ Hours"/>
    <n v="38.040000000000006"/>
  </r>
  <r>
    <s v="PRM-0412"/>
    <s v="PRM"/>
    <d v="2025-10-07T06:50:31"/>
    <s v="P2"/>
    <s v="Performance Root Cause"/>
    <s v="Security"/>
    <s v="PRM ticket requiring operational handling"/>
    <s v="Closed"/>
    <x v="1"/>
    <s v="Rahul"/>
    <n v="8"/>
    <n v="0.37"/>
    <n v="10.050000000000001"/>
    <d v="2025-10-07T16:53:38"/>
    <s v="Breached"/>
    <n v="10.050000000000001"/>
    <s v="High"/>
    <s v="Europe"/>
    <s v="Email"/>
    <s v="Unknown"/>
    <s v="No"/>
    <s v="No"/>
    <s v="Breached"/>
    <n v="2025"/>
    <s v="Oct"/>
    <s v="Oct-2025"/>
    <s v="Breached"/>
    <s v="9-24 Hours"/>
    <n v="2.0500000000000007"/>
  </r>
  <r>
    <s v="PRM-0859"/>
    <s v="PRM"/>
    <d v="2025-10-07T13:19:52"/>
    <s v="P4"/>
    <s v="Capacity Problem"/>
    <s v="Access"/>
    <s v="PRM ticket requiring operational handling"/>
    <s v="Noticed"/>
    <x v="2"/>
    <s v="Asha"/>
    <n v="48"/>
    <n v="3.65"/>
    <m/>
    <m/>
    <s v="Pending"/>
    <n v="2026.67"/>
    <s v="High"/>
    <s v="APAC"/>
    <s v="Email"/>
    <s v="Access Issue"/>
    <s v="No"/>
    <s v="No"/>
    <s v="Pending"/>
    <n v="2025"/>
    <s v="Oct"/>
    <s v="Oct-2025"/>
    <s v="Pending"/>
    <s v="Pending"/>
    <s v=""/>
  </r>
  <r>
    <s v="PRM-0459"/>
    <s v="PRM"/>
    <d v="2025-10-08T00:13:01"/>
    <s v="P5"/>
    <s v="Integration Root Cause"/>
    <s v="Middleware"/>
    <s v="PRM ticket requiring operational handling"/>
    <s v="Closed"/>
    <x v="1"/>
    <s v="Priya"/>
    <n v="72"/>
    <n v="7.47"/>
    <n v="20.87"/>
    <d v="2025-10-08T21:04:58"/>
    <s v="Met"/>
    <n v="20.87"/>
    <s v="Medium"/>
    <s v="India"/>
    <s v="Service Desk"/>
    <s v="Application Defect"/>
    <s v="No"/>
    <s v="No"/>
    <s v="Met"/>
    <n v="2025"/>
    <s v="Oct"/>
    <s v="Oct-2025"/>
    <s v="Met"/>
    <s v="9-24 Hours"/>
    <n v="-51.129999999999995"/>
  </r>
  <r>
    <s v="INM-0904"/>
    <s v="INM"/>
    <d v="2025-10-08T07:27:07"/>
    <s v="P4"/>
    <s v="Database Issue"/>
    <s v="Application"/>
    <s v="INM ticket requiring operational handling"/>
    <s v="Closed"/>
    <x v="0"/>
    <s v="Priya"/>
    <n v="48"/>
    <n v="5.81"/>
    <n v="14.2"/>
    <d v="2025-10-08T21:38:55"/>
    <s v="Met"/>
    <n v="14.2"/>
    <s v="High"/>
    <s v="India"/>
    <s v="Email"/>
    <s v="Configuration Error"/>
    <s v="No"/>
    <s v="No"/>
    <s v="Met"/>
    <n v="2025"/>
    <s v="Oct"/>
    <s v="Oct-2025"/>
    <s v="Met"/>
    <s v="9-24 Hours"/>
    <n v="-33.799999999999997"/>
  </r>
  <r>
    <s v="PRM-0293"/>
    <s v="PRM"/>
    <d v="2025-10-09T02:15:47"/>
    <s v="P4"/>
    <s v="Recurring Application Issue"/>
    <s v="Access"/>
    <s v="PRM ticket requiring operational handling"/>
    <s v="Closed"/>
    <x v="3"/>
    <s v="Amit"/>
    <n v="48"/>
    <n v="1.19"/>
    <n v="2.21"/>
    <d v="2025-10-09T04:28:31"/>
    <s v="Met"/>
    <n v="2.21"/>
    <s v="Medium"/>
    <s v="India"/>
    <s v="Service Desk"/>
    <s v="Unknown"/>
    <s v="No"/>
    <s v="No"/>
    <s v="Met"/>
    <n v="2025"/>
    <s v="Oct"/>
    <s v="Oct-2025"/>
    <s v="Met"/>
    <s v="0-4 Hours"/>
    <n v="-45.79"/>
  </r>
  <r>
    <s v="SRM-0862"/>
    <s v="SRM"/>
    <d v="2025-10-09T05:39:38"/>
    <s v="P4"/>
    <s v="Configuration Change"/>
    <s v="Infrastructure"/>
    <s v="SRM ticket requiring operational handling"/>
    <s v="In Process"/>
    <x v="2"/>
    <s v="Priya"/>
    <n v="48"/>
    <n v="3.21"/>
    <m/>
    <m/>
    <s v="Pending"/>
    <n v="1986.34"/>
    <s v="High"/>
    <s v="US"/>
    <s v="Service Desk"/>
    <s v="Unknown"/>
    <s v="No"/>
    <s v="No"/>
    <s v="Pending"/>
    <n v="2025"/>
    <s v="Oct"/>
    <s v="Oct-2025"/>
    <s v="Pending"/>
    <s v="Pending"/>
    <s v=""/>
  </r>
  <r>
    <s v="PRM-0955"/>
    <s v="PRM"/>
    <d v="2025-10-09T11:00:12"/>
    <s v="P4"/>
    <s v="Capacity Problem"/>
    <s v="Database"/>
    <s v="PRM ticket requiring operational handling"/>
    <s v="Assigned"/>
    <x v="3"/>
    <s v="Manoj"/>
    <n v="48"/>
    <n v="6.94"/>
    <m/>
    <m/>
    <s v="Pending"/>
    <n v="1981"/>
    <s v="Medium"/>
    <s v="India"/>
    <s v="Portal"/>
    <s v="Configuration Error"/>
    <s v="No"/>
    <s v="No"/>
    <s v="Pending"/>
    <n v="2025"/>
    <s v="Oct"/>
    <s v="Oct-2025"/>
    <s v="Pending"/>
    <s v="Pending"/>
    <s v=""/>
  </r>
  <r>
    <s v="INM-0375"/>
    <s v="INM"/>
    <d v="2025-10-09T21:10:31"/>
    <s v="P5"/>
    <s v="Server Issue"/>
    <s v="Database"/>
    <s v="INM ticket requiring operational handling"/>
    <s v="Assigned"/>
    <x v="4"/>
    <s v="Swati"/>
    <n v="72"/>
    <n v="1.86"/>
    <m/>
    <m/>
    <s v="Pending"/>
    <n v="1970.82"/>
    <s v="High"/>
    <s v="India"/>
    <s v="Portal"/>
    <s v="User Error"/>
    <s v="No"/>
    <s v="No"/>
    <s v="Pending"/>
    <n v="2025"/>
    <s v="Oct"/>
    <s v="Oct-2025"/>
    <s v="Pending"/>
    <s v="Pending"/>
    <s v=""/>
  </r>
  <r>
    <s v="PRM-0924"/>
    <s v="PRM"/>
    <d v="2025-10-10T12:58:15"/>
    <s v="P3"/>
    <s v="Security Vulnerability"/>
    <s v="Access"/>
    <s v="PRM ticket requiring operational handling"/>
    <s v="In Process"/>
    <x v="4"/>
    <s v="Nisha"/>
    <n v="24"/>
    <n v="2"/>
    <m/>
    <m/>
    <s v="Pending"/>
    <n v="1955.03"/>
    <s v="Low"/>
    <s v="APAC"/>
    <s v="Monitoring Alert"/>
    <s v="Configuration Error"/>
    <s v="No"/>
    <s v="No"/>
    <s v="Pending"/>
    <n v="2025"/>
    <s v="Oct"/>
    <s v="Oct-2025"/>
    <s v="Pending"/>
    <s v="Pending"/>
    <s v=""/>
  </r>
  <r>
    <s v="SRM-0350"/>
    <s v="SRM"/>
    <d v="2025-10-10T18:44:25"/>
    <s v="P5"/>
    <s v="Certificate Request"/>
    <s v="Middleware"/>
    <s v="SRM ticket requiring operational handling"/>
    <s v="Closed"/>
    <x v="4"/>
    <s v="Meera"/>
    <n v="72"/>
    <n v="5.47"/>
    <n v="54.18"/>
    <d v="2025-10-13T00:55:12"/>
    <s v="Met"/>
    <n v="54.18"/>
    <s v="High"/>
    <s v="India"/>
    <s v="Portal"/>
    <s v="Unknown"/>
    <s v="No"/>
    <s v="Yes"/>
    <s v="Met"/>
    <n v="2025"/>
    <s v="Oct"/>
    <s v="Oct-2025"/>
    <s v="Met"/>
    <s v="48+ Hours"/>
    <n v="-17.82"/>
  </r>
  <r>
    <s v="SRM-0132"/>
    <s v="SRM"/>
    <d v="2025-10-10T20:58:14"/>
    <s v="P4"/>
    <s v="New User Setup"/>
    <s v="Application"/>
    <s v="SRM ticket requiring operational handling"/>
    <s v="Answered"/>
    <x v="5"/>
    <s v="Meera"/>
    <n v="48"/>
    <n v="2.1"/>
    <n v="29.9"/>
    <d v="2025-10-12T02:51:58"/>
    <s v="Met"/>
    <n v="29.9"/>
    <s v="High"/>
    <s v="UK"/>
    <s v="Phone"/>
    <s v="Network Issue"/>
    <s v="No"/>
    <s v="No"/>
    <s v="Met"/>
    <n v="2025"/>
    <s v="Oct"/>
    <s v="Oct-2025"/>
    <s v="Met"/>
    <s v="25-48 Hours"/>
    <n v="-18.100000000000001"/>
  </r>
  <r>
    <s v="INM-0035"/>
    <s v="INM"/>
    <d v="2025-10-11T01:08:20"/>
    <s v="P1"/>
    <s v="Login/Access"/>
    <s v="Access"/>
    <s v="INM ticket requiring operational handling"/>
    <s v="Closed"/>
    <x v="5"/>
    <s v="Kiran"/>
    <n v="4"/>
    <n v="0.35"/>
    <n v="0.48"/>
    <d v="2025-10-11T01:37:19"/>
    <s v="Met"/>
    <n v="0.48"/>
    <s v="Critical"/>
    <s v="APAC"/>
    <s v="Phone"/>
    <s v="Unknown"/>
    <s v="No"/>
    <s v="No"/>
    <s v="Met"/>
    <n v="2025"/>
    <s v="Oct"/>
    <s v="Oct-2025"/>
    <s v="Met"/>
    <s v="0-4 Hours"/>
    <n v="-3.52"/>
  </r>
  <r>
    <s v="SRM-0626"/>
    <s v="SRM"/>
    <d v="2025-10-11T05:18:40"/>
    <s v="P4"/>
    <s v="Certificate Request"/>
    <s v="Infrastructure"/>
    <s v="SRM ticket requiring operational handling"/>
    <s v="In Process"/>
    <x v="4"/>
    <s v="Pooja"/>
    <n v="48"/>
    <n v="1.92"/>
    <m/>
    <m/>
    <s v="Pending"/>
    <n v="1938.69"/>
    <s v="High"/>
    <s v="India"/>
    <s v="Email"/>
    <s v="User Error"/>
    <s v="No"/>
    <s v="Yes"/>
    <s v="Pending"/>
    <n v="2025"/>
    <s v="Oct"/>
    <s v="Oct-2025"/>
    <s v="Pending"/>
    <s v="Pending"/>
    <s v=""/>
  </r>
  <r>
    <s v="PRM-0783"/>
    <s v="PRM"/>
    <d v="2025-10-11T11:47:28"/>
    <s v="P5"/>
    <s v="Recurring Application Issue"/>
    <s v="Reporting"/>
    <s v="PRM ticket requiring operational handling"/>
    <s v="Closed"/>
    <x v="1"/>
    <s v="Ravi"/>
    <n v="72"/>
    <n v="2.3199999999999998"/>
    <n v="30.21"/>
    <d v="2025-10-12T17:59:54"/>
    <s v="Met"/>
    <n v="30.21"/>
    <s v="High"/>
    <s v="India"/>
    <s v="Portal"/>
    <s v="User Error"/>
    <s v="No"/>
    <s v="No"/>
    <s v="Met"/>
    <n v="2025"/>
    <s v="Oct"/>
    <s v="Oct-2025"/>
    <s v="Met"/>
    <s v="25-48 Hours"/>
    <n v="-41.79"/>
  </r>
  <r>
    <s v="PRM-0055"/>
    <s v="PRM"/>
    <d v="2025-10-11T13:59:12"/>
    <s v="P1"/>
    <s v="Recurring Application Issue"/>
    <s v="Application"/>
    <s v="PRM ticket requiring operational handling"/>
    <s v="Closed"/>
    <x v="3"/>
    <s v="Rahul"/>
    <n v="4"/>
    <n v="0.1"/>
    <n v="1.71"/>
    <d v="2025-10-11T15:41:49"/>
    <s v="Met"/>
    <n v="1.71"/>
    <s v="Critical"/>
    <s v="India"/>
    <s v="Service Desk"/>
    <s v="Infrastructure Failure"/>
    <s v="No"/>
    <s v="Yes"/>
    <s v="Met"/>
    <n v="2025"/>
    <s v="Oct"/>
    <s v="Oct-2025"/>
    <s v="Met"/>
    <s v="0-4 Hours"/>
    <n v="-2.29"/>
  </r>
  <r>
    <s v="INM-0565"/>
    <s v="INM"/>
    <d v="2025-10-11T22:39:39"/>
    <s v="P4"/>
    <s v="Performance Issue"/>
    <s v="Infrastructure"/>
    <s v="INM ticket requiring operational handling"/>
    <s v="In Process"/>
    <x v="5"/>
    <s v="Asha"/>
    <n v="48"/>
    <n v="0.89"/>
    <m/>
    <m/>
    <s v="Pending"/>
    <n v="1921.34"/>
    <s v="High"/>
    <s v="India"/>
    <s v="Portal"/>
    <s v="Capacity Constraint"/>
    <s v="No"/>
    <s v="No"/>
    <s v="Pending"/>
    <n v="2025"/>
    <s v="Oct"/>
    <s v="Oct-2025"/>
    <s v="Pending"/>
    <s v="Pending"/>
    <s v=""/>
  </r>
  <r>
    <s v="PRM-0742"/>
    <s v="PRM"/>
    <d v="2025-10-12T01:14:56"/>
    <s v="P3"/>
    <s v="Capacity Problem"/>
    <s v="Application"/>
    <s v="PRM ticket requiring operational handling"/>
    <s v="Assigned"/>
    <x v="0"/>
    <s v="Priya"/>
    <n v="24"/>
    <n v="6.07"/>
    <m/>
    <m/>
    <s v="Pending"/>
    <n v="1918.75"/>
    <s v="Low"/>
    <s v="US"/>
    <s v="Monitoring Alert"/>
    <s v="Configuration Error"/>
    <s v="No"/>
    <s v="No"/>
    <s v="Pending"/>
    <n v="2025"/>
    <s v="Oct"/>
    <s v="Oct-2025"/>
    <s v="Pending"/>
    <s v="Pending"/>
    <s v=""/>
  </r>
  <r>
    <s v="SRM-0576"/>
    <s v="SRM"/>
    <d v="2025-10-12T04:56:31"/>
    <s v="P3"/>
    <s v="New User Setup"/>
    <s v="Database"/>
    <s v="SRM ticket requiring operational handling"/>
    <s v="Assigned"/>
    <x v="4"/>
    <s v="Amit"/>
    <n v="24"/>
    <n v="1.02"/>
    <m/>
    <m/>
    <s v="Pending"/>
    <n v="1915.06"/>
    <s v="High"/>
    <s v="India"/>
    <s v="Phone"/>
    <s v="Configuration Error"/>
    <s v="No"/>
    <s v="No"/>
    <s v="Pending"/>
    <n v="2025"/>
    <s v="Oct"/>
    <s v="Oct-2025"/>
    <s v="Pending"/>
    <s v="Pending"/>
    <s v=""/>
  </r>
  <r>
    <s v="PRM-0989"/>
    <s v="PRM"/>
    <d v="2025-10-12T12:16:53"/>
    <s v="P5"/>
    <s v="Database Root Cause"/>
    <s v="Access"/>
    <s v="PRM ticket requiring operational handling"/>
    <s v="Closed"/>
    <x v="0"/>
    <s v="Meera"/>
    <n v="72"/>
    <n v="5.37"/>
    <n v="24.54"/>
    <d v="2025-10-13T12:49:12"/>
    <s v="Met"/>
    <n v="24.54"/>
    <s v="Medium"/>
    <s v="US"/>
    <s v="Phone"/>
    <s v="User Error"/>
    <s v="No"/>
    <s v="No"/>
    <s v="Met"/>
    <n v="2025"/>
    <s v="Oct"/>
    <s v="Oct-2025"/>
    <s v="Met"/>
    <s v="25-48 Hours"/>
    <n v="-47.46"/>
  </r>
  <r>
    <s v="SRM-0070"/>
    <s v="SRM"/>
    <d v="2025-10-12T20:06:57"/>
    <s v="P3"/>
    <s v="Access Request"/>
    <s v="Security"/>
    <s v="SRM ticket requiring operational handling"/>
    <s v="Assigned"/>
    <x v="1"/>
    <s v="Amit"/>
    <n v="24"/>
    <n v="1.02"/>
    <m/>
    <m/>
    <s v="Pending"/>
    <n v="1899.88"/>
    <s v="High"/>
    <s v="Europe"/>
    <s v="Phone"/>
    <s v="Application Defect"/>
    <s v="No"/>
    <s v="No"/>
    <s v="Pending"/>
    <n v="2025"/>
    <s v="Oct"/>
    <s v="Oct-2025"/>
    <s v="Pending"/>
    <s v="Pending"/>
    <s v=""/>
  </r>
  <r>
    <s v="SRM-0358"/>
    <s v="SRM"/>
    <d v="2025-10-13T00:13:32"/>
    <s v="P3"/>
    <s v="New User Setup"/>
    <s v="Database"/>
    <s v="SRM ticket requiring operational handling"/>
    <s v="Assigned"/>
    <x v="3"/>
    <s v="Meera"/>
    <n v="24"/>
    <n v="2.04"/>
    <m/>
    <m/>
    <s v="Pending"/>
    <n v="1895.77"/>
    <s v="Low"/>
    <s v="Europe"/>
    <s v="Phone"/>
    <s v="Application Defect"/>
    <s v="No"/>
    <s v="No"/>
    <s v="Pending"/>
    <n v="2025"/>
    <s v="Oct"/>
    <s v="Oct-2025"/>
    <s v="Pending"/>
    <s v="Pending"/>
    <s v=""/>
  </r>
  <r>
    <s v="SRM-0756"/>
    <s v="SRM"/>
    <d v="2025-10-13T01:09:39"/>
    <s v="P4"/>
    <s v="Certificate Request"/>
    <s v="Access"/>
    <s v="SRM ticket requiring operational handling"/>
    <s v="Noticed"/>
    <x v="2"/>
    <s v="Rahul"/>
    <n v="48"/>
    <n v="4.3499999999999996"/>
    <m/>
    <m/>
    <s v="Pending"/>
    <n v="1894.84"/>
    <s v="Low"/>
    <s v="US"/>
    <s v="Phone"/>
    <s v="Network Issue"/>
    <s v="No"/>
    <s v="No"/>
    <s v="Pending"/>
    <n v="2025"/>
    <s v="Oct"/>
    <s v="Oct-2025"/>
    <s v="Pending"/>
    <s v="Pending"/>
    <s v=""/>
  </r>
  <r>
    <s v="INM-0362"/>
    <s v="INM"/>
    <d v="2025-10-13T04:03:47"/>
    <s v="P3"/>
    <s v="Integration Failure"/>
    <s v="Database"/>
    <s v="INM ticket requiring operational handling"/>
    <s v="In Process"/>
    <x v="5"/>
    <s v="Nisha"/>
    <n v="24"/>
    <n v="1"/>
    <m/>
    <m/>
    <s v="Pending"/>
    <n v="1891.94"/>
    <s v="High"/>
    <s v="UK"/>
    <s v="Portal"/>
    <s v="Certificate Expiry"/>
    <s v="No"/>
    <s v="No"/>
    <s v="Pending"/>
    <n v="2025"/>
    <s v="Oct"/>
    <s v="Oct-2025"/>
    <s v="Pending"/>
    <s v="Pending"/>
    <s v=""/>
  </r>
  <r>
    <s v="PRM-0972"/>
    <s v="PRM"/>
    <d v="2025-10-13T10:07:53"/>
    <s v="P4"/>
    <s v="Performance Root Cause"/>
    <s v="Database"/>
    <s v="PRM ticket requiring operational handling"/>
    <s v="Closed"/>
    <x v="0"/>
    <s v="Kavya"/>
    <n v="48"/>
    <n v="0.3"/>
    <n v="12.14"/>
    <d v="2025-10-13T22:16:26"/>
    <s v="Met"/>
    <n v="12.14"/>
    <s v="Low"/>
    <s v="Europe"/>
    <s v="Monitoring Alert"/>
    <s v="Third-Party Dependency"/>
    <s v="No"/>
    <s v="No"/>
    <s v="Met"/>
    <n v="2025"/>
    <s v="Oct"/>
    <s v="Oct-2025"/>
    <s v="Met"/>
    <s v="9-24 Hours"/>
    <n v="-35.86"/>
  </r>
  <r>
    <s v="SRM-0622"/>
    <s v="SRM"/>
    <d v="2025-10-13T11:29:49"/>
    <s v="P4"/>
    <s v="Data Request"/>
    <s v="Security"/>
    <s v="SRM ticket requiring operational handling"/>
    <s v="Assigned"/>
    <x v="0"/>
    <s v="Rahul"/>
    <n v="48"/>
    <n v="4.84"/>
    <m/>
    <m/>
    <s v="Pending"/>
    <n v="1884.5"/>
    <s v="Medium"/>
    <s v="UK"/>
    <s v="Service Desk"/>
    <s v="Infrastructure Failure"/>
    <s v="No"/>
    <s v="No"/>
    <s v="Pending"/>
    <n v="2025"/>
    <s v="Oct"/>
    <s v="Oct-2025"/>
    <s v="Pending"/>
    <s v="Pending"/>
    <s v=""/>
  </r>
  <r>
    <s v="SRM-0642"/>
    <s v="SRM"/>
    <d v="2025-10-13T18:02:10"/>
    <s v="P4"/>
    <s v="Certificate Request"/>
    <s v="Database"/>
    <s v="SRM ticket requiring operational handling"/>
    <s v="Closed"/>
    <x v="3"/>
    <s v="Swati"/>
    <n v="48"/>
    <n v="0.38"/>
    <n v="40.19"/>
    <d v="2025-10-15T10:13:51"/>
    <s v="Met"/>
    <n v="40.19"/>
    <s v="Medium"/>
    <s v="APAC"/>
    <s v="Monitoring Alert"/>
    <s v="Configuration Error"/>
    <s v="No"/>
    <s v="No"/>
    <s v="Met"/>
    <n v="2025"/>
    <s v="Oct"/>
    <s v="Oct-2025"/>
    <s v="Met"/>
    <s v="25-48 Hours"/>
    <n v="-7.8100000000000023"/>
  </r>
  <r>
    <s v="PRM-0270"/>
    <s v="PRM"/>
    <d v="2025-10-13T19:00:41"/>
    <s v="P4"/>
    <s v="Integration Root Cause"/>
    <s v="Reporting"/>
    <s v="PRM ticket requiring operational handling"/>
    <s v="In Process"/>
    <x v="1"/>
    <s v="Divya"/>
    <n v="48"/>
    <n v="3.48"/>
    <m/>
    <m/>
    <s v="Pending"/>
    <n v="1876.99"/>
    <s v="Medium"/>
    <s v="Europe"/>
    <s v="Phone"/>
    <s v="Access Issue"/>
    <s v="No"/>
    <s v="No"/>
    <s v="Pending"/>
    <n v="2025"/>
    <s v="Oct"/>
    <s v="Oct-2025"/>
    <s v="Pending"/>
    <s v="Pending"/>
    <s v=""/>
  </r>
  <r>
    <s v="INM-0358"/>
    <s v="INM"/>
    <d v="2025-10-13T19:35:08"/>
    <s v="P3"/>
    <s v="Database Issue"/>
    <s v="Reporting"/>
    <s v="INM ticket requiring operational handling"/>
    <s v="In Process"/>
    <x v="5"/>
    <s v="Vikram"/>
    <n v="24"/>
    <n v="2.4900000000000002"/>
    <m/>
    <m/>
    <s v="Pending"/>
    <n v="1876.41"/>
    <s v="Medium"/>
    <s v="India"/>
    <s v="Email"/>
    <s v="Application Defect"/>
    <s v="No"/>
    <s v="No"/>
    <s v="Pending"/>
    <n v="2025"/>
    <s v="Oct"/>
    <s v="Oct-2025"/>
    <s v="Pending"/>
    <s v="Pending"/>
    <s v=""/>
  </r>
  <r>
    <s v="INM-0389"/>
    <s v="INM"/>
    <d v="2025-10-13T23:41:39"/>
    <s v="P1"/>
    <s v="Integration Failure"/>
    <s v="Application"/>
    <s v="INM ticket requiring operational handling"/>
    <s v="Closed"/>
    <x v="2"/>
    <s v="Vikram"/>
    <n v="4"/>
    <n v="0.18"/>
    <n v="8.15"/>
    <d v="2025-10-14T07:50:51"/>
    <s v="Breached"/>
    <n v="8.15"/>
    <s v="Critical"/>
    <s v="Europe"/>
    <s v="Monitoring Alert"/>
    <s v="User Error"/>
    <s v="No"/>
    <s v="Yes"/>
    <s v="Breached"/>
    <n v="2025"/>
    <s v="Oct"/>
    <s v="Oct-2025"/>
    <s v="Breached"/>
    <s v="9-24 Hours"/>
    <n v="4.1500000000000004"/>
  </r>
  <r>
    <s v="PRM-0897"/>
    <s v="PRM"/>
    <d v="2025-10-14T08:28:12"/>
    <s v="P4"/>
    <s v="Database Root Cause"/>
    <s v="Application"/>
    <s v="PRM ticket requiring operational handling"/>
    <s v="In Process"/>
    <x v="2"/>
    <s v="Arjun"/>
    <n v="48"/>
    <n v="5.18"/>
    <m/>
    <m/>
    <s v="Pending"/>
    <n v="1863.53"/>
    <s v="Medium"/>
    <s v="UK"/>
    <s v="Phone"/>
    <s v="Third-Party Dependency"/>
    <s v="No"/>
    <s v="No"/>
    <s v="Pending"/>
    <n v="2025"/>
    <s v="Oct"/>
    <s v="Oct-2025"/>
    <s v="Pending"/>
    <s v="Pending"/>
    <s v=""/>
  </r>
  <r>
    <s v="PRM-0708"/>
    <s v="PRM"/>
    <d v="2025-10-14T15:17:39"/>
    <s v="P5"/>
    <s v="Database Root Cause"/>
    <s v="Application"/>
    <s v="PRM ticket requiring operational handling"/>
    <s v="Closed"/>
    <x v="4"/>
    <s v="Priya"/>
    <n v="72"/>
    <n v="7.93"/>
    <n v="20.76"/>
    <d v="2025-10-15T12:03:15"/>
    <s v="Met"/>
    <n v="20.76"/>
    <s v="Medium"/>
    <s v="APAC"/>
    <s v="Service Desk"/>
    <s v="Infrastructure Failure"/>
    <s v="No"/>
    <s v="No"/>
    <s v="Met"/>
    <n v="2025"/>
    <s v="Oct"/>
    <s v="Oct-2025"/>
    <s v="Met"/>
    <s v="9-24 Hours"/>
    <n v="-51.239999999999995"/>
  </r>
  <r>
    <s v="PRM-0563"/>
    <s v="PRM"/>
    <d v="2025-10-14T18:43:03"/>
    <s v="P3"/>
    <s v="Infrastructure Root Cause"/>
    <s v="Middleware"/>
    <s v="PRM ticket requiring operational handling"/>
    <s v="Closed"/>
    <x v="2"/>
    <s v="Ravi"/>
    <n v="24"/>
    <n v="3.18"/>
    <n v="10.82"/>
    <d v="2025-10-15T05:32:21"/>
    <s v="Met"/>
    <n v="10.82"/>
    <s v="High"/>
    <s v="Europe"/>
    <s v="Phone"/>
    <s v="Access Issue"/>
    <s v="No"/>
    <s v="No"/>
    <s v="Met"/>
    <n v="2025"/>
    <s v="Oct"/>
    <s v="Oct-2025"/>
    <s v="Met"/>
    <s v="9-24 Hours"/>
    <n v="-13.18"/>
  </r>
  <r>
    <s v="INM-0048"/>
    <s v="INM"/>
    <d v="2025-10-14T20:55:00"/>
    <s v="P4"/>
    <s v="Performance Issue"/>
    <s v="Reporting"/>
    <s v="INM ticket requiring operational handling"/>
    <s v="Closed"/>
    <x v="4"/>
    <s v="Rohit"/>
    <n v="48"/>
    <n v="1.33"/>
    <n v="31.49"/>
    <d v="2025-10-16T04:24:21"/>
    <s v="Met"/>
    <n v="31.49"/>
    <s v="High"/>
    <s v="UK"/>
    <s v="Service Desk"/>
    <s v="Network Issue"/>
    <s v="No"/>
    <s v="No"/>
    <s v="Met"/>
    <n v="2025"/>
    <s v="Oct"/>
    <s v="Oct-2025"/>
    <s v="Met"/>
    <s v="25-48 Hours"/>
    <n v="-16.510000000000002"/>
  </r>
  <r>
    <s v="INM-0364"/>
    <s v="INM"/>
    <d v="2025-10-15T02:37:39"/>
    <s v="P3"/>
    <s v="Performance Issue"/>
    <s v="Reporting"/>
    <s v="INM ticket requiring operational handling"/>
    <s v="Closed"/>
    <x v="1"/>
    <s v="Arjun"/>
    <n v="24"/>
    <n v="1.26"/>
    <n v="9.8699999999999992"/>
    <d v="2025-10-15T12:29:50"/>
    <s v="Met"/>
    <n v="9.8699999999999992"/>
    <s v="Medium"/>
    <s v="APAC"/>
    <s v="Phone"/>
    <s v="Third-Party Dependency"/>
    <s v="No"/>
    <s v="No"/>
    <s v="Met"/>
    <n v="2025"/>
    <s v="Oct"/>
    <s v="Oct-2025"/>
    <s v="Met"/>
    <s v="9-24 Hours"/>
    <n v="-14.13"/>
  </r>
  <r>
    <s v="INM-0579"/>
    <s v="INM"/>
    <d v="2025-10-15T04:23:57"/>
    <s v="P3"/>
    <s v="Network Connectivity"/>
    <s v="Access"/>
    <s v="INM ticket requiring operational handling"/>
    <s v="Closed"/>
    <x v="4"/>
    <s v="Sneha"/>
    <n v="24"/>
    <n v="0.72"/>
    <n v="31.47"/>
    <d v="2025-10-16T11:52:12"/>
    <s v="Breached"/>
    <n v="31.47"/>
    <s v="Medium"/>
    <s v="UK"/>
    <s v="Monitoring Alert"/>
    <s v="Unknown"/>
    <s v="No"/>
    <s v="No"/>
    <s v="Breached"/>
    <n v="2025"/>
    <s v="Oct"/>
    <s v="Oct-2025"/>
    <s v="Breached"/>
    <s v="25-48 Hours"/>
    <n v="7.4699999999999989"/>
  </r>
  <r>
    <s v="SRM-0976"/>
    <s v="SRM"/>
    <d v="2025-10-15T16:49:21"/>
    <s v="P5"/>
    <s v="Data Request"/>
    <s v="Application"/>
    <s v="SRM ticket requiring operational handling"/>
    <s v="Closed"/>
    <x v="0"/>
    <s v="Swati"/>
    <n v="72"/>
    <n v="3.68"/>
    <n v="65.819999999999993"/>
    <d v="2025-10-18T10:38:30"/>
    <s v="Met"/>
    <n v="65.819999999999993"/>
    <s v="Low"/>
    <s v="UK"/>
    <s v="Portal"/>
    <s v="Third-Party Dependency"/>
    <s v="No"/>
    <s v="No"/>
    <s v="Met"/>
    <n v="2025"/>
    <s v="Oct"/>
    <s v="Oct-2025"/>
    <s v="Met"/>
    <s v="48+ Hours"/>
    <n v="-6.1800000000000068"/>
  </r>
  <r>
    <s v="PRM-0222"/>
    <s v="PRM"/>
    <d v="2025-10-16T04:17:17"/>
    <s v="P4"/>
    <s v="Performance Root Cause"/>
    <s v="Database"/>
    <s v="PRM ticket requiring operational handling"/>
    <s v="Closed"/>
    <x v="5"/>
    <s v="Manoj"/>
    <n v="48"/>
    <n v="2.83"/>
    <n v="17.37"/>
    <d v="2025-10-16T21:39:28"/>
    <s v="Met"/>
    <n v="17.37"/>
    <s v="High"/>
    <s v="India"/>
    <s v="Portal"/>
    <s v="Third-Party Dependency"/>
    <s v="No"/>
    <s v="No"/>
    <s v="Met"/>
    <n v="2025"/>
    <s v="Oct"/>
    <s v="Oct-2025"/>
    <s v="Met"/>
    <s v="9-24 Hours"/>
    <n v="-30.63"/>
  </r>
  <r>
    <s v="PRM-0767"/>
    <s v="PRM"/>
    <d v="2025-10-16T07:05:09"/>
    <s v="P2"/>
    <s v="Recurring Application Issue"/>
    <s v="Application"/>
    <s v="PRM ticket requiring operational handling"/>
    <s v="Closed"/>
    <x v="1"/>
    <s v="Swati"/>
    <n v="8"/>
    <n v="2.08"/>
    <n v="7.02"/>
    <d v="2025-10-16T14:06:22"/>
    <s v="Met"/>
    <n v="7.02"/>
    <s v="High"/>
    <s v="UK"/>
    <s v="Email"/>
    <s v="Application Defect"/>
    <s v="No"/>
    <s v="No"/>
    <s v="Met"/>
    <n v="2025"/>
    <s v="Oct"/>
    <s v="Oct-2025"/>
    <s v="Met"/>
    <s v="5-8 Hours"/>
    <n v="-0.98000000000000043"/>
  </r>
  <r>
    <s v="PRM-0653"/>
    <s v="PRM"/>
    <d v="2025-10-16T22:55:52"/>
    <s v="P3"/>
    <s v="Performance Root Cause"/>
    <s v="Infrastructure"/>
    <s v="PRM ticket requiring operational handling"/>
    <s v="Closed"/>
    <x v="4"/>
    <s v="Nisha"/>
    <n v="24"/>
    <n v="3.83"/>
    <n v="50.6"/>
    <d v="2025-10-19T01:32:06"/>
    <s v="Breached"/>
    <n v="50.6"/>
    <s v="Low"/>
    <s v="India"/>
    <s v="Monitoring Alert"/>
    <s v="Unknown"/>
    <s v="No"/>
    <s v="No"/>
    <s v="Breached"/>
    <n v="2025"/>
    <s v="Oct"/>
    <s v="Oct-2025"/>
    <s v="Breached"/>
    <s v="48+ Hours"/>
    <n v="26.6"/>
  </r>
  <r>
    <s v="INM-0304"/>
    <s v="INM"/>
    <d v="2025-10-17T02:14:39"/>
    <s v="P5"/>
    <s v="Network Connectivity"/>
    <s v="Access"/>
    <s v="INM ticket requiring operational handling"/>
    <s v="Closed"/>
    <x v="4"/>
    <s v="Neha"/>
    <n v="72"/>
    <n v="3.7"/>
    <n v="31.32"/>
    <d v="2025-10-18T09:33:55"/>
    <s v="Met"/>
    <n v="31.32"/>
    <s v="Low"/>
    <s v="APAC"/>
    <s v="Monitoring Alert"/>
    <s v="Configuration Error"/>
    <s v="No"/>
    <s v="No"/>
    <s v="Met"/>
    <n v="2025"/>
    <s v="Oct"/>
    <s v="Oct-2025"/>
    <s v="Met"/>
    <s v="25-48 Hours"/>
    <n v="-40.68"/>
  </r>
  <r>
    <s v="INM-0828"/>
    <s v="INM"/>
    <d v="2025-10-17T17:33:13"/>
    <s v="P1"/>
    <s v="Certificate/TLS"/>
    <s v="Database"/>
    <s v="INM ticket requiring operational handling"/>
    <s v="In Process"/>
    <x v="5"/>
    <s v="Vikram"/>
    <n v="4"/>
    <n v="0.19"/>
    <m/>
    <m/>
    <s v="Pending"/>
    <n v="1782.45"/>
    <s v="Critical"/>
    <s v="India"/>
    <s v="Email"/>
    <s v="Network Issue"/>
    <s v="No"/>
    <s v="Yes"/>
    <s v="Pending"/>
    <n v="2025"/>
    <s v="Oct"/>
    <s v="Oct-2025"/>
    <s v="Pending"/>
    <s v="Pending"/>
    <s v=""/>
  </r>
  <r>
    <s v="SRM-0377"/>
    <s v="SRM"/>
    <d v="2025-10-18T12:00:47"/>
    <s v="P4"/>
    <s v="Account Request"/>
    <s v="Reporting"/>
    <s v="SRM ticket requiring operational handling"/>
    <s v="Closed"/>
    <x v="0"/>
    <s v="Priya"/>
    <n v="48"/>
    <n v="7.33"/>
    <n v="37.94"/>
    <d v="2025-10-20T01:56:57"/>
    <s v="Met"/>
    <n v="37.94"/>
    <s v="High"/>
    <s v="APAC"/>
    <s v="Email"/>
    <s v="User Error"/>
    <s v="No"/>
    <s v="No"/>
    <s v="Met"/>
    <n v="2025"/>
    <s v="Oct"/>
    <s v="Oct-2025"/>
    <s v="Met"/>
    <s v="25-48 Hours"/>
    <n v="-10.060000000000002"/>
  </r>
  <r>
    <s v="INM-0095"/>
    <s v="INM"/>
    <d v="2025-10-18T12:02:56"/>
    <s v="P3"/>
    <s v="Login/Access"/>
    <s v="Access"/>
    <s v="INM ticket requiring operational handling"/>
    <s v="Closed"/>
    <x v="3"/>
    <s v="Neha"/>
    <n v="24"/>
    <n v="3.2"/>
    <n v="5.9"/>
    <d v="2025-10-18T17:56:59"/>
    <s v="Met"/>
    <n v="5.9"/>
    <s v="Low"/>
    <s v="APAC"/>
    <s v="Monitoring Alert"/>
    <s v="Access Issue"/>
    <s v="No"/>
    <s v="No"/>
    <s v="Met"/>
    <n v="2025"/>
    <s v="Oct"/>
    <s v="Oct-2025"/>
    <s v="Met"/>
    <s v="5-8 Hours"/>
    <n v="-18.100000000000001"/>
  </r>
  <r>
    <s v="PRM-0327"/>
    <s v="PRM"/>
    <d v="2025-10-18T12:31:56"/>
    <s v="P3"/>
    <s v="Performance Root Cause"/>
    <s v="Access"/>
    <s v="PRM ticket requiring operational handling"/>
    <s v="Closed"/>
    <x v="2"/>
    <s v="Arjun"/>
    <n v="24"/>
    <n v="1.26"/>
    <n v="35.17"/>
    <d v="2025-10-19T23:42:12"/>
    <s v="Breached"/>
    <n v="35.17"/>
    <s v="Medium"/>
    <s v="Europe"/>
    <s v="Monitoring Alert"/>
    <s v="Application Defect"/>
    <s v="No"/>
    <s v="No"/>
    <s v="Breached"/>
    <n v="2025"/>
    <s v="Oct"/>
    <s v="Oct-2025"/>
    <s v="Breached"/>
    <s v="25-48 Hours"/>
    <n v="11.170000000000002"/>
  </r>
  <r>
    <s v="PRM-0445"/>
    <s v="PRM"/>
    <d v="2025-10-18T12:58:18"/>
    <s v="P5"/>
    <s v="Infrastructure Root Cause"/>
    <s v="Infrastructure"/>
    <s v="PRM ticket requiring operational handling"/>
    <s v="Closed"/>
    <x v="5"/>
    <s v="Asha"/>
    <n v="72"/>
    <n v="13.35"/>
    <n v="34.26"/>
    <d v="2025-10-19T23:14:11"/>
    <s v="Met"/>
    <n v="34.26"/>
    <s v="Low"/>
    <s v="Europe"/>
    <s v="Service Desk"/>
    <s v="Certificate Expiry"/>
    <s v="No"/>
    <s v="No"/>
    <s v="Met"/>
    <n v="2025"/>
    <s v="Oct"/>
    <s v="Oct-2025"/>
    <s v="Met"/>
    <s v="25-48 Hours"/>
    <n v="-37.74"/>
  </r>
  <r>
    <s v="INM-0740"/>
    <s v="INM"/>
    <d v="2025-10-18T16:56:32"/>
    <s v="P5"/>
    <s v="Login/Access"/>
    <s v="Security"/>
    <s v="INM ticket requiring operational handling"/>
    <s v="Closed"/>
    <x v="4"/>
    <s v="Pooja"/>
    <n v="72"/>
    <n v="2.2799999999999998"/>
    <n v="49.85"/>
    <d v="2025-10-20T18:47:37"/>
    <s v="Met"/>
    <n v="49.85"/>
    <s v="Medium"/>
    <s v="Europe"/>
    <s v="Monitoring Alert"/>
    <s v="Capacity Constraint"/>
    <s v="No"/>
    <s v="No"/>
    <s v="Met"/>
    <n v="2025"/>
    <s v="Oct"/>
    <s v="Oct-2025"/>
    <s v="Met"/>
    <s v="48+ Hours"/>
    <n v="-22.15"/>
  </r>
  <r>
    <s v="SRM-0520"/>
    <s v="SRM"/>
    <d v="2025-10-19T21:18:03"/>
    <s v="P5"/>
    <s v="Data Request"/>
    <s v="Middleware"/>
    <s v="SRM ticket requiring operational handling"/>
    <s v="Answered"/>
    <x v="4"/>
    <s v="Amit"/>
    <n v="72"/>
    <n v="6.48"/>
    <n v="28.73"/>
    <d v="2025-10-21T02:01:51"/>
    <s v="Met"/>
    <n v="28.73"/>
    <s v="High"/>
    <s v="India"/>
    <s v="Email"/>
    <s v="Certificate Expiry"/>
    <s v="No"/>
    <s v="No"/>
    <s v="Met"/>
    <n v="2025"/>
    <s v="Oct"/>
    <s v="Oct-2025"/>
    <s v="Met"/>
    <s v="25-48 Hours"/>
    <n v="-43.269999999999996"/>
  </r>
  <r>
    <s v="INM-0179"/>
    <s v="INM"/>
    <d v="2025-10-20T08:30:23"/>
    <s v="P4"/>
    <s v="Certificate/TLS"/>
    <s v="Middleware"/>
    <s v="INM ticket requiring operational handling"/>
    <s v="Closed"/>
    <x v="4"/>
    <s v="Arjun"/>
    <n v="48"/>
    <n v="4.7"/>
    <n v="20.8"/>
    <d v="2025-10-21T05:18:09"/>
    <s v="Met"/>
    <n v="20.8"/>
    <s v="Low"/>
    <s v="Europe"/>
    <s v="Email"/>
    <s v="Capacity Constraint"/>
    <s v="No"/>
    <s v="No"/>
    <s v="Met"/>
    <n v="2025"/>
    <s v="Oct"/>
    <s v="Oct-2025"/>
    <s v="Met"/>
    <s v="9-24 Hours"/>
    <n v="-27.2"/>
  </r>
  <r>
    <s v="PRM-0672"/>
    <s v="PRM"/>
    <d v="2025-10-21T00:05:31"/>
    <s v="P2"/>
    <s v="Capacity Problem"/>
    <s v="Reporting"/>
    <s v="PRM ticket requiring operational handling"/>
    <s v="Answered"/>
    <x v="4"/>
    <s v="Meera"/>
    <n v="8"/>
    <n v="0.38"/>
    <n v="3.44"/>
    <d v="2025-10-21T03:32:01"/>
    <s v="Met"/>
    <n v="3.44"/>
    <s v="High"/>
    <s v="UK"/>
    <s v="Service Desk"/>
    <s v="Unknown"/>
    <s v="No"/>
    <s v="No"/>
    <s v="Met"/>
    <n v="2025"/>
    <s v="Oct"/>
    <s v="Oct-2025"/>
    <s v="Met"/>
    <s v="0-4 Hours"/>
    <n v="-4.5600000000000005"/>
  </r>
  <r>
    <s v="SRM-0239"/>
    <s v="SRM"/>
    <d v="2025-10-21T04:36:22"/>
    <s v="P5"/>
    <s v="Account Request"/>
    <s v="Access"/>
    <s v="SRM ticket requiring operational handling"/>
    <s v="In Process"/>
    <x v="2"/>
    <s v="Vikram"/>
    <n v="72"/>
    <n v="14.41"/>
    <m/>
    <m/>
    <s v="Pending"/>
    <n v="1699.39"/>
    <s v="Medium"/>
    <s v="APAC"/>
    <s v="Phone"/>
    <s v="Infrastructure Failure"/>
    <s v="No"/>
    <s v="No"/>
    <s v="Pending"/>
    <n v="2025"/>
    <s v="Oct"/>
    <s v="Oct-2025"/>
    <s v="Pending"/>
    <s v="Pending"/>
    <s v=""/>
  </r>
  <r>
    <s v="SRM-0079"/>
    <s v="SRM"/>
    <d v="2025-10-21T09:33:11"/>
    <s v="P5"/>
    <s v="Software Installation"/>
    <s v="Security"/>
    <s v="SRM ticket requiring operational handling"/>
    <s v="Closed"/>
    <x v="4"/>
    <s v="Nisha"/>
    <n v="72"/>
    <n v="2.36"/>
    <n v="36.909999999999997"/>
    <d v="2025-10-22T22:27:49"/>
    <s v="Met"/>
    <n v="36.909999999999997"/>
    <s v="Medium"/>
    <s v="India"/>
    <s v="Service Desk"/>
    <s v="Network Issue"/>
    <s v="No"/>
    <s v="No"/>
    <s v="Met"/>
    <n v="2025"/>
    <s v="Oct"/>
    <s v="Oct-2025"/>
    <s v="Met"/>
    <s v="25-48 Hours"/>
    <n v="-35.090000000000003"/>
  </r>
  <r>
    <s v="PRM-0757"/>
    <s v="PRM"/>
    <d v="2025-10-21T16:01:28"/>
    <s v="P4"/>
    <s v="Integration Root Cause"/>
    <s v="Access"/>
    <s v="PRM ticket requiring operational handling"/>
    <s v="Closed"/>
    <x v="2"/>
    <s v="Rahul"/>
    <n v="48"/>
    <n v="8.74"/>
    <n v="9.92"/>
    <d v="2025-10-22T01:56:29"/>
    <s v="Met"/>
    <n v="9.92"/>
    <s v="High"/>
    <s v="APAC"/>
    <s v="Monitoring Alert"/>
    <s v="Infrastructure Failure"/>
    <s v="No"/>
    <s v="No"/>
    <s v="Met"/>
    <n v="2025"/>
    <s v="Oct"/>
    <s v="Oct-2025"/>
    <s v="Met"/>
    <s v="9-24 Hours"/>
    <n v="-38.08"/>
  </r>
  <r>
    <s v="INM-0220"/>
    <s v="INM"/>
    <d v="2025-10-21T19:15:22"/>
    <s v="P4"/>
    <s v="Integration Failure"/>
    <s v="Access"/>
    <s v="INM ticket requiring operational handling"/>
    <s v="Closed"/>
    <x v="3"/>
    <s v="Priya"/>
    <n v="48"/>
    <n v="5.75"/>
    <n v="24.4"/>
    <d v="2025-10-22T19:39:19"/>
    <s v="Met"/>
    <n v="24.4"/>
    <s v="Medium"/>
    <s v="India"/>
    <s v="Portal"/>
    <s v="Capacity Constraint"/>
    <s v="Yes"/>
    <s v="Yes"/>
    <s v="Met"/>
    <n v="2025"/>
    <s v="Oct"/>
    <s v="Oct-2025"/>
    <s v="Met"/>
    <s v="25-48 Hours"/>
    <n v="-23.6"/>
  </r>
  <r>
    <s v="INM-0592"/>
    <s v="INM"/>
    <d v="2025-10-21T20:08:47"/>
    <s v="P3"/>
    <s v="Network Connectivity"/>
    <s v="Database"/>
    <s v="INM ticket requiring operational handling"/>
    <s v="Assigned"/>
    <x v="1"/>
    <s v="Amit"/>
    <n v="24"/>
    <n v="1.18"/>
    <m/>
    <m/>
    <s v="Pending"/>
    <n v="1683.85"/>
    <s v="Medium"/>
    <s v="US"/>
    <s v="Portal"/>
    <s v="Third-Party Dependency"/>
    <s v="No"/>
    <s v="No"/>
    <s v="Pending"/>
    <n v="2025"/>
    <s v="Oct"/>
    <s v="Oct-2025"/>
    <s v="Pending"/>
    <s v="Pending"/>
    <s v=""/>
  </r>
  <r>
    <s v="SRM-0097"/>
    <s v="SRM"/>
    <d v="2025-10-22T02:09:17"/>
    <s v="P4"/>
    <s v="New User Setup"/>
    <s v="Middleware"/>
    <s v="SRM ticket requiring operational handling"/>
    <s v="In Process"/>
    <x v="4"/>
    <s v="Nisha"/>
    <n v="48"/>
    <n v="5.9"/>
    <m/>
    <m/>
    <s v="Pending"/>
    <n v="1677.85"/>
    <s v="High"/>
    <s v="India"/>
    <s v="Email"/>
    <s v="Unknown"/>
    <s v="No"/>
    <s v="No"/>
    <s v="Pending"/>
    <n v="2025"/>
    <s v="Oct"/>
    <s v="Oct-2025"/>
    <s v="Pending"/>
    <s v="Pending"/>
    <s v=""/>
  </r>
  <r>
    <s v="SRM-0907"/>
    <s v="SRM"/>
    <d v="2025-10-22T04:49:51"/>
    <s v="P4"/>
    <s v="Report Request"/>
    <s v="Middleware"/>
    <s v="SRM ticket requiring operational handling"/>
    <s v="Closed"/>
    <x v="1"/>
    <s v="Anil"/>
    <n v="48"/>
    <n v="2.19"/>
    <n v="111.59"/>
    <d v="2025-10-26T20:25:26"/>
    <s v="Breached"/>
    <n v="111.59"/>
    <s v="High"/>
    <s v="Europe"/>
    <s v="Email"/>
    <s v="Infrastructure Failure"/>
    <s v="No"/>
    <s v="No"/>
    <s v="Breached"/>
    <n v="2025"/>
    <s v="Oct"/>
    <s v="Oct-2025"/>
    <s v="Breached"/>
    <s v="48+ Hours"/>
    <n v="63.59"/>
  </r>
  <r>
    <s v="SRM-0222"/>
    <s v="SRM"/>
    <d v="2025-10-22T12:54:24"/>
    <s v="P5"/>
    <s v="Data Request"/>
    <s v="Middleware"/>
    <s v="SRM ticket requiring operational handling"/>
    <s v="Noticed"/>
    <x v="4"/>
    <s v="Neha"/>
    <n v="72"/>
    <n v="15.01"/>
    <m/>
    <m/>
    <s v="Pending"/>
    <n v="1667.09"/>
    <s v="High"/>
    <s v="India"/>
    <s v="Email"/>
    <s v="Unknown"/>
    <s v="No"/>
    <s v="No"/>
    <s v="Pending"/>
    <n v="2025"/>
    <s v="Oct"/>
    <s v="Oct-2025"/>
    <s v="Pending"/>
    <s v="Pending"/>
    <s v=""/>
  </r>
  <r>
    <s v="PRM-0113"/>
    <s v="PRM"/>
    <d v="2025-10-22T21:12:20"/>
    <s v="P2"/>
    <s v="Recurring Application Issue"/>
    <s v="Application"/>
    <s v="PRM ticket requiring operational handling"/>
    <s v="Closed"/>
    <x v="4"/>
    <s v="Amit"/>
    <n v="8"/>
    <n v="0.44"/>
    <n v="5.77"/>
    <d v="2025-10-23T02:58:20"/>
    <s v="Met"/>
    <n v="5.77"/>
    <s v="High"/>
    <s v="India"/>
    <s v="Email"/>
    <s v="Certificate Expiry"/>
    <s v="No"/>
    <s v="No"/>
    <s v="Met"/>
    <n v="2025"/>
    <s v="Oct"/>
    <s v="Oct-2025"/>
    <s v="Met"/>
    <s v="5-8 Hours"/>
    <n v="-2.2300000000000004"/>
  </r>
  <r>
    <s v="SRM-0806"/>
    <s v="SRM"/>
    <d v="2025-10-22T23:11:44"/>
    <s v="P5"/>
    <s v="Configuration Change"/>
    <s v="Infrastructure"/>
    <s v="SRM ticket requiring operational handling"/>
    <s v="Assigned"/>
    <x v="0"/>
    <s v="Ravi"/>
    <n v="72"/>
    <n v="1.66"/>
    <m/>
    <m/>
    <s v="Pending"/>
    <n v="1656.8"/>
    <s v="High"/>
    <s v="India"/>
    <s v="Portal"/>
    <s v="User Error"/>
    <s v="No"/>
    <s v="No"/>
    <s v="Pending"/>
    <n v="2025"/>
    <s v="Oct"/>
    <s v="Oct-2025"/>
    <s v="Pending"/>
    <s v="Pending"/>
    <s v=""/>
  </r>
  <r>
    <s v="SRM-0794"/>
    <s v="SRM"/>
    <d v="2025-10-23T03:45:16"/>
    <s v="P4"/>
    <s v="Certificate Request"/>
    <s v="Reporting"/>
    <s v="SRM ticket requiring operational handling"/>
    <s v="Closed"/>
    <x v="0"/>
    <s v="Ravi"/>
    <n v="48"/>
    <n v="4.08"/>
    <n v="33.72"/>
    <d v="2025-10-24T13:28:24"/>
    <s v="Met"/>
    <n v="33.72"/>
    <s v="Medium"/>
    <s v="APAC"/>
    <s v="Phone"/>
    <s v="Unknown"/>
    <s v="Yes"/>
    <s v="No"/>
    <s v="Met"/>
    <n v="2025"/>
    <s v="Oct"/>
    <s v="Oct-2025"/>
    <s v="Met"/>
    <s v="25-48 Hours"/>
    <n v="-14.280000000000001"/>
  </r>
  <r>
    <s v="SRM-0210"/>
    <s v="SRM"/>
    <d v="2025-10-23T07:16:36"/>
    <s v="P4"/>
    <s v="Certificate Request"/>
    <s v="Infrastructure"/>
    <s v="SRM ticket requiring operational handling"/>
    <s v="Closed"/>
    <x v="3"/>
    <s v="Nisha"/>
    <n v="48"/>
    <n v="2.2599999999999998"/>
    <n v="107.11"/>
    <d v="2025-10-27T18:23:12"/>
    <s v="Breached"/>
    <n v="107.11"/>
    <s v="Low"/>
    <s v="Europe"/>
    <s v="Service Desk"/>
    <s v="Certificate Expiry"/>
    <s v="No"/>
    <s v="No"/>
    <s v="Breached"/>
    <n v="2025"/>
    <s v="Oct"/>
    <s v="Oct-2025"/>
    <s v="Breached"/>
    <s v="48+ Hours"/>
    <n v="59.11"/>
  </r>
  <r>
    <s v="PRM-0146"/>
    <s v="PRM"/>
    <d v="2025-10-23T15:12:07"/>
    <s v="P4"/>
    <s v="Infrastructure Root Cause"/>
    <s v="Middleware"/>
    <s v="PRM ticket requiring operational handling"/>
    <s v="Assigned"/>
    <x v="3"/>
    <s v="Nisha"/>
    <n v="48"/>
    <n v="1.73"/>
    <m/>
    <m/>
    <s v="Pending"/>
    <n v="1640.8"/>
    <s v="High"/>
    <s v="US"/>
    <s v="Service Desk"/>
    <s v="Unknown"/>
    <s v="No"/>
    <s v="No"/>
    <s v="Pending"/>
    <n v="2025"/>
    <s v="Oct"/>
    <s v="Oct-2025"/>
    <s v="Pending"/>
    <s v="Pending"/>
    <s v=""/>
  </r>
  <r>
    <s v="INM-0345"/>
    <s v="INM"/>
    <d v="2025-10-23T22:39:23"/>
    <s v="P5"/>
    <s v="Application Down"/>
    <s v="Middleware"/>
    <s v="INM ticket requiring operational handling"/>
    <s v="Closed"/>
    <x v="3"/>
    <s v="Nisha"/>
    <n v="72"/>
    <n v="9.93"/>
    <n v="22.37"/>
    <d v="2025-10-24T21:01:24"/>
    <s v="Met"/>
    <n v="22.37"/>
    <s v="Low"/>
    <s v="US"/>
    <s v="Phone"/>
    <s v="User Error"/>
    <s v="No"/>
    <s v="No"/>
    <s v="Met"/>
    <n v="2025"/>
    <s v="Oct"/>
    <s v="Oct-2025"/>
    <s v="Met"/>
    <s v="9-24 Hours"/>
    <n v="-49.629999999999995"/>
  </r>
  <r>
    <s v="INM-0067"/>
    <s v="INM"/>
    <d v="2025-10-23T22:43:09"/>
    <s v="P4"/>
    <s v="Login/Access"/>
    <s v="Security"/>
    <s v="INM ticket requiring operational handling"/>
    <s v="Closed"/>
    <x v="2"/>
    <s v="Meera"/>
    <n v="48"/>
    <n v="0.51"/>
    <n v="28.18"/>
    <d v="2025-10-25T02:54:05"/>
    <s v="Met"/>
    <n v="28.18"/>
    <s v="Medium"/>
    <s v="UK"/>
    <s v="Email"/>
    <s v="Unknown"/>
    <s v="No"/>
    <s v="No"/>
    <s v="Met"/>
    <n v="2025"/>
    <s v="Oct"/>
    <s v="Oct-2025"/>
    <s v="Met"/>
    <s v="25-48 Hours"/>
    <n v="-19.82"/>
  </r>
  <r>
    <s v="PRM-0853"/>
    <s v="PRM"/>
    <d v="2025-10-25T20:17:25"/>
    <s v="P4"/>
    <s v="Process Gap"/>
    <s v="Middleware"/>
    <s v="PRM ticket requiring operational handling"/>
    <s v="Noticed"/>
    <x v="5"/>
    <s v="Kavya"/>
    <n v="48"/>
    <n v="5.2"/>
    <m/>
    <m/>
    <s v="Pending"/>
    <n v="1587.71"/>
    <s v="Medium"/>
    <s v="India"/>
    <s v="Email"/>
    <s v="Application Defect"/>
    <s v="No"/>
    <s v="No"/>
    <s v="Pending"/>
    <n v="2025"/>
    <s v="Oct"/>
    <s v="Oct-2025"/>
    <s v="Pending"/>
    <s v="Pending"/>
    <s v=""/>
  </r>
  <r>
    <s v="SRM-0860"/>
    <s v="SRM"/>
    <d v="2025-10-25T23:34:15"/>
    <s v="P3"/>
    <s v="Data Request"/>
    <s v="Application"/>
    <s v="SRM ticket requiring operational handling"/>
    <s v="In Process"/>
    <x v="2"/>
    <s v="Manoj"/>
    <n v="24"/>
    <n v="4.99"/>
    <m/>
    <m/>
    <s v="Pending"/>
    <n v="1584.43"/>
    <s v="High"/>
    <s v="UK"/>
    <s v="Monitoring Alert"/>
    <s v="Infrastructure Failure"/>
    <s v="No"/>
    <s v="No"/>
    <s v="Pending"/>
    <n v="2025"/>
    <s v="Oct"/>
    <s v="Oct-2025"/>
    <s v="Pending"/>
    <s v="Pending"/>
    <s v=""/>
  </r>
  <r>
    <s v="INM-0202"/>
    <s v="INM"/>
    <d v="2025-10-26T04:08:21"/>
    <s v="P3"/>
    <s v="Performance Issue"/>
    <s v="Access"/>
    <s v="INM ticket requiring operational handling"/>
    <s v="Assigned"/>
    <x v="2"/>
    <s v="Kavya"/>
    <n v="24"/>
    <n v="0.12"/>
    <m/>
    <m/>
    <s v="Pending"/>
    <n v="1579.86"/>
    <s v="Low"/>
    <s v="Europe"/>
    <s v="Email"/>
    <s v="Third-Party Dependency"/>
    <s v="No"/>
    <s v="No"/>
    <s v="Pending"/>
    <n v="2025"/>
    <s v="Oct"/>
    <s v="Oct-2025"/>
    <s v="Pending"/>
    <s v="Pending"/>
    <s v=""/>
  </r>
  <r>
    <s v="INM-0843"/>
    <s v="INM"/>
    <d v="2025-10-26T19:09:15"/>
    <s v="P4"/>
    <s v="Integration Failure"/>
    <s v="Security"/>
    <s v="INM ticket requiring operational handling"/>
    <s v="In Process"/>
    <x v="4"/>
    <s v="Kavya"/>
    <n v="48"/>
    <n v="2.19"/>
    <m/>
    <m/>
    <s v="Pending"/>
    <n v="1564.85"/>
    <s v="Medium"/>
    <s v="Europe"/>
    <s v="Monitoring Alert"/>
    <s v="Capacity Constraint"/>
    <s v="No"/>
    <s v="No"/>
    <s v="Pending"/>
    <n v="2025"/>
    <s v="Oct"/>
    <s v="Oct-2025"/>
    <s v="Pending"/>
    <s v="Pending"/>
    <s v=""/>
  </r>
  <r>
    <s v="SRM-0532"/>
    <s v="SRM"/>
    <d v="2025-10-27T11:07:00"/>
    <s v="P4"/>
    <s v="Software Installation"/>
    <s v="Infrastructure"/>
    <s v="SRM ticket requiring operational handling"/>
    <s v="Closed"/>
    <x v="4"/>
    <s v="Neha"/>
    <n v="48"/>
    <n v="2.34"/>
    <n v="39.61"/>
    <d v="2025-10-29T02:43:45"/>
    <s v="Met"/>
    <n v="39.61"/>
    <s v="High"/>
    <s v="India"/>
    <s v="Service Desk"/>
    <s v="Configuration Error"/>
    <s v="No"/>
    <s v="No"/>
    <s v="Met"/>
    <n v="2025"/>
    <s v="Oct"/>
    <s v="Oct-2025"/>
    <s v="Met"/>
    <s v="25-48 Hours"/>
    <n v="-8.39"/>
  </r>
  <r>
    <s v="SRM-0113"/>
    <s v="SRM"/>
    <d v="2025-10-27T12:32:33"/>
    <s v="P4"/>
    <s v="New User Setup"/>
    <s v="Database"/>
    <s v="SRM ticket requiring operational handling"/>
    <s v="Noticed"/>
    <x v="3"/>
    <s v="Kiran"/>
    <n v="48"/>
    <n v="1.33"/>
    <m/>
    <m/>
    <s v="Pending"/>
    <n v="1547.46"/>
    <s v="Low"/>
    <s v="Europe"/>
    <s v="Service Desk"/>
    <s v="Third-Party Dependency"/>
    <s v="No"/>
    <s v="No"/>
    <s v="Pending"/>
    <n v="2025"/>
    <s v="Oct"/>
    <s v="Oct-2025"/>
    <s v="Pending"/>
    <s v="Pending"/>
    <s v=""/>
  </r>
  <r>
    <s v="INM-0840"/>
    <s v="INM"/>
    <d v="2025-10-27T16:14:12"/>
    <s v="P5"/>
    <s v="Server Issue"/>
    <s v="Infrastructure"/>
    <s v="INM ticket requiring operational handling"/>
    <s v="Closed"/>
    <x v="0"/>
    <s v="Amit"/>
    <n v="72"/>
    <n v="10.130000000000001"/>
    <n v="31.81"/>
    <d v="2025-10-29T00:02:37"/>
    <s v="Met"/>
    <n v="31.81"/>
    <s v="Low"/>
    <s v="India"/>
    <s v="Service Desk"/>
    <s v="Configuration Error"/>
    <s v="No"/>
    <s v="No"/>
    <s v="Met"/>
    <n v="2025"/>
    <s v="Oct"/>
    <s v="Oct-2025"/>
    <s v="Met"/>
    <s v="25-48 Hours"/>
    <n v="-40.19"/>
  </r>
  <r>
    <s v="PRM-0904"/>
    <s v="PRM"/>
    <d v="2025-10-28T05:15:45"/>
    <s v="P4"/>
    <s v="Security Vulnerability"/>
    <s v="Access"/>
    <s v="PRM ticket requiring operational handling"/>
    <s v="Assigned"/>
    <x v="5"/>
    <s v="Sneha"/>
    <n v="48"/>
    <n v="6.8"/>
    <m/>
    <m/>
    <s v="Pending"/>
    <n v="1530.74"/>
    <s v="Low"/>
    <s v="India"/>
    <s v="Monitoring Alert"/>
    <s v="User Error"/>
    <s v="No"/>
    <s v="No"/>
    <s v="Pending"/>
    <n v="2025"/>
    <s v="Oct"/>
    <s v="Oct-2025"/>
    <s v="Pending"/>
    <s v="Pending"/>
    <s v=""/>
  </r>
  <r>
    <s v="PRM-0432"/>
    <s v="PRM"/>
    <d v="2025-10-28T07:00:11"/>
    <s v="P5"/>
    <s v="Infrastructure Root Cause"/>
    <s v="Reporting"/>
    <s v="PRM ticket requiring operational handling"/>
    <s v="Answered"/>
    <x v="0"/>
    <s v="Divya"/>
    <n v="72"/>
    <n v="2.85"/>
    <n v="37.64"/>
    <d v="2025-10-29T20:38:32"/>
    <s v="Met"/>
    <n v="37.64"/>
    <s v="High"/>
    <s v="India"/>
    <s v="Email"/>
    <s v="Certificate Expiry"/>
    <s v="No"/>
    <s v="No"/>
    <s v="Met"/>
    <n v="2025"/>
    <s v="Oct"/>
    <s v="Oct-2025"/>
    <s v="Met"/>
    <s v="25-48 Hours"/>
    <n v="-34.36"/>
  </r>
  <r>
    <s v="PRM-0134"/>
    <s v="PRM"/>
    <d v="2025-10-28T16:00:28"/>
    <s v="P4"/>
    <s v="Security Vulnerability"/>
    <s v="Database"/>
    <s v="PRM ticket requiring operational handling"/>
    <s v="Closed"/>
    <x v="5"/>
    <s v="Nisha"/>
    <n v="48"/>
    <n v="1.79"/>
    <n v="13.19"/>
    <d v="2025-10-29T05:12:02"/>
    <s v="Met"/>
    <n v="13.19"/>
    <s v="High"/>
    <s v="APAC"/>
    <s v="Email"/>
    <s v="Infrastructure Failure"/>
    <s v="No"/>
    <s v="No"/>
    <s v="Met"/>
    <n v="2025"/>
    <s v="Oct"/>
    <s v="Oct-2025"/>
    <s v="Met"/>
    <s v="9-24 Hours"/>
    <n v="-34.81"/>
  </r>
  <r>
    <s v="SRM-0111"/>
    <s v="SRM"/>
    <d v="2025-10-29T03:34:35"/>
    <s v="P5"/>
    <s v="Certificate Request"/>
    <s v="Security"/>
    <s v="SRM ticket requiring operational handling"/>
    <s v="Noticed"/>
    <x v="5"/>
    <s v="Nisha"/>
    <n v="72"/>
    <n v="5.82"/>
    <m/>
    <m/>
    <s v="Pending"/>
    <n v="1508.42"/>
    <s v="Medium"/>
    <s v="APAC"/>
    <s v="Portal"/>
    <s v="Capacity Constraint"/>
    <s v="No"/>
    <s v="No"/>
    <s v="Pending"/>
    <n v="2025"/>
    <s v="Oct"/>
    <s v="Oct-2025"/>
    <s v="Pending"/>
    <s v="Pending"/>
    <s v=""/>
  </r>
  <r>
    <s v="INM-0943"/>
    <s v="INM"/>
    <d v="2025-10-29T22:13:52"/>
    <s v="P3"/>
    <s v="Database Issue"/>
    <s v="Application"/>
    <s v="INM ticket requiring operational handling"/>
    <s v="In Process"/>
    <x v="5"/>
    <s v="Suresh"/>
    <n v="24"/>
    <n v="1.26"/>
    <m/>
    <m/>
    <s v="Pending"/>
    <n v="1489.77"/>
    <s v="High"/>
    <s v="India"/>
    <s v="Phone"/>
    <s v="Unknown"/>
    <s v="No"/>
    <s v="No"/>
    <s v="Pending"/>
    <n v="2025"/>
    <s v="Oct"/>
    <s v="Oct-2025"/>
    <s v="Pending"/>
    <s v="Pending"/>
    <s v=""/>
  </r>
  <r>
    <s v="SRM-0259"/>
    <s v="SRM"/>
    <d v="2025-10-29T22:39:19"/>
    <s v="P3"/>
    <s v="Data Request"/>
    <s v="Infrastructure"/>
    <s v="SRM ticket requiring operational handling"/>
    <s v="Assigned"/>
    <x v="3"/>
    <s v="Ravi"/>
    <n v="24"/>
    <n v="1.73"/>
    <m/>
    <m/>
    <s v="Pending"/>
    <n v="1489.34"/>
    <s v="Medium"/>
    <s v="Europe"/>
    <s v="Portal"/>
    <s v="Access Issue"/>
    <s v="No"/>
    <s v="No"/>
    <s v="Pending"/>
    <n v="2025"/>
    <s v="Oct"/>
    <s v="Oct-2025"/>
    <s v="Pending"/>
    <s v="Pending"/>
    <s v=""/>
  </r>
  <r>
    <s v="PRM-0074"/>
    <s v="PRM"/>
    <d v="2025-10-29T23:29:51"/>
    <s v="P1"/>
    <s v="Performance Root Cause"/>
    <s v="Security"/>
    <s v="PRM ticket requiring operational handling"/>
    <s v="Closed"/>
    <x v="3"/>
    <s v="Amit"/>
    <n v="4"/>
    <n v="0.47"/>
    <n v="9.85"/>
    <d v="2025-10-30T09:20:48"/>
    <s v="Breached"/>
    <n v="9.85"/>
    <s v="Critical"/>
    <s v="UK"/>
    <s v="Email"/>
    <s v="Capacity Constraint"/>
    <s v="No"/>
    <s v="Yes"/>
    <s v="Breached"/>
    <n v="2025"/>
    <s v="Oct"/>
    <s v="Oct-2025"/>
    <s v="Breached"/>
    <s v="9-24 Hours"/>
    <n v="5.85"/>
  </r>
  <r>
    <s v="SRM-0880"/>
    <s v="SRM"/>
    <d v="2025-10-30T11:35:29"/>
    <s v="P4"/>
    <s v="Report Request"/>
    <s v="Infrastructure"/>
    <s v="SRM ticket requiring operational handling"/>
    <s v="Closed"/>
    <x v="1"/>
    <s v="Divya"/>
    <n v="48"/>
    <n v="2.87"/>
    <n v="28.66"/>
    <d v="2025-10-31T16:14:53"/>
    <s v="Met"/>
    <n v="28.66"/>
    <s v="Low"/>
    <s v="UK"/>
    <s v="Email"/>
    <s v="Network Issue"/>
    <s v="Yes"/>
    <s v="No"/>
    <s v="Met"/>
    <n v="2025"/>
    <s v="Oct"/>
    <s v="Oct-2025"/>
    <s v="Met"/>
    <s v="25-48 Hours"/>
    <n v="-19.34"/>
  </r>
  <r>
    <s v="SRM-0489"/>
    <s v="SRM"/>
    <d v="2025-10-30T14:08:43"/>
    <s v="P5"/>
    <s v="Access Request"/>
    <s v="Security"/>
    <s v="SRM ticket requiring operational handling"/>
    <s v="Closed"/>
    <x v="2"/>
    <s v="Manoj"/>
    <n v="72"/>
    <n v="2.59"/>
    <n v="34.57"/>
    <d v="2025-11-01T00:43:11"/>
    <s v="Met"/>
    <n v="34.57"/>
    <s v="Low"/>
    <s v="APAC"/>
    <s v="Phone"/>
    <s v="Certificate Expiry"/>
    <s v="No"/>
    <s v="No"/>
    <s v="Met"/>
    <n v="2025"/>
    <s v="Oct"/>
    <s v="Oct-2025"/>
    <s v="Met"/>
    <s v="25-48 Hours"/>
    <n v="-37.43"/>
  </r>
  <r>
    <s v="INM-0529"/>
    <s v="INM"/>
    <d v="2025-10-31T01:26:33"/>
    <s v="P1"/>
    <s v="Certificate/TLS"/>
    <s v="Middleware"/>
    <s v="INM ticket requiring operational handling"/>
    <s v="Closed"/>
    <x v="2"/>
    <s v="Rohit"/>
    <n v="4"/>
    <n v="0.4"/>
    <n v="1.05"/>
    <d v="2025-10-31T02:29:39"/>
    <s v="Met"/>
    <n v="1.05"/>
    <s v="Critical"/>
    <s v="India"/>
    <s v="Service Desk"/>
    <s v="Capacity Constraint"/>
    <s v="No"/>
    <s v="Yes"/>
    <s v="Met"/>
    <n v="2025"/>
    <s v="Oct"/>
    <s v="Oct-2025"/>
    <s v="Met"/>
    <s v="0-4 Hours"/>
    <n v="-2.95"/>
  </r>
  <r>
    <s v="SRM-0451"/>
    <s v="SRM"/>
    <d v="2025-10-31T09:52:15"/>
    <s v="P4"/>
    <s v="Access Request"/>
    <s v="Database"/>
    <s v="SRM ticket requiring operational handling"/>
    <s v="Noticed"/>
    <x v="5"/>
    <s v="Sneha"/>
    <n v="48"/>
    <n v="6.24"/>
    <m/>
    <m/>
    <s v="Pending"/>
    <n v="1454.13"/>
    <s v="Low"/>
    <s v="Europe"/>
    <s v="Portal"/>
    <s v="Capacity Constraint"/>
    <s v="No"/>
    <s v="No"/>
    <s v="Pending"/>
    <n v="2025"/>
    <s v="Oct"/>
    <s v="Oct-2025"/>
    <s v="Pending"/>
    <s v="Pending"/>
    <s v=""/>
  </r>
  <r>
    <s v="SRM-0995"/>
    <s v="SRM"/>
    <d v="2025-10-31T10:12:35"/>
    <s v="P4"/>
    <s v="Data Request"/>
    <s v="Application"/>
    <s v="SRM ticket requiring operational handling"/>
    <s v="Assigned"/>
    <x v="1"/>
    <s v="Kavya"/>
    <n v="48"/>
    <n v="2.75"/>
    <m/>
    <m/>
    <s v="Pending"/>
    <n v="1453.79"/>
    <s v="Low"/>
    <s v="APAC"/>
    <s v="Email"/>
    <s v="Access Issue"/>
    <s v="No"/>
    <s v="No"/>
    <s v="Pending"/>
    <n v="2025"/>
    <s v="Oct"/>
    <s v="Oct-2025"/>
    <s v="Pending"/>
    <s v="Pending"/>
    <s v=""/>
  </r>
  <r>
    <s v="INM-0324"/>
    <s v="INM"/>
    <d v="2025-10-31T14:30:41"/>
    <s v="P3"/>
    <s v="Integration Failure"/>
    <s v="Access"/>
    <s v="INM ticket requiring operational handling"/>
    <s v="Closed"/>
    <x v="4"/>
    <s v="Anil"/>
    <n v="24"/>
    <n v="1.01"/>
    <n v="27.02"/>
    <d v="2025-11-01T17:31:51"/>
    <s v="Breached"/>
    <n v="27.02"/>
    <s v="Low"/>
    <s v="Europe"/>
    <s v="Email"/>
    <s v="Unknown"/>
    <s v="No"/>
    <s v="Yes"/>
    <s v="Breached"/>
    <n v="2025"/>
    <s v="Oct"/>
    <s v="Oct-2025"/>
    <s v="Breached"/>
    <s v="25-48 Hours"/>
    <n v="3.0199999999999996"/>
  </r>
  <r>
    <s v="PRM-0840"/>
    <s v="PRM"/>
    <d v="2025-10-31T19:20:52"/>
    <s v="P4"/>
    <s v="Recurring Application Issue"/>
    <s v="Database"/>
    <s v="PRM ticket requiring operational handling"/>
    <s v="Closed"/>
    <x v="2"/>
    <s v="Priya"/>
    <n v="48"/>
    <n v="2.75"/>
    <n v="98.44"/>
    <d v="2025-11-04T21:47:19"/>
    <s v="Breached"/>
    <n v="98.44"/>
    <s v="Low"/>
    <s v="India"/>
    <s v="Monitoring Alert"/>
    <s v="Application Defect"/>
    <s v="No"/>
    <s v="Yes"/>
    <s v="Breached"/>
    <n v="2025"/>
    <s v="Oct"/>
    <s v="Oct-2025"/>
    <s v="Breached"/>
    <s v="48+ Hours"/>
    <n v="50.44"/>
  </r>
  <r>
    <s v="PRM-0401"/>
    <s v="PRM"/>
    <d v="2025-10-31T19:47:32"/>
    <s v="P4"/>
    <s v="Recurring Application Issue"/>
    <s v="Application"/>
    <s v="PRM ticket requiring operational handling"/>
    <s v="Closed"/>
    <x v="0"/>
    <s v="Pooja"/>
    <n v="48"/>
    <n v="4.6100000000000003"/>
    <n v="28.01"/>
    <d v="2025-11-01T23:48:22"/>
    <s v="Met"/>
    <n v="28.01"/>
    <s v="Low"/>
    <s v="APAC"/>
    <s v="Portal"/>
    <s v="Access Issue"/>
    <s v="No"/>
    <s v="No"/>
    <s v="Met"/>
    <n v="2025"/>
    <s v="Oct"/>
    <s v="Oct-2025"/>
    <s v="Met"/>
    <s v="25-48 Hours"/>
    <n v="-19.989999999999998"/>
  </r>
  <r>
    <s v="INM-0642"/>
    <s v="INM"/>
    <d v="2025-10-31T20:24:33"/>
    <s v="P1"/>
    <s v="Login/Access"/>
    <s v="Database"/>
    <s v="INM ticket requiring operational handling"/>
    <s v="Closed"/>
    <x v="0"/>
    <s v="Kavya"/>
    <n v="4"/>
    <n v="0.1"/>
    <n v="2.86"/>
    <d v="2025-10-31T23:16:13"/>
    <s v="Met"/>
    <n v="2.86"/>
    <s v="Critical"/>
    <s v="Europe"/>
    <s v="Portal"/>
    <s v="Configuration Error"/>
    <s v="No"/>
    <s v="No"/>
    <s v="Met"/>
    <n v="2025"/>
    <s v="Oct"/>
    <s v="Oct-2025"/>
    <s v="Met"/>
    <s v="0-4 Hours"/>
    <n v="-1.1400000000000001"/>
  </r>
  <r>
    <s v="SRM-0172"/>
    <s v="SRM"/>
    <d v="2025-10-31T20:29:14"/>
    <s v="P4"/>
    <s v="Configuration Change"/>
    <s v="Application"/>
    <s v="SRM ticket requiring operational handling"/>
    <s v="In Process"/>
    <x v="5"/>
    <s v="Kavya"/>
    <n v="48"/>
    <n v="5.12"/>
    <m/>
    <m/>
    <s v="Pending"/>
    <n v="1443.51"/>
    <s v="High"/>
    <s v="APAC"/>
    <s v="Monitoring Alert"/>
    <s v="Application Defect"/>
    <s v="No"/>
    <s v="No"/>
    <s v="Pending"/>
    <n v="2025"/>
    <s v="Oct"/>
    <s v="Oct-2025"/>
    <s v="Pending"/>
    <s v="Pending"/>
    <s v=""/>
  </r>
  <r>
    <s v="PRM-0347"/>
    <s v="PRM"/>
    <d v="2025-11-01T03:00:58"/>
    <s v="P4"/>
    <s v="Performance Root Cause"/>
    <s v="Access"/>
    <s v="PRM ticket requiring operational handling"/>
    <s v="Closed"/>
    <x v="3"/>
    <s v="Nisha"/>
    <n v="48"/>
    <n v="3.26"/>
    <n v="19.7"/>
    <d v="2025-11-01T22:42:49"/>
    <s v="Met"/>
    <n v="19.7"/>
    <s v="Low"/>
    <s v="UK"/>
    <s v="Service Desk"/>
    <s v="Configuration Error"/>
    <s v="No"/>
    <s v="No"/>
    <s v="Met"/>
    <n v="2025"/>
    <s v="Nov"/>
    <s v="Nov-2025"/>
    <s v="Met"/>
    <s v="9-24 Hours"/>
    <n v="-28.3"/>
  </r>
  <r>
    <s v="SRM-0607"/>
    <s v="SRM"/>
    <d v="2025-11-01T04:03:01"/>
    <s v="P3"/>
    <s v="Report Request"/>
    <s v="Security"/>
    <s v="SRM ticket requiring operational handling"/>
    <s v="Answered"/>
    <x v="3"/>
    <s v="Sneha"/>
    <n v="24"/>
    <n v="2.2000000000000002"/>
    <n v="17.7"/>
    <d v="2025-11-01T21:44:47"/>
    <s v="Met"/>
    <n v="17.7"/>
    <s v="Medium"/>
    <s v="APAC"/>
    <s v="Email"/>
    <s v="Access Issue"/>
    <s v="No"/>
    <s v="No"/>
    <s v="Met"/>
    <n v="2025"/>
    <s v="Nov"/>
    <s v="Nov-2025"/>
    <s v="Met"/>
    <s v="9-24 Hours"/>
    <n v="-6.3000000000000007"/>
  </r>
  <r>
    <s v="INM-0153"/>
    <s v="INM"/>
    <d v="2025-11-01T19:17:19"/>
    <s v="P3"/>
    <s v="Performance Issue"/>
    <s v="Database"/>
    <s v="INM ticket requiring operational handling"/>
    <s v="Closed"/>
    <x v="1"/>
    <s v="Vikram"/>
    <n v="24"/>
    <n v="2.33"/>
    <n v="76.66"/>
    <d v="2025-11-04T23:57:02"/>
    <s v="Breached"/>
    <n v="76.66"/>
    <s v="High"/>
    <s v="India"/>
    <s v="Portal"/>
    <s v="Third-Party Dependency"/>
    <s v="No"/>
    <s v="No"/>
    <s v="Breached"/>
    <n v="2025"/>
    <s v="Nov"/>
    <s v="Nov-2025"/>
    <s v="Breached"/>
    <s v="48+ Hours"/>
    <n v="52.66"/>
  </r>
  <r>
    <s v="SRM-0940"/>
    <s v="SRM"/>
    <d v="2025-11-01T23:20:28"/>
    <s v="P4"/>
    <s v="Data Request"/>
    <s v="Database"/>
    <s v="SRM ticket requiring operational handling"/>
    <s v="Closed"/>
    <x v="5"/>
    <s v="Kavya"/>
    <n v="48"/>
    <n v="5.87"/>
    <n v="92.7"/>
    <d v="2025-11-05T20:02:42"/>
    <s v="Breached"/>
    <n v="92.7"/>
    <s v="Low"/>
    <s v="Europe"/>
    <s v="Phone"/>
    <s v="User Error"/>
    <s v="No"/>
    <s v="No"/>
    <s v="Breached"/>
    <n v="2025"/>
    <s v="Nov"/>
    <s v="Nov-2025"/>
    <s v="Breached"/>
    <s v="48+ Hours"/>
    <n v="44.7"/>
  </r>
  <r>
    <s v="SRM-0892"/>
    <s v="SRM"/>
    <d v="2025-11-02T08:28:17"/>
    <s v="P5"/>
    <s v="Account Request"/>
    <s v="Reporting"/>
    <s v="SRM ticket requiring operational handling"/>
    <s v="Closed"/>
    <x v="5"/>
    <s v="Swati"/>
    <n v="72"/>
    <n v="25.32"/>
    <n v="35.479999999999997"/>
    <d v="2025-11-03T19:57:01"/>
    <s v="Met"/>
    <n v="35.479999999999997"/>
    <s v="Low"/>
    <s v="US"/>
    <s v="Service Desk"/>
    <s v="Third-Party Dependency"/>
    <s v="No"/>
    <s v="No"/>
    <s v="Met"/>
    <n v="2025"/>
    <s v="Nov"/>
    <s v="Nov-2025"/>
    <s v="Met"/>
    <s v="25-48 Hours"/>
    <n v="-36.520000000000003"/>
  </r>
  <r>
    <s v="SRM-0640"/>
    <s v="SRM"/>
    <d v="2025-11-02T08:52:02"/>
    <s v="P3"/>
    <s v="Data Request"/>
    <s v="Access"/>
    <s v="SRM ticket requiring operational handling"/>
    <s v="Noticed"/>
    <x v="2"/>
    <s v="Rahul"/>
    <n v="24"/>
    <n v="3.56"/>
    <m/>
    <m/>
    <s v="Pending"/>
    <n v="1407.13"/>
    <s v="High"/>
    <s v="APAC"/>
    <s v="Phone"/>
    <s v="Certificate Expiry"/>
    <s v="No"/>
    <s v="No"/>
    <s v="Pending"/>
    <n v="2025"/>
    <s v="Nov"/>
    <s v="Nov-2025"/>
    <s v="Pending"/>
    <s v="Pending"/>
    <s v=""/>
  </r>
  <r>
    <s v="INM-0804"/>
    <s v="INM"/>
    <d v="2025-11-02T09:08:39"/>
    <s v="P3"/>
    <s v="Integration Failure"/>
    <s v="Security"/>
    <s v="INM ticket requiring operational handling"/>
    <s v="Closed"/>
    <x v="4"/>
    <s v="Kavya"/>
    <n v="24"/>
    <n v="0.15"/>
    <n v="7.56"/>
    <d v="2025-11-02T16:42:01"/>
    <s v="Met"/>
    <n v="7.56"/>
    <s v="Medium"/>
    <s v="UK"/>
    <s v="Email"/>
    <s v="Network Issue"/>
    <s v="No"/>
    <s v="Yes"/>
    <s v="Met"/>
    <n v="2025"/>
    <s v="Nov"/>
    <s v="Nov-2025"/>
    <s v="Met"/>
    <s v="5-8 Hours"/>
    <n v="-16.440000000000001"/>
  </r>
  <r>
    <s v="PRM-0935"/>
    <s v="PRM"/>
    <d v="2025-11-02T16:24:40"/>
    <s v="P4"/>
    <s v="Recurring Application Issue"/>
    <s v="Access"/>
    <s v="PRM ticket requiring operational handling"/>
    <s v="Closed"/>
    <x v="1"/>
    <s v="Asha"/>
    <n v="48"/>
    <n v="6.4"/>
    <n v="8.4499999999999993"/>
    <d v="2025-11-03T00:51:25"/>
    <s v="Met"/>
    <n v="8.4499999999999993"/>
    <s v="Low"/>
    <s v="US"/>
    <s v="Monitoring Alert"/>
    <s v="Application Defect"/>
    <s v="No"/>
    <s v="No"/>
    <s v="Met"/>
    <n v="2025"/>
    <s v="Nov"/>
    <s v="Nov-2025"/>
    <s v="Met"/>
    <s v="9-24 Hours"/>
    <n v="-39.549999999999997"/>
  </r>
  <r>
    <s v="INM-0669"/>
    <s v="INM"/>
    <d v="2025-11-02T17:53:04"/>
    <s v="P4"/>
    <s v="Login/Access"/>
    <s v="Access"/>
    <s v="INM ticket requiring operational handling"/>
    <s v="Closed"/>
    <x v="4"/>
    <s v="Priya"/>
    <n v="48"/>
    <n v="2.8"/>
    <n v="20.079999999999998"/>
    <d v="2025-11-03T13:58:02"/>
    <s v="Met"/>
    <n v="20.079999999999998"/>
    <s v="Low"/>
    <s v="APAC"/>
    <s v="Phone"/>
    <s v="Configuration Error"/>
    <s v="No"/>
    <s v="No"/>
    <s v="Met"/>
    <n v="2025"/>
    <s v="Nov"/>
    <s v="Nov-2025"/>
    <s v="Met"/>
    <s v="9-24 Hours"/>
    <n v="-27.92"/>
  </r>
  <r>
    <s v="PRM-0700"/>
    <s v="PRM"/>
    <d v="2025-11-02T19:33:40"/>
    <s v="P5"/>
    <s v="Security Vulnerability"/>
    <s v="Middleware"/>
    <s v="PRM ticket requiring operational handling"/>
    <s v="Closed"/>
    <x v="4"/>
    <s v="Rahul"/>
    <n v="72"/>
    <n v="6.11"/>
    <n v="62.51"/>
    <d v="2025-11-05T10:04:06"/>
    <s v="Met"/>
    <n v="62.51"/>
    <s v="High"/>
    <s v="US"/>
    <s v="Portal"/>
    <s v="User Error"/>
    <s v="No"/>
    <s v="No"/>
    <s v="Met"/>
    <n v="2025"/>
    <s v="Nov"/>
    <s v="Nov-2025"/>
    <s v="Met"/>
    <s v="48+ Hours"/>
    <n v="-9.490000000000002"/>
  </r>
  <r>
    <s v="PRM-0136"/>
    <s v="PRM"/>
    <d v="2025-11-02T22:54:03"/>
    <s v="P4"/>
    <s v="Capacity Problem"/>
    <s v="Infrastructure"/>
    <s v="PRM ticket requiring operational handling"/>
    <s v="Closed"/>
    <x v="5"/>
    <s v="Neha"/>
    <n v="48"/>
    <n v="4.8600000000000003"/>
    <n v="18.7"/>
    <d v="2025-11-03T17:36:00"/>
    <s v="Met"/>
    <n v="18.7"/>
    <s v="Medium"/>
    <s v="Europe"/>
    <s v="Service Desk"/>
    <s v="Capacity Constraint"/>
    <s v="No"/>
    <s v="No"/>
    <s v="Met"/>
    <n v="2025"/>
    <s v="Nov"/>
    <s v="Nov-2025"/>
    <s v="Met"/>
    <s v="9-24 Hours"/>
    <n v="-29.3"/>
  </r>
  <r>
    <s v="PRM-0153"/>
    <s v="PRM"/>
    <d v="2025-11-03T02:26:20"/>
    <s v="P4"/>
    <s v="Process Gap"/>
    <s v="Application"/>
    <s v="PRM ticket requiring operational handling"/>
    <s v="Answered"/>
    <x v="4"/>
    <s v="Arjun"/>
    <n v="48"/>
    <n v="4.43"/>
    <n v="63.98"/>
    <d v="2025-11-05T18:25:21"/>
    <s v="Breached"/>
    <n v="63.98"/>
    <s v="High"/>
    <s v="UK"/>
    <s v="Portal"/>
    <s v="Application Defect"/>
    <s v="No"/>
    <s v="No"/>
    <s v="Breached"/>
    <n v="2025"/>
    <s v="Nov"/>
    <s v="Nov-2025"/>
    <s v="Breached"/>
    <s v="48+ Hours"/>
    <n v="15.979999999999997"/>
  </r>
  <r>
    <s v="INM-0715"/>
    <s v="INM"/>
    <d v="2025-11-03T14:32:43"/>
    <s v="P4"/>
    <s v="Network Connectivity"/>
    <s v="Application"/>
    <s v="INM ticket requiring operational handling"/>
    <s v="Closed"/>
    <x v="4"/>
    <s v="Asha"/>
    <n v="48"/>
    <n v="2.16"/>
    <n v="19.27"/>
    <d v="2025-11-04T09:48:38"/>
    <s v="Met"/>
    <n v="19.27"/>
    <s v="Low"/>
    <s v="US"/>
    <s v="Email"/>
    <s v="Network Issue"/>
    <s v="No"/>
    <s v="No"/>
    <s v="Met"/>
    <n v="2025"/>
    <s v="Nov"/>
    <s v="Nov-2025"/>
    <s v="Met"/>
    <s v="9-24 Hours"/>
    <n v="-28.73"/>
  </r>
  <r>
    <s v="PRM-0569"/>
    <s v="PRM"/>
    <d v="2025-11-03T19:29:49"/>
    <s v="P2"/>
    <s v="Security Vulnerability"/>
    <s v="Application"/>
    <s v="PRM ticket requiring operational handling"/>
    <s v="Closed"/>
    <x v="4"/>
    <s v="Neha"/>
    <n v="8"/>
    <n v="0.81"/>
    <n v="12.11"/>
    <d v="2025-11-04T07:36:30"/>
    <s v="Breached"/>
    <n v="12.11"/>
    <s v="High"/>
    <s v="US"/>
    <s v="Phone"/>
    <s v="Certificate Expiry"/>
    <s v="No"/>
    <s v="No"/>
    <s v="Breached"/>
    <n v="2025"/>
    <s v="Nov"/>
    <s v="Nov-2025"/>
    <s v="Breached"/>
    <s v="9-24 Hours"/>
    <n v="4.1099999999999994"/>
  </r>
  <r>
    <s v="INM-0969"/>
    <s v="INM"/>
    <d v="2025-11-03T20:29:56"/>
    <s v="P4"/>
    <s v="Server Issue"/>
    <s v="Application"/>
    <s v="INM ticket requiring operational handling"/>
    <s v="Noticed"/>
    <x v="0"/>
    <s v="Priya"/>
    <n v="48"/>
    <n v="6.14"/>
    <m/>
    <m/>
    <s v="Pending"/>
    <n v="1371.5"/>
    <s v="High"/>
    <s v="India"/>
    <s v="Monitoring Alert"/>
    <s v="Application Defect"/>
    <s v="No"/>
    <s v="No"/>
    <s v="Pending"/>
    <n v="2025"/>
    <s v="Nov"/>
    <s v="Nov-2025"/>
    <s v="Pending"/>
    <s v="Pending"/>
    <s v=""/>
  </r>
  <r>
    <s v="PRM-0546"/>
    <s v="PRM"/>
    <d v="2025-11-04T00:32:09"/>
    <s v="P5"/>
    <s v="Performance Root Cause"/>
    <s v="Security"/>
    <s v="PRM ticket requiring operational handling"/>
    <s v="Answered"/>
    <x v="0"/>
    <s v="Priya"/>
    <n v="72"/>
    <n v="9.83"/>
    <n v="35.200000000000003"/>
    <d v="2025-11-05T11:44:12"/>
    <s v="Met"/>
    <n v="35.200000000000003"/>
    <s v="Low"/>
    <s v="US"/>
    <s v="Monitoring Alert"/>
    <s v="User Error"/>
    <s v="No"/>
    <s v="No"/>
    <s v="Met"/>
    <n v="2025"/>
    <s v="Nov"/>
    <s v="Nov-2025"/>
    <s v="Met"/>
    <s v="25-48 Hours"/>
    <n v="-36.799999999999997"/>
  </r>
  <r>
    <s v="INM-0530"/>
    <s v="INM"/>
    <d v="2025-11-04T05:30:20"/>
    <s v="P2"/>
    <s v="Certificate/TLS"/>
    <s v="Middleware"/>
    <s v="INM ticket requiring operational handling"/>
    <s v="Closed"/>
    <x v="2"/>
    <s v="Suresh"/>
    <n v="8"/>
    <n v="0.32"/>
    <n v="15.46"/>
    <d v="2025-11-04T20:57:56"/>
    <s v="Breached"/>
    <n v="15.46"/>
    <s v="High"/>
    <s v="UK"/>
    <s v="Phone"/>
    <s v="Access Issue"/>
    <s v="Yes"/>
    <s v="Yes"/>
    <s v="Breached"/>
    <n v="2025"/>
    <s v="Nov"/>
    <s v="Nov-2025"/>
    <s v="Breached"/>
    <s v="9-24 Hours"/>
    <n v="7.4600000000000009"/>
  </r>
  <r>
    <s v="PRM-0329"/>
    <s v="PRM"/>
    <d v="2025-11-04T09:17:17"/>
    <s v="P1"/>
    <s v="Database Root Cause"/>
    <s v="Access"/>
    <s v="PRM ticket requiring operational handling"/>
    <s v="Answered"/>
    <x v="3"/>
    <s v="Nisha"/>
    <n v="4"/>
    <n v="0.45"/>
    <n v="1.43"/>
    <d v="2025-11-04T10:43:14"/>
    <s v="Met"/>
    <n v="1.43"/>
    <s v="Critical"/>
    <s v="US"/>
    <s v="Monitoring Alert"/>
    <s v="Application Defect"/>
    <s v="No"/>
    <s v="No"/>
    <s v="Met"/>
    <n v="2025"/>
    <s v="Nov"/>
    <s v="Nov-2025"/>
    <s v="Met"/>
    <s v="0-4 Hours"/>
    <n v="-2.5700000000000003"/>
  </r>
  <r>
    <s v="INM-0733"/>
    <s v="INM"/>
    <d v="2025-11-04T16:57:42"/>
    <s v="P5"/>
    <s v="Performance Issue"/>
    <s v="Access"/>
    <s v="INM ticket requiring operational handling"/>
    <s v="In Process"/>
    <x v="5"/>
    <s v="Priya"/>
    <n v="72"/>
    <n v="6.81"/>
    <m/>
    <m/>
    <s v="Pending"/>
    <n v="1351.04"/>
    <s v="Low"/>
    <s v="US"/>
    <s v="Monitoring Alert"/>
    <s v="Capacity Constraint"/>
    <s v="No"/>
    <s v="No"/>
    <s v="Pending"/>
    <n v="2025"/>
    <s v="Nov"/>
    <s v="Nov-2025"/>
    <s v="Pending"/>
    <s v="Pending"/>
    <s v=""/>
  </r>
  <r>
    <s v="INM-0061"/>
    <s v="INM"/>
    <d v="2025-11-05T08:49:41"/>
    <s v="P3"/>
    <s v="Server Issue"/>
    <s v="Reporting"/>
    <s v="INM ticket requiring operational handling"/>
    <s v="Closed"/>
    <x v="4"/>
    <s v="Pooja"/>
    <n v="24"/>
    <n v="0.48"/>
    <n v="9.7200000000000006"/>
    <d v="2025-11-05T18:32:50"/>
    <s v="Met"/>
    <n v="9.7200000000000006"/>
    <s v="Medium"/>
    <s v="Europe"/>
    <s v="Monitoring Alert"/>
    <s v="User Error"/>
    <s v="No"/>
    <s v="No"/>
    <s v="Met"/>
    <n v="2025"/>
    <s v="Nov"/>
    <s v="Nov-2025"/>
    <s v="Met"/>
    <s v="9-24 Hours"/>
    <n v="-14.28"/>
  </r>
  <r>
    <s v="INM-0527"/>
    <s v="INM"/>
    <d v="2025-11-05T23:27:37"/>
    <s v="P3"/>
    <s v="Certificate/TLS"/>
    <s v="Database"/>
    <s v="INM ticket requiring operational handling"/>
    <s v="In Process"/>
    <x v="5"/>
    <s v="Kiran"/>
    <n v="24"/>
    <n v="0.37"/>
    <m/>
    <m/>
    <s v="Pending"/>
    <n v="1320.54"/>
    <s v="Low"/>
    <s v="India"/>
    <s v="Email"/>
    <s v="Third-Party Dependency"/>
    <s v="No"/>
    <s v="No"/>
    <s v="Pending"/>
    <n v="2025"/>
    <s v="Nov"/>
    <s v="Nov-2025"/>
    <s v="Pending"/>
    <s v="Pending"/>
    <s v=""/>
  </r>
  <r>
    <s v="PRM-0274"/>
    <s v="PRM"/>
    <d v="2025-11-06T03:39:40"/>
    <s v="P3"/>
    <s v="Infrastructure Root Cause"/>
    <s v="Infrastructure"/>
    <s v="PRM ticket requiring operational handling"/>
    <s v="Closed"/>
    <x v="2"/>
    <s v="Swati"/>
    <n v="24"/>
    <n v="0.55000000000000004"/>
    <n v="4.6100000000000003"/>
    <d v="2025-11-06T08:16:14"/>
    <s v="Met"/>
    <n v="4.6100000000000003"/>
    <s v="High"/>
    <s v="UK"/>
    <s v="Email"/>
    <s v="Infrastructure Failure"/>
    <s v="No"/>
    <s v="No"/>
    <s v="Met"/>
    <n v="2025"/>
    <s v="Nov"/>
    <s v="Nov-2025"/>
    <s v="Met"/>
    <s v="5-8 Hours"/>
    <n v="-19.39"/>
  </r>
  <r>
    <s v="PRM-0774"/>
    <s v="PRM"/>
    <d v="2025-11-06T13:34:10"/>
    <s v="P3"/>
    <s v="Database Root Cause"/>
    <s v="Security"/>
    <s v="PRM ticket requiring operational handling"/>
    <s v="Closed"/>
    <x v="2"/>
    <s v="Nisha"/>
    <n v="24"/>
    <n v="1.25"/>
    <n v="13.34"/>
    <d v="2025-11-07T02:54:25"/>
    <s v="Met"/>
    <n v="13.34"/>
    <s v="Low"/>
    <s v="Europe"/>
    <s v="Portal"/>
    <s v="Certificate Expiry"/>
    <s v="No"/>
    <s v="No"/>
    <s v="Met"/>
    <n v="2025"/>
    <s v="Nov"/>
    <s v="Nov-2025"/>
    <s v="Met"/>
    <s v="9-24 Hours"/>
    <n v="-10.66"/>
  </r>
  <r>
    <s v="PRM-0043"/>
    <s v="PRM"/>
    <d v="2025-11-06T23:27:31"/>
    <s v="P3"/>
    <s v="Recurring Application Issue"/>
    <s v="Application"/>
    <s v="PRM ticket requiring operational handling"/>
    <s v="In Process"/>
    <x v="0"/>
    <s v="Kiran"/>
    <n v="24"/>
    <n v="1.95"/>
    <m/>
    <m/>
    <s v="Pending"/>
    <n v="1296.54"/>
    <s v="High"/>
    <s v="APAC"/>
    <s v="Service Desk"/>
    <s v="User Error"/>
    <s v="No"/>
    <s v="No"/>
    <s v="Pending"/>
    <n v="2025"/>
    <s v="Nov"/>
    <s v="Nov-2025"/>
    <s v="Pending"/>
    <s v="Pending"/>
    <s v=""/>
  </r>
  <r>
    <s v="INM-0452"/>
    <s v="INM"/>
    <d v="2025-11-07T00:50:19"/>
    <s v="P4"/>
    <s v="Database Issue"/>
    <s v="Application"/>
    <s v="INM ticket requiring operational handling"/>
    <s v="Assigned"/>
    <x v="3"/>
    <s v="Rahul"/>
    <n v="48"/>
    <n v="2.44"/>
    <m/>
    <m/>
    <s v="Pending"/>
    <n v="1295.1600000000001"/>
    <s v="Low"/>
    <s v="APAC"/>
    <s v="Portal"/>
    <s v="Configuration Error"/>
    <s v="No"/>
    <s v="No"/>
    <s v="Pending"/>
    <n v="2025"/>
    <s v="Nov"/>
    <s v="Nov-2025"/>
    <s v="Pending"/>
    <s v="Pending"/>
    <s v=""/>
  </r>
  <r>
    <s v="INM-0586"/>
    <s v="INM"/>
    <d v="2025-11-07T01:25:31"/>
    <s v="P1"/>
    <s v="Integration Failure"/>
    <s v="Security"/>
    <s v="INM ticket requiring operational handling"/>
    <s v="Closed"/>
    <x v="5"/>
    <s v="Swati"/>
    <n v="4"/>
    <n v="0.28999999999999998"/>
    <n v="1.94"/>
    <d v="2025-11-07T03:21:51"/>
    <s v="Met"/>
    <n v="1.94"/>
    <s v="Critical"/>
    <s v="UK"/>
    <s v="Service Desk"/>
    <s v="User Error"/>
    <s v="No"/>
    <s v="Yes"/>
    <s v="Met"/>
    <n v="2025"/>
    <s v="Nov"/>
    <s v="Nov-2025"/>
    <s v="Met"/>
    <s v="0-4 Hours"/>
    <n v="-2.06"/>
  </r>
  <r>
    <s v="PRM-0313"/>
    <s v="PRM"/>
    <d v="2025-11-07T03:04:03"/>
    <s v="P4"/>
    <s v="Performance Root Cause"/>
    <s v="Middleware"/>
    <s v="PRM ticket requiring operational handling"/>
    <s v="Closed"/>
    <x v="0"/>
    <s v="Meera"/>
    <n v="48"/>
    <n v="8.4499999999999993"/>
    <n v="107.38"/>
    <d v="2025-11-11T14:27:01"/>
    <s v="Breached"/>
    <n v="107.38"/>
    <s v="Medium"/>
    <s v="US"/>
    <s v="Monitoring Alert"/>
    <s v="Third-Party Dependency"/>
    <s v="No"/>
    <s v="No"/>
    <s v="Breached"/>
    <n v="2025"/>
    <s v="Nov"/>
    <s v="Nov-2025"/>
    <s v="Breached"/>
    <s v="48+ Hours"/>
    <n v="59.379999999999995"/>
  </r>
  <r>
    <s v="SRM-0931"/>
    <s v="SRM"/>
    <d v="2025-11-07T03:08:08"/>
    <s v="P4"/>
    <s v="Access Request"/>
    <s v="Reporting"/>
    <s v="SRM ticket requiring operational handling"/>
    <s v="Answered"/>
    <x v="3"/>
    <s v="Divya"/>
    <n v="48"/>
    <n v="8.4"/>
    <n v="46.1"/>
    <d v="2025-11-09T01:14:01"/>
    <s v="Met"/>
    <n v="46.1"/>
    <s v="High"/>
    <s v="US"/>
    <s v="Service Desk"/>
    <s v="Infrastructure Failure"/>
    <s v="No"/>
    <s v="No"/>
    <s v="Met"/>
    <n v="2025"/>
    <s v="Nov"/>
    <s v="Nov-2025"/>
    <s v="Met"/>
    <s v="25-48 Hours"/>
    <n v="-1.8999999999999986"/>
  </r>
  <r>
    <s v="INM-0264"/>
    <s v="INM"/>
    <d v="2025-11-07T06:18:25"/>
    <s v="P1"/>
    <s v="Application Down"/>
    <s v="Application"/>
    <s v="INM ticket requiring operational handling"/>
    <s v="Closed"/>
    <x v="5"/>
    <s v="Ravi"/>
    <n v="4"/>
    <n v="0.36"/>
    <n v="1.07"/>
    <d v="2025-11-07T07:22:45"/>
    <s v="Met"/>
    <n v="1.07"/>
    <s v="Critical"/>
    <s v="Europe"/>
    <s v="Service Desk"/>
    <s v="Application Defect"/>
    <s v="No"/>
    <s v="No"/>
    <s v="Met"/>
    <n v="2025"/>
    <s v="Nov"/>
    <s v="Nov-2025"/>
    <s v="Met"/>
    <s v="0-4 Hours"/>
    <n v="-2.9299999999999997"/>
  </r>
  <r>
    <s v="INM-0577"/>
    <s v="INM"/>
    <d v="2025-11-07T18:32:24"/>
    <s v="P3"/>
    <s v="Integration Failure"/>
    <s v="Access"/>
    <s v="INM ticket requiring operational handling"/>
    <s v="In Process"/>
    <x v="3"/>
    <s v="Swati"/>
    <n v="24"/>
    <n v="0.65"/>
    <m/>
    <m/>
    <s v="Pending"/>
    <n v="1277.46"/>
    <s v="High"/>
    <s v="Europe"/>
    <s v="Monitoring Alert"/>
    <s v="Third-Party Dependency"/>
    <s v="No"/>
    <s v="No"/>
    <s v="Pending"/>
    <n v="2025"/>
    <s v="Nov"/>
    <s v="Nov-2025"/>
    <s v="Pending"/>
    <s v="Pending"/>
    <s v=""/>
  </r>
  <r>
    <s v="INM-0499"/>
    <s v="INM"/>
    <d v="2025-11-08T06:01:43"/>
    <s v="P3"/>
    <s v="Login/Access"/>
    <s v="Infrastructure"/>
    <s v="INM ticket requiring operational handling"/>
    <s v="Assigned"/>
    <x v="1"/>
    <s v="Ravi"/>
    <n v="24"/>
    <n v="1.71"/>
    <m/>
    <m/>
    <s v="Pending"/>
    <n v="1265.97"/>
    <s v="High"/>
    <s v="UK"/>
    <s v="Phone"/>
    <s v="Third-Party Dependency"/>
    <s v="No"/>
    <s v="No"/>
    <s v="Pending"/>
    <n v="2025"/>
    <s v="Nov"/>
    <s v="Nov-2025"/>
    <s v="Pending"/>
    <s v="Pending"/>
    <s v=""/>
  </r>
  <r>
    <s v="INM-0024"/>
    <s v="INM"/>
    <d v="2025-11-08T11:09:52"/>
    <s v="P4"/>
    <s v="Login/Access"/>
    <s v="Infrastructure"/>
    <s v="INM ticket requiring operational handling"/>
    <s v="Closed"/>
    <x v="5"/>
    <s v="Anil"/>
    <n v="48"/>
    <n v="3.6"/>
    <n v="41.98"/>
    <d v="2025-11-10T05:08:27"/>
    <s v="Met"/>
    <n v="41.98"/>
    <s v="High"/>
    <s v="US"/>
    <s v="Portal"/>
    <s v="Unknown"/>
    <s v="No"/>
    <s v="No"/>
    <s v="Met"/>
    <n v="2025"/>
    <s v="Nov"/>
    <s v="Nov-2025"/>
    <s v="Met"/>
    <s v="25-48 Hours"/>
    <n v="-6.0200000000000031"/>
  </r>
  <r>
    <s v="PRM-0758"/>
    <s v="PRM"/>
    <d v="2025-11-08T17:43:08"/>
    <s v="P5"/>
    <s v="Infrastructure Root Cause"/>
    <s v="Access"/>
    <s v="PRM ticket requiring operational handling"/>
    <s v="Closed"/>
    <x v="2"/>
    <s v="Neha"/>
    <n v="72"/>
    <n v="6.15"/>
    <n v="34.51"/>
    <d v="2025-11-10T04:13:29"/>
    <s v="Met"/>
    <n v="34.51"/>
    <s v="High"/>
    <s v="UK"/>
    <s v="Monitoring Alert"/>
    <s v="Certificate Expiry"/>
    <s v="No"/>
    <s v="No"/>
    <s v="Met"/>
    <n v="2025"/>
    <s v="Nov"/>
    <s v="Nov-2025"/>
    <s v="Met"/>
    <s v="25-48 Hours"/>
    <n v="-37.49"/>
  </r>
  <r>
    <s v="INM-0421"/>
    <s v="INM"/>
    <d v="2025-11-09T00:06:04"/>
    <s v="P5"/>
    <s v="Integration Failure"/>
    <s v="Middleware"/>
    <s v="INM ticket requiring operational handling"/>
    <s v="In Process"/>
    <x v="5"/>
    <s v="Swati"/>
    <n v="72"/>
    <n v="2.82"/>
    <m/>
    <m/>
    <s v="Pending"/>
    <n v="1247.9000000000001"/>
    <s v="Low"/>
    <s v="India"/>
    <s v="Service Desk"/>
    <s v="Application Defect"/>
    <s v="No"/>
    <s v="No"/>
    <s v="Pending"/>
    <n v="2025"/>
    <s v="Nov"/>
    <s v="Nov-2025"/>
    <s v="Pending"/>
    <s v="Pending"/>
    <s v=""/>
  </r>
  <r>
    <s v="INM-0438"/>
    <s v="INM"/>
    <d v="2025-11-09T01:09:25"/>
    <s v="P4"/>
    <s v="Integration Failure"/>
    <s v="Application"/>
    <s v="INM ticket requiring operational handling"/>
    <s v="Closed"/>
    <x v="2"/>
    <s v="Manoj"/>
    <n v="48"/>
    <n v="5.46"/>
    <n v="67.349999999999994"/>
    <d v="2025-11-11T20:30:34"/>
    <s v="Breached"/>
    <n v="67.349999999999994"/>
    <s v="High"/>
    <s v="APAC"/>
    <s v="Service Desk"/>
    <s v="User Error"/>
    <s v="No"/>
    <s v="No"/>
    <s v="Breached"/>
    <n v="2025"/>
    <s v="Nov"/>
    <s v="Nov-2025"/>
    <s v="Breached"/>
    <s v="48+ Hours"/>
    <n v="19.349999999999994"/>
  </r>
  <r>
    <s v="SRM-0251"/>
    <s v="SRM"/>
    <d v="2025-11-09T01:14:17"/>
    <s v="P4"/>
    <s v="New User Setup"/>
    <s v="Middleware"/>
    <s v="SRM ticket requiring operational handling"/>
    <s v="Answered"/>
    <x v="3"/>
    <s v="Priya"/>
    <n v="48"/>
    <n v="4.8"/>
    <n v="3.9"/>
    <d v="2025-11-09T05:08:19"/>
    <s v="Met"/>
    <n v="3.9"/>
    <s v="High"/>
    <s v="US"/>
    <s v="Service Desk"/>
    <s v="Unknown"/>
    <s v="No"/>
    <s v="No"/>
    <s v="Met"/>
    <n v="2025"/>
    <s v="Nov"/>
    <s v="Nov-2025"/>
    <s v="Met"/>
    <s v="0-4 Hours"/>
    <n v="-44.1"/>
  </r>
  <r>
    <s v="INM-0862"/>
    <s v="INM"/>
    <d v="2025-11-09T05:14:33"/>
    <s v="P1"/>
    <s v="Server Issue"/>
    <s v="Middleware"/>
    <s v="INM ticket requiring operational handling"/>
    <s v="Assigned"/>
    <x v="1"/>
    <s v="Swati"/>
    <n v="4"/>
    <n v="0.1"/>
    <m/>
    <m/>
    <s v="Pending"/>
    <n v="1242.76"/>
    <s v="Critical"/>
    <s v="India"/>
    <s v="Phone"/>
    <s v="User Error"/>
    <s v="No"/>
    <s v="Yes"/>
    <s v="Pending"/>
    <n v="2025"/>
    <s v="Nov"/>
    <s v="Nov-2025"/>
    <s v="Pending"/>
    <s v="Pending"/>
    <s v=""/>
  </r>
  <r>
    <s v="PRM-0544"/>
    <s v="PRM"/>
    <d v="2025-11-09T14:11:27"/>
    <s v="P3"/>
    <s v="Security Vulnerability"/>
    <s v="Application"/>
    <s v="PRM ticket requiring operational handling"/>
    <s v="In Process"/>
    <x v="0"/>
    <s v="Anil"/>
    <n v="24"/>
    <n v="2.4"/>
    <m/>
    <m/>
    <s v="Pending"/>
    <n v="1233.81"/>
    <s v="Low"/>
    <s v="APAC"/>
    <s v="Service Desk"/>
    <s v="Access Issue"/>
    <s v="No"/>
    <s v="No"/>
    <s v="Pending"/>
    <n v="2025"/>
    <s v="Nov"/>
    <s v="Nov-2025"/>
    <s v="Pending"/>
    <s v="Pending"/>
    <s v=""/>
  </r>
  <r>
    <s v="PRM-0440"/>
    <s v="PRM"/>
    <d v="2025-11-09T19:15:50"/>
    <s v="P3"/>
    <s v="Recurring Application Issue"/>
    <s v="Application"/>
    <s v="PRM ticket requiring operational handling"/>
    <s v="Closed"/>
    <x v="3"/>
    <s v="Priya"/>
    <n v="24"/>
    <n v="1.42"/>
    <n v="18.489999999999998"/>
    <d v="2025-11-10T13:45:03"/>
    <s v="Met"/>
    <n v="18.489999999999998"/>
    <s v="High"/>
    <s v="Europe"/>
    <s v="Monitoring Alert"/>
    <s v="Certificate Expiry"/>
    <s v="No"/>
    <s v="No"/>
    <s v="Met"/>
    <n v="2025"/>
    <s v="Nov"/>
    <s v="Nov-2025"/>
    <s v="Met"/>
    <s v="9-24 Hours"/>
    <n v="-5.5100000000000016"/>
  </r>
  <r>
    <s v="SRM-0380"/>
    <s v="SRM"/>
    <d v="2025-11-10T07:20:58"/>
    <s v="P4"/>
    <s v="New User Setup"/>
    <s v="Security"/>
    <s v="SRM ticket requiring operational handling"/>
    <s v="Closed"/>
    <x v="1"/>
    <s v="Rohit"/>
    <n v="48"/>
    <n v="5.34"/>
    <n v="13.89"/>
    <d v="2025-11-10T21:14:16"/>
    <s v="Met"/>
    <n v="13.89"/>
    <s v="High"/>
    <s v="US"/>
    <s v="Email"/>
    <s v="Configuration Error"/>
    <s v="No"/>
    <s v="No"/>
    <s v="Met"/>
    <n v="2025"/>
    <s v="Nov"/>
    <s v="Nov-2025"/>
    <s v="Met"/>
    <s v="9-24 Hours"/>
    <n v="-34.11"/>
  </r>
  <r>
    <s v="PRM-0141"/>
    <s v="PRM"/>
    <d v="2025-11-10T09:51:40"/>
    <s v="P1"/>
    <s v="Integration Root Cause"/>
    <s v="Middleware"/>
    <s v="PRM ticket requiring operational handling"/>
    <s v="Closed"/>
    <x v="5"/>
    <s v="Arjun"/>
    <n v="4"/>
    <n v="0.23"/>
    <n v="1.28"/>
    <d v="2025-11-10T11:08:42"/>
    <s v="Met"/>
    <n v="1.28"/>
    <s v="Critical"/>
    <s v="Europe"/>
    <s v="Monitoring Alert"/>
    <s v="Unknown"/>
    <s v="No"/>
    <s v="Yes"/>
    <s v="Met"/>
    <n v="2025"/>
    <s v="Nov"/>
    <s v="Nov-2025"/>
    <s v="Met"/>
    <s v="0-4 Hours"/>
    <n v="-2.7199999999999998"/>
  </r>
  <r>
    <s v="PRM-0616"/>
    <s v="PRM"/>
    <d v="2025-11-10T16:16:39"/>
    <s v="P4"/>
    <s v="Infrastructure Root Cause"/>
    <s v="Middleware"/>
    <s v="PRM ticket requiring operational handling"/>
    <s v="Closed"/>
    <x v="2"/>
    <s v="Nisha"/>
    <n v="48"/>
    <n v="3.38"/>
    <n v="35.96"/>
    <d v="2025-11-12T04:14:12"/>
    <s v="Met"/>
    <n v="35.96"/>
    <s v="Low"/>
    <s v="APAC"/>
    <s v="Monitoring Alert"/>
    <s v="Unknown"/>
    <s v="No"/>
    <s v="No"/>
    <s v="Met"/>
    <n v="2025"/>
    <s v="Nov"/>
    <s v="Nov-2025"/>
    <s v="Met"/>
    <s v="25-48 Hours"/>
    <n v="-12.04"/>
  </r>
  <r>
    <s v="PRM-0997"/>
    <s v="PRM"/>
    <d v="2025-11-10T17:43:50"/>
    <s v="P4"/>
    <s v="Capacity Problem"/>
    <s v="Database"/>
    <s v="PRM ticket requiring operational handling"/>
    <s v="Closed"/>
    <x v="3"/>
    <s v="Suresh"/>
    <n v="48"/>
    <n v="3.01"/>
    <n v="24.85"/>
    <d v="2025-11-11T18:34:50"/>
    <s v="Met"/>
    <n v="24.85"/>
    <s v="Medium"/>
    <s v="India"/>
    <s v="Service Desk"/>
    <s v="Capacity Constraint"/>
    <s v="No"/>
    <s v="No"/>
    <s v="Met"/>
    <n v="2025"/>
    <s v="Nov"/>
    <s v="Nov-2025"/>
    <s v="Met"/>
    <s v="25-48 Hours"/>
    <n v="-23.15"/>
  </r>
  <r>
    <s v="PRM-0041"/>
    <s v="PRM"/>
    <d v="2025-11-11T02:09:05"/>
    <s v="P2"/>
    <s v="Recurring Application Issue"/>
    <s v="Application"/>
    <s v="PRM ticket requiring operational handling"/>
    <s v="Closed"/>
    <x v="5"/>
    <s v="Nisha"/>
    <n v="8"/>
    <n v="0.12"/>
    <n v="4.7699999999999996"/>
    <d v="2025-11-11T06:55:27"/>
    <s v="Met"/>
    <n v="4.7699999999999996"/>
    <s v="High"/>
    <s v="India"/>
    <s v="Portal"/>
    <s v="Configuration Error"/>
    <s v="No"/>
    <s v="Yes"/>
    <s v="Met"/>
    <n v="2025"/>
    <s v="Nov"/>
    <s v="Nov-2025"/>
    <s v="Met"/>
    <s v="5-8 Hours"/>
    <n v="-3.2300000000000004"/>
  </r>
  <r>
    <s v="PRM-0389"/>
    <s v="PRM"/>
    <d v="2025-11-11T14:33:58"/>
    <s v="P4"/>
    <s v="Infrastructure Root Cause"/>
    <s v="Access"/>
    <s v="PRM ticket requiring operational handling"/>
    <s v="Noticed"/>
    <x v="4"/>
    <s v="Vikram"/>
    <n v="48"/>
    <n v="0.6"/>
    <m/>
    <m/>
    <s v="Pending"/>
    <n v="1185.43"/>
    <s v="Low"/>
    <s v="India"/>
    <s v="Portal"/>
    <s v="Third-Party Dependency"/>
    <s v="No"/>
    <s v="No"/>
    <s v="Pending"/>
    <n v="2025"/>
    <s v="Nov"/>
    <s v="Nov-2025"/>
    <s v="Pending"/>
    <s v="Pending"/>
    <s v=""/>
  </r>
  <r>
    <s v="INM-0722"/>
    <s v="INM"/>
    <d v="2025-11-11T17:36:29"/>
    <s v="P3"/>
    <s v="Database Issue"/>
    <s v="Application"/>
    <s v="INM ticket requiring operational handling"/>
    <s v="Closed"/>
    <x v="5"/>
    <s v="Kavya"/>
    <n v="24"/>
    <n v="1.31"/>
    <n v="19.2"/>
    <d v="2025-11-12T12:48:42"/>
    <s v="Met"/>
    <n v="19.2"/>
    <s v="Medium"/>
    <s v="Europe"/>
    <s v="Phone"/>
    <s v="Certificate Expiry"/>
    <s v="No"/>
    <s v="No"/>
    <s v="Met"/>
    <n v="2025"/>
    <s v="Nov"/>
    <s v="Nov-2025"/>
    <s v="Met"/>
    <s v="9-24 Hours"/>
    <n v="-4.8000000000000007"/>
  </r>
  <r>
    <s v="INM-0693"/>
    <s v="INM"/>
    <d v="2025-11-11T19:58:48"/>
    <s v="P3"/>
    <s v="Certificate/TLS"/>
    <s v="Access"/>
    <s v="INM ticket requiring operational handling"/>
    <s v="Closed"/>
    <x v="5"/>
    <s v="Anil"/>
    <n v="24"/>
    <n v="1.77"/>
    <n v="9.7200000000000006"/>
    <d v="2025-11-12T05:42:11"/>
    <s v="Met"/>
    <n v="9.7200000000000006"/>
    <s v="Medium"/>
    <s v="Europe"/>
    <s v="Monitoring Alert"/>
    <s v="Application Defect"/>
    <s v="No"/>
    <s v="No"/>
    <s v="Met"/>
    <n v="2025"/>
    <s v="Nov"/>
    <s v="Nov-2025"/>
    <s v="Met"/>
    <s v="9-24 Hours"/>
    <n v="-14.28"/>
  </r>
  <r>
    <s v="SRM-0363"/>
    <s v="SRM"/>
    <d v="2025-11-12T08:38:20"/>
    <s v="P4"/>
    <s v="Access Request"/>
    <s v="Security"/>
    <s v="SRM ticket requiring operational handling"/>
    <s v="Closed"/>
    <x v="3"/>
    <s v="Neha"/>
    <n v="48"/>
    <n v="10.78"/>
    <n v="30"/>
    <d v="2025-11-13T14:38:17"/>
    <s v="Met"/>
    <n v="30"/>
    <s v="Medium"/>
    <s v="UK"/>
    <s v="Phone"/>
    <s v="Configuration Error"/>
    <s v="No"/>
    <s v="No"/>
    <s v="Met"/>
    <n v="2025"/>
    <s v="Nov"/>
    <s v="Nov-2025"/>
    <s v="Met"/>
    <s v="25-48 Hours"/>
    <n v="-18"/>
  </r>
  <r>
    <s v="PRM-0532"/>
    <s v="PRM"/>
    <d v="2025-11-12T13:52:01"/>
    <s v="P2"/>
    <s v="Performance Root Cause"/>
    <s v="Infrastructure"/>
    <s v="PRM ticket requiring operational handling"/>
    <s v="Closed"/>
    <x v="0"/>
    <s v="Divya"/>
    <n v="8"/>
    <n v="0.44"/>
    <n v="15.09"/>
    <d v="2025-11-13T04:57:30"/>
    <s v="Breached"/>
    <n v="15.09"/>
    <s v="High"/>
    <s v="APAC"/>
    <s v="Portal"/>
    <s v="Third-Party Dependency"/>
    <s v="No"/>
    <s v="No"/>
    <s v="Breached"/>
    <n v="2025"/>
    <s v="Nov"/>
    <s v="Nov-2025"/>
    <s v="Breached"/>
    <s v="9-24 Hours"/>
    <n v="7.09"/>
  </r>
  <r>
    <s v="PRM-0640"/>
    <s v="PRM"/>
    <d v="2025-11-12T14:47:01"/>
    <s v="P4"/>
    <s v="Integration Root Cause"/>
    <s v="Database"/>
    <s v="PRM ticket requiring operational handling"/>
    <s v="Closed"/>
    <x v="0"/>
    <s v="Neha"/>
    <n v="48"/>
    <n v="7.41"/>
    <n v="82.97"/>
    <d v="2025-11-16T01:45:30"/>
    <s v="Breached"/>
    <n v="82.97"/>
    <s v="High"/>
    <s v="India"/>
    <s v="Service Desk"/>
    <s v="Unknown"/>
    <s v="No"/>
    <s v="No"/>
    <s v="Breached"/>
    <n v="2025"/>
    <s v="Nov"/>
    <s v="Nov-2025"/>
    <s v="Breached"/>
    <s v="48+ Hours"/>
    <n v="34.97"/>
  </r>
  <r>
    <s v="INM-0470"/>
    <s v="INM"/>
    <d v="2025-11-13T00:57:32"/>
    <s v="P3"/>
    <s v="Certificate/TLS"/>
    <s v="Application"/>
    <s v="INM ticket requiring operational handling"/>
    <s v="Answered"/>
    <x v="0"/>
    <s v="Manoj"/>
    <n v="24"/>
    <n v="1.31"/>
    <n v="18.760000000000002"/>
    <d v="2025-11-13T19:42:51"/>
    <s v="Met"/>
    <n v="18.760000000000002"/>
    <s v="Low"/>
    <s v="UK"/>
    <s v="Phone"/>
    <s v="Certificate Expiry"/>
    <s v="No"/>
    <s v="No"/>
    <s v="Met"/>
    <n v="2025"/>
    <s v="Nov"/>
    <s v="Nov-2025"/>
    <s v="Met"/>
    <s v="9-24 Hours"/>
    <n v="-5.2399999999999984"/>
  </r>
  <r>
    <s v="INM-0491"/>
    <s v="INM"/>
    <d v="2025-11-13T04:28:43"/>
    <s v="P2"/>
    <s v="Performance Issue"/>
    <s v="Middleware"/>
    <s v="INM ticket requiring operational handling"/>
    <s v="Assigned"/>
    <x v="5"/>
    <s v="Rohit"/>
    <n v="8"/>
    <n v="0.22"/>
    <m/>
    <m/>
    <s v="Pending"/>
    <n v="1147.52"/>
    <s v="High"/>
    <s v="India"/>
    <s v="Service Desk"/>
    <s v="Access Issue"/>
    <s v="No"/>
    <s v="No"/>
    <s v="Pending"/>
    <n v="2025"/>
    <s v="Nov"/>
    <s v="Nov-2025"/>
    <s v="Pending"/>
    <s v="Pending"/>
    <s v=""/>
  </r>
  <r>
    <s v="PRM-0316"/>
    <s v="PRM"/>
    <d v="2025-11-13T14:21:04"/>
    <s v="P2"/>
    <s v="Database Root Cause"/>
    <s v="Database"/>
    <s v="PRM ticket requiring operational handling"/>
    <s v="Closed"/>
    <x v="3"/>
    <s v="Swati"/>
    <n v="8"/>
    <n v="0.26"/>
    <n v="10.52"/>
    <d v="2025-11-14T00:52:22"/>
    <s v="Breached"/>
    <n v="10.52"/>
    <s v="High"/>
    <s v="UK"/>
    <s v="Service Desk"/>
    <s v="User Error"/>
    <s v="No"/>
    <s v="No"/>
    <s v="Breached"/>
    <n v="2025"/>
    <s v="Nov"/>
    <s v="Nov-2025"/>
    <s v="Breached"/>
    <s v="9-24 Hours"/>
    <n v="2.5199999999999996"/>
  </r>
  <r>
    <s v="PRM-0604"/>
    <s v="PRM"/>
    <d v="2025-11-13T19:47:05"/>
    <s v="P3"/>
    <s v="Security Vulnerability"/>
    <s v="Reporting"/>
    <s v="PRM ticket requiring operational handling"/>
    <s v="Closed"/>
    <x v="0"/>
    <s v="Meera"/>
    <n v="24"/>
    <n v="0.7"/>
    <n v="7.44"/>
    <d v="2025-11-14T03:13:32"/>
    <s v="Met"/>
    <n v="7.44"/>
    <s v="Medium"/>
    <s v="APAC"/>
    <s v="Monitoring Alert"/>
    <s v="Unknown"/>
    <s v="No"/>
    <s v="No"/>
    <s v="Met"/>
    <n v="2025"/>
    <s v="Nov"/>
    <s v="Nov-2025"/>
    <s v="Met"/>
    <s v="5-8 Hours"/>
    <n v="-16.559999999999999"/>
  </r>
  <r>
    <s v="PRM-0762"/>
    <s v="PRM"/>
    <d v="2025-11-13T22:10:21"/>
    <s v="P3"/>
    <s v="Infrastructure Root Cause"/>
    <s v="Middleware"/>
    <s v="PRM ticket requiring operational handling"/>
    <s v="Closed"/>
    <x v="1"/>
    <s v="Suresh"/>
    <n v="24"/>
    <n v="2.4"/>
    <n v="6.04"/>
    <d v="2025-11-14T04:12:44"/>
    <s v="Met"/>
    <n v="6.04"/>
    <s v="Medium"/>
    <s v="APAC"/>
    <s v="Phone"/>
    <s v="Configuration Error"/>
    <s v="No"/>
    <s v="No"/>
    <s v="Met"/>
    <n v="2025"/>
    <s v="Nov"/>
    <s v="Nov-2025"/>
    <s v="Met"/>
    <s v="5-8 Hours"/>
    <n v="-17.96"/>
  </r>
  <r>
    <s v="INM-0409"/>
    <s v="INM"/>
    <d v="2025-11-14T00:37:50"/>
    <s v="P5"/>
    <s v="Network Connectivity"/>
    <s v="Infrastructure"/>
    <s v="INM ticket requiring operational handling"/>
    <s v="Closed"/>
    <x v="5"/>
    <s v="Rahul"/>
    <n v="72"/>
    <n v="11.18"/>
    <n v="56.46"/>
    <d v="2025-11-16T09:05:14"/>
    <s v="Met"/>
    <n v="56.46"/>
    <s v="Medium"/>
    <s v="APAC"/>
    <s v="Portal"/>
    <s v="Infrastructure Failure"/>
    <s v="No"/>
    <s v="No"/>
    <s v="Met"/>
    <n v="2025"/>
    <s v="Nov"/>
    <s v="Nov-2025"/>
    <s v="Met"/>
    <s v="48+ Hours"/>
    <n v="-15.54"/>
  </r>
  <r>
    <s v="PRM-0381"/>
    <s v="PRM"/>
    <d v="2025-11-14T03:00:02"/>
    <s v="P4"/>
    <s v="Infrastructure Root Cause"/>
    <s v="Security"/>
    <s v="PRM ticket requiring operational handling"/>
    <s v="In Process"/>
    <x v="5"/>
    <s v="Kavya"/>
    <n v="48"/>
    <n v="1.1000000000000001"/>
    <m/>
    <m/>
    <s v="Pending"/>
    <n v="1125"/>
    <s v="Low"/>
    <s v="Europe"/>
    <s v="Portal"/>
    <s v="User Error"/>
    <s v="No"/>
    <s v="No"/>
    <s v="Pending"/>
    <n v="2025"/>
    <s v="Nov"/>
    <s v="Nov-2025"/>
    <s v="Pending"/>
    <s v="Pending"/>
    <s v=""/>
  </r>
  <r>
    <s v="SRM-0220"/>
    <s v="SRM"/>
    <d v="2025-11-14T09:45:01"/>
    <s v="P4"/>
    <s v="Software Installation"/>
    <s v="Database"/>
    <s v="SRM ticket requiring operational handling"/>
    <s v="In Process"/>
    <x v="1"/>
    <s v="Nisha"/>
    <n v="48"/>
    <n v="4.17"/>
    <m/>
    <m/>
    <s v="Pending"/>
    <n v="1118.25"/>
    <s v="High"/>
    <s v="Europe"/>
    <s v="Portal"/>
    <s v="User Error"/>
    <s v="No"/>
    <s v="No"/>
    <s v="Pending"/>
    <n v="2025"/>
    <s v="Nov"/>
    <s v="Nov-2025"/>
    <s v="Pending"/>
    <s v="Pending"/>
    <s v=""/>
  </r>
  <r>
    <s v="PRM-0392"/>
    <s v="PRM"/>
    <d v="2025-11-14T11:22:24"/>
    <s v="P1"/>
    <s v="Integration Root Cause"/>
    <s v="Access"/>
    <s v="PRM ticket requiring operational handling"/>
    <s v="Answered"/>
    <x v="1"/>
    <s v="Kavya"/>
    <n v="4"/>
    <n v="0.15"/>
    <n v="6.53"/>
    <d v="2025-11-14T17:53:58"/>
    <s v="Breached"/>
    <n v="6.53"/>
    <s v="Critical"/>
    <s v="India"/>
    <s v="Email"/>
    <s v="Third-Party Dependency"/>
    <s v="No"/>
    <s v="No"/>
    <s v="Breached"/>
    <n v="2025"/>
    <s v="Nov"/>
    <s v="Nov-2025"/>
    <s v="Breached"/>
    <s v="5-8 Hours"/>
    <n v="2.5300000000000002"/>
  </r>
  <r>
    <s v="INM-0680"/>
    <s v="INM"/>
    <d v="2025-11-15T04:07:40"/>
    <s v="P3"/>
    <s v="Performance Issue"/>
    <s v="Access"/>
    <s v="INM ticket requiring operational handling"/>
    <s v="In Process"/>
    <x v="3"/>
    <s v="Ravi"/>
    <n v="24"/>
    <n v="1.0900000000000001"/>
    <m/>
    <m/>
    <s v="Pending"/>
    <n v="1099.8699999999999"/>
    <s v="Low"/>
    <s v="UK"/>
    <s v="Email"/>
    <s v="Infrastructure Failure"/>
    <s v="No"/>
    <s v="No"/>
    <s v="Pending"/>
    <n v="2025"/>
    <s v="Nov"/>
    <s v="Nov-2025"/>
    <s v="Pending"/>
    <s v="Pending"/>
    <s v=""/>
  </r>
  <r>
    <s v="INM-0348"/>
    <s v="INM"/>
    <d v="2025-11-15T05:56:53"/>
    <s v="P3"/>
    <s v="Database Issue"/>
    <s v="Database"/>
    <s v="INM ticket requiring operational handling"/>
    <s v="Closed"/>
    <x v="1"/>
    <s v="Swati"/>
    <n v="24"/>
    <n v="1.87"/>
    <n v="13.79"/>
    <d v="2025-11-15T19:44:00"/>
    <s v="Met"/>
    <n v="13.79"/>
    <s v="Medium"/>
    <s v="UK"/>
    <s v="Monitoring Alert"/>
    <s v="User Error"/>
    <s v="No"/>
    <s v="No"/>
    <s v="Met"/>
    <n v="2025"/>
    <s v="Nov"/>
    <s v="Nov-2025"/>
    <s v="Met"/>
    <s v="9-24 Hours"/>
    <n v="-10.210000000000001"/>
  </r>
  <r>
    <s v="INM-0754"/>
    <s v="INM"/>
    <d v="2025-11-15T07:25:11"/>
    <s v="P4"/>
    <s v="Server Issue"/>
    <s v="Middleware"/>
    <s v="INM ticket requiring operational handling"/>
    <s v="Assigned"/>
    <x v="3"/>
    <s v="Priya"/>
    <n v="48"/>
    <n v="2.5"/>
    <m/>
    <m/>
    <s v="Pending"/>
    <n v="1096.58"/>
    <s v="Medium"/>
    <s v="India"/>
    <s v="Email"/>
    <s v="Third-Party Dependency"/>
    <s v="No"/>
    <s v="No"/>
    <s v="Pending"/>
    <n v="2025"/>
    <s v="Nov"/>
    <s v="Nov-2025"/>
    <s v="Pending"/>
    <s v="Pending"/>
    <s v=""/>
  </r>
  <r>
    <s v="INM-0764"/>
    <s v="INM"/>
    <d v="2025-11-15T07:38:22"/>
    <s v="P2"/>
    <s v="Login/Access"/>
    <s v="Infrastructure"/>
    <s v="INM ticket requiring operational handling"/>
    <s v="Closed"/>
    <x v="3"/>
    <s v="Kiran"/>
    <n v="8"/>
    <n v="1"/>
    <n v="2.89"/>
    <d v="2025-11-15T10:32:02"/>
    <s v="Met"/>
    <n v="2.89"/>
    <s v="High"/>
    <s v="India"/>
    <s v="Phone"/>
    <s v="Configuration Error"/>
    <s v="No"/>
    <s v="Yes"/>
    <s v="Met"/>
    <n v="2025"/>
    <s v="Nov"/>
    <s v="Nov-2025"/>
    <s v="Met"/>
    <s v="0-4 Hours"/>
    <n v="-5.1099999999999994"/>
  </r>
  <r>
    <s v="SRM-0073"/>
    <s v="SRM"/>
    <d v="2025-11-15T14:28:12"/>
    <s v="P4"/>
    <s v="Certificate Request"/>
    <s v="Infrastructure"/>
    <s v="SRM ticket requiring operational handling"/>
    <s v="In Process"/>
    <x v="3"/>
    <s v="Suresh"/>
    <n v="48"/>
    <n v="6.88"/>
    <m/>
    <m/>
    <s v="Pending"/>
    <n v="1089.53"/>
    <s v="High"/>
    <s v="US"/>
    <s v="Portal"/>
    <s v="Certificate Expiry"/>
    <s v="No"/>
    <s v="No"/>
    <s v="Pending"/>
    <n v="2025"/>
    <s v="Nov"/>
    <s v="Nov-2025"/>
    <s v="Pending"/>
    <s v="Pending"/>
    <s v=""/>
  </r>
  <r>
    <s v="PRM-0040"/>
    <s v="PRM"/>
    <d v="2025-11-15T16:10:00"/>
    <s v="P3"/>
    <s v="Database Root Cause"/>
    <s v="Security"/>
    <s v="PRM ticket requiring operational handling"/>
    <s v="Closed"/>
    <x v="1"/>
    <s v="Suresh"/>
    <n v="24"/>
    <n v="0.92"/>
    <n v="10.98"/>
    <d v="2025-11-16T03:08:45"/>
    <s v="Met"/>
    <n v="10.98"/>
    <s v="High"/>
    <s v="APAC"/>
    <s v="Monitoring Alert"/>
    <s v="Network Issue"/>
    <s v="No"/>
    <s v="No"/>
    <s v="Met"/>
    <n v="2025"/>
    <s v="Nov"/>
    <s v="Nov-2025"/>
    <s v="Met"/>
    <s v="9-24 Hours"/>
    <n v="-13.02"/>
  </r>
  <r>
    <s v="SRM-0665"/>
    <s v="SRM"/>
    <d v="2025-11-15T16:25:07"/>
    <s v="P4"/>
    <s v="Software Installation"/>
    <s v="Application"/>
    <s v="SRM ticket requiring operational handling"/>
    <s v="Closed"/>
    <x v="4"/>
    <s v="Rahul"/>
    <n v="48"/>
    <n v="2.33"/>
    <n v="19.03"/>
    <d v="2025-11-16T11:26:53"/>
    <s v="Met"/>
    <n v="19.03"/>
    <s v="Low"/>
    <s v="UK"/>
    <s v="Portal"/>
    <s v="Certificate Expiry"/>
    <s v="No"/>
    <s v="No"/>
    <s v="Met"/>
    <n v="2025"/>
    <s v="Nov"/>
    <s v="Nov-2025"/>
    <s v="Met"/>
    <s v="9-24 Hours"/>
    <n v="-28.97"/>
  </r>
  <r>
    <s v="INM-0382"/>
    <s v="INM"/>
    <d v="2025-11-15T19:26:58"/>
    <s v="P5"/>
    <s v="Login/Access"/>
    <s v="Security"/>
    <s v="INM ticket requiring operational handling"/>
    <s v="Closed"/>
    <x v="4"/>
    <s v="Arjun"/>
    <n v="72"/>
    <n v="5.8"/>
    <n v="16.7"/>
    <d v="2025-11-16T12:08:50"/>
    <s v="Met"/>
    <n v="16.7"/>
    <s v="High"/>
    <s v="APAC"/>
    <s v="Email"/>
    <s v="Configuration Error"/>
    <s v="No"/>
    <s v="No"/>
    <s v="Met"/>
    <n v="2025"/>
    <s v="Nov"/>
    <s v="Nov-2025"/>
    <s v="Met"/>
    <s v="9-24 Hours"/>
    <n v="-55.3"/>
  </r>
  <r>
    <s v="SRM-0169"/>
    <s v="SRM"/>
    <d v="2025-11-16T01:04:31"/>
    <s v="P5"/>
    <s v="Configuration Change"/>
    <s v="Reporting"/>
    <s v="SRM ticket requiring operational handling"/>
    <s v="Assigned"/>
    <x v="2"/>
    <s v="Sneha"/>
    <n v="72"/>
    <n v="9.02"/>
    <m/>
    <m/>
    <s v="Pending"/>
    <n v="1078.92"/>
    <s v="Low"/>
    <s v="Europe"/>
    <s v="Phone"/>
    <s v="Network Issue"/>
    <s v="No"/>
    <s v="No"/>
    <s v="Pending"/>
    <n v="2025"/>
    <s v="Nov"/>
    <s v="Nov-2025"/>
    <s v="Pending"/>
    <s v="Pending"/>
    <s v=""/>
  </r>
  <r>
    <s v="PRM-0611"/>
    <s v="PRM"/>
    <d v="2025-11-16T09:01:16"/>
    <s v="P5"/>
    <s v="Process Gap"/>
    <s v="Infrastructure"/>
    <s v="PRM ticket requiring operational handling"/>
    <s v="Closed"/>
    <x v="3"/>
    <s v="Divya"/>
    <n v="72"/>
    <n v="2.02"/>
    <n v="34.26"/>
    <d v="2025-11-17T19:17:02"/>
    <s v="Met"/>
    <n v="34.26"/>
    <s v="High"/>
    <s v="India"/>
    <s v="Portal"/>
    <s v="Access Issue"/>
    <s v="No"/>
    <s v="No"/>
    <s v="Met"/>
    <n v="2025"/>
    <s v="Nov"/>
    <s v="Nov-2025"/>
    <s v="Met"/>
    <s v="25-48 Hours"/>
    <n v="-37.74"/>
  </r>
  <r>
    <s v="INM-0286"/>
    <s v="INM"/>
    <d v="2025-11-16T13:13:37"/>
    <s v="P3"/>
    <s v="Network Connectivity"/>
    <s v="Database"/>
    <s v="INM ticket requiring operational handling"/>
    <s v="Answered"/>
    <x v="2"/>
    <s v="Kiran"/>
    <n v="24"/>
    <n v="2.77"/>
    <n v="12.94"/>
    <d v="2025-11-17T02:09:51"/>
    <s v="Met"/>
    <n v="12.94"/>
    <s v="Medium"/>
    <s v="India"/>
    <s v="Monitoring Alert"/>
    <s v="Certificate Expiry"/>
    <s v="No"/>
    <s v="No"/>
    <s v="Met"/>
    <n v="2025"/>
    <s v="Nov"/>
    <s v="Nov-2025"/>
    <s v="Met"/>
    <s v="9-24 Hours"/>
    <n v="-11.06"/>
  </r>
  <r>
    <s v="INM-0181"/>
    <s v="INM"/>
    <d v="2025-11-16T17:10:24"/>
    <s v="P4"/>
    <s v="Database Issue"/>
    <s v="Access"/>
    <s v="INM ticket requiring operational handling"/>
    <s v="Closed"/>
    <x v="5"/>
    <s v="Meera"/>
    <n v="48"/>
    <n v="1.86"/>
    <n v="70.260000000000005"/>
    <d v="2025-11-19T15:25:52"/>
    <s v="Breached"/>
    <n v="70.260000000000005"/>
    <s v="Low"/>
    <s v="Europe"/>
    <s v="Phone"/>
    <s v="Configuration Error"/>
    <s v="No"/>
    <s v="No"/>
    <s v="Breached"/>
    <n v="2025"/>
    <s v="Nov"/>
    <s v="Nov-2025"/>
    <s v="Breached"/>
    <s v="48+ Hours"/>
    <n v="22.260000000000005"/>
  </r>
  <r>
    <s v="SRM-0951"/>
    <s v="SRM"/>
    <d v="2025-11-17T03:01:32"/>
    <s v="P5"/>
    <s v="Certificate Request"/>
    <s v="Access"/>
    <s v="SRM ticket requiring operational handling"/>
    <s v="Noticed"/>
    <x v="2"/>
    <s v="Manoj"/>
    <n v="72"/>
    <n v="7.42"/>
    <m/>
    <m/>
    <s v="Pending"/>
    <n v="1052.97"/>
    <s v="Medium"/>
    <s v="Europe"/>
    <s v="Monitoring Alert"/>
    <s v="User Error"/>
    <s v="No"/>
    <s v="No"/>
    <s v="Pending"/>
    <n v="2025"/>
    <s v="Nov"/>
    <s v="Nov-2025"/>
    <s v="Pending"/>
    <s v="Pending"/>
    <s v=""/>
  </r>
  <r>
    <s v="INM-0319"/>
    <s v="INM"/>
    <d v="2025-11-17T05:37:37"/>
    <s v="P4"/>
    <s v="Server Issue"/>
    <s v="Application"/>
    <s v="INM ticket requiring operational handling"/>
    <s v="In Process"/>
    <x v="0"/>
    <s v="Divya"/>
    <n v="48"/>
    <n v="8.73"/>
    <m/>
    <m/>
    <s v="Pending"/>
    <n v="1050.3699999999999"/>
    <s v="High"/>
    <s v="UK"/>
    <s v="Phone"/>
    <s v="User Error"/>
    <s v="No"/>
    <s v="No"/>
    <s v="Pending"/>
    <n v="2025"/>
    <s v="Nov"/>
    <s v="Nov-2025"/>
    <s v="Pending"/>
    <s v="Pending"/>
    <s v=""/>
  </r>
  <r>
    <s v="SRM-0026"/>
    <s v="SRM"/>
    <d v="2025-11-17T21:06:48"/>
    <s v="P5"/>
    <s v="Software Installation"/>
    <s v="Middleware"/>
    <s v="SRM ticket requiring operational handling"/>
    <s v="Noticed"/>
    <x v="4"/>
    <s v="Arjun"/>
    <n v="72"/>
    <n v="11.79"/>
    <m/>
    <m/>
    <s v="Pending"/>
    <n v="1034.8900000000001"/>
    <s v="Medium"/>
    <s v="India"/>
    <s v="Email"/>
    <s v="User Error"/>
    <s v="No"/>
    <s v="No"/>
    <s v="Pending"/>
    <n v="2025"/>
    <s v="Nov"/>
    <s v="Nov-2025"/>
    <s v="Pending"/>
    <s v="Pending"/>
    <s v=""/>
  </r>
  <r>
    <s v="SRM-0864"/>
    <s v="SRM"/>
    <d v="2025-11-17T21:50:52"/>
    <s v="P4"/>
    <s v="New User Setup"/>
    <s v="Access"/>
    <s v="SRM ticket requiring operational handling"/>
    <s v="In Process"/>
    <x v="4"/>
    <s v="Ravi"/>
    <n v="48"/>
    <n v="1.74"/>
    <m/>
    <m/>
    <s v="Pending"/>
    <n v="1034.1500000000001"/>
    <s v="Medium"/>
    <s v="APAC"/>
    <s v="Portal"/>
    <s v="User Error"/>
    <s v="No"/>
    <s v="No"/>
    <s v="Pending"/>
    <n v="2025"/>
    <s v="Nov"/>
    <s v="Nov-2025"/>
    <s v="Pending"/>
    <s v="Pending"/>
    <s v=""/>
  </r>
  <r>
    <s v="PRM-0180"/>
    <s v="PRM"/>
    <d v="2025-11-17T22:04:34"/>
    <s v="P3"/>
    <s v="Security Vulnerability"/>
    <s v="Reporting"/>
    <s v="PRM ticket requiring operational handling"/>
    <s v="Closed"/>
    <x v="4"/>
    <s v="Manoj"/>
    <n v="24"/>
    <n v="0.66"/>
    <n v="7.67"/>
    <d v="2025-11-18T05:44:39"/>
    <s v="Met"/>
    <n v="7.67"/>
    <s v="Low"/>
    <s v="Europe"/>
    <s v="Portal"/>
    <s v="Capacity Constraint"/>
    <s v="Yes"/>
    <s v="No"/>
    <s v="Met"/>
    <n v="2025"/>
    <s v="Nov"/>
    <s v="Nov-2025"/>
    <s v="Met"/>
    <s v="5-8 Hours"/>
    <n v="-16.329999999999998"/>
  </r>
  <r>
    <s v="PRM-0058"/>
    <s v="PRM"/>
    <d v="2025-11-18T05:41:49"/>
    <s v="P4"/>
    <s v="Security Vulnerability"/>
    <s v="Middleware"/>
    <s v="PRM ticket requiring operational handling"/>
    <s v="Closed"/>
    <x v="3"/>
    <s v="Suresh"/>
    <n v="48"/>
    <n v="2.72"/>
    <n v="92.04"/>
    <d v="2025-11-22T01:44:24"/>
    <s v="Breached"/>
    <n v="92.04"/>
    <s v="High"/>
    <s v="Europe"/>
    <s v="Service Desk"/>
    <s v="Network Issue"/>
    <s v="No"/>
    <s v="No"/>
    <s v="Breached"/>
    <n v="2025"/>
    <s v="Nov"/>
    <s v="Nov-2025"/>
    <s v="Breached"/>
    <s v="48+ Hours"/>
    <n v="44.040000000000006"/>
  </r>
  <r>
    <s v="SRM-0978"/>
    <s v="SRM"/>
    <d v="2025-11-18T06:56:35"/>
    <s v="P5"/>
    <s v="Configuration Change"/>
    <s v="Application"/>
    <s v="SRM ticket requiring operational handling"/>
    <s v="In Process"/>
    <x v="5"/>
    <s v="Divya"/>
    <n v="72"/>
    <n v="8.4499999999999993"/>
    <m/>
    <m/>
    <s v="Pending"/>
    <n v="1025.06"/>
    <s v="Low"/>
    <s v="APAC"/>
    <s v="Phone"/>
    <s v="Certificate Expiry"/>
    <s v="No"/>
    <s v="No"/>
    <s v="Pending"/>
    <n v="2025"/>
    <s v="Nov"/>
    <s v="Nov-2025"/>
    <s v="Pending"/>
    <s v="Pending"/>
    <s v=""/>
  </r>
  <r>
    <s v="INM-0081"/>
    <s v="INM"/>
    <d v="2025-11-18T08:43:47"/>
    <s v="P3"/>
    <s v="Certificate/TLS"/>
    <s v="Infrastructure"/>
    <s v="INM ticket requiring operational handling"/>
    <s v="Closed"/>
    <x v="0"/>
    <s v="Ravi"/>
    <n v="24"/>
    <n v="1.4"/>
    <n v="17.79"/>
    <d v="2025-11-19T02:31:05"/>
    <s v="Met"/>
    <n v="17.79"/>
    <s v="High"/>
    <s v="UK"/>
    <s v="Phone"/>
    <s v="Third-Party Dependency"/>
    <s v="No"/>
    <s v="No"/>
    <s v="Met"/>
    <n v="2025"/>
    <s v="Nov"/>
    <s v="Nov-2025"/>
    <s v="Met"/>
    <s v="9-24 Hours"/>
    <n v="-6.2100000000000009"/>
  </r>
  <r>
    <s v="INM-0936"/>
    <s v="INM"/>
    <d v="2025-11-18T13:47:17"/>
    <s v="P2"/>
    <s v="Performance Issue"/>
    <s v="Security"/>
    <s v="INM ticket requiring operational handling"/>
    <s v="Closed"/>
    <x v="1"/>
    <s v="Manoj"/>
    <n v="8"/>
    <n v="0.82"/>
    <n v="1.99"/>
    <d v="2025-11-18T15:46:47"/>
    <s v="Met"/>
    <n v="1.99"/>
    <s v="High"/>
    <s v="US"/>
    <s v="Service Desk"/>
    <s v="Access Issue"/>
    <s v="Yes"/>
    <s v="Yes"/>
    <s v="Met"/>
    <n v="2025"/>
    <s v="Nov"/>
    <s v="Nov-2025"/>
    <s v="Met"/>
    <s v="0-4 Hours"/>
    <n v="-6.01"/>
  </r>
  <r>
    <s v="SRM-0730"/>
    <s v="SRM"/>
    <d v="2025-11-18T17:55:28"/>
    <s v="P4"/>
    <s v="Software Installation"/>
    <s v="Database"/>
    <s v="SRM ticket requiring operational handling"/>
    <s v="Closed"/>
    <x v="0"/>
    <s v="Nisha"/>
    <n v="48"/>
    <n v="4.72"/>
    <n v="44.79"/>
    <d v="2025-11-20T14:42:55"/>
    <s v="Met"/>
    <n v="44.79"/>
    <s v="High"/>
    <s v="Europe"/>
    <s v="Service Desk"/>
    <s v="Network Issue"/>
    <s v="No"/>
    <s v="No"/>
    <s v="Met"/>
    <n v="2025"/>
    <s v="Nov"/>
    <s v="Nov-2025"/>
    <s v="Met"/>
    <s v="25-48 Hours"/>
    <n v="-3.2100000000000009"/>
  </r>
  <r>
    <s v="SRM-0809"/>
    <s v="SRM"/>
    <d v="2025-11-18T19:53:23"/>
    <s v="P3"/>
    <s v="Configuration Change"/>
    <s v="Application"/>
    <s v="SRM ticket requiring operational handling"/>
    <s v="Noticed"/>
    <x v="4"/>
    <s v="Rohit"/>
    <n v="24"/>
    <n v="1.1399999999999999"/>
    <m/>
    <m/>
    <s v="Pending"/>
    <n v="1012.11"/>
    <s v="High"/>
    <s v="India"/>
    <s v="Phone"/>
    <s v="Configuration Error"/>
    <s v="No"/>
    <s v="Yes"/>
    <s v="Pending"/>
    <n v="2025"/>
    <s v="Nov"/>
    <s v="Nov-2025"/>
    <s v="Pending"/>
    <s v="Pending"/>
    <s v=""/>
  </r>
  <r>
    <s v="SRM-0092"/>
    <s v="SRM"/>
    <d v="2025-11-20T09:33:16"/>
    <s v="P5"/>
    <s v="Certificate Request"/>
    <s v="Application"/>
    <s v="SRM ticket requiring operational handling"/>
    <s v="Answered"/>
    <x v="5"/>
    <s v="Pooja"/>
    <n v="72"/>
    <n v="2.83"/>
    <n v="44.85"/>
    <d v="2025-11-22T06:24:11"/>
    <s v="Met"/>
    <n v="44.85"/>
    <s v="Medium"/>
    <s v="Europe"/>
    <s v="Portal"/>
    <s v="Capacity Constraint"/>
    <s v="No"/>
    <s v="Yes"/>
    <s v="Met"/>
    <n v="2025"/>
    <s v="Nov"/>
    <s v="Nov-2025"/>
    <s v="Met"/>
    <s v="25-48 Hours"/>
    <n v="-27.15"/>
  </r>
  <r>
    <s v="SRM-0385"/>
    <s v="SRM"/>
    <d v="2025-11-20T09:59:37"/>
    <s v="P4"/>
    <s v="Certificate Request"/>
    <s v="Access"/>
    <s v="SRM ticket requiring operational handling"/>
    <s v="Closed"/>
    <x v="1"/>
    <s v="Kavya"/>
    <n v="48"/>
    <n v="6.08"/>
    <n v="18.579999999999998"/>
    <d v="2025-11-21T04:34:22"/>
    <s v="Met"/>
    <n v="18.579999999999998"/>
    <s v="High"/>
    <s v="Europe"/>
    <s v="Phone"/>
    <s v="Network Issue"/>
    <s v="No"/>
    <s v="No"/>
    <s v="Met"/>
    <n v="2025"/>
    <s v="Nov"/>
    <s v="Nov-2025"/>
    <s v="Met"/>
    <s v="9-24 Hours"/>
    <n v="-29.42"/>
  </r>
  <r>
    <s v="SRM-0057"/>
    <s v="SRM"/>
    <d v="2025-11-21T05:22:19"/>
    <s v="P3"/>
    <s v="Data Request"/>
    <s v="Application"/>
    <s v="SRM ticket requiring operational handling"/>
    <s v="Closed"/>
    <x v="5"/>
    <s v="Pooja"/>
    <n v="24"/>
    <n v="2.4"/>
    <n v="17.68"/>
    <d v="2025-11-21T23:03:07"/>
    <s v="Met"/>
    <n v="17.68"/>
    <s v="High"/>
    <s v="APAC"/>
    <s v="Email"/>
    <s v="Configuration Error"/>
    <s v="No"/>
    <s v="No"/>
    <s v="Met"/>
    <n v="2025"/>
    <s v="Nov"/>
    <s v="Nov-2025"/>
    <s v="Met"/>
    <s v="9-24 Hours"/>
    <n v="-6.32"/>
  </r>
  <r>
    <s v="SRM-0236"/>
    <s v="SRM"/>
    <d v="2025-11-21T13:57:01"/>
    <s v="P5"/>
    <s v="Configuration Change"/>
    <s v="Middleware"/>
    <s v="SRM ticket requiring operational handling"/>
    <s v="Answered"/>
    <x v="3"/>
    <s v="Pooja"/>
    <n v="72"/>
    <n v="2.04"/>
    <n v="12.54"/>
    <d v="2025-11-22T02:29:14"/>
    <s v="Met"/>
    <n v="12.54"/>
    <s v="High"/>
    <s v="Europe"/>
    <s v="Portal"/>
    <s v="Configuration Error"/>
    <s v="No"/>
    <s v="No"/>
    <s v="Met"/>
    <n v="2025"/>
    <s v="Nov"/>
    <s v="Nov-2025"/>
    <s v="Met"/>
    <s v="9-24 Hours"/>
    <n v="-59.46"/>
  </r>
  <r>
    <s v="SRM-0180"/>
    <s v="SRM"/>
    <d v="2025-11-21T14:17:17"/>
    <s v="P3"/>
    <s v="Certificate Request"/>
    <s v="Infrastructure"/>
    <s v="SRM ticket requiring operational handling"/>
    <s v="Closed"/>
    <x v="5"/>
    <s v="Ravi"/>
    <n v="24"/>
    <n v="3.11"/>
    <n v="12.39"/>
    <d v="2025-11-22T02:40:57"/>
    <s v="Met"/>
    <n v="12.39"/>
    <s v="High"/>
    <s v="UK"/>
    <s v="Monitoring Alert"/>
    <s v="Access Issue"/>
    <s v="No"/>
    <s v="No"/>
    <s v="Met"/>
    <n v="2025"/>
    <s v="Nov"/>
    <s v="Nov-2025"/>
    <s v="Met"/>
    <s v="9-24 Hours"/>
    <n v="-11.61"/>
  </r>
  <r>
    <s v="PRM-0406"/>
    <s v="PRM"/>
    <d v="2025-11-21T17:05:12"/>
    <s v="P4"/>
    <s v="Integration Root Cause"/>
    <s v="Security"/>
    <s v="PRM ticket requiring operational handling"/>
    <s v="Closed"/>
    <x v="2"/>
    <s v="Neha"/>
    <n v="48"/>
    <n v="1.07"/>
    <n v="117.25"/>
    <d v="2025-11-26T14:20:30"/>
    <s v="Breached"/>
    <n v="117.25"/>
    <s v="Low"/>
    <s v="APAC"/>
    <s v="Phone"/>
    <s v="Configuration Error"/>
    <s v="No"/>
    <s v="No"/>
    <s v="Breached"/>
    <n v="2025"/>
    <s v="Nov"/>
    <s v="Nov-2025"/>
    <s v="Breached"/>
    <s v="48+ Hours"/>
    <n v="69.25"/>
  </r>
  <r>
    <s v="SRM-0593"/>
    <s v="SRM"/>
    <d v="2025-11-22T00:20:19"/>
    <s v="P5"/>
    <s v="Data Request"/>
    <s v="Reporting"/>
    <s v="SRM ticket requiring operational handling"/>
    <s v="Answered"/>
    <x v="5"/>
    <s v="Swati"/>
    <n v="72"/>
    <n v="2.0499999999999998"/>
    <n v="41.53"/>
    <d v="2025-11-23T17:52:15"/>
    <s v="Met"/>
    <n v="41.53"/>
    <s v="High"/>
    <s v="US"/>
    <s v="Phone"/>
    <s v="Network Issue"/>
    <s v="Yes"/>
    <s v="No"/>
    <s v="Met"/>
    <n v="2025"/>
    <s v="Nov"/>
    <s v="Nov-2025"/>
    <s v="Met"/>
    <s v="25-48 Hours"/>
    <n v="-30.47"/>
  </r>
  <r>
    <s v="INM-0926"/>
    <s v="INM"/>
    <d v="2025-11-22T13:03:09"/>
    <s v="P3"/>
    <s v="Application Down"/>
    <s v="Middleware"/>
    <s v="INM ticket requiring operational handling"/>
    <s v="Closed"/>
    <x v="4"/>
    <s v="Manoj"/>
    <n v="24"/>
    <n v="0.99"/>
    <n v="8.48"/>
    <d v="2025-11-22T21:31:51"/>
    <s v="Met"/>
    <n v="8.48"/>
    <s v="Medium"/>
    <s v="India"/>
    <s v="Phone"/>
    <s v="Capacity Constraint"/>
    <s v="No"/>
    <s v="No"/>
    <s v="Met"/>
    <n v="2025"/>
    <s v="Nov"/>
    <s v="Nov-2025"/>
    <s v="Met"/>
    <s v="9-24 Hours"/>
    <n v="-15.52"/>
  </r>
  <r>
    <s v="INM-0694"/>
    <s v="INM"/>
    <d v="2025-11-22T13:05:54"/>
    <s v="P4"/>
    <s v="Application Down"/>
    <s v="Database"/>
    <s v="INM ticket requiring operational handling"/>
    <s v="Closed"/>
    <x v="4"/>
    <s v="Rahul"/>
    <n v="48"/>
    <n v="2.52"/>
    <n v="112.78"/>
    <d v="2025-11-27T05:52:46"/>
    <s v="Breached"/>
    <n v="112.78"/>
    <s v="Medium"/>
    <s v="Europe"/>
    <s v="Phone"/>
    <s v="Third-Party Dependency"/>
    <s v="No"/>
    <s v="No"/>
    <s v="Breached"/>
    <n v="2025"/>
    <s v="Nov"/>
    <s v="Nov-2025"/>
    <s v="Breached"/>
    <s v="48+ Hours"/>
    <n v="64.78"/>
  </r>
  <r>
    <s v="SRM-0178"/>
    <s v="SRM"/>
    <d v="2025-11-22T13:23:49"/>
    <s v="P4"/>
    <s v="Software Installation"/>
    <s v="Access"/>
    <s v="SRM ticket requiring operational handling"/>
    <s v="Assigned"/>
    <x v="5"/>
    <s v="Arjun"/>
    <n v="48"/>
    <n v="0.9"/>
    <m/>
    <m/>
    <s v="Pending"/>
    <n v="922.6"/>
    <s v="Medium"/>
    <s v="India"/>
    <s v="Monitoring Alert"/>
    <s v="Configuration Error"/>
    <s v="No"/>
    <s v="No"/>
    <s v="Pending"/>
    <n v="2025"/>
    <s v="Nov"/>
    <s v="Nov-2025"/>
    <s v="Pending"/>
    <s v="Pending"/>
    <s v=""/>
  </r>
  <r>
    <s v="INM-0383"/>
    <s v="INM"/>
    <d v="2025-11-23T19:00:01"/>
    <s v="P5"/>
    <s v="Network Connectivity"/>
    <s v="Reporting"/>
    <s v="INM ticket requiring operational handling"/>
    <s v="Noticed"/>
    <x v="3"/>
    <s v="Rahul"/>
    <n v="72"/>
    <n v="10.44"/>
    <m/>
    <m/>
    <s v="Pending"/>
    <n v="893"/>
    <s v="Medium"/>
    <s v="US"/>
    <s v="Phone"/>
    <s v="Certificate Expiry"/>
    <s v="No"/>
    <s v="No"/>
    <s v="Pending"/>
    <n v="2025"/>
    <s v="Nov"/>
    <s v="Nov-2025"/>
    <s v="Pending"/>
    <s v="Pending"/>
    <s v=""/>
  </r>
  <r>
    <s v="INM-0949"/>
    <s v="INM"/>
    <d v="2025-11-23T21:06:03"/>
    <s v="P5"/>
    <s v="Server Issue"/>
    <s v="Access"/>
    <s v="INM ticket requiring operational handling"/>
    <s v="In Process"/>
    <x v="5"/>
    <s v="Suresh"/>
    <n v="72"/>
    <n v="0.72"/>
    <m/>
    <m/>
    <s v="Pending"/>
    <n v="890.9"/>
    <s v="High"/>
    <s v="APAC"/>
    <s v="Service Desk"/>
    <s v="Network Issue"/>
    <s v="No"/>
    <s v="No"/>
    <s v="Pending"/>
    <n v="2025"/>
    <s v="Nov"/>
    <s v="Nov-2025"/>
    <s v="Pending"/>
    <s v="Pending"/>
    <s v=""/>
  </r>
  <r>
    <s v="PRM-0075"/>
    <s v="PRM"/>
    <d v="2025-11-24T00:38:54"/>
    <s v="P5"/>
    <s v="Process Gap"/>
    <s v="Middleware"/>
    <s v="PRM ticket requiring operational handling"/>
    <s v="In Process"/>
    <x v="5"/>
    <s v="Kavya"/>
    <n v="72"/>
    <n v="2.2200000000000002"/>
    <m/>
    <m/>
    <s v="Pending"/>
    <n v="887.35"/>
    <s v="High"/>
    <s v="US"/>
    <s v="Portal"/>
    <s v="Certificate Expiry"/>
    <s v="No"/>
    <s v="No"/>
    <s v="Pending"/>
    <n v="2025"/>
    <s v="Nov"/>
    <s v="Nov-2025"/>
    <s v="Pending"/>
    <s v="Pending"/>
    <s v=""/>
  </r>
  <r>
    <s v="PRM-0248"/>
    <s v="PRM"/>
    <d v="2025-11-24T04:33:13"/>
    <s v="P5"/>
    <s v="Integration Root Cause"/>
    <s v="Security"/>
    <s v="PRM ticket requiring operational handling"/>
    <s v="In Process"/>
    <x v="4"/>
    <s v="Swati"/>
    <n v="72"/>
    <n v="2.67"/>
    <m/>
    <m/>
    <s v="Pending"/>
    <n v="883.45"/>
    <s v="High"/>
    <s v="UK"/>
    <s v="Phone"/>
    <s v="Configuration Error"/>
    <s v="No"/>
    <s v="No"/>
    <s v="Pending"/>
    <n v="2025"/>
    <s v="Nov"/>
    <s v="Nov-2025"/>
    <s v="Pending"/>
    <s v="Pending"/>
    <s v=""/>
  </r>
  <r>
    <s v="SRM-0255"/>
    <s v="SRM"/>
    <d v="2025-11-24T10:01:42"/>
    <s v="P4"/>
    <s v="Account Request"/>
    <s v="Security"/>
    <s v="SRM ticket requiring operational handling"/>
    <s v="Closed"/>
    <x v="4"/>
    <s v="Kiran"/>
    <n v="48"/>
    <n v="3.85"/>
    <n v="14.41"/>
    <d v="2025-11-25T00:26:19"/>
    <s v="Met"/>
    <n v="14.41"/>
    <s v="High"/>
    <s v="India"/>
    <s v="Service Desk"/>
    <s v="Access Issue"/>
    <s v="No"/>
    <s v="No"/>
    <s v="Met"/>
    <n v="2025"/>
    <s v="Nov"/>
    <s v="Nov-2025"/>
    <s v="Met"/>
    <s v="9-24 Hours"/>
    <n v="-33.590000000000003"/>
  </r>
  <r>
    <s v="PRM-0548"/>
    <s v="PRM"/>
    <d v="2025-11-24T11:13:05"/>
    <s v="P2"/>
    <s v="Integration Root Cause"/>
    <s v="Security"/>
    <s v="PRM ticket requiring operational handling"/>
    <s v="Closed"/>
    <x v="3"/>
    <s v="Anil"/>
    <n v="8"/>
    <n v="0.73"/>
    <n v="2.75"/>
    <d v="2025-11-24T13:57:50"/>
    <s v="Met"/>
    <n v="2.75"/>
    <s v="High"/>
    <s v="Europe"/>
    <s v="Service Desk"/>
    <s v="Certificate Expiry"/>
    <s v="Yes"/>
    <s v="No"/>
    <s v="Met"/>
    <n v="2025"/>
    <s v="Nov"/>
    <s v="Nov-2025"/>
    <s v="Met"/>
    <s v="0-4 Hours"/>
    <n v="-5.25"/>
  </r>
  <r>
    <s v="INM-0571"/>
    <s v="INM"/>
    <d v="2025-11-24T14:27:50"/>
    <s v="P4"/>
    <s v="Certificate/TLS"/>
    <s v="Database"/>
    <s v="INM ticket requiring operational handling"/>
    <s v="Noticed"/>
    <x v="5"/>
    <s v="Ravi"/>
    <n v="48"/>
    <n v="1.34"/>
    <m/>
    <m/>
    <s v="Pending"/>
    <n v="873.54"/>
    <s v="Medium"/>
    <s v="US"/>
    <s v="Email"/>
    <s v="Certificate Expiry"/>
    <s v="No"/>
    <s v="No"/>
    <s v="Pending"/>
    <n v="2025"/>
    <s v="Nov"/>
    <s v="Nov-2025"/>
    <s v="Pending"/>
    <s v="Pending"/>
    <s v=""/>
  </r>
  <r>
    <s v="INM-0640"/>
    <s v="INM"/>
    <d v="2025-11-24T14:45:47"/>
    <s v="P3"/>
    <s v="Certificate/TLS"/>
    <s v="Security"/>
    <s v="INM ticket requiring operational handling"/>
    <s v="Assigned"/>
    <x v="5"/>
    <s v="Ravi"/>
    <n v="24"/>
    <n v="0.97"/>
    <m/>
    <m/>
    <s v="Pending"/>
    <n v="873.24"/>
    <s v="Medium"/>
    <s v="Europe"/>
    <s v="Portal"/>
    <s v="User Error"/>
    <s v="No"/>
    <s v="No"/>
    <s v="Pending"/>
    <n v="2025"/>
    <s v="Nov"/>
    <s v="Nov-2025"/>
    <s v="Pending"/>
    <s v="Pending"/>
    <s v=""/>
  </r>
  <r>
    <s v="PRM-0780"/>
    <s v="PRM"/>
    <d v="2025-11-24T16:37:52"/>
    <s v="P1"/>
    <s v="Integration Root Cause"/>
    <s v="Database"/>
    <s v="PRM ticket requiring operational handling"/>
    <s v="Closed"/>
    <x v="4"/>
    <s v="Vikram"/>
    <n v="4"/>
    <n v="0.38"/>
    <n v="1.01"/>
    <d v="2025-11-24T17:38:33"/>
    <s v="Met"/>
    <n v="1.01"/>
    <s v="Critical"/>
    <s v="US"/>
    <s v="Email"/>
    <s v="Access Issue"/>
    <s v="No"/>
    <s v="Yes"/>
    <s v="Met"/>
    <n v="2025"/>
    <s v="Nov"/>
    <s v="Nov-2025"/>
    <s v="Met"/>
    <s v="0-4 Hours"/>
    <n v="-2.99"/>
  </r>
  <r>
    <s v="INM-0763"/>
    <s v="INM"/>
    <d v="2025-11-24T18:24:57"/>
    <s v="P4"/>
    <s v="Network Connectivity"/>
    <s v="Application"/>
    <s v="INM ticket requiring operational handling"/>
    <s v="Answered"/>
    <x v="2"/>
    <s v="Divya"/>
    <n v="48"/>
    <n v="2.36"/>
    <n v="16.940000000000001"/>
    <d v="2025-11-25T11:21:10"/>
    <s v="Met"/>
    <n v="16.940000000000001"/>
    <s v="High"/>
    <s v="Europe"/>
    <s v="Service Desk"/>
    <s v="Access Issue"/>
    <s v="No"/>
    <s v="No"/>
    <s v="Met"/>
    <n v="2025"/>
    <s v="Nov"/>
    <s v="Nov-2025"/>
    <s v="Met"/>
    <s v="9-24 Hours"/>
    <n v="-31.06"/>
  </r>
  <r>
    <s v="INM-0965"/>
    <s v="INM"/>
    <d v="2025-11-24T19:45:32"/>
    <s v="P3"/>
    <s v="Integration Failure"/>
    <s v="Access"/>
    <s v="INM ticket requiring operational handling"/>
    <s v="Assigned"/>
    <x v="4"/>
    <s v="Sneha"/>
    <n v="24"/>
    <n v="3.01"/>
    <m/>
    <m/>
    <s v="Pending"/>
    <n v="868.24"/>
    <s v="Low"/>
    <s v="APAC"/>
    <s v="Phone"/>
    <s v="Unknown"/>
    <s v="No"/>
    <s v="No"/>
    <s v="Pending"/>
    <n v="2025"/>
    <s v="Nov"/>
    <s v="Nov-2025"/>
    <s v="Pending"/>
    <s v="Pending"/>
    <s v=""/>
  </r>
  <r>
    <s v="SRM-0131"/>
    <s v="SRM"/>
    <d v="2025-11-25T18:29:02"/>
    <s v="P5"/>
    <s v="New User Setup"/>
    <s v="Middleware"/>
    <s v="SRM ticket requiring operational handling"/>
    <s v="Closed"/>
    <x v="1"/>
    <s v="Amit"/>
    <n v="72"/>
    <n v="2.2999999999999998"/>
    <n v="70.430000000000007"/>
    <d v="2025-11-28T16:54:47"/>
    <s v="Met"/>
    <n v="70.430000000000007"/>
    <s v="Low"/>
    <s v="Europe"/>
    <s v="Phone"/>
    <s v="Access Issue"/>
    <s v="No"/>
    <s v="No"/>
    <s v="Met"/>
    <n v="2025"/>
    <s v="Nov"/>
    <s v="Nov-2025"/>
    <s v="Met"/>
    <s v="48+ Hours"/>
    <n v="-1.5699999999999932"/>
  </r>
  <r>
    <s v="SRM-0789"/>
    <s v="SRM"/>
    <d v="2025-11-25T22:24:18"/>
    <s v="P5"/>
    <s v="Software Installation"/>
    <s v="Middleware"/>
    <s v="SRM ticket requiring operational handling"/>
    <s v="Closed"/>
    <x v="3"/>
    <s v="Anil"/>
    <n v="72"/>
    <n v="1.87"/>
    <n v="27.04"/>
    <d v="2025-11-27T01:26:51"/>
    <s v="Met"/>
    <n v="27.04"/>
    <s v="Medium"/>
    <s v="US"/>
    <s v="Portal"/>
    <s v="Capacity Constraint"/>
    <s v="No"/>
    <s v="No"/>
    <s v="Met"/>
    <n v="2025"/>
    <s v="Nov"/>
    <s v="Nov-2025"/>
    <s v="Met"/>
    <s v="25-48 Hours"/>
    <n v="-44.96"/>
  </r>
  <r>
    <s v="INM-0776"/>
    <s v="INM"/>
    <d v="2025-11-26T07:45:31"/>
    <s v="P4"/>
    <s v="Database Issue"/>
    <s v="Access"/>
    <s v="INM ticket requiring operational handling"/>
    <s v="Closed"/>
    <x v="3"/>
    <s v="Anil"/>
    <n v="48"/>
    <n v="2.91"/>
    <n v="32.840000000000003"/>
    <d v="2025-11-27T16:36:10"/>
    <s v="Met"/>
    <n v="32.840000000000003"/>
    <s v="High"/>
    <s v="India"/>
    <s v="Service Desk"/>
    <s v="Certificate Expiry"/>
    <s v="No"/>
    <s v="No"/>
    <s v="Met"/>
    <n v="2025"/>
    <s v="Nov"/>
    <s v="Nov-2025"/>
    <s v="Met"/>
    <s v="25-48 Hours"/>
    <n v="-15.159999999999997"/>
  </r>
  <r>
    <s v="SRM-0101"/>
    <s v="SRM"/>
    <d v="2025-11-26T23:44:47"/>
    <s v="P5"/>
    <s v="Software Installation"/>
    <s v="Application"/>
    <s v="SRM ticket requiring operational handling"/>
    <s v="Closed"/>
    <x v="3"/>
    <s v="Sneha"/>
    <n v="72"/>
    <n v="8.9700000000000006"/>
    <n v="19.36"/>
    <d v="2025-11-27T19:06:09"/>
    <s v="Met"/>
    <n v="19.36"/>
    <s v="Medium"/>
    <s v="India"/>
    <s v="Service Desk"/>
    <s v="Access Issue"/>
    <s v="No"/>
    <s v="No"/>
    <s v="Met"/>
    <n v="2025"/>
    <s v="Nov"/>
    <s v="Nov-2025"/>
    <s v="Met"/>
    <s v="9-24 Hours"/>
    <n v="-52.64"/>
  </r>
  <r>
    <s v="INM-0671"/>
    <s v="INM"/>
    <d v="2025-11-27T06:51:15"/>
    <s v="P4"/>
    <s v="Certificate/TLS"/>
    <s v="Database"/>
    <s v="INM ticket requiring operational handling"/>
    <s v="Closed"/>
    <x v="4"/>
    <s v="Rohit"/>
    <n v="48"/>
    <n v="1.6"/>
    <n v="31.57"/>
    <d v="2025-11-28T14:25:10"/>
    <s v="Met"/>
    <n v="31.57"/>
    <s v="High"/>
    <s v="APAC"/>
    <s v="Email"/>
    <s v="Access Issue"/>
    <s v="No"/>
    <s v="No"/>
    <s v="Met"/>
    <n v="2025"/>
    <s v="Nov"/>
    <s v="Nov-2025"/>
    <s v="Met"/>
    <s v="25-48 Hours"/>
    <n v="-16.43"/>
  </r>
  <r>
    <s v="PRM-0196"/>
    <s v="PRM"/>
    <d v="2025-11-27T10:17:13"/>
    <s v="P3"/>
    <s v="Process Gap"/>
    <s v="Infrastructure"/>
    <s v="PRM ticket requiring operational handling"/>
    <s v="Closed"/>
    <x v="1"/>
    <s v="Priya"/>
    <n v="24"/>
    <n v="0.94"/>
    <n v="18.05"/>
    <d v="2025-11-28T04:20:30"/>
    <s v="Met"/>
    <n v="18.05"/>
    <s v="Medium"/>
    <s v="UK"/>
    <s v="Service Desk"/>
    <s v="Application Defect"/>
    <s v="No"/>
    <s v="No"/>
    <s v="Met"/>
    <n v="2025"/>
    <s v="Nov"/>
    <s v="Nov-2025"/>
    <s v="Met"/>
    <s v="9-24 Hours"/>
    <n v="-5.9499999999999993"/>
  </r>
  <r>
    <s v="INM-0340"/>
    <s v="INM"/>
    <d v="2025-11-27T13:40:00"/>
    <s v="P5"/>
    <s v="Integration Failure"/>
    <s v="Infrastructure"/>
    <s v="INM ticket requiring operational handling"/>
    <s v="Closed"/>
    <x v="2"/>
    <s v="Swati"/>
    <n v="72"/>
    <n v="3.3"/>
    <n v="19.29"/>
    <d v="2025-11-28T08:57:26"/>
    <s v="Met"/>
    <n v="19.29"/>
    <s v="Medium"/>
    <s v="UK"/>
    <s v="Monitoring Alert"/>
    <s v="Certificate Expiry"/>
    <s v="No"/>
    <s v="No"/>
    <s v="Met"/>
    <n v="2025"/>
    <s v="Nov"/>
    <s v="Nov-2025"/>
    <s v="Met"/>
    <s v="9-24 Hours"/>
    <n v="-52.71"/>
  </r>
  <r>
    <s v="SRM-0019"/>
    <s v="SRM"/>
    <d v="2025-11-27T14:30:51"/>
    <s v="P5"/>
    <s v="Data Request"/>
    <s v="Security"/>
    <s v="SRM ticket requiring operational handling"/>
    <s v="Noticed"/>
    <x v="2"/>
    <s v="Kiran"/>
    <n v="72"/>
    <n v="8.39"/>
    <m/>
    <m/>
    <s v="Pending"/>
    <n v="801.49"/>
    <s v="Low"/>
    <s v="APAC"/>
    <s v="Portal"/>
    <s v="Unknown"/>
    <s v="No"/>
    <s v="No"/>
    <s v="Pending"/>
    <n v="2025"/>
    <s v="Nov"/>
    <s v="Nov-2025"/>
    <s v="Pending"/>
    <s v="Pending"/>
    <s v=""/>
  </r>
  <r>
    <s v="PRM-0564"/>
    <s v="PRM"/>
    <d v="2025-11-27T16:22:26"/>
    <s v="P2"/>
    <s v="Recurring Application Issue"/>
    <s v="Application"/>
    <s v="PRM ticket requiring operational handling"/>
    <s v="Closed"/>
    <x v="5"/>
    <s v="Rohit"/>
    <n v="8"/>
    <n v="1.18"/>
    <n v="16.18"/>
    <d v="2025-11-28T08:33:19"/>
    <s v="Breached"/>
    <n v="16.18"/>
    <s v="High"/>
    <s v="Europe"/>
    <s v="Email"/>
    <s v="Unknown"/>
    <s v="Yes"/>
    <s v="Yes"/>
    <s v="Breached"/>
    <n v="2025"/>
    <s v="Nov"/>
    <s v="Nov-2025"/>
    <s v="Breached"/>
    <s v="9-24 Hours"/>
    <n v="8.18"/>
  </r>
  <r>
    <s v="PRM-0252"/>
    <s v="PRM"/>
    <d v="2025-11-27T18:07:10"/>
    <s v="P4"/>
    <s v="Recurring Application Issue"/>
    <s v="Security"/>
    <s v="PRM ticket requiring operational handling"/>
    <s v="Noticed"/>
    <x v="0"/>
    <s v="Priya"/>
    <n v="48"/>
    <n v="7.1"/>
    <m/>
    <m/>
    <s v="Pending"/>
    <n v="797.88"/>
    <s v="High"/>
    <s v="India"/>
    <s v="Email"/>
    <s v="Configuration Error"/>
    <s v="No"/>
    <s v="No"/>
    <s v="Pending"/>
    <n v="2025"/>
    <s v="Nov"/>
    <s v="Nov-2025"/>
    <s v="Pending"/>
    <s v="Pending"/>
    <s v=""/>
  </r>
  <r>
    <s v="PRM-0953"/>
    <s v="PRM"/>
    <d v="2025-11-27T20:41:06"/>
    <s v="P3"/>
    <s v="Security Vulnerability"/>
    <s v="Database"/>
    <s v="PRM ticket requiring operational handling"/>
    <s v="In Process"/>
    <x v="5"/>
    <s v="Amit"/>
    <n v="24"/>
    <n v="0.83"/>
    <m/>
    <m/>
    <s v="Pending"/>
    <n v="795.32"/>
    <s v="Medium"/>
    <s v="APAC"/>
    <s v="Service Desk"/>
    <s v="Configuration Error"/>
    <s v="No"/>
    <s v="No"/>
    <s v="Pending"/>
    <n v="2025"/>
    <s v="Nov"/>
    <s v="Nov-2025"/>
    <s v="Pending"/>
    <s v="Pending"/>
    <s v=""/>
  </r>
  <r>
    <s v="PRM-0002"/>
    <s v="PRM"/>
    <d v="2025-11-27T23:37:32"/>
    <s v="P5"/>
    <s v="Integration Root Cause"/>
    <s v="Access"/>
    <s v="PRM ticket requiring operational handling"/>
    <s v="In Process"/>
    <x v="3"/>
    <s v="Asha"/>
    <n v="72"/>
    <n v="3.76"/>
    <m/>
    <m/>
    <s v="Pending"/>
    <n v="792.37"/>
    <s v="Low"/>
    <s v="US"/>
    <s v="Service Desk"/>
    <s v="Access Issue"/>
    <s v="No"/>
    <s v="No"/>
    <s v="Pending"/>
    <n v="2025"/>
    <s v="Nov"/>
    <s v="Nov-2025"/>
    <s v="Pending"/>
    <s v="Pending"/>
    <s v=""/>
  </r>
  <r>
    <s v="INM-0293"/>
    <s v="INM"/>
    <d v="2025-11-28T04:59:27"/>
    <s v="P3"/>
    <s v="Certificate/TLS"/>
    <s v="Database"/>
    <s v="INM ticket requiring operational handling"/>
    <s v="Closed"/>
    <x v="0"/>
    <s v="Sneha"/>
    <n v="24"/>
    <n v="1.6"/>
    <n v="80.569999999999993"/>
    <d v="2025-12-01T13:33:22"/>
    <s v="Breached"/>
    <n v="80.569999999999993"/>
    <s v="Medium"/>
    <s v="UK"/>
    <s v="Monitoring Alert"/>
    <s v="Third-Party Dependency"/>
    <s v="No"/>
    <s v="No"/>
    <s v="Breached"/>
    <n v="2025"/>
    <s v="Nov"/>
    <s v="Nov-2025"/>
    <s v="Breached"/>
    <s v="48+ Hours"/>
    <n v="56.569999999999993"/>
  </r>
  <r>
    <s v="PRM-0133"/>
    <s v="PRM"/>
    <d v="2025-11-28T11:56:29"/>
    <s v="P5"/>
    <s v="Database Root Cause"/>
    <s v="Application"/>
    <s v="PRM ticket requiring operational handling"/>
    <s v="Closed"/>
    <x v="4"/>
    <s v="Amit"/>
    <n v="72"/>
    <n v="6.33"/>
    <n v="28.47"/>
    <d v="2025-11-29T16:24:44"/>
    <s v="Met"/>
    <n v="28.47"/>
    <s v="Low"/>
    <s v="US"/>
    <s v="Email"/>
    <s v="Access Issue"/>
    <s v="No"/>
    <s v="No"/>
    <s v="Met"/>
    <n v="2025"/>
    <s v="Nov"/>
    <s v="Nov-2025"/>
    <s v="Met"/>
    <s v="25-48 Hours"/>
    <n v="-43.53"/>
  </r>
  <r>
    <s v="PRM-0738"/>
    <s v="PRM"/>
    <d v="2025-11-28T14:03:13"/>
    <s v="P3"/>
    <s v="Database Root Cause"/>
    <s v="Reporting"/>
    <s v="PRM ticket requiring operational handling"/>
    <s v="Closed"/>
    <x v="0"/>
    <s v="Kiran"/>
    <n v="24"/>
    <n v="2.21"/>
    <n v="6.7"/>
    <d v="2025-11-28T20:45:25"/>
    <s v="Met"/>
    <n v="6.7"/>
    <s v="Low"/>
    <s v="Europe"/>
    <s v="Email"/>
    <s v="Infrastructure Failure"/>
    <s v="No"/>
    <s v="No"/>
    <s v="Met"/>
    <n v="2025"/>
    <s v="Nov"/>
    <s v="Nov-2025"/>
    <s v="Met"/>
    <s v="5-8 Hours"/>
    <n v="-17.3"/>
  </r>
  <r>
    <s v="PRM-0585"/>
    <s v="PRM"/>
    <d v="2025-11-28T16:50:45"/>
    <s v="P4"/>
    <s v="Capacity Problem"/>
    <s v="Reporting"/>
    <s v="PRM ticket requiring operational handling"/>
    <s v="Closed"/>
    <x v="4"/>
    <s v="Rahul"/>
    <n v="48"/>
    <n v="2.41"/>
    <n v="20.170000000000002"/>
    <d v="2025-11-29T13:01:00"/>
    <s v="Met"/>
    <n v="20.170000000000002"/>
    <s v="Medium"/>
    <s v="US"/>
    <s v="Service Desk"/>
    <s v="Access Issue"/>
    <s v="No"/>
    <s v="No"/>
    <s v="Met"/>
    <n v="2025"/>
    <s v="Nov"/>
    <s v="Nov-2025"/>
    <s v="Met"/>
    <s v="9-24 Hours"/>
    <n v="-27.83"/>
  </r>
  <r>
    <s v="SRM-0980"/>
    <s v="SRM"/>
    <d v="2025-11-29T09:40:41"/>
    <s v="P4"/>
    <s v="New User Setup"/>
    <s v="Reporting"/>
    <s v="SRM ticket requiring operational handling"/>
    <s v="Answered"/>
    <x v="1"/>
    <s v="Swati"/>
    <n v="48"/>
    <n v="0.88"/>
    <n v="39.700000000000003"/>
    <d v="2025-12-01T01:22:27"/>
    <s v="Met"/>
    <n v="39.700000000000003"/>
    <s v="Medium"/>
    <s v="UK"/>
    <s v="Portal"/>
    <s v="Configuration Error"/>
    <s v="No"/>
    <s v="No"/>
    <s v="Met"/>
    <n v="2025"/>
    <s v="Nov"/>
    <s v="Nov-2025"/>
    <s v="Met"/>
    <s v="25-48 Hours"/>
    <n v="-8.2999999999999972"/>
  </r>
  <r>
    <s v="INM-0448"/>
    <s v="INM"/>
    <d v="2025-11-29T13:27:14"/>
    <s v="P2"/>
    <s v="Performance Issue"/>
    <s v="Database"/>
    <s v="INM ticket requiring operational handling"/>
    <s v="Closed"/>
    <x v="1"/>
    <s v="Arjun"/>
    <n v="8"/>
    <n v="0.68"/>
    <n v="4.22"/>
    <d v="2025-11-29T17:40:44"/>
    <s v="Met"/>
    <n v="4.22"/>
    <s v="High"/>
    <s v="US"/>
    <s v="Phone"/>
    <s v="Application Defect"/>
    <s v="No"/>
    <s v="No"/>
    <s v="Met"/>
    <n v="2025"/>
    <s v="Nov"/>
    <s v="Nov-2025"/>
    <s v="Met"/>
    <s v="5-8 Hours"/>
    <n v="-3.7800000000000002"/>
  </r>
  <r>
    <s v="PRM-0124"/>
    <s v="PRM"/>
    <d v="2025-11-30T11:30:32"/>
    <s v="P4"/>
    <s v="Recurring Application Issue"/>
    <s v="Database"/>
    <s v="PRM ticket requiring operational handling"/>
    <s v="Noticed"/>
    <x v="5"/>
    <s v="Kiran"/>
    <n v="48"/>
    <n v="2.33"/>
    <m/>
    <m/>
    <s v="Pending"/>
    <n v="732.49"/>
    <s v="Low"/>
    <s v="US"/>
    <s v="Portal"/>
    <s v="Certificate Expiry"/>
    <s v="No"/>
    <s v="No"/>
    <s v="Pending"/>
    <n v="2025"/>
    <s v="Nov"/>
    <s v="Nov-2025"/>
    <s v="Pending"/>
    <s v="Pending"/>
    <s v=""/>
  </r>
  <r>
    <s v="PRM-0939"/>
    <s v="PRM"/>
    <d v="2025-12-01T00:09:07"/>
    <s v="P4"/>
    <s v="Infrastructure Root Cause"/>
    <s v="Application"/>
    <s v="PRM ticket requiring operational handling"/>
    <s v="Closed"/>
    <x v="1"/>
    <s v="Kiran"/>
    <n v="48"/>
    <n v="4.55"/>
    <n v="13.56"/>
    <d v="2025-12-01T13:43:00"/>
    <s v="Met"/>
    <n v="13.56"/>
    <s v="High"/>
    <s v="APAC"/>
    <s v="Monitoring Alert"/>
    <s v="Unknown"/>
    <s v="No"/>
    <s v="No"/>
    <s v="Met"/>
    <n v="2025"/>
    <s v="Dec"/>
    <s v="Dec-2025"/>
    <s v="Met"/>
    <s v="9-24 Hours"/>
    <n v="-34.44"/>
  </r>
  <r>
    <s v="INM-0274"/>
    <s v="INM"/>
    <d v="2025-12-01T16:57:45"/>
    <s v="P4"/>
    <s v="Application Down"/>
    <s v="Infrastructure"/>
    <s v="INM ticket requiring operational handling"/>
    <s v="Closed"/>
    <x v="5"/>
    <s v="Priya"/>
    <n v="48"/>
    <n v="3.08"/>
    <n v="26.99"/>
    <d v="2025-12-02T19:57:11"/>
    <s v="Met"/>
    <n v="26.99"/>
    <s v="High"/>
    <s v="APAC"/>
    <s v="Service Desk"/>
    <s v="Certificate Expiry"/>
    <s v="No"/>
    <s v="No"/>
    <s v="Met"/>
    <n v="2025"/>
    <s v="Dec"/>
    <s v="Dec-2025"/>
    <s v="Met"/>
    <s v="25-48 Hours"/>
    <n v="-21.01"/>
  </r>
  <r>
    <s v="INM-0684"/>
    <s v="INM"/>
    <d v="2025-12-01T22:35:41"/>
    <s v="P3"/>
    <s v="Login/Access"/>
    <s v="Database"/>
    <s v="INM ticket requiring operational handling"/>
    <s v="Noticed"/>
    <x v="2"/>
    <s v="Sneha"/>
    <n v="24"/>
    <n v="2.33"/>
    <m/>
    <m/>
    <s v="Pending"/>
    <n v="697.41"/>
    <s v="Low"/>
    <s v="US"/>
    <s v="Portal"/>
    <s v="Infrastructure Failure"/>
    <s v="No"/>
    <s v="No"/>
    <s v="Pending"/>
    <n v="2025"/>
    <s v="Dec"/>
    <s v="Dec-2025"/>
    <s v="Pending"/>
    <s v="Pending"/>
    <s v=""/>
  </r>
  <r>
    <s v="SRM-0307"/>
    <s v="SRM"/>
    <d v="2025-12-01T22:55:23"/>
    <s v="P4"/>
    <s v="Data Request"/>
    <s v="Access"/>
    <s v="SRM ticket requiring operational handling"/>
    <s v="Noticed"/>
    <x v="4"/>
    <s v="Kavya"/>
    <n v="48"/>
    <n v="1.18"/>
    <m/>
    <m/>
    <s v="Pending"/>
    <n v="697.08"/>
    <s v="Medium"/>
    <s v="APAC"/>
    <s v="Service Desk"/>
    <s v="Certificate Expiry"/>
    <s v="No"/>
    <s v="No"/>
    <s v="Pending"/>
    <n v="2025"/>
    <s v="Dec"/>
    <s v="Dec-2025"/>
    <s v="Pending"/>
    <s v="Pending"/>
    <s v=""/>
  </r>
  <r>
    <s v="INM-0515"/>
    <s v="INM"/>
    <d v="2025-12-02T03:12:45"/>
    <s v="P4"/>
    <s v="Server Issue"/>
    <s v="Database"/>
    <s v="INM ticket requiring operational handling"/>
    <s v="In Process"/>
    <x v="1"/>
    <s v="Divya"/>
    <n v="48"/>
    <n v="0.82"/>
    <m/>
    <m/>
    <s v="Pending"/>
    <n v="692.79"/>
    <s v="High"/>
    <s v="US"/>
    <s v="Portal"/>
    <s v="Configuration Error"/>
    <s v="No"/>
    <s v="No"/>
    <s v="Pending"/>
    <n v="2025"/>
    <s v="Dec"/>
    <s v="Dec-2025"/>
    <s v="Pending"/>
    <s v="Pending"/>
    <s v=""/>
  </r>
  <r>
    <s v="INM-0195"/>
    <s v="INM"/>
    <d v="2025-12-02T12:50:47"/>
    <s v="P2"/>
    <s v="Login/Access"/>
    <s v="Reporting"/>
    <s v="INM ticket requiring operational handling"/>
    <s v="Closed"/>
    <x v="5"/>
    <s v="Divya"/>
    <n v="8"/>
    <n v="0.63"/>
    <n v="4.79"/>
    <d v="2025-12-02T17:38:13"/>
    <s v="Met"/>
    <n v="4.79"/>
    <s v="High"/>
    <s v="Europe"/>
    <s v="Service Desk"/>
    <s v="Access Issue"/>
    <s v="No"/>
    <s v="No"/>
    <s v="Met"/>
    <n v="2025"/>
    <s v="Dec"/>
    <s v="Dec-2025"/>
    <s v="Met"/>
    <s v="5-8 Hours"/>
    <n v="-3.21"/>
  </r>
  <r>
    <s v="PRM-0161"/>
    <s v="PRM"/>
    <d v="2025-12-02T16:35:24"/>
    <s v="P5"/>
    <s v="Infrastructure Root Cause"/>
    <s v="Middleware"/>
    <s v="PRM ticket requiring operational handling"/>
    <s v="Noticed"/>
    <x v="0"/>
    <s v="Amit"/>
    <n v="72"/>
    <n v="8.7200000000000006"/>
    <m/>
    <m/>
    <s v="Pending"/>
    <n v="679.41"/>
    <s v="Low"/>
    <s v="Europe"/>
    <s v="Portal"/>
    <s v="Infrastructure Failure"/>
    <s v="No"/>
    <s v="No"/>
    <s v="Pending"/>
    <n v="2025"/>
    <s v="Dec"/>
    <s v="Dec-2025"/>
    <s v="Pending"/>
    <s v="Pending"/>
    <s v=""/>
  </r>
  <r>
    <s v="INM-0683"/>
    <s v="INM"/>
    <d v="2025-12-02T17:09:39"/>
    <s v="P4"/>
    <s v="Database Issue"/>
    <s v="Access"/>
    <s v="INM ticket requiring operational handling"/>
    <s v="Closed"/>
    <x v="1"/>
    <s v="Arjun"/>
    <n v="48"/>
    <n v="0.99"/>
    <n v="40.92"/>
    <d v="2025-12-04T10:04:35"/>
    <s v="Met"/>
    <n v="40.92"/>
    <s v="Medium"/>
    <s v="UK"/>
    <s v="Monitoring Alert"/>
    <s v="Application Defect"/>
    <s v="Yes"/>
    <s v="No"/>
    <s v="Met"/>
    <n v="2025"/>
    <s v="Dec"/>
    <s v="Dec-2025"/>
    <s v="Met"/>
    <s v="25-48 Hours"/>
    <n v="-7.0799999999999983"/>
  </r>
  <r>
    <s v="INM-0451"/>
    <s v="INM"/>
    <d v="2025-12-02T23:13:48"/>
    <s v="P2"/>
    <s v="Application Down"/>
    <s v="Infrastructure"/>
    <s v="INM ticket requiring operational handling"/>
    <s v="Closed"/>
    <x v="0"/>
    <s v="Divya"/>
    <n v="8"/>
    <n v="0.56000000000000005"/>
    <n v="4.03"/>
    <d v="2025-12-03T03:15:24"/>
    <s v="Met"/>
    <n v="4.03"/>
    <s v="High"/>
    <s v="US"/>
    <s v="Portal"/>
    <s v="User Error"/>
    <s v="No"/>
    <s v="No"/>
    <s v="Met"/>
    <n v="2025"/>
    <s v="Dec"/>
    <s v="Dec-2025"/>
    <s v="Met"/>
    <s v="5-8 Hours"/>
    <n v="-3.9699999999999998"/>
  </r>
  <r>
    <s v="INM-0649"/>
    <s v="INM"/>
    <d v="2025-12-03T02:53:21"/>
    <s v="P3"/>
    <s v="Server Issue"/>
    <s v="Application"/>
    <s v="INM ticket requiring operational handling"/>
    <s v="Closed"/>
    <x v="3"/>
    <s v="Kiran"/>
    <n v="24"/>
    <n v="1.43"/>
    <n v="22.03"/>
    <d v="2025-12-04T00:55:08"/>
    <s v="Met"/>
    <n v="22.03"/>
    <s v="High"/>
    <s v="UK"/>
    <s v="Service Desk"/>
    <s v="Third-Party Dependency"/>
    <s v="No"/>
    <s v="No"/>
    <s v="Met"/>
    <n v="2025"/>
    <s v="Dec"/>
    <s v="Dec-2025"/>
    <s v="Met"/>
    <s v="9-24 Hours"/>
    <n v="-1.9699999999999989"/>
  </r>
  <r>
    <s v="SRM-0829"/>
    <s v="SRM"/>
    <d v="2025-12-03T03:50:31"/>
    <s v="P5"/>
    <s v="Access Request"/>
    <s v="Access"/>
    <s v="SRM ticket requiring operational handling"/>
    <s v="Closed"/>
    <x v="4"/>
    <s v="Kavya"/>
    <n v="72"/>
    <n v="6.26"/>
    <n v="27.89"/>
    <d v="2025-12-04T07:44:03"/>
    <s v="Met"/>
    <n v="27.89"/>
    <s v="High"/>
    <s v="APAC"/>
    <s v="Service Desk"/>
    <s v="Certificate Expiry"/>
    <s v="No"/>
    <s v="No"/>
    <s v="Met"/>
    <n v="2025"/>
    <s v="Dec"/>
    <s v="Dec-2025"/>
    <s v="Met"/>
    <s v="25-48 Hours"/>
    <n v="-44.11"/>
  </r>
  <r>
    <s v="INM-0751"/>
    <s v="INM"/>
    <d v="2025-12-03T17:00:22"/>
    <s v="P5"/>
    <s v="Network Connectivity"/>
    <s v="Application"/>
    <s v="INM ticket requiring operational handling"/>
    <s v="Closed"/>
    <x v="3"/>
    <s v="Sneha"/>
    <n v="72"/>
    <n v="0.69"/>
    <n v="49.42"/>
    <d v="2025-12-05T18:25:31"/>
    <s v="Met"/>
    <n v="49.42"/>
    <s v="Low"/>
    <s v="Europe"/>
    <s v="Service Desk"/>
    <s v="Certificate Expiry"/>
    <s v="No"/>
    <s v="No"/>
    <s v="Met"/>
    <n v="2025"/>
    <s v="Dec"/>
    <s v="Dec-2025"/>
    <s v="Met"/>
    <s v="48+ Hours"/>
    <n v="-22.58"/>
  </r>
  <r>
    <s v="PRM-0831"/>
    <s v="PRM"/>
    <d v="2025-12-03T18:14:37"/>
    <s v="P3"/>
    <s v="Infrastructure Root Cause"/>
    <s v="Database"/>
    <s v="PRM ticket requiring operational handling"/>
    <s v="Closed"/>
    <x v="2"/>
    <s v="Kiran"/>
    <n v="24"/>
    <n v="1.83"/>
    <n v="3.47"/>
    <d v="2025-12-03T21:42:44"/>
    <s v="Met"/>
    <n v="3.47"/>
    <s v="High"/>
    <s v="APAC"/>
    <s v="Portal"/>
    <s v="Application Defect"/>
    <s v="No"/>
    <s v="Yes"/>
    <s v="Met"/>
    <n v="2025"/>
    <s v="Dec"/>
    <s v="Dec-2025"/>
    <s v="Met"/>
    <s v="0-4 Hours"/>
    <n v="-20.53"/>
  </r>
  <r>
    <s v="INM-0999"/>
    <s v="INM"/>
    <d v="2025-12-04T01:18:55"/>
    <s v="P3"/>
    <s v="Integration Failure"/>
    <s v="Reporting"/>
    <s v="INM ticket requiring operational handling"/>
    <s v="Closed"/>
    <x v="1"/>
    <s v="Arjun"/>
    <n v="24"/>
    <n v="1.78"/>
    <n v="12.56"/>
    <d v="2025-12-04T13:52:30"/>
    <s v="Met"/>
    <n v="12.56"/>
    <s v="Low"/>
    <s v="UK"/>
    <s v="Portal"/>
    <s v="Configuration Error"/>
    <s v="No"/>
    <s v="No"/>
    <s v="Met"/>
    <n v="2025"/>
    <s v="Dec"/>
    <s v="Dec-2025"/>
    <s v="Met"/>
    <s v="9-24 Hours"/>
    <n v="-11.44"/>
  </r>
  <r>
    <s v="PRM-0297"/>
    <s v="PRM"/>
    <d v="2025-12-04T02:36:39"/>
    <s v="P2"/>
    <s v="Capacity Problem"/>
    <s v="Security"/>
    <s v="PRM ticket requiring operational handling"/>
    <s v="In Process"/>
    <x v="2"/>
    <s v="Priya"/>
    <n v="8"/>
    <n v="0.46"/>
    <m/>
    <m/>
    <s v="Pending"/>
    <n v="645.39"/>
    <s v="High"/>
    <s v="UK"/>
    <s v="Email"/>
    <s v="Infrastructure Failure"/>
    <s v="No"/>
    <s v="No"/>
    <s v="Pending"/>
    <n v="2025"/>
    <s v="Dec"/>
    <s v="Dec-2025"/>
    <s v="Pending"/>
    <s v="Pending"/>
    <s v=""/>
  </r>
  <r>
    <s v="INM-0200"/>
    <s v="INM"/>
    <d v="2025-12-04T03:31:56"/>
    <s v="P2"/>
    <s v="Login/Access"/>
    <s v="Security"/>
    <s v="INM ticket requiring operational handling"/>
    <s v="Closed"/>
    <x v="0"/>
    <s v="Pooja"/>
    <n v="8"/>
    <n v="1.0900000000000001"/>
    <n v="2.2000000000000002"/>
    <d v="2025-12-04T05:44:01"/>
    <s v="Met"/>
    <n v="2.2000000000000002"/>
    <s v="High"/>
    <s v="APAC"/>
    <s v="Portal"/>
    <s v="Application Defect"/>
    <s v="No"/>
    <s v="No"/>
    <s v="Met"/>
    <n v="2025"/>
    <s v="Dec"/>
    <s v="Dec-2025"/>
    <s v="Met"/>
    <s v="0-4 Hours"/>
    <n v="-5.8"/>
  </r>
  <r>
    <s v="SRM-0783"/>
    <s v="SRM"/>
    <d v="2025-12-04T11:53:53"/>
    <s v="P4"/>
    <s v="Certificate Request"/>
    <s v="Application"/>
    <s v="SRM ticket requiring operational handling"/>
    <s v="Closed"/>
    <x v="2"/>
    <s v="Amit"/>
    <n v="48"/>
    <n v="2.37"/>
    <n v="27.04"/>
    <d v="2025-12-05T14:56:22"/>
    <s v="Met"/>
    <n v="27.04"/>
    <s v="Medium"/>
    <s v="India"/>
    <s v="Phone"/>
    <s v="User Error"/>
    <s v="No"/>
    <s v="No"/>
    <s v="Met"/>
    <n v="2025"/>
    <s v="Dec"/>
    <s v="Dec-2025"/>
    <s v="Met"/>
    <s v="25-48 Hours"/>
    <n v="-20.96"/>
  </r>
  <r>
    <s v="INM-0503"/>
    <s v="INM"/>
    <d v="2025-12-04T16:06:54"/>
    <s v="P3"/>
    <s v="Network Connectivity"/>
    <s v="Access"/>
    <s v="INM ticket requiring operational handling"/>
    <s v="Noticed"/>
    <x v="5"/>
    <s v="Nisha"/>
    <n v="24"/>
    <n v="2.78"/>
    <m/>
    <m/>
    <s v="Pending"/>
    <n v="631.88"/>
    <s v="High"/>
    <s v="US"/>
    <s v="Phone"/>
    <s v="Certificate Expiry"/>
    <s v="No"/>
    <s v="No"/>
    <s v="Pending"/>
    <n v="2025"/>
    <s v="Dec"/>
    <s v="Dec-2025"/>
    <s v="Pending"/>
    <s v="Pending"/>
    <s v=""/>
  </r>
  <r>
    <s v="INM-0853"/>
    <s v="INM"/>
    <d v="2025-12-05T02:10:06"/>
    <s v="P2"/>
    <s v="Network Connectivity"/>
    <s v="Security"/>
    <s v="INM ticket requiring operational handling"/>
    <s v="Closed"/>
    <x v="1"/>
    <s v="Meera"/>
    <n v="8"/>
    <n v="1.32"/>
    <n v="3.08"/>
    <d v="2025-12-05T05:15:01"/>
    <s v="Met"/>
    <n v="3.08"/>
    <s v="High"/>
    <s v="UK"/>
    <s v="Service Desk"/>
    <s v="User Error"/>
    <s v="No"/>
    <s v="Yes"/>
    <s v="Met"/>
    <n v="2025"/>
    <s v="Dec"/>
    <s v="Dec-2025"/>
    <s v="Met"/>
    <s v="0-4 Hours"/>
    <n v="-4.92"/>
  </r>
  <r>
    <s v="INM-0337"/>
    <s v="INM"/>
    <d v="2025-12-05T02:35:19"/>
    <s v="P4"/>
    <s v="Network Connectivity"/>
    <s v="Middleware"/>
    <s v="INM ticket requiring operational handling"/>
    <s v="In Process"/>
    <x v="3"/>
    <s v="Amit"/>
    <n v="48"/>
    <n v="2.58"/>
    <m/>
    <m/>
    <s v="Pending"/>
    <n v="621.41"/>
    <s v="High"/>
    <s v="India"/>
    <s v="Email"/>
    <s v="User Error"/>
    <s v="No"/>
    <s v="No"/>
    <s v="Pending"/>
    <n v="2025"/>
    <s v="Dec"/>
    <s v="Dec-2025"/>
    <s v="Pending"/>
    <s v="Pending"/>
    <s v=""/>
  </r>
  <r>
    <s v="SRM-0055"/>
    <s v="SRM"/>
    <d v="2025-12-05T06:35:33"/>
    <s v="P4"/>
    <s v="Report Request"/>
    <s v="Security"/>
    <s v="SRM ticket requiring operational handling"/>
    <s v="Noticed"/>
    <x v="1"/>
    <s v="Swati"/>
    <n v="48"/>
    <n v="4.03"/>
    <m/>
    <m/>
    <s v="Pending"/>
    <n v="617.41"/>
    <s v="Medium"/>
    <s v="US"/>
    <s v="Service Desk"/>
    <s v="Unknown"/>
    <s v="No"/>
    <s v="No"/>
    <s v="Pending"/>
    <n v="2025"/>
    <s v="Dec"/>
    <s v="Dec-2025"/>
    <s v="Pending"/>
    <s v="Pending"/>
    <s v=""/>
  </r>
  <r>
    <s v="SRM-0370"/>
    <s v="SRM"/>
    <d v="2025-12-05T06:47:14"/>
    <s v="P5"/>
    <s v="Software Installation"/>
    <s v="Application"/>
    <s v="SRM ticket requiring operational handling"/>
    <s v="In Process"/>
    <x v="1"/>
    <s v="Kavya"/>
    <n v="72"/>
    <n v="2.37"/>
    <m/>
    <m/>
    <s v="Pending"/>
    <n v="617.21"/>
    <s v="Medium"/>
    <s v="US"/>
    <s v="Email"/>
    <s v="Unknown"/>
    <s v="No"/>
    <s v="No"/>
    <s v="Pending"/>
    <n v="2025"/>
    <s v="Dec"/>
    <s v="Dec-2025"/>
    <s v="Pending"/>
    <s v="Pending"/>
    <s v=""/>
  </r>
  <r>
    <s v="SRM-0492"/>
    <s v="SRM"/>
    <d v="2025-12-05T21:58:58"/>
    <s v="P5"/>
    <s v="Data Request"/>
    <s v="Application"/>
    <s v="SRM ticket requiring operational handling"/>
    <s v="In Process"/>
    <x v="4"/>
    <s v="Sneha"/>
    <n v="72"/>
    <n v="7.84"/>
    <m/>
    <m/>
    <s v="Pending"/>
    <n v="602.02"/>
    <s v="Medium"/>
    <s v="UK"/>
    <s v="Service Desk"/>
    <s v="Network Issue"/>
    <s v="No"/>
    <s v="No"/>
    <s v="Pending"/>
    <n v="2025"/>
    <s v="Dec"/>
    <s v="Dec-2025"/>
    <s v="Pending"/>
    <s v="Pending"/>
    <s v=""/>
  </r>
  <r>
    <s v="PRM-0155"/>
    <s v="PRM"/>
    <d v="2025-12-05T23:54:25"/>
    <s v="P5"/>
    <s v="Infrastructure Root Cause"/>
    <s v="Reporting"/>
    <s v="PRM ticket requiring operational handling"/>
    <s v="Closed"/>
    <x v="5"/>
    <s v="Asha"/>
    <n v="72"/>
    <n v="9.86"/>
    <n v="164.13"/>
    <d v="2025-12-12T20:02:30"/>
    <s v="Breached"/>
    <n v="164.13"/>
    <s v="Low"/>
    <s v="US"/>
    <s v="Monitoring Alert"/>
    <s v="Network Issue"/>
    <s v="No"/>
    <s v="No"/>
    <s v="Breached"/>
    <n v="2025"/>
    <s v="Dec"/>
    <s v="Dec-2025"/>
    <s v="Breached"/>
    <s v="48+ Hours"/>
    <n v="92.13"/>
  </r>
  <r>
    <s v="PRM-0771"/>
    <s v="PRM"/>
    <d v="2025-12-06T13:08:40"/>
    <s v="P4"/>
    <s v="Security Vulnerability"/>
    <s v="Application"/>
    <s v="PRM ticket requiring operational handling"/>
    <s v="Answered"/>
    <x v="5"/>
    <s v="Ravi"/>
    <n v="48"/>
    <n v="4.7300000000000004"/>
    <n v="45.68"/>
    <d v="2025-12-08T10:49:27"/>
    <s v="Met"/>
    <n v="45.68"/>
    <s v="High"/>
    <s v="Europe"/>
    <s v="Phone"/>
    <s v="Access Issue"/>
    <s v="No"/>
    <s v="No"/>
    <s v="Met"/>
    <n v="2025"/>
    <s v="Dec"/>
    <s v="Dec-2025"/>
    <s v="Met"/>
    <s v="25-48 Hours"/>
    <n v="-2.3200000000000003"/>
  </r>
  <r>
    <s v="SRM-0330"/>
    <s v="SRM"/>
    <d v="2025-12-06T16:01:58"/>
    <s v="P4"/>
    <s v="Certificate Request"/>
    <s v="Security"/>
    <s v="SRM ticket requiring operational handling"/>
    <s v="In Process"/>
    <x v="4"/>
    <s v="Kiran"/>
    <n v="48"/>
    <n v="1.92"/>
    <m/>
    <m/>
    <s v="Pending"/>
    <n v="583.97"/>
    <s v="Low"/>
    <s v="UK"/>
    <s v="Email"/>
    <s v="Capacity Constraint"/>
    <s v="No"/>
    <s v="No"/>
    <s v="Pending"/>
    <n v="2025"/>
    <s v="Dec"/>
    <s v="Dec-2025"/>
    <s v="Pending"/>
    <s v="Pending"/>
    <s v=""/>
  </r>
  <r>
    <s v="SRM-0456"/>
    <s v="SRM"/>
    <d v="2025-12-07T03:14:25"/>
    <s v="P3"/>
    <s v="Software Installation"/>
    <s v="Middleware"/>
    <s v="SRM ticket requiring operational handling"/>
    <s v="In Process"/>
    <x v="0"/>
    <s v="Meera"/>
    <n v="24"/>
    <n v="1.25"/>
    <m/>
    <m/>
    <s v="Pending"/>
    <n v="572.76"/>
    <s v="High"/>
    <s v="UK"/>
    <s v="Phone"/>
    <s v="Network Issue"/>
    <s v="No"/>
    <s v="No"/>
    <s v="Pending"/>
    <n v="2025"/>
    <s v="Dec"/>
    <s v="Dec-2025"/>
    <s v="Pending"/>
    <s v="Pending"/>
    <s v=""/>
  </r>
  <r>
    <s v="INM-0466"/>
    <s v="INM"/>
    <d v="2025-12-07T07:34:20"/>
    <s v="P1"/>
    <s v="Application Down"/>
    <s v="Infrastructure"/>
    <s v="INM ticket requiring operational handling"/>
    <s v="Closed"/>
    <x v="3"/>
    <s v="Kavya"/>
    <n v="4"/>
    <n v="0.31"/>
    <n v="1.72"/>
    <d v="2025-12-07T09:17:36"/>
    <s v="Met"/>
    <n v="1.72"/>
    <s v="Critical"/>
    <s v="Europe"/>
    <s v="Monitoring Alert"/>
    <s v="User Error"/>
    <s v="No"/>
    <s v="Yes"/>
    <s v="Met"/>
    <n v="2025"/>
    <s v="Dec"/>
    <s v="Dec-2025"/>
    <s v="Met"/>
    <s v="0-4 Hours"/>
    <n v="-2.2800000000000002"/>
  </r>
  <r>
    <s v="PRM-0639"/>
    <s v="PRM"/>
    <d v="2025-12-07T11:24:19"/>
    <s v="P4"/>
    <s v="Integration Root Cause"/>
    <s v="Security"/>
    <s v="PRM ticket requiring operational handling"/>
    <s v="Closed"/>
    <x v="4"/>
    <s v="Asha"/>
    <n v="48"/>
    <n v="1.81"/>
    <n v="32.9"/>
    <d v="2025-12-08T20:18:03"/>
    <s v="Met"/>
    <n v="32.9"/>
    <s v="High"/>
    <s v="US"/>
    <s v="Portal"/>
    <s v="Capacity Constraint"/>
    <s v="No"/>
    <s v="No"/>
    <s v="Met"/>
    <n v="2025"/>
    <s v="Dec"/>
    <s v="Dec-2025"/>
    <s v="Met"/>
    <s v="25-48 Hours"/>
    <n v="-15.100000000000001"/>
  </r>
  <r>
    <s v="INM-0609"/>
    <s v="INM"/>
    <d v="2025-12-07T20:45:28"/>
    <s v="P3"/>
    <s v="Certificate/TLS"/>
    <s v="Security"/>
    <s v="INM ticket requiring operational handling"/>
    <s v="Closed"/>
    <x v="5"/>
    <s v="Meera"/>
    <n v="24"/>
    <n v="2.68"/>
    <n v="15.53"/>
    <d v="2025-12-08T12:17:13"/>
    <s v="Met"/>
    <n v="15.53"/>
    <s v="Low"/>
    <s v="US"/>
    <s v="Phone"/>
    <s v="Capacity Constraint"/>
    <s v="No"/>
    <s v="No"/>
    <s v="Met"/>
    <n v="2025"/>
    <s v="Dec"/>
    <s v="Dec-2025"/>
    <s v="Met"/>
    <s v="9-24 Hours"/>
    <n v="-8.4700000000000006"/>
  </r>
  <r>
    <s v="INM-0064"/>
    <s v="INM"/>
    <d v="2025-12-08T05:59:25"/>
    <s v="P4"/>
    <s v="Integration Failure"/>
    <s v="Application"/>
    <s v="INM ticket requiring operational handling"/>
    <s v="In Process"/>
    <x v="2"/>
    <s v="Pooja"/>
    <n v="48"/>
    <n v="2.88"/>
    <m/>
    <m/>
    <s v="Pending"/>
    <n v="546.01"/>
    <s v="Low"/>
    <s v="India"/>
    <s v="Monitoring Alert"/>
    <s v="Access Issue"/>
    <s v="No"/>
    <s v="No"/>
    <s v="Pending"/>
    <n v="2025"/>
    <s v="Dec"/>
    <s v="Dec-2025"/>
    <s v="Pending"/>
    <s v="Pending"/>
    <s v=""/>
  </r>
  <r>
    <s v="SRM-0540"/>
    <s v="SRM"/>
    <d v="2025-12-08T07:34:58"/>
    <s v="P2"/>
    <s v="Software Installation"/>
    <s v="Application"/>
    <s v="SRM ticket requiring operational handling"/>
    <s v="Noticed"/>
    <x v="1"/>
    <s v="Nisha"/>
    <n v="8"/>
    <n v="0.1"/>
    <m/>
    <m/>
    <s v="Pending"/>
    <n v="544.41999999999996"/>
    <s v="High"/>
    <s v="UK"/>
    <s v="Monitoring Alert"/>
    <s v="Certificate Expiry"/>
    <s v="No"/>
    <s v="Yes"/>
    <s v="Pending"/>
    <n v="2025"/>
    <s v="Dec"/>
    <s v="Dec-2025"/>
    <s v="Pending"/>
    <s v="Pending"/>
    <s v=""/>
  </r>
  <r>
    <s v="PRM-0848"/>
    <s v="PRM"/>
    <d v="2025-12-08T10:17:03"/>
    <s v="P4"/>
    <s v="Capacity Problem"/>
    <s v="Infrastructure"/>
    <s v="PRM ticket requiring operational handling"/>
    <s v="Closed"/>
    <x v="0"/>
    <s v="Kavya"/>
    <n v="48"/>
    <n v="1.17"/>
    <n v="15.25"/>
    <d v="2025-12-09T01:32:13"/>
    <s v="Met"/>
    <n v="15.25"/>
    <s v="Low"/>
    <s v="UK"/>
    <s v="Email"/>
    <s v="Configuration Error"/>
    <s v="No"/>
    <s v="No"/>
    <s v="Met"/>
    <n v="2025"/>
    <s v="Dec"/>
    <s v="Dec-2025"/>
    <s v="Met"/>
    <s v="9-24 Hours"/>
    <n v="-32.75"/>
  </r>
  <r>
    <s v="INM-0861"/>
    <s v="INM"/>
    <d v="2025-12-08T18:02:03"/>
    <s v="P4"/>
    <s v="Server Issue"/>
    <s v="Database"/>
    <s v="INM ticket requiring operational handling"/>
    <s v="Closed"/>
    <x v="5"/>
    <s v="Divya"/>
    <n v="48"/>
    <n v="3.94"/>
    <n v="29.27"/>
    <d v="2025-12-09T23:18:32"/>
    <s v="Met"/>
    <n v="29.27"/>
    <s v="High"/>
    <s v="APAC"/>
    <s v="Email"/>
    <s v="Capacity Constraint"/>
    <s v="No"/>
    <s v="No"/>
    <s v="Met"/>
    <n v="2025"/>
    <s v="Dec"/>
    <s v="Dec-2025"/>
    <s v="Met"/>
    <s v="25-48 Hours"/>
    <n v="-18.73"/>
  </r>
  <r>
    <s v="PRM-0517"/>
    <s v="PRM"/>
    <d v="2025-12-08T19:58:45"/>
    <s v="P2"/>
    <s v="Capacity Problem"/>
    <s v="Access"/>
    <s v="PRM ticket requiring operational handling"/>
    <s v="Closed"/>
    <x v="4"/>
    <s v="Pooja"/>
    <n v="8"/>
    <n v="0.91"/>
    <n v="14.72"/>
    <d v="2025-12-09T10:42:05"/>
    <s v="Breached"/>
    <n v="14.72"/>
    <s v="High"/>
    <s v="APAC"/>
    <s v="Service Desk"/>
    <s v="Configuration Error"/>
    <s v="No"/>
    <s v="No"/>
    <s v="Breached"/>
    <n v="2025"/>
    <s v="Dec"/>
    <s v="Dec-2025"/>
    <s v="Breached"/>
    <s v="9-24 Hours"/>
    <n v="6.7200000000000006"/>
  </r>
  <r>
    <s v="INM-0797"/>
    <s v="INM"/>
    <d v="2025-12-08T20:02:11"/>
    <s v="P4"/>
    <s v="Application Down"/>
    <s v="Reporting"/>
    <s v="INM ticket requiring operational handling"/>
    <s v="Closed"/>
    <x v="0"/>
    <s v="Kiran"/>
    <n v="48"/>
    <n v="2.52"/>
    <n v="21.87"/>
    <d v="2025-12-09T17:54:18"/>
    <s v="Met"/>
    <n v="21.87"/>
    <s v="Medium"/>
    <s v="Europe"/>
    <s v="Monitoring Alert"/>
    <s v="User Error"/>
    <s v="No"/>
    <s v="No"/>
    <s v="Met"/>
    <n v="2025"/>
    <s v="Dec"/>
    <s v="Dec-2025"/>
    <s v="Met"/>
    <s v="9-24 Hours"/>
    <n v="-26.13"/>
  </r>
  <r>
    <s v="INM-0208"/>
    <s v="INM"/>
    <d v="2025-12-09T11:13:48"/>
    <s v="P4"/>
    <s v="Application Down"/>
    <s v="Database"/>
    <s v="INM ticket requiring operational handling"/>
    <s v="Noticed"/>
    <x v="1"/>
    <s v="Swati"/>
    <n v="48"/>
    <n v="3.4"/>
    <m/>
    <m/>
    <s v="Pending"/>
    <n v="516.77"/>
    <s v="Medium"/>
    <s v="Europe"/>
    <s v="Portal"/>
    <s v="Certificate Expiry"/>
    <s v="No"/>
    <s v="No"/>
    <s v="Pending"/>
    <n v="2025"/>
    <s v="Dec"/>
    <s v="Dec-2025"/>
    <s v="Pending"/>
    <s v="Pending"/>
    <s v=""/>
  </r>
  <r>
    <s v="INM-0417"/>
    <s v="INM"/>
    <d v="2025-12-09T13:34:22"/>
    <s v="P4"/>
    <s v="Network Connectivity"/>
    <s v="Application"/>
    <s v="INM ticket requiring operational handling"/>
    <s v="In Process"/>
    <x v="0"/>
    <s v="Kavya"/>
    <n v="48"/>
    <n v="4.5999999999999996"/>
    <m/>
    <m/>
    <s v="Pending"/>
    <n v="514.42999999999995"/>
    <s v="High"/>
    <s v="APAC"/>
    <s v="Phone"/>
    <s v="Capacity Constraint"/>
    <s v="No"/>
    <s v="No"/>
    <s v="Pending"/>
    <n v="2025"/>
    <s v="Dec"/>
    <s v="Dec-2025"/>
    <s v="Pending"/>
    <s v="Pending"/>
    <s v=""/>
  </r>
  <r>
    <s v="INM-0355"/>
    <s v="INM"/>
    <d v="2025-12-09T14:41:06"/>
    <s v="P4"/>
    <s v="Database Issue"/>
    <s v="Application"/>
    <s v="INM ticket requiring operational handling"/>
    <s v="Closed"/>
    <x v="0"/>
    <s v="Pooja"/>
    <n v="48"/>
    <n v="10.77"/>
    <n v="29.21"/>
    <d v="2025-12-10T19:53:33"/>
    <s v="Met"/>
    <n v="29.21"/>
    <s v="Low"/>
    <s v="APAC"/>
    <s v="Service Desk"/>
    <s v="Network Issue"/>
    <s v="No"/>
    <s v="No"/>
    <s v="Met"/>
    <n v="2025"/>
    <s v="Dec"/>
    <s v="Dec-2025"/>
    <s v="Met"/>
    <s v="25-48 Hours"/>
    <n v="-18.79"/>
  </r>
  <r>
    <s v="SRM-0175"/>
    <s v="SRM"/>
    <d v="2025-12-09T19:30:28"/>
    <s v="P4"/>
    <s v="Configuration Change"/>
    <s v="Reporting"/>
    <s v="SRM ticket requiring operational handling"/>
    <s v="Assigned"/>
    <x v="5"/>
    <s v="Vikram"/>
    <n v="48"/>
    <n v="2.74"/>
    <m/>
    <m/>
    <s v="Pending"/>
    <n v="508.49"/>
    <s v="Medium"/>
    <s v="Europe"/>
    <s v="Monitoring Alert"/>
    <s v="Infrastructure Failure"/>
    <s v="No"/>
    <s v="No"/>
    <s v="Pending"/>
    <n v="2025"/>
    <s v="Dec"/>
    <s v="Dec-2025"/>
    <s v="Pending"/>
    <s v="Pending"/>
    <s v=""/>
  </r>
  <r>
    <s v="PRM-0787"/>
    <s v="PRM"/>
    <d v="2025-12-10T12:15:26"/>
    <s v="P5"/>
    <s v="Performance Root Cause"/>
    <s v="Security"/>
    <s v="PRM ticket requiring operational handling"/>
    <s v="Closed"/>
    <x v="0"/>
    <s v="Neha"/>
    <n v="72"/>
    <n v="18.11"/>
    <n v="38.409999999999997"/>
    <d v="2025-12-12T02:40:11"/>
    <s v="Met"/>
    <n v="38.409999999999997"/>
    <s v="Medium"/>
    <s v="US"/>
    <s v="Phone"/>
    <s v="Certificate Expiry"/>
    <s v="No"/>
    <s v="No"/>
    <s v="Met"/>
    <n v="2025"/>
    <s v="Dec"/>
    <s v="Dec-2025"/>
    <s v="Met"/>
    <s v="25-48 Hours"/>
    <n v="-33.590000000000003"/>
  </r>
  <r>
    <s v="INM-0046"/>
    <s v="INM"/>
    <d v="2025-12-10T13:55:33"/>
    <s v="P4"/>
    <s v="Network Connectivity"/>
    <s v="Database"/>
    <s v="INM ticket requiring operational handling"/>
    <s v="In Process"/>
    <x v="2"/>
    <s v="Ravi"/>
    <n v="48"/>
    <n v="10.44"/>
    <m/>
    <m/>
    <s v="Pending"/>
    <n v="490.07"/>
    <s v="High"/>
    <s v="US"/>
    <s v="Monitoring Alert"/>
    <s v="Third-Party Dependency"/>
    <s v="No"/>
    <s v="No"/>
    <s v="Pending"/>
    <n v="2025"/>
    <s v="Dec"/>
    <s v="Dec-2025"/>
    <s v="Pending"/>
    <s v="Pending"/>
    <s v=""/>
  </r>
  <r>
    <s v="SRM-0197"/>
    <s v="SRM"/>
    <d v="2025-12-10T14:30:05"/>
    <s v="P4"/>
    <s v="Report Request"/>
    <s v="Application"/>
    <s v="SRM ticket requiring operational handling"/>
    <s v="Closed"/>
    <x v="2"/>
    <s v="Priya"/>
    <n v="48"/>
    <n v="2.14"/>
    <n v="18.649999999999999"/>
    <d v="2025-12-11T09:08:57"/>
    <s v="Met"/>
    <n v="18.649999999999999"/>
    <s v="Medium"/>
    <s v="UK"/>
    <s v="Email"/>
    <s v="Certificate Expiry"/>
    <s v="No"/>
    <s v="No"/>
    <s v="Met"/>
    <n v="2025"/>
    <s v="Dec"/>
    <s v="Dec-2025"/>
    <s v="Met"/>
    <s v="9-24 Hours"/>
    <n v="-29.35"/>
  </r>
  <r>
    <s v="INM-0959"/>
    <s v="INM"/>
    <d v="2025-12-11T03:20:23"/>
    <s v="P2"/>
    <s v="Database Issue"/>
    <s v="Reporting"/>
    <s v="INM ticket requiring operational handling"/>
    <s v="Closed"/>
    <x v="2"/>
    <s v="Nisha"/>
    <n v="8"/>
    <n v="0.72"/>
    <n v="16.78"/>
    <d v="2025-12-11T20:07:11"/>
    <s v="Breached"/>
    <n v="16.78"/>
    <s v="High"/>
    <s v="UK"/>
    <s v="Monitoring Alert"/>
    <s v="Certificate Expiry"/>
    <s v="No"/>
    <s v="Yes"/>
    <s v="Breached"/>
    <n v="2025"/>
    <s v="Dec"/>
    <s v="Dec-2025"/>
    <s v="Breached"/>
    <s v="9-24 Hours"/>
    <n v="8.7800000000000011"/>
  </r>
  <r>
    <s v="INM-0404"/>
    <s v="INM"/>
    <d v="2025-12-11T09:43:21"/>
    <s v="P4"/>
    <s v="Server Issue"/>
    <s v="Security"/>
    <s v="INM ticket requiring operational handling"/>
    <s v="Closed"/>
    <x v="0"/>
    <s v="Sneha"/>
    <n v="48"/>
    <n v="6.87"/>
    <n v="95.65"/>
    <d v="2025-12-15T09:22:38"/>
    <s v="Breached"/>
    <n v="95.65"/>
    <s v="Low"/>
    <s v="Europe"/>
    <s v="Phone"/>
    <s v="Configuration Error"/>
    <s v="No"/>
    <s v="No"/>
    <s v="Breached"/>
    <n v="2025"/>
    <s v="Dec"/>
    <s v="Dec-2025"/>
    <s v="Breached"/>
    <s v="48+ Hours"/>
    <n v="47.650000000000006"/>
  </r>
  <r>
    <s v="PRM-0634"/>
    <s v="PRM"/>
    <d v="2025-12-11T11:18:26"/>
    <s v="P4"/>
    <s v="Process Gap"/>
    <s v="Security"/>
    <s v="PRM ticket requiring operational handling"/>
    <s v="Closed"/>
    <x v="5"/>
    <s v="Priya"/>
    <n v="48"/>
    <n v="4.8600000000000003"/>
    <n v="31.21"/>
    <d v="2025-12-12T18:30:56"/>
    <s v="Met"/>
    <n v="31.21"/>
    <s v="Medium"/>
    <s v="APAC"/>
    <s v="Monitoring Alert"/>
    <s v="Capacity Constraint"/>
    <s v="No"/>
    <s v="No"/>
    <s v="Met"/>
    <n v="2025"/>
    <s v="Dec"/>
    <s v="Dec-2025"/>
    <s v="Met"/>
    <s v="25-48 Hours"/>
    <n v="-16.79"/>
  </r>
  <r>
    <s v="PRM-0035"/>
    <s v="PRM"/>
    <d v="2025-12-11T16:35:12"/>
    <s v="P4"/>
    <s v="Security Vulnerability"/>
    <s v="Infrastructure"/>
    <s v="PRM ticket requiring operational handling"/>
    <s v="In Process"/>
    <x v="3"/>
    <s v="Priya"/>
    <n v="48"/>
    <n v="1.45"/>
    <m/>
    <m/>
    <s v="Pending"/>
    <n v="463.41"/>
    <s v="High"/>
    <s v="US"/>
    <s v="Monitoring Alert"/>
    <s v="User Error"/>
    <s v="No"/>
    <s v="No"/>
    <s v="Pending"/>
    <n v="2025"/>
    <s v="Dec"/>
    <s v="Dec-2025"/>
    <s v="Pending"/>
    <s v="Pending"/>
    <s v=""/>
  </r>
  <r>
    <s v="SRM-0162"/>
    <s v="SRM"/>
    <d v="2025-12-11T20:54:03"/>
    <s v="P4"/>
    <s v="Certificate Request"/>
    <s v="Infrastructure"/>
    <s v="SRM ticket requiring operational handling"/>
    <s v="Closed"/>
    <x v="1"/>
    <s v="Vikram"/>
    <n v="48"/>
    <n v="3.67"/>
    <n v="44.07"/>
    <d v="2025-12-13T16:58:29"/>
    <s v="Met"/>
    <n v="44.07"/>
    <s v="High"/>
    <s v="UK"/>
    <s v="Service Desk"/>
    <s v="User Error"/>
    <s v="No"/>
    <s v="No"/>
    <s v="Met"/>
    <n v="2025"/>
    <s v="Dec"/>
    <s v="Dec-2025"/>
    <s v="Met"/>
    <s v="25-48 Hours"/>
    <n v="-3.9299999999999997"/>
  </r>
  <r>
    <s v="SRM-0191"/>
    <s v="SRM"/>
    <d v="2025-12-12T05:00:14"/>
    <s v="P4"/>
    <s v="Certificate Request"/>
    <s v="Access"/>
    <s v="SRM ticket requiring operational handling"/>
    <s v="Closed"/>
    <x v="1"/>
    <s v="Kiran"/>
    <n v="48"/>
    <n v="3.11"/>
    <n v="120.65"/>
    <d v="2025-12-17T05:39:00"/>
    <s v="Breached"/>
    <n v="120.65"/>
    <s v="High"/>
    <s v="APAC"/>
    <s v="Service Desk"/>
    <s v="Third-Party Dependency"/>
    <s v="No"/>
    <s v="No"/>
    <s v="Breached"/>
    <n v="2025"/>
    <s v="Dec"/>
    <s v="Dec-2025"/>
    <s v="Breached"/>
    <s v="48+ Hours"/>
    <n v="72.650000000000006"/>
  </r>
  <r>
    <s v="INM-0441"/>
    <s v="INM"/>
    <d v="2025-12-12T08:25:33"/>
    <s v="P3"/>
    <s v="Integration Failure"/>
    <s v="Access"/>
    <s v="INM ticket requiring operational handling"/>
    <s v="Answered"/>
    <x v="5"/>
    <s v="Anil"/>
    <n v="24"/>
    <n v="0.68"/>
    <n v="18.03"/>
    <d v="2025-12-13T02:27:26"/>
    <s v="Met"/>
    <n v="18.03"/>
    <s v="Medium"/>
    <s v="US"/>
    <s v="Portal"/>
    <s v="Third-Party Dependency"/>
    <s v="No"/>
    <s v="No"/>
    <s v="Met"/>
    <n v="2025"/>
    <s v="Dec"/>
    <s v="Dec-2025"/>
    <s v="Met"/>
    <s v="9-24 Hours"/>
    <n v="-5.9699999999999989"/>
  </r>
  <r>
    <s v="PRM-0378"/>
    <s v="PRM"/>
    <d v="2025-12-12T08:34:49"/>
    <s v="P4"/>
    <s v="Recurring Application Issue"/>
    <s v="Middleware"/>
    <s v="PRM ticket requiring operational handling"/>
    <s v="In Process"/>
    <x v="4"/>
    <s v="Divya"/>
    <n v="48"/>
    <n v="1.59"/>
    <m/>
    <m/>
    <s v="Pending"/>
    <n v="447.42"/>
    <s v="Medium"/>
    <s v="UK"/>
    <s v="Monitoring Alert"/>
    <s v="Application Defect"/>
    <s v="No"/>
    <s v="No"/>
    <s v="Pending"/>
    <n v="2025"/>
    <s v="Dec"/>
    <s v="Dec-2025"/>
    <s v="Pending"/>
    <s v="Pending"/>
    <s v=""/>
  </r>
  <r>
    <s v="INM-0947"/>
    <s v="INM"/>
    <d v="2025-12-12T13:25:54"/>
    <s v="P3"/>
    <s v="Login/Access"/>
    <s v="Security"/>
    <s v="INM ticket requiring operational handling"/>
    <s v="Answered"/>
    <x v="4"/>
    <s v="Arjun"/>
    <n v="24"/>
    <n v="5.39"/>
    <n v="8.69"/>
    <d v="2025-12-12T22:07:09"/>
    <s v="Met"/>
    <n v="8.69"/>
    <s v="High"/>
    <s v="APAC"/>
    <s v="Monitoring Alert"/>
    <s v="Certificate Expiry"/>
    <s v="No"/>
    <s v="No"/>
    <s v="Met"/>
    <n v="2025"/>
    <s v="Dec"/>
    <s v="Dec-2025"/>
    <s v="Met"/>
    <s v="9-24 Hours"/>
    <n v="-15.31"/>
  </r>
  <r>
    <s v="INM-0325"/>
    <s v="INM"/>
    <d v="2025-12-13T20:07:28"/>
    <s v="P1"/>
    <s v="Server Issue"/>
    <s v="Infrastructure"/>
    <s v="INM ticket requiring operational handling"/>
    <s v="Closed"/>
    <x v="4"/>
    <s v="Nisha"/>
    <n v="4"/>
    <n v="0.32"/>
    <n v="2.11"/>
    <d v="2025-12-13T22:13:55"/>
    <s v="Met"/>
    <n v="2.11"/>
    <s v="Critical"/>
    <s v="India"/>
    <s v="Monitoring Alert"/>
    <s v="Infrastructure Failure"/>
    <s v="Yes"/>
    <s v="Yes"/>
    <s v="Met"/>
    <n v="2025"/>
    <s v="Dec"/>
    <s v="Dec-2025"/>
    <s v="Met"/>
    <s v="0-4 Hours"/>
    <n v="-1.8900000000000001"/>
  </r>
  <r>
    <s v="SRM-0431"/>
    <s v="SRM"/>
    <d v="2025-12-13T21:34:11"/>
    <s v="P4"/>
    <s v="Access Request"/>
    <s v="Reporting"/>
    <s v="SRM ticket requiring operational handling"/>
    <s v="Closed"/>
    <x v="5"/>
    <s v="Pooja"/>
    <n v="48"/>
    <n v="3.13"/>
    <n v="109.97"/>
    <d v="2025-12-18T11:32:18"/>
    <s v="Breached"/>
    <n v="109.97"/>
    <s v="High"/>
    <s v="Europe"/>
    <s v="Service Desk"/>
    <s v="Configuration Error"/>
    <s v="No"/>
    <s v="No"/>
    <s v="Breached"/>
    <n v="2025"/>
    <s v="Dec"/>
    <s v="Dec-2025"/>
    <s v="Breached"/>
    <s v="48+ Hours"/>
    <n v="61.97"/>
  </r>
  <r>
    <s v="INM-0012"/>
    <s v="INM"/>
    <d v="2025-12-14T04:19:05"/>
    <s v="P4"/>
    <s v="Server Issue"/>
    <s v="Middleware"/>
    <s v="INM ticket requiring operational handling"/>
    <s v="Noticed"/>
    <x v="1"/>
    <s v="Amit"/>
    <n v="48"/>
    <n v="1.94"/>
    <m/>
    <m/>
    <s v="Pending"/>
    <n v="403.68"/>
    <s v="Low"/>
    <s v="India"/>
    <s v="Monitoring Alert"/>
    <s v="Capacity Constraint"/>
    <s v="No"/>
    <s v="Yes"/>
    <s v="Pending"/>
    <n v="2025"/>
    <s v="Dec"/>
    <s v="Dec-2025"/>
    <s v="Pending"/>
    <s v="Pending"/>
    <s v=""/>
  </r>
  <r>
    <s v="PRM-0295"/>
    <s v="PRM"/>
    <d v="2025-12-14T05:32:19"/>
    <s v="P3"/>
    <s v="Security Vulnerability"/>
    <s v="Database"/>
    <s v="PRM ticket requiring operational handling"/>
    <s v="In Process"/>
    <x v="3"/>
    <s v="Divya"/>
    <n v="24"/>
    <n v="1.19"/>
    <m/>
    <m/>
    <s v="Pending"/>
    <n v="402.46"/>
    <s v="Low"/>
    <s v="APAC"/>
    <s v="Monitoring Alert"/>
    <s v="Unknown"/>
    <s v="No"/>
    <s v="No"/>
    <s v="Pending"/>
    <n v="2025"/>
    <s v="Dec"/>
    <s v="Dec-2025"/>
    <s v="Pending"/>
    <s v="Pending"/>
    <s v=""/>
  </r>
  <r>
    <s v="SRM-0426"/>
    <s v="SRM"/>
    <d v="2025-12-14T10:40:24"/>
    <s v="P4"/>
    <s v="Access Request"/>
    <s v="Security"/>
    <s v="SRM ticket requiring operational handling"/>
    <s v="Noticed"/>
    <x v="1"/>
    <s v="Vikram"/>
    <n v="48"/>
    <n v="4.5999999999999996"/>
    <m/>
    <m/>
    <s v="Pending"/>
    <n v="397.33"/>
    <s v="High"/>
    <s v="UK"/>
    <s v="Monitoring Alert"/>
    <s v="Infrastructure Failure"/>
    <s v="No"/>
    <s v="No"/>
    <s v="Pending"/>
    <n v="2025"/>
    <s v="Dec"/>
    <s v="Dec-2025"/>
    <s v="Pending"/>
    <s v="Pending"/>
    <s v=""/>
  </r>
  <r>
    <s v="SRM-0369"/>
    <s v="SRM"/>
    <d v="2025-12-14T18:31:54"/>
    <s v="P4"/>
    <s v="Software Installation"/>
    <s v="Database"/>
    <s v="SRM ticket requiring operational handling"/>
    <s v="Closed"/>
    <x v="1"/>
    <s v="Neha"/>
    <n v="48"/>
    <n v="9.06"/>
    <n v="16.329999999999998"/>
    <d v="2025-12-15T10:51:28"/>
    <s v="Met"/>
    <n v="16.329999999999998"/>
    <s v="High"/>
    <s v="Europe"/>
    <s v="Email"/>
    <s v="Third-Party Dependency"/>
    <s v="No"/>
    <s v="No"/>
    <s v="Met"/>
    <n v="2025"/>
    <s v="Dec"/>
    <s v="Dec-2025"/>
    <s v="Met"/>
    <s v="9-24 Hours"/>
    <n v="-31.67"/>
  </r>
  <r>
    <s v="SRM-0857"/>
    <s v="SRM"/>
    <d v="2025-12-15T21:03:05"/>
    <s v="P3"/>
    <s v="Software Installation"/>
    <s v="Middleware"/>
    <s v="SRM ticket requiring operational handling"/>
    <s v="In Process"/>
    <x v="3"/>
    <s v="Ravi"/>
    <n v="24"/>
    <n v="2.15"/>
    <m/>
    <m/>
    <s v="Pending"/>
    <n v="362.95"/>
    <s v="Medium"/>
    <s v="Europe"/>
    <s v="Phone"/>
    <s v="Capacity Constraint"/>
    <s v="No"/>
    <s v="Yes"/>
    <s v="Pending"/>
    <n v="2025"/>
    <s v="Dec"/>
    <s v="Dec-2025"/>
    <s v="Pending"/>
    <s v="Pending"/>
    <s v=""/>
  </r>
  <r>
    <s v="SRM-0462"/>
    <s v="SRM"/>
    <d v="2025-12-16T20:14:06"/>
    <s v="P2"/>
    <s v="Report Request"/>
    <s v="Middleware"/>
    <s v="SRM ticket requiring operational handling"/>
    <s v="Closed"/>
    <x v="5"/>
    <s v="Priya"/>
    <n v="8"/>
    <n v="0.34"/>
    <n v="1.65"/>
    <d v="2025-12-16T21:53:12"/>
    <s v="Met"/>
    <n v="1.65"/>
    <s v="High"/>
    <s v="UK"/>
    <s v="Portal"/>
    <s v="User Error"/>
    <s v="No"/>
    <s v="No"/>
    <s v="Met"/>
    <n v="2025"/>
    <s v="Dec"/>
    <s v="Dec-2025"/>
    <s v="Met"/>
    <s v="0-4 Hours"/>
    <n v="-6.35"/>
  </r>
  <r>
    <s v="SRM-0671"/>
    <s v="SRM"/>
    <d v="2025-12-16T21:15:24"/>
    <s v="P4"/>
    <s v="Configuration Change"/>
    <s v="Reporting"/>
    <s v="SRM ticket requiring operational handling"/>
    <s v="Closed"/>
    <x v="5"/>
    <s v="Asha"/>
    <n v="48"/>
    <n v="3.48"/>
    <n v="17.98"/>
    <d v="2025-12-17T15:14:10"/>
    <s v="Met"/>
    <n v="17.98"/>
    <s v="High"/>
    <s v="India"/>
    <s v="Monitoring Alert"/>
    <s v="Third-Party Dependency"/>
    <s v="No"/>
    <s v="No"/>
    <s v="Met"/>
    <n v="2025"/>
    <s v="Dec"/>
    <s v="Dec-2025"/>
    <s v="Met"/>
    <s v="9-24 Hours"/>
    <n v="-30.02"/>
  </r>
  <r>
    <s v="PRM-0086"/>
    <s v="PRM"/>
    <d v="2025-12-16T21:16:12"/>
    <s v="P5"/>
    <s v="Security Vulnerability"/>
    <s v="Infrastructure"/>
    <s v="PRM ticket requiring operational handling"/>
    <s v="Closed"/>
    <x v="5"/>
    <s v="Ravi"/>
    <n v="72"/>
    <n v="10.09"/>
    <n v="68.930000000000007"/>
    <d v="2025-12-19T18:11:44"/>
    <s v="Met"/>
    <n v="68.930000000000007"/>
    <s v="Medium"/>
    <s v="US"/>
    <s v="Portal"/>
    <s v="Infrastructure Failure"/>
    <s v="No"/>
    <s v="No"/>
    <s v="Met"/>
    <n v="2025"/>
    <s v="Dec"/>
    <s v="Dec-2025"/>
    <s v="Met"/>
    <s v="48+ Hours"/>
    <n v="-3.0699999999999932"/>
  </r>
  <r>
    <s v="SRM-0779"/>
    <s v="SRM"/>
    <d v="2025-12-16T21:56:36"/>
    <s v="P4"/>
    <s v="Account Request"/>
    <s v="Database"/>
    <s v="SRM ticket requiring operational handling"/>
    <s v="Closed"/>
    <x v="5"/>
    <s v="Manoj"/>
    <n v="48"/>
    <n v="4.25"/>
    <n v="26.28"/>
    <d v="2025-12-18T00:13:22"/>
    <s v="Met"/>
    <n v="26.28"/>
    <s v="Low"/>
    <s v="Europe"/>
    <s v="Email"/>
    <s v="User Error"/>
    <s v="No"/>
    <s v="No"/>
    <s v="Met"/>
    <n v="2025"/>
    <s v="Dec"/>
    <s v="Dec-2025"/>
    <s v="Met"/>
    <s v="25-48 Hours"/>
    <n v="-21.72"/>
  </r>
  <r>
    <s v="PRM-0292"/>
    <s v="PRM"/>
    <d v="2025-12-16T22:55:18"/>
    <s v="P2"/>
    <s v="Integration Root Cause"/>
    <s v="Security"/>
    <s v="PRM ticket requiring operational handling"/>
    <s v="Closed"/>
    <x v="3"/>
    <s v="Arjun"/>
    <n v="8"/>
    <n v="0.98"/>
    <n v="3.43"/>
    <d v="2025-12-17T02:21:02"/>
    <s v="Met"/>
    <n v="3.43"/>
    <s v="High"/>
    <s v="India"/>
    <s v="Phone"/>
    <s v="Infrastructure Failure"/>
    <s v="No"/>
    <s v="No"/>
    <s v="Met"/>
    <n v="2025"/>
    <s v="Dec"/>
    <s v="Dec-2025"/>
    <s v="Met"/>
    <s v="0-4 Hours"/>
    <n v="-4.57"/>
  </r>
  <r>
    <s v="INM-0594"/>
    <s v="INM"/>
    <d v="2025-12-17T01:35:15"/>
    <s v="P4"/>
    <s v="Application Down"/>
    <s v="Reporting"/>
    <s v="INM ticket requiring operational handling"/>
    <s v="In Process"/>
    <x v="2"/>
    <s v="Manoj"/>
    <n v="48"/>
    <n v="2.95"/>
    <m/>
    <m/>
    <s v="Pending"/>
    <n v="334.41"/>
    <s v="High"/>
    <s v="APAC"/>
    <s v="Service Desk"/>
    <s v="Infrastructure Failure"/>
    <s v="No"/>
    <s v="No"/>
    <s v="Pending"/>
    <n v="2025"/>
    <s v="Dec"/>
    <s v="Dec-2025"/>
    <s v="Pending"/>
    <s v="Pending"/>
    <s v=""/>
  </r>
  <r>
    <s v="SRM-0762"/>
    <s v="SRM"/>
    <d v="2025-12-17T02:41:06"/>
    <s v="P5"/>
    <s v="Report Request"/>
    <s v="Application"/>
    <s v="SRM ticket requiring operational handling"/>
    <s v="Noticed"/>
    <x v="1"/>
    <s v="Meera"/>
    <n v="72"/>
    <n v="9.3699999999999992"/>
    <m/>
    <m/>
    <s v="Pending"/>
    <n v="333.31"/>
    <s v="High"/>
    <s v="UK"/>
    <s v="Phone"/>
    <s v="Application Defect"/>
    <s v="No"/>
    <s v="No"/>
    <s v="Pending"/>
    <n v="2025"/>
    <s v="Dec"/>
    <s v="Dec-2025"/>
    <s v="Pending"/>
    <s v="Pending"/>
    <s v=""/>
  </r>
  <r>
    <s v="SRM-0815"/>
    <s v="SRM"/>
    <d v="2025-12-17T08:17:44"/>
    <s v="P3"/>
    <s v="Account Request"/>
    <s v="Security"/>
    <s v="SRM ticket requiring operational handling"/>
    <s v="Answered"/>
    <x v="0"/>
    <s v="Neha"/>
    <n v="24"/>
    <n v="1.07"/>
    <n v="1.61"/>
    <d v="2025-12-17T09:54:16"/>
    <s v="Met"/>
    <n v="1.61"/>
    <s v="Medium"/>
    <s v="UK"/>
    <s v="Portal"/>
    <s v="Application Defect"/>
    <s v="No"/>
    <s v="No"/>
    <s v="Met"/>
    <n v="2025"/>
    <s v="Dec"/>
    <s v="Dec-2025"/>
    <s v="Met"/>
    <s v="0-4 Hours"/>
    <n v="-22.39"/>
  </r>
  <r>
    <s v="INM-0914"/>
    <s v="INM"/>
    <d v="2025-12-17T09:35:47"/>
    <s v="P2"/>
    <s v="Application Down"/>
    <s v="Access"/>
    <s v="INM ticket requiring operational handling"/>
    <s v="Assigned"/>
    <x v="4"/>
    <s v="Meera"/>
    <n v="8"/>
    <n v="0.88"/>
    <m/>
    <m/>
    <s v="Pending"/>
    <n v="326.39999999999998"/>
    <s v="High"/>
    <s v="APAC"/>
    <s v="Monitoring Alert"/>
    <s v="Access Issue"/>
    <s v="No"/>
    <s v="No"/>
    <s v="Pending"/>
    <n v="2025"/>
    <s v="Dec"/>
    <s v="Dec-2025"/>
    <s v="Pending"/>
    <s v="Pending"/>
    <s v=""/>
  </r>
  <r>
    <s v="INM-0851"/>
    <s v="INM"/>
    <d v="2025-12-17T09:56:23"/>
    <s v="P3"/>
    <s v="Server Issue"/>
    <s v="Infrastructure"/>
    <s v="INM ticket requiring operational handling"/>
    <s v="Assigned"/>
    <x v="4"/>
    <s v="Divya"/>
    <n v="24"/>
    <n v="0.7"/>
    <m/>
    <m/>
    <s v="Pending"/>
    <n v="326.06"/>
    <s v="Medium"/>
    <s v="UK"/>
    <s v="Email"/>
    <s v="User Error"/>
    <s v="No"/>
    <s v="No"/>
    <s v="Pending"/>
    <n v="2025"/>
    <s v="Dec"/>
    <s v="Dec-2025"/>
    <s v="Pending"/>
    <s v="Pending"/>
    <s v=""/>
  </r>
  <r>
    <s v="INM-0894"/>
    <s v="INM"/>
    <d v="2025-12-17T12:42:44"/>
    <s v="P3"/>
    <s v="Database Issue"/>
    <s v="Infrastructure"/>
    <s v="INM ticket requiring operational handling"/>
    <s v="Closed"/>
    <x v="2"/>
    <s v="Swati"/>
    <n v="24"/>
    <n v="0.69"/>
    <n v="5.0199999999999996"/>
    <d v="2025-12-17T17:43:46"/>
    <s v="Met"/>
    <n v="5.0199999999999996"/>
    <s v="Medium"/>
    <s v="India"/>
    <s v="Portal"/>
    <s v="Application Defect"/>
    <s v="No"/>
    <s v="No"/>
    <s v="Met"/>
    <n v="2025"/>
    <s v="Dec"/>
    <s v="Dec-2025"/>
    <s v="Met"/>
    <s v="5-8 Hours"/>
    <n v="-18.98"/>
  </r>
  <r>
    <s v="SRM-0955"/>
    <s v="SRM"/>
    <d v="2025-12-18T14:23:44"/>
    <s v="P4"/>
    <s v="New User Setup"/>
    <s v="Security"/>
    <s v="SRM ticket requiring operational handling"/>
    <s v="Closed"/>
    <x v="0"/>
    <s v="Asha"/>
    <n v="48"/>
    <n v="7.62"/>
    <n v="29.83"/>
    <d v="2025-12-19T20:13:29"/>
    <s v="Met"/>
    <n v="29.83"/>
    <s v="High"/>
    <s v="US"/>
    <s v="Service Desk"/>
    <s v="Infrastructure Failure"/>
    <s v="No"/>
    <s v="No"/>
    <s v="Met"/>
    <n v="2025"/>
    <s v="Dec"/>
    <s v="Dec-2025"/>
    <s v="Met"/>
    <s v="25-48 Hours"/>
    <n v="-18.170000000000002"/>
  </r>
  <r>
    <s v="PRM-0425"/>
    <s v="PRM"/>
    <d v="2025-12-19T03:04:37"/>
    <s v="P3"/>
    <s v="Capacity Problem"/>
    <s v="Application"/>
    <s v="PRM ticket requiring operational handling"/>
    <s v="Closed"/>
    <x v="3"/>
    <s v="Swati"/>
    <n v="24"/>
    <n v="2.8"/>
    <n v="6.12"/>
    <d v="2025-12-19T09:11:32"/>
    <s v="Met"/>
    <n v="6.12"/>
    <s v="High"/>
    <s v="US"/>
    <s v="Email"/>
    <s v="User Error"/>
    <s v="No"/>
    <s v="No"/>
    <s v="Met"/>
    <n v="2025"/>
    <s v="Dec"/>
    <s v="Dec-2025"/>
    <s v="Met"/>
    <s v="5-8 Hours"/>
    <n v="-17.88"/>
  </r>
  <r>
    <s v="INM-0141"/>
    <s v="INM"/>
    <d v="2025-12-19T09:09:43"/>
    <s v="P4"/>
    <s v="Performance Issue"/>
    <s v="Access"/>
    <s v="INM ticket requiring operational handling"/>
    <s v="Noticed"/>
    <x v="4"/>
    <s v="Kiran"/>
    <n v="48"/>
    <n v="4.0199999999999996"/>
    <m/>
    <m/>
    <s v="Pending"/>
    <n v="278.83999999999997"/>
    <s v="Medium"/>
    <s v="UK"/>
    <s v="Email"/>
    <s v="Configuration Error"/>
    <s v="No"/>
    <s v="No"/>
    <s v="Pending"/>
    <n v="2025"/>
    <s v="Dec"/>
    <s v="Dec-2025"/>
    <s v="Pending"/>
    <s v="Pending"/>
    <s v=""/>
  </r>
  <r>
    <s v="SRM-0847"/>
    <s v="SRM"/>
    <d v="2025-12-19T13:48:15"/>
    <s v="P4"/>
    <s v="New User Setup"/>
    <s v="Reporting"/>
    <s v="SRM ticket requiring operational handling"/>
    <s v="Assigned"/>
    <x v="0"/>
    <s v="Pooja"/>
    <n v="48"/>
    <n v="2.3199999999999998"/>
    <m/>
    <m/>
    <s v="Pending"/>
    <n v="274.2"/>
    <s v="High"/>
    <s v="Europe"/>
    <s v="Monitoring Alert"/>
    <s v="Infrastructure Failure"/>
    <s v="No"/>
    <s v="No"/>
    <s v="Pending"/>
    <n v="2025"/>
    <s v="Dec"/>
    <s v="Dec-2025"/>
    <s v="Pending"/>
    <s v="Pending"/>
    <s v=""/>
  </r>
  <r>
    <s v="SRM-0748"/>
    <s v="SRM"/>
    <d v="2025-12-19T18:21:43"/>
    <s v="P4"/>
    <s v="New User Setup"/>
    <s v="Infrastructure"/>
    <s v="SRM ticket requiring operational handling"/>
    <s v="Closed"/>
    <x v="2"/>
    <s v="Priya"/>
    <n v="48"/>
    <n v="2.36"/>
    <n v="23.19"/>
    <d v="2025-12-20T17:33:09"/>
    <s v="Met"/>
    <n v="23.19"/>
    <s v="Medium"/>
    <s v="India"/>
    <s v="Phone"/>
    <s v="Network Issue"/>
    <s v="No"/>
    <s v="No"/>
    <s v="Met"/>
    <n v="2025"/>
    <s v="Dec"/>
    <s v="Dec-2025"/>
    <s v="Met"/>
    <s v="9-24 Hours"/>
    <n v="-24.81"/>
  </r>
  <r>
    <s v="PRM-0677"/>
    <s v="PRM"/>
    <d v="2025-12-19T20:49:49"/>
    <s v="P4"/>
    <s v="Database Root Cause"/>
    <s v="Application"/>
    <s v="PRM ticket requiring operational handling"/>
    <s v="Closed"/>
    <x v="3"/>
    <s v="Vikram"/>
    <n v="48"/>
    <n v="5.17"/>
    <n v="46.62"/>
    <d v="2025-12-21T19:27:01"/>
    <s v="Met"/>
    <n v="46.62"/>
    <s v="High"/>
    <s v="US"/>
    <s v="Service Desk"/>
    <s v="Unknown"/>
    <s v="No"/>
    <s v="No"/>
    <s v="Met"/>
    <n v="2025"/>
    <s v="Dec"/>
    <s v="Dec-2025"/>
    <s v="Met"/>
    <s v="25-48 Hours"/>
    <n v="-1.3800000000000026"/>
  </r>
  <r>
    <s v="PRM-0755"/>
    <s v="PRM"/>
    <d v="2025-12-19T23:09:11"/>
    <s v="P2"/>
    <s v="Recurring Application Issue"/>
    <s v="Middleware"/>
    <s v="PRM ticket requiring operational handling"/>
    <s v="Closed"/>
    <x v="2"/>
    <s v="Divya"/>
    <n v="8"/>
    <n v="1.45"/>
    <n v="6.6"/>
    <d v="2025-12-20T05:45:27"/>
    <s v="Met"/>
    <n v="6.6"/>
    <s v="High"/>
    <s v="UK"/>
    <s v="Service Desk"/>
    <s v="User Error"/>
    <s v="No"/>
    <s v="Yes"/>
    <s v="Met"/>
    <n v="2025"/>
    <s v="Dec"/>
    <s v="Dec-2025"/>
    <s v="Met"/>
    <s v="5-8 Hours"/>
    <n v="-1.4000000000000004"/>
  </r>
  <r>
    <s v="PRM-0170"/>
    <s v="PRM"/>
    <d v="2025-12-20T04:35:12"/>
    <s v="P3"/>
    <s v="Performance Root Cause"/>
    <s v="Middleware"/>
    <s v="PRM ticket requiring operational handling"/>
    <s v="Assigned"/>
    <x v="0"/>
    <s v="Vikram"/>
    <n v="24"/>
    <n v="0.97"/>
    <m/>
    <m/>
    <s v="Pending"/>
    <n v="259.41000000000003"/>
    <s v="High"/>
    <s v="Europe"/>
    <s v="Phone"/>
    <s v="Unknown"/>
    <s v="No"/>
    <s v="No"/>
    <s v="Pending"/>
    <n v="2025"/>
    <s v="Dec"/>
    <s v="Dec-2025"/>
    <s v="Pending"/>
    <s v="Pending"/>
    <s v=""/>
  </r>
  <r>
    <s v="SRM-0355"/>
    <s v="SRM"/>
    <d v="2025-12-20T07:01:54"/>
    <s v="P2"/>
    <s v="Software Installation"/>
    <s v="Middleware"/>
    <s v="SRM ticket requiring operational handling"/>
    <s v="Closed"/>
    <x v="5"/>
    <s v="Kavya"/>
    <n v="8"/>
    <n v="0.89"/>
    <n v="17.12"/>
    <d v="2025-12-21T00:09:14"/>
    <s v="Breached"/>
    <n v="17.12"/>
    <s v="High"/>
    <s v="APAC"/>
    <s v="Portal"/>
    <s v="Network Issue"/>
    <s v="Yes"/>
    <s v="No"/>
    <s v="Breached"/>
    <n v="2025"/>
    <s v="Dec"/>
    <s v="Dec-2025"/>
    <s v="Breached"/>
    <s v="9-24 Hours"/>
    <n v="9.120000000000001"/>
  </r>
  <r>
    <s v="INM-0555"/>
    <s v="INM"/>
    <d v="2025-12-20T14:42:42"/>
    <s v="P4"/>
    <s v="Login/Access"/>
    <s v="Infrastructure"/>
    <s v="INM ticket requiring operational handling"/>
    <s v="Closed"/>
    <x v="2"/>
    <s v="Manoj"/>
    <n v="48"/>
    <n v="1.9"/>
    <n v="21.09"/>
    <d v="2025-12-21T11:48:22"/>
    <s v="Met"/>
    <n v="21.09"/>
    <s v="High"/>
    <s v="Europe"/>
    <s v="Monitoring Alert"/>
    <s v="Capacity Constraint"/>
    <s v="No"/>
    <s v="Yes"/>
    <s v="Met"/>
    <n v="2025"/>
    <s v="Dec"/>
    <s v="Dec-2025"/>
    <s v="Met"/>
    <s v="9-24 Hours"/>
    <n v="-26.91"/>
  </r>
  <r>
    <s v="SRM-0437"/>
    <s v="SRM"/>
    <d v="2025-12-21T02:13:33"/>
    <s v="P4"/>
    <s v="Configuration Change"/>
    <s v="Infrastructure"/>
    <s v="SRM ticket requiring operational handling"/>
    <s v="In Process"/>
    <x v="0"/>
    <s v="Arjun"/>
    <n v="48"/>
    <n v="2.59"/>
    <m/>
    <m/>
    <s v="Pending"/>
    <n v="237.77"/>
    <s v="Low"/>
    <s v="UK"/>
    <s v="Email"/>
    <s v="Infrastructure Failure"/>
    <s v="No"/>
    <s v="No"/>
    <s v="Pending"/>
    <n v="2025"/>
    <s v="Dec"/>
    <s v="Dec-2025"/>
    <s v="Pending"/>
    <s v="Pending"/>
    <s v=""/>
  </r>
  <r>
    <s v="SRM-0624"/>
    <s v="SRM"/>
    <d v="2025-12-21T14:06:55"/>
    <s v="P5"/>
    <s v="Configuration Change"/>
    <s v="Access"/>
    <s v="SRM ticket requiring operational handling"/>
    <s v="Closed"/>
    <x v="3"/>
    <s v="Sneha"/>
    <n v="72"/>
    <n v="8.7200000000000006"/>
    <n v="52.52"/>
    <d v="2025-12-23T18:38:17"/>
    <s v="Met"/>
    <n v="52.52"/>
    <s v="Medium"/>
    <s v="UK"/>
    <s v="Service Desk"/>
    <s v="Access Issue"/>
    <s v="No"/>
    <s v="No"/>
    <s v="Met"/>
    <n v="2025"/>
    <s v="Dec"/>
    <s v="Dec-2025"/>
    <s v="Met"/>
    <s v="48+ Hours"/>
    <n v="-19.479999999999997"/>
  </r>
  <r>
    <s v="PRM-0091"/>
    <s v="PRM"/>
    <d v="2025-12-21T21:56:31"/>
    <s v="P5"/>
    <s v="Recurring Application Issue"/>
    <s v="Infrastructure"/>
    <s v="PRM ticket requiring operational handling"/>
    <s v="Closed"/>
    <x v="0"/>
    <s v="Sneha"/>
    <n v="72"/>
    <n v="9.81"/>
    <n v="31.56"/>
    <d v="2025-12-23T05:29:50"/>
    <s v="Met"/>
    <n v="31.56"/>
    <s v="High"/>
    <s v="Europe"/>
    <s v="Portal"/>
    <s v="Network Issue"/>
    <s v="No"/>
    <s v="No"/>
    <s v="Met"/>
    <n v="2025"/>
    <s v="Dec"/>
    <s v="Dec-2025"/>
    <s v="Met"/>
    <s v="25-48 Hours"/>
    <n v="-40.44"/>
  </r>
  <r>
    <s v="SRM-0651"/>
    <s v="SRM"/>
    <d v="2025-12-22T04:06:57"/>
    <s v="P5"/>
    <s v="New User Setup"/>
    <s v="Reporting"/>
    <s v="SRM ticket requiring operational handling"/>
    <s v="In Process"/>
    <x v="2"/>
    <s v="Ravi"/>
    <n v="72"/>
    <n v="2.33"/>
    <m/>
    <m/>
    <s v="Pending"/>
    <n v="211.88"/>
    <s v="High"/>
    <s v="UK"/>
    <s v="Portal"/>
    <s v="Unknown"/>
    <s v="No"/>
    <s v="No"/>
    <s v="Pending"/>
    <n v="2025"/>
    <s v="Dec"/>
    <s v="Dec-2025"/>
    <s v="Pending"/>
    <s v="Pending"/>
    <s v=""/>
  </r>
  <r>
    <s v="INM-0772"/>
    <s v="INM"/>
    <d v="2025-12-22T05:27:48"/>
    <s v="P3"/>
    <s v="Database Issue"/>
    <s v="Application"/>
    <s v="INM ticket requiring operational handling"/>
    <s v="In Process"/>
    <x v="5"/>
    <s v="Sneha"/>
    <n v="24"/>
    <n v="1.36"/>
    <m/>
    <m/>
    <s v="Pending"/>
    <n v="210.54"/>
    <s v="Low"/>
    <s v="APAC"/>
    <s v="Monitoring Alert"/>
    <s v="Network Issue"/>
    <s v="No"/>
    <s v="No"/>
    <s v="Pending"/>
    <n v="2025"/>
    <s v="Dec"/>
    <s v="Dec-2025"/>
    <s v="Pending"/>
    <s v="Pending"/>
    <s v=""/>
  </r>
  <r>
    <s v="SRM-0422"/>
    <s v="SRM"/>
    <d v="2025-12-22T06:27:12"/>
    <s v="P4"/>
    <s v="Data Request"/>
    <s v="Security"/>
    <s v="SRM ticket requiring operational handling"/>
    <s v="Answered"/>
    <x v="1"/>
    <s v="Manoj"/>
    <n v="48"/>
    <n v="2.57"/>
    <n v="26.14"/>
    <d v="2025-12-23T08:35:25"/>
    <s v="Met"/>
    <n v="26.14"/>
    <s v="Low"/>
    <s v="APAC"/>
    <s v="Phone"/>
    <s v="Capacity Constraint"/>
    <s v="No"/>
    <s v="No"/>
    <s v="Met"/>
    <n v="2025"/>
    <s v="Dec"/>
    <s v="Dec-2025"/>
    <s v="Met"/>
    <s v="25-48 Hours"/>
    <n v="-21.86"/>
  </r>
  <r>
    <s v="PRM-0956"/>
    <s v="PRM"/>
    <d v="2025-12-22T09:16:36"/>
    <s v="P3"/>
    <s v="Infrastructure Root Cause"/>
    <s v="Reporting"/>
    <s v="PRM ticket requiring operational handling"/>
    <s v="In Process"/>
    <x v="2"/>
    <s v="Asha"/>
    <n v="24"/>
    <n v="2.16"/>
    <m/>
    <m/>
    <s v="Pending"/>
    <n v="206.72"/>
    <s v="Medium"/>
    <s v="APAC"/>
    <s v="Service Desk"/>
    <s v="Capacity Constraint"/>
    <s v="No"/>
    <s v="No"/>
    <s v="Pending"/>
    <n v="2025"/>
    <s v="Dec"/>
    <s v="Dec-2025"/>
    <s v="Pending"/>
    <s v="Pending"/>
    <s v=""/>
  </r>
  <r>
    <s v="PRM-0069"/>
    <s v="PRM"/>
    <d v="2025-12-22T16:20:13"/>
    <s v="P4"/>
    <s v="Database Root Cause"/>
    <s v="Reporting"/>
    <s v="PRM ticket requiring operational handling"/>
    <s v="Answered"/>
    <x v="1"/>
    <s v="Nisha"/>
    <n v="48"/>
    <n v="3.41"/>
    <n v="61.1"/>
    <d v="2025-12-25T05:26:15"/>
    <s v="Breached"/>
    <n v="61.1"/>
    <s v="High"/>
    <s v="US"/>
    <s v="Service Desk"/>
    <s v="Certificate Expiry"/>
    <s v="No"/>
    <s v="No"/>
    <s v="Breached"/>
    <n v="2025"/>
    <s v="Dec"/>
    <s v="Dec-2025"/>
    <s v="Breached"/>
    <s v="48+ Hours"/>
    <n v="13.100000000000001"/>
  </r>
  <r>
    <s v="SRM-0653"/>
    <s v="SRM"/>
    <d v="2025-12-23T02:24:15"/>
    <s v="P4"/>
    <s v="Software Installation"/>
    <s v="Database"/>
    <s v="SRM ticket requiring operational handling"/>
    <s v="Closed"/>
    <x v="4"/>
    <s v="Priya"/>
    <n v="48"/>
    <n v="3.24"/>
    <n v="113.99"/>
    <d v="2025-12-27T20:23:30"/>
    <s v="Breached"/>
    <n v="113.99"/>
    <s v="High"/>
    <s v="US"/>
    <s v="Service Desk"/>
    <s v="Application Defect"/>
    <s v="Yes"/>
    <s v="No"/>
    <s v="Breached"/>
    <n v="2025"/>
    <s v="Dec"/>
    <s v="Dec-2025"/>
    <s v="Breached"/>
    <s v="48+ Hours"/>
    <n v="65.989999999999995"/>
  </r>
  <r>
    <s v="SRM-0421"/>
    <s v="SRM"/>
    <d v="2025-12-23T12:55:05"/>
    <s v="P5"/>
    <s v="New User Setup"/>
    <s v="Security"/>
    <s v="SRM ticket requiring operational handling"/>
    <s v="In Process"/>
    <x v="2"/>
    <s v="Sneha"/>
    <n v="72"/>
    <n v="4.78"/>
    <m/>
    <m/>
    <s v="Pending"/>
    <n v="179.08"/>
    <s v="Low"/>
    <s v="India"/>
    <s v="Service Desk"/>
    <s v="Unknown"/>
    <s v="No"/>
    <s v="No"/>
    <s v="Pending"/>
    <n v="2025"/>
    <s v="Dec"/>
    <s v="Dec-2025"/>
    <s v="Pending"/>
    <s v="Pending"/>
    <s v=""/>
  </r>
  <r>
    <s v="SRM-0973"/>
    <s v="SRM"/>
    <d v="2025-12-24T01:32:10"/>
    <s v="P3"/>
    <s v="New User Setup"/>
    <s v="Reporting"/>
    <s v="SRM ticket requiring operational handling"/>
    <s v="Assigned"/>
    <x v="2"/>
    <s v="Ravi"/>
    <n v="24"/>
    <n v="0.91"/>
    <m/>
    <m/>
    <s v="Pending"/>
    <n v="166.46"/>
    <s v="High"/>
    <s v="India"/>
    <s v="Service Desk"/>
    <s v="Configuration Error"/>
    <s v="No"/>
    <s v="Yes"/>
    <s v="Pending"/>
    <n v="2025"/>
    <s v="Dec"/>
    <s v="Dec-2025"/>
    <s v="Pending"/>
    <s v="Pending"/>
    <s v=""/>
  </r>
  <r>
    <s v="PRM-0707"/>
    <s v="PRM"/>
    <d v="2025-12-24T04:07:27"/>
    <s v="P2"/>
    <s v="Recurring Application Issue"/>
    <s v="Application"/>
    <s v="PRM ticket requiring operational handling"/>
    <s v="Noticed"/>
    <x v="4"/>
    <s v="Manoj"/>
    <n v="8"/>
    <n v="0.42"/>
    <m/>
    <m/>
    <s v="Pending"/>
    <n v="163.88"/>
    <s v="High"/>
    <s v="APAC"/>
    <s v="Monitoring Alert"/>
    <s v="Network Issue"/>
    <s v="No"/>
    <s v="No"/>
    <s v="Pending"/>
    <n v="2025"/>
    <s v="Dec"/>
    <s v="Dec-2025"/>
    <s v="Pending"/>
    <s v="Pending"/>
    <s v=""/>
  </r>
  <r>
    <s v="INM-0265"/>
    <s v="INM"/>
    <d v="2025-12-24T11:00:37"/>
    <s v="P2"/>
    <s v="Database Issue"/>
    <s v="Middleware"/>
    <s v="INM ticket requiring operational handling"/>
    <s v="Noticed"/>
    <x v="1"/>
    <s v="Swati"/>
    <n v="8"/>
    <n v="0.51"/>
    <m/>
    <m/>
    <s v="Pending"/>
    <n v="156.99"/>
    <s v="High"/>
    <s v="Europe"/>
    <s v="Phone"/>
    <s v="User Error"/>
    <s v="No"/>
    <s v="No"/>
    <s v="Pending"/>
    <n v="2025"/>
    <s v="Dec"/>
    <s v="Dec-2025"/>
    <s v="Pending"/>
    <s v="Pending"/>
    <s v=""/>
  </r>
  <r>
    <s v="SRM-0471"/>
    <s v="SRM"/>
    <d v="2025-12-24T12:32:30"/>
    <s v="P4"/>
    <s v="Configuration Change"/>
    <s v="Middleware"/>
    <s v="SRM ticket requiring operational handling"/>
    <s v="In Process"/>
    <x v="5"/>
    <s v="Meera"/>
    <n v="48"/>
    <n v="4.34"/>
    <m/>
    <m/>
    <s v="Pending"/>
    <n v="155.46"/>
    <s v="Medium"/>
    <s v="UK"/>
    <s v="Service Desk"/>
    <s v="Certificate Expiry"/>
    <s v="No"/>
    <s v="No"/>
    <s v="Pending"/>
    <n v="2025"/>
    <s v="Dec"/>
    <s v="Dec-2025"/>
    <s v="Pending"/>
    <s v="Pending"/>
    <s v=""/>
  </r>
  <r>
    <s v="PRM-0068"/>
    <s v="PRM"/>
    <d v="2025-12-24T16:59:48"/>
    <s v="P3"/>
    <s v="Database Root Cause"/>
    <s v="Infrastructure"/>
    <s v="PRM ticket requiring operational handling"/>
    <s v="Closed"/>
    <x v="3"/>
    <s v="Kavya"/>
    <n v="24"/>
    <n v="0.32"/>
    <n v="34.83"/>
    <d v="2025-12-26T03:49:41"/>
    <s v="Breached"/>
    <n v="34.83"/>
    <s v="Low"/>
    <s v="India"/>
    <s v="Phone"/>
    <s v="Application Defect"/>
    <s v="No"/>
    <s v="No"/>
    <s v="Breached"/>
    <n v="2025"/>
    <s v="Dec"/>
    <s v="Dec-2025"/>
    <s v="Breached"/>
    <s v="25-48 Hours"/>
    <n v="10.829999999999998"/>
  </r>
  <r>
    <s v="SRM-0765"/>
    <s v="SRM"/>
    <d v="2025-12-24T20:49:44"/>
    <s v="P4"/>
    <s v="Software Installation"/>
    <s v="Application"/>
    <s v="SRM ticket requiring operational handling"/>
    <s v="Closed"/>
    <x v="2"/>
    <s v="Asha"/>
    <n v="48"/>
    <n v="2.65"/>
    <n v="27.69"/>
    <d v="2025-12-26T00:31:09"/>
    <s v="Met"/>
    <n v="27.69"/>
    <s v="Medium"/>
    <s v="UK"/>
    <s v="Monitoring Alert"/>
    <s v="Application Defect"/>
    <s v="Yes"/>
    <s v="No"/>
    <s v="Met"/>
    <n v="2025"/>
    <s v="Dec"/>
    <s v="Dec-2025"/>
    <s v="Met"/>
    <s v="25-48 Hours"/>
    <n v="-20.309999999999999"/>
  </r>
  <r>
    <s v="PRM-0635"/>
    <s v="PRM"/>
    <d v="2025-12-24T23:27:18"/>
    <s v="P3"/>
    <s v="Recurring Application Issue"/>
    <s v="Infrastructure"/>
    <s v="PRM ticket requiring operational handling"/>
    <s v="Closed"/>
    <x v="1"/>
    <s v="Swati"/>
    <n v="24"/>
    <n v="4.78"/>
    <n v="6.24"/>
    <d v="2025-12-25T05:41:59"/>
    <s v="Met"/>
    <n v="6.24"/>
    <s v="High"/>
    <s v="Europe"/>
    <s v="Email"/>
    <s v="Capacity Constraint"/>
    <s v="No"/>
    <s v="No"/>
    <s v="Met"/>
    <n v="2025"/>
    <s v="Dec"/>
    <s v="Dec-2025"/>
    <s v="Met"/>
    <s v="5-8 Hours"/>
    <n v="-17.759999999999998"/>
  </r>
  <r>
    <s v="INM-0347"/>
    <s v="INM"/>
    <d v="2025-12-25T16:49:10"/>
    <s v="P2"/>
    <s v="Network Connectivity"/>
    <s v="Access"/>
    <s v="INM ticket requiring operational handling"/>
    <s v="Closed"/>
    <x v="4"/>
    <s v="Manoj"/>
    <n v="8"/>
    <n v="0.87"/>
    <n v="7"/>
    <d v="2025-12-25T23:49:19"/>
    <s v="Met"/>
    <n v="7"/>
    <s v="High"/>
    <s v="India"/>
    <s v="Portal"/>
    <s v="Third-Party Dependency"/>
    <s v="No"/>
    <s v="No"/>
    <s v="Met"/>
    <n v="2025"/>
    <s v="Dec"/>
    <s v="Dec-2025"/>
    <s v="Met"/>
    <s v="5-8 Hours"/>
    <n v="-1"/>
  </r>
  <r>
    <s v="SRM-0268"/>
    <s v="SRM"/>
    <d v="2025-12-26T05:07:08"/>
    <s v="P3"/>
    <s v="Access Request"/>
    <s v="Infrastructure"/>
    <s v="SRM ticket requiring operational handling"/>
    <s v="Assigned"/>
    <x v="3"/>
    <s v="Nisha"/>
    <n v="24"/>
    <n v="0.39"/>
    <m/>
    <m/>
    <s v="Pending"/>
    <n v="114.88"/>
    <s v="Low"/>
    <s v="India"/>
    <s v="Service Desk"/>
    <s v="Capacity Constraint"/>
    <s v="No"/>
    <s v="No"/>
    <s v="Pending"/>
    <n v="2025"/>
    <s v="Dec"/>
    <s v="Dec-2025"/>
    <s v="Pending"/>
    <s v="Pending"/>
    <s v=""/>
  </r>
  <r>
    <s v="SRM-0147"/>
    <s v="SRM"/>
    <d v="2025-12-26T05:54:40"/>
    <s v="P4"/>
    <s v="New User Setup"/>
    <s v="Access"/>
    <s v="SRM ticket requiring operational handling"/>
    <s v="Closed"/>
    <x v="3"/>
    <s v="Sneha"/>
    <n v="48"/>
    <n v="0.61"/>
    <n v="43.78"/>
    <d v="2025-12-28T01:41:17"/>
    <s v="Met"/>
    <n v="43.78"/>
    <s v="Medium"/>
    <s v="US"/>
    <s v="Service Desk"/>
    <s v="Application Defect"/>
    <s v="No"/>
    <s v="No"/>
    <s v="Met"/>
    <n v="2025"/>
    <s v="Dec"/>
    <s v="Dec-2025"/>
    <s v="Met"/>
    <s v="25-48 Hours"/>
    <n v="-4.2199999999999989"/>
  </r>
  <r>
    <s v="PRM-0800"/>
    <s v="PRM"/>
    <d v="2025-12-26T06:57:19"/>
    <s v="P3"/>
    <s v="Infrastructure Root Cause"/>
    <s v="Middleware"/>
    <s v="PRM ticket requiring operational handling"/>
    <s v="Closed"/>
    <x v="2"/>
    <s v="Manoj"/>
    <n v="24"/>
    <n v="0.64"/>
    <n v="42.8"/>
    <d v="2025-12-28T01:45:02"/>
    <s v="Breached"/>
    <n v="42.8"/>
    <s v="Low"/>
    <s v="Europe"/>
    <s v="Monitoring Alert"/>
    <s v="Third-Party Dependency"/>
    <s v="No"/>
    <s v="No"/>
    <s v="Breached"/>
    <n v="2025"/>
    <s v="Dec"/>
    <s v="Dec-2025"/>
    <s v="Breached"/>
    <s v="25-48 Hours"/>
    <n v="18.799999999999997"/>
  </r>
  <r>
    <s v="PRM-0279"/>
    <s v="PRM"/>
    <d v="2025-12-26T08:48:14"/>
    <s v="P2"/>
    <s v="Security Vulnerability"/>
    <s v="Access"/>
    <s v="PRM ticket requiring operational handling"/>
    <s v="In Process"/>
    <x v="1"/>
    <s v="Nisha"/>
    <n v="8"/>
    <n v="0.55000000000000004"/>
    <m/>
    <m/>
    <s v="Pending"/>
    <n v="111.2"/>
    <s v="High"/>
    <s v="India"/>
    <s v="Email"/>
    <s v="Certificate Expiry"/>
    <s v="No"/>
    <s v="No"/>
    <s v="Pending"/>
    <n v="2025"/>
    <s v="Dec"/>
    <s v="Dec-2025"/>
    <s v="Pending"/>
    <s v="Pending"/>
    <s v=""/>
  </r>
  <r>
    <s v="INM-0356"/>
    <s v="INM"/>
    <d v="2025-12-26T10:14:11"/>
    <s v="P3"/>
    <s v="Network Connectivity"/>
    <s v="Access"/>
    <s v="INM ticket requiring operational handling"/>
    <s v="Closed"/>
    <x v="1"/>
    <s v="Rahul"/>
    <n v="24"/>
    <n v="1.8"/>
    <n v="12.14"/>
    <d v="2025-12-26T22:22:35"/>
    <s v="Met"/>
    <n v="12.14"/>
    <s v="Medium"/>
    <s v="Europe"/>
    <s v="Portal"/>
    <s v="Access Issue"/>
    <s v="No"/>
    <s v="No"/>
    <s v="Met"/>
    <n v="2025"/>
    <s v="Dec"/>
    <s v="Dec-2025"/>
    <s v="Met"/>
    <s v="9-24 Hours"/>
    <n v="-11.86"/>
  </r>
  <r>
    <s v="INM-0145"/>
    <s v="INM"/>
    <d v="2025-12-26T15:19:31"/>
    <s v="P5"/>
    <s v="Database Issue"/>
    <s v="Middleware"/>
    <s v="INM ticket requiring operational handling"/>
    <s v="Noticed"/>
    <x v="3"/>
    <s v="Divya"/>
    <n v="72"/>
    <n v="3.4"/>
    <m/>
    <m/>
    <s v="Pending"/>
    <n v="104.67"/>
    <s v="Low"/>
    <s v="APAC"/>
    <s v="Monitoring Alert"/>
    <s v="Access Issue"/>
    <s v="No"/>
    <s v="No"/>
    <s v="Pending"/>
    <n v="2025"/>
    <s v="Dec"/>
    <s v="Dec-2025"/>
    <s v="Pending"/>
    <s v="Pending"/>
    <s v=""/>
  </r>
  <r>
    <s v="PRM-0499"/>
    <s v="PRM"/>
    <d v="2025-12-26T21:41:35"/>
    <s v="P4"/>
    <s v="Security Vulnerability"/>
    <s v="Security"/>
    <s v="PRM ticket requiring operational handling"/>
    <s v="Closed"/>
    <x v="3"/>
    <s v="Nisha"/>
    <n v="48"/>
    <n v="5.68"/>
    <n v="105"/>
    <d v="2025-12-31T06:41:53"/>
    <s v="Breached"/>
    <n v="105"/>
    <s v="Medium"/>
    <s v="India"/>
    <s v="Service Desk"/>
    <s v="Unknown"/>
    <s v="No"/>
    <s v="No"/>
    <s v="Breached"/>
    <n v="2025"/>
    <s v="Dec"/>
    <s v="Dec-2025"/>
    <s v="Breached"/>
    <s v="48+ Hours"/>
    <n v="57"/>
  </r>
  <r>
    <s v="PRM-0581"/>
    <s v="PRM"/>
    <d v="2025-12-27T10:55:52"/>
    <s v="P4"/>
    <s v="Recurring Application Issue"/>
    <s v="Security"/>
    <s v="PRM ticket requiring operational handling"/>
    <s v="In Process"/>
    <x v="3"/>
    <s v="Divya"/>
    <n v="48"/>
    <n v="4.22"/>
    <m/>
    <m/>
    <s v="Pending"/>
    <n v="85.07"/>
    <s v="Medium"/>
    <s v="UK"/>
    <s v="Phone"/>
    <s v="Certificate Expiry"/>
    <s v="No"/>
    <s v="No"/>
    <s v="Pending"/>
    <n v="2025"/>
    <s v="Dec"/>
    <s v="Dec-2025"/>
    <s v="Pending"/>
    <s v="Pending"/>
    <s v=""/>
  </r>
  <r>
    <s v="PRM-0402"/>
    <s v="PRM"/>
    <d v="2025-12-27T19:14:22"/>
    <s v="P4"/>
    <s v="Recurring Application Issue"/>
    <s v="Infrastructure"/>
    <s v="PRM ticket requiring operational handling"/>
    <s v="Closed"/>
    <x v="0"/>
    <s v="Manoj"/>
    <n v="48"/>
    <n v="0.96"/>
    <n v="32.67"/>
    <d v="2025-12-29T03:54:38"/>
    <s v="Met"/>
    <n v="32.67"/>
    <s v="Medium"/>
    <s v="India"/>
    <s v="Phone"/>
    <s v="Third-Party Dependency"/>
    <s v="No"/>
    <s v="No"/>
    <s v="Met"/>
    <n v="2025"/>
    <s v="Dec"/>
    <s v="Dec-2025"/>
    <s v="Met"/>
    <s v="25-48 Hours"/>
    <n v="-15.329999999999998"/>
  </r>
  <r>
    <s v="SRM-0744"/>
    <s v="SRM"/>
    <d v="2025-12-27T21:52:22"/>
    <s v="P5"/>
    <s v="Report Request"/>
    <s v="Security"/>
    <s v="SRM ticket requiring operational handling"/>
    <s v="Assigned"/>
    <x v="1"/>
    <s v="Meera"/>
    <n v="72"/>
    <n v="10.31"/>
    <m/>
    <m/>
    <s v="Pending"/>
    <n v="74.13"/>
    <s v="High"/>
    <s v="Europe"/>
    <s v="Email"/>
    <s v="Network Issue"/>
    <s v="No"/>
    <s v="No"/>
    <s v="Pending"/>
    <n v="2025"/>
    <s v="Dec"/>
    <s v="Dec-2025"/>
    <s v="Pending"/>
    <s v="Pending"/>
    <s v=""/>
  </r>
  <r>
    <s v="INM-0511"/>
    <s v="INM"/>
    <d v="2025-12-28T00:56:02"/>
    <s v="P5"/>
    <s v="Integration Failure"/>
    <s v="Middleware"/>
    <s v="INM ticket requiring operational handling"/>
    <s v="In Process"/>
    <x v="4"/>
    <s v="Arjun"/>
    <n v="72"/>
    <n v="15.09"/>
    <m/>
    <m/>
    <s v="Pending"/>
    <n v="71.069999999999993"/>
    <s v="Low"/>
    <s v="US"/>
    <s v="Service Desk"/>
    <s v="Capacity Constraint"/>
    <s v="No"/>
    <s v="No"/>
    <s v="Pending"/>
    <n v="2025"/>
    <s v="Dec"/>
    <s v="Dec-2025"/>
    <s v="Pending"/>
    <s v="Pending"/>
    <s v=""/>
  </r>
  <r>
    <s v="PRM-0899"/>
    <s v="PRM"/>
    <d v="2025-12-28T20:41:53"/>
    <s v="P3"/>
    <s v="Recurring Application Issue"/>
    <s v="Application"/>
    <s v="PRM ticket requiring operational handling"/>
    <s v="Closed"/>
    <x v="0"/>
    <s v="Divya"/>
    <n v="24"/>
    <n v="5.85"/>
    <n v="20.46"/>
    <d v="2025-12-29T17:09:37"/>
    <s v="Met"/>
    <n v="20.46"/>
    <s v="Medium"/>
    <s v="India"/>
    <s v="Monitoring Alert"/>
    <s v="Unknown"/>
    <s v="No"/>
    <s v="Yes"/>
    <s v="Met"/>
    <n v="2025"/>
    <s v="Dec"/>
    <s v="Dec-2025"/>
    <s v="Met"/>
    <s v="9-24 Hours"/>
    <n v="-3.5399999999999991"/>
  </r>
  <r>
    <s v="INM-0161"/>
    <s v="INM"/>
    <d v="2025-12-29T03:41:57"/>
    <s v="P4"/>
    <s v="Database Issue"/>
    <s v="Application"/>
    <s v="INM ticket requiring operational handling"/>
    <s v="Closed"/>
    <x v="1"/>
    <s v="Nisha"/>
    <n v="48"/>
    <n v="2.68"/>
    <n v="27.18"/>
    <d v="2025-12-30T06:52:37"/>
    <s v="Met"/>
    <n v="27.18"/>
    <s v="Low"/>
    <s v="Europe"/>
    <s v="Portal"/>
    <s v="Access Issue"/>
    <s v="No"/>
    <s v="No"/>
    <s v="Met"/>
    <n v="2025"/>
    <s v="Dec"/>
    <s v="Dec-2025"/>
    <s v="Met"/>
    <s v="25-48 Hours"/>
    <n v="-20.82"/>
  </r>
  <r>
    <s v="PRM-0610"/>
    <s v="PRM"/>
    <d v="2025-12-29T11:11:47"/>
    <s v="P4"/>
    <s v="Process Gap"/>
    <s v="Database"/>
    <s v="PRM ticket requiring operational handling"/>
    <s v="Closed"/>
    <x v="5"/>
    <s v="Asha"/>
    <n v="48"/>
    <n v="0.68"/>
    <n v="16.600000000000001"/>
    <d v="2025-12-30T03:47:38"/>
    <s v="Met"/>
    <n v="16.600000000000001"/>
    <s v="High"/>
    <s v="Europe"/>
    <s v="Phone"/>
    <s v="Certificate Expiry"/>
    <s v="No"/>
    <s v="No"/>
    <s v="Met"/>
    <n v="2025"/>
    <s v="Dec"/>
    <s v="Dec-2025"/>
    <s v="Met"/>
    <s v="9-24 Hours"/>
    <n v="-31.4"/>
  </r>
  <r>
    <s v="INM-0691"/>
    <s v="INM"/>
    <d v="2025-12-29T13:24:00"/>
    <s v="P4"/>
    <s v="Certificate/TLS"/>
    <s v="Infrastructure"/>
    <s v="INM ticket requiring operational handling"/>
    <s v="Closed"/>
    <x v="3"/>
    <s v="Nisha"/>
    <n v="48"/>
    <n v="1.81"/>
    <n v="5.72"/>
    <d v="2025-12-29T19:07:29"/>
    <s v="Met"/>
    <n v="5.72"/>
    <s v="High"/>
    <s v="India"/>
    <s v="Email"/>
    <s v="Access Issue"/>
    <s v="No"/>
    <s v="No"/>
    <s v="Met"/>
    <n v="2025"/>
    <s v="Dec"/>
    <s v="Dec-2025"/>
    <s v="Met"/>
    <s v="5-8 Hours"/>
    <n v="-42.28"/>
  </r>
  <r>
    <s v="INM-0810"/>
    <s v="INM"/>
    <d v="2025-12-29T19:58:32"/>
    <s v="P5"/>
    <s v="Application Down"/>
    <s v="Reporting"/>
    <s v="INM ticket requiring operational handling"/>
    <s v="In Process"/>
    <x v="4"/>
    <s v="Anil"/>
    <n v="72"/>
    <n v="1.71"/>
    <m/>
    <m/>
    <s v="Pending"/>
    <n v="28.02"/>
    <s v="Medium"/>
    <s v="US"/>
    <s v="Email"/>
    <s v="Third-Party Dependency"/>
    <s v="No"/>
    <s v="No"/>
    <s v="Pending"/>
    <n v="2025"/>
    <s v="Dec"/>
    <s v="Dec-2025"/>
    <s v="Pending"/>
    <s v="Pending"/>
    <s v=""/>
  </r>
  <r>
    <s v="SRM-0667"/>
    <s v="SRM"/>
    <d v="2025-12-29T23:34:52"/>
    <s v="P5"/>
    <s v="Account Request"/>
    <s v="Database"/>
    <s v="SRM ticket requiring operational handling"/>
    <s v="Assigned"/>
    <x v="3"/>
    <s v="Divya"/>
    <n v="72"/>
    <n v="4.5999999999999996"/>
    <m/>
    <m/>
    <s v="Pending"/>
    <n v="24.42"/>
    <s v="Low"/>
    <s v="Europe"/>
    <s v="Monitoring Alert"/>
    <s v="Network Issue"/>
    <s v="No"/>
    <s v="No"/>
    <s v="Pending"/>
    <n v="2025"/>
    <s v="Dec"/>
    <s v="Dec-2025"/>
    <s v="Pending"/>
    <s v="Pending"/>
    <s v=""/>
  </r>
  <r>
    <s v="INM-0401"/>
    <s v="INM"/>
    <d v="2025-12-30T13:24:01"/>
    <s v="P4"/>
    <s v="Login/Access"/>
    <s v="Access"/>
    <s v="INM ticket requiring operational handling"/>
    <s v="Closed"/>
    <x v="0"/>
    <s v="Anil"/>
    <n v="48"/>
    <n v="1.36"/>
    <n v="35.33"/>
    <d v="2025-12-31T23:59:59"/>
    <s v="Met"/>
    <n v="35.33"/>
    <s v="Low"/>
    <s v="APAC"/>
    <s v="Email"/>
    <s v="Certificate Expiry"/>
    <s v="No"/>
    <s v="No"/>
    <s v="Met"/>
    <n v="2025"/>
    <s v="Dec"/>
    <s v="Dec-2025"/>
    <s v="Met"/>
    <s v="25-48 Hours"/>
    <n v="-12.670000000000002"/>
  </r>
  <r>
    <s v="SRM-0338"/>
    <s v="SRM"/>
    <d v="2025-12-31T02:30:14"/>
    <s v="P4"/>
    <s v="Certificate Request"/>
    <s v="Access"/>
    <s v="SRM ticket requiring operational handling"/>
    <s v="Assigned"/>
    <x v="0"/>
    <s v="Neha"/>
    <n v="48"/>
    <n v="4.18"/>
    <m/>
    <m/>
    <s v="Pending"/>
    <n v="1"/>
    <s v="High"/>
    <s v="UK"/>
    <s v="Portal"/>
    <s v="Capacity Constraint"/>
    <s v="No"/>
    <s v="No"/>
    <s v="Pending"/>
    <n v="2025"/>
    <s v="Dec"/>
    <s v="Dec-2025"/>
    <s v="Pending"/>
    <s v="Pending"/>
    <s v=""/>
  </r>
  <r>
    <s v="INM-0820"/>
    <s v="INM"/>
    <d v="2025-12-31T08:17:35"/>
    <s v="P4"/>
    <s v="Network Connectivity"/>
    <s v="Access"/>
    <s v="INM ticket requiring operational handling"/>
    <s v="Closed"/>
    <x v="4"/>
    <s v="Meera"/>
    <n v="48"/>
    <n v="6.76"/>
    <n v="19.670000000000002"/>
    <d v="2025-12-31T23:59:59"/>
    <s v="Met"/>
    <n v="19.670000000000002"/>
    <s v="Medium"/>
    <s v="India"/>
    <s v="Portal"/>
    <s v="Application Defect"/>
    <s v="No"/>
    <s v="Yes"/>
    <s v="Met"/>
    <n v="2025"/>
    <s v="Dec"/>
    <s v="Dec-2025"/>
    <s v="Met"/>
    <s v="9-24 Hours"/>
    <n v="-28.33"/>
  </r>
  <r>
    <s v="SRM-0120"/>
    <s v="SRM"/>
    <d v="2025-12-31T10:24:30"/>
    <s v="P4"/>
    <s v="Software Installation"/>
    <s v="Infrastructure"/>
    <s v="SRM ticket requiring operational handling"/>
    <s v="In Process"/>
    <x v="1"/>
    <s v="Vikram"/>
    <n v="48"/>
    <n v="1.31"/>
    <m/>
    <m/>
    <s v="Pending"/>
    <n v="1"/>
    <s v="Medium"/>
    <s v="UK"/>
    <s v="Phone"/>
    <s v="Unknown"/>
    <s v="No"/>
    <s v="No"/>
    <s v="Pending"/>
    <n v="2025"/>
    <s v="Dec"/>
    <s v="Dec-2025"/>
    <s v="Pending"/>
    <s v="Pending"/>
    <s v=""/>
  </r>
  <r>
    <s v="PRM-0229"/>
    <s v="PRM"/>
    <d v="2025-12-31T12:55:06"/>
    <s v="P3"/>
    <s v="Database Root Cause"/>
    <s v="Database"/>
    <s v="PRM ticket requiring operational handling"/>
    <s v="Assigned"/>
    <x v="4"/>
    <s v="Pooja"/>
    <n v="24"/>
    <n v="0.32"/>
    <m/>
    <m/>
    <s v="Pending"/>
    <n v="1"/>
    <s v="High"/>
    <s v="India"/>
    <s v="Service Desk"/>
    <s v="Certificate Expiry"/>
    <s v="No"/>
    <s v="Yes"/>
    <s v="Pending"/>
    <n v="2025"/>
    <s v="Dec"/>
    <s v="Dec-2025"/>
    <s v="Pending"/>
    <s v="Pending"/>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0D24C0-984A-4C46-A134-BBAC3D52AC95}" name="PivotTable11"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8:B35" firstHeaderRow="1" firstDataRow="1" firstDataCol="1"/>
  <pivotFields count="5">
    <pivotField allDrilled="1" subtotalTop="0" showAll="0" sortType="ascending"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erage of ResolutionHours" fld="2" subtotal="average"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2123D-BC38-44C4-A6D7-204B338411BF}" name="PivotTable16"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41:K44" firstHeaderRow="1" firstDataRow="1" firstDataCol="1"/>
  <pivotFields count="5">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Count of TicketID" fld="1" subtotal="count" baseField="0" baseItem="0"/>
  </dataFields>
  <formats count="4">
    <format dxfId="9">
      <pivotArea type="all" dataOnly="0" outline="0" fieldPosition="0"/>
    </format>
    <format dxfId="8">
      <pivotArea outline="0" collapsedLevelsAreSubtotals="1" fieldPosition="0"/>
    </format>
    <format dxfId="7">
      <pivotArea dataOnly="0" labelOnly="1" grandRow="1" outline="0" fieldPosition="0"/>
    </format>
    <format dxfId="6">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C56D1C-26C0-4F84-B022-4924B02200B6}" name="PivotTable10"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J18:N25" firstHeaderRow="1" firstDataRow="2"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Count of TicketID" fld="0" subtotal="count" baseField="0" baseItem="0"/>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 type="button" dataOnly="0" labelOnly="1" outline="0" axis="axisRow" fieldPosition="0"/>
    </format>
    <format dxfId="15">
      <pivotArea type="topRight" dataOnly="0" labelOnly="1" outline="0" fieldPosition="0"/>
    </format>
    <format dxfId="14">
      <pivotArea field="2" type="button" dataOnly="0" labelOnly="1" outline="0" axis="axisCol"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fieldPosition="0">
        <references count="1">
          <reference field="1" count="0"/>
        </references>
      </pivotArea>
    </format>
    <format dxfId="10">
      <pivotArea dataOnly="0" labelOnly="1" grandCol="1" outline="0" fieldPosition="0"/>
    </format>
  </formats>
  <chartFormats count="3">
    <chartFormat chart="14" format="15" series="1">
      <pivotArea type="data" outline="0" fieldPosition="0">
        <references count="2">
          <reference field="4294967294" count="1" selected="0">
            <x v="0"/>
          </reference>
          <reference field="2" count="1" selected="0">
            <x v="0"/>
          </reference>
        </references>
      </pivotArea>
    </chartFormat>
    <chartFormat chart="14" format="16" series="1">
      <pivotArea type="data" outline="0" fieldPosition="0">
        <references count="2">
          <reference field="4294967294" count="1" selected="0">
            <x v="0"/>
          </reference>
          <reference field="2" count="1" selected="0">
            <x v="1"/>
          </reference>
        </references>
      </pivotArea>
    </chartFormat>
    <chartFormat chart="14" format="17" series="1">
      <pivotArea type="data" outline="0" fieldPosition="0">
        <references count="2">
          <reference field="4294967294" count="1" selected="0">
            <x v="0"/>
          </reference>
          <reference field="2" count="1" selected="0">
            <x v="2"/>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392402-CF50-4A3E-9547-DD45940456F0}" name="PivotTable2"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5">
  <location ref="C3:D7"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TicketID" fld="0" subtotal="count" baseField="0" baseItem="0"/>
  </dataFields>
  <formats count="6">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outline="0" axis="axisValues" fieldPosition="0"/>
    </format>
  </formats>
  <chartFormats count="5">
    <chartFormat chart="12"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F487F0-03E8-4F01-8333-1FD8C9EDD9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3:M10" firstHeaderRow="1" firstDataRow="1" firstDataCol="1"/>
  <pivotFields count="29">
    <pivotField dataField="1" showAll="0"/>
    <pivotField showAll="0"/>
    <pivotField numFmtId="164" showAll="0"/>
    <pivotField showAll="0"/>
    <pivotField showAll="0"/>
    <pivotField showAll="0"/>
    <pivotField showAll="0"/>
    <pivotField showAll="0"/>
    <pivotField axis="axisRow" showAll="0" sortType="ascending">
      <items count="7">
        <item x="3"/>
        <item x="2"/>
        <item x="5"/>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v="5"/>
    </i>
    <i>
      <x v="3"/>
    </i>
    <i>
      <x v="1"/>
    </i>
    <i>
      <x v="2"/>
    </i>
    <i>
      <x/>
    </i>
    <i>
      <x v="4"/>
    </i>
    <i t="grand">
      <x/>
    </i>
  </rowItems>
  <colItems count="1">
    <i/>
  </colItems>
  <dataFields count="1">
    <dataField name="Count of TicketID" fld="0" subtotal="count" baseField="0" baseItem="0"/>
  </dataFields>
  <formats count="6">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fieldPosition="0">
        <references count="1">
          <reference field="8" count="0"/>
        </references>
      </pivotArea>
    </format>
    <format dxfId="27">
      <pivotArea dataOnly="0" labelOnly="1" grandRow="1" outline="0" fieldPosition="0"/>
    </format>
    <format dxfId="26">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157B34-CC44-4C93-91FC-BCE24B65247B}" name="PivotTable8"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6:E20" firstHeaderRow="1" firstDataRow="1" firstDataCol="1"/>
  <pivotFields count="5">
    <pivotField dataField="1" subtotalTop="0" showAll="0" defaultSubtotal="0"/>
    <pivotField allDrilled="1" subtotalTop="0" showAll="0" sortType="ascending"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TicketID" fld="0" subtotal="count" baseField="0" baseItem="0"/>
  </dataFields>
  <formats count="4">
    <format dxfId="35">
      <pivotArea type="all" dataOnly="0" outline="0" fieldPosition="0"/>
    </format>
    <format dxfId="34">
      <pivotArea outline="0" collapsedLevelsAreSubtotals="1" fieldPosition="0"/>
    </format>
    <format dxfId="33">
      <pivotArea dataOnly="0" labelOnly="1" grandRow="1" outline="0" fieldPosition="0"/>
    </format>
    <format dxfId="32">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BF673D-0FD0-460F-A7C9-A8F77C0122C6}" name="PivotTable7"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A16:B22" firstHeaderRow="1" firstDataRow="1" firstDataCol="1"/>
  <pivotFields count="4">
    <pivotField dataField="1" subtotalTop="0" showAll="0" defaultSubtotal="0"/>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TicketID" fld="0" subtotal="count" baseField="0" baseItem="0"/>
  </dataFields>
  <formats count="6">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axis="axisValues" fieldPosition="0"/>
    </format>
  </formats>
  <chartFormats count="6">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 chart="14" format="9">
      <pivotArea type="data" outline="0" fieldPosition="0">
        <references count="2">
          <reference field="4294967294" count="1" selected="0">
            <x v="0"/>
          </reference>
          <reference field="1" count="1" selected="0">
            <x v="1"/>
          </reference>
        </references>
      </pivotArea>
    </chartFormat>
    <chartFormat chart="14" format="10">
      <pivotArea type="data" outline="0" fieldPosition="0">
        <references count="2">
          <reference field="4294967294" count="1" selected="0">
            <x v="0"/>
          </reference>
          <reference field="1" count="1" selected="0">
            <x v="2"/>
          </reference>
        </references>
      </pivotArea>
    </chartFormat>
    <chartFormat chart="14" format="11">
      <pivotArea type="data" outline="0" fieldPosition="0">
        <references count="2">
          <reference field="4294967294" count="1" selected="0">
            <x v="0"/>
          </reference>
          <reference field="1" count="1" selected="0">
            <x v="3"/>
          </reference>
        </references>
      </pivotArea>
    </chartFormat>
    <chartFormat chart="14" format="12">
      <pivotArea type="data" outline="0" fieldPosition="0">
        <references count="2">
          <reference field="4294967294" count="1" selected="0">
            <x v="0"/>
          </reference>
          <reference field="1" count="1" selected="0">
            <x v="4"/>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0F8A9F-C5C0-4492-B9F3-7A88C38AC2E4}" name="PivotTable13"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31:H37" firstHeaderRow="1" firstDataRow="1" firstDataCol="1"/>
  <pivotFields count="5">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Average of ResolutionHours" fld="1" subtotal="average" baseField="0" baseItem="0"/>
  </dataFields>
  <formats count="6">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fieldPosition="0">
        <references count="1">
          <reference field="2" count="0"/>
        </references>
      </pivotArea>
    </format>
    <format dxfId="43">
      <pivotArea dataOnly="0" labelOnly="1" grandRow="1" outline="0" fieldPosition="0"/>
    </format>
    <format dxfId="42">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BC8EE8-E6CF-457A-835E-B6F29B14A4B3}" name="PivotTable12"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D29:E42" firstHeaderRow="1" firstDataRow="1" firstDataCol="1"/>
  <pivotFields count="5">
    <pivotField allDrilled="1" subtotalTop="0" showAll="0" sortType="ascending" defaultSubtotal="0" defaultAttributeDrillState="1">
      <items count="5">
        <item x="0"/>
        <item x="1"/>
        <item x="2"/>
        <item x="3"/>
        <item x="4"/>
      </items>
    </pivotField>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7"/>
    </i>
    <i>
      <x v="1"/>
    </i>
    <i>
      <x v="9"/>
    </i>
    <i>
      <x v="8"/>
    </i>
    <i>
      <x v="5"/>
    </i>
    <i>
      <x v="2"/>
    </i>
    <i>
      <x v="6"/>
    </i>
    <i>
      <x v="10"/>
    </i>
    <i>
      <x v="4"/>
    </i>
    <i>
      <x v="11"/>
    </i>
    <i>
      <x v="3"/>
    </i>
    <i t="grand">
      <x/>
    </i>
  </rowItems>
  <colItems count="1">
    <i/>
  </colItems>
  <dataFields count="1">
    <dataField name="Count of TicketID" fld="2" subtotal="count" baseField="0" baseItem="0"/>
  </dataFields>
  <formats count="6">
    <format dxfId="53">
      <pivotArea type="all" dataOnly="0" outline="0" fieldPosition="0"/>
    </format>
    <format dxfId="52">
      <pivotArea outline="0" collapsedLevelsAreSubtotals="1" fieldPosition="0"/>
    </format>
    <format dxfId="51">
      <pivotArea field="1" type="button" dataOnly="0" labelOnly="1" outline="0" axis="axisRow" fieldPosition="0"/>
    </format>
    <format dxfId="50">
      <pivotArea dataOnly="0" labelOnly="1" fieldPosition="0">
        <references count="1">
          <reference field="1" count="0"/>
        </references>
      </pivotArea>
    </format>
    <format dxfId="49">
      <pivotArea dataOnly="0" labelOnly="1" grandRow="1" outline="0" fieldPosition="0"/>
    </format>
    <format dxfId="48">
      <pivotArea dataOnly="0" labelOnly="1" outline="0" axis="axisValues" fieldPosition="0"/>
    </format>
  </formats>
  <chartFormats count="1">
    <chartFormat chart="17"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844024-923D-4CE6-BD4C-BEAC385D5C18}" name="PivotTable4"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I3:J11" firstHeaderRow="1" firstDataRow="1" firstDataCol="1"/>
  <pivotFields count="4">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2"/>
    </i>
    <i>
      <x v="6"/>
    </i>
    <i>
      <x v="1"/>
    </i>
    <i>
      <x v="3"/>
    </i>
    <i>
      <x v="4"/>
    </i>
    <i>
      <x/>
    </i>
    <i>
      <x v="5"/>
    </i>
    <i t="grand">
      <x/>
    </i>
  </rowItems>
  <colItems count="1">
    <i/>
  </colItems>
  <dataFields count="1">
    <dataField name="Count of TicketID" fld="0" subtotal="count" baseField="0" baseItem="0"/>
  </dataFields>
  <formats count="6">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D0274E-F5BD-4B58-9965-0DB68ADDA2F4}" name="PivotTable14"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A40:B47" firstHeaderRow="1" firstDataRow="1" firstDataCol="1"/>
  <pivotFields count="5">
    <pivotField allDrilled="1" subtotalTop="0" showAll="0" sortType="ascending" defaultSubtotal="0" defaultAttributeDrillState="1">
      <items count="5">
        <item x="0"/>
        <item x="1"/>
        <item x="2"/>
        <item x="3"/>
        <item x="4"/>
      </items>
    </pivotField>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3"/>
    </i>
    <i>
      <x v="2"/>
    </i>
    <i>
      <x v="1"/>
    </i>
    <i>
      <x v="4"/>
    </i>
    <i>
      <x v="5"/>
    </i>
    <i t="grand">
      <x/>
    </i>
  </rowItems>
  <colItems count="1">
    <i/>
  </colItems>
  <dataFields count="1">
    <dataField name="Count of TicketID" fld="2" subtotal="count" baseField="0" baseItem="0"/>
  </dataFields>
  <formats count="6">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axis="axisValues" fieldPosition="0"/>
    </format>
  </formats>
  <chartFormats count="2">
    <chartFormat chart="7"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D965A4-3480-4DDF-AC6F-DAF55AB125EE}" name="PivotTable1"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TicketID" fld="0" subtotal="count" baseField="0" baseItem="0"/>
  </dataFields>
  <formats count="3">
    <format dxfId="68">
      <pivotArea type="all" dataOnly="0" outline="0" fieldPosition="0"/>
    </format>
    <format dxfId="67">
      <pivotArea outline="0" collapsedLevelsAreSubtotals="1" fieldPosition="0"/>
    </format>
    <format dxfId="66">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1A4504-F5F5-4B65-BDC4-21A2AABA8D03}" name="PivotTable15"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41:H44" firstHeaderRow="1" firstDataRow="1" firstDataCol="1"/>
  <pivotFields count="5">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Count of TicketID" fld="1" subtotal="count" baseField="0" baseItem="0"/>
  </dataFields>
  <formats count="4">
    <format dxfId="72">
      <pivotArea type="all" dataOnly="0" outline="0" fieldPosition="0"/>
    </format>
    <format dxfId="71">
      <pivotArea outline="0" collapsedLevelsAreSubtotals="1" fieldPosition="0"/>
    </format>
    <format dxfId="70">
      <pivotArea dataOnly="0" labelOnly="1" grandRow="1" outline="0" fieldPosition="0"/>
    </format>
    <format dxfId="69">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231110-C8EB-469E-90E6-3C272998C41C}" name="PivotTable3"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location ref="F3:G9"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TicketID" fld="0" subtotal="count" baseField="0" baseItem="0"/>
  </dataFields>
  <formats count="6">
    <format dxfId="78">
      <pivotArea type="all" dataOnly="0" outline="0" fieldPosition="0"/>
    </format>
    <format dxfId="77">
      <pivotArea outline="0" collapsedLevelsAreSubtotals="1"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grandRow="1" outline="0" fieldPosition="0"/>
    </format>
    <format dxfId="73">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Table11].[Booking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Type" xr10:uid="{627D7057-2FC9-4F4A-AE9E-19A300569148}" sourceName="[Table11].[TicketType]">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TicketType].[(All)]" sourceCaption="(All)" count="0"/>
        <level uniqueName="[Table11].[TicketType].[TicketType]" sourceCaption="TicketType" count="3">
          <ranges>
            <range startItem="0">
              <i n="[Table11].[TicketType].&amp;[INM]" c="INM"/>
              <i n="[Table11].[TicketType].&amp;[PRM]" c="PRM"/>
              <i n="[Table11].[TicketType].&amp;[SRM]" c="SRM"/>
            </range>
          </ranges>
        </level>
      </levels>
      <selections count="1">
        <selection n="[Table11].[Ticke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F4B69B72-C9BB-4D3B-AA20-33E982F9FD1A}" sourceName="[Table11].[Priority]">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Priority].[(All)]" sourceCaption="(All)" count="0"/>
        <level uniqueName="[Table11].[Priority].[Priority]" sourceCaption="Priority" count="5">
          <ranges>
            <range startItem="0">
              <i n="[Table11].[Priority].&amp;[P1]" c="P1"/>
              <i n="[Table11].[Priority].&amp;[P2]" c="P2"/>
              <i n="[Table11].[Priority].&amp;[P3]" c="P3"/>
              <i n="[Table11].[Priority].&amp;[P4]" c="P4"/>
              <i n="[Table11].[Priority].&amp;[P5]" c="P5"/>
            </range>
          </ranges>
        </level>
      </levels>
      <selections count="1">
        <selection n="[Table11].[Prio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CFF5025-84BD-4FF6-B29F-D0BCA275D8EF}" sourceName="[Table11].[Status]">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Status].[(All)]" sourceCaption="(All)" count="0"/>
        <level uniqueName="[Table11].[Status].[Status]" sourceCaption="Status" count="5">
          <ranges>
            <range startItem="0">
              <i n="[Table11].[Status].&amp;[Answered]" c="Answered"/>
              <i n="[Table11].[Status].&amp;[Assigned]" c="Assigned"/>
              <i n="[Table11].[Status].&amp;[Closed]" c="Closed"/>
              <i n="[Table11].[Status].&amp;[In Process]" c="In Process"/>
              <i n="[Table11].[Status].&amp;[Noticed]" c="Noticed"/>
            </range>
          </ranges>
        </level>
      </levels>
      <selections count="1">
        <selection n="[Table11].[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2E99FAA0-5C51-4FC3-908A-257F6D01F8F3}" sourceName="[Table11].[SubCategory]">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SubCategory].[(All)]" sourceCaption="(All)" count="0"/>
        <level uniqueName="[Table11].[SubCategory].[SubCategory]" sourceCaption="SubCategory" count="7">
          <ranges>
            <range startItem="0">
              <i n="[Table11].[SubCategory].&amp;[Access]" c="Access"/>
              <i n="[Table11].[SubCategory].&amp;[Application]" c="Application"/>
              <i n="[Table11].[SubCategory].&amp;[Database]" c="Database"/>
              <i n="[Table11].[SubCategory].&amp;[Infrastructure]" c="Infrastructure"/>
              <i n="[Table11].[SubCategory].&amp;[Middleware]" c="Middleware"/>
              <i n="[Table11].[SubCategory].&amp;[Reporting]" c="Reporting"/>
              <i n="[Table11].[SubCategory].&amp;[Security]" c="Security"/>
            </range>
          </ranges>
        </level>
      </levels>
      <selections count="1">
        <selection n="[Table11].[Sub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Result" xr10:uid="{CA9A9B7C-B03C-432D-A763-9A90F928FA00}" sourceName="[Table11].[SLA Result]">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SLA Result].[(All)]" sourceCaption="(All)" count="0"/>
        <level uniqueName="[Table11].[SLA Result].[SLA Result]" sourceCaption="SLA Result" count="3">
          <ranges>
            <range startItem="0">
              <i n="[Table11].[SLA Result].&amp;[Breached]" c="Breached"/>
              <i n="[Table11].[SLA Result].&amp;[Met]" c="Met"/>
              <i n="[Table11].[SLA Result].&amp;[Pending]" c="Pending"/>
            </range>
          </ranges>
        </level>
      </levels>
      <selections count="1">
        <selection n="[Table11].[SLA Resul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Type" xr10:uid="{58F209A9-B88B-438F-B10D-72198DD1D606}" cache="Slicer_TicketType" caption="TicketType" level="1" rowHeight="241300"/>
  <slicer name="Priority" xr10:uid="{6602ACAF-636B-4318-B1DB-2CA68CC7A5E3}" cache="Slicer_Priority" caption="Priority" level="1" rowHeight="241300"/>
  <slicer name="Status" xr10:uid="{5AC7C20E-3FE2-47A9-A72C-1F993AF16EA4}" cache="Slicer_Status" caption="Status" level="1" rowHeight="241300"/>
  <slicer name="SubCategory" xr10:uid="{B203AD83-8758-47BB-B78E-4C7B3A92E33E}" cache="Slicer_SubCategory" caption="SubCategory" startItem="2" level="1" rowHeight="241300"/>
  <slicer name="SLA Result" xr10:uid="{3CCC343C-24CC-4EBC-A918-49FEA02C5EA5}" cache="Slicer_SLA_Result" caption="SLA Resul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98237A-39F0-453B-B416-17C718A46DD3}" name="Table1" displayName="Table1" ref="A1:AB3001" totalsRowShown="0" headerRowDxfId="88" headerRowBorderDxfId="87" tableBorderDxfId="86">
  <autoFilter ref="A1:AB3001" xr:uid="{00000000-0009-0000-0000-000004000000}"/>
  <tableColumns count="28">
    <tableColumn id="1" xr3:uid="{3BC26687-1EC8-4CFD-A058-1E9D7BDC5AC2}" name="TicketID"/>
    <tableColumn id="2" xr3:uid="{C024B560-4A42-497A-8038-43749DC94F7C}" name="TicketType"/>
    <tableColumn id="3" xr3:uid="{7243F60E-EB03-4A70-9616-C4818C29286E}" name="BookingDate" dataDxfId="85"/>
    <tableColumn id="4" xr3:uid="{C973E122-D0F2-4909-AF24-EB37DC07AABA}" name="Priority"/>
    <tableColumn id="5" xr3:uid="{F800E166-8F38-40BF-AAC5-8690DA6343B0}" name="Category"/>
    <tableColumn id="6" xr3:uid="{D3530C70-690B-42D4-8989-CE5B63B5B2E3}" name="SubCategory"/>
    <tableColumn id="7" xr3:uid="{E3DB7950-90F8-4937-AE78-3EC57FF318BD}" name="ShortDescription"/>
    <tableColumn id="8" xr3:uid="{D6622A1C-A3A2-4973-8002-7ADDD22C894B}" name="Status"/>
    <tableColumn id="9" xr3:uid="{DD57592A-7122-46A0-B44B-2033F30A6EDE}" name="AssignedTeam"/>
    <tableColumn id="10" xr3:uid="{CEE4E6BF-8064-4F9C-AD41-572AAE6085F7}" name="Assignee"/>
    <tableColumn id="11" xr3:uid="{6C615CEF-E5B4-4B18-8DB1-7D492AA67572}" name="SLATargetHours"/>
    <tableColumn id="12" xr3:uid="{3599C40F-4D99-4D2F-906B-3F7EB5A65806}" name="FirstResponseHours"/>
    <tableColumn id="13" xr3:uid="{FFB9DC64-80A9-4147-B914-2043985614BF}" name="ResolutionHours"/>
    <tableColumn id="14" xr3:uid="{9233F221-872A-48FF-8DDD-626A55D6B7F6}" name="ResolutionDate" dataDxfId="84"/>
    <tableColumn id="15" xr3:uid="{8CF8928C-528B-46F3-9455-7F0745BD456A}" name="ResolutionSLA"/>
    <tableColumn id="16" xr3:uid="{ABFD3F67-4CDA-4036-AE1C-E14CFDC0163E}" name="AgingHours"/>
    <tableColumn id="17" xr3:uid="{F08699E5-108E-4016-AF4C-BBDA6F68041E}" name="CustomerImpact"/>
    <tableColumn id="18" xr3:uid="{87326183-8949-40DA-BB0F-8DC2A2760136}" name="Region"/>
    <tableColumn id="19" xr3:uid="{07C8335A-1BB3-40D0-B90A-5179D51AA0F9}" name="Channel"/>
    <tableColumn id="20" xr3:uid="{1F43507A-E90B-4693-AECE-8AF1562D5E9C}" name="RootCause"/>
    <tableColumn id="21" xr3:uid="{BCE37DF2-7203-44E6-8D08-543EDC3C5654}" name="Reopened"/>
    <tableColumn id="22" xr3:uid="{7B5D6799-6708-40D2-9E5E-9AC2A18137F7}" name="Escalated"/>
    <tableColumn id="23" xr3:uid="{E48991A3-0108-40DB-B5B9-E183188D365A}" name="SLA Result"/>
    <tableColumn id="24" xr3:uid="{399C8A7D-42F4-40D1-9CE9-D147CE16EE26}" name="Year" dataDxfId="83">
      <calculatedColumnFormula>YEAR(Table1[[#This Row],[BookingDate]])</calculatedColumnFormula>
    </tableColumn>
    <tableColumn id="25" xr3:uid="{B5C9EC96-6168-40B3-897B-3F2D2BBE1146}" name="Month" dataDxfId="82">
      <calculatedColumnFormula>TEXT(Table1[[#This Row],[BookingDate]],"mmm")</calculatedColumnFormula>
    </tableColumn>
    <tableColumn id="26" xr3:uid="{060C2760-1FAA-49BE-B6C8-BE10B1672A58}" name="Month-Year" dataDxfId="81">
      <calculatedColumnFormula>TEXT(Table1[[#This Row],[BookingDate]],"mmm-yyy")</calculatedColumnFormula>
    </tableColumn>
    <tableColumn id="28" xr3:uid="{9231B231-B01D-49E1-81AC-1DDB1385E13B}" name="Resolution Bucket" dataDxfId="80">
      <calculatedColumnFormula>IF(Table1[[#This Row],[ResolutionHours]]="","Pending",IF(Table1[[#This Row],[ResolutionHours]]&lt;=4,"0-4 Hours",IF(Table1[[#This Row],[ResolutionHours]]&lt;=8,"5-8 Hours",IF(Table1[[#This Row],[ResolutionHours]]&lt;=24,"9-24 Hours",IF(Table1[[#This Row],[ResolutionHours]]&lt;=48,"25-48 Hours","48+ Hours")))))</calculatedColumnFormula>
    </tableColumn>
    <tableColumn id="29" xr3:uid="{7A755DBE-E990-4752-8A8D-011076A52E26}" name="SLA Variance" dataDxfId="79">
      <calculatedColumnFormula>IF(Table1[[#This Row],[ResolutionHours]]="","",Table1[[#This Row],[ResolutionHours]]-Table1[[#This Row],[SLATargetHours]])</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BookingDate" xr10:uid="{7D4008D7-CBB2-4AE2-9B07-7FC3EEA0960F}" sourceName="[Table11].[BookingDate]">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state minimalRefreshVersion="6" lastRefreshVersion="6" pivotCacheId="1745419328" filterType="dateBetween">
    <selection startDate="2024-01-01T00:00:00" endDate="2024-12-31T00:00:00"/>
    <bounds startDate="2024-01-01T02:26:01" endDate="2026-01-01T12:55:06"/>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ookingDate" xr10:uid="{491F455E-1B6D-4D6F-A622-5AB4882B8CE0}" cache="Timeline_BookingDate" caption="BookingDate" level="0" selectionLevel="0" scrollPosition="202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3" sqref="B3"/>
    </sheetView>
  </sheetViews>
  <sheetFormatPr defaultRowHeight="15" x14ac:dyDescent="0.2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001"/>
  <sheetViews>
    <sheetView workbookViewId="0">
      <pane ySplit="1" topLeftCell="A2" activePane="bottomLeft" state="frozen"/>
      <selection pane="bottomLeft" activeCell="D19" sqref="D19"/>
    </sheetView>
  </sheetViews>
  <sheetFormatPr defaultRowHeight="15" x14ac:dyDescent="0.25"/>
  <cols>
    <col min="1" max="1" width="12.7109375" bestFit="1" customWidth="1"/>
    <col min="2" max="2" width="15.140625" bestFit="1" customWidth="1"/>
    <col min="3" max="3" width="16.85546875" bestFit="1" customWidth="1"/>
    <col min="4" max="4" width="12.140625" bestFit="1" customWidth="1"/>
    <col min="5" max="5" width="25.5703125" bestFit="1" customWidth="1"/>
    <col min="6" max="6" width="16.7109375" bestFit="1" customWidth="1"/>
    <col min="7" max="7" width="38.85546875" bestFit="1" customWidth="1"/>
    <col min="8" max="8" width="11" bestFit="1" customWidth="1"/>
    <col min="9" max="9" width="18.7109375" bestFit="1" customWidth="1"/>
    <col min="10" max="10" width="13.5703125" bestFit="1" customWidth="1"/>
    <col min="11" max="11" width="19.5703125" bestFit="1" customWidth="1"/>
    <col min="12" max="12" width="23.42578125" bestFit="1" customWidth="1"/>
    <col min="13" max="13" width="20.42578125" bestFit="1" customWidth="1"/>
    <col min="14" max="14" width="19.42578125" bestFit="1" customWidth="1"/>
    <col min="15" max="15" width="18.42578125" bestFit="1" customWidth="1"/>
    <col min="16" max="16" width="15.7109375" bestFit="1" customWidth="1"/>
    <col min="17" max="17" width="20.28515625" bestFit="1" customWidth="1"/>
    <col min="18" max="18" width="11.7109375" bestFit="1" customWidth="1"/>
    <col min="19" max="19" width="15.85546875" bestFit="1" customWidth="1"/>
    <col min="20" max="20" width="22.85546875" bestFit="1" customWidth="1"/>
    <col min="21" max="21" width="14.7109375" bestFit="1" customWidth="1"/>
    <col min="22" max="22" width="13.85546875" bestFit="1" customWidth="1"/>
    <col min="23" max="23" width="14.140625" bestFit="1" customWidth="1"/>
    <col min="24" max="24" width="9.5703125" bestFit="1" customWidth="1"/>
    <col min="25" max="25" width="11.5703125" bestFit="1" customWidth="1"/>
    <col min="26" max="26" width="16.28515625" bestFit="1" customWidth="1"/>
    <col min="27" max="27" width="21.85546875" bestFit="1" customWidth="1"/>
    <col min="28" max="28" width="16.85546875" bestFit="1" customWidth="1"/>
  </cols>
  <sheetData>
    <row r="1" spans="1:28" x14ac:dyDescent="0.25">
      <c r="A1" s="2" t="s">
        <v>12</v>
      </c>
      <c r="B1" s="2" t="s">
        <v>13</v>
      </c>
      <c r="C1" s="2" t="s">
        <v>14</v>
      </c>
      <c r="D1" s="2" t="s">
        <v>15</v>
      </c>
      <c r="E1" s="2" t="s">
        <v>16</v>
      </c>
      <c r="F1" s="2" t="s">
        <v>17</v>
      </c>
      <c r="G1" s="2" t="s">
        <v>18</v>
      </c>
      <c r="H1" s="2" t="s">
        <v>19</v>
      </c>
      <c r="I1" s="2" t="s">
        <v>20</v>
      </c>
      <c r="J1" s="2" t="s">
        <v>21</v>
      </c>
      <c r="K1" s="2" t="s">
        <v>22</v>
      </c>
      <c r="L1" s="2" t="s">
        <v>23</v>
      </c>
      <c r="M1" s="2" t="s">
        <v>24</v>
      </c>
      <c r="N1" s="2" t="s">
        <v>25</v>
      </c>
      <c r="O1" s="2" t="s">
        <v>26</v>
      </c>
      <c r="P1" s="2" t="s">
        <v>27</v>
      </c>
      <c r="Q1" s="2" t="s">
        <v>28</v>
      </c>
      <c r="R1" s="2" t="s">
        <v>29</v>
      </c>
      <c r="S1" s="2" t="s">
        <v>30</v>
      </c>
      <c r="T1" s="2" t="s">
        <v>31</v>
      </c>
      <c r="U1" s="2" t="s">
        <v>32</v>
      </c>
      <c r="V1" s="2" t="s">
        <v>33</v>
      </c>
      <c r="W1" s="4" t="s">
        <v>3155</v>
      </c>
      <c r="X1" s="3" t="s">
        <v>3135</v>
      </c>
      <c r="Y1" s="3" t="s">
        <v>3136</v>
      </c>
      <c r="Z1" s="3" t="s">
        <v>3137</v>
      </c>
      <c r="AA1" s="3" t="s">
        <v>3138</v>
      </c>
      <c r="AB1" s="3" t="s">
        <v>3139</v>
      </c>
    </row>
    <row r="2" spans="1:28" x14ac:dyDescent="0.25">
      <c r="A2" t="s">
        <v>2559</v>
      </c>
      <c r="B2" t="s">
        <v>2126</v>
      </c>
      <c r="C2" s="1">
        <v>45292.101400462961</v>
      </c>
      <c r="D2" t="s">
        <v>36</v>
      </c>
      <c r="E2" t="s">
        <v>2130</v>
      </c>
      <c r="F2" t="s">
        <v>95</v>
      </c>
      <c r="G2" t="s">
        <v>2128</v>
      </c>
      <c r="H2" t="s">
        <v>54</v>
      </c>
      <c r="I2" t="s">
        <v>46</v>
      </c>
      <c r="J2" t="s">
        <v>106</v>
      </c>
      <c r="K2">
        <v>48</v>
      </c>
      <c r="L2">
        <v>2.2400000000000002</v>
      </c>
      <c r="N2" s="1"/>
      <c r="O2" t="s">
        <v>57</v>
      </c>
      <c r="P2">
        <v>17517.57</v>
      </c>
      <c r="Q2" t="s">
        <v>58</v>
      </c>
      <c r="R2" t="s">
        <v>92</v>
      </c>
      <c r="S2" t="s">
        <v>46</v>
      </c>
      <c r="T2" t="s">
        <v>69</v>
      </c>
      <c r="U2" t="s">
        <v>49</v>
      </c>
      <c r="V2" t="s">
        <v>49</v>
      </c>
      <c r="W2" t="s">
        <v>57</v>
      </c>
      <c r="X2">
        <f>YEAR(Table1[[#This Row],[BookingDate]])</f>
        <v>2024</v>
      </c>
      <c r="Y2" t="str">
        <f>TEXT(Table1[[#This Row],[BookingDate]],"mmm")</f>
        <v>Jan</v>
      </c>
      <c r="Z2" t="str">
        <f>TEXT(Table1[[#This Row],[BookingDate]],"mmm-yyy")</f>
        <v>Jan-2024</v>
      </c>
      <c r="AA2" t="str">
        <f>IF(Table1[[#This Row],[ResolutionHours]]="","Pending",IF(Table1[[#This Row],[ResolutionHours]]&lt;=4,"0-4 Hours",IF(Table1[[#This Row],[ResolutionHours]]&lt;=8,"5-8 Hours",IF(Table1[[#This Row],[ResolutionHours]]&lt;=24,"9-24 Hours",IF(Table1[[#This Row],[ResolutionHours]]&lt;=48,"25-48 Hours","48+ Hours")))))</f>
        <v>Pending</v>
      </c>
      <c r="AB2" t="str">
        <f>IF(Table1[[#This Row],[ResolutionHours]]="","",Table1[[#This Row],[ResolutionHours]]-Table1[[#This Row],[SLATargetHours]])</f>
        <v/>
      </c>
    </row>
    <row r="3" spans="1:28" x14ac:dyDescent="0.25">
      <c r="A3" t="s">
        <v>2499</v>
      </c>
      <c r="B3" t="s">
        <v>2126</v>
      </c>
      <c r="C3" s="1">
        <v>45292.316944444443</v>
      </c>
      <c r="D3" t="s">
        <v>87</v>
      </c>
      <c r="E3" t="s">
        <v>2136</v>
      </c>
      <c r="F3" t="s">
        <v>53</v>
      </c>
      <c r="G3" t="s">
        <v>2128</v>
      </c>
      <c r="H3" t="s">
        <v>40</v>
      </c>
      <c r="I3" t="s">
        <v>46</v>
      </c>
      <c r="J3" t="s">
        <v>42</v>
      </c>
      <c r="K3">
        <v>72</v>
      </c>
      <c r="L3">
        <v>16.8</v>
      </c>
      <c r="M3">
        <v>68.84</v>
      </c>
      <c r="N3" s="1">
        <v>45295.185096516201</v>
      </c>
      <c r="O3" t="s">
        <v>43</v>
      </c>
      <c r="P3">
        <v>68.84</v>
      </c>
      <c r="Q3" t="s">
        <v>66</v>
      </c>
      <c r="R3" t="s">
        <v>59</v>
      </c>
      <c r="S3" t="s">
        <v>46</v>
      </c>
      <c r="T3" t="s">
        <v>85</v>
      </c>
      <c r="U3" t="s">
        <v>49</v>
      </c>
      <c r="V3" t="s">
        <v>49</v>
      </c>
      <c r="W3" t="s">
        <v>43</v>
      </c>
      <c r="X3">
        <f>YEAR(Table1[[#This Row],[BookingDate]])</f>
        <v>2024</v>
      </c>
      <c r="Y3" t="str">
        <f>TEXT(Table1[[#This Row],[BookingDate]],"mmm")</f>
        <v>Jan</v>
      </c>
      <c r="Z3" t="str">
        <f>TEXT(Table1[[#This Row],[BookingDate]],"mmm-yyy")</f>
        <v>Jan-2024</v>
      </c>
      <c r="AA3" t="str">
        <f>IF(Table1[[#This Row],[ResolutionHours]]="","Pending",IF(Table1[[#This Row],[ResolutionHours]]&lt;=4,"0-4 Hours",IF(Table1[[#This Row],[ResolutionHours]]&lt;=8,"5-8 Hours",IF(Table1[[#This Row],[ResolutionHours]]&lt;=24,"9-24 Hours",IF(Table1[[#This Row],[ResolutionHours]]&lt;=48,"25-48 Hours","48+ Hours")))))</f>
        <v>48+ Hours</v>
      </c>
      <c r="AB3">
        <f>IF(Table1[[#This Row],[ResolutionHours]]="","",Table1[[#This Row],[ResolutionHours]]-Table1[[#This Row],[SLATargetHours]])</f>
        <v>-3.1599999999999966</v>
      </c>
    </row>
    <row r="4" spans="1:28" x14ac:dyDescent="0.25">
      <c r="A4" t="s">
        <v>2630</v>
      </c>
      <c r="B4" t="s">
        <v>2126</v>
      </c>
      <c r="C4" s="1">
        <v>45292.35019675926</v>
      </c>
      <c r="D4" t="s">
        <v>51</v>
      </c>
      <c r="E4" t="s">
        <v>2130</v>
      </c>
      <c r="F4" t="s">
        <v>53</v>
      </c>
      <c r="G4" t="s">
        <v>2128</v>
      </c>
      <c r="H4" t="s">
        <v>54</v>
      </c>
      <c r="I4" t="s">
        <v>46</v>
      </c>
      <c r="J4" t="s">
        <v>78</v>
      </c>
      <c r="K4">
        <v>24</v>
      </c>
      <c r="L4">
        <v>2.36</v>
      </c>
      <c r="N4" s="1"/>
      <c r="O4" t="s">
        <v>57</v>
      </c>
      <c r="P4">
        <v>17511.599999999999</v>
      </c>
      <c r="Q4" t="s">
        <v>44</v>
      </c>
      <c r="R4" t="s">
        <v>59</v>
      </c>
      <c r="S4" t="s">
        <v>96</v>
      </c>
      <c r="T4" t="s">
        <v>75</v>
      </c>
      <c r="U4" t="s">
        <v>49</v>
      </c>
      <c r="V4" t="s">
        <v>49</v>
      </c>
      <c r="W4" t="s">
        <v>57</v>
      </c>
      <c r="X4">
        <f>YEAR(Table1[[#This Row],[BookingDate]])</f>
        <v>2024</v>
      </c>
      <c r="Y4" t="str">
        <f>TEXT(Table1[[#This Row],[BookingDate]],"mmm")</f>
        <v>Jan</v>
      </c>
      <c r="Z4" t="str">
        <f>TEXT(Table1[[#This Row],[BookingDate]],"mmm-yyy")</f>
        <v>Jan-2024</v>
      </c>
      <c r="AA4" t="str">
        <f>IF(Table1[[#This Row],[ResolutionHours]]="","Pending",IF(Table1[[#This Row],[ResolutionHours]]&lt;=4,"0-4 Hours",IF(Table1[[#This Row],[ResolutionHours]]&lt;=8,"5-8 Hours",IF(Table1[[#This Row],[ResolutionHours]]&lt;=24,"9-24 Hours",IF(Table1[[#This Row],[ResolutionHours]]&lt;=48,"25-48 Hours","48+ Hours")))))</f>
        <v>Pending</v>
      </c>
      <c r="AB4" t="str">
        <f>IF(Table1[[#This Row],[ResolutionHours]]="","",Table1[[#This Row],[ResolutionHours]]-Table1[[#This Row],[SLATargetHours]])</f>
        <v/>
      </c>
    </row>
    <row r="5" spans="1:28" x14ac:dyDescent="0.25">
      <c r="A5" t="s">
        <v>2534</v>
      </c>
      <c r="B5" t="s">
        <v>2126</v>
      </c>
      <c r="C5" s="1">
        <v>45292.716400462959</v>
      </c>
      <c r="D5" t="s">
        <v>51</v>
      </c>
      <c r="E5" t="s">
        <v>2134</v>
      </c>
      <c r="F5" t="s">
        <v>130</v>
      </c>
      <c r="G5" t="s">
        <v>2128</v>
      </c>
      <c r="H5" t="s">
        <v>63</v>
      </c>
      <c r="I5" t="s">
        <v>82</v>
      </c>
      <c r="J5" t="s">
        <v>165</v>
      </c>
      <c r="K5">
        <v>24</v>
      </c>
      <c r="L5">
        <v>0.47</v>
      </c>
      <c r="N5" s="1"/>
      <c r="O5" t="s">
        <v>57</v>
      </c>
      <c r="P5">
        <v>17502.810000000001</v>
      </c>
      <c r="Q5" t="s">
        <v>44</v>
      </c>
      <c r="R5" t="s">
        <v>59</v>
      </c>
      <c r="S5" t="s">
        <v>60</v>
      </c>
      <c r="T5" t="s">
        <v>100</v>
      </c>
      <c r="U5" t="s">
        <v>49</v>
      </c>
      <c r="V5" t="s">
        <v>48</v>
      </c>
      <c r="W5" t="s">
        <v>57</v>
      </c>
      <c r="X5">
        <f>YEAR(Table1[[#This Row],[BookingDate]])</f>
        <v>2024</v>
      </c>
      <c r="Y5" t="str">
        <f>TEXT(Table1[[#This Row],[BookingDate]],"mmm")</f>
        <v>Jan</v>
      </c>
      <c r="Z5" t="str">
        <f>TEXT(Table1[[#This Row],[BookingDate]],"mmm-yyy")</f>
        <v>Jan-2024</v>
      </c>
      <c r="AA5" t="str">
        <f>IF(Table1[[#This Row],[ResolutionHours]]="","Pending",IF(Table1[[#This Row],[ResolutionHours]]&lt;=4,"0-4 Hours",IF(Table1[[#This Row],[ResolutionHours]]&lt;=8,"5-8 Hours",IF(Table1[[#This Row],[ResolutionHours]]&lt;=24,"9-24 Hours",IF(Table1[[#This Row],[ResolutionHours]]&lt;=48,"25-48 Hours","48+ Hours")))))</f>
        <v>Pending</v>
      </c>
      <c r="AB5" t="str">
        <f>IF(Table1[[#This Row],[ResolutionHours]]="","",Table1[[#This Row],[ResolutionHours]]-Table1[[#This Row],[SLATargetHours]])</f>
        <v/>
      </c>
    </row>
    <row r="6" spans="1:28" x14ac:dyDescent="0.25">
      <c r="A6" t="s">
        <v>1887</v>
      </c>
      <c r="B6" t="s">
        <v>1116</v>
      </c>
      <c r="C6" s="1">
        <v>45293.084999999999</v>
      </c>
      <c r="D6" t="s">
        <v>36</v>
      </c>
      <c r="E6" t="s">
        <v>1129</v>
      </c>
      <c r="F6" t="s">
        <v>130</v>
      </c>
      <c r="G6" t="s">
        <v>1118</v>
      </c>
      <c r="H6" t="s">
        <v>54</v>
      </c>
      <c r="I6" t="s">
        <v>73</v>
      </c>
      <c r="J6" t="s">
        <v>88</v>
      </c>
      <c r="K6">
        <v>48</v>
      </c>
      <c r="L6">
        <v>0.54</v>
      </c>
      <c r="N6" s="1"/>
      <c r="O6" t="s">
        <v>57</v>
      </c>
      <c r="P6">
        <v>17493.96</v>
      </c>
      <c r="Q6" t="s">
        <v>58</v>
      </c>
      <c r="R6" t="s">
        <v>45</v>
      </c>
      <c r="S6" t="s">
        <v>46</v>
      </c>
      <c r="T6" t="s">
        <v>69</v>
      </c>
      <c r="U6" t="s">
        <v>49</v>
      </c>
      <c r="V6" t="s">
        <v>49</v>
      </c>
      <c r="W6" t="s">
        <v>57</v>
      </c>
      <c r="X6">
        <f>YEAR(Table1[[#This Row],[BookingDate]])</f>
        <v>2024</v>
      </c>
      <c r="Y6" t="str">
        <f>TEXT(Table1[[#This Row],[BookingDate]],"mmm")</f>
        <v>Jan</v>
      </c>
      <c r="Z6" t="str">
        <f>TEXT(Table1[[#This Row],[BookingDate]],"mmm-yyy")</f>
        <v>Jan-2024</v>
      </c>
      <c r="AA6" t="str">
        <f>IF(Table1[[#This Row],[ResolutionHours]]="","Pending",IF(Table1[[#This Row],[ResolutionHours]]&lt;=4,"0-4 Hours",IF(Table1[[#This Row],[ResolutionHours]]&lt;=8,"5-8 Hours",IF(Table1[[#This Row],[ResolutionHours]]&lt;=24,"9-24 Hours",IF(Table1[[#This Row],[ResolutionHours]]&lt;=48,"25-48 Hours","48+ Hours")))))</f>
        <v>Pending</v>
      </c>
      <c r="AB6" t="str">
        <f>IF(Table1[[#This Row],[ResolutionHours]]="","",Table1[[#This Row],[ResolutionHours]]-Table1[[#This Row],[SLATargetHours]])</f>
        <v/>
      </c>
    </row>
    <row r="7" spans="1:28" x14ac:dyDescent="0.25">
      <c r="A7" t="s">
        <v>1365</v>
      </c>
      <c r="B7" t="s">
        <v>1116</v>
      </c>
      <c r="C7" s="1">
        <v>45293.465115740742</v>
      </c>
      <c r="D7" t="s">
        <v>51</v>
      </c>
      <c r="E7" t="s">
        <v>1134</v>
      </c>
      <c r="F7" t="s">
        <v>53</v>
      </c>
      <c r="G7" t="s">
        <v>1118</v>
      </c>
      <c r="H7" t="s">
        <v>54</v>
      </c>
      <c r="I7" t="s">
        <v>41</v>
      </c>
      <c r="J7" t="s">
        <v>132</v>
      </c>
      <c r="K7">
        <v>24</v>
      </c>
      <c r="L7">
        <v>3.22</v>
      </c>
      <c r="N7" s="1"/>
      <c r="O7" t="s">
        <v>57</v>
      </c>
      <c r="P7">
        <v>17484.84</v>
      </c>
      <c r="Q7" t="s">
        <v>44</v>
      </c>
      <c r="R7" t="s">
        <v>45</v>
      </c>
      <c r="S7" t="s">
        <v>46</v>
      </c>
      <c r="T7" t="s">
        <v>69</v>
      </c>
      <c r="U7" t="s">
        <v>49</v>
      </c>
      <c r="V7" t="s">
        <v>49</v>
      </c>
      <c r="W7" t="s">
        <v>57</v>
      </c>
      <c r="X7">
        <f>YEAR(Table1[[#This Row],[BookingDate]])</f>
        <v>2024</v>
      </c>
      <c r="Y7" t="str">
        <f>TEXT(Table1[[#This Row],[BookingDate]],"mmm")</f>
        <v>Jan</v>
      </c>
      <c r="Z7" t="str">
        <f>TEXT(Table1[[#This Row],[BookingDate]],"mmm-yyy")</f>
        <v>Jan-2024</v>
      </c>
      <c r="AA7" t="str">
        <f>IF(Table1[[#This Row],[ResolutionHours]]="","Pending",IF(Table1[[#This Row],[ResolutionHours]]&lt;=4,"0-4 Hours",IF(Table1[[#This Row],[ResolutionHours]]&lt;=8,"5-8 Hours",IF(Table1[[#This Row],[ResolutionHours]]&lt;=24,"9-24 Hours",IF(Table1[[#This Row],[ResolutionHours]]&lt;=48,"25-48 Hours","48+ Hours")))))</f>
        <v>Pending</v>
      </c>
      <c r="AB7" t="str">
        <f>IF(Table1[[#This Row],[ResolutionHours]]="","",Table1[[#This Row],[ResolutionHours]]-Table1[[#This Row],[SLATargetHours]])</f>
        <v/>
      </c>
    </row>
    <row r="8" spans="1:28" x14ac:dyDescent="0.25">
      <c r="A8" t="s">
        <v>2562</v>
      </c>
      <c r="B8" t="s">
        <v>2126</v>
      </c>
      <c r="C8" s="1">
        <v>45293.536574074067</v>
      </c>
      <c r="D8" t="s">
        <v>87</v>
      </c>
      <c r="E8" t="s">
        <v>2127</v>
      </c>
      <c r="F8" t="s">
        <v>95</v>
      </c>
      <c r="G8" t="s">
        <v>2128</v>
      </c>
      <c r="H8" t="s">
        <v>63</v>
      </c>
      <c r="I8" t="s">
        <v>46</v>
      </c>
      <c r="J8" t="s">
        <v>106</v>
      </c>
      <c r="K8">
        <v>72</v>
      </c>
      <c r="L8">
        <v>12.63</v>
      </c>
      <c r="N8" s="1"/>
      <c r="O8" t="s">
        <v>57</v>
      </c>
      <c r="P8">
        <v>17483.12</v>
      </c>
      <c r="Q8" t="s">
        <v>66</v>
      </c>
      <c r="R8" t="s">
        <v>67</v>
      </c>
      <c r="S8" t="s">
        <v>60</v>
      </c>
      <c r="T8" t="s">
        <v>75</v>
      </c>
      <c r="U8" t="s">
        <v>49</v>
      </c>
      <c r="V8" t="s">
        <v>49</v>
      </c>
      <c r="W8" t="s">
        <v>57</v>
      </c>
      <c r="X8">
        <f>YEAR(Table1[[#This Row],[BookingDate]])</f>
        <v>2024</v>
      </c>
      <c r="Y8" t="str">
        <f>TEXT(Table1[[#This Row],[BookingDate]],"mmm")</f>
        <v>Jan</v>
      </c>
      <c r="Z8" t="str">
        <f>TEXT(Table1[[#This Row],[BookingDate]],"mmm-yyy")</f>
        <v>Jan-2024</v>
      </c>
      <c r="AA8" t="str">
        <f>IF(Table1[[#This Row],[ResolutionHours]]="","Pending",IF(Table1[[#This Row],[ResolutionHours]]&lt;=4,"0-4 Hours",IF(Table1[[#This Row],[ResolutionHours]]&lt;=8,"5-8 Hours",IF(Table1[[#This Row],[ResolutionHours]]&lt;=24,"9-24 Hours",IF(Table1[[#This Row],[ResolutionHours]]&lt;=48,"25-48 Hours","48+ Hours")))))</f>
        <v>Pending</v>
      </c>
      <c r="AB8" t="str">
        <f>IF(Table1[[#This Row],[ResolutionHours]]="","",Table1[[#This Row],[ResolutionHours]]-Table1[[#This Row],[SLATargetHours]])</f>
        <v/>
      </c>
    </row>
    <row r="9" spans="1:28" x14ac:dyDescent="0.25">
      <c r="A9" t="s">
        <v>1642</v>
      </c>
      <c r="B9" t="s">
        <v>1116</v>
      </c>
      <c r="C9" s="1">
        <v>45293.921979166669</v>
      </c>
      <c r="D9" t="s">
        <v>87</v>
      </c>
      <c r="E9" t="s">
        <v>1120</v>
      </c>
      <c r="F9" t="s">
        <v>95</v>
      </c>
      <c r="G9" t="s">
        <v>1118</v>
      </c>
      <c r="H9" t="s">
        <v>63</v>
      </c>
      <c r="I9" t="s">
        <v>41</v>
      </c>
      <c r="J9" t="s">
        <v>160</v>
      </c>
      <c r="K9">
        <v>72</v>
      </c>
      <c r="L9">
        <v>5.36</v>
      </c>
      <c r="N9" s="1"/>
      <c r="O9" t="s">
        <v>57</v>
      </c>
      <c r="P9">
        <v>17473.87</v>
      </c>
      <c r="Q9" t="s">
        <v>44</v>
      </c>
      <c r="R9" t="s">
        <v>92</v>
      </c>
      <c r="S9" t="s">
        <v>46</v>
      </c>
      <c r="T9" t="s">
        <v>121</v>
      </c>
      <c r="U9" t="s">
        <v>49</v>
      </c>
      <c r="V9" t="s">
        <v>49</v>
      </c>
      <c r="W9" t="s">
        <v>57</v>
      </c>
      <c r="X9">
        <f>YEAR(Table1[[#This Row],[BookingDate]])</f>
        <v>2024</v>
      </c>
      <c r="Y9" t="str">
        <f>TEXT(Table1[[#This Row],[BookingDate]],"mmm")</f>
        <v>Jan</v>
      </c>
      <c r="Z9" t="str">
        <f>TEXT(Table1[[#This Row],[BookingDate]],"mmm-yyy")</f>
        <v>Jan-2024</v>
      </c>
      <c r="AA9" t="str">
        <f>IF(Table1[[#This Row],[ResolutionHours]]="","Pending",IF(Table1[[#This Row],[ResolutionHours]]&lt;=4,"0-4 Hours",IF(Table1[[#This Row],[ResolutionHours]]&lt;=8,"5-8 Hours",IF(Table1[[#This Row],[ResolutionHours]]&lt;=24,"9-24 Hours",IF(Table1[[#This Row],[ResolutionHours]]&lt;=48,"25-48 Hours","48+ Hours")))))</f>
        <v>Pending</v>
      </c>
      <c r="AB9" t="str">
        <f>IF(Table1[[#This Row],[ResolutionHours]]="","",Table1[[#This Row],[ResolutionHours]]-Table1[[#This Row],[SLATargetHours]])</f>
        <v/>
      </c>
    </row>
    <row r="10" spans="1:28" x14ac:dyDescent="0.25">
      <c r="A10" t="s">
        <v>2811</v>
      </c>
      <c r="B10" t="s">
        <v>2126</v>
      </c>
      <c r="C10" s="1">
        <v>45294.274826388893</v>
      </c>
      <c r="D10" t="s">
        <v>36</v>
      </c>
      <c r="E10" t="s">
        <v>2134</v>
      </c>
      <c r="F10" t="s">
        <v>38</v>
      </c>
      <c r="G10" t="s">
        <v>2128</v>
      </c>
      <c r="H10" t="s">
        <v>54</v>
      </c>
      <c r="I10" t="s">
        <v>82</v>
      </c>
      <c r="J10" t="s">
        <v>157</v>
      </c>
      <c r="K10">
        <v>48</v>
      </c>
      <c r="L10">
        <v>2.54</v>
      </c>
      <c r="N10" s="1"/>
      <c r="O10" t="s">
        <v>57</v>
      </c>
      <c r="P10">
        <v>17465.400000000001</v>
      </c>
      <c r="Q10" t="s">
        <v>44</v>
      </c>
      <c r="R10" t="s">
        <v>59</v>
      </c>
      <c r="S10" t="s">
        <v>46</v>
      </c>
      <c r="T10" t="s">
        <v>100</v>
      </c>
      <c r="U10" t="s">
        <v>49</v>
      </c>
      <c r="V10" t="s">
        <v>49</v>
      </c>
      <c r="W10" t="s">
        <v>57</v>
      </c>
      <c r="X10">
        <f>YEAR(Table1[[#This Row],[BookingDate]])</f>
        <v>2024</v>
      </c>
      <c r="Y10" t="str">
        <f>TEXT(Table1[[#This Row],[BookingDate]],"mmm")</f>
        <v>Jan</v>
      </c>
      <c r="Z10" t="str">
        <f>TEXT(Table1[[#This Row],[BookingDate]],"mmm-yyy")</f>
        <v>Jan-2024</v>
      </c>
      <c r="AA10" t="str">
        <f>IF(Table1[[#This Row],[ResolutionHours]]="","Pending",IF(Table1[[#This Row],[ResolutionHours]]&lt;=4,"0-4 Hours",IF(Table1[[#This Row],[ResolutionHours]]&lt;=8,"5-8 Hours",IF(Table1[[#This Row],[ResolutionHours]]&lt;=24,"9-24 Hours",IF(Table1[[#This Row],[ResolutionHours]]&lt;=48,"25-48 Hours","48+ Hours")))))</f>
        <v>Pending</v>
      </c>
      <c r="AB10" t="str">
        <f>IF(Table1[[#This Row],[ResolutionHours]]="","",Table1[[#This Row],[ResolutionHours]]-Table1[[#This Row],[SLATargetHours]])</f>
        <v/>
      </c>
    </row>
    <row r="11" spans="1:28" x14ac:dyDescent="0.25">
      <c r="A11" t="s">
        <v>2174</v>
      </c>
      <c r="B11" t="s">
        <v>2126</v>
      </c>
      <c r="C11" s="1">
        <v>45294.580057870371</v>
      </c>
      <c r="D11" t="s">
        <v>36</v>
      </c>
      <c r="E11" t="s">
        <v>2136</v>
      </c>
      <c r="F11" t="s">
        <v>130</v>
      </c>
      <c r="G11" t="s">
        <v>2128</v>
      </c>
      <c r="H11" t="s">
        <v>40</v>
      </c>
      <c r="I11" t="s">
        <v>41</v>
      </c>
      <c r="J11" t="s">
        <v>132</v>
      </c>
      <c r="K11">
        <v>48</v>
      </c>
      <c r="L11">
        <v>0.96</v>
      </c>
      <c r="M11">
        <v>29.6</v>
      </c>
      <c r="N11" s="1">
        <v>45295.813577326393</v>
      </c>
      <c r="O11" t="s">
        <v>43</v>
      </c>
      <c r="P11">
        <v>29.6</v>
      </c>
      <c r="Q11" t="s">
        <v>44</v>
      </c>
      <c r="R11" t="s">
        <v>67</v>
      </c>
      <c r="S11" t="s">
        <v>60</v>
      </c>
      <c r="T11" t="s">
        <v>115</v>
      </c>
      <c r="U11" t="s">
        <v>49</v>
      </c>
      <c r="V11" t="s">
        <v>49</v>
      </c>
      <c r="W11" t="s">
        <v>43</v>
      </c>
      <c r="X11">
        <f>YEAR(Table1[[#This Row],[BookingDate]])</f>
        <v>2024</v>
      </c>
      <c r="Y11" t="str">
        <f>TEXT(Table1[[#This Row],[BookingDate]],"mmm")</f>
        <v>Jan</v>
      </c>
      <c r="Z11" t="str">
        <f>TEXT(Table1[[#This Row],[BookingDate]],"mmm-yyy")</f>
        <v>Jan-2024</v>
      </c>
      <c r="AA11" t="str">
        <f>IF(Table1[[#This Row],[ResolutionHours]]="","Pending",IF(Table1[[#This Row],[ResolutionHours]]&lt;=4,"0-4 Hours",IF(Table1[[#This Row],[ResolutionHours]]&lt;=8,"5-8 Hours",IF(Table1[[#This Row],[ResolutionHours]]&lt;=24,"9-24 Hours",IF(Table1[[#This Row],[ResolutionHours]]&lt;=48,"25-48 Hours","48+ Hours")))))</f>
        <v>25-48 Hours</v>
      </c>
      <c r="AB11">
        <f>IF(Table1[[#This Row],[ResolutionHours]]="","",Table1[[#This Row],[ResolutionHours]]-Table1[[#This Row],[SLATargetHours]])</f>
        <v>-18.399999999999999</v>
      </c>
    </row>
    <row r="12" spans="1:28" x14ac:dyDescent="0.25">
      <c r="A12" t="s">
        <v>2743</v>
      </c>
      <c r="B12" t="s">
        <v>2126</v>
      </c>
      <c r="C12" s="1">
        <v>45294.794571759259</v>
      </c>
      <c r="D12" t="s">
        <v>87</v>
      </c>
      <c r="E12" t="s">
        <v>2136</v>
      </c>
      <c r="F12" t="s">
        <v>90</v>
      </c>
      <c r="G12" t="s">
        <v>2128</v>
      </c>
      <c r="H12" t="s">
        <v>54</v>
      </c>
      <c r="I12" t="s">
        <v>55</v>
      </c>
      <c r="J12" t="s">
        <v>134</v>
      </c>
      <c r="K12">
        <v>72</v>
      </c>
      <c r="L12">
        <v>6.72</v>
      </c>
      <c r="N12" s="1"/>
      <c r="O12" t="s">
        <v>57</v>
      </c>
      <c r="P12">
        <v>17452.93</v>
      </c>
      <c r="Q12" t="s">
        <v>44</v>
      </c>
      <c r="R12" t="s">
        <v>59</v>
      </c>
      <c r="S12" t="s">
        <v>96</v>
      </c>
      <c r="T12" t="s">
        <v>85</v>
      </c>
      <c r="U12" t="s">
        <v>49</v>
      </c>
      <c r="V12" t="s">
        <v>49</v>
      </c>
      <c r="W12" t="s">
        <v>57</v>
      </c>
      <c r="X12">
        <f>YEAR(Table1[[#This Row],[BookingDate]])</f>
        <v>2024</v>
      </c>
      <c r="Y12" t="str">
        <f>TEXT(Table1[[#This Row],[BookingDate]],"mmm")</f>
        <v>Jan</v>
      </c>
      <c r="Z12" t="str">
        <f>TEXT(Table1[[#This Row],[BookingDate]],"mmm-yyy")</f>
        <v>Jan-2024</v>
      </c>
      <c r="AA12" t="str">
        <f>IF(Table1[[#This Row],[ResolutionHours]]="","Pending",IF(Table1[[#This Row],[ResolutionHours]]&lt;=4,"0-4 Hours",IF(Table1[[#This Row],[ResolutionHours]]&lt;=8,"5-8 Hours",IF(Table1[[#This Row],[ResolutionHours]]&lt;=24,"9-24 Hours",IF(Table1[[#This Row],[ResolutionHours]]&lt;=48,"25-48 Hours","48+ Hours")))))</f>
        <v>Pending</v>
      </c>
      <c r="AB12" t="str">
        <f>IF(Table1[[#This Row],[ResolutionHours]]="","",Table1[[#This Row],[ResolutionHours]]-Table1[[#This Row],[SLATargetHours]])</f>
        <v/>
      </c>
    </row>
    <row r="13" spans="1:28" x14ac:dyDescent="0.25">
      <c r="A13" t="s">
        <v>1015</v>
      </c>
      <c r="B13" t="s">
        <v>35</v>
      </c>
      <c r="C13" s="1">
        <v>45295.201168981483</v>
      </c>
      <c r="D13" t="s">
        <v>108</v>
      </c>
      <c r="E13" t="s">
        <v>81</v>
      </c>
      <c r="F13" t="s">
        <v>53</v>
      </c>
      <c r="G13" t="s">
        <v>39</v>
      </c>
      <c r="H13" t="s">
        <v>54</v>
      </c>
      <c r="I13" t="s">
        <v>64</v>
      </c>
      <c r="J13" t="s">
        <v>106</v>
      </c>
      <c r="K13">
        <v>4</v>
      </c>
      <c r="L13">
        <v>0.24</v>
      </c>
      <c r="N13" s="1"/>
      <c r="O13" t="s">
        <v>57</v>
      </c>
      <c r="P13">
        <v>17443.169999999998</v>
      </c>
      <c r="Q13" t="s">
        <v>111</v>
      </c>
      <c r="R13" t="s">
        <v>67</v>
      </c>
      <c r="S13" t="s">
        <v>96</v>
      </c>
      <c r="T13" t="s">
        <v>93</v>
      </c>
      <c r="U13" t="s">
        <v>49</v>
      </c>
      <c r="V13" t="s">
        <v>48</v>
      </c>
      <c r="W13" t="s">
        <v>57</v>
      </c>
      <c r="X13">
        <f>YEAR(Table1[[#This Row],[BookingDate]])</f>
        <v>2024</v>
      </c>
      <c r="Y13" t="str">
        <f>TEXT(Table1[[#This Row],[BookingDate]],"mmm")</f>
        <v>Jan</v>
      </c>
      <c r="Z13" t="str">
        <f>TEXT(Table1[[#This Row],[BookingDate]],"mmm-yyy")</f>
        <v>Jan-2024</v>
      </c>
      <c r="AA13" t="str">
        <f>IF(Table1[[#This Row],[ResolutionHours]]="","Pending",IF(Table1[[#This Row],[ResolutionHours]]&lt;=4,"0-4 Hours",IF(Table1[[#This Row],[ResolutionHours]]&lt;=8,"5-8 Hours",IF(Table1[[#This Row],[ResolutionHours]]&lt;=24,"9-24 Hours",IF(Table1[[#This Row],[ResolutionHours]]&lt;=48,"25-48 Hours","48+ Hours")))))</f>
        <v>Pending</v>
      </c>
      <c r="AB13" t="str">
        <f>IF(Table1[[#This Row],[ResolutionHours]]="","",Table1[[#This Row],[ResolutionHours]]-Table1[[#This Row],[SLATargetHours]])</f>
        <v/>
      </c>
    </row>
    <row r="14" spans="1:28" x14ac:dyDescent="0.25">
      <c r="A14" t="s">
        <v>2124</v>
      </c>
      <c r="B14" t="s">
        <v>1116</v>
      </c>
      <c r="C14" s="1">
        <v>45295.293946759259</v>
      </c>
      <c r="D14" t="s">
        <v>36</v>
      </c>
      <c r="E14" t="s">
        <v>1126</v>
      </c>
      <c r="F14" t="s">
        <v>72</v>
      </c>
      <c r="G14" t="s">
        <v>1118</v>
      </c>
      <c r="H14" t="s">
        <v>40</v>
      </c>
      <c r="I14" t="s">
        <v>55</v>
      </c>
      <c r="J14" t="s">
        <v>160</v>
      </c>
      <c r="K14">
        <v>48</v>
      </c>
      <c r="L14">
        <v>3.73</v>
      </c>
      <c r="M14">
        <v>41.06</v>
      </c>
      <c r="N14" s="1">
        <v>45297.00487355324</v>
      </c>
      <c r="O14" t="s">
        <v>43</v>
      </c>
      <c r="P14">
        <v>41.06</v>
      </c>
      <c r="Q14" t="s">
        <v>58</v>
      </c>
      <c r="R14" t="s">
        <v>67</v>
      </c>
      <c r="S14" t="s">
        <v>68</v>
      </c>
      <c r="T14" t="s">
        <v>93</v>
      </c>
      <c r="U14" t="s">
        <v>49</v>
      </c>
      <c r="V14" t="s">
        <v>49</v>
      </c>
      <c r="W14" t="s">
        <v>43</v>
      </c>
      <c r="X14">
        <f>YEAR(Table1[[#This Row],[BookingDate]])</f>
        <v>2024</v>
      </c>
      <c r="Y14" t="str">
        <f>TEXT(Table1[[#This Row],[BookingDate]],"mmm")</f>
        <v>Jan</v>
      </c>
      <c r="Z14" t="str">
        <f>TEXT(Table1[[#This Row],[BookingDate]],"mmm-yyy")</f>
        <v>Jan-2024</v>
      </c>
      <c r="AA14" t="str">
        <f>IF(Table1[[#This Row],[ResolutionHours]]="","Pending",IF(Table1[[#This Row],[ResolutionHours]]&lt;=4,"0-4 Hours",IF(Table1[[#This Row],[ResolutionHours]]&lt;=8,"5-8 Hours",IF(Table1[[#This Row],[ResolutionHours]]&lt;=24,"9-24 Hours",IF(Table1[[#This Row],[ResolutionHours]]&lt;=48,"25-48 Hours","48+ Hours")))))</f>
        <v>25-48 Hours</v>
      </c>
      <c r="AB14">
        <f>IF(Table1[[#This Row],[ResolutionHours]]="","",Table1[[#This Row],[ResolutionHours]]-Table1[[#This Row],[SLATargetHours]])</f>
        <v>-6.9399999999999977</v>
      </c>
    </row>
    <row r="15" spans="1:28" x14ac:dyDescent="0.25">
      <c r="A15" t="s">
        <v>887</v>
      </c>
      <c r="B15" t="s">
        <v>35</v>
      </c>
      <c r="C15" s="1">
        <v>45295.575011574067</v>
      </c>
      <c r="D15" t="s">
        <v>108</v>
      </c>
      <c r="E15" t="s">
        <v>52</v>
      </c>
      <c r="F15" t="s">
        <v>38</v>
      </c>
      <c r="G15" t="s">
        <v>39</v>
      </c>
      <c r="H15" t="s">
        <v>54</v>
      </c>
      <c r="I15" t="s">
        <v>82</v>
      </c>
      <c r="J15" t="s">
        <v>134</v>
      </c>
      <c r="K15">
        <v>4</v>
      </c>
      <c r="L15">
        <v>0.4</v>
      </c>
      <c r="N15" s="1"/>
      <c r="O15" t="s">
        <v>57</v>
      </c>
      <c r="P15">
        <v>17434.2</v>
      </c>
      <c r="Q15" t="s">
        <v>111</v>
      </c>
      <c r="R15" t="s">
        <v>114</v>
      </c>
      <c r="S15" t="s">
        <v>96</v>
      </c>
      <c r="T15" t="s">
        <v>69</v>
      </c>
      <c r="U15" t="s">
        <v>49</v>
      </c>
      <c r="V15" t="s">
        <v>49</v>
      </c>
      <c r="W15" t="s">
        <v>57</v>
      </c>
      <c r="X15">
        <f>YEAR(Table1[[#This Row],[BookingDate]])</f>
        <v>2024</v>
      </c>
      <c r="Y15" t="str">
        <f>TEXT(Table1[[#This Row],[BookingDate]],"mmm")</f>
        <v>Jan</v>
      </c>
      <c r="Z15" t="str">
        <f>TEXT(Table1[[#This Row],[BookingDate]],"mmm-yyy")</f>
        <v>Jan-2024</v>
      </c>
      <c r="AA15" t="str">
        <f>IF(Table1[[#This Row],[ResolutionHours]]="","Pending",IF(Table1[[#This Row],[ResolutionHours]]&lt;=4,"0-4 Hours",IF(Table1[[#This Row],[ResolutionHours]]&lt;=8,"5-8 Hours",IF(Table1[[#This Row],[ResolutionHours]]&lt;=24,"9-24 Hours",IF(Table1[[#This Row],[ResolutionHours]]&lt;=48,"25-48 Hours","48+ Hours")))))</f>
        <v>Pending</v>
      </c>
      <c r="AB15" t="str">
        <f>IF(Table1[[#This Row],[ResolutionHours]]="","",Table1[[#This Row],[ResolutionHours]]-Table1[[#This Row],[SLATargetHours]])</f>
        <v/>
      </c>
    </row>
    <row r="16" spans="1:28" x14ac:dyDescent="0.25">
      <c r="A16" t="s">
        <v>2578</v>
      </c>
      <c r="B16" t="s">
        <v>2126</v>
      </c>
      <c r="C16" s="1">
        <v>45295.715520833342</v>
      </c>
      <c r="D16" t="s">
        <v>104</v>
      </c>
      <c r="E16" t="s">
        <v>2153</v>
      </c>
      <c r="F16" t="s">
        <v>38</v>
      </c>
      <c r="G16" t="s">
        <v>2128</v>
      </c>
      <c r="H16" t="s">
        <v>40</v>
      </c>
      <c r="I16" t="s">
        <v>73</v>
      </c>
      <c r="J16" t="s">
        <v>132</v>
      </c>
      <c r="K16">
        <v>8</v>
      </c>
      <c r="L16">
        <v>1.01</v>
      </c>
      <c r="M16">
        <v>7.08</v>
      </c>
      <c r="N16" s="1">
        <v>45296.01070770833</v>
      </c>
      <c r="O16" t="s">
        <v>43</v>
      </c>
      <c r="P16">
        <v>7.08</v>
      </c>
      <c r="Q16" t="s">
        <v>58</v>
      </c>
      <c r="R16" t="s">
        <v>92</v>
      </c>
      <c r="S16" t="s">
        <v>79</v>
      </c>
      <c r="T16" t="s">
        <v>97</v>
      </c>
      <c r="U16" t="s">
        <v>49</v>
      </c>
      <c r="V16" t="s">
        <v>49</v>
      </c>
      <c r="W16" t="s">
        <v>43</v>
      </c>
      <c r="X16">
        <f>YEAR(Table1[[#This Row],[BookingDate]])</f>
        <v>2024</v>
      </c>
      <c r="Y16" t="str">
        <f>TEXT(Table1[[#This Row],[BookingDate]],"mmm")</f>
        <v>Jan</v>
      </c>
      <c r="Z16" t="str">
        <f>TEXT(Table1[[#This Row],[BookingDate]],"mmm-yyy")</f>
        <v>Jan-2024</v>
      </c>
      <c r="AA16" t="str">
        <f>IF(Table1[[#This Row],[ResolutionHours]]="","Pending",IF(Table1[[#This Row],[ResolutionHours]]&lt;=4,"0-4 Hours",IF(Table1[[#This Row],[ResolutionHours]]&lt;=8,"5-8 Hours",IF(Table1[[#This Row],[ResolutionHours]]&lt;=24,"9-24 Hours",IF(Table1[[#This Row],[ResolutionHours]]&lt;=48,"25-48 Hours","48+ Hours")))))</f>
        <v>5-8 Hours</v>
      </c>
      <c r="AB16">
        <f>IF(Table1[[#This Row],[ResolutionHours]]="","",Table1[[#This Row],[ResolutionHours]]-Table1[[#This Row],[SLATargetHours]])</f>
        <v>-0.91999999999999993</v>
      </c>
    </row>
    <row r="17" spans="1:28" x14ac:dyDescent="0.25">
      <c r="A17" t="s">
        <v>495</v>
      </c>
      <c r="B17" t="s">
        <v>35</v>
      </c>
      <c r="C17" s="1">
        <v>45295.879467592589</v>
      </c>
      <c r="D17" t="s">
        <v>51</v>
      </c>
      <c r="E17" t="s">
        <v>81</v>
      </c>
      <c r="F17" t="s">
        <v>38</v>
      </c>
      <c r="G17" t="s">
        <v>39</v>
      </c>
      <c r="H17" t="s">
        <v>40</v>
      </c>
      <c r="I17" t="s">
        <v>46</v>
      </c>
      <c r="J17" t="s">
        <v>113</v>
      </c>
      <c r="K17">
        <v>24</v>
      </c>
      <c r="L17">
        <v>0.61</v>
      </c>
      <c r="M17">
        <v>12.38</v>
      </c>
      <c r="N17" s="1">
        <v>45296.395448252311</v>
      </c>
      <c r="O17" t="s">
        <v>43</v>
      </c>
      <c r="P17">
        <v>12.38</v>
      </c>
      <c r="Q17" t="s">
        <v>44</v>
      </c>
      <c r="R17" t="s">
        <v>92</v>
      </c>
      <c r="S17" t="s">
        <v>96</v>
      </c>
      <c r="T17" t="s">
        <v>69</v>
      </c>
      <c r="U17" t="s">
        <v>49</v>
      </c>
      <c r="V17" t="s">
        <v>49</v>
      </c>
      <c r="W17" t="s">
        <v>43</v>
      </c>
      <c r="X17">
        <f>YEAR(Table1[[#This Row],[BookingDate]])</f>
        <v>2024</v>
      </c>
      <c r="Y17" t="str">
        <f>TEXT(Table1[[#This Row],[BookingDate]],"mmm")</f>
        <v>Jan</v>
      </c>
      <c r="Z17" t="str">
        <f>TEXT(Table1[[#This Row],[BookingDate]],"mmm-yyy")</f>
        <v>Jan-2024</v>
      </c>
      <c r="AA17" t="str">
        <f>IF(Table1[[#This Row],[ResolutionHours]]="","Pending",IF(Table1[[#This Row],[ResolutionHours]]&lt;=4,"0-4 Hours",IF(Table1[[#This Row],[ResolutionHours]]&lt;=8,"5-8 Hours",IF(Table1[[#This Row],[ResolutionHours]]&lt;=24,"9-24 Hours",IF(Table1[[#This Row],[ResolutionHours]]&lt;=48,"25-48 Hours","48+ Hours")))))</f>
        <v>9-24 Hours</v>
      </c>
      <c r="AB17">
        <f>IF(Table1[[#This Row],[ResolutionHours]]="","",Table1[[#This Row],[ResolutionHours]]-Table1[[#This Row],[SLATargetHours]])</f>
        <v>-11.62</v>
      </c>
    </row>
    <row r="18" spans="1:28" x14ac:dyDescent="0.25">
      <c r="A18" t="s">
        <v>960</v>
      </c>
      <c r="B18" t="s">
        <v>35</v>
      </c>
      <c r="C18" s="1">
        <v>45295.969201388893</v>
      </c>
      <c r="D18" t="s">
        <v>104</v>
      </c>
      <c r="E18" t="s">
        <v>52</v>
      </c>
      <c r="F18" t="s">
        <v>53</v>
      </c>
      <c r="G18" t="s">
        <v>39</v>
      </c>
      <c r="H18" t="s">
        <v>40</v>
      </c>
      <c r="I18" t="s">
        <v>46</v>
      </c>
      <c r="J18" t="s">
        <v>157</v>
      </c>
      <c r="K18">
        <v>8</v>
      </c>
      <c r="L18">
        <v>0.68</v>
      </c>
      <c r="M18">
        <v>2.57</v>
      </c>
      <c r="N18" s="1">
        <v>45296.076159988428</v>
      </c>
      <c r="O18" t="s">
        <v>43</v>
      </c>
      <c r="P18">
        <v>2.57</v>
      </c>
      <c r="Q18" t="s">
        <v>58</v>
      </c>
      <c r="R18" t="s">
        <v>114</v>
      </c>
      <c r="S18" t="s">
        <v>60</v>
      </c>
      <c r="T18" t="s">
        <v>100</v>
      </c>
      <c r="U18" t="s">
        <v>49</v>
      </c>
      <c r="V18" t="s">
        <v>49</v>
      </c>
      <c r="W18" t="s">
        <v>43</v>
      </c>
      <c r="X18">
        <f>YEAR(Table1[[#This Row],[BookingDate]])</f>
        <v>2024</v>
      </c>
      <c r="Y18" t="str">
        <f>TEXT(Table1[[#This Row],[BookingDate]],"mmm")</f>
        <v>Jan</v>
      </c>
      <c r="Z18" t="str">
        <f>TEXT(Table1[[#This Row],[BookingDate]],"mmm-yyy")</f>
        <v>Jan-2024</v>
      </c>
      <c r="AA18" t="str">
        <f>IF(Table1[[#This Row],[ResolutionHours]]="","Pending",IF(Table1[[#This Row],[ResolutionHours]]&lt;=4,"0-4 Hours",IF(Table1[[#This Row],[ResolutionHours]]&lt;=8,"5-8 Hours",IF(Table1[[#This Row],[ResolutionHours]]&lt;=24,"9-24 Hours",IF(Table1[[#This Row],[ResolutionHours]]&lt;=48,"25-48 Hours","48+ Hours")))))</f>
        <v>0-4 Hours</v>
      </c>
      <c r="AB18">
        <f>IF(Table1[[#This Row],[ResolutionHours]]="","",Table1[[#This Row],[ResolutionHours]]-Table1[[#This Row],[SLATargetHours]])</f>
        <v>-5.43</v>
      </c>
    </row>
    <row r="19" spans="1:28" x14ac:dyDescent="0.25">
      <c r="A19" t="s">
        <v>959</v>
      </c>
      <c r="B19" t="s">
        <v>35</v>
      </c>
      <c r="C19" s="1">
        <v>45296.001030092593</v>
      </c>
      <c r="D19" t="s">
        <v>36</v>
      </c>
      <c r="E19" t="s">
        <v>81</v>
      </c>
      <c r="F19" t="s">
        <v>72</v>
      </c>
      <c r="G19" t="s">
        <v>39</v>
      </c>
      <c r="H19" t="s">
        <v>40</v>
      </c>
      <c r="I19" t="s">
        <v>55</v>
      </c>
      <c r="J19" t="s">
        <v>106</v>
      </c>
      <c r="K19">
        <v>48</v>
      </c>
      <c r="L19">
        <v>7.46</v>
      </c>
      <c r="M19">
        <v>7.98</v>
      </c>
      <c r="N19" s="1">
        <v>45296.333671527776</v>
      </c>
      <c r="O19" t="s">
        <v>43</v>
      </c>
      <c r="P19">
        <v>7.98</v>
      </c>
      <c r="Q19" t="s">
        <v>66</v>
      </c>
      <c r="R19" t="s">
        <v>67</v>
      </c>
      <c r="S19" t="s">
        <v>46</v>
      </c>
      <c r="T19" t="s">
        <v>93</v>
      </c>
      <c r="U19" t="s">
        <v>49</v>
      </c>
      <c r="V19" t="s">
        <v>49</v>
      </c>
      <c r="W19" t="s">
        <v>43</v>
      </c>
      <c r="X19">
        <f>YEAR(Table1[[#This Row],[BookingDate]])</f>
        <v>2024</v>
      </c>
      <c r="Y19" t="str">
        <f>TEXT(Table1[[#This Row],[BookingDate]],"mmm")</f>
        <v>Jan</v>
      </c>
      <c r="Z19" t="str">
        <f>TEXT(Table1[[#This Row],[BookingDate]],"mmm-yyy")</f>
        <v>Jan-2024</v>
      </c>
      <c r="AA19" t="str">
        <f>IF(Table1[[#This Row],[ResolutionHours]]="","Pending",IF(Table1[[#This Row],[ResolutionHours]]&lt;=4,"0-4 Hours",IF(Table1[[#This Row],[ResolutionHours]]&lt;=8,"5-8 Hours",IF(Table1[[#This Row],[ResolutionHours]]&lt;=24,"9-24 Hours",IF(Table1[[#This Row],[ResolutionHours]]&lt;=48,"25-48 Hours","48+ Hours")))))</f>
        <v>5-8 Hours</v>
      </c>
      <c r="AB19">
        <f>IF(Table1[[#This Row],[ResolutionHours]]="","",Table1[[#This Row],[ResolutionHours]]-Table1[[#This Row],[SLATargetHours]])</f>
        <v>-40.019999999999996</v>
      </c>
    </row>
    <row r="20" spans="1:28" x14ac:dyDescent="0.25">
      <c r="A20" t="s">
        <v>1649</v>
      </c>
      <c r="B20" t="s">
        <v>1116</v>
      </c>
      <c r="C20" s="1">
        <v>45296.018842592603</v>
      </c>
      <c r="D20" t="s">
        <v>87</v>
      </c>
      <c r="E20" t="s">
        <v>1126</v>
      </c>
      <c r="F20" t="s">
        <v>90</v>
      </c>
      <c r="G20" t="s">
        <v>1118</v>
      </c>
      <c r="H20" t="s">
        <v>40</v>
      </c>
      <c r="I20" t="s">
        <v>46</v>
      </c>
      <c r="J20" t="s">
        <v>152</v>
      </c>
      <c r="K20">
        <v>72</v>
      </c>
      <c r="L20">
        <v>6.5</v>
      </c>
      <c r="M20">
        <v>35.51</v>
      </c>
      <c r="N20" s="1">
        <v>45297.498421782409</v>
      </c>
      <c r="O20" t="s">
        <v>43</v>
      </c>
      <c r="P20">
        <v>35.51</v>
      </c>
      <c r="Q20" t="s">
        <v>66</v>
      </c>
      <c r="R20" t="s">
        <v>67</v>
      </c>
      <c r="S20" t="s">
        <v>46</v>
      </c>
      <c r="T20" t="s">
        <v>115</v>
      </c>
      <c r="U20" t="s">
        <v>49</v>
      </c>
      <c r="V20" t="s">
        <v>48</v>
      </c>
      <c r="W20" t="s">
        <v>43</v>
      </c>
      <c r="X20">
        <f>YEAR(Table1[[#This Row],[BookingDate]])</f>
        <v>2024</v>
      </c>
      <c r="Y20" t="str">
        <f>TEXT(Table1[[#This Row],[BookingDate]],"mmm")</f>
        <v>Jan</v>
      </c>
      <c r="Z20" t="str">
        <f>TEXT(Table1[[#This Row],[BookingDate]],"mmm-yyy")</f>
        <v>Jan-2024</v>
      </c>
      <c r="AA20" t="str">
        <f>IF(Table1[[#This Row],[ResolutionHours]]="","Pending",IF(Table1[[#This Row],[ResolutionHours]]&lt;=4,"0-4 Hours",IF(Table1[[#This Row],[ResolutionHours]]&lt;=8,"5-8 Hours",IF(Table1[[#This Row],[ResolutionHours]]&lt;=24,"9-24 Hours",IF(Table1[[#This Row],[ResolutionHours]]&lt;=48,"25-48 Hours","48+ Hours")))))</f>
        <v>25-48 Hours</v>
      </c>
      <c r="AB20">
        <f>IF(Table1[[#This Row],[ResolutionHours]]="","",Table1[[#This Row],[ResolutionHours]]-Table1[[#This Row],[SLATargetHours]])</f>
        <v>-36.49</v>
      </c>
    </row>
    <row r="21" spans="1:28" x14ac:dyDescent="0.25">
      <c r="A21" t="s">
        <v>2116</v>
      </c>
      <c r="B21" t="s">
        <v>1116</v>
      </c>
      <c r="C21" s="1">
        <v>45296.57607638889</v>
      </c>
      <c r="D21" t="s">
        <v>36</v>
      </c>
      <c r="E21" t="s">
        <v>1117</v>
      </c>
      <c r="F21" t="s">
        <v>126</v>
      </c>
      <c r="G21" t="s">
        <v>1118</v>
      </c>
      <c r="H21" t="s">
        <v>40</v>
      </c>
      <c r="I21" t="s">
        <v>41</v>
      </c>
      <c r="J21" t="s">
        <v>120</v>
      </c>
      <c r="K21">
        <v>48</v>
      </c>
      <c r="L21">
        <v>1.86</v>
      </c>
      <c r="M21">
        <v>46.45</v>
      </c>
      <c r="N21" s="1">
        <v>45298.511424421296</v>
      </c>
      <c r="O21" t="s">
        <v>43</v>
      </c>
      <c r="P21">
        <v>46.45</v>
      </c>
      <c r="Q21" t="s">
        <v>66</v>
      </c>
      <c r="R21" t="s">
        <v>92</v>
      </c>
      <c r="S21" t="s">
        <v>68</v>
      </c>
      <c r="T21" t="s">
        <v>85</v>
      </c>
      <c r="U21" t="s">
        <v>48</v>
      </c>
      <c r="V21" t="s">
        <v>49</v>
      </c>
      <c r="W21" t="s">
        <v>43</v>
      </c>
      <c r="X21">
        <f>YEAR(Table1[[#This Row],[BookingDate]])</f>
        <v>2024</v>
      </c>
      <c r="Y21" t="str">
        <f>TEXT(Table1[[#This Row],[BookingDate]],"mmm")</f>
        <v>Jan</v>
      </c>
      <c r="Z21" t="str">
        <f>TEXT(Table1[[#This Row],[BookingDate]],"mmm-yyy")</f>
        <v>Jan-2024</v>
      </c>
      <c r="AA21" t="str">
        <f>IF(Table1[[#This Row],[ResolutionHours]]="","Pending",IF(Table1[[#This Row],[ResolutionHours]]&lt;=4,"0-4 Hours",IF(Table1[[#This Row],[ResolutionHours]]&lt;=8,"5-8 Hours",IF(Table1[[#This Row],[ResolutionHours]]&lt;=24,"9-24 Hours",IF(Table1[[#This Row],[ResolutionHours]]&lt;=48,"25-48 Hours","48+ Hours")))))</f>
        <v>25-48 Hours</v>
      </c>
      <c r="AB21">
        <f>IF(Table1[[#This Row],[ResolutionHours]]="","",Table1[[#This Row],[ResolutionHours]]-Table1[[#This Row],[SLATargetHours]])</f>
        <v>-1.5499999999999972</v>
      </c>
    </row>
    <row r="22" spans="1:28" x14ac:dyDescent="0.25">
      <c r="A22" t="s">
        <v>579</v>
      </c>
      <c r="B22" t="s">
        <v>35</v>
      </c>
      <c r="C22" s="1">
        <v>45296.759560185194</v>
      </c>
      <c r="D22" t="s">
        <v>108</v>
      </c>
      <c r="E22" t="s">
        <v>123</v>
      </c>
      <c r="F22" t="s">
        <v>90</v>
      </c>
      <c r="G22" t="s">
        <v>39</v>
      </c>
      <c r="H22" t="s">
        <v>136</v>
      </c>
      <c r="I22" t="s">
        <v>73</v>
      </c>
      <c r="J22" t="s">
        <v>113</v>
      </c>
      <c r="K22">
        <v>4</v>
      </c>
      <c r="L22">
        <v>0.13</v>
      </c>
      <c r="N22" s="1"/>
      <c r="O22" t="s">
        <v>57</v>
      </c>
      <c r="P22">
        <v>17405.77</v>
      </c>
      <c r="Q22" t="s">
        <v>111</v>
      </c>
      <c r="R22" t="s">
        <v>45</v>
      </c>
      <c r="S22" t="s">
        <v>79</v>
      </c>
      <c r="T22" t="s">
        <v>61</v>
      </c>
      <c r="U22" t="s">
        <v>49</v>
      </c>
      <c r="V22" t="s">
        <v>48</v>
      </c>
      <c r="W22" t="s">
        <v>57</v>
      </c>
      <c r="X22">
        <f>YEAR(Table1[[#This Row],[BookingDate]])</f>
        <v>2024</v>
      </c>
      <c r="Y22" t="str">
        <f>TEXT(Table1[[#This Row],[BookingDate]],"mmm")</f>
        <v>Jan</v>
      </c>
      <c r="Z22" t="str">
        <f>TEXT(Table1[[#This Row],[BookingDate]],"mmm-yyy")</f>
        <v>Jan-2024</v>
      </c>
      <c r="AA22" t="str">
        <f>IF(Table1[[#This Row],[ResolutionHours]]="","Pending",IF(Table1[[#This Row],[ResolutionHours]]&lt;=4,"0-4 Hours",IF(Table1[[#This Row],[ResolutionHours]]&lt;=8,"5-8 Hours",IF(Table1[[#This Row],[ResolutionHours]]&lt;=24,"9-24 Hours",IF(Table1[[#This Row],[ResolutionHours]]&lt;=48,"25-48 Hours","48+ Hours")))))</f>
        <v>Pending</v>
      </c>
      <c r="AB22" t="str">
        <f>IF(Table1[[#This Row],[ResolutionHours]]="","",Table1[[#This Row],[ResolutionHours]]-Table1[[#This Row],[SLATargetHours]])</f>
        <v/>
      </c>
    </row>
    <row r="23" spans="1:28" x14ac:dyDescent="0.25">
      <c r="A23" t="s">
        <v>1263</v>
      </c>
      <c r="B23" t="s">
        <v>1116</v>
      </c>
      <c r="C23" s="1">
        <v>45296.785451388889</v>
      </c>
      <c r="D23" t="s">
        <v>108</v>
      </c>
      <c r="E23" t="s">
        <v>1117</v>
      </c>
      <c r="F23" t="s">
        <v>38</v>
      </c>
      <c r="G23" t="s">
        <v>1118</v>
      </c>
      <c r="H23" t="s">
        <v>40</v>
      </c>
      <c r="I23" t="s">
        <v>46</v>
      </c>
      <c r="J23" t="s">
        <v>99</v>
      </c>
      <c r="K23">
        <v>4</v>
      </c>
      <c r="L23">
        <v>0.1</v>
      </c>
      <c r="M23">
        <v>3.6</v>
      </c>
      <c r="N23" s="1">
        <v>45296.935247511567</v>
      </c>
      <c r="O23" t="s">
        <v>43</v>
      </c>
      <c r="P23">
        <v>3.6</v>
      </c>
      <c r="Q23" t="s">
        <v>111</v>
      </c>
      <c r="R23" t="s">
        <v>92</v>
      </c>
      <c r="S23" t="s">
        <v>60</v>
      </c>
      <c r="T23" t="s">
        <v>93</v>
      </c>
      <c r="U23" t="s">
        <v>49</v>
      </c>
      <c r="V23" t="s">
        <v>49</v>
      </c>
      <c r="W23" t="s">
        <v>43</v>
      </c>
      <c r="X23">
        <f>YEAR(Table1[[#This Row],[BookingDate]])</f>
        <v>2024</v>
      </c>
      <c r="Y23" t="str">
        <f>TEXT(Table1[[#This Row],[BookingDate]],"mmm")</f>
        <v>Jan</v>
      </c>
      <c r="Z23" t="str">
        <f>TEXT(Table1[[#This Row],[BookingDate]],"mmm-yyy")</f>
        <v>Jan-2024</v>
      </c>
      <c r="AA23" t="str">
        <f>IF(Table1[[#This Row],[ResolutionHours]]="","Pending",IF(Table1[[#This Row],[ResolutionHours]]&lt;=4,"0-4 Hours",IF(Table1[[#This Row],[ResolutionHours]]&lt;=8,"5-8 Hours",IF(Table1[[#This Row],[ResolutionHours]]&lt;=24,"9-24 Hours",IF(Table1[[#This Row],[ResolutionHours]]&lt;=48,"25-48 Hours","48+ Hours")))))</f>
        <v>0-4 Hours</v>
      </c>
      <c r="AB23">
        <f>IF(Table1[[#This Row],[ResolutionHours]]="","",Table1[[#This Row],[ResolutionHours]]-Table1[[#This Row],[SLATargetHours]])</f>
        <v>-0.39999999999999991</v>
      </c>
    </row>
    <row r="24" spans="1:28" x14ac:dyDescent="0.25">
      <c r="A24" t="s">
        <v>689</v>
      </c>
      <c r="B24" t="s">
        <v>35</v>
      </c>
      <c r="C24" s="1">
        <v>45297.172488425917</v>
      </c>
      <c r="D24" t="s">
        <v>51</v>
      </c>
      <c r="E24" t="s">
        <v>71</v>
      </c>
      <c r="F24" t="s">
        <v>72</v>
      </c>
      <c r="G24" t="s">
        <v>39</v>
      </c>
      <c r="H24" t="s">
        <v>40</v>
      </c>
      <c r="I24" t="s">
        <v>64</v>
      </c>
      <c r="J24" t="s">
        <v>110</v>
      </c>
      <c r="K24">
        <v>24</v>
      </c>
      <c r="L24">
        <v>3.45</v>
      </c>
      <c r="M24">
        <v>9.61</v>
      </c>
      <c r="N24" s="1">
        <v>45297.572934988428</v>
      </c>
      <c r="O24" t="s">
        <v>43</v>
      </c>
      <c r="P24">
        <v>9.61</v>
      </c>
      <c r="Q24" t="s">
        <v>66</v>
      </c>
      <c r="R24" t="s">
        <v>67</v>
      </c>
      <c r="S24" t="s">
        <v>96</v>
      </c>
      <c r="T24" t="s">
        <v>97</v>
      </c>
      <c r="U24" t="s">
        <v>49</v>
      </c>
      <c r="V24" t="s">
        <v>49</v>
      </c>
      <c r="W24" t="s">
        <v>43</v>
      </c>
      <c r="X24">
        <f>YEAR(Table1[[#This Row],[BookingDate]])</f>
        <v>2024</v>
      </c>
      <c r="Y24" t="str">
        <f>TEXT(Table1[[#This Row],[BookingDate]],"mmm")</f>
        <v>Jan</v>
      </c>
      <c r="Z24" t="str">
        <f>TEXT(Table1[[#This Row],[BookingDate]],"mmm-yyy")</f>
        <v>Jan-2024</v>
      </c>
      <c r="AA24" t="str">
        <f>IF(Table1[[#This Row],[ResolutionHours]]="","Pending",IF(Table1[[#This Row],[ResolutionHours]]&lt;=4,"0-4 Hours",IF(Table1[[#This Row],[ResolutionHours]]&lt;=8,"5-8 Hours",IF(Table1[[#This Row],[ResolutionHours]]&lt;=24,"9-24 Hours",IF(Table1[[#This Row],[ResolutionHours]]&lt;=48,"25-48 Hours","48+ Hours")))))</f>
        <v>9-24 Hours</v>
      </c>
      <c r="AB24">
        <f>IF(Table1[[#This Row],[ResolutionHours]]="","",Table1[[#This Row],[ResolutionHours]]-Table1[[#This Row],[SLATargetHours]])</f>
        <v>-14.39</v>
      </c>
    </row>
    <row r="25" spans="1:28" x14ac:dyDescent="0.25">
      <c r="A25" t="s">
        <v>2479</v>
      </c>
      <c r="B25" t="s">
        <v>2126</v>
      </c>
      <c r="C25" s="1">
        <v>45297.275312500002</v>
      </c>
      <c r="D25" t="s">
        <v>36</v>
      </c>
      <c r="E25" t="s">
        <v>2127</v>
      </c>
      <c r="F25" t="s">
        <v>126</v>
      </c>
      <c r="G25" t="s">
        <v>2128</v>
      </c>
      <c r="H25" t="s">
        <v>109</v>
      </c>
      <c r="I25" t="s">
        <v>55</v>
      </c>
      <c r="J25" t="s">
        <v>134</v>
      </c>
      <c r="K25">
        <v>48</v>
      </c>
      <c r="L25">
        <v>6.19</v>
      </c>
      <c r="M25">
        <v>21.93</v>
      </c>
      <c r="N25" s="1">
        <v>45298.188965127323</v>
      </c>
      <c r="O25" t="s">
        <v>43</v>
      </c>
      <c r="P25">
        <v>21.93</v>
      </c>
      <c r="Q25" t="s">
        <v>66</v>
      </c>
      <c r="R25" t="s">
        <v>114</v>
      </c>
      <c r="S25" t="s">
        <v>79</v>
      </c>
      <c r="T25" t="s">
        <v>121</v>
      </c>
      <c r="U25" t="s">
        <v>49</v>
      </c>
      <c r="V25" t="s">
        <v>49</v>
      </c>
      <c r="W25" t="s">
        <v>43</v>
      </c>
      <c r="X25">
        <f>YEAR(Table1[[#This Row],[BookingDate]])</f>
        <v>2024</v>
      </c>
      <c r="Y25" t="str">
        <f>TEXT(Table1[[#This Row],[BookingDate]],"mmm")</f>
        <v>Jan</v>
      </c>
      <c r="Z25" t="str">
        <f>TEXT(Table1[[#This Row],[BookingDate]],"mmm-yyy")</f>
        <v>Jan-2024</v>
      </c>
      <c r="AA25" t="str">
        <f>IF(Table1[[#This Row],[ResolutionHours]]="","Pending",IF(Table1[[#This Row],[ResolutionHours]]&lt;=4,"0-4 Hours",IF(Table1[[#This Row],[ResolutionHours]]&lt;=8,"5-8 Hours",IF(Table1[[#This Row],[ResolutionHours]]&lt;=24,"9-24 Hours",IF(Table1[[#This Row],[ResolutionHours]]&lt;=48,"25-48 Hours","48+ Hours")))))</f>
        <v>9-24 Hours</v>
      </c>
      <c r="AB25">
        <f>IF(Table1[[#This Row],[ResolutionHours]]="","",Table1[[#This Row],[ResolutionHours]]-Table1[[#This Row],[SLATargetHours]])</f>
        <v>-26.07</v>
      </c>
    </row>
    <row r="26" spans="1:28" x14ac:dyDescent="0.25">
      <c r="A26" t="s">
        <v>218</v>
      </c>
      <c r="B26" t="s">
        <v>35</v>
      </c>
      <c r="C26" s="1">
        <v>45297.38181712963</v>
      </c>
      <c r="D26" t="s">
        <v>36</v>
      </c>
      <c r="E26" t="s">
        <v>77</v>
      </c>
      <c r="F26" t="s">
        <v>130</v>
      </c>
      <c r="G26" t="s">
        <v>39</v>
      </c>
      <c r="H26" t="s">
        <v>40</v>
      </c>
      <c r="I26" t="s">
        <v>41</v>
      </c>
      <c r="J26" t="s">
        <v>83</v>
      </c>
      <c r="K26">
        <v>48</v>
      </c>
      <c r="L26">
        <v>3.98</v>
      </c>
      <c r="M26">
        <v>43.12</v>
      </c>
      <c r="N26" s="1">
        <v>45299.178382824073</v>
      </c>
      <c r="O26" t="s">
        <v>43</v>
      </c>
      <c r="P26">
        <v>43.12</v>
      </c>
      <c r="Q26" t="s">
        <v>66</v>
      </c>
      <c r="R26" t="s">
        <v>59</v>
      </c>
      <c r="S26" t="s">
        <v>60</v>
      </c>
      <c r="T26" t="s">
        <v>97</v>
      </c>
      <c r="U26" t="s">
        <v>49</v>
      </c>
      <c r="V26" t="s">
        <v>49</v>
      </c>
      <c r="W26" t="s">
        <v>43</v>
      </c>
      <c r="X26">
        <f>YEAR(Table1[[#This Row],[BookingDate]])</f>
        <v>2024</v>
      </c>
      <c r="Y26" t="str">
        <f>TEXT(Table1[[#This Row],[BookingDate]],"mmm")</f>
        <v>Jan</v>
      </c>
      <c r="Z26" t="str">
        <f>TEXT(Table1[[#This Row],[BookingDate]],"mmm-yyy")</f>
        <v>Jan-2024</v>
      </c>
      <c r="AA26" t="str">
        <f>IF(Table1[[#This Row],[ResolutionHours]]="","Pending",IF(Table1[[#This Row],[ResolutionHours]]&lt;=4,"0-4 Hours",IF(Table1[[#This Row],[ResolutionHours]]&lt;=8,"5-8 Hours",IF(Table1[[#This Row],[ResolutionHours]]&lt;=24,"9-24 Hours",IF(Table1[[#This Row],[ResolutionHours]]&lt;=48,"25-48 Hours","48+ Hours")))))</f>
        <v>25-48 Hours</v>
      </c>
      <c r="AB26">
        <f>IF(Table1[[#This Row],[ResolutionHours]]="","",Table1[[#This Row],[ResolutionHours]]-Table1[[#This Row],[SLATargetHours]])</f>
        <v>-4.8800000000000026</v>
      </c>
    </row>
    <row r="27" spans="1:28" x14ac:dyDescent="0.25">
      <c r="A27" t="s">
        <v>3133</v>
      </c>
      <c r="B27" t="s">
        <v>2126</v>
      </c>
      <c r="C27" s="1">
        <v>45297.553287037037</v>
      </c>
      <c r="D27" t="s">
        <v>51</v>
      </c>
      <c r="E27" t="s">
        <v>2138</v>
      </c>
      <c r="F27" t="s">
        <v>126</v>
      </c>
      <c r="G27" t="s">
        <v>2128</v>
      </c>
      <c r="H27" t="s">
        <v>40</v>
      </c>
      <c r="I27" t="s">
        <v>41</v>
      </c>
      <c r="J27" t="s">
        <v>118</v>
      </c>
      <c r="K27">
        <v>24</v>
      </c>
      <c r="L27">
        <v>2.4</v>
      </c>
      <c r="M27">
        <v>12.1</v>
      </c>
      <c r="N27" s="1">
        <v>45298.057657442128</v>
      </c>
      <c r="O27" t="s">
        <v>43</v>
      </c>
      <c r="P27">
        <v>12.1</v>
      </c>
      <c r="Q27" t="s">
        <v>44</v>
      </c>
      <c r="R27" t="s">
        <v>92</v>
      </c>
      <c r="S27" t="s">
        <v>68</v>
      </c>
      <c r="T27" t="s">
        <v>93</v>
      </c>
      <c r="U27" t="s">
        <v>49</v>
      </c>
      <c r="V27" t="s">
        <v>49</v>
      </c>
      <c r="W27" t="s">
        <v>43</v>
      </c>
      <c r="X27">
        <f>YEAR(Table1[[#This Row],[BookingDate]])</f>
        <v>2024</v>
      </c>
      <c r="Y27" t="str">
        <f>TEXT(Table1[[#This Row],[BookingDate]],"mmm")</f>
        <v>Jan</v>
      </c>
      <c r="Z27" t="str">
        <f>TEXT(Table1[[#This Row],[BookingDate]],"mmm-yyy")</f>
        <v>Jan-2024</v>
      </c>
      <c r="AA27" t="str">
        <f>IF(Table1[[#This Row],[ResolutionHours]]="","Pending",IF(Table1[[#This Row],[ResolutionHours]]&lt;=4,"0-4 Hours",IF(Table1[[#This Row],[ResolutionHours]]&lt;=8,"5-8 Hours",IF(Table1[[#This Row],[ResolutionHours]]&lt;=24,"9-24 Hours",IF(Table1[[#This Row],[ResolutionHours]]&lt;=48,"25-48 Hours","48+ Hours")))))</f>
        <v>9-24 Hours</v>
      </c>
      <c r="AB27">
        <f>IF(Table1[[#This Row],[ResolutionHours]]="","",Table1[[#This Row],[ResolutionHours]]-Table1[[#This Row],[SLATargetHours]])</f>
        <v>-11.9</v>
      </c>
    </row>
    <row r="28" spans="1:28" x14ac:dyDescent="0.25">
      <c r="A28" t="s">
        <v>821</v>
      </c>
      <c r="B28" t="s">
        <v>35</v>
      </c>
      <c r="C28" s="1">
        <v>45297.741006944438</v>
      </c>
      <c r="D28" t="s">
        <v>104</v>
      </c>
      <c r="E28" t="s">
        <v>52</v>
      </c>
      <c r="F28" t="s">
        <v>95</v>
      </c>
      <c r="G28" t="s">
        <v>39</v>
      </c>
      <c r="H28" t="s">
        <v>136</v>
      </c>
      <c r="I28" t="s">
        <v>41</v>
      </c>
      <c r="J28" t="s">
        <v>65</v>
      </c>
      <c r="K28">
        <v>8</v>
      </c>
      <c r="L28">
        <v>0.69</v>
      </c>
      <c r="N28" s="1"/>
      <c r="O28" t="s">
        <v>57</v>
      </c>
      <c r="P28">
        <v>17382.22</v>
      </c>
      <c r="Q28" t="s">
        <v>58</v>
      </c>
      <c r="R28" t="s">
        <v>92</v>
      </c>
      <c r="S28" t="s">
        <v>46</v>
      </c>
      <c r="T28" t="s">
        <v>85</v>
      </c>
      <c r="U28" t="s">
        <v>49</v>
      </c>
      <c r="V28" t="s">
        <v>49</v>
      </c>
      <c r="W28" t="s">
        <v>57</v>
      </c>
      <c r="X28">
        <f>YEAR(Table1[[#This Row],[BookingDate]])</f>
        <v>2024</v>
      </c>
      <c r="Y28" t="str">
        <f>TEXT(Table1[[#This Row],[BookingDate]],"mmm")</f>
        <v>Jan</v>
      </c>
      <c r="Z28" t="str">
        <f>TEXT(Table1[[#This Row],[BookingDate]],"mmm-yyy")</f>
        <v>Jan-2024</v>
      </c>
      <c r="AA28" t="str">
        <f>IF(Table1[[#This Row],[ResolutionHours]]="","Pending",IF(Table1[[#This Row],[ResolutionHours]]&lt;=4,"0-4 Hours",IF(Table1[[#This Row],[ResolutionHours]]&lt;=8,"5-8 Hours",IF(Table1[[#This Row],[ResolutionHours]]&lt;=24,"9-24 Hours",IF(Table1[[#This Row],[ResolutionHours]]&lt;=48,"25-48 Hours","48+ Hours")))))</f>
        <v>Pending</v>
      </c>
      <c r="AB28" t="str">
        <f>IF(Table1[[#This Row],[ResolutionHours]]="","",Table1[[#This Row],[ResolutionHours]]-Table1[[#This Row],[SLATargetHours]])</f>
        <v/>
      </c>
    </row>
    <row r="29" spans="1:28" x14ac:dyDescent="0.25">
      <c r="A29" t="s">
        <v>2703</v>
      </c>
      <c r="B29" t="s">
        <v>2126</v>
      </c>
      <c r="C29" s="1">
        <v>45298.801018518519</v>
      </c>
      <c r="D29" t="s">
        <v>36</v>
      </c>
      <c r="E29" t="s">
        <v>2163</v>
      </c>
      <c r="F29" t="s">
        <v>53</v>
      </c>
      <c r="G29" t="s">
        <v>2128</v>
      </c>
      <c r="H29" t="s">
        <v>136</v>
      </c>
      <c r="I29" t="s">
        <v>82</v>
      </c>
      <c r="J29" t="s">
        <v>110</v>
      </c>
      <c r="K29">
        <v>48</v>
      </c>
      <c r="L29">
        <v>0.85</v>
      </c>
      <c r="N29" s="1"/>
      <c r="O29" t="s">
        <v>57</v>
      </c>
      <c r="P29">
        <v>17356.78</v>
      </c>
      <c r="Q29" t="s">
        <v>58</v>
      </c>
      <c r="R29" t="s">
        <v>114</v>
      </c>
      <c r="S29" t="s">
        <v>79</v>
      </c>
      <c r="T29" t="s">
        <v>75</v>
      </c>
      <c r="U29" t="s">
        <v>49</v>
      </c>
      <c r="V29" t="s">
        <v>49</v>
      </c>
      <c r="W29" t="s">
        <v>57</v>
      </c>
      <c r="X29">
        <f>YEAR(Table1[[#This Row],[BookingDate]])</f>
        <v>2024</v>
      </c>
      <c r="Y29" t="str">
        <f>TEXT(Table1[[#This Row],[BookingDate]],"mmm")</f>
        <v>Jan</v>
      </c>
      <c r="Z29" t="str">
        <f>TEXT(Table1[[#This Row],[BookingDate]],"mmm-yyy")</f>
        <v>Jan-2024</v>
      </c>
      <c r="AA29" t="str">
        <f>IF(Table1[[#This Row],[ResolutionHours]]="","Pending",IF(Table1[[#This Row],[ResolutionHours]]&lt;=4,"0-4 Hours",IF(Table1[[#This Row],[ResolutionHours]]&lt;=8,"5-8 Hours",IF(Table1[[#This Row],[ResolutionHours]]&lt;=24,"9-24 Hours",IF(Table1[[#This Row],[ResolutionHours]]&lt;=48,"25-48 Hours","48+ Hours")))))</f>
        <v>Pending</v>
      </c>
      <c r="AB29" t="str">
        <f>IF(Table1[[#This Row],[ResolutionHours]]="","",Table1[[#This Row],[ResolutionHours]]-Table1[[#This Row],[SLATargetHours]])</f>
        <v/>
      </c>
    </row>
    <row r="30" spans="1:28" x14ac:dyDescent="0.25">
      <c r="A30" t="s">
        <v>1328</v>
      </c>
      <c r="B30" t="s">
        <v>1116</v>
      </c>
      <c r="C30" s="1">
        <v>45298.961331018523</v>
      </c>
      <c r="D30" t="s">
        <v>108</v>
      </c>
      <c r="E30" t="s">
        <v>1117</v>
      </c>
      <c r="F30" t="s">
        <v>95</v>
      </c>
      <c r="G30" t="s">
        <v>1118</v>
      </c>
      <c r="H30" t="s">
        <v>40</v>
      </c>
      <c r="I30" t="s">
        <v>41</v>
      </c>
      <c r="J30" t="s">
        <v>88</v>
      </c>
      <c r="K30">
        <v>4</v>
      </c>
      <c r="L30">
        <v>0.9</v>
      </c>
      <c r="M30">
        <v>2.2200000000000002</v>
      </c>
      <c r="N30" s="1">
        <v>45299.05376534722</v>
      </c>
      <c r="O30" t="s">
        <v>43</v>
      </c>
      <c r="P30">
        <v>2.2200000000000002</v>
      </c>
      <c r="Q30" t="s">
        <v>111</v>
      </c>
      <c r="R30" t="s">
        <v>67</v>
      </c>
      <c r="S30" t="s">
        <v>68</v>
      </c>
      <c r="T30" t="s">
        <v>121</v>
      </c>
      <c r="U30" t="s">
        <v>49</v>
      </c>
      <c r="V30" t="s">
        <v>48</v>
      </c>
      <c r="W30" t="s">
        <v>43</v>
      </c>
      <c r="X30">
        <f>YEAR(Table1[[#This Row],[BookingDate]])</f>
        <v>2024</v>
      </c>
      <c r="Y30" t="str">
        <f>TEXT(Table1[[#This Row],[BookingDate]],"mmm")</f>
        <v>Jan</v>
      </c>
      <c r="Z30" t="str">
        <f>TEXT(Table1[[#This Row],[BookingDate]],"mmm-yyy")</f>
        <v>Jan-2024</v>
      </c>
      <c r="AA30" t="str">
        <f>IF(Table1[[#This Row],[ResolutionHours]]="","Pending",IF(Table1[[#This Row],[ResolutionHours]]&lt;=4,"0-4 Hours",IF(Table1[[#This Row],[ResolutionHours]]&lt;=8,"5-8 Hours",IF(Table1[[#This Row],[ResolutionHours]]&lt;=24,"9-24 Hours",IF(Table1[[#This Row],[ResolutionHours]]&lt;=48,"25-48 Hours","48+ Hours")))))</f>
        <v>0-4 Hours</v>
      </c>
      <c r="AB30">
        <f>IF(Table1[[#This Row],[ResolutionHours]]="","",Table1[[#This Row],[ResolutionHours]]-Table1[[#This Row],[SLATargetHours]])</f>
        <v>-1.7799999999999998</v>
      </c>
    </row>
    <row r="31" spans="1:28" x14ac:dyDescent="0.25">
      <c r="A31" t="s">
        <v>417</v>
      </c>
      <c r="B31" t="s">
        <v>35</v>
      </c>
      <c r="C31" s="1">
        <v>45299.248738425929</v>
      </c>
      <c r="D31" t="s">
        <v>51</v>
      </c>
      <c r="E31" t="s">
        <v>123</v>
      </c>
      <c r="F31" t="s">
        <v>95</v>
      </c>
      <c r="G31" t="s">
        <v>39</v>
      </c>
      <c r="H31" t="s">
        <v>40</v>
      </c>
      <c r="I31" t="s">
        <v>82</v>
      </c>
      <c r="J31" t="s">
        <v>91</v>
      </c>
      <c r="K31">
        <v>24</v>
      </c>
      <c r="L31">
        <v>0.13</v>
      </c>
      <c r="M31">
        <v>18.07</v>
      </c>
      <c r="N31" s="1">
        <v>45300.00151923611</v>
      </c>
      <c r="O31" t="s">
        <v>43</v>
      </c>
      <c r="P31">
        <v>18.07</v>
      </c>
      <c r="Q31" t="s">
        <v>58</v>
      </c>
      <c r="R31" t="s">
        <v>67</v>
      </c>
      <c r="S31" t="s">
        <v>79</v>
      </c>
      <c r="T31" t="s">
        <v>115</v>
      </c>
      <c r="U31" t="s">
        <v>49</v>
      </c>
      <c r="V31" t="s">
        <v>49</v>
      </c>
      <c r="W31" t="s">
        <v>43</v>
      </c>
      <c r="X31">
        <f>YEAR(Table1[[#This Row],[BookingDate]])</f>
        <v>2024</v>
      </c>
      <c r="Y31" t="str">
        <f>TEXT(Table1[[#This Row],[BookingDate]],"mmm")</f>
        <v>Jan</v>
      </c>
      <c r="Z31" t="str">
        <f>TEXT(Table1[[#This Row],[BookingDate]],"mmm-yyy")</f>
        <v>Jan-2024</v>
      </c>
      <c r="AA31" t="str">
        <f>IF(Table1[[#This Row],[ResolutionHours]]="","Pending",IF(Table1[[#This Row],[ResolutionHours]]&lt;=4,"0-4 Hours",IF(Table1[[#This Row],[ResolutionHours]]&lt;=8,"5-8 Hours",IF(Table1[[#This Row],[ResolutionHours]]&lt;=24,"9-24 Hours",IF(Table1[[#This Row],[ResolutionHours]]&lt;=48,"25-48 Hours","48+ Hours")))))</f>
        <v>9-24 Hours</v>
      </c>
      <c r="AB31">
        <f>IF(Table1[[#This Row],[ResolutionHours]]="","",Table1[[#This Row],[ResolutionHours]]-Table1[[#This Row],[SLATargetHours]])</f>
        <v>-5.93</v>
      </c>
    </row>
    <row r="32" spans="1:28" x14ac:dyDescent="0.25">
      <c r="A32" t="s">
        <v>3049</v>
      </c>
      <c r="B32" t="s">
        <v>2126</v>
      </c>
      <c r="C32" s="1">
        <v>45299.377928240741</v>
      </c>
      <c r="D32" t="s">
        <v>36</v>
      </c>
      <c r="E32" t="s">
        <v>2130</v>
      </c>
      <c r="F32" t="s">
        <v>95</v>
      </c>
      <c r="G32" t="s">
        <v>2128</v>
      </c>
      <c r="H32" t="s">
        <v>136</v>
      </c>
      <c r="I32" t="s">
        <v>64</v>
      </c>
      <c r="J32" t="s">
        <v>132</v>
      </c>
      <c r="K32">
        <v>48</v>
      </c>
      <c r="L32">
        <v>1.0900000000000001</v>
      </c>
      <c r="N32" s="1"/>
      <c r="O32" t="s">
        <v>57</v>
      </c>
      <c r="P32">
        <v>17342.93</v>
      </c>
      <c r="Q32" t="s">
        <v>44</v>
      </c>
      <c r="R32" t="s">
        <v>45</v>
      </c>
      <c r="S32" t="s">
        <v>68</v>
      </c>
      <c r="T32" t="s">
        <v>121</v>
      </c>
      <c r="U32" t="s">
        <v>49</v>
      </c>
      <c r="V32" t="s">
        <v>49</v>
      </c>
      <c r="W32" t="s">
        <v>57</v>
      </c>
      <c r="X32">
        <f>YEAR(Table1[[#This Row],[BookingDate]])</f>
        <v>2024</v>
      </c>
      <c r="Y32" t="str">
        <f>TEXT(Table1[[#This Row],[BookingDate]],"mmm")</f>
        <v>Jan</v>
      </c>
      <c r="Z32" t="str">
        <f>TEXT(Table1[[#This Row],[BookingDate]],"mmm-yyy")</f>
        <v>Jan-2024</v>
      </c>
      <c r="AA32" t="str">
        <f>IF(Table1[[#This Row],[ResolutionHours]]="","Pending",IF(Table1[[#This Row],[ResolutionHours]]&lt;=4,"0-4 Hours",IF(Table1[[#This Row],[ResolutionHours]]&lt;=8,"5-8 Hours",IF(Table1[[#This Row],[ResolutionHours]]&lt;=24,"9-24 Hours",IF(Table1[[#This Row],[ResolutionHours]]&lt;=48,"25-48 Hours","48+ Hours")))))</f>
        <v>Pending</v>
      </c>
      <c r="AB32" t="str">
        <f>IF(Table1[[#This Row],[ResolutionHours]]="","",Table1[[#This Row],[ResolutionHours]]-Table1[[#This Row],[SLATargetHours]])</f>
        <v/>
      </c>
    </row>
    <row r="33" spans="1:28" x14ac:dyDescent="0.25">
      <c r="A33" t="s">
        <v>2883</v>
      </c>
      <c r="B33" t="s">
        <v>2126</v>
      </c>
      <c r="C33" s="1">
        <v>45299.942673611113</v>
      </c>
      <c r="D33" t="s">
        <v>51</v>
      </c>
      <c r="E33" t="s">
        <v>2153</v>
      </c>
      <c r="F33" t="s">
        <v>95</v>
      </c>
      <c r="G33" t="s">
        <v>2128</v>
      </c>
      <c r="H33" t="s">
        <v>136</v>
      </c>
      <c r="I33" t="s">
        <v>41</v>
      </c>
      <c r="J33" t="s">
        <v>65</v>
      </c>
      <c r="K33">
        <v>24</v>
      </c>
      <c r="L33">
        <v>0.7</v>
      </c>
      <c r="N33" s="1"/>
      <c r="O33" t="s">
        <v>57</v>
      </c>
      <c r="P33">
        <v>17329.38</v>
      </c>
      <c r="Q33" t="s">
        <v>58</v>
      </c>
      <c r="R33" t="s">
        <v>59</v>
      </c>
      <c r="S33" t="s">
        <v>96</v>
      </c>
      <c r="T33" t="s">
        <v>75</v>
      </c>
      <c r="U33" t="s">
        <v>49</v>
      </c>
      <c r="V33" t="s">
        <v>49</v>
      </c>
      <c r="W33" t="s">
        <v>57</v>
      </c>
      <c r="X33">
        <f>YEAR(Table1[[#This Row],[BookingDate]])</f>
        <v>2024</v>
      </c>
      <c r="Y33" t="str">
        <f>TEXT(Table1[[#This Row],[BookingDate]],"mmm")</f>
        <v>Jan</v>
      </c>
      <c r="Z33" t="str">
        <f>TEXT(Table1[[#This Row],[BookingDate]],"mmm-yyy")</f>
        <v>Jan-2024</v>
      </c>
      <c r="AA33" t="str">
        <f>IF(Table1[[#This Row],[ResolutionHours]]="","Pending",IF(Table1[[#This Row],[ResolutionHours]]&lt;=4,"0-4 Hours",IF(Table1[[#This Row],[ResolutionHours]]&lt;=8,"5-8 Hours",IF(Table1[[#This Row],[ResolutionHours]]&lt;=24,"9-24 Hours",IF(Table1[[#This Row],[ResolutionHours]]&lt;=48,"25-48 Hours","48+ Hours")))))</f>
        <v>Pending</v>
      </c>
      <c r="AB33" t="str">
        <f>IF(Table1[[#This Row],[ResolutionHours]]="","",Table1[[#This Row],[ResolutionHours]]-Table1[[#This Row],[SLATargetHours]])</f>
        <v/>
      </c>
    </row>
    <row r="34" spans="1:28" x14ac:dyDescent="0.25">
      <c r="A34" t="s">
        <v>915</v>
      </c>
      <c r="B34" t="s">
        <v>35</v>
      </c>
      <c r="C34" s="1">
        <v>45300.838993055557</v>
      </c>
      <c r="D34" t="s">
        <v>36</v>
      </c>
      <c r="E34" t="s">
        <v>52</v>
      </c>
      <c r="F34" t="s">
        <v>126</v>
      </c>
      <c r="G34" t="s">
        <v>39</v>
      </c>
      <c r="H34" t="s">
        <v>40</v>
      </c>
      <c r="I34" t="s">
        <v>55</v>
      </c>
      <c r="J34" t="s">
        <v>152</v>
      </c>
      <c r="K34">
        <v>48</v>
      </c>
      <c r="L34">
        <v>0.82</v>
      </c>
      <c r="M34">
        <v>13.9</v>
      </c>
      <c r="N34" s="1">
        <v>45301.418329548607</v>
      </c>
      <c r="O34" t="s">
        <v>43</v>
      </c>
      <c r="P34">
        <v>13.9</v>
      </c>
      <c r="Q34" t="s">
        <v>58</v>
      </c>
      <c r="R34" t="s">
        <v>45</v>
      </c>
      <c r="S34" t="s">
        <v>96</v>
      </c>
      <c r="T34" t="s">
        <v>93</v>
      </c>
      <c r="U34" t="s">
        <v>49</v>
      </c>
      <c r="V34" t="s">
        <v>49</v>
      </c>
      <c r="W34" t="s">
        <v>43</v>
      </c>
      <c r="X34">
        <f>YEAR(Table1[[#This Row],[BookingDate]])</f>
        <v>2024</v>
      </c>
      <c r="Y34" t="str">
        <f>TEXT(Table1[[#This Row],[BookingDate]],"mmm")</f>
        <v>Jan</v>
      </c>
      <c r="Z34" t="str">
        <f>TEXT(Table1[[#This Row],[BookingDate]],"mmm-yyy")</f>
        <v>Jan-2024</v>
      </c>
      <c r="AA34" t="str">
        <f>IF(Table1[[#This Row],[ResolutionHours]]="","Pending",IF(Table1[[#This Row],[ResolutionHours]]&lt;=4,"0-4 Hours",IF(Table1[[#This Row],[ResolutionHours]]&lt;=8,"5-8 Hours",IF(Table1[[#This Row],[ResolutionHours]]&lt;=24,"9-24 Hours",IF(Table1[[#This Row],[ResolutionHours]]&lt;=48,"25-48 Hours","48+ Hours")))))</f>
        <v>9-24 Hours</v>
      </c>
      <c r="AB34">
        <f>IF(Table1[[#This Row],[ResolutionHours]]="","",Table1[[#This Row],[ResolutionHours]]-Table1[[#This Row],[SLATargetHours]])</f>
        <v>-34.1</v>
      </c>
    </row>
    <row r="35" spans="1:28" x14ac:dyDescent="0.25">
      <c r="A35" t="s">
        <v>904</v>
      </c>
      <c r="B35" t="s">
        <v>35</v>
      </c>
      <c r="C35" s="1">
        <v>45300.993252314824</v>
      </c>
      <c r="D35" t="s">
        <v>104</v>
      </c>
      <c r="E35" t="s">
        <v>105</v>
      </c>
      <c r="F35" t="s">
        <v>38</v>
      </c>
      <c r="G35" t="s">
        <v>39</v>
      </c>
      <c r="H35" t="s">
        <v>54</v>
      </c>
      <c r="I35" t="s">
        <v>73</v>
      </c>
      <c r="J35" t="s">
        <v>78</v>
      </c>
      <c r="K35">
        <v>8</v>
      </c>
      <c r="L35">
        <v>0.56999999999999995</v>
      </c>
      <c r="N35" s="1"/>
      <c r="O35" t="s">
        <v>57</v>
      </c>
      <c r="P35">
        <v>17304.16</v>
      </c>
      <c r="Q35" t="s">
        <v>58</v>
      </c>
      <c r="R35" t="s">
        <v>67</v>
      </c>
      <c r="S35" t="s">
        <v>46</v>
      </c>
      <c r="T35" t="s">
        <v>75</v>
      </c>
      <c r="U35" t="s">
        <v>49</v>
      </c>
      <c r="V35" t="s">
        <v>49</v>
      </c>
      <c r="W35" t="s">
        <v>57</v>
      </c>
      <c r="X35">
        <f>YEAR(Table1[[#This Row],[BookingDate]])</f>
        <v>2024</v>
      </c>
      <c r="Y35" t="str">
        <f>TEXT(Table1[[#This Row],[BookingDate]],"mmm")</f>
        <v>Jan</v>
      </c>
      <c r="Z35" t="str">
        <f>TEXT(Table1[[#This Row],[BookingDate]],"mmm-yyy")</f>
        <v>Jan-2024</v>
      </c>
      <c r="AA35" t="str">
        <f>IF(Table1[[#This Row],[ResolutionHours]]="","Pending",IF(Table1[[#This Row],[ResolutionHours]]&lt;=4,"0-4 Hours",IF(Table1[[#This Row],[ResolutionHours]]&lt;=8,"5-8 Hours",IF(Table1[[#This Row],[ResolutionHours]]&lt;=24,"9-24 Hours",IF(Table1[[#This Row],[ResolutionHours]]&lt;=48,"25-48 Hours","48+ Hours")))))</f>
        <v>Pending</v>
      </c>
      <c r="AB35" t="str">
        <f>IF(Table1[[#This Row],[ResolutionHours]]="","",Table1[[#This Row],[ResolutionHours]]-Table1[[#This Row],[SLATargetHours]])</f>
        <v/>
      </c>
    </row>
    <row r="36" spans="1:28" x14ac:dyDescent="0.25">
      <c r="A36" t="s">
        <v>2671</v>
      </c>
      <c r="B36" t="s">
        <v>2126</v>
      </c>
      <c r="C36" s="1">
        <v>45301.493518518517</v>
      </c>
      <c r="D36" t="s">
        <v>87</v>
      </c>
      <c r="E36" t="s">
        <v>2130</v>
      </c>
      <c r="F36" t="s">
        <v>95</v>
      </c>
      <c r="G36" t="s">
        <v>2128</v>
      </c>
      <c r="H36" t="s">
        <v>54</v>
      </c>
      <c r="I36" t="s">
        <v>82</v>
      </c>
      <c r="J36" t="s">
        <v>165</v>
      </c>
      <c r="K36">
        <v>72</v>
      </c>
      <c r="L36">
        <v>11.2</v>
      </c>
      <c r="N36" s="1"/>
      <c r="O36" t="s">
        <v>57</v>
      </c>
      <c r="P36">
        <v>17292.16</v>
      </c>
      <c r="Q36" t="s">
        <v>44</v>
      </c>
      <c r="R36" t="s">
        <v>67</v>
      </c>
      <c r="S36" t="s">
        <v>79</v>
      </c>
      <c r="T36" t="s">
        <v>93</v>
      </c>
      <c r="U36" t="s">
        <v>49</v>
      </c>
      <c r="V36" t="s">
        <v>49</v>
      </c>
      <c r="W36" t="s">
        <v>57</v>
      </c>
      <c r="X36">
        <f>YEAR(Table1[[#This Row],[BookingDate]])</f>
        <v>2024</v>
      </c>
      <c r="Y36" t="str">
        <f>TEXT(Table1[[#This Row],[BookingDate]],"mmm")</f>
        <v>Jan</v>
      </c>
      <c r="Z36" t="str">
        <f>TEXT(Table1[[#This Row],[BookingDate]],"mmm-yyy")</f>
        <v>Jan-2024</v>
      </c>
      <c r="AA36" t="str">
        <f>IF(Table1[[#This Row],[ResolutionHours]]="","Pending",IF(Table1[[#This Row],[ResolutionHours]]&lt;=4,"0-4 Hours",IF(Table1[[#This Row],[ResolutionHours]]&lt;=8,"5-8 Hours",IF(Table1[[#This Row],[ResolutionHours]]&lt;=24,"9-24 Hours",IF(Table1[[#This Row],[ResolutionHours]]&lt;=48,"25-48 Hours","48+ Hours")))))</f>
        <v>Pending</v>
      </c>
      <c r="AB36" t="str">
        <f>IF(Table1[[#This Row],[ResolutionHours]]="","",Table1[[#This Row],[ResolutionHours]]-Table1[[#This Row],[SLATargetHours]])</f>
        <v/>
      </c>
    </row>
    <row r="37" spans="1:28" x14ac:dyDescent="0.25">
      <c r="A37" t="s">
        <v>1857</v>
      </c>
      <c r="B37" t="s">
        <v>1116</v>
      </c>
      <c r="C37" s="1">
        <v>45301.761886574073</v>
      </c>
      <c r="D37" t="s">
        <v>36</v>
      </c>
      <c r="E37" t="s">
        <v>1126</v>
      </c>
      <c r="F37" t="s">
        <v>72</v>
      </c>
      <c r="G37" t="s">
        <v>1118</v>
      </c>
      <c r="H37" t="s">
        <v>40</v>
      </c>
      <c r="I37" t="s">
        <v>82</v>
      </c>
      <c r="J37" t="s">
        <v>56</v>
      </c>
      <c r="K37">
        <v>48</v>
      </c>
      <c r="L37">
        <v>1.99</v>
      </c>
      <c r="M37">
        <v>20.92</v>
      </c>
      <c r="N37" s="1">
        <v>45302.633435428237</v>
      </c>
      <c r="O37" t="s">
        <v>43</v>
      </c>
      <c r="P37">
        <v>20.92</v>
      </c>
      <c r="Q37" t="s">
        <v>58</v>
      </c>
      <c r="R37" t="s">
        <v>114</v>
      </c>
      <c r="S37" t="s">
        <v>68</v>
      </c>
      <c r="T37" t="s">
        <v>115</v>
      </c>
      <c r="U37" t="s">
        <v>49</v>
      </c>
      <c r="V37" t="s">
        <v>49</v>
      </c>
      <c r="W37" t="s">
        <v>43</v>
      </c>
      <c r="X37">
        <f>YEAR(Table1[[#This Row],[BookingDate]])</f>
        <v>2024</v>
      </c>
      <c r="Y37" t="str">
        <f>TEXT(Table1[[#This Row],[BookingDate]],"mmm")</f>
        <v>Jan</v>
      </c>
      <c r="Z37" t="str">
        <f>TEXT(Table1[[#This Row],[BookingDate]],"mmm-yyy")</f>
        <v>Jan-2024</v>
      </c>
      <c r="AA37" t="str">
        <f>IF(Table1[[#This Row],[ResolutionHours]]="","Pending",IF(Table1[[#This Row],[ResolutionHours]]&lt;=4,"0-4 Hours",IF(Table1[[#This Row],[ResolutionHours]]&lt;=8,"5-8 Hours",IF(Table1[[#This Row],[ResolutionHours]]&lt;=24,"9-24 Hours",IF(Table1[[#This Row],[ResolutionHours]]&lt;=48,"25-48 Hours","48+ Hours")))))</f>
        <v>9-24 Hours</v>
      </c>
      <c r="AB37">
        <f>IF(Table1[[#This Row],[ResolutionHours]]="","",Table1[[#This Row],[ResolutionHours]]-Table1[[#This Row],[SLATargetHours]])</f>
        <v>-27.08</v>
      </c>
    </row>
    <row r="38" spans="1:28" x14ac:dyDescent="0.25">
      <c r="A38" t="s">
        <v>524</v>
      </c>
      <c r="B38" t="s">
        <v>35</v>
      </c>
      <c r="C38" s="1">
        <v>45302.187418981477</v>
      </c>
      <c r="D38" t="s">
        <v>104</v>
      </c>
      <c r="E38" t="s">
        <v>77</v>
      </c>
      <c r="F38" t="s">
        <v>95</v>
      </c>
      <c r="G38" t="s">
        <v>39</v>
      </c>
      <c r="H38" t="s">
        <v>40</v>
      </c>
      <c r="I38" t="s">
        <v>41</v>
      </c>
      <c r="J38" t="s">
        <v>157</v>
      </c>
      <c r="K38">
        <v>8</v>
      </c>
      <c r="L38">
        <v>1.52</v>
      </c>
      <c r="M38">
        <v>5.14</v>
      </c>
      <c r="N38" s="1">
        <v>45302.401519317129</v>
      </c>
      <c r="O38" t="s">
        <v>43</v>
      </c>
      <c r="P38">
        <v>5.14</v>
      </c>
      <c r="Q38" t="s">
        <v>58</v>
      </c>
      <c r="R38" t="s">
        <v>45</v>
      </c>
      <c r="S38" t="s">
        <v>96</v>
      </c>
      <c r="T38" t="s">
        <v>93</v>
      </c>
      <c r="U38" t="s">
        <v>49</v>
      </c>
      <c r="V38" t="s">
        <v>48</v>
      </c>
      <c r="W38" t="s">
        <v>43</v>
      </c>
      <c r="X38">
        <f>YEAR(Table1[[#This Row],[BookingDate]])</f>
        <v>2024</v>
      </c>
      <c r="Y38" t="str">
        <f>TEXT(Table1[[#This Row],[BookingDate]],"mmm")</f>
        <v>Jan</v>
      </c>
      <c r="Z38" t="str">
        <f>TEXT(Table1[[#This Row],[BookingDate]],"mmm-yyy")</f>
        <v>Jan-2024</v>
      </c>
      <c r="AA38" t="str">
        <f>IF(Table1[[#This Row],[ResolutionHours]]="","Pending",IF(Table1[[#This Row],[ResolutionHours]]&lt;=4,"0-4 Hours",IF(Table1[[#This Row],[ResolutionHours]]&lt;=8,"5-8 Hours",IF(Table1[[#This Row],[ResolutionHours]]&lt;=24,"9-24 Hours",IF(Table1[[#This Row],[ResolutionHours]]&lt;=48,"25-48 Hours","48+ Hours")))))</f>
        <v>5-8 Hours</v>
      </c>
      <c r="AB38">
        <f>IF(Table1[[#This Row],[ResolutionHours]]="","",Table1[[#This Row],[ResolutionHours]]-Table1[[#This Row],[SLATargetHours]])</f>
        <v>-2.8600000000000003</v>
      </c>
    </row>
    <row r="39" spans="1:28" x14ac:dyDescent="0.25">
      <c r="A39" t="s">
        <v>1235</v>
      </c>
      <c r="B39" t="s">
        <v>1116</v>
      </c>
      <c r="C39" s="1">
        <v>45302.307511574072</v>
      </c>
      <c r="D39" t="s">
        <v>51</v>
      </c>
      <c r="E39" t="s">
        <v>1134</v>
      </c>
      <c r="F39" t="s">
        <v>38</v>
      </c>
      <c r="G39" t="s">
        <v>1118</v>
      </c>
      <c r="H39" t="s">
        <v>40</v>
      </c>
      <c r="I39" t="s">
        <v>55</v>
      </c>
      <c r="J39" t="s">
        <v>113</v>
      </c>
      <c r="K39">
        <v>24</v>
      </c>
      <c r="L39">
        <v>1.73</v>
      </c>
      <c r="M39">
        <v>19.510000000000002</v>
      </c>
      <c r="N39" s="1">
        <v>45303.120350567129</v>
      </c>
      <c r="O39" t="s">
        <v>43</v>
      </c>
      <c r="P39">
        <v>19.510000000000002</v>
      </c>
      <c r="Q39" t="s">
        <v>66</v>
      </c>
      <c r="R39" t="s">
        <v>114</v>
      </c>
      <c r="S39" t="s">
        <v>46</v>
      </c>
      <c r="T39" t="s">
        <v>121</v>
      </c>
      <c r="U39" t="s">
        <v>49</v>
      </c>
      <c r="V39" t="s">
        <v>49</v>
      </c>
      <c r="W39" t="s">
        <v>43</v>
      </c>
      <c r="X39">
        <f>YEAR(Table1[[#This Row],[BookingDate]])</f>
        <v>2024</v>
      </c>
      <c r="Y39" t="str">
        <f>TEXT(Table1[[#This Row],[BookingDate]],"mmm")</f>
        <v>Jan</v>
      </c>
      <c r="Z39" t="str">
        <f>TEXT(Table1[[#This Row],[BookingDate]],"mmm-yyy")</f>
        <v>Jan-2024</v>
      </c>
      <c r="AA39" t="str">
        <f>IF(Table1[[#This Row],[ResolutionHours]]="","Pending",IF(Table1[[#This Row],[ResolutionHours]]&lt;=4,"0-4 Hours",IF(Table1[[#This Row],[ResolutionHours]]&lt;=8,"5-8 Hours",IF(Table1[[#This Row],[ResolutionHours]]&lt;=24,"9-24 Hours",IF(Table1[[#This Row],[ResolutionHours]]&lt;=48,"25-48 Hours","48+ Hours")))))</f>
        <v>9-24 Hours</v>
      </c>
      <c r="AB39">
        <f>IF(Table1[[#This Row],[ResolutionHours]]="","",Table1[[#This Row],[ResolutionHours]]-Table1[[#This Row],[SLATargetHours]])</f>
        <v>-4.4899999999999984</v>
      </c>
    </row>
    <row r="40" spans="1:28" x14ac:dyDescent="0.25">
      <c r="A40" t="s">
        <v>2197</v>
      </c>
      <c r="B40" t="s">
        <v>2126</v>
      </c>
      <c r="C40" s="1">
        <v>45302.314328703702</v>
      </c>
      <c r="D40" t="s">
        <v>104</v>
      </c>
      <c r="E40" t="s">
        <v>2136</v>
      </c>
      <c r="F40" t="s">
        <v>53</v>
      </c>
      <c r="G40" t="s">
        <v>2128</v>
      </c>
      <c r="H40" t="s">
        <v>40</v>
      </c>
      <c r="I40" t="s">
        <v>46</v>
      </c>
      <c r="J40" t="s">
        <v>88</v>
      </c>
      <c r="K40">
        <v>8</v>
      </c>
      <c r="L40">
        <v>0.18</v>
      </c>
      <c r="M40">
        <v>3.71</v>
      </c>
      <c r="N40" s="1">
        <v>45302.468827500001</v>
      </c>
      <c r="O40" t="s">
        <v>43</v>
      </c>
      <c r="P40">
        <v>3.71</v>
      </c>
      <c r="Q40" t="s">
        <v>58</v>
      </c>
      <c r="R40" t="s">
        <v>45</v>
      </c>
      <c r="S40" t="s">
        <v>60</v>
      </c>
      <c r="T40" t="s">
        <v>61</v>
      </c>
      <c r="U40" t="s">
        <v>49</v>
      </c>
      <c r="V40" t="s">
        <v>49</v>
      </c>
      <c r="W40" t="s">
        <v>43</v>
      </c>
      <c r="X40">
        <f>YEAR(Table1[[#This Row],[BookingDate]])</f>
        <v>2024</v>
      </c>
      <c r="Y40" t="str">
        <f>TEXT(Table1[[#This Row],[BookingDate]],"mmm")</f>
        <v>Jan</v>
      </c>
      <c r="Z40" t="str">
        <f>TEXT(Table1[[#This Row],[BookingDate]],"mmm-yyy")</f>
        <v>Jan-2024</v>
      </c>
      <c r="AA40" t="str">
        <f>IF(Table1[[#This Row],[ResolutionHours]]="","Pending",IF(Table1[[#This Row],[ResolutionHours]]&lt;=4,"0-4 Hours",IF(Table1[[#This Row],[ResolutionHours]]&lt;=8,"5-8 Hours",IF(Table1[[#This Row],[ResolutionHours]]&lt;=24,"9-24 Hours",IF(Table1[[#This Row],[ResolutionHours]]&lt;=48,"25-48 Hours","48+ Hours")))))</f>
        <v>0-4 Hours</v>
      </c>
      <c r="AB40">
        <f>IF(Table1[[#This Row],[ResolutionHours]]="","",Table1[[#This Row],[ResolutionHours]]-Table1[[#This Row],[SLATargetHours]])</f>
        <v>-4.29</v>
      </c>
    </row>
    <row r="41" spans="1:28" x14ac:dyDescent="0.25">
      <c r="A41" t="s">
        <v>953</v>
      </c>
      <c r="B41" t="s">
        <v>35</v>
      </c>
      <c r="C41" s="1">
        <v>45302.652557870373</v>
      </c>
      <c r="D41" t="s">
        <v>104</v>
      </c>
      <c r="E41" t="s">
        <v>71</v>
      </c>
      <c r="F41" t="s">
        <v>90</v>
      </c>
      <c r="G41" t="s">
        <v>39</v>
      </c>
      <c r="H41" t="s">
        <v>40</v>
      </c>
      <c r="I41" t="s">
        <v>64</v>
      </c>
      <c r="J41" t="s">
        <v>99</v>
      </c>
      <c r="K41">
        <v>8</v>
      </c>
      <c r="L41">
        <v>0.42</v>
      </c>
      <c r="M41">
        <v>3.33</v>
      </c>
      <c r="N41" s="1">
        <v>45302.791319155091</v>
      </c>
      <c r="O41" t="s">
        <v>43</v>
      </c>
      <c r="P41">
        <v>3.33</v>
      </c>
      <c r="Q41" t="s">
        <v>58</v>
      </c>
      <c r="R41" t="s">
        <v>45</v>
      </c>
      <c r="S41" t="s">
        <v>96</v>
      </c>
      <c r="T41" t="s">
        <v>121</v>
      </c>
      <c r="U41" t="s">
        <v>49</v>
      </c>
      <c r="V41" t="s">
        <v>49</v>
      </c>
      <c r="W41" t="s">
        <v>43</v>
      </c>
      <c r="X41">
        <f>YEAR(Table1[[#This Row],[BookingDate]])</f>
        <v>2024</v>
      </c>
      <c r="Y41" t="str">
        <f>TEXT(Table1[[#This Row],[BookingDate]],"mmm")</f>
        <v>Jan</v>
      </c>
      <c r="Z41" t="str">
        <f>TEXT(Table1[[#This Row],[BookingDate]],"mmm-yyy")</f>
        <v>Jan-2024</v>
      </c>
      <c r="AA41" t="str">
        <f>IF(Table1[[#This Row],[ResolutionHours]]="","Pending",IF(Table1[[#This Row],[ResolutionHours]]&lt;=4,"0-4 Hours",IF(Table1[[#This Row],[ResolutionHours]]&lt;=8,"5-8 Hours",IF(Table1[[#This Row],[ResolutionHours]]&lt;=24,"9-24 Hours",IF(Table1[[#This Row],[ResolutionHours]]&lt;=48,"25-48 Hours","48+ Hours")))))</f>
        <v>0-4 Hours</v>
      </c>
      <c r="AB41">
        <f>IF(Table1[[#This Row],[ResolutionHours]]="","",Table1[[#This Row],[ResolutionHours]]-Table1[[#This Row],[SLATargetHours]])</f>
        <v>-4.67</v>
      </c>
    </row>
    <row r="42" spans="1:28" x14ac:dyDescent="0.25">
      <c r="A42" t="s">
        <v>2545</v>
      </c>
      <c r="B42" t="s">
        <v>2126</v>
      </c>
      <c r="C42" s="1">
        <v>45302.796840277777</v>
      </c>
      <c r="D42" t="s">
        <v>36</v>
      </c>
      <c r="E42" t="s">
        <v>2134</v>
      </c>
      <c r="F42" t="s">
        <v>126</v>
      </c>
      <c r="G42" t="s">
        <v>2128</v>
      </c>
      <c r="H42" t="s">
        <v>40</v>
      </c>
      <c r="I42" t="s">
        <v>64</v>
      </c>
      <c r="J42" t="s">
        <v>132</v>
      </c>
      <c r="K42">
        <v>48</v>
      </c>
      <c r="L42">
        <v>3.59</v>
      </c>
      <c r="M42">
        <v>84.53</v>
      </c>
      <c r="N42" s="1">
        <v>45306.318931423608</v>
      </c>
      <c r="O42" t="s">
        <v>128</v>
      </c>
      <c r="P42">
        <v>84.53</v>
      </c>
      <c r="Q42" t="s">
        <v>44</v>
      </c>
      <c r="R42" t="s">
        <v>59</v>
      </c>
      <c r="S42" t="s">
        <v>79</v>
      </c>
      <c r="T42" t="s">
        <v>75</v>
      </c>
      <c r="U42" t="s">
        <v>49</v>
      </c>
      <c r="V42" t="s">
        <v>49</v>
      </c>
      <c r="W42" t="s">
        <v>128</v>
      </c>
      <c r="X42">
        <f>YEAR(Table1[[#This Row],[BookingDate]])</f>
        <v>2024</v>
      </c>
      <c r="Y42" t="str">
        <f>TEXT(Table1[[#This Row],[BookingDate]],"mmm")</f>
        <v>Jan</v>
      </c>
      <c r="Z42" t="str">
        <f>TEXT(Table1[[#This Row],[BookingDate]],"mmm-yyy")</f>
        <v>Jan-2024</v>
      </c>
      <c r="AA42" t="str">
        <f>IF(Table1[[#This Row],[ResolutionHours]]="","Pending",IF(Table1[[#This Row],[ResolutionHours]]&lt;=4,"0-4 Hours",IF(Table1[[#This Row],[ResolutionHours]]&lt;=8,"5-8 Hours",IF(Table1[[#This Row],[ResolutionHours]]&lt;=24,"9-24 Hours",IF(Table1[[#This Row],[ResolutionHours]]&lt;=48,"25-48 Hours","48+ Hours")))))</f>
        <v>48+ Hours</v>
      </c>
      <c r="AB42">
        <f>IF(Table1[[#This Row],[ResolutionHours]]="","",Table1[[#This Row],[ResolutionHours]]-Table1[[#This Row],[SLATargetHours]])</f>
        <v>36.53</v>
      </c>
    </row>
    <row r="43" spans="1:28" x14ac:dyDescent="0.25">
      <c r="A43" t="s">
        <v>3106</v>
      </c>
      <c r="B43" t="s">
        <v>2126</v>
      </c>
      <c r="C43" s="1">
        <v>45302.995115740741</v>
      </c>
      <c r="D43" t="s">
        <v>87</v>
      </c>
      <c r="E43" t="s">
        <v>2134</v>
      </c>
      <c r="F43" t="s">
        <v>130</v>
      </c>
      <c r="G43" t="s">
        <v>2128</v>
      </c>
      <c r="H43" t="s">
        <v>136</v>
      </c>
      <c r="I43" t="s">
        <v>64</v>
      </c>
      <c r="J43" t="s">
        <v>106</v>
      </c>
      <c r="K43">
        <v>72</v>
      </c>
      <c r="L43">
        <v>3.73</v>
      </c>
      <c r="N43" s="1"/>
      <c r="O43" t="s">
        <v>57</v>
      </c>
      <c r="P43">
        <v>17256.12</v>
      </c>
      <c r="Q43" t="s">
        <v>66</v>
      </c>
      <c r="R43" t="s">
        <v>114</v>
      </c>
      <c r="S43" t="s">
        <v>60</v>
      </c>
      <c r="T43" t="s">
        <v>61</v>
      </c>
      <c r="U43" t="s">
        <v>49</v>
      </c>
      <c r="V43" t="s">
        <v>49</v>
      </c>
      <c r="W43" t="s">
        <v>57</v>
      </c>
      <c r="X43">
        <f>YEAR(Table1[[#This Row],[BookingDate]])</f>
        <v>2024</v>
      </c>
      <c r="Y43" t="str">
        <f>TEXT(Table1[[#This Row],[BookingDate]],"mmm")</f>
        <v>Jan</v>
      </c>
      <c r="Z43" t="str">
        <f>TEXT(Table1[[#This Row],[BookingDate]],"mmm-yyy")</f>
        <v>Jan-2024</v>
      </c>
      <c r="AA43" t="str">
        <f>IF(Table1[[#This Row],[ResolutionHours]]="","Pending",IF(Table1[[#This Row],[ResolutionHours]]&lt;=4,"0-4 Hours",IF(Table1[[#This Row],[ResolutionHours]]&lt;=8,"5-8 Hours",IF(Table1[[#This Row],[ResolutionHours]]&lt;=24,"9-24 Hours",IF(Table1[[#This Row],[ResolutionHours]]&lt;=48,"25-48 Hours","48+ Hours")))))</f>
        <v>Pending</v>
      </c>
      <c r="AB43" t="str">
        <f>IF(Table1[[#This Row],[ResolutionHours]]="","",Table1[[#This Row],[ResolutionHours]]-Table1[[#This Row],[SLATargetHours]])</f>
        <v/>
      </c>
    </row>
    <row r="44" spans="1:28" x14ac:dyDescent="0.25">
      <c r="A44" t="s">
        <v>1333</v>
      </c>
      <c r="B44" t="s">
        <v>1116</v>
      </c>
      <c r="C44" s="1">
        <v>45303.091747685183</v>
      </c>
      <c r="D44" t="s">
        <v>36</v>
      </c>
      <c r="E44" t="s">
        <v>1126</v>
      </c>
      <c r="F44" t="s">
        <v>38</v>
      </c>
      <c r="G44" t="s">
        <v>1118</v>
      </c>
      <c r="H44" t="s">
        <v>40</v>
      </c>
      <c r="I44" t="s">
        <v>64</v>
      </c>
      <c r="J44" t="s">
        <v>74</v>
      </c>
      <c r="K44">
        <v>48</v>
      </c>
      <c r="L44">
        <v>1.1399999999999999</v>
      </c>
      <c r="M44">
        <v>45.9</v>
      </c>
      <c r="N44" s="1">
        <v>45305.00434324074</v>
      </c>
      <c r="O44" t="s">
        <v>43</v>
      </c>
      <c r="P44">
        <v>45.9</v>
      </c>
      <c r="Q44" t="s">
        <v>66</v>
      </c>
      <c r="R44" t="s">
        <v>59</v>
      </c>
      <c r="S44" t="s">
        <v>79</v>
      </c>
      <c r="T44" t="s">
        <v>69</v>
      </c>
      <c r="U44" t="s">
        <v>49</v>
      </c>
      <c r="V44" t="s">
        <v>49</v>
      </c>
      <c r="W44" t="s">
        <v>43</v>
      </c>
      <c r="X44">
        <f>YEAR(Table1[[#This Row],[BookingDate]])</f>
        <v>2024</v>
      </c>
      <c r="Y44" t="str">
        <f>TEXT(Table1[[#This Row],[BookingDate]],"mmm")</f>
        <v>Jan</v>
      </c>
      <c r="Z44" t="str">
        <f>TEXT(Table1[[#This Row],[BookingDate]],"mmm-yyy")</f>
        <v>Jan-2024</v>
      </c>
      <c r="AA44" t="str">
        <f>IF(Table1[[#This Row],[ResolutionHours]]="","Pending",IF(Table1[[#This Row],[ResolutionHours]]&lt;=4,"0-4 Hours",IF(Table1[[#This Row],[ResolutionHours]]&lt;=8,"5-8 Hours",IF(Table1[[#This Row],[ResolutionHours]]&lt;=24,"9-24 Hours",IF(Table1[[#This Row],[ResolutionHours]]&lt;=48,"25-48 Hours","48+ Hours")))))</f>
        <v>25-48 Hours</v>
      </c>
      <c r="AB44">
        <f>IF(Table1[[#This Row],[ResolutionHours]]="","",Table1[[#This Row],[ResolutionHours]]-Table1[[#This Row],[SLATargetHours]])</f>
        <v>-2.1000000000000014</v>
      </c>
    </row>
    <row r="45" spans="1:28" x14ac:dyDescent="0.25">
      <c r="A45" t="s">
        <v>1610</v>
      </c>
      <c r="B45" t="s">
        <v>1116</v>
      </c>
      <c r="C45" s="1">
        <v>45303.385428240741</v>
      </c>
      <c r="D45" t="s">
        <v>51</v>
      </c>
      <c r="E45" t="s">
        <v>1117</v>
      </c>
      <c r="F45" t="s">
        <v>130</v>
      </c>
      <c r="G45" t="s">
        <v>1118</v>
      </c>
      <c r="H45" t="s">
        <v>63</v>
      </c>
      <c r="I45" t="s">
        <v>46</v>
      </c>
      <c r="J45" t="s">
        <v>42</v>
      </c>
      <c r="K45">
        <v>24</v>
      </c>
      <c r="L45">
        <v>1.02</v>
      </c>
      <c r="N45" s="1"/>
      <c r="O45" t="s">
        <v>57</v>
      </c>
      <c r="P45">
        <v>17246.75</v>
      </c>
      <c r="Q45" t="s">
        <v>66</v>
      </c>
      <c r="R45" t="s">
        <v>92</v>
      </c>
      <c r="S45" t="s">
        <v>79</v>
      </c>
      <c r="T45" t="s">
        <v>121</v>
      </c>
      <c r="U45" t="s">
        <v>49</v>
      </c>
      <c r="V45" t="s">
        <v>49</v>
      </c>
      <c r="W45" t="s">
        <v>57</v>
      </c>
      <c r="X45">
        <f>YEAR(Table1[[#This Row],[BookingDate]])</f>
        <v>2024</v>
      </c>
      <c r="Y45" t="str">
        <f>TEXT(Table1[[#This Row],[BookingDate]],"mmm")</f>
        <v>Jan</v>
      </c>
      <c r="Z45" t="str">
        <f>TEXT(Table1[[#This Row],[BookingDate]],"mmm-yyy")</f>
        <v>Jan-2024</v>
      </c>
      <c r="AA45" t="str">
        <f>IF(Table1[[#This Row],[ResolutionHours]]="","Pending",IF(Table1[[#This Row],[ResolutionHours]]&lt;=4,"0-4 Hours",IF(Table1[[#This Row],[ResolutionHours]]&lt;=8,"5-8 Hours",IF(Table1[[#This Row],[ResolutionHours]]&lt;=24,"9-24 Hours",IF(Table1[[#This Row],[ResolutionHours]]&lt;=48,"25-48 Hours","48+ Hours")))))</f>
        <v>Pending</v>
      </c>
      <c r="AB45" t="str">
        <f>IF(Table1[[#This Row],[ResolutionHours]]="","",Table1[[#This Row],[ResolutionHours]]-Table1[[#This Row],[SLATargetHours]])</f>
        <v/>
      </c>
    </row>
    <row r="46" spans="1:28" x14ac:dyDescent="0.25">
      <c r="A46" t="s">
        <v>1003</v>
      </c>
      <c r="B46" t="s">
        <v>35</v>
      </c>
      <c r="C46" s="1">
        <v>45303.512835648151</v>
      </c>
      <c r="D46" t="s">
        <v>87</v>
      </c>
      <c r="E46" t="s">
        <v>123</v>
      </c>
      <c r="F46" t="s">
        <v>72</v>
      </c>
      <c r="G46" t="s">
        <v>39</v>
      </c>
      <c r="H46" t="s">
        <v>40</v>
      </c>
      <c r="I46" t="s">
        <v>73</v>
      </c>
      <c r="J46" t="s">
        <v>88</v>
      </c>
      <c r="K46">
        <v>72</v>
      </c>
      <c r="L46">
        <v>6.14</v>
      </c>
      <c r="M46">
        <v>38.9</v>
      </c>
      <c r="N46" s="1">
        <v>45305.13351659722</v>
      </c>
      <c r="O46" t="s">
        <v>43</v>
      </c>
      <c r="P46">
        <v>38.9</v>
      </c>
      <c r="Q46" t="s">
        <v>66</v>
      </c>
      <c r="R46" t="s">
        <v>92</v>
      </c>
      <c r="S46" t="s">
        <v>79</v>
      </c>
      <c r="T46" t="s">
        <v>85</v>
      </c>
      <c r="U46" t="s">
        <v>49</v>
      </c>
      <c r="V46" t="s">
        <v>49</v>
      </c>
      <c r="W46" t="s">
        <v>43</v>
      </c>
      <c r="X46">
        <f>YEAR(Table1[[#This Row],[BookingDate]])</f>
        <v>2024</v>
      </c>
      <c r="Y46" t="str">
        <f>TEXT(Table1[[#This Row],[BookingDate]],"mmm")</f>
        <v>Jan</v>
      </c>
      <c r="Z46" t="str">
        <f>TEXT(Table1[[#This Row],[BookingDate]],"mmm-yyy")</f>
        <v>Jan-2024</v>
      </c>
      <c r="AA46" t="str">
        <f>IF(Table1[[#This Row],[ResolutionHours]]="","Pending",IF(Table1[[#This Row],[ResolutionHours]]&lt;=4,"0-4 Hours",IF(Table1[[#This Row],[ResolutionHours]]&lt;=8,"5-8 Hours",IF(Table1[[#This Row],[ResolutionHours]]&lt;=24,"9-24 Hours",IF(Table1[[#This Row],[ResolutionHours]]&lt;=48,"25-48 Hours","48+ Hours")))))</f>
        <v>25-48 Hours</v>
      </c>
      <c r="AB46">
        <f>IF(Table1[[#This Row],[ResolutionHours]]="","",Table1[[#This Row],[ResolutionHours]]-Table1[[#This Row],[SLATargetHours]])</f>
        <v>-33.1</v>
      </c>
    </row>
    <row r="47" spans="1:28" x14ac:dyDescent="0.25">
      <c r="A47" t="s">
        <v>1429</v>
      </c>
      <c r="B47" t="s">
        <v>1116</v>
      </c>
      <c r="C47" s="1">
        <v>45303.615208333344</v>
      </c>
      <c r="D47" t="s">
        <v>87</v>
      </c>
      <c r="E47" t="s">
        <v>1129</v>
      </c>
      <c r="F47" t="s">
        <v>90</v>
      </c>
      <c r="G47" t="s">
        <v>1118</v>
      </c>
      <c r="H47" t="s">
        <v>40</v>
      </c>
      <c r="I47" t="s">
        <v>64</v>
      </c>
      <c r="J47" t="s">
        <v>152</v>
      </c>
      <c r="K47">
        <v>72</v>
      </c>
      <c r="L47">
        <v>4.13</v>
      </c>
      <c r="M47">
        <v>134.88</v>
      </c>
      <c r="N47" s="1">
        <v>45309.235351053241</v>
      </c>
      <c r="O47" t="s">
        <v>128</v>
      </c>
      <c r="P47">
        <v>134.88</v>
      </c>
      <c r="Q47" t="s">
        <v>58</v>
      </c>
      <c r="R47" t="s">
        <v>114</v>
      </c>
      <c r="S47" t="s">
        <v>96</v>
      </c>
      <c r="T47" t="s">
        <v>47</v>
      </c>
      <c r="U47" t="s">
        <v>49</v>
      </c>
      <c r="V47" t="s">
        <v>49</v>
      </c>
      <c r="W47" t="s">
        <v>128</v>
      </c>
      <c r="X47">
        <f>YEAR(Table1[[#This Row],[BookingDate]])</f>
        <v>2024</v>
      </c>
      <c r="Y47" t="str">
        <f>TEXT(Table1[[#This Row],[BookingDate]],"mmm")</f>
        <v>Jan</v>
      </c>
      <c r="Z47" t="str">
        <f>TEXT(Table1[[#This Row],[BookingDate]],"mmm-yyy")</f>
        <v>Jan-2024</v>
      </c>
      <c r="AA47" t="str">
        <f>IF(Table1[[#This Row],[ResolutionHours]]="","Pending",IF(Table1[[#This Row],[ResolutionHours]]&lt;=4,"0-4 Hours",IF(Table1[[#This Row],[ResolutionHours]]&lt;=8,"5-8 Hours",IF(Table1[[#This Row],[ResolutionHours]]&lt;=24,"9-24 Hours",IF(Table1[[#This Row],[ResolutionHours]]&lt;=48,"25-48 Hours","48+ Hours")))))</f>
        <v>48+ Hours</v>
      </c>
      <c r="AB47">
        <f>IF(Table1[[#This Row],[ResolutionHours]]="","",Table1[[#This Row],[ResolutionHours]]-Table1[[#This Row],[SLATargetHours]])</f>
        <v>62.879999999999995</v>
      </c>
    </row>
    <row r="48" spans="1:28" x14ac:dyDescent="0.25">
      <c r="A48" t="s">
        <v>2451</v>
      </c>
      <c r="B48" t="s">
        <v>2126</v>
      </c>
      <c r="C48" s="1">
        <v>45303.979837962957</v>
      </c>
      <c r="D48" t="s">
        <v>36</v>
      </c>
      <c r="E48" t="s">
        <v>2136</v>
      </c>
      <c r="F48" t="s">
        <v>130</v>
      </c>
      <c r="G48" t="s">
        <v>2128</v>
      </c>
      <c r="H48" t="s">
        <v>54</v>
      </c>
      <c r="I48" t="s">
        <v>82</v>
      </c>
      <c r="J48" t="s">
        <v>99</v>
      </c>
      <c r="K48">
        <v>48</v>
      </c>
      <c r="L48">
        <v>3.42</v>
      </c>
      <c r="N48" s="1"/>
      <c r="O48" t="s">
        <v>57</v>
      </c>
      <c r="P48">
        <v>17232.48</v>
      </c>
      <c r="Q48" t="s">
        <v>66</v>
      </c>
      <c r="R48" t="s">
        <v>67</v>
      </c>
      <c r="S48" t="s">
        <v>96</v>
      </c>
      <c r="T48" t="s">
        <v>115</v>
      </c>
      <c r="U48" t="s">
        <v>49</v>
      </c>
      <c r="V48" t="s">
        <v>48</v>
      </c>
      <c r="W48" t="s">
        <v>57</v>
      </c>
      <c r="X48">
        <f>YEAR(Table1[[#This Row],[BookingDate]])</f>
        <v>2024</v>
      </c>
      <c r="Y48" t="str">
        <f>TEXT(Table1[[#This Row],[BookingDate]],"mmm")</f>
        <v>Jan</v>
      </c>
      <c r="Z48" t="str">
        <f>TEXT(Table1[[#This Row],[BookingDate]],"mmm-yyy")</f>
        <v>Jan-2024</v>
      </c>
      <c r="AA48" t="str">
        <f>IF(Table1[[#This Row],[ResolutionHours]]="","Pending",IF(Table1[[#This Row],[ResolutionHours]]&lt;=4,"0-4 Hours",IF(Table1[[#This Row],[ResolutionHours]]&lt;=8,"5-8 Hours",IF(Table1[[#This Row],[ResolutionHours]]&lt;=24,"9-24 Hours",IF(Table1[[#This Row],[ResolutionHours]]&lt;=48,"25-48 Hours","48+ Hours")))))</f>
        <v>Pending</v>
      </c>
      <c r="AB48" t="str">
        <f>IF(Table1[[#This Row],[ResolutionHours]]="","",Table1[[#This Row],[ResolutionHours]]-Table1[[#This Row],[SLATargetHours]])</f>
        <v/>
      </c>
    </row>
    <row r="49" spans="1:28" x14ac:dyDescent="0.25">
      <c r="A49" t="s">
        <v>2368</v>
      </c>
      <c r="B49" t="s">
        <v>2126</v>
      </c>
      <c r="C49" s="1">
        <v>45304.310370370367</v>
      </c>
      <c r="D49" t="s">
        <v>87</v>
      </c>
      <c r="E49" t="s">
        <v>2142</v>
      </c>
      <c r="F49" t="s">
        <v>53</v>
      </c>
      <c r="G49" t="s">
        <v>2128</v>
      </c>
      <c r="H49" t="s">
        <v>40</v>
      </c>
      <c r="I49" t="s">
        <v>64</v>
      </c>
      <c r="J49" t="s">
        <v>132</v>
      </c>
      <c r="K49">
        <v>72</v>
      </c>
      <c r="L49">
        <v>2.67</v>
      </c>
      <c r="M49">
        <v>33.21</v>
      </c>
      <c r="N49" s="1">
        <v>45305.694149085648</v>
      </c>
      <c r="O49" t="s">
        <v>43</v>
      </c>
      <c r="P49">
        <v>33.21</v>
      </c>
      <c r="Q49" t="s">
        <v>58</v>
      </c>
      <c r="R49" t="s">
        <v>59</v>
      </c>
      <c r="S49" t="s">
        <v>46</v>
      </c>
      <c r="T49" t="s">
        <v>85</v>
      </c>
      <c r="U49" t="s">
        <v>49</v>
      </c>
      <c r="V49" t="s">
        <v>49</v>
      </c>
      <c r="W49" t="s">
        <v>43</v>
      </c>
      <c r="X49">
        <f>YEAR(Table1[[#This Row],[BookingDate]])</f>
        <v>2024</v>
      </c>
      <c r="Y49" t="str">
        <f>TEXT(Table1[[#This Row],[BookingDate]],"mmm")</f>
        <v>Jan</v>
      </c>
      <c r="Z49" t="str">
        <f>TEXT(Table1[[#This Row],[BookingDate]],"mmm-yyy")</f>
        <v>Jan-2024</v>
      </c>
      <c r="AA49" t="str">
        <f>IF(Table1[[#This Row],[ResolutionHours]]="","Pending",IF(Table1[[#This Row],[ResolutionHours]]&lt;=4,"0-4 Hours",IF(Table1[[#This Row],[ResolutionHours]]&lt;=8,"5-8 Hours",IF(Table1[[#This Row],[ResolutionHours]]&lt;=24,"9-24 Hours",IF(Table1[[#This Row],[ResolutionHours]]&lt;=48,"25-48 Hours","48+ Hours")))))</f>
        <v>25-48 Hours</v>
      </c>
      <c r="AB49">
        <f>IF(Table1[[#This Row],[ResolutionHours]]="","",Table1[[#This Row],[ResolutionHours]]-Table1[[#This Row],[SLATargetHours]])</f>
        <v>-38.79</v>
      </c>
    </row>
    <row r="50" spans="1:28" x14ac:dyDescent="0.25">
      <c r="A50" t="s">
        <v>1841</v>
      </c>
      <c r="B50" t="s">
        <v>1116</v>
      </c>
      <c r="C50" s="1">
        <v>45304.895520833343</v>
      </c>
      <c r="D50" t="s">
        <v>87</v>
      </c>
      <c r="E50" t="s">
        <v>1134</v>
      </c>
      <c r="F50" t="s">
        <v>95</v>
      </c>
      <c r="G50" t="s">
        <v>1118</v>
      </c>
      <c r="H50" t="s">
        <v>54</v>
      </c>
      <c r="I50" t="s">
        <v>73</v>
      </c>
      <c r="J50" t="s">
        <v>165</v>
      </c>
      <c r="K50">
        <v>72</v>
      </c>
      <c r="L50">
        <v>5.88</v>
      </c>
      <c r="N50" s="1"/>
      <c r="O50" t="s">
        <v>57</v>
      </c>
      <c r="P50">
        <v>17210.509999999998</v>
      </c>
      <c r="Q50" t="s">
        <v>58</v>
      </c>
      <c r="R50" t="s">
        <v>114</v>
      </c>
      <c r="S50" t="s">
        <v>79</v>
      </c>
      <c r="T50" t="s">
        <v>47</v>
      </c>
      <c r="U50" t="s">
        <v>49</v>
      </c>
      <c r="V50" t="s">
        <v>49</v>
      </c>
      <c r="W50" t="s">
        <v>57</v>
      </c>
      <c r="X50">
        <f>YEAR(Table1[[#This Row],[BookingDate]])</f>
        <v>2024</v>
      </c>
      <c r="Y50" t="str">
        <f>TEXT(Table1[[#This Row],[BookingDate]],"mmm")</f>
        <v>Jan</v>
      </c>
      <c r="Z50" t="str">
        <f>TEXT(Table1[[#This Row],[BookingDate]],"mmm-yyy")</f>
        <v>Jan-2024</v>
      </c>
      <c r="AA50" t="str">
        <f>IF(Table1[[#This Row],[ResolutionHours]]="","Pending",IF(Table1[[#This Row],[ResolutionHours]]&lt;=4,"0-4 Hours",IF(Table1[[#This Row],[ResolutionHours]]&lt;=8,"5-8 Hours",IF(Table1[[#This Row],[ResolutionHours]]&lt;=24,"9-24 Hours",IF(Table1[[#This Row],[ResolutionHours]]&lt;=48,"25-48 Hours","48+ Hours")))))</f>
        <v>Pending</v>
      </c>
      <c r="AB50" t="str">
        <f>IF(Table1[[#This Row],[ResolutionHours]]="","",Table1[[#This Row],[ResolutionHours]]-Table1[[#This Row],[SLATargetHours]])</f>
        <v/>
      </c>
    </row>
    <row r="51" spans="1:28" x14ac:dyDescent="0.25">
      <c r="A51" t="s">
        <v>592</v>
      </c>
      <c r="B51" t="s">
        <v>35</v>
      </c>
      <c r="C51" s="1">
        <v>45305.038680555554</v>
      </c>
      <c r="D51" t="s">
        <v>108</v>
      </c>
      <c r="E51" t="s">
        <v>105</v>
      </c>
      <c r="F51" t="s">
        <v>126</v>
      </c>
      <c r="G51" t="s">
        <v>39</v>
      </c>
      <c r="H51" t="s">
        <v>136</v>
      </c>
      <c r="I51" t="s">
        <v>73</v>
      </c>
      <c r="J51" t="s">
        <v>110</v>
      </c>
      <c r="K51">
        <v>4</v>
      </c>
      <c r="L51">
        <v>0.36</v>
      </c>
      <c r="N51" s="1"/>
      <c r="O51" t="s">
        <v>57</v>
      </c>
      <c r="P51">
        <v>17207.07</v>
      </c>
      <c r="Q51" t="s">
        <v>111</v>
      </c>
      <c r="R51" t="s">
        <v>92</v>
      </c>
      <c r="S51" t="s">
        <v>96</v>
      </c>
      <c r="T51" t="s">
        <v>61</v>
      </c>
      <c r="U51" t="s">
        <v>49</v>
      </c>
      <c r="V51" t="s">
        <v>48</v>
      </c>
      <c r="W51" t="s">
        <v>57</v>
      </c>
      <c r="X51">
        <f>YEAR(Table1[[#This Row],[BookingDate]])</f>
        <v>2024</v>
      </c>
      <c r="Y51" t="str">
        <f>TEXT(Table1[[#This Row],[BookingDate]],"mmm")</f>
        <v>Jan</v>
      </c>
      <c r="Z51" t="str">
        <f>TEXT(Table1[[#This Row],[BookingDate]],"mmm-yyy")</f>
        <v>Jan-2024</v>
      </c>
      <c r="AA51" t="str">
        <f>IF(Table1[[#This Row],[ResolutionHours]]="","Pending",IF(Table1[[#This Row],[ResolutionHours]]&lt;=4,"0-4 Hours",IF(Table1[[#This Row],[ResolutionHours]]&lt;=8,"5-8 Hours",IF(Table1[[#This Row],[ResolutionHours]]&lt;=24,"9-24 Hours",IF(Table1[[#This Row],[ResolutionHours]]&lt;=48,"25-48 Hours","48+ Hours")))))</f>
        <v>Pending</v>
      </c>
      <c r="AB51" t="str">
        <f>IF(Table1[[#This Row],[ResolutionHours]]="","",Table1[[#This Row],[ResolutionHours]]-Table1[[#This Row],[SLATargetHours]])</f>
        <v/>
      </c>
    </row>
    <row r="52" spans="1:28" x14ac:dyDescent="0.25">
      <c r="A52" t="s">
        <v>529</v>
      </c>
      <c r="B52" t="s">
        <v>35</v>
      </c>
      <c r="C52" s="1">
        <v>45305.129791666674</v>
      </c>
      <c r="D52" t="s">
        <v>51</v>
      </c>
      <c r="E52" t="s">
        <v>102</v>
      </c>
      <c r="F52" t="s">
        <v>90</v>
      </c>
      <c r="G52" t="s">
        <v>39</v>
      </c>
      <c r="H52" t="s">
        <v>63</v>
      </c>
      <c r="I52" t="s">
        <v>82</v>
      </c>
      <c r="J52" t="s">
        <v>120</v>
      </c>
      <c r="K52">
        <v>24</v>
      </c>
      <c r="L52">
        <v>1.65</v>
      </c>
      <c r="N52" s="1"/>
      <c r="O52" t="s">
        <v>57</v>
      </c>
      <c r="P52">
        <v>17204.88</v>
      </c>
      <c r="Q52" t="s">
        <v>44</v>
      </c>
      <c r="R52" t="s">
        <v>92</v>
      </c>
      <c r="S52" t="s">
        <v>60</v>
      </c>
      <c r="T52" t="s">
        <v>47</v>
      </c>
      <c r="U52" t="s">
        <v>49</v>
      </c>
      <c r="V52" t="s">
        <v>49</v>
      </c>
      <c r="W52" t="s">
        <v>57</v>
      </c>
      <c r="X52">
        <f>YEAR(Table1[[#This Row],[BookingDate]])</f>
        <v>2024</v>
      </c>
      <c r="Y52" t="str">
        <f>TEXT(Table1[[#This Row],[BookingDate]],"mmm")</f>
        <v>Jan</v>
      </c>
      <c r="Z52" t="str">
        <f>TEXT(Table1[[#This Row],[BookingDate]],"mmm-yyy")</f>
        <v>Jan-2024</v>
      </c>
      <c r="AA52" t="str">
        <f>IF(Table1[[#This Row],[ResolutionHours]]="","Pending",IF(Table1[[#This Row],[ResolutionHours]]&lt;=4,"0-4 Hours",IF(Table1[[#This Row],[ResolutionHours]]&lt;=8,"5-8 Hours",IF(Table1[[#This Row],[ResolutionHours]]&lt;=24,"9-24 Hours",IF(Table1[[#This Row],[ResolutionHours]]&lt;=48,"25-48 Hours","48+ Hours")))))</f>
        <v>Pending</v>
      </c>
      <c r="AB52" t="str">
        <f>IF(Table1[[#This Row],[ResolutionHours]]="","",Table1[[#This Row],[ResolutionHours]]-Table1[[#This Row],[SLATargetHours]])</f>
        <v/>
      </c>
    </row>
    <row r="53" spans="1:28" x14ac:dyDescent="0.25">
      <c r="A53" t="s">
        <v>347</v>
      </c>
      <c r="B53" t="s">
        <v>35</v>
      </c>
      <c r="C53" s="1">
        <v>45306.272037037037</v>
      </c>
      <c r="D53" t="s">
        <v>36</v>
      </c>
      <c r="E53" t="s">
        <v>81</v>
      </c>
      <c r="F53" t="s">
        <v>95</v>
      </c>
      <c r="G53" t="s">
        <v>39</v>
      </c>
      <c r="H53" t="s">
        <v>136</v>
      </c>
      <c r="I53" t="s">
        <v>82</v>
      </c>
      <c r="J53" t="s">
        <v>91</v>
      </c>
      <c r="K53">
        <v>48</v>
      </c>
      <c r="L53">
        <v>0.81</v>
      </c>
      <c r="N53" s="1"/>
      <c r="O53" t="s">
        <v>57</v>
      </c>
      <c r="P53">
        <v>17177.47</v>
      </c>
      <c r="Q53" t="s">
        <v>44</v>
      </c>
      <c r="R53" t="s">
        <v>45</v>
      </c>
      <c r="S53" t="s">
        <v>46</v>
      </c>
      <c r="T53" t="s">
        <v>47</v>
      </c>
      <c r="U53" t="s">
        <v>49</v>
      </c>
      <c r="V53" t="s">
        <v>49</v>
      </c>
      <c r="W53" t="s">
        <v>57</v>
      </c>
      <c r="X53">
        <f>YEAR(Table1[[#This Row],[BookingDate]])</f>
        <v>2024</v>
      </c>
      <c r="Y53" t="str">
        <f>TEXT(Table1[[#This Row],[BookingDate]],"mmm")</f>
        <v>Jan</v>
      </c>
      <c r="Z53" t="str">
        <f>TEXT(Table1[[#This Row],[BookingDate]],"mmm-yyy")</f>
        <v>Jan-2024</v>
      </c>
      <c r="AA53" t="str">
        <f>IF(Table1[[#This Row],[ResolutionHours]]="","Pending",IF(Table1[[#This Row],[ResolutionHours]]&lt;=4,"0-4 Hours",IF(Table1[[#This Row],[ResolutionHours]]&lt;=8,"5-8 Hours",IF(Table1[[#This Row],[ResolutionHours]]&lt;=24,"9-24 Hours",IF(Table1[[#This Row],[ResolutionHours]]&lt;=48,"25-48 Hours","48+ Hours")))))</f>
        <v>Pending</v>
      </c>
      <c r="AB53" t="str">
        <f>IF(Table1[[#This Row],[ResolutionHours]]="","",Table1[[#This Row],[ResolutionHours]]-Table1[[#This Row],[SLATargetHours]])</f>
        <v/>
      </c>
    </row>
    <row r="54" spans="1:28" x14ac:dyDescent="0.25">
      <c r="A54" t="s">
        <v>2152</v>
      </c>
      <c r="B54" t="s">
        <v>2126</v>
      </c>
      <c r="C54" s="1">
        <v>45307.018136574072</v>
      </c>
      <c r="D54" t="s">
        <v>36</v>
      </c>
      <c r="E54" t="s">
        <v>2153</v>
      </c>
      <c r="F54" t="s">
        <v>130</v>
      </c>
      <c r="G54" t="s">
        <v>2128</v>
      </c>
      <c r="H54" t="s">
        <v>54</v>
      </c>
      <c r="I54" t="s">
        <v>73</v>
      </c>
      <c r="J54" t="s">
        <v>160</v>
      </c>
      <c r="K54">
        <v>48</v>
      </c>
      <c r="L54">
        <v>9.2200000000000006</v>
      </c>
      <c r="N54" s="1"/>
      <c r="O54" t="s">
        <v>57</v>
      </c>
      <c r="P54">
        <v>17159.560000000001</v>
      </c>
      <c r="Q54" t="s">
        <v>44</v>
      </c>
      <c r="R54" t="s">
        <v>45</v>
      </c>
      <c r="S54" t="s">
        <v>68</v>
      </c>
      <c r="T54" t="s">
        <v>93</v>
      </c>
      <c r="U54" t="s">
        <v>49</v>
      </c>
      <c r="V54" t="s">
        <v>49</v>
      </c>
      <c r="W54" t="s">
        <v>57</v>
      </c>
      <c r="X54">
        <f>YEAR(Table1[[#This Row],[BookingDate]])</f>
        <v>2024</v>
      </c>
      <c r="Y54" t="str">
        <f>TEXT(Table1[[#This Row],[BookingDate]],"mmm")</f>
        <v>Jan</v>
      </c>
      <c r="Z54" t="str">
        <f>TEXT(Table1[[#This Row],[BookingDate]],"mmm-yyy")</f>
        <v>Jan-2024</v>
      </c>
      <c r="AA54" t="str">
        <f>IF(Table1[[#This Row],[ResolutionHours]]="","Pending",IF(Table1[[#This Row],[ResolutionHours]]&lt;=4,"0-4 Hours",IF(Table1[[#This Row],[ResolutionHours]]&lt;=8,"5-8 Hours",IF(Table1[[#This Row],[ResolutionHours]]&lt;=24,"9-24 Hours",IF(Table1[[#This Row],[ResolutionHours]]&lt;=48,"25-48 Hours","48+ Hours")))))</f>
        <v>Pending</v>
      </c>
      <c r="AB54" t="str">
        <f>IF(Table1[[#This Row],[ResolutionHours]]="","",Table1[[#This Row],[ResolutionHours]]-Table1[[#This Row],[SLATargetHours]])</f>
        <v/>
      </c>
    </row>
    <row r="55" spans="1:28" x14ac:dyDescent="0.25">
      <c r="A55" t="s">
        <v>2672</v>
      </c>
      <c r="B55" t="s">
        <v>2126</v>
      </c>
      <c r="C55" s="1">
        <v>45307.254050925927</v>
      </c>
      <c r="D55" t="s">
        <v>36</v>
      </c>
      <c r="E55" t="s">
        <v>2134</v>
      </c>
      <c r="F55" t="s">
        <v>53</v>
      </c>
      <c r="G55" t="s">
        <v>2128</v>
      </c>
      <c r="H55" t="s">
        <v>63</v>
      </c>
      <c r="I55" t="s">
        <v>46</v>
      </c>
      <c r="J55" t="s">
        <v>132</v>
      </c>
      <c r="K55">
        <v>48</v>
      </c>
      <c r="L55">
        <v>2.57</v>
      </c>
      <c r="N55" s="1"/>
      <c r="O55" t="s">
        <v>57</v>
      </c>
      <c r="P55">
        <v>17153.900000000001</v>
      </c>
      <c r="Q55" t="s">
        <v>66</v>
      </c>
      <c r="R55" t="s">
        <v>114</v>
      </c>
      <c r="S55" t="s">
        <v>46</v>
      </c>
      <c r="T55" t="s">
        <v>47</v>
      </c>
      <c r="U55" t="s">
        <v>49</v>
      </c>
      <c r="V55" t="s">
        <v>49</v>
      </c>
      <c r="W55" t="s">
        <v>57</v>
      </c>
      <c r="X55">
        <f>YEAR(Table1[[#This Row],[BookingDate]])</f>
        <v>2024</v>
      </c>
      <c r="Y55" t="str">
        <f>TEXT(Table1[[#This Row],[BookingDate]],"mmm")</f>
        <v>Jan</v>
      </c>
      <c r="Z55" t="str">
        <f>TEXT(Table1[[#This Row],[BookingDate]],"mmm-yyy")</f>
        <v>Jan-2024</v>
      </c>
      <c r="AA55" t="str">
        <f>IF(Table1[[#This Row],[ResolutionHours]]="","Pending",IF(Table1[[#This Row],[ResolutionHours]]&lt;=4,"0-4 Hours",IF(Table1[[#This Row],[ResolutionHours]]&lt;=8,"5-8 Hours",IF(Table1[[#This Row],[ResolutionHours]]&lt;=24,"9-24 Hours",IF(Table1[[#This Row],[ResolutionHours]]&lt;=48,"25-48 Hours","48+ Hours")))))</f>
        <v>Pending</v>
      </c>
      <c r="AB55" t="str">
        <f>IF(Table1[[#This Row],[ResolutionHours]]="","",Table1[[#This Row],[ResolutionHours]]-Table1[[#This Row],[SLATargetHours]])</f>
        <v/>
      </c>
    </row>
    <row r="56" spans="1:28" x14ac:dyDescent="0.25">
      <c r="A56" t="s">
        <v>654</v>
      </c>
      <c r="B56" t="s">
        <v>35</v>
      </c>
      <c r="C56" s="1">
        <v>45307.459189814806</v>
      </c>
      <c r="D56" t="s">
        <v>36</v>
      </c>
      <c r="E56" t="s">
        <v>102</v>
      </c>
      <c r="F56" t="s">
        <v>38</v>
      </c>
      <c r="G56" t="s">
        <v>39</v>
      </c>
      <c r="H56" t="s">
        <v>136</v>
      </c>
      <c r="I56" t="s">
        <v>64</v>
      </c>
      <c r="J56" t="s">
        <v>152</v>
      </c>
      <c r="K56">
        <v>48</v>
      </c>
      <c r="L56">
        <v>3.37</v>
      </c>
      <c r="N56" s="1"/>
      <c r="O56" t="s">
        <v>57</v>
      </c>
      <c r="P56">
        <v>17148.98</v>
      </c>
      <c r="Q56" t="s">
        <v>58</v>
      </c>
      <c r="R56" t="s">
        <v>92</v>
      </c>
      <c r="S56" t="s">
        <v>96</v>
      </c>
      <c r="T56" t="s">
        <v>61</v>
      </c>
      <c r="U56" t="s">
        <v>49</v>
      </c>
      <c r="V56" t="s">
        <v>49</v>
      </c>
      <c r="W56" t="s">
        <v>57</v>
      </c>
      <c r="X56">
        <f>YEAR(Table1[[#This Row],[BookingDate]])</f>
        <v>2024</v>
      </c>
      <c r="Y56" t="str">
        <f>TEXT(Table1[[#This Row],[BookingDate]],"mmm")</f>
        <v>Jan</v>
      </c>
      <c r="Z56" t="str">
        <f>TEXT(Table1[[#This Row],[BookingDate]],"mmm-yyy")</f>
        <v>Jan-2024</v>
      </c>
      <c r="AA56" t="str">
        <f>IF(Table1[[#This Row],[ResolutionHours]]="","Pending",IF(Table1[[#This Row],[ResolutionHours]]&lt;=4,"0-4 Hours",IF(Table1[[#This Row],[ResolutionHours]]&lt;=8,"5-8 Hours",IF(Table1[[#This Row],[ResolutionHours]]&lt;=24,"9-24 Hours",IF(Table1[[#This Row],[ResolutionHours]]&lt;=48,"25-48 Hours","48+ Hours")))))</f>
        <v>Pending</v>
      </c>
      <c r="AB56" t="str">
        <f>IF(Table1[[#This Row],[ResolutionHours]]="","",Table1[[#This Row],[ResolutionHours]]-Table1[[#This Row],[SLATargetHours]])</f>
        <v/>
      </c>
    </row>
    <row r="57" spans="1:28" x14ac:dyDescent="0.25">
      <c r="A57" t="s">
        <v>414</v>
      </c>
      <c r="B57" t="s">
        <v>35</v>
      </c>
      <c r="C57" s="1">
        <v>45307.798425925917</v>
      </c>
      <c r="D57" t="s">
        <v>51</v>
      </c>
      <c r="E57" t="s">
        <v>123</v>
      </c>
      <c r="F57" t="s">
        <v>53</v>
      </c>
      <c r="G57" t="s">
        <v>39</v>
      </c>
      <c r="H57" t="s">
        <v>40</v>
      </c>
      <c r="I57" t="s">
        <v>73</v>
      </c>
      <c r="J57" t="s">
        <v>91</v>
      </c>
      <c r="K57">
        <v>24</v>
      </c>
      <c r="L57">
        <v>0.9</v>
      </c>
      <c r="M57">
        <v>14.94</v>
      </c>
      <c r="N57" s="1">
        <v>45308.420963842589</v>
      </c>
      <c r="O57" t="s">
        <v>43</v>
      </c>
      <c r="P57">
        <v>14.94</v>
      </c>
      <c r="Q57" t="s">
        <v>44</v>
      </c>
      <c r="R57" t="s">
        <v>45</v>
      </c>
      <c r="S57" t="s">
        <v>60</v>
      </c>
      <c r="T57" t="s">
        <v>93</v>
      </c>
      <c r="U57" t="s">
        <v>49</v>
      </c>
      <c r="V57" t="s">
        <v>49</v>
      </c>
      <c r="W57" t="s">
        <v>43</v>
      </c>
      <c r="X57">
        <f>YEAR(Table1[[#This Row],[BookingDate]])</f>
        <v>2024</v>
      </c>
      <c r="Y57" t="str">
        <f>TEXT(Table1[[#This Row],[BookingDate]],"mmm")</f>
        <v>Jan</v>
      </c>
      <c r="Z57" t="str">
        <f>TEXT(Table1[[#This Row],[BookingDate]],"mmm-yyy")</f>
        <v>Jan-2024</v>
      </c>
      <c r="AA57" t="str">
        <f>IF(Table1[[#This Row],[ResolutionHours]]="","Pending",IF(Table1[[#This Row],[ResolutionHours]]&lt;=4,"0-4 Hours",IF(Table1[[#This Row],[ResolutionHours]]&lt;=8,"5-8 Hours",IF(Table1[[#This Row],[ResolutionHours]]&lt;=24,"9-24 Hours",IF(Table1[[#This Row],[ResolutionHours]]&lt;=48,"25-48 Hours","48+ Hours")))))</f>
        <v>9-24 Hours</v>
      </c>
      <c r="AB57">
        <f>IF(Table1[[#This Row],[ResolutionHours]]="","",Table1[[#This Row],[ResolutionHours]]-Table1[[#This Row],[SLATargetHours]])</f>
        <v>-9.06</v>
      </c>
    </row>
    <row r="58" spans="1:28" x14ac:dyDescent="0.25">
      <c r="A58" t="s">
        <v>483</v>
      </c>
      <c r="B58" t="s">
        <v>35</v>
      </c>
      <c r="C58" s="1">
        <v>45308.165462962963</v>
      </c>
      <c r="D58" t="s">
        <v>51</v>
      </c>
      <c r="E58" t="s">
        <v>71</v>
      </c>
      <c r="F58" t="s">
        <v>90</v>
      </c>
      <c r="G58" t="s">
        <v>39</v>
      </c>
      <c r="H58" t="s">
        <v>40</v>
      </c>
      <c r="I58" t="s">
        <v>82</v>
      </c>
      <c r="J58" t="s">
        <v>120</v>
      </c>
      <c r="K58">
        <v>24</v>
      </c>
      <c r="L58">
        <v>2.2400000000000002</v>
      </c>
      <c r="M58">
        <v>4.9800000000000004</v>
      </c>
      <c r="N58" s="1">
        <v>45308.372844988429</v>
      </c>
      <c r="O58" t="s">
        <v>43</v>
      </c>
      <c r="P58">
        <v>4.9800000000000004</v>
      </c>
      <c r="Q58" t="s">
        <v>44</v>
      </c>
      <c r="R58" t="s">
        <v>92</v>
      </c>
      <c r="S58" t="s">
        <v>96</v>
      </c>
      <c r="T58" t="s">
        <v>69</v>
      </c>
      <c r="U58" t="s">
        <v>49</v>
      </c>
      <c r="V58" t="s">
        <v>48</v>
      </c>
      <c r="W58" t="s">
        <v>43</v>
      </c>
      <c r="X58">
        <f>YEAR(Table1[[#This Row],[BookingDate]])</f>
        <v>2024</v>
      </c>
      <c r="Y58" t="str">
        <f>TEXT(Table1[[#This Row],[BookingDate]],"mmm")</f>
        <v>Jan</v>
      </c>
      <c r="Z58" t="str">
        <f>TEXT(Table1[[#This Row],[BookingDate]],"mmm-yyy")</f>
        <v>Jan-2024</v>
      </c>
      <c r="AA58" t="str">
        <f>IF(Table1[[#This Row],[ResolutionHours]]="","Pending",IF(Table1[[#This Row],[ResolutionHours]]&lt;=4,"0-4 Hours",IF(Table1[[#This Row],[ResolutionHours]]&lt;=8,"5-8 Hours",IF(Table1[[#This Row],[ResolutionHours]]&lt;=24,"9-24 Hours",IF(Table1[[#This Row],[ResolutionHours]]&lt;=48,"25-48 Hours","48+ Hours")))))</f>
        <v>5-8 Hours</v>
      </c>
      <c r="AB58">
        <f>IF(Table1[[#This Row],[ResolutionHours]]="","",Table1[[#This Row],[ResolutionHours]]-Table1[[#This Row],[SLATargetHours]])</f>
        <v>-19.02</v>
      </c>
    </row>
    <row r="59" spans="1:28" x14ac:dyDescent="0.25">
      <c r="A59" t="s">
        <v>1874</v>
      </c>
      <c r="B59" t="s">
        <v>1116</v>
      </c>
      <c r="C59" s="1">
        <v>45308.223043981481</v>
      </c>
      <c r="D59" t="s">
        <v>36</v>
      </c>
      <c r="E59" t="s">
        <v>1124</v>
      </c>
      <c r="F59" t="s">
        <v>90</v>
      </c>
      <c r="G59" t="s">
        <v>1118</v>
      </c>
      <c r="H59" t="s">
        <v>54</v>
      </c>
      <c r="I59" t="s">
        <v>55</v>
      </c>
      <c r="J59" t="s">
        <v>83</v>
      </c>
      <c r="K59">
        <v>48</v>
      </c>
      <c r="L59">
        <v>1.86</v>
      </c>
      <c r="N59" s="1"/>
      <c r="O59" t="s">
        <v>57</v>
      </c>
      <c r="P59">
        <v>17130.650000000001</v>
      </c>
      <c r="Q59" t="s">
        <v>58</v>
      </c>
      <c r="R59" t="s">
        <v>67</v>
      </c>
      <c r="S59" t="s">
        <v>46</v>
      </c>
      <c r="T59" t="s">
        <v>75</v>
      </c>
      <c r="U59" t="s">
        <v>49</v>
      </c>
      <c r="V59" t="s">
        <v>49</v>
      </c>
      <c r="W59" t="s">
        <v>57</v>
      </c>
      <c r="X59">
        <f>YEAR(Table1[[#This Row],[BookingDate]])</f>
        <v>2024</v>
      </c>
      <c r="Y59" t="str">
        <f>TEXT(Table1[[#This Row],[BookingDate]],"mmm")</f>
        <v>Jan</v>
      </c>
      <c r="Z59" t="str">
        <f>TEXT(Table1[[#This Row],[BookingDate]],"mmm-yyy")</f>
        <v>Jan-2024</v>
      </c>
      <c r="AA59" t="str">
        <f>IF(Table1[[#This Row],[ResolutionHours]]="","Pending",IF(Table1[[#This Row],[ResolutionHours]]&lt;=4,"0-4 Hours",IF(Table1[[#This Row],[ResolutionHours]]&lt;=8,"5-8 Hours",IF(Table1[[#This Row],[ResolutionHours]]&lt;=24,"9-24 Hours",IF(Table1[[#This Row],[ResolutionHours]]&lt;=48,"25-48 Hours","48+ Hours")))))</f>
        <v>Pending</v>
      </c>
      <c r="AB59" t="str">
        <f>IF(Table1[[#This Row],[ResolutionHours]]="","",Table1[[#This Row],[ResolutionHours]]-Table1[[#This Row],[SLATargetHours]])</f>
        <v/>
      </c>
    </row>
    <row r="60" spans="1:28" x14ac:dyDescent="0.25">
      <c r="A60" t="s">
        <v>284</v>
      </c>
      <c r="B60" t="s">
        <v>35</v>
      </c>
      <c r="C60" s="1">
        <v>45308.602523148147</v>
      </c>
      <c r="D60" t="s">
        <v>51</v>
      </c>
      <c r="E60" t="s">
        <v>71</v>
      </c>
      <c r="F60" t="s">
        <v>72</v>
      </c>
      <c r="G60" t="s">
        <v>39</v>
      </c>
      <c r="H60" t="s">
        <v>54</v>
      </c>
      <c r="I60" t="s">
        <v>64</v>
      </c>
      <c r="J60" t="s">
        <v>157</v>
      </c>
      <c r="K60">
        <v>24</v>
      </c>
      <c r="L60">
        <v>1.98</v>
      </c>
      <c r="N60" s="1"/>
      <c r="O60" t="s">
        <v>57</v>
      </c>
      <c r="P60">
        <v>17121.54</v>
      </c>
      <c r="Q60" t="s">
        <v>44</v>
      </c>
      <c r="R60" t="s">
        <v>114</v>
      </c>
      <c r="S60" t="s">
        <v>79</v>
      </c>
      <c r="T60" t="s">
        <v>75</v>
      </c>
      <c r="U60" t="s">
        <v>49</v>
      </c>
      <c r="V60" t="s">
        <v>49</v>
      </c>
      <c r="W60" t="s">
        <v>57</v>
      </c>
      <c r="X60">
        <f>YEAR(Table1[[#This Row],[BookingDate]])</f>
        <v>2024</v>
      </c>
      <c r="Y60" t="str">
        <f>TEXT(Table1[[#This Row],[BookingDate]],"mmm")</f>
        <v>Jan</v>
      </c>
      <c r="Z60" t="str">
        <f>TEXT(Table1[[#This Row],[BookingDate]],"mmm-yyy")</f>
        <v>Jan-2024</v>
      </c>
      <c r="AA60" t="str">
        <f>IF(Table1[[#This Row],[ResolutionHours]]="","Pending",IF(Table1[[#This Row],[ResolutionHours]]&lt;=4,"0-4 Hours",IF(Table1[[#This Row],[ResolutionHours]]&lt;=8,"5-8 Hours",IF(Table1[[#This Row],[ResolutionHours]]&lt;=24,"9-24 Hours",IF(Table1[[#This Row],[ResolutionHours]]&lt;=48,"25-48 Hours","48+ Hours")))))</f>
        <v>Pending</v>
      </c>
      <c r="AB60" t="str">
        <f>IF(Table1[[#This Row],[ResolutionHours]]="","",Table1[[#This Row],[ResolutionHours]]-Table1[[#This Row],[SLATargetHours]])</f>
        <v/>
      </c>
    </row>
    <row r="61" spans="1:28" x14ac:dyDescent="0.25">
      <c r="A61" t="s">
        <v>386</v>
      </c>
      <c r="B61" t="s">
        <v>35</v>
      </c>
      <c r="C61" s="1">
        <v>45308.669618055559</v>
      </c>
      <c r="D61" t="s">
        <v>36</v>
      </c>
      <c r="E61" t="s">
        <v>102</v>
      </c>
      <c r="F61" t="s">
        <v>95</v>
      </c>
      <c r="G61" t="s">
        <v>39</v>
      </c>
      <c r="H61" t="s">
        <v>40</v>
      </c>
      <c r="I61" t="s">
        <v>55</v>
      </c>
      <c r="J61" t="s">
        <v>120</v>
      </c>
      <c r="K61">
        <v>48</v>
      </c>
      <c r="L61">
        <v>1.83</v>
      </c>
      <c r="M61">
        <v>74.69</v>
      </c>
      <c r="N61" s="1">
        <v>45311.781730312498</v>
      </c>
      <c r="O61" t="s">
        <v>128</v>
      </c>
      <c r="P61">
        <v>74.69</v>
      </c>
      <c r="Q61" t="s">
        <v>44</v>
      </c>
      <c r="R61" t="s">
        <v>114</v>
      </c>
      <c r="S61" t="s">
        <v>79</v>
      </c>
      <c r="T61" t="s">
        <v>93</v>
      </c>
      <c r="U61" t="s">
        <v>49</v>
      </c>
      <c r="V61" t="s">
        <v>49</v>
      </c>
      <c r="W61" t="s">
        <v>128</v>
      </c>
      <c r="X61">
        <f>YEAR(Table1[[#This Row],[BookingDate]])</f>
        <v>2024</v>
      </c>
      <c r="Y61" t="str">
        <f>TEXT(Table1[[#This Row],[BookingDate]],"mmm")</f>
        <v>Jan</v>
      </c>
      <c r="Z61" t="str">
        <f>TEXT(Table1[[#This Row],[BookingDate]],"mmm-yyy")</f>
        <v>Jan-2024</v>
      </c>
      <c r="AA61" t="str">
        <f>IF(Table1[[#This Row],[ResolutionHours]]="","Pending",IF(Table1[[#This Row],[ResolutionHours]]&lt;=4,"0-4 Hours",IF(Table1[[#This Row],[ResolutionHours]]&lt;=8,"5-8 Hours",IF(Table1[[#This Row],[ResolutionHours]]&lt;=24,"9-24 Hours",IF(Table1[[#This Row],[ResolutionHours]]&lt;=48,"25-48 Hours","48+ Hours")))))</f>
        <v>48+ Hours</v>
      </c>
      <c r="AB61">
        <f>IF(Table1[[#This Row],[ResolutionHours]]="","",Table1[[#This Row],[ResolutionHours]]-Table1[[#This Row],[SLATargetHours]])</f>
        <v>26.689999999999998</v>
      </c>
    </row>
    <row r="62" spans="1:28" x14ac:dyDescent="0.25">
      <c r="A62" t="s">
        <v>2912</v>
      </c>
      <c r="B62" t="s">
        <v>2126</v>
      </c>
      <c r="C62" s="1">
        <v>45309.010925925933</v>
      </c>
      <c r="D62" t="s">
        <v>87</v>
      </c>
      <c r="E62" t="s">
        <v>2134</v>
      </c>
      <c r="F62" t="s">
        <v>38</v>
      </c>
      <c r="G62" t="s">
        <v>2128</v>
      </c>
      <c r="H62" t="s">
        <v>40</v>
      </c>
      <c r="I62" t="s">
        <v>46</v>
      </c>
      <c r="J62" t="s">
        <v>78</v>
      </c>
      <c r="K62">
        <v>72</v>
      </c>
      <c r="L62">
        <v>12.48</v>
      </c>
      <c r="M62">
        <v>23.05</v>
      </c>
      <c r="N62" s="1">
        <v>45309.97135540509</v>
      </c>
      <c r="O62" t="s">
        <v>43</v>
      </c>
      <c r="P62">
        <v>23.05</v>
      </c>
      <c r="Q62" t="s">
        <v>66</v>
      </c>
      <c r="R62" t="s">
        <v>67</v>
      </c>
      <c r="S62" t="s">
        <v>46</v>
      </c>
      <c r="T62" t="s">
        <v>97</v>
      </c>
      <c r="U62" t="s">
        <v>49</v>
      </c>
      <c r="V62" t="s">
        <v>49</v>
      </c>
      <c r="W62" t="s">
        <v>43</v>
      </c>
      <c r="X62">
        <f>YEAR(Table1[[#This Row],[BookingDate]])</f>
        <v>2024</v>
      </c>
      <c r="Y62" t="str">
        <f>TEXT(Table1[[#This Row],[BookingDate]],"mmm")</f>
        <v>Jan</v>
      </c>
      <c r="Z62" t="str">
        <f>TEXT(Table1[[#This Row],[BookingDate]],"mmm-yyy")</f>
        <v>Jan-2024</v>
      </c>
      <c r="AA62" t="str">
        <f>IF(Table1[[#This Row],[ResolutionHours]]="","Pending",IF(Table1[[#This Row],[ResolutionHours]]&lt;=4,"0-4 Hours",IF(Table1[[#This Row],[ResolutionHours]]&lt;=8,"5-8 Hours",IF(Table1[[#This Row],[ResolutionHours]]&lt;=24,"9-24 Hours",IF(Table1[[#This Row],[ResolutionHours]]&lt;=48,"25-48 Hours","48+ Hours")))))</f>
        <v>9-24 Hours</v>
      </c>
      <c r="AB62">
        <f>IF(Table1[[#This Row],[ResolutionHours]]="","",Table1[[#This Row],[ResolutionHours]]-Table1[[#This Row],[SLATargetHours]])</f>
        <v>-48.95</v>
      </c>
    </row>
    <row r="63" spans="1:28" x14ac:dyDescent="0.25">
      <c r="A63" t="s">
        <v>935</v>
      </c>
      <c r="B63" t="s">
        <v>35</v>
      </c>
      <c r="C63" s="1">
        <v>45309.519537037027</v>
      </c>
      <c r="D63" t="s">
        <v>104</v>
      </c>
      <c r="E63" t="s">
        <v>105</v>
      </c>
      <c r="F63" t="s">
        <v>53</v>
      </c>
      <c r="G63" t="s">
        <v>39</v>
      </c>
      <c r="H63" t="s">
        <v>54</v>
      </c>
      <c r="I63" t="s">
        <v>46</v>
      </c>
      <c r="J63" t="s">
        <v>88</v>
      </c>
      <c r="K63">
        <v>8</v>
      </c>
      <c r="L63">
        <v>0.1</v>
      </c>
      <c r="N63" s="1"/>
      <c r="O63" t="s">
        <v>57</v>
      </c>
      <c r="P63">
        <v>17099.53</v>
      </c>
      <c r="Q63" t="s">
        <v>58</v>
      </c>
      <c r="R63" t="s">
        <v>67</v>
      </c>
      <c r="S63" t="s">
        <v>46</v>
      </c>
      <c r="T63" t="s">
        <v>85</v>
      </c>
      <c r="U63" t="s">
        <v>49</v>
      </c>
      <c r="V63" t="s">
        <v>48</v>
      </c>
      <c r="W63" t="s">
        <v>57</v>
      </c>
      <c r="X63">
        <f>YEAR(Table1[[#This Row],[BookingDate]])</f>
        <v>2024</v>
      </c>
      <c r="Y63" t="str">
        <f>TEXT(Table1[[#This Row],[BookingDate]],"mmm")</f>
        <v>Jan</v>
      </c>
      <c r="Z63" t="str">
        <f>TEXT(Table1[[#This Row],[BookingDate]],"mmm-yyy")</f>
        <v>Jan-2024</v>
      </c>
      <c r="AA63" t="str">
        <f>IF(Table1[[#This Row],[ResolutionHours]]="","Pending",IF(Table1[[#This Row],[ResolutionHours]]&lt;=4,"0-4 Hours",IF(Table1[[#This Row],[ResolutionHours]]&lt;=8,"5-8 Hours",IF(Table1[[#This Row],[ResolutionHours]]&lt;=24,"9-24 Hours",IF(Table1[[#This Row],[ResolutionHours]]&lt;=48,"25-48 Hours","48+ Hours")))))</f>
        <v>Pending</v>
      </c>
      <c r="AB63" t="str">
        <f>IF(Table1[[#This Row],[ResolutionHours]]="","",Table1[[#This Row],[ResolutionHours]]-Table1[[#This Row],[SLATargetHours]])</f>
        <v/>
      </c>
    </row>
    <row r="64" spans="1:28" x14ac:dyDescent="0.25">
      <c r="A64" t="s">
        <v>1800</v>
      </c>
      <c r="B64" t="s">
        <v>1116</v>
      </c>
      <c r="C64" s="1">
        <v>45309.796585648153</v>
      </c>
      <c r="D64" t="s">
        <v>108</v>
      </c>
      <c r="E64" t="s">
        <v>1124</v>
      </c>
      <c r="F64" t="s">
        <v>95</v>
      </c>
      <c r="G64" t="s">
        <v>1118</v>
      </c>
      <c r="H64" t="s">
        <v>40</v>
      </c>
      <c r="I64" t="s">
        <v>64</v>
      </c>
      <c r="J64" t="s">
        <v>132</v>
      </c>
      <c r="K64">
        <v>4</v>
      </c>
      <c r="L64">
        <v>0.41</v>
      </c>
      <c r="M64">
        <v>2.5</v>
      </c>
      <c r="N64" s="1">
        <v>45309.900732222217</v>
      </c>
      <c r="O64" t="s">
        <v>43</v>
      </c>
      <c r="P64">
        <v>2.5</v>
      </c>
      <c r="Q64" t="s">
        <v>111</v>
      </c>
      <c r="R64" t="s">
        <v>114</v>
      </c>
      <c r="S64" t="s">
        <v>79</v>
      </c>
      <c r="T64" t="s">
        <v>47</v>
      </c>
      <c r="U64" t="s">
        <v>49</v>
      </c>
      <c r="V64" t="s">
        <v>48</v>
      </c>
      <c r="W64" t="s">
        <v>43</v>
      </c>
      <c r="X64">
        <f>YEAR(Table1[[#This Row],[BookingDate]])</f>
        <v>2024</v>
      </c>
      <c r="Y64" t="str">
        <f>TEXT(Table1[[#This Row],[BookingDate]],"mmm")</f>
        <v>Jan</v>
      </c>
      <c r="Z64" t="str">
        <f>TEXT(Table1[[#This Row],[BookingDate]],"mmm-yyy")</f>
        <v>Jan-2024</v>
      </c>
      <c r="AA64" t="str">
        <f>IF(Table1[[#This Row],[ResolutionHours]]="","Pending",IF(Table1[[#This Row],[ResolutionHours]]&lt;=4,"0-4 Hours",IF(Table1[[#This Row],[ResolutionHours]]&lt;=8,"5-8 Hours",IF(Table1[[#This Row],[ResolutionHours]]&lt;=24,"9-24 Hours",IF(Table1[[#This Row],[ResolutionHours]]&lt;=48,"25-48 Hours","48+ Hours")))))</f>
        <v>0-4 Hours</v>
      </c>
      <c r="AB64">
        <f>IF(Table1[[#This Row],[ResolutionHours]]="","",Table1[[#This Row],[ResolutionHours]]-Table1[[#This Row],[SLATargetHours]])</f>
        <v>-1.5</v>
      </c>
    </row>
    <row r="65" spans="1:28" x14ac:dyDescent="0.25">
      <c r="A65" t="s">
        <v>2539</v>
      </c>
      <c r="B65" t="s">
        <v>2126</v>
      </c>
      <c r="C65" s="1">
        <v>45309.975243055553</v>
      </c>
      <c r="D65" t="s">
        <v>36</v>
      </c>
      <c r="E65" t="s">
        <v>2142</v>
      </c>
      <c r="F65" t="s">
        <v>130</v>
      </c>
      <c r="G65" t="s">
        <v>2128</v>
      </c>
      <c r="H65" t="s">
        <v>54</v>
      </c>
      <c r="I65" t="s">
        <v>82</v>
      </c>
      <c r="J65" t="s">
        <v>160</v>
      </c>
      <c r="K65">
        <v>48</v>
      </c>
      <c r="L65">
        <v>3.68</v>
      </c>
      <c r="N65" s="1"/>
      <c r="O65" t="s">
        <v>57</v>
      </c>
      <c r="P65">
        <v>17088.59</v>
      </c>
      <c r="Q65" t="s">
        <v>58</v>
      </c>
      <c r="R65" t="s">
        <v>114</v>
      </c>
      <c r="S65" t="s">
        <v>68</v>
      </c>
      <c r="T65" t="s">
        <v>115</v>
      </c>
      <c r="U65" t="s">
        <v>49</v>
      </c>
      <c r="V65" t="s">
        <v>49</v>
      </c>
      <c r="W65" t="s">
        <v>57</v>
      </c>
      <c r="X65">
        <f>YEAR(Table1[[#This Row],[BookingDate]])</f>
        <v>2024</v>
      </c>
      <c r="Y65" t="str">
        <f>TEXT(Table1[[#This Row],[BookingDate]],"mmm")</f>
        <v>Jan</v>
      </c>
      <c r="Z65" t="str">
        <f>TEXT(Table1[[#This Row],[BookingDate]],"mmm-yyy")</f>
        <v>Jan-2024</v>
      </c>
      <c r="AA65" t="str">
        <f>IF(Table1[[#This Row],[ResolutionHours]]="","Pending",IF(Table1[[#This Row],[ResolutionHours]]&lt;=4,"0-4 Hours",IF(Table1[[#This Row],[ResolutionHours]]&lt;=8,"5-8 Hours",IF(Table1[[#This Row],[ResolutionHours]]&lt;=24,"9-24 Hours",IF(Table1[[#This Row],[ResolutionHours]]&lt;=48,"25-48 Hours","48+ Hours")))))</f>
        <v>Pending</v>
      </c>
      <c r="AB65" t="str">
        <f>IF(Table1[[#This Row],[ResolutionHours]]="","",Table1[[#This Row],[ResolutionHours]]-Table1[[#This Row],[SLATargetHours]])</f>
        <v/>
      </c>
    </row>
    <row r="66" spans="1:28" x14ac:dyDescent="0.25">
      <c r="A66" t="s">
        <v>568</v>
      </c>
      <c r="B66" t="s">
        <v>35</v>
      </c>
      <c r="C66" s="1">
        <v>45310.172280092593</v>
      </c>
      <c r="D66" t="s">
        <v>36</v>
      </c>
      <c r="E66" t="s">
        <v>81</v>
      </c>
      <c r="F66" t="s">
        <v>90</v>
      </c>
      <c r="G66" t="s">
        <v>39</v>
      </c>
      <c r="H66" t="s">
        <v>40</v>
      </c>
      <c r="I66" t="s">
        <v>55</v>
      </c>
      <c r="J66" t="s">
        <v>134</v>
      </c>
      <c r="K66">
        <v>48</v>
      </c>
      <c r="L66">
        <v>4.7300000000000004</v>
      </c>
      <c r="M66">
        <v>13.5</v>
      </c>
      <c r="N66" s="1">
        <v>45310.73465697917</v>
      </c>
      <c r="O66" t="s">
        <v>43</v>
      </c>
      <c r="P66">
        <v>13.5</v>
      </c>
      <c r="Q66" t="s">
        <v>58</v>
      </c>
      <c r="R66" t="s">
        <v>59</v>
      </c>
      <c r="S66" t="s">
        <v>60</v>
      </c>
      <c r="T66" t="s">
        <v>69</v>
      </c>
      <c r="U66" t="s">
        <v>49</v>
      </c>
      <c r="V66" t="s">
        <v>49</v>
      </c>
      <c r="W66" t="s">
        <v>43</v>
      </c>
      <c r="X66">
        <f>YEAR(Table1[[#This Row],[BookingDate]])</f>
        <v>2024</v>
      </c>
      <c r="Y66" t="str">
        <f>TEXT(Table1[[#This Row],[BookingDate]],"mmm")</f>
        <v>Jan</v>
      </c>
      <c r="Z66" t="str">
        <f>TEXT(Table1[[#This Row],[BookingDate]],"mmm-yyy")</f>
        <v>Jan-2024</v>
      </c>
      <c r="AA66" t="str">
        <f>IF(Table1[[#This Row],[ResolutionHours]]="","Pending",IF(Table1[[#This Row],[ResolutionHours]]&lt;=4,"0-4 Hours",IF(Table1[[#This Row],[ResolutionHours]]&lt;=8,"5-8 Hours",IF(Table1[[#This Row],[ResolutionHours]]&lt;=24,"9-24 Hours",IF(Table1[[#This Row],[ResolutionHours]]&lt;=48,"25-48 Hours","48+ Hours")))))</f>
        <v>9-24 Hours</v>
      </c>
      <c r="AB66">
        <f>IF(Table1[[#This Row],[ResolutionHours]]="","",Table1[[#This Row],[ResolutionHours]]-Table1[[#This Row],[SLATargetHours]])</f>
        <v>-34.5</v>
      </c>
    </row>
    <row r="67" spans="1:28" x14ac:dyDescent="0.25">
      <c r="A67" t="s">
        <v>543</v>
      </c>
      <c r="B67" t="s">
        <v>35</v>
      </c>
      <c r="C67" s="1">
        <v>45310.349062499998</v>
      </c>
      <c r="D67" t="s">
        <v>51</v>
      </c>
      <c r="E67" t="s">
        <v>77</v>
      </c>
      <c r="F67" t="s">
        <v>38</v>
      </c>
      <c r="G67" t="s">
        <v>39</v>
      </c>
      <c r="H67" t="s">
        <v>40</v>
      </c>
      <c r="I67" t="s">
        <v>55</v>
      </c>
      <c r="J67" t="s">
        <v>132</v>
      </c>
      <c r="K67">
        <v>24</v>
      </c>
      <c r="L67">
        <v>1.47</v>
      </c>
      <c r="M67">
        <v>8.2799999999999994</v>
      </c>
      <c r="N67" s="1">
        <v>45310.693996400463</v>
      </c>
      <c r="O67" t="s">
        <v>43</v>
      </c>
      <c r="P67">
        <v>8.2799999999999994</v>
      </c>
      <c r="Q67" t="s">
        <v>58</v>
      </c>
      <c r="R67" t="s">
        <v>114</v>
      </c>
      <c r="S67" t="s">
        <v>46</v>
      </c>
      <c r="T67" t="s">
        <v>121</v>
      </c>
      <c r="U67" t="s">
        <v>49</v>
      </c>
      <c r="V67" t="s">
        <v>49</v>
      </c>
      <c r="W67" t="s">
        <v>43</v>
      </c>
      <c r="X67">
        <f>YEAR(Table1[[#This Row],[BookingDate]])</f>
        <v>2024</v>
      </c>
      <c r="Y67" t="str">
        <f>TEXT(Table1[[#This Row],[BookingDate]],"mmm")</f>
        <v>Jan</v>
      </c>
      <c r="Z67" t="str">
        <f>TEXT(Table1[[#This Row],[BookingDate]],"mmm-yyy")</f>
        <v>Jan-2024</v>
      </c>
      <c r="AA67" t="str">
        <f>IF(Table1[[#This Row],[ResolutionHours]]="","Pending",IF(Table1[[#This Row],[ResolutionHours]]&lt;=4,"0-4 Hours",IF(Table1[[#This Row],[ResolutionHours]]&lt;=8,"5-8 Hours",IF(Table1[[#This Row],[ResolutionHours]]&lt;=24,"9-24 Hours",IF(Table1[[#This Row],[ResolutionHours]]&lt;=48,"25-48 Hours","48+ Hours")))))</f>
        <v>9-24 Hours</v>
      </c>
      <c r="AB67">
        <f>IF(Table1[[#This Row],[ResolutionHours]]="","",Table1[[#This Row],[ResolutionHours]]-Table1[[#This Row],[SLATargetHours]])</f>
        <v>-15.72</v>
      </c>
    </row>
    <row r="68" spans="1:28" x14ac:dyDescent="0.25">
      <c r="A68" t="s">
        <v>1500</v>
      </c>
      <c r="B68" t="s">
        <v>1116</v>
      </c>
      <c r="C68" s="1">
        <v>45310.384282407409</v>
      </c>
      <c r="D68" t="s">
        <v>87</v>
      </c>
      <c r="E68" t="s">
        <v>1134</v>
      </c>
      <c r="F68" t="s">
        <v>90</v>
      </c>
      <c r="G68" t="s">
        <v>1118</v>
      </c>
      <c r="H68" t="s">
        <v>40</v>
      </c>
      <c r="I68" t="s">
        <v>73</v>
      </c>
      <c r="J68" t="s">
        <v>134</v>
      </c>
      <c r="K68">
        <v>72</v>
      </c>
      <c r="L68">
        <v>3.56</v>
      </c>
      <c r="M68">
        <v>161.36000000000001</v>
      </c>
      <c r="N68" s="1">
        <v>45317.107609074083</v>
      </c>
      <c r="O68" t="s">
        <v>128</v>
      </c>
      <c r="P68">
        <v>161.36000000000001</v>
      </c>
      <c r="Q68" t="s">
        <v>66</v>
      </c>
      <c r="R68" t="s">
        <v>45</v>
      </c>
      <c r="S68" t="s">
        <v>79</v>
      </c>
      <c r="T68" t="s">
        <v>121</v>
      </c>
      <c r="U68" t="s">
        <v>49</v>
      </c>
      <c r="V68" t="s">
        <v>49</v>
      </c>
      <c r="W68" t="s">
        <v>128</v>
      </c>
      <c r="X68">
        <f>YEAR(Table1[[#This Row],[BookingDate]])</f>
        <v>2024</v>
      </c>
      <c r="Y68" t="str">
        <f>TEXT(Table1[[#This Row],[BookingDate]],"mmm")</f>
        <v>Jan</v>
      </c>
      <c r="Z68" t="str">
        <f>TEXT(Table1[[#This Row],[BookingDate]],"mmm-yyy")</f>
        <v>Jan-2024</v>
      </c>
      <c r="AA68" t="str">
        <f>IF(Table1[[#This Row],[ResolutionHours]]="","Pending",IF(Table1[[#This Row],[ResolutionHours]]&lt;=4,"0-4 Hours",IF(Table1[[#This Row],[ResolutionHours]]&lt;=8,"5-8 Hours",IF(Table1[[#This Row],[ResolutionHours]]&lt;=24,"9-24 Hours",IF(Table1[[#This Row],[ResolutionHours]]&lt;=48,"25-48 Hours","48+ Hours")))))</f>
        <v>48+ Hours</v>
      </c>
      <c r="AB68">
        <f>IF(Table1[[#This Row],[ResolutionHours]]="","",Table1[[#This Row],[ResolutionHours]]-Table1[[#This Row],[SLATargetHours]])</f>
        <v>89.360000000000014</v>
      </c>
    </row>
    <row r="69" spans="1:28" x14ac:dyDescent="0.25">
      <c r="A69" t="s">
        <v>1855</v>
      </c>
      <c r="B69" t="s">
        <v>1116</v>
      </c>
      <c r="C69" s="1">
        <v>45311.48332175926</v>
      </c>
      <c r="D69" t="s">
        <v>104</v>
      </c>
      <c r="E69" t="s">
        <v>1131</v>
      </c>
      <c r="F69" t="s">
        <v>53</v>
      </c>
      <c r="G69" t="s">
        <v>1118</v>
      </c>
      <c r="H69" t="s">
        <v>40</v>
      </c>
      <c r="I69" t="s">
        <v>55</v>
      </c>
      <c r="J69" t="s">
        <v>157</v>
      </c>
      <c r="K69">
        <v>8</v>
      </c>
      <c r="L69">
        <v>1.17</v>
      </c>
      <c r="M69">
        <v>6.59</v>
      </c>
      <c r="N69" s="1">
        <v>45311.757709791673</v>
      </c>
      <c r="O69" t="s">
        <v>43</v>
      </c>
      <c r="P69">
        <v>6.59</v>
      </c>
      <c r="Q69" t="s">
        <v>58</v>
      </c>
      <c r="R69" t="s">
        <v>114</v>
      </c>
      <c r="S69" t="s">
        <v>68</v>
      </c>
      <c r="T69" t="s">
        <v>61</v>
      </c>
      <c r="U69" t="s">
        <v>49</v>
      </c>
      <c r="V69" t="s">
        <v>49</v>
      </c>
      <c r="W69" t="s">
        <v>43</v>
      </c>
      <c r="X69">
        <f>YEAR(Table1[[#This Row],[BookingDate]])</f>
        <v>2024</v>
      </c>
      <c r="Y69" t="str">
        <f>TEXT(Table1[[#This Row],[BookingDate]],"mmm")</f>
        <v>Jan</v>
      </c>
      <c r="Z69" t="str">
        <f>TEXT(Table1[[#This Row],[BookingDate]],"mmm-yyy")</f>
        <v>Jan-2024</v>
      </c>
      <c r="AA69" t="str">
        <f>IF(Table1[[#This Row],[ResolutionHours]]="","Pending",IF(Table1[[#This Row],[ResolutionHours]]&lt;=4,"0-4 Hours",IF(Table1[[#This Row],[ResolutionHours]]&lt;=8,"5-8 Hours",IF(Table1[[#This Row],[ResolutionHours]]&lt;=24,"9-24 Hours",IF(Table1[[#This Row],[ResolutionHours]]&lt;=48,"25-48 Hours","48+ Hours")))))</f>
        <v>5-8 Hours</v>
      </c>
      <c r="AB69">
        <f>IF(Table1[[#This Row],[ResolutionHours]]="","",Table1[[#This Row],[ResolutionHours]]-Table1[[#This Row],[SLATargetHours]])</f>
        <v>-1.4100000000000001</v>
      </c>
    </row>
    <row r="70" spans="1:28" x14ac:dyDescent="0.25">
      <c r="A70" t="s">
        <v>2145</v>
      </c>
      <c r="B70" t="s">
        <v>2126</v>
      </c>
      <c r="C70" s="1">
        <v>45311.55909722222</v>
      </c>
      <c r="D70" t="s">
        <v>51</v>
      </c>
      <c r="E70" t="s">
        <v>2136</v>
      </c>
      <c r="F70" t="s">
        <v>38</v>
      </c>
      <c r="G70" t="s">
        <v>2128</v>
      </c>
      <c r="H70" t="s">
        <v>136</v>
      </c>
      <c r="I70" t="s">
        <v>46</v>
      </c>
      <c r="J70" t="s">
        <v>157</v>
      </c>
      <c r="K70">
        <v>24</v>
      </c>
      <c r="L70">
        <v>6.01</v>
      </c>
      <c r="N70" s="1"/>
      <c r="O70" t="s">
        <v>57</v>
      </c>
      <c r="P70">
        <v>17050.580000000002</v>
      </c>
      <c r="Q70" t="s">
        <v>66</v>
      </c>
      <c r="R70" t="s">
        <v>92</v>
      </c>
      <c r="S70" t="s">
        <v>46</v>
      </c>
      <c r="T70" t="s">
        <v>75</v>
      </c>
      <c r="U70" t="s">
        <v>49</v>
      </c>
      <c r="V70" t="s">
        <v>49</v>
      </c>
      <c r="W70" t="s">
        <v>57</v>
      </c>
      <c r="X70">
        <f>YEAR(Table1[[#This Row],[BookingDate]])</f>
        <v>2024</v>
      </c>
      <c r="Y70" t="str">
        <f>TEXT(Table1[[#This Row],[BookingDate]],"mmm")</f>
        <v>Jan</v>
      </c>
      <c r="Z70" t="str">
        <f>TEXT(Table1[[#This Row],[BookingDate]],"mmm-yyy")</f>
        <v>Jan-2024</v>
      </c>
      <c r="AA70" t="str">
        <f>IF(Table1[[#This Row],[ResolutionHours]]="","Pending",IF(Table1[[#This Row],[ResolutionHours]]&lt;=4,"0-4 Hours",IF(Table1[[#This Row],[ResolutionHours]]&lt;=8,"5-8 Hours",IF(Table1[[#This Row],[ResolutionHours]]&lt;=24,"9-24 Hours",IF(Table1[[#This Row],[ResolutionHours]]&lt;=48,"25-48 Hours","48+ Hours")))))</f>
        <v>Pending</v>
      </c>
      <c r="AB70" t="str">
        <f>IF(Table1[[#This Row],[ResolutionHours]]="","",Table1[[#This Row],[ResolutionHours]]-Table1[[#This Row],[SLATargetHours]])</f>
        <v/>
      </c>
    </row>
    <row r="71" spans="1:28" x14ac:dyDescent="0.25">
      <c r="A71" t="s">
        <v>2827</v>
      </c>
      <c r="B71" t="s">
        <v>2126</v>
      </c>
      <c r="C71" s="1">
        <v>45311.927233796298</v>
      </c>
      <c r="D71" t="s">
        <v>36</v>
      </c>
      <c r="E71" t="s">
        <v>2127</v>
      </c>
      <c r="F71" t="s">
        <v>126</v>
      </c>
      <c r="G71" t="s">
        <v>2128</v>
      </c>
      <c r="H71" t="s">
        <v>40</v>
      </c>
      <c r="I71" t="s">
        <v>46</v>
      </c>
      <c r="J71" t="s">
        <v>110</v>
      </c>
      <c r="K71">
        <v>48</v>
      </c>
      <c r="L71">
        <v>1.24</v>
      </c>
      <c r="M71">
        <v>16.45</v>
      </c>
      <c r="N71" s="1">
        <v>45312.612717303236</v>
      </c>
      <c r="O71" t="s">
        <v>43</v>
      </c>
      <c r="P71">
        <v>16.45</v>
      </c>
      <c r="Q71" t="s">
        <v>44</v>
      </c>
      <c r="R71" t="s">
        <v>114</v>
      </c>
      <c r="S71" t="s">
        <v>60</v>
      </c>
      <c r="T71" t="s">
        <v>85</v>
      </c>
      <c r="U71" t="s">
        <v>49</v>
      </c>
      <c r="V71" t="s">
        <v>48</v>
      </c>
      <c r="W71" t="s">
        <v>43</v>
      </c>
      <c r="X71">
        <f>YEAR(Table1[[#This Row],[BookingDate]])</f>
        <v>2024</v>
      </c>
      <c r="Y71" t="str">
        <f>TEXT(Table1[[#This Row],[BookingDate]],"mmm")</f>
        <v>Jan</v>
      </c>
      <c r="Z71" t="str">
        <f>TEXT(Table1[[#This Row],[BookingDate]],"mmm-yyy")</f>
        <v>Jan-2024</v>
      </c>
      <c r="AA71" t="str">
        <f>IF(Table1[[#This Row],[ResolutionHours]]="","Pending",IF(Table1[[#This Row],[ResolutionHours]]&lt;=4,"0-4 Hours",IF(Table1[[#This Row],[ResolutionHours]]&lt;=8,"5-8 Hours",IF(Table1[[#This Row],[ResolutionHours]]&lt;=24,"9-24 Hours",IF(Table1[[#This Row],[ResolutionHours]]&lt;=48,"25-48 Hours","48+ Hours")))))</f>
        <v>9-24 Hours</v>
      </c>
      <c r="AB71">
        <f>IF(Table1[[#This Row],[ResolutionHours]]="","",Table1[[#This Row],[ResolutionHours]]-Table1[[#This Row],[SLATargetHours]])</f>
        <v>-31.55</v>
      </c>
    </row>
    <row r="72" spans="1:28" x14ac:dyDescent="0.25">
      <c r="A72" t="s">
        <v>1138</v>
      </c>
      <c r="B72" t="s">
        <v>1116</v>
      </c>
      <c r="C72" s="1">
        <v>45312.301562499997</v>
      </c>
      <c r="D72" t="s">
        <v>36</v>
      </c>
      <c r="E72" t="s">
        <v>1129</v>
      </c>
      <c r="F72" t="s">
        <v>126</v>
      </c>
      <c r="G72" t="s">
        <v>1118</v>
      </c>
      <c r="H72" t="s">
        <v>40</v>
      </c>
      <c r="I72" t="s">
        <v>64</v>
      </c>
      <c r="J72" t="s">
        <v>83</v>
      </c>
      <c r="K72">
        <v>48</v>
      </c>
      <c r="L72">
        <v>5.16</v>
      </c>
      <c r="M72">
        <v>31.2</v>
      </c>
      <c r="N72" s="1">
        <v>45313.601400983804</v>
      </c>
      <c r="O72" t="s">
        <v>43</v>
      </c>
      <c r="P72">
        <v>31.2</v>
      </c>
      <c r="Q72" t="s">
        <v>58</v>
      </c>
      <c r="R72" t="s">
        <v>114</v>
      </c>
      <c r="S72" t="s">
        <v>60</v>
      </c>
      <c r="T72" t="s">
        <v>115</v>
      </c>
      <c r="U72" t="s">
        <v>49</v>
      </c>
      <c r="V72" t="s">
        <v>49</v>
      </c>
      <c r="W72" t="s">
        <v>43</v>
      </c>
      <c r="X72">
        <f>YEAR(Table1[[#This Row],[BookingDate]])</f>
        <v>2024</v>
      </c>
      <c r="Y72" t="str">
        <f>TEXT(Table1[[#This Row],[BookingDate]],"mmm")</f>
        <v>Jan</v>
      </c>
      <c r="Z72" t="str">
        <f>TEXT(Table1[[#This Row],[BookingDate]],"mmm-yyy")</f>
        <v>Jan-2024</v>
      </c>
      <c r="AA72" t="str">
        <f>IF(Table1[[#This Row],[ResolutionHours]]="","Pending",IF(Table1[[#This Row],[ResolutionHours]]&lt;=4,"0-4 Hours",IF(Table1[[#This Row],[ResolutionHours]]&lt;=8,"5-8 Hours",IF(Table1[[#This Row],[ResolutionHours]]&lt;=24,"9-24 Hours",IF(Table1[[#This Row],[ResolutionHours]]&lt;=48,"25-48 Hours","48+ Hours")))))</f>
        <v>25-48 Hours</v>
      </c>
      <c r="AB72">
        <f>IF(Table1[[#This Row],[ResolutionHours]]="","",Table1[[#This Row],[ResolutionHours]]-Table1[[#This Row],[SLATargetHours]])</f>
        <v>-16.8</v>
      </c>
    </row>
    <row r="73" spans="1:28" x14ac:dyDescent="0.25">
      <c r="A73" t="s">
        <v>2983</v>
      </c>
      <c r="B73" t="s">
        <v>2126</v>
      </c>
      <c r="C73" s="1">
        <v>45312.368414351848</v>
      </c>
      <c r="D73" t="s">
        <v>36</v>
      </c>
      <c r="E73" t="s">
        <v>2134</v>
      </c>
      <c r="F73" t="s">
        <v>72</v>
      </c>
      <c r="G73" t="s">
        <v>2128</v>
      </c>
      <c r="H73" t="s">
        <v>54</v>
      </c>
      <c r="I73" t="s">
        <v>46</v>
      </c>
      <c r="J73" t="s">
        <v>118</v>
      </c>
      <c r="K73">
        <v>48</v>
      </c>
      <c r="L73">
        <v>7.34</v>
      </c>
      <c r="N73" s="1"/>
      <c r="O73" t="s">
        <v>57</v>
      </c>
      <c r="P73">
        <v>17031.16</v>
      </c>
      <c r="Q73" t="s">
        <v>58</v>
      </c>
      <c r="R73" t="s">
        <v>45</v>
      </c>
      <c r="S73" t="s">
        <v>46</v>
      </c>
      <c r="T73" t="s">
        <v>93</v>
      </c>
      <c r="U73" t="s">
        <v>49</v>
      </c>
      <c r="V73" t="s">
        <v>49</v>
      </c>
      <c r="W73" t="s">
        <v>57</v>
      </c>
      <c r="X73">
        <f>YEAR(Table1[[#This Row],[BookingDate]])</f>
        <v>2024</v>
      </c>
      <c r="Y73" t="str">
        <f>TEXT(Table1[[#This Row],[BookingDate]],"mmm")</f>
        <v>Jan</v>
      </c>
      <c r="Z73" t="str">
        <f>TEXT(Table1[[#This Row],[BookingDate]],"mmm-yyy")</f>
        <v>Jan-2024</v>
      </c>
      <c r="AA73" t="str">
        <f>IF(Table1[[#This Row],[ResolutionHours]]="","Pending",IF(Table1[[#This Row],[ResolutionHours]]&lt;=4,"0-4 Hours",IF(Table1[[#This Row],[ResolutionHours]]&lt;=8,"5-8 Hours",IF(Table1[[#This Row],[ResolutionHours]]&lt;=24,"9-24 Hours",IF(Table1[[#This Row],[ResolutionHours]]&lt;=48,"25-48 Hours","48+ Hours")))))</f>
        <v>Pending</v>
      </c>
      <c r="AB73" t="str">
        <f>IF(Table1[[#This Row],[ResolutionHours]]="","",Table1[[#This Row],[ResolutionHours]]-Table1[[#This Row],[SLATargetHours]])</f>
        <v/>
      </c>
    </row>
    <row r="74" spans="1:28" x14ac:dyDescent="0.25">
      <c r="A74" t="s">
        <v>2313</v>
      </c>
      <c r="B74" t="s">
        <v>2126</v>
      </c>
      <c r="C74" s="1">
        <v>45312.432766203703</v>
      </c>
      <c r="D74" t="s">
        <v>36</v>
      </c>
      <c r="E74" t="s">
        <v>2134</v>
      </c>
      <c r="F74" t="s">
        <v>72</v>
      </c>
      <c r="G74" t="s">
        <v>2128</v>
      </c>
      <c r="H74" t="s">
        <v>54</v>
      </c>
      <c r="I74" t="s">
        <v>73</v>
      </c>
      <c r="J74" t="s">
        <v>106</v>
      </c>
      <c r="K74">
        <v>48</v>
      </c>
      <c r="L74">
        <v>5.64</v>
      </c>
      <c r="N74" s="1"/>
      <c r="O74" t="s">
        <v>57</v>
      </c>
      <c r="P74">
        <v>17029.61</v>
      </c>
      <c r="Q74" t="s">
        <v>66</v>
      </c>
      <c r="R74" t="s">
        <v>92</v>
      </c>
      <c r="S74" t="s">
        <v>60</v>
      </c>
      <c r="T74" t="s">
        <v>121</v>
      </c>
      <c r="U74" t="s">
        <v>49</v>
      </c>
      <c r="V74" t="s">
        <v>49</v>
      </c>
      <c r="W74" t="s">
        <v>57</v>
      </c>
      <c r="X74">
        <f>YEAR(Table1[[#This Row],[BookingDate]])</f>
        <v>2024</v>
      </c>
      <c r="Y74" t="str">
        <f>TEXT(Table1[[#This Row],[BookingDate]],"mmm")</f>
        <v>Jan</v>
      </c>
      <c r="Z74" t="str">
        <f>TEXT(Table1[[#This Row],[BookingDate]],"mmm-yyy")</f>
        <v>Jan-2024</v>
      </c>
      <c r="AA74" t="str">
        <f>IF(Table1[[#This Row],[ResolutionHours]]="","Pending",IF(Table1[[#This Row],[ResolutionHours]]&lt;=4,"0-4 Hours",IF(Table1[[#This Row],[ResolutionHours]]&lt;=8,"5-8 Hours",IF(Table1[[#This Row],[ResolutionHours]]&lt;=24,"9-24 Hours",IF(Table1[[#This Row],[ResolutionHours]]&lt;=48,"25-48 Hours","48+ Hours")))))</f>
        <v>Pending</v>
      </c>
      <c r="AB74" t="str">
        <f>IF(Table1[[#This Row],[ResolutionHours]]="","",Table1[[#This Row],[ResolutionHours]]-Table1[[#This Row],[SLATargetHours]])</f>
        <v/>
      </c>
    </row>
    <row r="75" spans="1:28" x14ac:dyDescent="0.25">
      <c r="A75" t="s">
        <v>1602</v>
      </c>
      <c r="B75" t="s">
        <v>1116</v>
      </c>
      <c r="C75" s="1">
        <v>45312.66002314815</v>
      </c>
      <c r="D75" t="s">
        <v>51</v>
      </c>
      <c r="E75" t="s">
        <v>1124</v>
      </c>
      <c r="F75" t="s">
        <v>53</v>
      </c>
      <c r="G75" t="s">
        <v>1118</v>
      </c>
      <c r="H75" t="s">
        <v>54</v>
      </c>
      <c r="I75" t="s">
        <v>41</v>
      </c>
      <c r="J75" t="s">
        <v>99</v>
      </c>
      <c r="K75">
        <v>24</v>
      </c>
      <c r="L75">
        <v>1.96</v>
      </c>
      <c r="N75" s="1"/>
      <c r="O75" t="s">
        <v>57</v>
      </c>
      <c r="P75">
        <v>17024.16</v>
      </c>
      <c r="Q75" t="s">
        <v>44</v>
      </c>
      <c r="R75" t="s">
        <v>59</v>
      </c>
      <c r="S75" t="s">
        <v>46</v>
      </c>
      <c r="T75" t="s">
        <v>115</v>
      </c>
      <c r="U75" t="s">
        <v>49</v>
      </c>
      <c r="V75" t="s">
        <v>49</v>
      </c>
      <c r="W75" t="s">
        <v>57</v>
      </c>
      <c r="X75">
        <f>YEAR(Table1[[#This Row],[BookingDate]])</f>
        <v>2024</v>
      </c>
      <c r="Y75" t="str">
        <f>TEXT(Table1[[#This Row],[BookingDate]],"mmm")</f>
        <v>Jan</v>
      </c>
      <c r="Z75" t="str">
        <f>TEXT(Table1[[#This Row],[BookingDate]],"mmm-yyy")</f>
        <v>Jan-2024</v>
      </c>
      <c r="AA75" t="str">
        <f>IF(Table1[[#This Row],[ResolutionHours]]="","Pending",IF(Table1[[#This Row],[ResolutionHours]]&lt;=4,"0-4 Hours",IF(Table1[[#This Row],[ResolutionHours]]&lt;=8,"5-8 Hours",IF(Table1[[#This Row],[ResolutionHours]]&lt;=24,"9-24 Hours",IF(Table1[[#This Row],[ResolutionHours]]&lt;=48,"25-48 Hours","48+ Hours")))))</f>
        <v>Pending</v>
      </c>
      <c r="AB75" t="str">
        <f>IF(Table1[[#This Row],[ResolutionHours]]="","",Table1[[#This Row],[ResolutionHours]]-Table1[[#This Row],[SLATargetHours]])</f>
        <v/>
      </c>
    </row>
    <row r="76" spans="1:28" x14ac:dyDescent="0.25">
      <c r="A76" t="s">
        <v>2057</v>
      </c>
      <c r="B76" t="s">
        <v>1116</v>
      </c>
      <c r="C76" s="1">
        <v>45313.087013888893</v>
      </c>
      <c r="D76" t="s">
        <v>104</v>
      </c>
      <c r="E76" t="s">
        <v>1129</v>
      </c>
      <c r="F76" t="s">
        <v>53</v>
      </c>
      <c r="G76" t="s">
        <v>1118</v>
      </c>
      <c r="H76" t="s">
        <v>40</v>
      </c>
      <c r="I76" t="s">
        <v>55</v>
      </c>
      <c r="J76" t="s">
        <v>74</v>
      </c>
      <c r="K76">
        <v>8</v>
      </c>
      <c r="L76">
        <v>0.84</v>
      </c>
      <c r="M76">
        <v>4.79</v>
      </c>
      <c r="N76" s="1">
        <v>45313.286676840267</v>
      </c>
      <c r="O76" t="s">
        <v>43</v>
      </c>
      <c r="P76">
        <v>4.79</v>
      </c>
      <c r="Q76" t="s">
        <v>58</v>
      </c>
      <c r="R76" t="s">
        <v>92</v>
      </c>
      <c r="S76" t="s">
        <v>68</v>
      </c>
      <c r="T76" t="s">
        <v>121</v>
      </c>
      <c r="U76" t="s">
        <v>49</v>
      </c>
      <c r="V76" t="s">
        <v>49</v>
      </c>
      <c r="W76" t="s">
        <v>43</v>
      </c>
      <c r="X76">
        <f>YEAR(Table1[[#This Row],[BookingDate]])</f>
        <v>2024</v>
      </c>
      <c r="Y76" t="str">
        <f>TEXT(Table1[[#This Row],[BookingDate]],"mmm")</f>
        <v>Jan</v>
      </c>
      <c r="Z76" t="str">
        <f>TEXT(Table1[[#This Row],[BookingDate]],"mmm-yyy")</f>
        <v>Jan-2024</v>
      </c>
      <c r="AA76" t="str">
        <f>IF(Table1[[#This Row],[ResolutionHours]]="","Pending",IF(Table1[[#This Row],[ResolutionHours]]&lt;=4,"0-4 Hours",IF(Table1[[#This Row],[ResolutionHours]]&lt;=8,"5-8 Hours",IF(Table1[[#This Row],[ResolutionHours]]&lt;=24,"9-24 Hours",IF(Table1[[#This Row],[ResolutionHours]]&lt;=48,"25-48 Hours","48+ Hours")))))</f>
        <v>5-8 Hours</v>
      </c>
      <c r="AB76">
        <f>IF(Table1[[#This Row],[ResolutionHours]]="","",Table1[[#This Row],[ResolutionHours]]-Table1[[#This Row],[SLATargetHours]])</f>
        <v>-3.21</v>
      </c>
    </row>
    <row r="77" spans="1:28" x14ac:dyDescent="0.25">
      <c r="A77" t="s">
        <v>944</v>
      </c>
      <c r="B77" t="s">
        <v>35</v>
      </c>
      <c r="C77" s="1">
        <v>45313.198634259257</v>
      </c>
      <c r="D77" t="s">
        <v>51</v>
      </c>
      <c r="E77" t="s">
        <v>77</v>
      </c>
      <c r="F77" t="s">
        <v>72</v>
      </c>
      <c r="G77" t="s">
        <v>39</v>
      </c>
      <c r="H77" t="s">
        <v>40</v>
      </c>
      <c r="I77" t="s">
        <v>41</v>
      </c>
      <c r="J77" t="s">
        <v>118</v>
      </c>
      <c r="K77">
        <v>24</v>
      </c>
      <c r="L77">
        <v>4.17</v>
      </c>
      <c r="M77">
        <v>9.4499999999999993</v>
      </c>
      <c r="N77" s="1">
        <v>45313.592428888893</v>
      </c>
      <c r="O77" t="s">
        <v>43</v>
      </c>
      <c r="P77">
        <v>9.4499999999999993</v>
      </c>
      <c r="Q77" t="s">
        <v>44</v>
      </c>
      <c r="R77" t="s">
        <v>59</v>
      </c>
      <c r="S77" t="s">
        <v>79</v>
      </c>
      <c r="T77" t="s">
        <v>93</v>
      </c>
      <c r="U77" t="s">
        <v>49</v>
      </c>
      <c r="V77" t="s">
        <v>49</v>
      </c>
      <c r="W77" t="s">
        <v>43</v>
      </c>
      <c r="X77">
        <f>YEAR(Table1[[#This Row],[BookingDate]])</f>
        <v>2024</v>
      </c>
      <c r="Y77" t="str">
        <f>TEXT(Table1[[#This Row],[BookingDate]],"mmm")</f>
        <v>Jan</v>
      </c>
      <c r="Z77" t="str">
        <f>TEXT(Table1[[#This Row],[BookingDate]],"mmm-yyy")</f>
        <v>Jan-2024</v>
      </c>
      <c r="AA77" t="str">
        <f>IF(Table1[[#This Row],[ResolutionHours]]="","Pending",IF(Table1[[#This Row],[ResolutionHours]]&lt;=4,"0-4 Hours",IF(Table1[[#This Row],[ResolutionHours]]&lt;=8,"5-8 Hours",IF(Table1[[#This Row],[ResolutionHours]]&lt;=24,"9-24 Hours",IF(Table1[[#This Row],[ResolutionHours]]&lt;=48,"25-48 Hours","48+ Hours")))))</f>
        <v>9-24 Hours</v>
      </c>
      <c r="AB77">
        <f>IF(Table1[[#This Row],[ResolutionHours]]="","",Table1[[#This Row],[ResolutionHours]]-Table1[[#This Row],[SLATargetHours]])</f>
        <v>-14.55</v>
      </c>
    </row>
    <row r="78" spans="1:28" x14ac:dyDescent="0.25">
      <c r="A78" t="s">
        <v>2856</v>
      </c>
      <c r="B78" t="s">
        <v>2126</v>
      </c>
      <c r="C78" s="1">
        <v>45313.384560185194</v>
      </c>
      <c r="D78" t="s">
        <v>36</v>
      </c>
      <c r="E78" t="s">
        <v>2127</v>
      </c>
      <c r="F78" t="s">
        <v>72</v>
      </c>
      <c r="G78" t="s">
        <v>2128</v>
      </c>
      <c r="H78" t="s">
        <v>40</v>
      </c>
      <c r="I78" t="s">
        <v>82</v>
      </c>
      <c r="J78" t="s">
        <v>42</v>
      </c>
      <c r="K78">
        <v>48</v>
      </c>
      <c r="L78">
        <v>3.28</v>
      </c>
      <c r="M78">
        <v>86.75</v>
      </c>
      <c r="N78" s="1">
        <v>45316.999115625003</v>
      </c>
      <c r="O78" t="s">
        <v>128</v>
      </c>
      <c r="P78">
        <v>86.75</v>
      </c>
      <c r="Q78" t="s">
        <v>58</v>
      </c>
      <c r="R78" t="s">
        <v>45</v>
      </c>
      <c r="S78" t="s">
        <v>60</v>
      </c>
      <c r="T78" t="s">
        <v>47</v>
      </c>
      <c r="U78" t="s">
        <v>49</v>
      </c>
      <c r="V78" t="s">
        <v>49</v>
      </c>
      <c r="W78" t="s">
        <v>128</v>
      </c>
      <c r="X78">
        <f>YEAR(Table1[[#This Row],[BookingDate]])</f>
        <v>2024</v>
      </c>
      <c r="Y78" t="str">
        <f>TEXT(Table1[[#This Row],[BookingDate]],"mmm")</f>
        <v>Jan</v>
      </c>
      <c r="Z78" t="str">
        <f>TEXT(Table1[[#This Row],[BookingDate]],"mmm-yyy")</f>
        <v>Jan-2024</v>
      </c>
      <c r="AA78" t="str">
        <f>IF(Table1[[#This Row],[ResolutionHours]]="","Pending",IF(Table1[[#This Row],[ResolutionHours]]&lt;=4,"0-4 Hours",IF(Table1[[#This Row],[ResolutionHours]]&lt;=8,"5-8 Hours",IF(Table1[[#This Row],[ResolutionHours]]&lt;=24,"9-24 Hours",IF(Table1[[#This Row],[ResolutionHours]]&lt;=48,"25-48 Hours","48+ Hours")))))</f>
        <v>48+ Hours</v>
      </c>
      <c r="AB78">
        <f>IF(Table1[[#This Row],[ResolutionHours]]="","",Table1[[#This Row],[ResolutionHours]]-Table1[[#This Row],[SLATargetHours]])</f>
        <v>38.75</v>
      </c>
    </row>
    <row r="79" spans="1:28" x14ac:dyDescent="0.25">
      <c r="A79" t="s">
        <v>1487</v>
      </c>
      <c r="B79" t="s">
        <v>1116</v>
      </c>
      <c r="C79" s="1">
        <v>45313.62908564815</v>
      </c>
      <c r="D79" t="s">
        <v>36</v>
      </c>
      <c r="E79" t="s">
        <v>1124</v>
      </c>
      <c r="F79" t="s">
        <v>90</v>
      </c>
      <c r="G79" t="s">
        <v>1118</v>
      </c>
      <c r="H79" t="s">
        <v>40</v>
      </c>
      <c r="I79" t="s">
        <v>73</v>
      </c>
      <c r="J79" t="s">
        <v>110</v>
      </c>
      <c r="K79">
        <v>48</v>
      </c>
      <c r="L79">
        <v>6.18</v>
      </c>
      <c r="M79">
        <v>26.75</v>
      </c>
      <c r="N79" s="1">
        <v>45314.743873807871</v>
      </c>
      <c r="O79" t="s">
        <v>43</v>
      </c>
      <c r="P79">
        <v>26.75</v>
      </c>
      <c r="Q79" t="s">
        <v>58</v>
      </c>
      <c r="R79" t="s">
        <v>45</v>
      </c>
      <c r="S79" t="s">
        <v>68</v>
      </c>
      <c r="T79" t="s">
        <v>97</v>
      </c>
      <c r="U79" t="s">
        <v>49</v>
      </c>
      <c r="V79" t="s">
        <v>49</v>
      </c>
      <c r="W79" t="s">
        <v>43</v>
      </c>
      <c r="X79">
        <f>YEAR(Table1[[#This Row],[BookingDate]])</f>
        <v>2024</v>
      </c>
      <c r="Y79" t="str">
        <f>TEXT(Table1[[#This Row],[BookingDate]],"mmm")</f>
        <v>Jan</v>
      </c>
      <c r="Z79" t="str">
        <f>TEXT(Table1[[#This Row],[BookingDate]],"mmm-yyy")</f>
        <v>Jan-2024</v>
      </c>
      <c r="AA79" t="str">
        <f>IF(Table1[[#This Row],[ResolutionHours]]="","Pending",IF(Table1[[#This Row],[ResolutionHours]]&lt;=4,"0-4 Hours",IF(Table1[[#This Row],[ResolutionHours]]&lt;=8,"5-8 Hours",IF(Table1[[#This Row],[ResolutionHours]]&lt;=24,"9-24 Hours",IF(Table1[[#This Row],[ResolutionHours]]&lt;=48,"25-48 Hours","48+ Hours")))))</f>
        <v>25-48 Hours</v>
      </c>
      <c r="AB79">
        <f>IF(Table1[[#This Row],[ResolutionHours]]="","",Table1[[#This Row],[ResolutionHours]]-Table1[[#This Row],[SLATargetHours]])</f>
        <v>-21.25</v>
      </c>
    </row>
    <row r="80" spans="1:28" x14ac:dyDescent="0.25">
      <c r="A80" t="s">
        <v>2255</v>
      </c>
      <c r="B80" t="s">
        <v>2126</v>
      </c>
      <c r="C80" s="1">
        <v>45314.21733796296</v>
      </c>
      <c r="D80" t="s">
        <v>36</v>
      </c>
      <c r="E80" t="s">
        <v>2138</v>
      </c>
      <c r="F80" t="s">
        <v>72</v>
      </c>
      <c r="G80" t="s">
        <v>2128</v>
      </c>
      <c r="H80" t="s">
        <v>40</v>
      </c>
      <c r="I80" t="s">
        <v>73</v>
      </c>
      <c r="J80" t="s">
        <v>78</v>
      </c>
      <c r="K80">
        <v>48</v>
      </c>
      <c r="L80">
        <v>3.41</v>
      </c>
      <c r="M80">
        <v>11.88</v>
      </c>
      <c r="N80" s="1">
        <v>45314.712203425923</v>
      </c>
      <c r="O80" t="s">
        <v>43</v>
      </c>
      <c r="P80">
        <v>11.88</v>
      </c>
      <c r="Q80" t="s">
        <v>44</v>
      </c>
      <c r="R80" t="s">
        <v>92</v>
      </c>
      <c r="S80" t="s">
        <v>46</v>
      </c>
      <c r="T80" t="s">
        <v>115</v>
      </c>
      <c r="U80" t="s">
        <v>49</v>
      </c>
      <c r="V80" t="s">
        <v>49</v>
      </c>
      <c r="W80" t="s">
        <v>43</v>
      </c>
      <c r="X80">
        <f>YEAR(Table1[[#This Row],[BookingDate]])</f>
        <v>2024</v>
      </c>
      <c r="Y80" t="str">
        <f>TEXT(Table1[[#This Row],[BookingDate]],"mmm")</f>
        <v>Jan</v>
      </c>
      <c r="Z80" t="str">
        <f>TEXT(Table1[[#This Row],[BookingDate]],"mmm-yyy")</f>
        <v>Jan-2024</v>
      </c>
      <c r="AA80" t="str">
        <f>IF(Table1[[#This Row],[ResolutionHours]]="","Pending",IF(Table1[[#This Row],[ResolutionHours]]&lt;=4,"0-4 Hours",IF(Table1[[#This Row],[ResolutionHours]]&lt;=8,"5-8 Hours",IF(Table1[[#This Row],[ResolutionHours]]&lt;=24,"9-24 Hours",IF(Table1[[#This Row],[ResolutionHours]]&lt;=48,"25-48 Hours","48+ Hours")))))</f>
        <v>9-24 Hours</v>
      </c>
      <c r="AB80">
        <f>IF(Table1[[#This Row],[ResolutionHours]]="","",Table1[[#This Row],[ResolutionHours]]-Table1[[#This Row],[SLATargetHours]])</f>
        <v>-36.119999999999997</v>
      </c>
    </row>
    <row r="81" spans="1:28" x14ac:dyDescent="0.25">
      <c r="A81" t="s">
        <v>252</v>
      </c>
      <c r="B81" t="s">
        <v>35</v>
      </c>
      <c r="C81" s="1">
        <v>45314.52783564815</v>
      </c>
      <c r="D81" t="s">
        <v>108</v>
      </c>
      <c r="E81" t="s">
        <v>77</v>
      </c>
      <c r="F81" t="s">
        <v>38</v>
      </c>
      <c r="G81" t="s">
        <v>39</v>
      </c>
      <c r="H81" t="s">
        <v>40</v>
      </c>
      <c r="I81" t="s">
        <v>55</v>
      </c>
      <c r="J81" t="s">
        <v>160</v>
      </c>
      <c r="K81">
        <v>4</v>
      </c>
      <c r="L81">
        <v>0.14000000000000001</v>
      </c>
      <c r="M81">
        <v>6.6</v>
      </c>
      <c r="N81" s="1">
        <v>45314.802928553239</v>
      </c>
      <c r="O81" t="s">
        <v>128</v>
      </c>
      <c r="P81">
        <v>6.6</v>
      </c>
      <c r="Q81" t="s">
        <v>111</v>
      </c>
      <c r="R81" t="s">
        <v>92</v>
      </c>
      <c r="S81" t="s">
        <v>60</v>
      </c>
      <c r="T81" t="s">
        <v>121</v>
      </c>
      <c r="U81" t="s">
        <v>49</v>
      </c>
      <c r="V81" t="s">
        <v>48</v>
      </c>
      <c r="W81" t="s">
        <v>128</v>
      </c>
      <c r="X81">
        <f>YEAR(Table1[[#This Row],[BookingDate]])</f>
        <v>2024</v>
      </c>
      <c r="Y81" t="str">
        <f>TEXT(Table1[[#This Row],[BookingDate]],"mmm")</f>
        <v>Jan</v>
      </c>
      <c r="Z81" t="str">
        <f>TEXT(Table1[[#This Row],[BookingDate]],"mmm-yyy")</f>
        <v>Jan-2024</v>
      </c>
      <c r="AA81" t="str">
        <f>IF(Table1[[#This Row],[ResolutionHours]]="","Pending",IF(Table1[[#This Row],[ResolutionHours]]&lt;=4,"0-4 Hours",IF(Table1[[#This Row],[ResolutionHours]]&lt;=8,"5-8 Hours",IF(Table1[[#This Row],[ResolutionHours]]&lt;=24,"9-24 Hours",IF(Table1[[#This Row],[ResolutionHours]]&lt;=48,"25-48 Hours","48+ Hours")))))</f>
        <v>5-8 Hours</v>
      </c>
      <c r="AB81">
        <f>IF(Table1[[#This Row],[ResolutionHours]]="","",Table1[[#This Row],[ResolutionHours]]-Table1[[#This Row],[SLATargetHours]])</f>
        <v>2.5999999999999996</v>
      </c>
    </row>
    <row r="82" spans="1:28" x14ac:dyDescent="0.25">
      <c r="A82" t="s">
        <v>2821</v>
      </c>
      <c r="B82" t="s">
        <v>2126</v>
      </c>
      <c r="C82" s="1">
        <v>45314.606840277767</v>
      </c>
      <c r="D82" t="s">
        <v>36</v>
      </c>
      <c r="E82" t="s">
        <v>2142</v>
      </c>
      <c r="F82" t="s">
        <v>90</v>
      </c>
      <c r="G82" t="s">
        <v>2128</v>
      </c>
      <c r="H82" t="s">
        <v>40</v>
      </c>
      <c r="I82" t="s">
        <v>41</v>
      </c>
      <c r="J82" t="s">
        <v>152</v>
      </c>
      <c r="K82">
        <v>48</v>
      </c>
      <c r="L82">
        <v>9.35</v>
      </c>
      <c r="M82">
        <v>130.94</v>
      </c>
      <c r="N82" s="1">
        <v>45320.062625474537</v>
      </c>
      <c r="O82" t="s">
        <v>128</v>
      </c>
      <c r="P82">
        <v>130.94</v>
      </c>
      <c r="Q82" t="s">
        <v>58</v>
      </c>
      <c r="R82" t="s">
        <v>114</v>
      </c>
      <c r="S82" t="s">
        <v>96</v>
      </c>
      <c r="T82" t="s">
        <v>115</v>
      </c>
      <c r="U82" t="s">
        <v>49</v>
      </c>
      <c r="V82" t="s">
        <v>49</v>
      </c>
      <c r="W82" t="s">
        <v>128</v>
      </c>
      <c r="X82">
        <f>YEAR(Table1[[#This Row],[BookingDate]])</f>
        <v>2024</v>
      </c>
      <c r="Y82" t="str">
        <f>TEXT(Table1[[#This Row],[BookingDate]],"mmm")</f>
        <v>Jan</v>
      </c>
      <c r="Z82" t="str">
        <f>TEXT(Table1[[#This Row],[BookingDate]],"mmm-yyy")</f>
        <v>Jan-2024</v>
      </c>
      <c r="AA82" t="str">
        <f>IF(Table1[[#This Row],[ResolutionHours]]="","Pending",IF(Table1[[#This Row],[ResolutionHours]]&lt;=4,"0-4 Hours",IF(Table1[[#This Row],[ResolutionHours]]&lt;=8,"5-8 Hours",IF(Table1[[#This Row],[ResolutionHours]]&lt;=24,"9-24 Hours",IF(Table1[[#This Row],[ResolutionHours]]&lt;=48,"25-48 Hours","48+ Hours")))))</f>
        <v>48+ Hours</v>
      </c>
      <c r="AB82">
        <f>IF(Table1[[#This Row],[ResolutionHours]]="","",Table1[[#This Row],[ResolutionHours]]-Table1[[#This Row],[SLATargetHours]])</f>
        <v>82.94</v>
      </c>
    </row>
    <row r="83" spans="1:28" x14ac:dyDescent="0.25">
      <c r="A83" t="s">
        <v>2985</v>
      </c>
      <c r="B83" t="s">
        <v>2126</v>
      </c>
      <c r="C83" s="1">
        <v>45315.125983796293</v>
      </c>
      <c r="D83" t="s">
        <v>36</v>
      </c>
      <c r="E83" t="s">
        <v>2136</v>
      </c>
      <c r="F83" t="s">
        <v>90</v>
      </c>
      <c r="G83" t="s">
        <v>2128</v>
      </c>
      <c r="H83" t="s">
        <v>109</v>
      </c>
      <c r="I83" t="s">
        <v>82</v>
      </c>
      <c r="J83" t="s">
        <v>91</v>
      </c>
      <c r="K83">
        <v>48</v>
      </c>
      <c r="L83">
        <v>2.23</v>
      </c>
      <c r="M83">
        <v>40.67</v>
      </c>
      <c r="N83" s="1">
        <v>45316.820408784719</v>
      </c>
      <c r="O83" t="s">
        <v>43</v>
      </c>
      <c r="P83">
        <v>40.67</v>
      </c>
      <c r="Q83" t="s">
        <v>66</v>
      </c>
      <c r="R83" t="s">
        <v>45</v>
      </c>
      <c r="S83" t="s">
        <v>68</v>
      </c>
      <c r="T83" t="s">
        <v>97</v>
      </c>
      <c r="U83" t="s">
        <v>49</v>
      </c>
      <c r="V83" t="s">
        <v>49</v>
      </c>
      <c r="W83" t="s">
        <v>43</v>
      </c>
      <c r="X83">
        <f>YEAR(Table1[[#This Row],[BookingDate]])</f>
        <v>2024</v>
      </c>
      <c r="Y83" t="str">
        <f>TEXT(Table1[[#This Row],[BookingDate]],"mmm")</f>
        <v>Jan</v>
      </c>
      <c r="Z83" t="str">
        <f>TEXT(Table1[[#This Row],[BookingDate]],"mmm-yyy")</f>
        <v>Jan-2024</v>
      </c>
      <c r="AA83" t="str">
        <f>IF(Table1[[#This Row],[ResolutionHours]]="","Pending",IF(Table1[[#This Row],[ResolutionHours]]&lt;=4,"0-4 Hours",IF(Table1[[#This Row],[ResolutionHours]]&lt;=8,"5-8 Hours",IF(Table1[[#This Row],[ResolutionHours]]&lt;=24,"9-24 Hours",IF(Table1[[#This Row],[ResolutionHours]]&lt;=48,"25-48 Hours","48+ Hours")))))</f>
        <v>25-48 Hours</v>
      </c>
      <c r="AB83">
        <f>IF(Table1[[#This Row],[ResolutionHours]]="","",Table1[[#This Row],[ResolutionHours]]-Table1[[#This Row],[SLATargetHours]])</f>
        <v>-7.3299999999999983</v>
      </c>
    </row>
    <row r="84" spans="1:28" x14ac:dyDescent="0.25">
      <c r="A84" t="s">
        <v>499</v>
      </c>
      <c r="B84" t="s">
        <v>35</v>
      </c>
      <c r="C84" s="1">
        <v>45315.326967592591</v>
      </c>
      <c r="D84" t="s">
        <v>108</v>
      </c>
      <c r="E84" t="s">
        <v>123</v>
      </c>
      <c r="F84" t="s">
        <v>38</v>
      </c>
      <c r="G84" t="s">
        <v>39</v>
      </c>
      <c r="H84" t="s">
        <v>136</v>
      </c>
      <c r="I84" t="s">
        <v>46</v>
      </c>
      <c r="J84" t="s">
        <v>74</v>
      </c>
      <c r="K84">
        <v>4</v>
      </c>
      <c r="L84">
        <v>0.14000000000000001</v>
      </c>
      <c r="N84" s="1"/>
      <c r="O84" t="s">
        <v>57</v>
      </c>
      <c r="P84">
        <v>16960.150000000001</v>
      </c>
      <c r="Q84" t="s">
        <v>111</v>
      </c>
      <c r="R84" t="s">
        <v>92</v>
      </c>
      <c r="S84" t="s">
        <v>79</v>
      </c>
      <c r="T84" t="s">
        <v>115</v>
      </c>
      <c r="U84" t="s">
        <v>49</v>
      </c>
      <c r="V84" t="s">
        <v>48</v>
      </c>
      <c r="W84" t="s">
        <v>57</v>
      </c>
      <c r="X84">
        <f>YEAR(Table1[[#This Row],[BookingDate]])</f>
        <v>2024</v>
      </c>
      <c r="Y84" t="str">
        <f>TEXT(Table1[[#This Row],[BookingDate]],"mmm")</f>
        <v>Jan</v>
      </c>
      <c r="Z84" t="str">
        <f>TEXT(Table1[[#This Row],[BookingDate]],"mmm-yyy")</f>
        <v>Jan-2024</v>
      </c>
      <c r="AA84" t="str">
        <f>IF(Table1[[#This Row],[ResolutionHours]]="","Pending",IF(Table1[[#This Row],[ResolutionHours]]&lt;=4,"0-4 Hours",IF(Table1[[#This Row],[ResolutionHours]]&lt;=8,"5-8 Hours",IF(Table1[[#This Row],[ResolutionHours]]&lt;=24,"9-24 Hours",IF(Table1[[#This Row],[ResolutionHours]]&lt;=48,"25-48 Hours","48+ Hours")))))</f>
        <v>Pending</v>
      </c>
      <c r="AB84" t="str">
        <f>IF(Table1[[#This Row],[ResolutionHours]]="","",Table1[[#This Row],[ResolutionHours]]-Table1[[#This Row],[SLATargetHours]])</f>
        <v/>
      </c>
    </row>
    <row r="85" spans="1:28" x14ac:dyDescent="0.25">
      <c r="A85" t="s">
        <v>2773</v>
      </c>
      <c r="B85" t="s">
        <v>2126</v>
      </c>
      <c r="C85" s="1">
        <v>45315.421655092592</v>
      </c>
      <c r="D85" t="s">
        <v>51</v>
      </c>
      <c r="E85" t="s">
        <v>2138</v>
      </c>
      <c r="F85" t="s">
        <v>95</v>
      </c>
      <c r="G85" t="s">
        <v>2128</v>
      </c>
      <c r="H85" t="s">
        <v>136</v>
      </c>
      <c r="I85" t="s">
        <v>64</v>
      </c>
      <c r="J85" t="s">
        <v>157</v>
      </c>
      <c r="K85">
        <v>24</v>
      </c>
      <c r="L85">
        <v>1.04</v>
      </c>
      <c r="N85" s="1"/>
      <c r="O85" t="s">
        <v>57</v>
      </c>
      <c r="P85">
        <v>16957.88</v>
      </c>
      <c r="Q85" t="s">
        <v>58</v>
      </c>
      <c r="R85" t="s">
        <v>45</v>
      </c>
      <c r="S85" t="s">
        <v>60</v>
      </c>
      <c r="T85" t="s">
        <v>93</v>
      </c>
      <c r="U85" t="s">
        <v>49</v>
      </c>
      <c r="V85" t="s">
        <v>49</v>
      </c>
      <c r="W85" t="s">
        <v>57</v>
      </c>
      <c r="X85">
        <f>YEAR(Table1[[#This Row],[BookingDate]])</f>
        <v>2024</v>
      </c>
      <c r="Y85" t="str">
        <f>TEXT(Table1[[#This Row],[BookingDate]],"mmm")</f>
        <v>Jan</v>
      </c>
      <c r="Z85" t="str">
        <f>TEXT(Table1[[#This Row],[BookingDate]],"mmm-yyy")</f>
        <v>Jan-2024</v>
      </c>
      <c r="AA85" t="str">
        <f>IF(Table1[[#This Row],[ResolutionHours]]="","Pending",IF(Table1[[#This Row],[ResolutionHours]]&lt;=4,"0-4 Hours",IF(Table1[[#This Row],[ResolutionHours]]&lt;=8,"5-8 Hours",IF(Table1[[#This Row],[ResolutionHours]]&lt;=24,"9-24 Hours",IF(Table1[[#This Row],[ResolutionHours]]&lt;=48,"25-48 Hours","48+ Hours")))))</f>
        <v>Pending</v>
      </c>
      <c r="AB85" t="str">
        <f>IF(Table1[[#This Row],[ResolutionHours]]="","",Table1[[#This Row],[ResolutionHours]]-Table1[[#This Row],[SLATargetHours]])</f>
        <v/>
      </c>
    </row>
    <row r="86" spans="1:28" x14ac:dyDescent="0.25">
      <c r="A86" t="s">
        <v>901</v>
      </c>
      <c r="B86" t="s">
        <v>35</v>
      </c>
      <c r="C86" s="1">
        <v>45315.668773148151</v>
      </c>
      <c r="D86" t="s">
        <v>108</v>
      </c>
      <c r="E86" t="s">
        <v>102</v>
      </c>
      <c r="F86" t="s">
        <v>53</v>
      </c>
      <c r="G86" t="s">
        <v>39</v>
      </c>
      <c r="H86" t="s">
        <v>109</v>
      </c>
      <c r="I86" t="s">
        <v>64</v>
      </c>
      <c r="J86" t="s">
        <v>110</v>
      </c>
      <c r="K86">
        <v>4</v>
      </c>
      <c r="L86">
        <v>0.14000000000000001</v>
      </c>
      <c r="M86">
        <v>1.2</v>
      </c>
      <c r="N86" s="1">
        <v>45315.718735659721</v>
      </c>
      <c r="O86" t="s">
        <v>43</v>
      </c>
      <c r="P86">
        <v>1.2</v>
      </c>
      <c r="Q86" t="s">
        <v>111</v>
      </c>
      <c r="R86" t="s">
        <v>67</v>
      </c>
      <c r="S86" t="s">
        <v>46</v>
      </c>
      <c r="T86" t="s">
        <v>93</v>
      </c>
      <c r="U86" t="s">
        <v>49</v>
      </c>
      <c r="V86" t="s">
        <v>48</v>
      </c>
      <c r="W86" t="s">
        <v>43</v>
      </c>
      <c r="X86">
        <f>YEAR(Table1[[#This Row],[BookingDate]])</f>
        <v>2024</v>
      </c>
      <c r="Y86" t="str">
        <f>TEXT(Table1[[#This Row],[BookingDate]],"mmm")</f>
        <v>Jan</v>
      </c>
      <c r="Z86" t="str">
        <f>TEXT(Table1[[#This Row],[BookingDate]],"mmm-yyy")</f>
        <v>Jan-2024</v>
      </c>
      <c r="AA86" t="str">
        <f>IF(Table1[[#This Row],[ResolutionHours]]="","Pending",IF(Table1[[#This Row],[ResolutionHours]]&lt;=4,"0-4 Hours",IF(Table1[[#This Row],[ResolutionHours]]&lt;=8,"5-8 Hours",IF(Table1[[#This Row],[ResolutionHours]]&lt;=24,"9-24 Hours",IF(Table1[[#This Row],[ResolutionHours]]&lt;=48,"25-48 Hours","48+ Hours")))))</f>
        <v>0-4 Hours</v>
      </c>
      <c r="AB86">
        <f>IF(Table1[[#This Row],[ResolutionHours]]="","",Table1[[#This Row],[ResolutionHours]]-Table1[[#This Row],[SLATargetHours]])</f>
        <v>-2.8</v>
      </c>
    </row>
    <row r="87" spans="1:28" x14ac:dyDescent="0.25">
      <c r="A87" t="s">
        <v>2408</v>
      </c>
      <c r="B87" t="s">
        <v>2126</v>
      </c>
      <c r="C87" s="1">
        <v>45315.727418981478</v>
      </c>
      <c r="D87" t="s">
        <v>36</v>
      </c>
      <c r="E87" t="s">
        <v>2130</v>
      </c>
      <c r="F87" t="s">
        <v>90</v>
      </c>
      <c r="G87" t="s">
        <v>2128</v>
      </c>
      <c r="H87" t="s">
        <v>40</v>
      </c>
      <c r="I87" t="s">
        <v>73</v>
      </c>
      <c r="J87" t="s">
        <v>42</v>
      </c>
      <c r="K87">
        <v>48</v>
      </c>
      <c r="L87">
        <v>4.13</v>
      </c>
      <c r="M87">
        <v>28.78</v>
      </c>
      <c r="N87" s="1">
        <v>45316.926624525462</v>
      </c>
      <c r="O87" t="s">
        <v>43</v>
      </c>
      <c r="P87">
        <v>28.78</v>
      </c>
      <c r="Q87" t="s">
        <v>66</v>
      </c>
      <c r="R87" t="s">
        <v>114</v>
      </c>
      <c r="S87" t="s">
        <v>68</v>
      </c>
      <c r="T87" t="s">
        <v>75</v>
      </c>
      <c r="U87" t="s">
        <v>49</v>
      </c>
      <c r="V87" t="s">
        <v>49</v>
      </c>
      <c r="W87" t="s">
        <v>43</v>
      </c>
      <c r="X87">
        <f>YEAR(Table1[[#This Row],[BookingDate]])</f>
        <v>2024</v>
      </c>
      <c r="Y87" t="str">
        <f>TEXT(Table1[[#This Row],[BookingDate]],"mmm")</f>
        <v>Jan</v>
      </c>
      <c r="Z87" t="str">
        <f>TEXT(Table1[[#This Row],[BookingDate]],"mmm-yyy")</f>
        <v>Jan-2024</v>
      </c>
      <c r="AA87" t="str">
        <f>IF(Table1[[#This Row],[ResolutionHours]]="","Pending",IF(Table1[[#This Row],[ResolutionHours]]&lt;=4,"0-4 Hours",IF(Table1[[#This Row],[ResolutionHours]]&lt;=8,"5-8 Hours",IF(Table1[[#This Row],[ResolutionHours]]&lt;=24,"9-24 Hours",IF(Table1[[#This Row],[ResolutionHours]]&lt;=48,"25-48 Hours","48+ Hours")))))</f>
        <v>25-48 Hours</v>
      </c>
      <c r="AB87">
        <f>IF(Table1[[#This Row],[ResolutionHours]]="","",Table1[[#This Row],[ResolutionHours]]-Table1[[#This Row],[SLATargetHours]])</f>
        <v>-19.22</v>
      </c>
    </row>
    <row r="88" spans="1:28" x14ac:dyDescent="0.25">
      <c r="A88" t="s">
        <v>2933</v>
      </c>
      <c r="B88" t="s">
        <v>2126</v>
      </c>
      <c r="C88" s="1">
        <v>45315.960462962961</v>
      </c>
      <c r="D88" t="s">
        <v>36</v>
      </c>
      <c r="E88" t="s">
        <v>2138</v>
      </c>
      <c r="F88" t="s">
        <v>126</v>
      </c>
      <c r="G88" t="s">
        <v>2128</v>
      </c>
      <c r="H88" t="s">
        <v>54</v>
      </c>
      <c r="I88" t="s">
        <v>64</v>
      </c>
      <c r="J88" t="s">
        <v>160</v>
      </c>
      <c r="K88">
        <v>48</v>
      </c>
      <c r="L88">
        <v>0.56999999999999995</v>
      </c>
      <c r="N88" s="1"/>
      <c r="O88" t="s">
        <v>57</v>
      </c>
      <c r="P88">
        <v>16944.95</v>
      </c>
      <c r="Q88" t="s">
        <v>66</v>
      </c>
      <c r="R88" t="s">
        <v>114</v>
      </c>
      <c r="S88" t="s">
        <v>46</v>
      </c>
      <c r="T88" t="s">
        <v>100</v>
      </c>
      <c r="U88" t="s">
        <v>49</v>
      </c>
      <c r="V88" t="s">
        <v>49</v>
      </c>
      <c r="W88" t="s">
        <v>57</v>
      </c>
      <c r="X88">
        <f>YEAR(Table1[[#This Row],[BookingDate]])</f>
        <v>2024</v>
      </c>
      <c r="Y88" t="str">
        <f>TEXT(Table1[[#This Row],[BookingDate]],"mmm")</f>
        <v>Jan</v>
      </c>
      <c r="Z88" t="str">
        <f>TEXT(Table1[[#This Row],[BookingDate]],"mmm-yyy")</f>
        <v>Jan-2024</v>
      </c>
      <c r="AA88" t="str">
        <f>IF(Table1[[#This Row],[ResolutionHours]]="","Pending",IF(Table1[[#This Row],[ResolutionHours]]&lt;=4,"0-4 Hours",IF(Table1[[#This Row],[ResolutionHours]]&lt;=8,"5-8 Hours",IF(Table1[[#This Row],[ResolutionHours]]&lt;=24,"9-24 Hours",IF(Table1[[#This Row],[ResolutionHours]]&lt;=48,"25-48 Hours","48+ Hours")))))</f>
        <v>Pending</v>
      </c>
      <c r="AB88" t="str">
        <f>IF(Table1[[#This Row],[ResolutionHours]]="","",Table1[[#This Row],[ResolutionHours]]-Table1[[#This Row],[SLATargetHours]])</f>
        <v/>
      </c>
    </row>
    <row r="89" spans="1:28" x14ac:dyDescent="0.25">
      <c r="A89" t="s">
        <v>1633</v>
      </c>
      <c r="B89" t="s">
        <v>1116</v>
      </c>
      <c r="C89" s="1">
        <v>45316.078726851847</v>
      </c>
      <c r="D89" t="s">
        <v>51</v>
      </c>
      <c r="E89" t="s">
        <v>1124</v>
      </c>
      <c r="F89" t="s">
        <v>72</v>
      </c>
      <c r="G89" t="s">
        <v>1118</v>
      </c>
      <c r="H89" t="s">
        <v>54</v>
      </c>
      <c r="I89" t="s">
        <v>64</v>
      </c>
      <c r="J89" t="s">
        <v>83</v>
      </c>
      <c r="K89">
        <v>24</v>
      </c>
      <c r="L89">
        <v>1.71</v>
      </c>
      <c r="N89" s="1"/>
      <c r="O89" t="s">
        <v>57</v>
      </c>
      <c r="P89">
        <v>16942.11</v>
      </c>
      <c r="Q89" t="s">
        <v>66</v>
      </c>
      <c r="R89" t="s">
        <v>59</v>
      </c>
      <c r="S89" t="s">
        <v>96</v>
      </c>
      <c r="T89" t="s">
        <v>115</v>
      </c>
      <c r="U89" t="s">
        <v>49</v>
      </c>
      <c r="V89" t="s">
        <v>49</v>
      </c>
      <c r="W89" t="s">
        <v>57</v>
      </c>
      <c r="X89">
        <f>YEAR(Table1[[#This Row],[BookingDate]])</f>
        <v>2024</v>
      </c>
      <c r="Y89" t="str">
        <f>TEXT(Table1[[#This Row],[BookingDate]],"mmm")</f>
        <v>Jan</v>
      </c>
      <c r="Z89" t="str">
        <f>TEXT(Table1[[#This Row],[BookingDate]],"mmm-yyy")</f>
        <v>Jan-2024</v>
      </c>
      <c r="AA89" t="str">
        <f>IF(Table1[[#This Row],[ResolutionHours]]="","Pending",IF(Table1[[#This Row],[ResolutionHours]]&lt;=4,"0-4 Hours",IF(Table1[[#This Row],[ResolutionHours]]&lt;=8,"5-8 Hours",IF(Table1[[#This Row],[ResolutionHours]]&lt;=24,"9-24 Hours",IF(Table1[[#This Row],[ResolutionHours]]&lt;=48,"25-48 Hours","48+ Hours")))))</f>
        <v>Pending</v>
      </c>
      <c r="AB89" t="str">
        <f>IF(Table1[[#This Row],[ResolutionHours]]="","",Table1[[#This Row],[ResolutionHours]]-Table1[[#This Row],[SLATargetHours]])</f>
        <v/>
      </c>
    </row>
    <row r="90" spans="1:28" x14ac:dyDescent="0.25">
      <c r="A90" t="s">
        <v>2427</v>
      </c>
      <c r="B90" t="s">
        <v>2126</v>
      </c>
      <c r="C90" s="1">
        <v>45316.246620370373</v>
      </c>
      <c r="D90" t="s">
        <v>87</v>
      </c>
      <c r="E90" t="s">
        <v>2138</v>
      </c>
      <c r="F90" t="s">
        <v>38</v>
      </c>
      <c r="G90" t="s">
        <v>2128</v>
      </c>
      <c r="H90" t="s">
        <v>40</v>
      </c>
      <c r="I90" t="s">
        <v>41</v>
      </c>
      <c r="J90" t="s">
        <v>74</v>
      </c>
      <c r="K90">
        <v>72</v>
      </c>
      <c r="L90">
        <v>8.2899999999999991</v>
      </c>
      <c r="M90">
        <v>12.53</v>
      </c>
      <c r="N90" s="1">
        <v>45316.768542847232</v>
      </c>
      <c r="O90" t="s">
        <v>43</v>
      </c>
      <c r="P90">
        <v>12.53</v>
      </c>
      <c r="Q90" t="s">
        <v>58</v>
      </c>
      <c r="R90" t="s">
        <v>59</v>
      </c>
      <c r="S90" t="s">
        <v>68</v>
      </c>
      <c r="T90" t="s">
        <v>61</v>
      </c>
      <c r="U90" t="s">
        <v>49</v>
      </c>
      <c r="V90" t="s">
        <v>49</v>
      </c>
      <c r="W90" t="s">
        <v>43</v>
      </c>
      <c r="X90">
        <f>YEAR(Table1[[#This Row],[BookingDate]])</f>
        <v>2024</v>
      </c>
      <c r="Y90" t="str">
        <f>TEXT(Table1[[#This Row],[BookingDate]],"mmm")</f>
        <v>Jan</v>
      </c>
      <c r="Z90" t="str">
        <f>TEXT(Table1[[#This Row],[BookingDate]],"mmm-yyy")</f>
        <v>Jan-2024</v>
      </c>
      <c r="AA90" t="str">
        <f>IF(Table1[[#This Row],[ResolutionHours]]="","Pending",IF(Table1[[#This Row],[ResolutionHours]]&lt;=4,"0-4 Hours",IF(Table1[[#This Row],[ResolutionHours]]&lt;=8,"5-8 Hours",IF(Table1[[#This Row],[ResolutionHours]]&lt;=24,"9-24 Hours",IF(Table1[[#This Row],[ResolutionHours]]&lt;=48,"25-48 Hours","48+ Hours")))))</f>
        <v>9-24 Hours</v>
      </c>
      <c r="AB90">
        <f>IF(Table1[[#This Row],[ResolutionHours]]="","",Table1[[#This Row],[ResolutionHours]]-Table1[[#This Row],[SLATargetHours]])</f>
        <v>-59.47</v>
      </c>
    </row>
    <row r="91" spans="1:28" x14ac:dyDescent="0.25">
      <c r="A91" t="s">
        <v>1737</v>
      </c>
      <c r="B91" t="s">
        <v>1116</v>
      </c>
      <c r="C91" s="1">
        <v>45316.253576388888</v>
      </c>
      <c r="D91" t="s">
        <v>36</v>
      </c>
      <c r="E91" t="s">
        <v>1134</v>
      </c>
      <c r="F91" t="s">
        <v>38</v>
      </c>
      <c r="G91" t="s">
        <v>1118</v>
      </c>
      <c r="H91" t="s">
        <v>54</v>
      </c>
      <c r="I91" t="s">
        <v>41</v>
      </c>
      <c r="J91" t="s">
        <v>110</v>
      </c>
      <c r="K91">
        <v>48</v>
      </c>
      <c r="L91">
        <v>4.93</v>
      </c>
      <c r="N91" s="1"/>
      <c r="O91" t="s">
        <v>57</v>
      </c>
      <c r="P91">
        <v>16937.91</v>
      </c>
      <c r="Q91" t="s">
        <v>44</v>
      </c>
      <c r="R91" t="s">
        <v>45</v>
      </c>
      <c r="S91" t="s">
        <v>60</v>
      </c>
      <c r="T91" t="s">
        <v>61</v>
      </c>
      <c r="U91" t="s">
        <v>49</v>
      </c>
      <c r="V91" t="s">
        <v>49</v>
      </c>
      <c r="W91" t="s">
        <v>57</v>
      </c>
      <c r="X91">
        <f>YEAR(Table1[[#This Row],[BookingDate]])</f>
        <v>2024</v>
      </c>
      <c r="Y91" t="str">
        <f>TEXT(Table1[[#This Row],[BookingDate]],"mmm")</f>
        <v>Jan</v>
      </c>
      <c r="Z91" t="str">
        <f>TEXT(Table1[[#This Row],[BookingDate]],"mmm-yyy")</f>
        <v>Jan-2024</v>
      </c>
      <c r="AA91" t="str">
        <f>IF(Table1[[#This Row],[ResolutionHours]]="","Pending",IF(Table1[[#This Row],[ResolutionHours]]&lt;=4,"0-4 Hours",IF(Table1[[#This Row],[ResolutionHours]]&lt;=8,"5-8 Hours",IF(Table1[[#This Row],[ResolutionHours]]&lt;=24,"9-24 Hours",IF(Table1[[#This Row],[ResolutionHours]]&lt;=48,"25-48 Hours","48+ Hours")))))</f>
        <v>Pending</v>
      </c>
      <c r="AB91" t="str">
        <f>IF(Table1[[#This Row],[ResolutionHours]]="","",Table1[[#This Row],[ResolutionHours]]-Table1[[#This Row],[SLATargetHours]])</f>
        <v/>
      </c>
    </row>
    <row r="92" spans="1:28" x14ac:dyDescent="0.25">
      <c r="A92" t="s">
        <v>2004</v>
      </c>
      <c r="B92" t="s">
        <v>1116</v>
      </c>
      <c r="C92" s="1">
        <v>45316.908032407409</v>
      </c>
      <c r="D92" t="s">
        <v>108</v>
      </c>
      <c r="E92" t="s">
        <v>1140</v>
      </c>
      <c r="F92" t="s">
        <v>95</v>
      </c>
      <c r="G92" t="s">
        <v>1118</v>
      </c>
      <c r="H92" t="s">
        <v>109</v>
      </c>
      <c r="I92" t="s">
        <v>41</v>
      </c>
      <c r="J92" t="s">
        <v>74</v>
      </c>
      <c r="K92">
        <v>4</v>
      </c>
      <c r="L92">
        <v>0.18</v>
      </c>
      <c r="M92">
        <v>2.76</v>
      </c>
      <c r="N92" s="1">
        <v>45317.023033090278</v>
      </c>
      <c r="O92" t="s">
        <v>43</v>
      </c>
      <c r="P92">
        <v>2.76</v>
      </c>
      <c r="Q92" t="s">
        <v>111</v>
      </c>
      <c r="R92" t="s">
        <v>92</v>
      </c>
      <c r="S92" t="s">
        <v>68</v>
      </c>
      <c r="T92" t="s">
        <v>61</v>
      </c>
      <c r="U92" t="s">
        <v>48</v>
      </c>
      <c r="V92" t="s">
        <v>49</v>
      </c>
      <c r="W92" t="s">
        <v>43</v>
      </c>
      <c r="X92">
        <f>YEAR(Table1[[#This Row],[BookingDate]])</f>
        <v>2024</v>
      </c>
      <c r="Y92" t="str">
        <f>TEXT(Table1[[#This Row],[BookingDate]],"mmm")</f>
        <v>Jan</v>
      </c>
      <c r="Z92" t="str">
        <f>TEXT(Table1[[#This Row],[BookingDate]],"mmm-yyy")</f>
        <v>Jan-2024</v>
      </c>
      <c r="AA92" t="str">
        <f>IF(Table1[[#This Row],[ResolutionHours]]="","Pending",IF(Table1[[#This Row],[ResolutionHours]]&lt;=4,"0-4 Hours",IF(Table1[[#This Row],[ResolutionHours]]&lt;=8,"5-8 Hours",IF(Table1[[#This Row],[ResolutionHours]]&lt;=24,"9-24 Hours",IF(Table1[[#This Row],[ResolutionHours]]&lt;=48,"25-48 Hours","48+ Hours")))))</f>
        <v>0-4 Hours</v>
      </c>
      <c r="AB92">
        <f>IF(Table1[[#This Row],[ResolutionHours]]="","",Table1[[#This Row],[ResolutionHours]]-Table1[[#This Row],[SLATargetHours]])</f>
        <v>-1.2400000000000002</v>
      </c>
    </row>
    <row r="93" spans="1:28" x14ac:dyDescent="0.25">
      <c r="A93" t="s">
        <v>2030</v>
      </c>
      <c r="B93" t="s">
        <v>1116</v>
      </c>
      <c r="C93" s="1">
        <v>45316.987361111111</v>
      </c>
      <c r="D93" t="s">
        <v>108</v>
      </c>
      <c r="E93" t="s">
        <v>1134</v>
      </c>
      <c r="F93" t="s">
        <v>72</v>
      </c>
      <c r="G93" t="s">
        <v>1118</v>
      </c>
      <c r="H93" t="s">
        <v>40</v>
      </c>
      <c r="I93" t="s">
        <v>82</v>
      </c>
      <c r="J93" t="s">
        <v>113</v>
      </c>
      <c r="K93">
        <v>4</v>
      </c>
      <c r="L93">
        <v>0.11</v>
      </c>
      <c r="M93">
        <v>1.75</v>
      </c>
      <c r="N93" s="1">
        <v>45317.060227939823</v>
      </c>
      <c r="O93" t="s">
        <v>43</v>
      </c>
      <c r="P93">
        <v>1.75</v>
      </c>
      <c r="Q93" t="s">
        <v>111</v>
      </c>
      <c r="R93" t="s">
        <v>114</v>
      </c>
      <c r="S93" t="s">
        <v>60</v>
      </c>
      <c r="T93" t="s">
        <v>75</v>
      </c>
      <c r="U93" t="s">
        <v>49</v>
      </c>
      <c r="V93" t="s">
        <v>48</v>
      </c>
      <c r="W93" t="s">
        <v>43</v>
      </c>
      <c r="X93">
        <f>YEAR(Table1[[#This Row],[BookingDate]])</f>
        <v>2024</v>
      </c>
      <c r="Y93" t="str">
        <f>TEXT(Table1[[#This Row],[BookingDate]],"mmm")</f>
        <v>Jan</v>
      </c>
      <c r="Z93" t="str">
        <f>TEXT(Table1[[#This Row],[BookingDate]],"mmm-yyy")</f>
        <v>Jan-2024</v>
      </c>
      <c r="AA93" t="str">
        <f>IF(Table1[[#This Row],[ResolutionHours]]="","Pending",IF(Table1[[#This Row],[ResolutionHours]]&lt;=4,"0-4 Hours",IF(Table1[[#This Row],[ResolutionHours]]&lt;=8,"5-8 Hours",IF(Table1[[#This Row],[ResolutionHours]]&lt;=24,"9-24 Hours",IF(Table1[[#This Row],[ResolutionHours]]&lt;=48,"25-48 Hours","48+ Hours")))))</f>
        <v>0-4 Hours</v>
      </c>
      <c r="AB93">
        <f>IF(Table1[[#This Row],[ResolutionHours]]="","",Table1[[#This Row],[ResolutionHours]]-Table1[[#This Row],[SLATargetHours]])</f>
        <v>-2.25</v>
      </c>
    </row>
    <row r="94" spans="1:28" x14ac:dyDescent="0.25">
      <c r="A94" t="s">
        <v>261</v>
      </c>
      <c r="B94" t="s">
        <v>35</v>
      </c>
      <c r="C94" s="1">
        <v>45317.360555555562</v>
      </c>
      <c r="D94" t="s">
        <v>36</v>
      </c>
      <c r="E94" t="s">
        <v>102</v>
      </c>
      <c r="F94" t="s">
        <v>72</v>
      </c>
      <c r="G94" t="s">
        <v>39</v>
      </c>
      <c r="H94" t="s">
        <v>40</v>
      </c>
      <c r="I94" t="s">
        <v>55</v>
      </c>
      <c r="J94" t="s">
        <v>56</v>
      </c>
      <c r="K94">
        <v>48</v>
      </c>
      <c r="L94">
        <v>2.63</v>
      </c>
      <c r="M94">
        <v>36.47</v>
      </c>
      <c r="N94" s="1">
        <v>45318.880100428243</v>
      </c>
      <c r="O94" t="s">
        <v>43</v>
      </c>
      <c r="P94">
        <v>36.47</v>
      </c>
      <c r="Q94" t="s">
        <v>66</v>
      </c>
      <c r="R94" t="s">
        <v>45</v>
      </c>
      <c r="S94" t="s">
        <v>96</v>
      </c>
      <c r="T94" t="s">
        <v>100</v>
      </c>
      <c r="U94" t="s">
        <v>49</v>
      </c>
      <c r="V94" t="s">
        <v>49</v>
      </c>
      <c r="W94" t="s">
        <v>43</v>
      </c>
      <c r="X94">
        <f>YEAR(Table1[[#This Row],[BookingDate]])</f>
        <v>2024</v>
      </c>
      <c r="Y94" t="str">
        <f>TEXT(Table1[[#This Row],[BookingDate]],"mmm")</f>
        <v>Jan</v>
      </c>
      <c r="Z94" t="str">
        <f>TEXT(Table1[[#This Row],[BookingDate]],"mmm-yyy")</f>
        <v>Jan-2024</v>
      </c>
      <c r="AA94" t="str">
        <f>IF(Table1[[#This Row],[ResolutionHours]]="","Pending",IF(Table1[[#This Row],[ResolutionHours]]&lt;=4,"0-4 Hours",IF(Table1[[#This Row],[ResolutionHours]]&lt;=8,"5-8 Hours",IF(Table1[[#This Row],[ResolutionHours]]&lt;=24,"9-24 Hours",IF(Table1[[#This Row],[ResolutionHours]]&lt;=48,"25-48 Hours","48+ Hours")))))</f>
        <v>25-48 Hours</v>
      </c>
      <c r="AB94">
        <f>IF(Table1[[#This Row],[ResolutionHours]]="","",Table1[[#This Row],[ResolutionHours]]-Table1[[#This Row],[SLATargetHours]])</f>
        <v>-11.530000000000001</v>
      </c>
    </row>
    <row r="95" spans="1:28" x14ac:dyDescent="0.25">
      <c r="A95" t="s">
        <v>2782</v>
      </c>
      <c r="B95" t="s">
        <v>2126</v>
      </c>
      <c r="C95" s="1">
        <v>45317.420937499999</v>
      </c>
      <c r="D95" t="s">
        <v>104</v>
      </c>
      <c r="E95" t="s">
        <v>2163</v>
      </c>
      <c r="F95" t="s">
        <v>95</v>
      </c>
      <c r="G95" t="s">
        <v>2128</v>
      </c>
      <c r="H95" t="s">
        <v>54</v>
      </c>
      <c r="I95" t="s">
        <v>55</v>
      </c>
      <c r="J95" t="s">
        <v>157</v>
      </c>
      <c r="K95">
        <v>8</v>
      </c>
      <c r="L95">
        <v>0.63</v>
      </c>
      <c r="N95" s="1"/>
      <c r="O95" t="s">
        <v>57</v>
      </c>
      <c r="P95">
        <v>16909.900000000001</v>
      </c>
      <c r="Q95" t="s">
        <v>58</v>
      </c>
      <c r="R95" t="s">
        <v>45</v>
      </c>
      <c r="S95" t="s">
        <v>79</v>
      </c>
      <c r="T95" t="s">
        <v>61</v>
      </c>
      <c r="U95" t="s">
        <v>49</v>
      </c>
      <c r="V95" t="s">
        <v>49</v>
      </c>
      <c r="W95" t="s">
        <v>57</v>
      </c>
      <c r="X95">
        <f>YEAR(Table1[[#This Row],[BookingDate]])</f>
        <v>2024</v>
      </c>
      <c r="Y95" t="str">
        <f>TEXT(Table1[[#This Row],[BookingDate]],"mmm")</f>
        <v>Jan</v>
      </c>
      <c r="Z95" t="str">
        <f>TEXT(Table1[[#This Row],[BookingDate]],"mmm-yyy")</f>
        <v>Jan-2024</v>
      </c>
      <c r="AA95" t="str">
        <f>IF(Table1[[#This Row],[ResolutionHours]]="","Pending",IF(Table1[[#This Row],[ResolutionHours]]&lt;=4,"0-4 Hours",IF(Table1[[#This Row],[ResolutionHours]]&lt;=8,"5-8 Hours",IF(Table1[[#This Row],[ResolutionHours]]&lt;=24,"9-24 Hours",IF(Table1[[#This Row],[ResolutionHours]]&lt;=48,"25-48 Hours","48+ Hours")))))</f>
        <v>Pending</v>
      </c>
      <c r="AB95" t="str">
        <f>IF(Table1[[#This Row],[ResolutionHours]]="","",Table1[[#This Row],[ResolutionHours]]-Table1[[#This Row],[SLATargetHours]])</f>
        <v/>
      </c>
    </row>
    <row r="96" spans="1:28" x14ac:dyDescent="0.25">
      <c r="A96" t="s">
        <v>1420</v>
      </c>
      <c r="B96" t="s">
        <v>1116</v>
      </c>
      <c r="C96" s="1">
        <v>45317.544259259259</v>
      </c>
      <c r="D96" t="s">
        <v>36</v>
      </c>
      <c r="E96" t="s">
        <v>1117</v>
      </c>
      <c r="F96" t="s">
        <v>53</v>
      </c>
      <c r="G96" t="s">
        <v>1118</v>
      </c>
      <c r="H96" t="s">
        <v>54</v>
      </c>
      <c r="I96" t="s">
        <v>64</v>
      </c>
      <c r="J96" t="s">
        <v>88</v>
      </c>
      <c r="K96">
        <v>48</v>
      </c>
      <c r="L96">
        <v>7.86</v>
      </c>
      <c r="N96" s="1"/>
      <c r="O96" t="s">
        <v>57</v>
      </c>
      <c r="P96">
        <v>16906.939999999999</v>
      </c>
      <c r="Q96" t="s">
        <v>44</v>
      </c>
      <c r="R96" t="s">
        <v>59</v>
      </c>
      <c r="S96" t="s">
        <v>60</v>
      </c>
      <c r="T96" t="s">
        <v>75</v>
      </c>
      <c r="U96" t="s">
        <v>49</v>
      </c>
      <c r="V96" t="s">
        <v>49</v>
      </c>
      <c r="W96" t="s">
        <v>57</v>
      </c>
      <c r="X96">
        <f>YEAR(Table1[[#This Row],[BookingDate]])</f>
        <v>2024</v>
      </c>
      <c r="Y96" t="str">
        <f>TEXT(Table1[[#This Row],[BookingDate]],"mmm")</f>
        <v>Jan</v>
      </c>
      <c r="Z96" t="str">
        <f>TEXT(Table1[[#This Row],[BookingDate]],"mmm-yyy")</f>
        <v>Jan-2024</v>
      </c>
      <c r="AA96" t="str">
        <f>IF(Table1[[#This Row],[ResolutionHours]]="","Pending",IF(Table1[[#This Row],[ResolutionHours]]&lt;=4,"0-4 Hours",IF(Table1[[#This Row],[ResolutionHours]]&lt;=8,"5-8 Hours",IF(Table1[[#This Row],[ResolutionHours]]&lt;=24,"9-24 Hours",IF(Table1[[#This Row],[ResolutionHours]]&lt;=48,"25-48 Hours","48+ Hours")))))</f>
        <v>Pending</v>
      </c>
      <c r="AB96" t="str">
        <f>IF(Table1[[#This Row],[ResolutionHours]]="","",Table1[[#This Row],[ResolutionHours]]-Table1[[#This Row],[SLATargetHours]])</f>
        <v/>
      </c>
    </row>
    <row r="97" spans="1:28" x14ac:dyDescent="0.25">
      <c r="A97" t="s">
        <v>1409</v>
      </c>
      <c r="B97" t="s">
        <v>1116</v>
      </c>
      <c r="C97" s="1">
        <v>45317.570092592592</v>
      </c>
      <c r="D97" t="s">
        <v>104</v>
      </c>
      <c r="E97" t="s">
        <v>1129</v>
      </c>
      <c r="F97" t="s">
        <v>90</v>
      </c>
      <c r="G97" t="s">
        <v>1118</v>
      </c>
      <c r="H97" t="s">
        <v>40</v>
      </c>
      <c r="I97" t="s">
        <v>73</v>
      </c>
      <c r="J97" t="s">
        <v>110</v>
      </c>
      <c r="K97">
        <v>8</v>
      </c>
      <c r="L97">
        <v>0.5</v>
      </c>
      <c r="M97">
        <v>2.1800000000000002</v>
      </c>
      <c r="N97" s="1">
        <v>45317.660815509262</v>
      </c>
      <c r="O97" t="s">
        <v>43</v>
      </c>
      <c r="P97">
        <v>2.1800000000000002</v>
      </c>
      <c r="Q97" t="s">
        <v>58</v>
      </c>
      <c r="R97" t="s">
        <v>45</v>
      </c>
      <c r="S97" t="s">
        <v>46</v>
      </c>
      <c r="T97" t="s">
        <v>97</v>
      </c>
      <c r="U97" t="s">
        <v>49</v>
      </c>
      <c r="V97" t="s">
        <v>49</v>
      </c>
      <c r="W97" t="s">
        <v>43</v>
      </c>
      <c r="X97">
        <f>YEAR(Table1[[#This Row],[BookingDate]])</f>
        <v>2024</v>
      </c>
      <c r="Y97" t="str">
        <f>TEXT(Table1[[#This Row],[BookingDate]],"mmm")</f>
        <v>Jan</v>
      </c>
      <c r="Z97" t="str">
        <f>TEXT(Table1[[#This Row],[BookingDate]],"mmm-yyy")</f>
        <v>Jan-2024</v>
      </c>
      <c r="AA97" t="str">
        <f>IF(Table1[[#This Row],[ResolutionHours]]="","Pending",IF(Table1[[#This Row],[ResolutionHours]]&lt;=4,"0-4 Hours",IF(Table1[[#This Row],[ResolutionHours]]&lt;=8,"5-8 Hours",IF(Table1[[#This Row],[ResolutionHours]]&lt;=24,"9-24 Hours",IF(Table1[[#This Row],[ResolutionHours]]&lt;=48,"25-48 Hours","48+ Hours")))))</f>
        <v>0-4 Hours</v>
      </c>
      <c r="AB97">
        <f>IF(Table1[[#This Row],[ResolutionHours]]="","",Table1[[#This Row],[ResolutionHours]]-Table1[[#This Row],[SLATargetHours]])</f>
        <v>-5.82</v>
      </c>
    </row>
    <row r="98" spans="1:28" x14ac:dyDescent="0.25">
      <c r="A98" t="s">
        <v>777</v>
      </c>
      <c r="B98" t="s">
        <v>35</v>
      </c>
      <c r="C98" s="1">
        <v>45317.69258101852</v>
      </c>
      <c r="D98" t="s">
        <v>36</v>
      </c>
      <c r="E98" t="s">
        <v>102</v>
      </c>
      <c r="F98" t="s">
        <v>130</v>
      </c>
      <c r="G98" t="s">
        <v>39</v>
      </c>
      <c r="H98" t="s">
        <v>40</v>
      </c>
      <c r="I98" t="s">
        <v>64</v>
      </c>
      <c r="J98" t="s">
        <v>157</v>
      </c>
      <c r="K98">
        <v>48</v>
      </c>
      <c r="L98">
        <v>3.68</v>
      </c>
      <c r="M98">
        <v>40.1</v>
      </c>
      <c r="N98" s="1">
        <v>45319.36331403935</v>
      </c>
      <c r="O98" t="s">
        <v>43</v>
      </c>
      <c r="P98">
        <v>40.1</v>
      </c>
      <c r="Q98" t="s">
        <v>58</v>
      </c>
      <c r="R98" t="s">
        <v>45</v>
      </c>
      <c r="S98" t="s">
        <v>96</v>
      </c>
      <c r="T98" t="s">
        <v>121</v>
      </c>
      <c r="U98" t="s">
        <v>49</v>
      </c>
      <c r="V98" t="s">
        <v>49</v>
      </c>
      <c r="W98" t="s">
        <v>43</v>
      </c>
      <c r="X98">
        <f>YEAR(Table1[[#This Row],[BookingDate]])</f>
        <v>2024</v>
      </c>
      <c r="Y98" t="str">
        <f>TEXT(Table1[[#This Row],[BookingDate]],"mmm")</f>
        <v>Jan</v>
      </c>
      <c r="Z98" t="str">
        <f>TEXT(Table1[[#This Row],[BookingDate]],"mmm-yyy")</f>
        <v>Jan-2024</v>
      </c>
      <c r="AA98" t="str">
        <f>IF(Table1[[#This Row],[ResolutionHours]]="","Pending",IF(Table1[[#This Row],[ResolutionHours]]&lt;=4,"0-4 Hours",IF(Table1[[#This Row],[ResolutionHours]]&lt;=8,"5-8 Hours",IF(Table1[[#This Row],[ResolutionHours]]&lt;=24,"9-24 Hours",IF(Table1[[#This Row],[ResolutionHours]]&lt;=48,"25-48 Hours","48+ Hours")))))</f>
        <v>25-48 Hours</v>
      </c>
      <c r="AB98">
        <f>IF(Table1[[#This Row],[ResolutionHours]]="","",Table1[[#This Row],[ResolutionHours]]-Table1[[#This Row],[SLATargetHours]])</f>
        <v>-7.8999999999999986</v>
      </c>
    </row>
    <row r="99" spans="1:28" x14ac:dyDescent="0.25">
      <c r="A99" t="s">
        <v>3007</v>
      </c>
      <c r="B99" t="s">
        <v>2126</v>
      </c>
      <c r="C99" s="1">
        <v>45317.882187499999</v>
      </c>
      <c r="D99" t="s">
        <v>51</v>
      </c>
      <c r="E99" t="s">
        <v>2142</v>
      </c>
      <c r="F99" t="s">
        <v>72</v>
      </c>
      <c r="G99" t="s">
        <v>2128</v>
      </c>
      <c r="H99" t="s">
        <v>109</v>
      </c>
      <c r="I99" t="s">
        <v>82</v>
      </c>
      <c r="J99" t="s">
        <v>160</v>
      </c>
      <c r="K99">
        <v>24</v>
      </c>
      <c r="L99">
        <v>0.22</v>
      </c>
      <c r="M99">
        <v>15.74</v>
      </c>
      <c r="N99" s="1">
        <v>45318.537915416673</v>
      </c>
      <c r="O99" t="s">
        <v>43</v>
      </c>
      <c r="P99">
        <v>15.74</v>
      </c>
      <c r="Q99" t="s">
        <v>44</v>
      </c>
      <c r="R99" t="s">
        <v>114</v>
      </c>
      <c r="S99" t="s">
        <v>79</v>
      </c>
      <c r="T99" t="s">
        <v>75</v>
      </c>
      <c r="U99" t="s">
        <v>49</v>
      </c>
      <c r="V99" t="s">
        <v>49</v>
      </c>
      <c r="W99" t="s">
        <v>43</v>
      </c>
      <c r="X99">
        <f>YEAR(Table1[[#This Row],[BookingDate]])</f>
        <v>2024</v>
      </c>
      <c r="Y99" t="str">
        <f>TEXT(Table1[[#This Row],[BookingDate]],"mmm")</f>
        <v>Jan</v>
      </c>
      <c r="Z99" t="str">
        <f>TEXT(Table1[[#This Row],[BookingDate]],"mmm-yyy")</f>
        <v>Jan-2024</v>
      </c>
      <c r="AA99" t="str">
        <f>IF(Table1[[#This Row],[ResolutionHours]]="","Pending",IF(Table1[[#This Row],[ResolutionHours]]&lt;=4,"0-4 Hours",IF(Table1[[#This Row],[ResolutionHours]]&lt;=8,"5-8 Hours",IF(Table1[[#This Row],[ResolutionHours]]&lt;=24,"9-24 Hours",IF(Table1[[#This Row],[ResolutionHours]]&lt;=48,"25-48 Hours","48+ Hours")))))</f>
        <v>9-24 Hours</v>
      </c>
      <c r="AB99">
        <f>IF(Table1[[#This Row],[ResolutionHours]]="","",Table1[[#This Row],[ResolutionHours]]-Table1[[#This Row],[SLATargetHours]])</f>
        <v>-8.26</v>
      </c>
    </row>
    <row r="100" spans="1:28" x14ac:dyDescent="0.25">
      <c r="A100" t="s">
        <v>1680</v>
      </c>
      <c r="B100" t="s">
        <v>1116</v>
      </c>
      <c r="C100" s="1">
        <v>45318.026354166657</v>
      </c>
      <c r="D100" t="s">
        <v>36</v>
      </c>
      <c r="E100" t="s">
        <v>1131</v>
      </c>
      <c r="F100" t="s">
        <v>72</v>
      </c>
      <c r="G100" t="s">
        <v>1118</v>
      </c>
      <c r="H100" t="s">
        <v>40</v>
      </c>
      <c r="I100" t="s">
        <v>55</v>
      </c>
      <c r="J100" t="s">
        <v>91</v>
      </c>
      <c r="K100">
        <v>48</v>
      </c>
      <c r="L100">
        <v>5.0599999999999996</v>
      </c>
      <c r="M100">
        <v>23.05</v>
      </c>
      <c r="N100" s="1">
        <v>45318.986786574067</v>
      </c>
      <c r="O100" t="s">
        <v>43</v>
      </c>
      <c r="P100">
        <v>23.05</v>
      </c>
      <c r="Q100" t="s">
        <v>44</v>
      </c>
      <c r="R100" t="s">
        <v>114</v>
      </c>
      <c r="S100" t="s">
        <v>60</v>
      </c>
      <c r="T100" t="s">
        <v>100</v>
      </c>
      <c r="U100" t="s">
        <v>49</v>
      </c>
      <c r="V100" t="s">
        <v>49</v>
      </c>
      <c r="W100" t="s">
        <v>43</v>
      </c>
      <c r="X100">
        <f>YEAR(Table1[[#This Row],[BookingDate]])</f>
        <v>2024</v>
      </c>
      <c r="Y100" t="str">
        <f>TEXT(Table1[[#This Row],[BookingDate]],"mmm")</f>
        <v>Jan</v>
      </c>
      <c r="Z100" t="str">
        <f>TEXT(Table1[[#This Row],[BookingDate]],"mmm-yyy")</f>
        <v>Jan-2024</v>
      </c>
      <c r="AA100" t="str">
        <f>IF(Table1[[#This Row],[ResolutionHours]]="","Pending",IF(Table1[[#This Row],[ResolutionHours]]&lt;=4,"0-4 Hours",IF(Table1[[#This Row],[ResolutionHours]]&lt;=8,"5-8 Hours",IF(Table1[[#This Row],[ResolutionHours]]&lt;=24,"9-24 Hours",IF(Table1[[#This Row],[ResolutionHours]]&lt;=48,"25-48 Hours","48+ Hours")))))</f>
        <v>9-24 Hours</v>
      </c>
      <c r="AB100">
        <f>IF(Table1[[#This Row],[ResolutionHours]]="","",Table1[[#This Row],[ResolutionHours]]-Table1[[#This Row],[SLATargetHours]])</f>
        <v>-24.95</v>
      </c>
    </row>
    <row r="101" spans="1:28" x14ac:dyDescent="0.25">
      <c r="A101" t="s">
        <v>1084</v>
      </c>
      <c r="B101" t="s">
        <v>35</v>
      </c>
      <c r="C101" s="1">
        <v>45318.359733796293</v>
      </c>
      <c r="D101" t="s">
        <v>36</v>
      </c>
      <c r="E101" t="s">
        <v>77</v>
      </c>
      <c r="F101" t="s">
        <v>72</v>
      </c>
      <c r="G101" t="s">
        <v>39</v>
      </c>
      <c r="H101" t="s">
        <v>136</v>
      </c>
      <c r="I101" t="s">
        <v>64</v>
      </c>
      <c r="J101" t="s">
        <v>106</v>
      </c>
      <c r="K101">
        <v>48</v>
      </c>
      <c r="L101">
        <v>12.56</v>
      </c>
      <c r="N101" s="1"/>
      <c r="O101" t="s">
        <v>57</v>
      </c>
      <c r="P101">
        <v>16887.37</v>
      </c>
      <c r="Q101" t="s">
        <v>44</v>
      </c>
      <c r="R101" t="s">
        <v>67</v>
      </c>
      <c r="S101" t="s">
        <v>68</v>
      </c>
      <c r="T101" t="s">
        <v>97</v>
      </c>
      <c r="U101" t="s">
        <v>49</v>
      </c>
      <c r="V101" t="s">
        <v>49</v>
      </c>
      <c r="W101" t="s">
        <v>57</v>
      </c>
      <c r="X101">
        <f>YEAR(Table1[[#This Row],[BookingDate]])</f>
        <v>2024</v>
      </c>
      <c r="Y101" t="str">
        <f>TEXT(Table1[[#This Row],[BookingDate]],"mmm")</f>
        <v>Jan</v>
      </c>
      <c r="Z101" t="str">
        <f>TEXT(Table1[[#This Row],[BookingDate]],"mmm-yyy")</f>
        <v>Jan-2024</v>
      </c>
      <c r="AA101" t="str">
        <f>IF(Table1[[#This Row],[ResolutionHours]]="","Pending",IF(Table1[[#This Row],[ResolutionHours]]&lt;=4,"0-4 Hours",IF(Table1[[#This Row],[ResolutionHours]]&lt;=8,"5-8 Hours",IF(Table1[[#This Row],[ResolutionHours]]&lt;=24,"9-24 Hours",IF(Table1[[#This Row],[ResolutionHours]]&lt;=48,"25-48 Hours","48+ Hours")))))</f>
        <v>Pending</v>
      </c>
      <c r="AB101" t="str">
        <f>IF(Table1[[#This Row],[ResolutionHours]]="","",Table1[[#This Row],[ResolutionHours]]-Table1[[#This Row],[SLATargetHours]])</f>
        <v/>
      </c>
    </row>
    <row r="102" spans="1:28" x14ac:dyDescent="0.25">
      <c r="A102" t="s">
        <v>958</v>
      </c>
      <c r="B102" t="s">
        <v>35</v>
      </c>
      <c r="C102" s="1">
        <v>45318.434930555559</v>
      </c>
      <c r="D102" t="s">
        <v>36</v>
      </c>
      <c r="E102" t="s">
        <v>123</v>
      </c>
      <c r="F102" t="s">
        <v>126</v>
      </c>
      <c r="G102" t="s">
        <v>39</v>
      </c>
      <c r="H102" t="s">
        <v>54</v>
      </c>
      <c r="I102" t="s">
        <v>41</v>
      </c>
      <c r="J102" t="s">
        <v>56</v>
      </c>
      <c r="K102">
        <v>48</v>
      </c>
      <c r="L102">
        <v>2.39</v>
      </c>
      <c r="N102" s="1"/>
      <c r="O102" t="s">
        <v>57</v>
      </c>
      <c r="P102">
        <v>16885.560000000001</v>
      </c>
      <c r="Q102" t="s">
        <v>66</v>
      </c>
      <c r="R102" t="s">
        <v>45</v>
      </c>
      <c r="S102" t="s">
        <v>68</v>
      </c>
      <c r="T102" t="s">
        <v>61</v>
      </c>
      <c r="U102" t="s">
        <v>49</v>
      </c>
      <c r="V102" t="s">
        <v>49</v>
      </c>
      <c r="W102" t="s">
        <v>57</v>
      </c>
      <c r="X102">
        <f>YEAR(Table1[[#This Row],[BookingDate]])</f>
        <v>2024</v>
      </c>
      <c r="Y102" t="str">
        <f>TEXT(Table1[[#This Row],[BookingDate]],"mmm")</f>
        <v>Jan</v>
      </c>
      <c r="Z102" t="str">
        <f>TEXT(Table1[[#This Row],[BookingDate]],"mmm-yyy")</f>
        <v>Jan-2024</v>
      </c>
      <c r="AA102" t="str">
        <f>IF(Table1[[#This Row],[ResolutionHours]]="","Pending",IF(Table1[[#This Row],[ResolutionHours]]&lt;=4,"0-4 Hours",IF(Table1[[#This Row],[ResolutionHours]]&lt;=8,"5-8 Hours",IF(Table1[[#This Row],[ResolutionHours]]&lt;=24,"9-24 Hours",IF(Table1[[#This Row],[ResolutionHours]]&lt;=48,"25-48 Hours","48+ Hours")))))</f>
        <v>Pending</v>
      </c>
      <c r="AB102" t="str">
        <f>IF(Table1[[#This Row],[ResolutionHours]]="","",Table1[[#This Row],[ResolutionHours]]-Table1[[#This Row],[SLATargetHours]])</f>
        <v/>
      </c>
    </row>
    <row r="103" spans="1:28" x14ac:dyDescent="0.25">
      <c r="A103" t="s">
        <v>231</v>
      </c>
      <c r="B103" t="s">
        <v>35</v>
      </c>
      <c r="C103" s="1">
        <v>45319.238738425927</v>
      </c>
      <c r="D103" t="s">
        <v>108</v>
      </c>
      <c r="E103" t="s">
        <v>123</v>
      </c>
      <c r="F103" t="s">
        <v>38</v>
      </c>
      <c r="G103" t="s">
        <v>39</v>
      </c>
      <c r="H103" t="s">
        <v>40</v>
      </c>
      <c r="I103" t="s">
        <v>41</v>
      </c>
      <c r="J103" t="s">
        <v>120</v>
      </c>
      <c r="K103">
        <v>4</v>
      </c>
      <c r="L103">
        <v>0.1</v>
      </c>
      <c r="M103">
        <v>3.61</v>
      </c>
      <c r="N103" s="1">
        <v>45319.389059814806</v>
      </c>
      <c r="O103" t="s">
        <v>43</v>
      </c>
      <c r="P103">
        <v>3.61</v>
      </c>
      <c r="Q103" t="s">
        <v>111</v>
      </c>
      <c r="R103" t="s">
        <v>92</v>
      </c>
      <c r="S103" t="s">
        <v>96</v>
      </c>
      <c r="T103" t="s">
        <v>85</v>
      </c>
      <c r="U103" t="s">
        <v>49</v>
      </c>
      <c r="V103" t="s">
        <v>48</v>
      </c>
      <c r="W103" t="s">
        <v>43</v>
      </c>
      <c r="X103">
        <f>YEAR(Table1[[#This Row],[BookingDate]])</f>
        <v>2024</v>
      </c>
      <c r="Y103" t="str">
        <f>TEXT(Table1[[#This Row],[BookingDate]],"mmm")</f>
        <v>Jan</v>
      </c>
      <c r="Z103" t="str">
        <f>TEXT(Table1[[#This Row],[BookingDate]],"mmm-yyy")</f>
        <v>Jan-2024</v>
      </c>
      <c r="AA103" t="str">
        <f>IF(Table1[[#This Row],[ResolutionHours]]="","Pending",IF(Table1[[#This Row],[ResolutionHours]]&lt;=4,"0-4 Hours",IF(Table1[[#This Row],[ResolutionHours]]&lt;=8,"5-8 Hours",IF(Table1[[#This Row],[ResolutionHours]]&lt;=24,"9-24 Hours",IF(Table1[[#This Row],[ResolutionHours]]&lt;=48,"25-48 Hours","48+ Hours")))))</f>
        <v>0-4 Hours</v>
      </c>
      <c r="AB103">
        <f>IF(Table1[[#This Row],[ResolutionHours]]="","",Table1[[#This Row],[ResolutionHours]]-Table1[[#This Row],[SLATargetHours]])</f>
        <v>-0.39000000000000012</v>
      </c>
    </row>
    <row r="104" spans="1:28" x14ac:dyDescent="0.25">
      <c r="A104" t="s">
        <v>442</v>
      </c>
      <c r="B104" t="s">
        <v>35</v>
      </c>
      <c r="C104" s="1">
        <v>45319.348576388889</v>
      </c>
      <c r="D104" t="s">
        <v>36</v>
      </c>
      <c r="E104" t="s">
        <v>81</v>
      </c>
      <c r="F104" t="s">
        <v>72</v>
      </c>
      <c r="G104" t="s">
        <v>39</v>
      </c>
      <c r="H104" t="s">
        <v>109</v>
      </c>
      <c r="I104" t="s">
        <v>64</v>
      </c>
      <c r="J104" t="s">
        <v>113</v>
      </c>
      <c r="K104">
        <v>48</v>
      </c>
      <c r="L104">
        <v>2.31</v>
      </c>
      <c r="M104">
        <v>35.07</v>
      </c>
      <c r="N104" s="1">
        <v>45320.810026516207</v>
      </c>
      <c r="O104" t="s">
        <v>43</v>
      </c>
      <c r="P104">
        <v>35.07</v>
      </c>
      <c r="Q104" t="s">
        <v>58</v>
      </c>
      <c r="R104" t="s">
        <v>67</v>
      </c>
      <c r="S104" t="s">
        <v>96</v>
      </c>
      <c r="T104" t="s">
        <v>75</v>
      </c>
      <c r="U104" t="s">
        <v>49</v>
      </c>
      <c r="V104" t="s">
        <v>49</v>
      </c>
      <c r="W104" t="s">
        <v>43</v>
      </c>
      <c r="X104">
        <f>YEAR(Table1[[#This Row],[BookingDate]])</f>
        <v>2024</v>
      </c>
      <c r="Y104" t="str">
        <f>TEXT(Table1[[#This Row],[BookingDate]],"mmm")</f>
        <v>Jan</v>
      </c>
      <c r="Z104" t="str">
        <f>TEXT(Table1[[#This Row],[BookingDate]],"mmm-yyy")</f>
        <v>Jan-2024</v>
      </c>
      <c r="AA104" t="str">
        <f>IF(Table1[[#This Row],[ResolutionHours]]="","Pending",IF(Table1[[#This Row],[ResolutionHours]]&lt;=4,"0-4 Hours",IF(Table1[[#This Row],[ResolutionHours]]&lt;=8,"5-8 Hours",IF(Table1[[#This Row],[ResolutionHours]]&lt;=24,"9-24 Hours",IF(Table1[[#This Row],[ResolutionHours]]&lt;=48,"25-48 Hours","48+ Hours")))))</f>
        <v>25-48 Hours</v>
      </c>
      <c r="AB104">
        <f>IF(Table1[[#This Row],[ResolutionHours]]="","",Table1[[#This Row],[ResolutionHours]]-Table1[[#This Row],[SLATargetHours]])</f>
        <v>-12.93</v>
      </c>
    </row>
    <row r="105" spans="1:28" x14ac:dyDescent="0.25">
      <c r="A105" t="s">
        <v>2847</v>
      </c>
      <c r="B105" t="s">
        <v>2126</v>
      </c>
      <c r="C105" s="1">
        <v>45319.361712962957</v>
      </c>
      <c r="D105" t="s">
        <v>87</v>
      </c>
      <c r="E105" t="s">
        <v>2138</v>
      </c>
      <c r="F105" t="s">
        <v>90</v>
      </c>
      <c r="G105" t="s">
        <v>2128</v>
      </c>
      <c r="H105" t="s">
        <v>109</v>
      </c>
      <c r="I105" t="s">
        <v>64</v>
      </c>
      <c r="J105" t="s">
        <v>99</v>
      </c>
      <c r="K105">
        <v>72</v>
      </c>
      <c r="L105">
        <v>5.51</v>
      </c>
      <c r="M105">
        <v>36.729999999999997</v>
      </c>
      <c r="N105" s="1">
        <v>45320.892129780092</v>
      </c>
      <c r="O105" t="s">
        <v>43</v>
      </c>
      <c r="P105">
        <v>36.729999999999997</v>
      </c>
      <c r="Q105" t="s">
        <v>44</v>
      </c>
      <c r="R105" t="s">
        <v>67</v>
      </c>
      <c r="S105" t="s">
        <v>60</v>
      </c>
      <c r="T105" t="s">
        <v>97</v>
      </c>
      <c r="U105" t="s">
        <v>49</v>
      </c>
      <c r="V105" t="s">
        <v>49</v>
      </c>
      <c r="W105" t="s">
        <v>43</v>
      </c>
      <c r="X105">
        <f>YEAR(Table1[[#This Row],[BookingDate]])</f>
        <v>2024</v>
      </c>
      <c r="Y105" t="str">
        <f>TEXT(Table1[[#This Row],[BookingDate]],"mmm")</f>
        <v>Jan</v>
      </c>
      <c r="Z105" t="str">
        <f>TEXT(Table1[[#This Row],[BookingDate]],"mmm-yyy")</f>
        <v>Jan-2024</v>
      </c>
      <c r="AA105" t="str">
        <f>IF(Table1[[#This Row],[ResolutionHours]]="","Pending",IF(Table1[[#This Row],[ResolutionHours]]&lt;=4,"0-4 Hours",IF(Table1[[#This Row],[ResolutionHours]]&lt;=8,"5-8 Hours",IF(Table1[[#This Row],[ResolutionHours]]&lt;=24,"9-24 Hours",IF(Table1[[#This Row],[ResolutionHours]]&lt;=48,"25-48 Hours","48+ Hours")))))</f>
        <v>25-48 Hours</v>
      </c>
      <c r="AB105">
        <f>IF(Table1[[#This Row],[ResolutionHours]]="","",Table1[[#This Row],[ResolutionHours]]-Table1[[#This Row],[SLATargetHours]])</f>
        <v>-35.270000000000003</v>
      </c>
    </row>
    <row r="106" spans="1:28" x14ac:dyDescent="0.25">
      <c r="A106" t="s">
        <v>2537</v>
      </c>
      <c r="B106" t="s">
        <v>2126</v>
      </c>
      <c r="C106" s="1">
        <v>45319.528263888889</v>
      </c>
      <c r="D106" t="s">
        <v>87</v>
      </c>
      <c r="E106" t="s">
        <v>2163</v>
      </c>
      <c r="F106" t="s">
        <v>72</v>
      </c>
      <c r="G106" t="s">
        <v>2128</v>
      </c>
      <c r="H106" t="s">
        <v>54</v>
      </c>
      <c r="I106" t="s">
        <v>73</v>
      </c>
      <c r="J106" t="s">
        <v>118</v>
      </c>
      <c r="K106">
        <v>72</v>
      </c>
      <c r="L106">
        <v>1.91</v>
      </c>
      <c r="N106" s="1"/>
      <c r="O106" t="s">
        <v>57</v>
      </c>
      <c r="P106">
        <v>16859.32</v>
      </c>
      <c r="Q106" t="s">
        <v>66</v>
      </c>
      <c r="R106" t="s">
        <v>59</v>
      </c>
      <c r="S106" t="s">
        <v>46</v>
      </c>
      <c r="T106" t="s">
        <v>100</v>
      </c>
      <c r="U106" t="s">
        <v>49</v>
      </c>
      <c r="V106" t="s">
        <v>49</v>
      </c>
      <c r="W106" t="s">
        <v>57</v>
      </c>
      <c r="X106">
        <f>YEAR(Table1[[#This Row],[BookingDate]])</f>
        <v>2024</v>
      </c>
      <c r="Y106" t="str">
        <f>TEXT(Table1[[#This Row],[BookingDate]],"mmm")</f>
        <v>Jan</v>
      </c>
      <c r="Z106" t="str">
        <f>TEXT(Table1[[#This Row],[BookingDate]],"mmm-yyy")</f>
        <v>Jan-2024</v>
      </c>
      <c r="AA106" t="str">
        <f>IF(Table1[[#This Row],[ResolutionHours]]="","Pending",IF(Table1[[#This Row],[ResolutionHours]]&lt;=4,"0-4 Hours",IF(Table1[[#This Row],[ResolutionHours]]&lt;=8,"5-8 Hours",IF(Table1[[#This Row],[ResolutionHours]]&lt;=24,"9-24 Hours",IF(Table1[[#This Row],[ResolutionHours]]&lt;=48,"25-48 Hours","48+ Hours")))))</f>
        <v>Pending</v>
      </c>
      <c r="AB106" t="str">
        <f>IF(Table1[[#This Row],[ResolutionHours]]="","",Table1[[#This Row],[ResolutionHours]]-Table1[[#This Row],[SLATargetHours]])</f>
        <v/>
      </c>
    </row>
    <row r="107" spans="1:28" x14ac:dyDescent="0.25">
      <c r="A107" t="s">
        <v>1768</v>
      </c>
      <c r="B107" t="s">
        <v>1116</v>
      </c>
      <c r="C107" s="1">
        <v>45319.813831018517</v>
      </c>
      <c r="D107" t="s">
        <v>36</v>
      </c>
      <c r="E107" t="s">
        <v>1126</v>
      </c>
      <c r="F107" t="s">
        <v>38</v>
      </c>
      <c r="G107" t="s">
        <v>1118</v>
      </c>
      <c r="H107" t="s">
        <v>40</v>
      </c>
      <c r="I107" t="s">
        <v>73</v>
      </c>
      <c r="J107" t="s">
        <v>110</v>
      </c>
      <c r="K107">
        <v>48</v>
      </c>
      <c r="L107">
        <v>5.3</v>
      </c>
      <c r="M107">
        <v>95.17</v>
      </c>
      <c r="N107" s="1">
        <v>45323.779342094909</v>
      </c>
      <c r="O107" t="s">
        <v>128</v>
      </c>
      <c r="P107">
        <v>95.17</v>
      </c>
      <c r="Q107" t="s">
        <v>58</v>
      </c>
      <c r="R107" t="s">
        <v>67</v>
      </c>
      <c r="S107" t="s">
        <v>79</v>
      </c>
      <c r="T107" t="s">
        <v>85</v>
      </c>
      <c r="U107" t="s">
        <v>49</v>
      </c>
      <c r="V107" t="s">
        <v>49</v>
      </c>
      <c r="W107" t="s">
        <v>128</v>
      </c>
      <c r="X107">
        <f>YEAR(Table1[[#This Row],[BookingDate]])</f>
        <v>2024</v>
      </c>
      <c r="Y107" t="str">
        <f>TEXT(Table1[[#This Row],[BookingDate]],"mmm")</f>
        <v>Jan</v>
      </c>
      <c r="Z107" t="str">
        <f>TEXT(Table1[[#This Row],[BookingDate]],"mmm-yyy")</f>
        <v>Jan-2024</v>
      </c>
      <c r="AA107" t="str">
        <f>IF(Table1[[#This Row],[ResolutionHours]]="","Pending",IF(Table1[[#This Row],[ResolutionHours]]&lt;=4,"0-4 Hours",IF(Table1[[#This Row],[ResolutionHours]]&lt;=8,"5-8 Hours",IF(Table1[[#This Row],[ResolutionHours]]&lt;=24,"9-24 Hours",IF(Table1[[#This Row],[ResolutionHours]]&lt;=48,"25-48 Hours","48+ Hours")))))</f>
        <v>48+ Hours</v>
      </c>
      <c r="AB107">
        <f>IF(Table1[[#This Row],[ResolutionHours]]="","",Table1[[#This Row],[ResolutionHours]]-Table1[[#This Row],[SLATargetHours]])</f>
        <v>47.17</v>
      </c>
    </row>
    <row r="108" spans="1:28" x14ac:dyDescent="0.25">
      <c r="A108" t="s">
        <v>2561</v>
      </c>
      <c r="B108" t="s">
        <v>2126</v>
      </c>
      <c r="C108" s="1">
        <v>45319.938287037039</v>
      </c>
      <c r="D108" t="s">
        <v>87</v>
      </c>
      <c r="E108" t="s">
        <v>2138</v>
      </c>
      <c r="F108" t="s">
        <v>72</v>
      </c>
      <c r="G108" t="s">
        <v>2128</v>
      </c>
      <c r="H108" t="s">
        <v>54</v>
      </c>
      <c r="I108" t="s">
        <v>73</v>
      </c>
      <c r="J108" t="s">
        <v>42</v>
      </c>
      <c r="K108">
        <v>72</v>
      </c>
      <c r="L108">
        <v>11.68</v>
      </c>
      <c r="N108" s="1"/>
      <c r="O108" t="s">
        <v>57</v>
      </c>
      <c r="P108">
        <v>16849.48</v>
      </c>
      <c r="Q108" t="s">
        <v>44</v>
      </c>
      <c r="R108" t="s">
        <v>45</v>
      </c>
      <c r="S108" t="s">
        <v>79</v>
      </c>
      <c r="T108" t="s">
        <v>61</v>
      </c>
      <c r="U108" t="s">
        <v>49</v>
      </c>
      <c r="V108" t="s">
        <v>49</v>
      </c>
      <c r="W108" t="s">
        <v>57</v>
      </c>
      <c r="X108">
        <f>YEAR(Table1[[#This Row],[BookingDate]])</f>
        <v>2024</v>
      </c>
      <c r="Y108" t="str">
        <f>TEXT(Table1[[#This Row],[BookingDate]],"mmm")</f>
        <v>Jan</v>
      </c>
      <c r="Z108" t="str">
        <f>TEXT(Table1[[#This Row],[BookingDate]],"mmm-yyy")</f>
        <v>Jan-2024</v>
      </c>
      <c r="AA108" t="str">
        <f>IF(Table1[[#This Row],[ResolutionHours]]="","Pending",IF(Table1[[#This Row],[ResolutionHours]]&lt;=4,"0-4 Hours",IF(Table1[[#This Row],[ResolutionHours]]&lt;=8,"5-8 Hours",IF(Table1[[#This Row],[ResolutionHours]]&lt;=24,"9-24 Hours",IF(Table1[[#This Row],[ResolutionHours]]&lt;=48,"25-48 Hours","48+ Hours")))))</f>
        <v>Pending</v>
      </c>
      <c r="AB108" t="str">
        <f>IF(Table1[[#This Row],[ResolutionHours]]="","",Table1[[#This Row],[ResolutionHours]]-Table1[[#This Row],[SLATargetHours]])</f>
        <v/>
      </c>
    </row>
    <row r="109" spans="1:28" x14ac:dyDescent="0.25">
      <c r="A109" t="s">
        <v>2406</v>
      </c>
      <c r="B109" t="s">
        <v>2126</v>
      </c>
      <c r="C109" s="1">
        <v>45320.304699074077</v>
      </c>
      <c r="D109" t="s">
        <v>104</v>
      </c>
      <c r="E109" t="s">
        <v>2163</v>
      </c>
      <c r="F109" t="s">
        <v>126</v>
      </c>
      <c r="G109" t="s">
        <v>2128</v>
      </c>
      <c r="H109" t="s">
        <v>40</v>
      </c>
      <c r="I109" t="s">
        <v>73</v>
      </c>
      <c r="J109" t="s">
        <v>110</v>
      </c>
      <c r="K109">
        <v>8</v>
      </c>
      <c r="L109">
        <v>0.6</v>
      </c>
      <c r="M109">
        <v>6.73</v>
      </c>
      <c r="N109" s="1">
        <v>45320.585070173613</v>
      </c>
      <c r="O109" t="s">
        <v>43</v>
      </c>
      <c r="P109">
        <v>6.73</v>
      </c>
      <c r="Q109" t="s">
        <v>58</v>
      </c>
      <c r="R109" t="s">
        <v>92</v>
      </c>
      <c r="S109" t="s">
        <v>46</v>
      </c>
      <c r="T109" t="s">
        <v>100</v>
      </c>
      <c r="U109" t="s">
        <v>49</v>
      </c>
      <c r="V109" t="s">
        <v>49</v>
      </c>
      <c r="W109" t="s">
        <v>43</v>
      </c>
      <c r="X109">
        <f>YEAR(Table1[[#This Row],[BookingDate]])</f>
        <v>2024</v>
      </c>
      <c r="Y109" t="str">
        <f>TEXT(Table1[[#This Row],[BookingDate]],"mmm")</f>
        <v>Jan</v>
      </c>
      <c r="Z109" t="str">
        <f>TEXT(Table1[[#This Row],[BookingDate]],"mmm-yyy")</f>
        <v>Jan-2024</v>
      </c>
      <c r="AA109" t="str">
        <f>IF(Table1[[#This Row],[ResolutionHours]]="","Pending",IF(Table1[[#This Row],[ResolutionHours]]&lt;=4,"0-4 Hours",IF(Table1[[#This Row],[ResolutionHours]]&lt;=8,"5-8 Hours",IF(Table1[[#This Row],[ResolutionHours]]&lt;=24,"9-24 Hours",IF(Table1[[#This Row],[ResolutionHours]]&lt;=48,"25-48 Hours","48+ Hours")))))</f>
        <v>5-8 Hours</v>
      </c>
      <c r="AB109">
        <f>IF(Table1[[#This Row],[ResolutionHours]]="","",Table1[[#This Row],[ResolutionHours]]-Table1[[#This Row],[SLATargetHours]])</f>
        <v>-1.2699999999999996</v>
      </c>
    </row>
    <row r="110" spans="1:28" x14ac:dyDescent="0.25">
      <c r="A110" t="s">
        <v>2177</v>
      </c>
      <c r="B110" t="s">
        <v>2126</v>
      </c>
      <c r="C110" s="1">
        <v>45320.50508101852</v>
      </c>
      <c r="D110" t="s">
        <v>36</v>
      </c>
      <c r="E110" t="s">
        <v>2163</v>
      </c>
      <c r="F110" t="s">
        <v>38</v>
      </c>
      <c r="G110" t="s">
        <v>2128</v>
      </c>
      <c r="H110" t="s">
        <v>63</v>
      </c>
      <c r="I110" t="s">
        <v>55</v>
      </c>
      <c r="J110" t="s">
        <v>132</v>
      </c>
      <c r="K110">
        <v>48</v>
      </c>
      <c r="L110">
        <v>2.4</v>
      </c>
      <c r="N110" s="1"/>
      <c r="O110" t="s">
        <v>57</v>
      </c>
      <c r="P110">
        <v>16835.88</v>
      </c>
      <c r="Q110" t="s">
        <v>44</v>
      </c>
      <c r="R110" t="s">
        <v>67</v>
      </c>
      <c r="S110" t="s">
        <v>68</v>
      </c>
      <c r="T110" t="s">
        <v>93</v>
      </c>
      <c r="U110" t="s">
        <v>49</v>
      </c>
      <c r="V110" t="s">
        <v>49</v>
      </c>
      <c r="W110" t="s">
        <v>57</v>
      </c>
      <c r="X110">
        <f>YEAR(Table1[[#This Row],[BookingDate]])</f>
        <v>2024</v>
      </c>
      <c r="Y110" t="str">
        <f>TEXT(Table1[[#This Row],[BookingDate]],"mmm")</f>
        <v>Jan</v>
      </c>
      <c r="Z110" t="str">
        <f>TEXT(Table1[[#This Row],[BookingDate]],"mmm-yyy")</f>
        <v>Jan-2024</v>
      </c>
      <c r="AA110" t="str">
        <f>IF(Table1[[#This Row],[ResolutionHours]]="","Pending",IF(Table1[[#This Row],[ResolutionHours]]&lt;=4,"0-4 Hours",IF(Table1[[#This Row],[ResolutionHours]]&lt;=8,"5-8 Hours",IF(Table1[[#This Row],[ResolutionHours]]&lt;=24,"9-24 Hours",IF(Table1[[#This Row],[ResolutionHours]]&lt;=48,"25-48 Hours","48+ Hours")))))</f>
        <v>Pending</v>
      </c>
      <c r="AB110" t="str">
        <f>IF(Table1[[#This Row],[ResolutionHours]]="","",Table1[[#This Row],[ResolutionHours]]-Table1[[#This Row],[SLATargetHours]])</f>
        <v/>
      </c>
    </row>
    <row r="111" spans="1:28" x14ac:dyDescent="0.25">
      <c r="A111" t="s">
        <v>1523</v>
      </c>
      <c r="B111" t="s">
        <v>1116</v>
      </c>
      <c r="C111" s="1">
        <v>45320.586689814823</v>
      </c>
      <c r="D111" t="s">
        <v>36</v>
      </c>
      <c r="E111" t="s">
        <v>1131</v>
      </c>
      <c r="F111" t="s">
        <v>90</v>
      </c>
      <c r="G111" t="s">
        <v>1118</v>
      </c>
      <c r="H111" t="s">
        <v>40</v>
      </c>
      <c r="I111" t="s">
        <v>46</v>
      </c>
      <c r="J111" t="s">
        <v>91</v>
      </c>
      <c r="K111">
        <v>48</v>
      </c>
      <c r="L111">
        <v>8.4700000000000006</v>
      </c>
      <c r="M111">
        <v>32.69</v>
      </c>
      <c r="N111" s="1">
        <v>45321.948727835646</v>
      </c>
      <c r="O111" t="s">
        <v>43</v>
      </c>
      <c r="P111">
        <v>32.69</v>
      </c>
      <c r="Q111" t="s">
        <v>44</v>
      </c>
      <c r="R111" t="s">
        <v>59</v>
      </c>
      <c r="S111" t="s">
        <v>79</v>
      </c>
      <c r="T111" t="s">
        <v>69</v>
      </c>
      <c r="U111" t="s">
        <v>49</v>
      </c>
      <c r="V111" t="s">
        <v>48</v>
      </c>
      <c r="W111" t="s">
        <v>43</v>
      </c>
      <c r="X111">
        <f>YEAR(Table1[[#This Row],[BookingDate]])</f>
        <v>2024</v>
      </c>
      <c r="Y111" t="str">
        <f>TEXT(Table1[[#This Row],[BookingDate]],"mmm")</f>
        <v>Jan</v>
      </c>
      <c r="Z111" t="str">
        <f>TEXT(Table1[[#This Row],[BookingDate]],"mmm-yyy")</f>
        <v>Jan-2024</v>
      </c>
      <c r="AA111" t="str">
        <f>IF(Table1[[#This Row],[ResolutionHours]]="","Pending",IF(Table1[[#This Row],[ResolutionHours]]&lt;=4,"0-4 Hours",IF(Table1[[#This Row],[ResolutionHours]]&lt;=8,"5-8 Hours",IF(Table1[[#This Row],[ResolutionHours]]&lt;=24,"9-24 Hours",IF(Table1[[#This Row],[ResolutionHours]]&lt;=48,"25-48 Hours","48+ Hours")))))</f>
        <v>25-48 Hours</v>
      </c>
      <c r="AB111">
        <f>IF(Table1[[#This Row],[ResolutionHours]]="","",Table1[[#This Row],[ResolutionHours]]-Table1[[#This Row],[SLATargetHours]])</f>
        <v>-15.310000000000002</v>
      </c>
    </row>
    <row r="112" spans="1:28" x14ac:dyDescent="0.25">
      <c r="A112" t="s">
        <v>2144</v>
      </c>
      <c r="B112" t="s">
        <v>2126</v>
      </c>
      <c r="C112" s="1">
        <v>45320.604178240741</v>
      </c>
      <c r="D112" t="s">
        <v>87</v>
      </c>
      <c r="E112" t="s">
        <v>2134</v>
      </c>
      <c r="F112" t="s">
        <v>72</v>
      </c>
      <c r="G112" t="s">
        <v>2128</v>
      </c>
      <c r="H112" t="s">
        <v>63</v>
      </c>
      <c r="I112" t="s">
        <v>41</v>
      </c>
      <c r="J112" t="s">
        <v>113</v>
      </c>
      <c r="K112">
        <v>72</v>
      </c>
      <c r="L112">
        <v>2.81</v>
      </c>
      <c r="N112" s="1"/>
      <c r="O112" t="s">
        <v>57</v>
      </c>
      <c r="P112">
        <v>16833.5</v>
      </c>
      <c r="Q112" t="s">
        <v>44</v>
      </c>
      <c r="R112" t="s">
        <v>92</v>
      </c>
      <c r="S112" t="s">
        <v>96</v>
      </c>
      <c r="T112" t="s">
        <v>93</v>
      </c>
      <c r="U112" t="s">
        <v>49</v>
      </c>
      <c r="V112" t="s">
        <v>49</v>
      </c>
      <c r="W112" t="s">
        <v>57</v>
      </c>
      <c r="X112">
        <f>YEAR(Table1[[#This Row],[BookingDate]])</f>
        <v>2024</v>
      </c>
      <c r="Y112" t="str">
        <f>TEXT(Table1[[#This Row],[BookingDate]],"mmm")</f>
        <v>Jan</v>
      </c>
      <c r="Z112" t="str">
        <f>TEXT(Table1[[#This Row],[BookingDate]],"mmm-yyy")</f>
        <v>Jan-2024</v>
      </c>
      <c r="AA112" t="str">
        <f>IF(Table1[[#This Row],[ResolutionHours]]="","Pending",IF(Table1[[#This Row],[ResolutionHours]]&lt;=4,"0-4 Hours",IF(Table1[[#This Row],[ResolutionHours]]&lt;=8,"5-8 Hours",IF(Table1[[#This Row],[ResolutionHours]]&lt;=24,"9-24 Hours",IF(Table1[[#This Row],[ResolutionHours]]&lt;=48,"25-48 Hours","48+ Hours")))))</f>
        <v>Pending</v>
      </c>
      <c r="AB112" t="str">
        <f>IF(Table1[[#This Row],[ResolutionHours]]="","",Table1[[#This Row],[ResolutionHours]]-Table1[[#This Row],[SLATargetHours]])</f>
        <v/>
      </c>
    </row>
    <row r="113" spans="1:28" x14ac:dyDescent="0.25">
      <c r="A113" t="s">
        <v>984</v>
      </c>
      <c r="B113" t="s">
        <v>35</v>
      </c>
      <c r="C113" s="1">
        <v>45321.350590277783</v>
      </c>
      <c r="D113" t="s">
        <v>51</v>
      </c>
      <c r="E113" t="s">
        <v>37</v>
      </c>
      <c r="F113" t="s">
        <v>72</v>
      </c>
      <c r="G113" t="s">
        <v>39</v>
      </c>
      <c r="H113" t="s">
        <v>40</v>
      </c>
      <c r="I113" t="s">
        <v>41</v>
      </c>
      <c r="J113" t="s">
        <v>78</v>
      </c>
      <c r="K113">
        <v>24</v>
      </c>
      <c r="L113">
        <v>5.35</v>
      </c>
      <c r="M113">
        <v>8.65</v>
      </c>
      <c r="N113" s="1">
        <v>45321.710918680546</v>
      </c>
      <c r="O113" t="s">
        <v>43</v>
      </c>
      <c r="P113">
        <v>8.65</v>
      </c>
      <c r="Q113" t="s">
        <v>58</v>
      </c>
      <c r="R113" t="s">
        <v>59</v>
      </c>
      <c r="S113" t="s">
        <v>79</v>
      </c>
      <c r="T113" t="s">
        <v>69</v>
      </c>
      <c r="U113" t="s">
        <v>49</v>
      </c>
      <c r="V113" t="s">
        <v>48</v>
      </c>
      <c r="W113" t="s">
        <v>43</v>
      </c>
      <c r="X113">
        <f>YEAR(Table1[[#This Row],[BookingDate]])</f>
        <v>2024</v>
      </c>
      <c r="Y113" t="str">
        <f>TEXT(Table1[[#This Row],[BookingDate]],"mmm")</f>
        <v>Jan</v>
      </c>
      <c r="Z113" t="str">
        <f>TEXT(Table1[[#This Row],[BookingDate]],"mmm-yyy")</f>
        <v>Jan-2024</v>
      </c>
      <c r="AA113" t="str">
        <f>IF(Table1[[#This Row],[ResolutionHours]]="","Pending",IF(Table1[[#This Row],[ResolutionHours]]&lt;=4,"0-4 Hours",IF(Table1[[#This Row],[ResolutionHours]]&lt;=8,"5-8 Hours",IF(Table1[[#This Row],[ResolutionHours]]&lt;=24,"9-24 Hours",IF(Table1[[#This Row],[ResolutionHours]]&lt;=48,"25-48 Hours","48+ Hours")))))</f>
        <v>9-24 Hours</v>
      </c>
      <c r="AB113">
        <f>IF(Table1[[#This Row],[ResolutionHours]]="","",Table1[[#This Row],[ResolutionHours]]-Table1[[#This Row],[SLATargetHours]])</f>
        <v>-15.35</v>
      </c>
    </row>
    <row r="114" spans="1:28" x14ac:dyDescent="0.25">
      <c r="A114" t="s">
        <v>364</v>
      </c>
      <c r="B114" t="s">
        <v>35</v>
      </c>
      <c r="C114" s="1">
        <v>45322.419953703713</v>
      </c>
      <c r="D114" t="s">
        <v>36</v>
      </c>
      <c r="E114" t="s">
        <v>123</v>
      </c>
      <c r="F114" t="s">
        <v>72</v>
      </c>
      <c r="G114" t="s">
        <v>39</v>
      </c>
      <c r="H114" t="s">
        <v>40</v>
      </c>
      <c r="I114" t="s">
        <v>41</v>
      </c>
      <c r="J114" t="s">
        <v>157</v>
      </c>
      <c r="K114">
        <v>48</v>
      </c>
      <c r="L114">
        <v>4.4000000000000004</v>
      </c>
      <c r="M114">
        <v>46.62</v>
      </c>
      <c r="N114" s="1">
        <v>45324.362344537039</v>
      </c>
      <c r="O114" t="s">
        <v>43</v>
      </c>
      <c r="P114">
        <v>46.62</v>
      </c>
      <c r="Q114" t="s">
        <v>58</v>
      </c>
      <c r="R114" t="s">
        <v>59</v>
      </c>
      <c r="S114" t="s">
        <v>68</v>
      </c>
      <c r="T114" t="s">
        <v>75</v>
      </c>
      <c r="U114" t="s">
        <v>49</v>
      </c>
      <c r="V114" t="s">
        <v>49</v>
      </c>
      <c r="W114" t="s">
        <v>43</v>
      </c>
      <c r="X114">
        <f>YEAR(Table1[[#This Row],[BookingDate]])</f>
        <v>2024</v>
      </c>
      <c r="Y114" t="str">
        <f>TEXT(Table1[[#This Row],[BookingDate]],"mmm")</f>
        <v>Jan</v>
      </c>
      <c r="Z114" t="str">
        <f>TEXT(Table1[[#This Row],[BookingDate]],"mmm-yyy")</f>
        <v>Jan-2024</v>
      </c>
      <c r="AA114" t="str">
        <f>IF(Table1[[#This Row],[ResolutionHours]]="","Pending",IF(Table1[[#This Row],[ResolutionHours]]&lt;=4,"0-4 Hours",IF(Table1[[#This Row],[ResolutionHours]]&lt;=8,"5-8 Hours",IF(Table1[[#This Row],[ResolutionHours]]&lt;=24,"9-24 Hours",IF(Table1[[#This Row],[ResolutionHours]]&lt;=48,"25-48 Hours","48+ Hours")))))</f>
        <v>25-48 Hours</v>
      </c>
      <c r="AB114">
        <f>IF(Table1[[#This Row],[ResolutionHours]]="","",Table1[[#This Row],[ResolutionHours]]-Table1[[#This Row],[SLATargetHours]])</f>
        <v>-1.3800000000000026</v>
      </c>
    </row>
    <row r="115" spans="1:28" x14ac:dyDescent="0.25">
      <c r="A115" t="s">
        <v>2190</v>
      </c>
      <c r="B115" t="s">
        <v>2126</v>
      </c>
      <c r="C115" s="1">
        <v>45322.527384259258</v>
      </c>
      <c r="D115" t="s">
        <v>104</v>
      </c>
      <c r="E115" t="s">
        <v>2138</v>
      </c>
      <c r="F115" t="s">
        <v>126</v>
      </c>
      <c r="G115" t="s">
        <v>2128</v>
      </c>
      <c r="H115" t="s">
        <v>54</v>
      </c>
      <c r="I115" t="s">
        <v>41</v>
      </c>
      <c r="J115" t="s">
        <v>165</v>
      </c>
      <c r="K115">
        <v>8</v>
      </c>
      <c r="L115">
        <v>1.1499999999999999</v>
      </c>
      <c r="N115" s="1"/>
      <c r="O115" t="s">
        <v>57</v>
      </c>
      <c r="P115">
        <v>16787.34</v>
      </c>
      <c r="Q115" t="s">
        <v>58</v>
      </c>
      <c r="R115" t="s">
        <v>114</v>
      </c>
      <c r="S115" t="s">
        <v>68</v>
      </c>
      <c r="T115" t="s">
        <v>47</v>
      </c>
      <c r="U115" t="s">
        <v>49</v>
      </c>
      <c r="V115" t="s">
        <v>49</v>
      </c>
      <c r="W115" t="s">
        <v>57</v>
      </c>
      <c r="X115">
        <f>YEAR(Table1[[#This Row],[BookingDate]])</f>
        <v>2024</v>
      </c>
      <c r="Y115" t="str">
        <f>TEXT(Table1[[#This Row],[BookingDate]],"mmm")</f>
        <v>Jan</v>
      </c>
      <c r="Z115" t="str">
        <f>TEXT(Table1[[#This Row],[BookingDate]],"mmm-yyy")</f>
        <v>Jan-2024</v>
      </c>
      <c r="AA115" t="str">
        <f>IF(Table1[[#This Row],[ResolutionHours]]="","Pending",IF(Table1[[#This Row],[ResolutionHours]]&lt;=4,"0-4 Hours",IF(Table1[[#This Row],[ResolutionHours]]&lt;=8,"5-8 Hours",IF(Table1[[#This Row],[ResolutionHours]]&lt;=24,"9-24 Hours",IF(Table1[[#This Row],[ResolutionHours]]&lt;=48,"25-48 Hours","48+ Hours")))))</f>
        <v>Pending</v>
      </c>
      <c r="AB115" t="str">
        <f>IF(Table1[[#This Row],[ResolutionHours]]="","",Table1[[#This Row],[ResolutionHours]]-Table1[[#This Row],[SLATargetHours]])</f>
        <v/>
      </c>
    </row>
    <row r="116" spans="1:28" x14ac:dyDescent="0.25">
      <c r="A116" t="s">
        <v>2473</v>
      </c>
      <c r="B116" t="s">
        <v>2126</v>
      </c>
      <c r="C116" s="1">
        <v>45322.639293981483</v>
      </c>
      <c r="D116" t="s">
        <v>104</v>
      </c>
      <c r="E116" t="s">
        <v>2142</v>
      </c>
      <c r="F116" t="s">
        <v>126</v>
      </c>
      <c r="G116" t="s">
        <v>2128</v>
      </c>
      <c r="H116" t="s">
        <v>63</v>
      </c>
      <c r="I116" t="s">
        <v>41</v>
      </c>
      <c r="J116" t="s">
        <v>99</v>
      </c>
      <c r="K116">
        <v>8</v>
      </c>
      <c r="L116">
        <v>0.97</v>
      </c>
      <c r="N116" s="1"/>
      <c r="O116" t="s">
        <v>57</v>
      </c>
      <c r="P116">
        <v>16784.66</v>
      </c>
      <c r="Q116" t="s">
        <v>58</v>
      </c>
      <c r="R116" t="s">
        <v>92</v>
      </c>
      <c r="S116" t="s">
        <v>68</v>
      </c>
      <c r="T116" t="s">
        <v>121</v>
      </c>
      <c r="U116" t="s">
        <v>49</v>
      </c>
      <c r="V116" t="s">
        <v>49</v>
      </c>
      <c r="W116" t="s">
        <v>57</v>
      </c>
      <c r="X116">
        <f>YEAR(Table1[[#This Row],[BookingDate]])</f>
        <v>2024</v>
      </c>
      <c r="Y116" t="str">
        <f>TEXT(Table1[[#This Row],[BookingDate]],"mmm")</f>
        <v>Jan</v>
      </c>
      <c r="Z116" t="str">
        <f>TEXT(Table1[[#This Row],[BookingDate]],"mmm-yyy")</f>
        <v>Jan-2024</v>
      </c>
      <c r="AA116" t="str">
        <f>IF(Table1[[#This Row],[ResolutionHours]]="","Pending",IF(Table1[[#This Row],[ResolutionHours]]&lt;=4,"0-4 Hours",IF(Table1[[#This Row],[ResolutionHours]]&lt;=8,"5-8 Hours",IF(Table1[[#This Row],[ResolutionHours]]&lt;=24,"9-24 Hours",IF(Table1[[#This Row],[ResolutionHours]]&lt;=48,"25-48 Hours","48+ Hours")))))</f>
        <v>Pending</v>
      </c>
      <c r="AB116" t="str">
        <f>IF(Table1[[#This Row],[ResolutionHours]]="","",Table1[[#This Row],[ResolutionHours]]-Table1[[#This Row],[SLATargetHours]])</f>
        <v/>
      </c>
    </row>
    <row r="117" spans="1:28" x14ac:dyDescent="0.25">
      <c r="A117" t="s">
        <v>1752</v>
      </c>
      <c r="B117" t="s">
        <v>1116</v>
      </c>
      <c r="C117" s="1">
        <v>45322.709328703713</v>
      </c>
      <c r="D117" t="s">
        <v>104</v>
      </c>
      <c r="E117" t="s">
        <v>1140</v>
      </c>
      <c r="F117" t="s">
        <v>72</v>
      </c>
      <c r="G117" t="s">
        <v>1118</v>
      </c>
      <c r="H117" t="s">
        <v>40</v>
      </c>
      <c r="I117" t="s">
        <v>41</v>
      </c>
      <c r="J117" t="s">
        <v>56</v>
      </c>
      <c r="K117">
        <v>8</v>
      </c>
      <c r="L117">
        <v>0.43</v>
      </c>
      <c r="M117">
        <v>13.32</v>
      </c>
      <c r="N117" s="1">
        <v>45323.264357199077</v>
      </c>
      <c r="O117" t="s">
        <v>128</v>
      </c>
      <c r="P117">
        <v>13.32</v>
      </c>
      <c r="Q117" t="s">
        <v>58</v>
      </c>
      <c r="R117" t="s">
        <v>67</v>
      </c>
      <c r="S117" t="s">
        <v>96</v>
      </c>
      <c r="T117" t="s">
        <v>97</v>
      </c>
      <c r="U117" t="s">
        <v>49</v>
      </c>
      <c r="V117" t="s">
        <v>49</v>
      </c>
      <c r="W117" t="s">
        <v>128</v>
      </c>
      <c r="X117">
        <f>YEAR(Table1[[#This Row],[BookingDate]])</f>
        <v>2024</v>
      </c>
      <c r="Y117" t="str">
        <f>TEXT(Table1[[#This Row],[BookingDate]],"mmm")</f>
        <v>Jan</v>
      </c>
      <c r="Z117" t="str">
        <f>TEXT(Table1[[#This Row],[BookingDate]],"mmm-yyy")</f>
        <v>Jan-2024</v>
      </c>
      <c r="AA117" t="str">
        <f>IF(Table1[[#This Row],[ResolutionHours]]="","Pending",IF(Table1[[#This Row],[ResolutionHours]]&lt;=4,"0-4 Hours",IF(Table1[[#This Row],[ResolutionHours]]&lt;=8,"5-8 Hours",IF(Table1[[#This Row],[ResolutionHours]]&lt;=24,"9-24 Hours",IF(Table1[[#This Row],[ResolutionHours]]&lt;=48,"25-48 Hours","48+ Hours")))))</f>
        <v>9-24 Hours</v>
      </c>
      <c r="AB117">
        <f>IF(Table1[[#This Row],[ResolutionHours]]="","",Table1[[#This Row],[ResolutionHours]]-Table1[[#This Row],[SLATargetHours]])</f>
        <v>5.32</v>
      </c>
    </row>
    <row r="118" spans="1:28" x14ac:dyDescent="0.25">
      <c r="A118" t="s">
        <v>1016</v>
      </c>
      <c r="B118" t="s">
        <v>35</v>
      </c>
      <c r="C118" s="1">
        <v>45322.958252314813</v>
      </c>
      <c r="D118" t="s">
        <v>36</v>
      </c>
      <c r="E118" t="s">
        <v>77</v>
      </c>
      <c r="F118" t="s">
        <v>38</v>
      </c>
      <c r="G118" t="s">
        <v>39</v>
      </c>
      <c r="H118" t="s">
        <v>40</v>
      </c>
      <c r="I118" t="s">
        <v>82</v>
      </c>
      <c r="J118" t="s">
        <v>157</v>
      </c>
      <c r="K118">
        <v>48</v>
      </c>
      <c r="L118">
        <v>8.56</v>
      </c>
      <c r="M118">
        <v>26.66</v>
      </c>
      <c r="N118" s="1">
        <v>45324.069085196759</v>
      </c>
      <c r="O118" t="s">
        <v>43</v>
      </c>
      <c r="P118">
        <v>26.66</v>
      </c>
      <c r="Q118" t="s">
        <v>44</v>
      </c>
      <c r="R118" t="s">
        <v>45</v>
      </c>
      <c r="S118" t="s">
        <v>60</v>
      </c>
      <c r="T118" t="s">
        <v>115</v>
      </c>
      <c r="U118" t="s">
        <v>49</v>
      </c>
      <c r="V118" t="s">
        <v>49</v>
      </c>
      <c r="W118" t="s">
        <v>43</v>
      </c>
      <c r="X118">
        <f>YEAR(Table1[[#This Row],[BookingDate]])</f>
        <v>2024</v>
      </c>
      <c r="Y118" t="str">
        <f>TEXT(Table1[[#This Row],[BookingDate]],"mmm")</f>
        <v>Jan</v>
      </c>
      <c r="Z118" t="str">
        <f>TEXT(Table1[[#This Row],[BookingDate]],"mmm-yyy")</f>
        <v>Jan-2024</v>
      </c>
      <c r="AA118" t="str">
        <f>IF(Table1[[#This Row],[ResolutionHours]]="","Pending",IF(Table1[[#This Row],[ResolutionHours]]&lt;=4,"0-4 Hours",IF(Table1[[#This Row],[ResolutionHours]]&lt;=8,"5-8 Hours",IF(Table1[[#This Row],[ResolutionHours]]&lt;=24,"9-24 Hours",IF(Table1[[#This Row],[ResolutionHours]]&lt;=48,"25-48 Hours","48+ Hours")))))</f>
        <v>25-48 Hours</v>
      </c>
      <c r="AB118">
        <f>IF(Table1[[#This Row],[ResolutionHours]]="","",Table1[[#This Row],[ResolutionHours]]-Table1[[#This Row],[SLATargetHours]])</f>
        <v>-21.34</v>
      </c>
    </row>
    <row r="119" spans="1:28" x14ac:dyDescent="0.25">
      <c r="A119" t="s">
        <v>3087</v>
      </c>
      <c r="B119" t="s">
        <v>2126</v>
      </c>
      <c r="C119" s="1">
        <v>45322.996828703697</v>
      </c>
      <c r="D119" t="s">
        <v>51</v>
      </c>
      <c r="E119" t="s">
        <v>2130</v>
      </c>
      <c r="F119" t="s">
        <v>38</v>
      </c>
      <c r="G119" t="s">
        <v>2128</v>
      </c>
      <c r="H119" t="s">
        <v>136</v>
      </c>
      <c r="I119" t="s">
        <v>46</v>
      </c>
      <c r="J119" t="s">
        <v>160</v>
      </c>
      <c r="K119">
        <v>24</v>
      </c>
      <c r="L119">
        <v>1.59</v>
      </c>
      <c r="N119" s="1"/>
      <c r="O119" t="s">
        <v>57</v>
      </c>
      <c r="P119">
        <v>16776.080000000002</v>
      </c>
      <c r="Q119" t="s">
        <v>44</v>
      </c>
      <c r="R119" t="s">
        <v>67</v>
      </c>
      <c r="S119" t="s">
        <v>68</v>
      </c>
      <c r="T119" t="s">
        <v>75</v>
      </c>
      <c r="U119" t="s">
        <v>49</v>
      </c>
      <c r="V119" t="s">
        <v>49</v>
      </c>
      <c r="W119" t="s">
        <v>57</v>
      </c>
      <c r="X119">
        <f>YEAR(Table1[[#This Row],[BookingDate]])</f>
        <v>2024</v>
      </c>
      <c r="Y119" t="str">
        <f>TEXT(Table1[[#This Row],[BookingDate]],"mmm")</f>
        <v>Jan</v>
      </c>
      <c r="Z119" t="str">
        <f>TEXT(Table1[[#This Row],[BookingDate]],"mmm-yyy")</f>
        <v>Jan-2024</v>
      </c>
      <c r="AA119" t="str">
        <f>IF(Table1[[#This Row],[ResolutionHours]]="","Pending",IF(Table1[[#This Row],[ResolutionHours]]&lt;=4,"0-4 Hours",IF(Table1[[#This Row],[ResolutionHours]]&lt;=8,"5-8 Hours",IF(Table1[[#This Row],[ResolutionHours]]&lt;=24,"9-24 Hours",IF(Table1[[#This Row],[ResolutionHours]]&lt;=48,"25-48 Hours","48+ Hours")))))</f>
        <v>Pending</v>
      </c>
      <c r="AB119" t="str">
        <f>IF(Table1[[#This Row],[ResolutionHours]]="","",Table1[[#This Row],[ResolutionHours]]-Table1[[#This Row],[SLATargetHours]])</f>
        <v/>
      </c>
    </row>
    <row r="120" spans="1:28" x14ac:dyDescent="0.25">
      <c r="A120" t="s">
        <v>931</v>
      </c>
      <c r="B120" t="s">
        <v>35</v>
      </c>
      <c r="C120" s="1">
        <v>45323.593148148153</v>
      </c>
      <c r="D120" t="s">
        <v>51</v>
      </c>
      <c r="E120" t="s">
        <v>123</v>
      </c>
      <c r="F120" t="s">
        <v>126</v>
      </c>
      <c r="G120" t="s">
        <v>39</v>
      </c>
      <c r="H120" t="s">
        <v>136</v>
      </c>
      <c r="I120" t="s">
        <v>55</v>
      </c>
      <c r="J120" t="s">
        <v>118</v>
      </c>
      <c r="K120">
        <v>24</v>
      </c>
      <c r="L120">
        <v>0.74</v>
      </c>
      <c r="N120" s="1"/>
      <c r="O120" t="s">
        <v>57</v>
      </c>
      <c r="P120">
        <v>16761.759999999998</v>
      </c>
      <c r="Q120" t="s">
        <v>58</v>
      </c>
      <c r="R120" t="s">
        <v>67</v>
      </c>
      <c r="S120" t="s">
        <v>96</v>
      </c>
      <c r="T120" t="s">
        <v>47</v>
      </c>
      <c r="U120" t="s">
        <v>49</v>
      </c>
      <c r="V120" t="s">
        <v>49</v>
      </c>
      <c r="W120" t="s">
        <v>57</v>
      </c>
      <c r="X120">
        <f>YEAR(Table1[[#This Row],[BookingDate]])</f>
        <v>2024</v>
      </c>
      <c r="Y120" t="str">
        <f>TEXT(Table1[[#This Row],[BookingDate]],"mmm")</f>
        <v>Feb</v>
      </c>
      <c r="Z120" t="str">
        <f>TEXT(Table1[[#This Row],[BookingDate]],"mmm-yyy")</f>
        <v>Feb-2024</v>
      </c>
      <c r="AA120" t="str">
        <f>IF(Table1[[#This Row],[ResolutionHours]]="","Pending",IF(Table1[[#This Row],[ResolutionHours]]&lt;=4,"0-4 Hours",IF(Table1[[#This Row],[ResolutionHours]]&lt;=8,"5-8 Hours",IF(Table1[[#This Row],[ResolutionHours]]&lt;=24,"9-24 Hours",IF(Table1[[#This Row],[ResolutionHours]]&lt;=48,"25-48 Hours","48+ Hours")))))</f>
        <v>Pending</v>
      </c>
      <c r="AB120" t="str">
        <f>IF(Table1[[#This Row],[ResolutionHours]]="","",Table1[[#This Row],[ResolutionHours]]-Table1[[#This Row],[SLATargetHours]])</f>
        <v/>
      </c>
    </row>
    <row r="121" spans="1:28" x14ac:dyDescent="0.25">
      <c r="A121" t="s">
        <v>3093</v>
      </c>
      <c r="B121" t="s">
        <v>2126</v>
      </c>
      <c r="C121" s="1">
        <v>45323.652303240742</v>
      </c>
      <c r="D121" t="s">
        <v>87</v>
      </c>
      <c r="E121" t="s">
        <v>2127</v>
      </c>
      <c r="F121" t="s">
        <v>72</v>
      </c>
      <c r="G121" t="s">
        <v>2128</v>
      </c>
      <c r="H121" t="s">
        <v>54</v>
      </c>
      <c r="I121" t="s">
        <v>73</v>
      </c>
      <c r="J121" t="s">
        <v>134</v>
      </c>
      <c r="K121">
        <v>72</v>
      </c>
      <c r="L121">
        <v>15.07</v>
      </c>
      <c r="N121" s="1"/>
      <c r="O121" t="s">
        <v>57</v>
      </c>
      <c r="P121">
        <v>16760.34</v>
      </c>
      <c r="Q121" t="s">
        <v>66</v>
      </c>
      <c r="R121" t="s">
        <v>59</v>
      </c>
      <c r="S121" t="s">
        <v>79</v>
      </c>
      <c r="T121" t="s">
        <v>61</v>
      </c>
      <c r="U121" t="s">
        <v>49</v>
      </c>
      <c r="V121" t="s">
        <v>49</v>
      </c>
      <c r="W121" t="s">
        <v>57</v>
      </c>
      <c r="X121">
        <f>YEAR(Table1[[#This Row],[BookingDate]])</f>
        <v>2024</v>
      </c>
      <c r="Y121" t="str">
        <f>TEXT(Table1[[#This Row],[BookingDate]],"mmm")</f>
        <v>Feb</v>
      </c>
      <c r="Z121" t="str">
        <f>TEXT(Table1[[#This Row],[BookingDate]],"mmm-yyy")</f>
        <v>Feb-2024</v>
      </c>
      <c r="AA121" t="str">
        <f>IF(Table1[[#This Row],[ResolutionHours]]="","Pending",IF(Table1[[#This Row],[ResolutionHours]]&lt;=4,"0-4 Hours",IF(Table1[[#This Row],[ResolutionHours]]&lt;=8,"5-8 Hours",IF(Table1[[#This Row],[ResolutionHours]]&lt;=24,"9-24 Hours",IF(Table1[[#This Row],[ResolutionHours]]&lt;=48,"25-48 Hours","48+ Hours")))))</f>
        <v>Pending</v>
      </c>
      <c r="AB121" t="str">
        <f>IF(Table1[[#This Row],[ResolutionHours]]="","",Table1[[#This Row],[ResolutionHours]]-Table1[[#This Row],[SLATargetHours]])</f>
        <v/>
      </c>
    </row>
    <row r="122" spans="1:28" x14ac:dyDescent="0.25">
      <c r="A122" t="s">
        <v>676</v>
      </c>
      <c r="B122" t="s">
        <v>35</v>
      </c>
      <c r="C122" s="1">
        <v>45323.780266203707</v>
      </c>
      <c r="D122" t="s">
        <v>51</v>
      </c>
      <c r="E122" t="s">
        <v>102</v>
      </c>
      <c r="F122" t="s">
        <v>126</v>
      </c>
      <c r="G122" t="s">
        <v>39</v>
      </c>
      <c r="H122" t="s">
        <v>40</v>
      </c>
      <c r="I122" t="s">
        <v>64</v>
      </c>
      <c r="J122" t="s">
        <v>152</v>
      </c>
      <c r="K122">
        <v>24</v>
      </c>
      <c r="L122">
        <v>0.47</v>
      </c>
      <c r="M122">
        <v>17.71</v>
      </c>
      <c r="N122" s="1">
        <v>45324.518189120368</v>
      </c>
      <c r="O122" t="s">
        <v>43</v>
      </c>
      <c r="P122">
        <v>17.71</v>
      </c>
      <c r="Q122" t="s">
        <v>66</v>
      </c>
      <c r="R122" t="s">
        <v>114</v>
      </c>
      <c r="S122" t="s">
        <v>46</v>
      </c>
      <c r="T122" t="s">
        <v>97</v>
      </c>
      <c r="U122" t="s">
        <v>49</v>
      </c>
      <c r="V122" t="s">
        <v>49</v>
      </c>
      <c r="W122" t="s">
        <v>43</v>
      </c>
      <c r="X122">
        <f>YEAR(Table1[[#This Row],[BookingDate]])</f>
        <v>2024</v>
      </c>
      <c r="Y122" t="str">
        <f>TEXT(Table1[[#This Row],[BookingDate]],"mmm")</f>
        <v>Feb</v>
      </c>
      <c r="Z122" t="str">
        <f>TEXT(Table1[[#This Row],[BookingDate]],"mmm-yyy")</f>
        <v>Feb-2024</v>
      </c>
      <c r="AA122" t="str">
        <f>IF(Table1[[#This Row],[ResolutionHours]]="","Pending",IF(Table1[[#This Row],[ResolutionHours]]&lt;=4,"0-4 Hours",IF(Table1[[#This Row],[ResolutionHours]]&lt;=8,"5-8 Hours",IF(Table1[[#This Row],[ResolutionHours]]&lt;=24,"9-24 Hours",IF(Table1[[#This Row],[ResolutionHours]]&lt;=48,"25-48 Hours","48+ Hours")))))</f>
        <v>9-24 Hours</v>
      </c>
      <c r="AB122">
        <f>IF(Table1[[#This Row],[ResolutionHours]]="","",Table1[[#This Row],[ResolutionHours]]-Table1[[#This Row],[SLATargetHours]])</f>
        <v>-6.2899999999999991</v>
      </c>
    </row>
    <row r="123" spans="1:28" x14ac:dyDescent="0.25">
      <c r="A123" t="s">
        <v>1827</v>
      </c>
      <c r="B123" t="s">
        <v>1116</v>
      </c>
      <c r="C123" s="1">
        <v>45323.989398148151</v>
      </c>
      <c r="D123" t="s">
        <v>51</v>
      </c>
      <c r="E123" t="s">
        <v>1120</v>
      </c>
      <c r="F123" t="s">
        <v>53</v>
      </c>
      <c r="G123" t="s">
        <v>1118</v>
      </c>
      <c r="H123" t="s">
        <v>40</v>
      </c>
      <c r="I123" t="s">
        <v>82</v>
      </c>
      <c r="J123" t="s">
        <v>99</v>
      </c>
      <c r="K123">
        <v>24</v>
      </c>
      <c r="L123">
        <v>0.27</v>
      </c>
      <c r="M123">
        <v>57.92</v>
      </c>
      <c r="N123" s="1">
        <v>45326.402711585652</v>
      </c>
      <c r="O123" t="s">
        <v>128</v>
      </c>
      <c r="P123">
        <v>57.92</v>
      </c>
      <c r="Q123" t="s">
        <v>66</v>
      </c>
      <c r="R123" t="s">
        <v>45</v>
      </c>
      <c r="S123" t="s">
        <v>68</v>
      </c>
      <c r="T123" t="s">
        <v>100</v>
      </c>
      <c r="U123" t="s">
        <v>49</v>
      </c>
      <c r="V123" t="s">
        <v>49</v>
      </c>
      <c r="W123" t="s">
        <v>128</v>
      </c>
      <c r="X123">
        <f>YEAR(Table1[[#This Row],[BookingDate]])</f>
        <v>2024</v>
      </c>
      <c r="Y123" t="str">
        <f>TEXT(Table1[[#This Row],[BookingDate]],"mmm")</f>
        <v>Feb</v>
      </c>
      <c r="Z123" t="str">
        <f>TEXT(Table1[[#This Row],[BookingDate]],"mmm-yyy")</f>
        <v>Feb-2024</v>
      </c>
      <c r="AA123" t="str">
        <f>IF(Table1[[#This Row],[ResolutionHours]]="","Pending",IF(Table1[[#This Row],[ResolutionHours]]&lt;=4,"0-4 Hours",IF(Table1[[#This Row],[ResolutionHours]]&lt;=8,"5-8 Hours",IF(Table1[[#This Row],[ResolutionHours]]&lt;=24,"9-24 Hours",IF(Table1[[#This Row],[ResolutionHours]]&lt;=48,"25-48 Hours","48+ Hours")))))</f>
        <v>48+ Hours</v>
      </c>
      <c r="AB123">
        <f>IF(Table1[[#This Row],[ResolutionHours]]="","",Table1[[#This Row],[ResolutionHours]]-Table1[[#This Row],[SLATargetHours]])</f>
        <v>33.92</v>
      </c>
    </row>
    <row r="124" spans="1:28" x14ac:dyDescent="0.25">
      <c r="A124" t="s">
        <v>170</v>
      </c>
      <c r="B124" t="s">
        <v>35</v>
      </c>
      <c r="C124" s="1">
        <v>45324.020543981482</v>
      </c>
      <c r="D124" t="s">
        <v>87</v>
      </c>
      <c r="E124" t="s">
        <v>52</v>
      </c>
      <c r="F124" t="s">
        <v>126</v>
      </c>
      <c r="G124" t="s">
        <v>39</v>
      </c>
      <c r="H124" t="s">
        <v>63</v>
      </c>
      <c r="I124" t="s">
        <v>55</v>
      </c>
      <c r="J124" t="s">
        <v>91</v>
      </c>
      <c r="K124">
        <v>72</v>
      </c>
      <c r="L124">
        <v>5.31</v>
      </c>
      <c r="N124" s="1"/>
      <c r="O124" t="s">
        <v>57</v>
      </c>
      <c r="P124">
        <v>16751.509999999998</v>
      </c>
      <c r="Q124" t="s">
        <v>66</v>
      </c>
      <c r="R124" t="s">
        <v>67</v>
      </c>
      <c r="S124" t="s">
        <v>96</v>
      </c>
      <c r="T124" t="s">
        <v>85</v>
      </c>
      <c r="U124" t="s">
        <v>49</v>
      </c>
      <c r="V124" t="s">
        <v>48</v>
      </c>
      <c r="W124" t="s">
        <v>57</v>
      </c>
      <c r="X124">
        <f>YEAR(Table1[[#This Row],[BookingDate]])</f>
        <v>2024</v>
      </c>
      <c r="Y124" t="str">
        <f>TEXT(Table1[[#This Row],[BookingDate]],"mmm")</f>
        <v>Feb</v>
      </c>
      <c r="Z124" t="str">
        <f>TEXT(Table1[[#This Row],[BookingDate]],"mmm-yyy")</f>
        <v>Feb-2024</v>
      </c>
      <c r="AA124" t="str">
        <f>IF(Table1[[#This Row],[ResolutionHours]]="","Pending",IF(Table1[[#This Row],[ResolutionHours]]&lt;=4,"0-4 Hours",IF(Table1[[#This Row],[ResolutionHours]]&lt;=8,"5-8 Hours",IF(Table1[[#This Row],[ResolutionHours]]&lt;=24,"9-24 Hours",IF(Table1[[#This Row],[ResolutionHours]]&lt;=48,"25-48 Hours","48+ Hours")))))</f>
        <v>Pending</v>
      </c>
      <c r="AB124" t="str">
        <f>IF(Table1[[#This Row],[ResolutionHours]]="","",Table1[[#This Row],[ResolutionHours]]-Table1[[#This Row],[SLATargetHours]])</f>
        <v/>
      </c>
    </row>
    <row r="125" spans="1:28" x14ac:dyDescent="0.25">
      <c r="A125" t="s">
        <v>925</v>
      </c>
      <c r="B125" t="s">
        <v>35</v>
      </c>
      <c r="C125" s="1">
        <v>45324.289004629631</v>
      </c>
      <c r="D125" t="s">
        <v>87</v>
      </c>
      <c r="E125" t="s">
        <v>77</v>
      </c>
      <c r="F125" t="s">
        <v>90</v>
      </c>
      <c r="G125" t="s">
        <v>39</v>
      </c>
      <c r="H125" t="s">
        <v>136</v>
      </c>
      <c r="I125" t="s">
        <v>46</v>
      </c>
      <c r="J125" t="s">
        <v>42</v>
      </c>
      <c r="K125">
        <v>72</v>
      </c>
      <c r="L125">
        <v>1.02</v>
      </c>
      <c r="N125" s="1"/>
      <c r="O125" t="s">
        <v>57</v>
      </c>
      <c r="P125">
        <v>16745.060000000001</v>
      </c>
      <c r="Q125" t="s">
        <v>66</v>
      </c>
      <c r="R125" t="s">
        <v>67</v>
      </c>
      <c r="S125" t="s">
        <v>79</v>
      </c>
      <c r="T125" t="s">
        <v>85</v>
      </c>
      <c r="U125" t="s">
        <v>49</v>
      </c>
      <c r="V125" t="s">
        <v>49</v>
      </c>
      <c r="W125" t="s">
        <v>57</v>
      </c>
      <c r="X125">
        <f>YEAR(Table1[[#This Row],[BookingDate]])</f>
        <v>2024</v>
      </c>
      <c r="Y125" t="str">
        <f>TEXT(Table1[[#This Row],[BookingDate]],"mmm")</f>
        <v>Feb</v>
      </c>
      <c r="Z125" t="str">
        <f>TEXT(Table1[[#This Row],[BookingDate]],"mmm-yyy")</f>
        <v>Feb-2024</v>
      </c>
      <c r="AA125" t="str">
        <f>IF(Table1[[#This Row],[ResolutionHours]]="","Pending",IF(Table1[[#This Row],[ResolutionHours]]&lt;=4,"0-4 Hours",IF(Table1[[#This Row],[ResolutionHours]]&lt;=8,"5-8 Hours",IF(Table1[[#This Row],[ResolutionHours]]&lt;=24,"9-24 Hours",IF(Table1[[#This Row],[ResolutionHours]]&lt;=48,"25-48 Hours","48+ Hours")))))</f>
        <v>Pending</v>
      </c>
      <c r="AB125" t="str">
        <f>IF(Table1[[#This Row],[ResolutionHours]]="","",Table1[[#This Row],[ResolutionHours]]-Table1[[#This Row],[SLATargetHours]])</f>
        <v/>
      </c>
    </row>
    <row r="126" spans="1:28" x14ac:dyDescent="0.25">
      <c r="A126" t="s">
        <v>1195</v>
      </c>
      <c r="B126" t="s">
        <v>1116</v>
      </c>
      <c r="C126" s="1">
        <v>45324.299826388888</v>
      </c>
      <c r="D126" t="s">
        <v>87</v>
      </c>
      <c r="E126" t="s">
        <v>1140</v>
      </c>
      <c r="F126" t="s">
        <v>38</v>
      </c>
      <c r="G126" t="s">
        <v>1118</v>
      </c>
      <c r="H126" t="s">
        <v>109</v>
      </c>
      <c r="I126" t="s">
        <v>64</v>
      </c>
      <c r="J126" t="s">
        <v>152</v>
      </c>
      <c r="K126">
        <v>72</v>
      </c>
      <c r="L126">
        <v>2.23</v>
      </c>
      <c r="M126">
        <v>23.75</v>
      </c>
      <c r="N126" s="1">
        <v>45325.289558206023</v>
      </c>
      <c r="O126" t="s">
        <v>43</v>
      </c>
      <c r="P126">
        <v>23.75</v>
      </c>
      <c r="Q126" t="s">
        <v>58</v>
      </c>
      <c r="R126" t="s">
        <v>92</v>
      </c>
      <c r="S126" t="s">
        <v>68</v>
      </c>
      <c r="T126" t="s">
        <v>115</v>
      </c>
      <c r="U126" t="s">
        <v>49</v>
      </c>
      <c r="V126" t="s">
        <v>49</v>
      </c>
      <c r="W126" t="s">
        <v>43</v>
      </c>
      <c r="X126">
        <f>YEAR(Table1[[#This Row],[BookingDate]])</f>
        <v>2024</v>
      </c>
      <c r="Y126" t="str">
        <f>TEXT(Table1[[#This Row],[BookingDate]],"mmm")</f>
        <v>Feb</v>
      </c>
      <c r="Z126" t="str">
        <f>TEXT(Table1[[#This Row],[BookingDate]],"mmm-yyy")</f>
        <v>Feb-2024</v>
      </c>
      <c r="AA126" t="str">
        <f>IF(Table1[[#This Row],[ResolutionHours]]="","Pending",IF(Table1[[#This Row],[ResolutionHours]]&lt;=4,"0-4 Hours",IF(Table1[[#This Row],[ResolutionHours]]&lt;=8,"5-8 Hours",IF(Table1[[#This Row],[ResolutionHours]]&lt;=24,"9-24 Hours",IF(Table1[[#This Row],[ResolutionHours]]&lt;=48,"25-48 Hours","48+ Hours")))))</f>
        <v>9-24 Hours</v>
      </c>
      <c r="AB126">
        <f>IF(Table1[[#This Row],[ResolutionHours]]="","",Table1[[#This Row],[ResolutionHours]]-Table1[[#This Row],[SLATargetHours]])</f>
        <v>-48.25</v>
      </c>
    </row>
    <row r="127" spans="1:28" x14ac:dyDescent="0.25">
      <c r="A127" t="s">
        <v>511</v>
      </c>
      <c r="B127" t="s">
        <v>35</v>
      </c>
      <c r="C127" s="1">
        <v>45324.737708333327</v>
      </c>
      <c r="D127" t="s">
        <v>36</v>
      </c>
      <c r="E127" t="s">
        <v>81</v>
      </c>
      <c r="F127" t="s">
        <v>72</v>
      </c>
      <c r="G127" t="s">
        <v>39</v>
      </c>
      <c r="H127" t="s">
        <v>54</v>
      </c>
      <c r="I127" t="s">
        <v>64</v>
      </c>
      <c r="J127" t="s">
        <v>65</v>
      </c>
      <c r="K127">
        <v>48</v>
      </c>
      <c r="L127">
        <v>13.05</v>
      </c>
      <c r="N127" s="1"/>
      <c r="O127" t="s">
        <v>57</v>
      </c>
      <c r="P127">
        <v>16734.29</v>
      </c>
      <c r="Q127" t="s">
        <v>58</v>
      </c>
      <c r="R127" t="s">
        <v>92</v>
      </c>
      <c r="S127" t="s">
        <v>79</v>
      </c>
      <c r="T127" t="s">
        <v>75</v>
      </c>
      <c r="U127" t="s">
        <v>49</v>
      </c>
      <c r="V127" t="s">
        <v>49</v>
      </c>
      <c r="W127" t="s">
        <v>57</v>
      </c>
      <c r="X127">
        <f>YEAR(Table1[[#This Row],[BookingDate]])</f>
        <v>2024</v>
      </c>
      <c r="Y127" t="str">
        <f>TEXT(Table1[[#This Row],[BookingDate]],"mmm")</f>
        <v>Feb</v>
      </c>
      <c r="Z127" t="str">
        <f>TEXT(Table1[[#This Row],[BookingDate]],"mmm-yyy")</f>
        <v>Feb-2024</v>
      </c>
      <c r="AA127" t="str">
        <f>IF(Table1[[#This Row],[ResolutionHours]]="","Pending",IF(Table1[[#This Row],[ResolutionHours]]&lt;=4,"0-4 Hours",IF(Table1[[#This Row],[ResolutionHours]]&lt;=8,"5-8 Hours",IF(Table1[[#This Row],[ResolutionHours]]&lt;=24,"9-24 Hours",IF(Table1[[#This Row],[ResolutionHours]]&lt;=48,"25-48 Hours","48+ Hours")))))</f>
        <v>Pending</v>
      </c>
      <c r="AB127" t="str">
        <f>IF(Table1[[#This Row],[ResolutionHours]]="","",Table1[[#This Row],[ResolutionHours]]-Table1[[#This Row],[SLATargetHours]])</f>
        <v/>
      </c>
    </row>
    <row r="128" spans="1:28" x14ac:dyDescent="0.25">
      <c r="A128" t="s">
        <v>466</v>
      </c>
      <c r="B128" t="s">
        <v>35</v>
      </c>
      <c r="C128" s="1">
        <v>45324.829652777778</v>
      </c>
      <c r="D128" t="s">
        <v>51</v>
      </c>
      <c r="E128" t="s">
        <v>77</v>
      </c>
      <c r="F128" t="s">
        <v>126</v>
      </c>
      <c r="G128" t="s">
        <v>39</v>
      </c>
      <c r="H128" t="s">
        <v>40</v>
      </c>
      <c r="I128" t="s">
        <v>73</v>
      </c>
      <c r="J128" t="s">
        <v>134</v>
      </c>
      <c r="K128">
        <v>24</v>
      </c>
      <c r="L128">
        <v>0.76</v>
      </c>
      <c r="M128">
        <v>7.21</v>
      </c>
      <c r="N128" s="1">
        <v>45325.129980138889</v>
      </c>
      <c r="O128" t="s">
        <v>43</v>
      </c>
      <c r="P128">
        <v>7.21</v>
      </c>
      <c r="Q128" t="s">
        <v>66</v>
      </c>
      <c r="R128" t="s">
        <v>92</v>
      </c>
      <c r="S128" t="s">
        <v>68</v>
      </c>
      <c r="T128" t="s">
        <v>75</v>
      </c>
      <c r="U128" t="s">
        <v>48</v>
      </c>
      <c r="V128" t="s">
        <v>49</v>
      </c>
      <c r="W128" t="s">
        <v>43</v>
      </c>
      <c r="X128">
        <f>YEAR(Table1[[#This Row],[BookingDate]])</f>
        <v>2024</v>
      </c>
      <c r="Y128" t="str">
        <f>TEXT(Table1[[#This Row],[BookingDate]],"mmm")</f>
        <v>Feb</v>
      </c>
      <c r="Z128" t="str">
        <f>TEXT(Table1[[#This Row],[BookingDate]],"mmm-yyy")</f>
        <v>Feb-2024</v>
      </c>
      <c r="AA128" t="str">
        <f>IF(Table1[[#This Row],[ResolutionHours]]="","Pending",IF(Table1[[#This Row],[ResolutionHours]]&lt;=4,"0-4 Hours",IF(Table1[[#This Row],[ResolutionHours]]&lt;=8,"5-8 Hours",IF(Table1[[#This Row],[ResolutionHours]]&lt;=24,"9-24 Hours",IF(Table1[[#This Row],[ResolutionHours]]&lt;=48,"25-48 Hours","48+ Hours")))))</f>
        <v>5-8 Hours</v>
      </c>
      <c r="AB128">
        <f>IF(Table1[[#This Row],[ResolutionHours]]="","",Table1[[#This Row],[ResolutionHours]]-Table1[[#This Row],[SLATargetHours]])</f>
        <v>-16.79</v>
      </c>
    </row>
    <row r="129" spans="1:28" x14ac:dyDescent="0.25">
      <c r="A129" t="s">
        <v>2619</v>
      </c>
      <c r="B129" t="s">
        <v>2126</v>
      </c>
      <c r="C129" s="1">
        <v>45325.045856481483</v>
      </c>
      <c r="D129" t="s">
        <v>36</v>
      </c>
      <c r="E129" t="s">
        <v>2153</v>
      </c>
      <c r="F129" t="s">
        <v>38</v>
      </c>
      <c r="G129" t="s">
        <v>2128</v>
      </c>
      <c r="H129" t="s">
        <v>40</v>
      </c>
      <c r="I129" t="s">
        <v>64</v>
      </c>
      <c r="J129" t="s">
        <v>152</v>
      </c>
      <c r="K129">
        <v>48</v>
      </c>
      <c r="L129">
        <v>3.4</v>
      </c>
      <c r="M129">
        <v>18.14</v>
      </c>
      <c r="N129" s="1">
        <v>45325.801813680548</v>
      </c>
      <c r="O129" t="s">
        <v>43</v>
      </c>
      <c r="P129">
        <v>18.14</v>
      </c>
      <c r="Q129" t="s">
        <v>44</v>
      </c>
      <c r="R129" t="s">
        <v>92</v>
      </c>
      <c r="S129" t="s">
        <v>46</v>
      </c>
      <c r="T129" t="s">
        <v>47</v>
      </c>
      <c r="U129" t="s">
        <v>49</v>
      </c>
      <c r="V129" t="s">
        <v>49</v>
      </c>
      <c r="W129" t="s">
        <v>43</v>
      </c>
      <c r="X129">
        <f>YEAR(Table1[[#This Row],[BookingDate]])</f>
        <v>2024</v>
      </c>
      <c r="Y129" t="str">
        <f>TEXT(Table1[[#This Row],[BookingDate]],"mmm")</f>
        <v>Feb</v>
      </c>
      <c r="Z129" t="str">
        <f>TEXT(Table1[[#This Row],[BookingDate]],"mmm-yyy")</f>
        <v>Feb-2024</v>
      </c>
      <c r="AA129" t="str">
        <f>IF(Table1[[#This Row],[ResolutionHours]]="","Pending",IF(Table1[[#This Row],[ResolutionHours]]&lt;=4,"0-4 Hours",IF(Table1[[#This Row],[ResolutionHours]]&lt;=8,"5-8 Hours",IF(Table1[[#This Row],[ResolutionHours]]&lt;=24,"9-24 Hours",IF(Table1[[#This Row],[ResolutionHours]]&lt;=48,"25-48 Hours","48+ Hours")))))</f>
        <v>9-24 Hours</v>
      </c>
      <c r="AB129">
        <f>IF(Table1[[#This Row],[ResolutionHours]]="","",Table1[[#This Row],[ResolutionHours]]-Table1[[#This Row],[SLATargetHours]])</f>
        <v>-29.86</v>
      </c>
    </row>
    <row r="130" spans="1:28" x14ac:dyDescent="0.25">
      <c r="A130" t="s">
        <v>2533</v>
      </c>
      <c r="B130" t="s">
        <v>2126</v>
      </c>
      <c r="C130" s="1">
        <v>45325.749120370368</v>
      </c>
      <c r="D130" t="s">
        <v>36</v>
      </c>
      <c r="E130" t="s">
        <v>2127</v>
      </c>
      <c r="F130" t="s">
        <v>126</v>
      </c>
      <c r="G130" t="s">
        <v>2128</v>
      </c>
      <c r="H130" t="s">
        <v>136</v>
      </c>
      <c r="I130" t="s">
        <v>82</v>
      </c>
      <c r="J130" t="s">
        <v>132</v>
      </c>
      <c r="K130">
        <v>48</v>
      </c>
      <c r="L130">
        <v>2.69</v>
      </c>
      <c r="N130" s="1"/>
      <c r="O130" t="s">
        <v>57</v>
      </c>
      <c r="P130">
        <v>16710.02</v>
      </c>
      <c r="Q130" t="s">
        <v>66</v>
      </c>
      <c r="R130" t="s">
        <v>59</v>
      </c>
      <c r="S130" t="s">
        <v>68</v>
      </c>
      <c r="T130" t="s">
        <v>61</v>
      </c>
      <c r="U130" t="s">
        <v>49</v>
      </c>
      <c r="V130" t="s">
        <v>49</v>
      </c>
      <c r="W130" t="s">
        <v>57</v>
      </c>
      <c r="X130">
        <f>YEAR(Table1[[#This Row],[BookingDate]])</f>
        <v>2024</v>
      </c>
      <c r="Y130" t="str">
        <f>TEXT(Table1[[#This Row],[BookingDate]],"mmm")</f>
        <v>Feb</v>
      </c>
      <c r="Z130" t="str">
        <f>TEXT(Table1[[#This Row],[BookingDate]],"mmm-yyy")</f>
        <v>Feb-2024</v>
      </c>
      <c r="AA130" t="str">
        <f>IF(Table1[[#This Row],[ResolutionHours]]="","Pending",IF(Table1[[#This Row],[ResolutionHours]]&lt;=4,"0-4 Hours",IF(Table1[[#This Row],[ResolutionHours]]&lt;=8,"5-8 Hours",IF(Table1[[#This Row],[ResolutionHours]]&lt;=24,"9-24 Hours",IF(Table1[[#This Row],[ResolutionHours]]&lt;=48,"25-48 Hours","48+ Hours")))))</f>
        <v>Pending</v>
      </c>
      <c r="AB130" t="str">
        <f>IF(Table1[[#This Row],[ResolutionHours]]="","",Table1[[#This Row],[ResolutionHours]]-Table1[[#This Row],[SLATargetHours]])</f>
        <v/>
      </c>
    </row>
    <row r="131" spans="1:28" x14ac:dyDescent="0.25">
      <c r="A131" t="s">
        <v>1187</v>
      </c>
      <c r="B131" t="s">
        <v>1116</v>
      </c>
      <c r="C131" s="1">
        <v>45326.228391203702</v>
      </c>
      <c r="D131" t="s">
        <v>51</v>
      </c>
      <c r="E131" t="s">
        <v>1140</v>
      </c>
      <c r="F131" t="s">
        <v>53</v>
      </c>
      <c r="G131" t="s">
        <v>1118</v>
      </c>
      <c r="H131" t="s">
        <v>40</v>
      </c>
      <c r="I131" t="s">
        <v>41</v>
      </c>
      <c r="J131" t="s">
        <v>91</v>
      </c>
      <c r="K131">
        <v>24</v>
      </c>
      <c r="L131">
        <v>1.27</v>
      </c>
      <c r="M131">
        <v>6.63</v>
      </c>
      <c r="N131" s="1">
        <v>45326.504660775463</v>
      </c>
      <c r="O131" t="s">
        <v>43</v>
      </c>
      <c r="P131">
        <v>6.63</v>
      </c>
      <c r="Q131" t="s">
        <v>44</v>
      </c>
      <c r="R131" t="s">
        <v>114</v>
      </c>
      <c r="S131" t="s">
        <v>79</v>
      </c>
      <c r="T131" t="s">
        <v>75</v>
      </c>
      <c r="U131" t="s">
        <v>49</v>
      </c>
      <c r="V131" t="s">
        <v>49</v>
      </c>
      <c r="W131" t="s">
        <v>43</v>
      </c>
      <c r="X131">
        <f>YEAR(Table1[[#This Row],[BookingDate]])</f>
        <v>2024</v>
      </c>
      <c r="Y131" t="str">
        <f>TEXT(Table1[[#This Row],[BookingDate]],"mmm")</f>
        <v>Feb</v>
      </c>
      <c r="Z131" t="str">
        <f>TEXT(Table1[[#This Row],[BookingDate]],"mmm-yyy")</f>
        <v>Feb-2024</v>
      </c>
      <c r="AA131" t="str">
        <f>IF(Table1[[#This Row],[ResolutionHours]]="","Pending",IF(Table1[[#This Row],[ResolutionHours]]&lt;=4,"0-4 Hours",IF(Table1[[#This Row],[ResolutionHours]]&lt;=8,"5-8 Hours",IF(Table1[[#This Row],[ResolutionHours]]&lt;=24,"9-24 Hours",IF(Table1[[#This Row],[ResolutionHours]]&lt;=48,"25-48 Hours","48+ Hours")))))</f>
        <v>5-8 Hours</v>
      </c>
      <c r="AB131">
        <f>IF(Table1[[#This Row],[ResolutionHours]]="","",Table1[[#This Row],[ResolutionHours]]-Table1[[#This Row],[SLATargetHours]])</f>
        <v>-17.37</v>
      </c>
    </row>
    <row r="132" spans="1:28" x14ac:dyDescent="0.25">
      <c r="A132" t="s">
        <v>3071</v>
      </c>
      <c r="B132" t="s">
        <v>2126</v>
      </c>
      <c r="C132" s="1">
        <v>45327.598101851851</v>
      </c>
      <c r="D132" t="s">
        <v>36</v>
      </c>
      <c r="E132" t="s">
        <v>2138</v>
      </c>
      <c r="F132" t="s">
        <v>126</v>
      </c>
      <c r="G132" t="s">
        <v>2128</v>
      </c>
      <c r="H132" t="s">
        <v>63</v>
      </c>
      <c r="I132" t="s">
        <v>46</v>
      </c>
      <c r="J132" t="s">
        <v>118</v>
      </c>
      <c r="K132">
        <v>48</v>
      </c>
      <c r="L132">
        <v>9.9499999999999993</v>
      </c>
      <c r="N132" s="1"/>
      <c r="O132" t="s">
        <v>57</v>
      </c>
      <c r="P132">
        <v>16665.650000000001</v>
      </c>
      <c r="Q132" t="s">
        <v>44</v>
      </c>
      <c r="R132" t="s">
        <v>114</v>
      </c>
      <c r="S132" t="s">
        <v>96</v>
      </c>
      <c r="T132" t="s">
        <v>69</v>
      </c>
      <c r="U132" t="s">
        <v>49</v>
      </c>
      <c r="V132" t="s">
        <v>49</v>
      </c>
      <c r="W132" t="s">
        <v>57</v>
      </c>
      <c r="X132">
        <f>YEAR(Table1[[#This Row],[BookingDate]])</f>
        <v>2024</v>
      </c>
      <c r="Y132" t="str">
        <f>TEXT(Table1[[#This Row],[BookingDate]],"mmm")</f>
        <v>Feb</v>
      </c>
      <c r="Z132" t="str">
        <f>TEXT(Table1[[#This Row],[BookingDate]],"mmm-yyy")</f>
        <v>Feb-2024</v>
      </c>
      <c r="AA132" t="str">
        <f>IF(Table1[[#This Row],[ResolutionHours]]="","Pending",IF(Table1[[#This Row],[ResolutionHours]]&lt;=4,"0-4 Hours",IF(Table1[[#This Row],[ResolutionHours]]&lt;=8,"5-8 Hours",IF(Table1[[#This Row],[ResolutionHours]]&lt;=24,"9-24 Hours",IF(Table1[[#This Row],[ResolutionHours]]&lt;=48,"25-48 Hours","48+ Hours")))))</f>
        <v>Pending</v>
      </c>
      <c r="AB132" t="str">
        <f>IF(Table1[[#This Row],[ResolutionHours]]="","",Table1[[#This Row],[ResolutionHours]]-Table1[[#This Row],[SLATargetHours]])</f>
        <v/>
      </c>
    </row>
    <row r="133" spans="1:28" x14ac:dyDescent="0.25">
      <c r="A133" t="s">
        <v>1650</v>
      </c>
      <c r="B133" t="s">
        <v>1116</v>
      </c>
      <c r="C133" s="1">
        <v>45327.839675925927</v>
      </c>
      <c r="D133" t="s">
        <v>51</v>
      </c>
      <c r="E133" t="s">
        <v>1140</v>
      </c>
      <c r="F133" t="s">
        <v>130</v>
      </c>
      <c r="G133" t="s">
        <v>1118</v>
      </c>
      <c r="H133" t="s">
        <v>40</v>
      </c>
      <c r="I133" t="s">
        <v>82</v>
      </c>
      <c r="J133" t="s">
        <v>42</v>
      </c>
      <c r="K133">
        <v>24</v>
      </c>
      <c r="L133">
        <v>3.16</v>
      </c>
      <c r="M133">
        <v>53.2</v>
      </c>
      <c r="N133" s="1">
        <v>45330.056349027778</v>
      </c>
      <c r="O133" t="s">
        <v>128</v>
      </c>
      <c r="P133">
        <v>53.2</v>
      </c>
      <c r="Q133" t="s">
        <v>44</v>
      </c>
      <c r="R133" t="s">
        <v>114</v>
      </c>
      <c r="S133" t="s">
        <v>68</v>
      </c>
      <c r="T133" t="s">
        <v>47</v>
      </c>
      <c r="U133" t="s">
        <v>49</v>
      </c>
      <c r="V133" t="s">
        <v>49</v>
      </c>
      <c r="W133" t="s">
        <v>128</v>
      </c>
      <c r="X133">
        <f>YEAR(Table1[[#This Row],[BookingDate]])</f>
        <v>2024</v>
      </c>
      <c r="Y133" t="str">
        <f>TEXT(Table1[[#This Row],[BookingDate]],"mmm")</f>
        <v>Feb</v>
      </c>
      <c r="Z133" t="str">
        <f>TEXT(Table1[[#This Row],[BookingDate]],"mmm-yyy")</f>
        <v>Feb-2024</v>
      </c>
      <c r="AA133" t="str">
        <f>IF(Table1[[#This Row],[ResolutionHours]]="","Pending",IF(Table1[[#This Row],[ResolutionHours]]&lt;=4,"0-4 Hours",IF(Table1[[#This Row],[ResolutionHours]]&lt;=8,"5-8 Hours",IF(Table1[[#This Row],[ResolutionHours]]&lt;=24,"9-24 Hours",IF(Table1[[#This Row],[ResolutionHours]]&lt;=48,"25-48 Hours","48+ Hours")))))</f>
        <v>48+ Hours</v>
      </c>
      <c r="AB133">
        <f>IF(Table1[[#This Row],[ResolutionHours]]="","",Table1[[#This Row],[ResolutionHours]]-Table1[[#This Row],[SLATargetHours]])</f>
        <v>29.200000000000003</v>
      </c>
    </row>
    <row r="134" spans="1:28" x14ac:dyDescent="0.25">
      <c r="A134" t="s">
        <v>688</v>
      </c>
      <c r="B134" t="s">
        <v>35</v>
      </c>
      <c r="C134" s="1">
        <v>45328.004756944443</v>
      </c>
      <c r="D134" t="s">
        <v>36</v>
      </c>
      <c r="E134" t="s">
        <v>123</v>
      </c>
      <c r="F134" t="s">
        <v>53</v>
      </c>
      <c r="G134" t="s">
        <v>39</v>
      </c>
      <c r="H134" t="s">
        <v>54</v>
      </c>
      <c r="I134" t="s">
        <v>46</v>
      </c>
      <c r="J134" t="s">
        <v>56</v>
      </c>
      <c r="K134">
        <v>48</v>
      </c>
      <c r="L134">
        <v>5.0599999999999996</v>
      </c>
      <c r="N134" s="1"/>
      <c r="O134" t="s">
        <v>57</v>
      </c>
      <c r="P134">
        <v>16655.89</v>
      </c>
      <c r="Q134" t="s">
        <v>44</v>
      </c>
      <c r="R134" t="s">
        <v>45</v>
      </c>
      <c r="S134" t="s">
        <v>46</v>
      </c>
      <c r="T134" t="s">
        <v>115</v>
      </c>
      <c r="U134" t="s">
        <v>49</v>
      </c>
      <c r="V134" t="s">
        <v>49</v>
      </c>
      <c r="W134" t="s">
        <v>57</v>
      </c>
      <c r="X134">
        <f>YEAR(Table1[[#This Row],[BookingDate]])</f>
        <v>2024</v>
      </c>
      <c r="Y134" t="str">
        <f>TEXT(Table1[[#This Row],[BookingDate]],"mmm")</f>
        <v>Feb</v>
      </c>
      <c r="Z134" t="str">
        <f>TEXT(Table1[[#This Row],[BookingDate]],"mmm-yyy")</f>
        <v>Feb-2024</v>
      </c>
      <c r="AA134" t="str">
        <f>IF(Table1[[#This Row],[ResolutionHours]]="","Pending",IF(Table1[[#This Row],[ResolutionHours]]&lt;=4,"0-4 Hours",IF(Table1[[#This Row],[ResolutionHours]]&lt;=8,"5-8 Hours",IF(Table1[[#This Row],[ResolutionHours]]&lt;=24,"9-24 Hours",IF(Table1[[#This Row],[ResolutionHours]]&lt;=48,"25-48 Hours","48+ Hours")))))</f>
        <v>Pending</v>
      </c>
      <c r="AB134" t="str">
        <f>IF(Table1[[#This Row],[ResolutionHours]]="","",Table1[[#This Row],[ResolutionHours]]-Table1[[#This Row],[SLATargetHours]])</f>
        <v/>
      </c>
    </row>
    <row r="135" spans="1:28" x14ac:dyDescent="0.25">
      <c r="A135" t="s">
        <v>1720</v>
      </c>
      <c r="B135" t="s">
        <v>1116</v>
      </c>
      <c r="C135" s="1">
        <v>45328.162499999999</v>
      </c>
      <c r="D135" t="s">
        <v>36</v>
      </c>
      <c r="E135" t="s">
        <v>1124</v>
      </c>
      <c r="F135" t="s">
        <v>72</v>
      </c>
      <c r="G135" t="s">
        <v>1118</v>
      </c>
      <c r="H135" t="s">
        <v>63</v>
      </c>
      <c r="I135" t="s">
        <v>41</v>
      </c>
      <c r="J135" t="s">
        <v>165</v>
      </c>
      <c r="K135">
        <v>48</v>
      </c>
      <c r="L135">
        <v>8.84</v>
      </c>
      <c r="N135" s="1"/>
      <c r="O135" t="s">
        <v>57</v>
      </c>
      <c r="P135">
        <v>16652.099999999999</v>
      </c>
      <c r="Q135" t="s">
        <v>66</v>
      </c>
      <c r="R135" t="s">
        <v>59</v>
      </c>
      <c r="S135" t="s">
        <v>96</v>
      </c>
      <c r="T135" t="s">
        <v>115</v>
      </c>
      <c r="U135" t="s">
        <v>49</v>
      </c>
      <c r="V135" t="s">
        <v>49</v>
      </c>
      <c r="W135" t="s">
        <v>57</v>
      </c>
      <c r="X135">
        <f>YEAR(Table1[[#This Row],[BookingDate]])</f>
        <v>2024</v>
      </c>
      <c r="Y135" t="str">
        <f>TEXT(Table1[[#This Row],[BookingDate]],"mmm")</f>
        <v>Feb</v>
      </c>
      <c r="Z135" t="str">
        <f>TEXT(Table1[[#This Row],[BookingDate]],"mmm-yyy")</f>
        <v>Feb-2024</v>
      </c>
      <c r="AA135" t="str">
        <f>IF(Table1[[#This Row],[ResolutionHours]]="","Pending",IF(Table1[[#This Row],[ResolutionHours]]&lt;=4,"0-4 Hours",IF(Table1[[#This Row],[ResolutionHours]]&lt;=8,"5-8 Hours",IF(Table1[[#This Row],[ResolutionHours]]&lt;=24,"9-24 Hours",IF(Table1[[#This Row],[ResolutionHours]]&lt;=48,"25-48 Hours","48+ Hours")))))</f>
        <v>Pending</v>
      </c>
      <c r="AB135" t="str">
        <f>IF(Table1[[#This Row],[ResolutionHours]]="","",Table1[[#This Row],[ResolutionHours]]-Table1[[#This Row],[SLATargetHours]])</f>
        <v/>
      </c>
    </row>
    <row r="136" spans="1:28" x14ac:dyDescent="0.25">
      <c r="A136" t="s">
        <v>1351</v>
      </c>
      <c r="B136" t="s">
        <v>1116</v>
      </c>
      <c r="C136" s="1">
        <v>45328.181875000002</v>
      </c>
      <c r="D136" t="s">
        <v>87</v>
      </c>
      <c r="E136" t="s">
        <v>1140</v>
      </c>
      <c r="F136" t="s">
        <v>130</v>
      </c>
      <c r="G136" t="s">
        <v>1118</v>
      </c>
      <c r="H136" t="s">
        <v>136</v>
      </c>
      <c r="I136" t="s">
        <v>46</v>
      </c>
      <c r="J136" t="s">
        <v>134</v>
      </c>
      <c r="K136">
        <v>72</v>
      </c>
      <c r="L136">
        <v>6.62</v>
      </c>
      <c r="N136" s="1"/>
      <c r="O136" t="s">
        <v>57</v>
      </c>
      <c r="P136">
        <v>16651.63</v>
      </c>
      <c r="Q136" t="s">
        <v>58</v>
      </c>
      <c r="R136" t="s">
        <v>67</v>
      </c>
      <c r="S136" t="s">
        <v>68</v>
      </c>
      <c r="T136" t="s">
        <v>100</v>
      </c>
      <c r="U136" t="s">
        <v>49</v>
      </c>
      <c r="V136" t="s">
        <v>49</v>
      </c>
      <c r="W136" t="s">
        <v>57</v>
      </c>
      <c r="X136">
        <f>YEAR(Table1[[#This Row],[BookingDate]])</f>
        <v>2024</v>
      </c>
      <c r="Y136" t="str">
        <f>TEXT(Table1[[#This Row],[BookingDate]],"mmm")</f>
        <v>Feb</v>
      </c>
      <c r="Z136" t="str">
        <f>TEXT(Table1[[#This Row],[BookingDate]],"mmm-yyy")</f>
        <v>Feb-2024</v>
      </c>
      <c r="AA136" t="str">
        <f>IF(Table1[[#This Row],[ResolutionHours]]="","Pending",IF(Table1[[#This Row],[ResolutionHours]]&lt;=4,"0-4 Hours",IF(Table1[[#This Row],[ResolutionHours]]&lt;=8,"5-8 Hours",IF(Table1[[#This Row],[ResolutionHours]]&lt;=24,"9-24 Hours",IF(Table1[[#This Row],[ResolutionHours]]&lt;=48,"25-48 Hours","48+ Hours")))))</f>
        <v>Pending</v>
      </c>
      <c r="AB136" t="str">
        <f>IF(Table1[[#This Row],[ResolutionHours]]="","",Table1[[#This Row],[ResolutionHours]]-Table1[[#This Row],[SLATargetHours]])</f>
        <v/>
      </c>
    </row>
    <row r="137" spans="1:28" x14ac:dyDescent="0.25">
      <c r="A137" t="s">
        <v>2635</v>
      </c>
      <c r="B137" t="s">
        <v>2126</v>
      </c>
      <c r="C137" s="1">
        <v>45328.376932870371</v>
      </c>
      <c r="D137" t="s">
        <v>51</v>
      </c>
      <c r="E137" t="s">
        <v>2163</v>
      </c>
      <c r="F137" t="s">
        <v>38</v>
      </c>
      <c r="G137" t="s">
        <v>2128</v>
      </c>
      <c r="H137" t="s">
        <v>63</v>
      </c>
      <c r="I137" t="s">
        <v>82</v>
      </c>
      <c r="J137" t="s">
        <v>110</v>
      </c>
      <c r="K137">
        <v>24</v>
      </c>
      <c r="L137">
        <v>2.29</v>
      </c>
      <c r="N137" s="1"/>
      <c r="O137" t="s">
        <v>57</v>
      </c>
      <c r="P137">
        <v>16646.95</v>
      </c>
      <c r="Q137" t="s">
        <v>44</v>
      </c>
      <c r="R137" t="s">
        <v>67</v>
      </c>
      <c r="S137" t="s">
        <v>46</v>
      </c>
      <c r="T137" t="s">
        <v>100</v>
      </c>
      <c r="U137" t="s">
        <v>49</v>
      </c>
      <c r="V137" t="s">
        <v>49</v>
      </c>
      <c r="W137" t="s">
        <v>57</v>
      </c>
      <c r="X137">
        <f>YEAR(Table1[[#This Row],[BookingDate]])</f>
        <v>2024</v>
      </c>
      <c r="Y137" t="str">
        <f>TEXT(Table1[[#This Row],[BookingDate]],"mmm")</f>
        <v>Feb</v>
      </c>
      <c r="Z137" t="str">
        <f>TEXT(Table1[[#This Row],[BookingDate]],"mmm-yyy")</f>
        <v>Feb-2024</v>
      </c>
      <c r="AA137" t="str">
        <f>IF(Table1[[#This Row],[ResolutionHours]]="","Pending",IF(Table1[[#This Row],[ResolutionHours]]&lt;=4,"0-4 Hours",IF(Table1[[#This Row],[ResolutionHours]]&lt;=8,"5-8 Hours",IF(Table1[[#This Row],[ResolutionHours]]&lt;=24,"9-24 Hours",IF(Table1[[#This Row],[ResolutionHours]]&lt;=48,"25-48 Hours","48+ Hours")))))</f>
        <v>Pending</v>
      </c>
      <c r="AB137" t="str">
        <f>IF(Table1[[#This Row],[ResolutionHours]]="","",Table1[[#This Row],[ResolutionHours]]-Table1[[#This Row],[SLATargetHours]])</f>
        <v/>
      </c>
    </row>
    <row r="138" spans="1:28" x14ac:dyDescent="0.25">
      <c r="A138" t="s">
        <v>2165</v>
      </c>
      <c r="B138" t="s">
        <v>2126</v>
      </c>
      <c r="C138" s="1">
        <v>45328.403622685182</v>
      </c>
      <c r="D138" t="s">
        <v>104</v>
      </c>
      <c r="E138" t="s">
        <v>2130</v>
      </c>
      <c r="F138" t="s">
        <v>95</v>
      </c>
      <c r="G138" t="s">
        <v>2128</v>
      </c>
      <c r="H138" t="s">
        <v>54</v>
      </c>
      <c r="I138" t="s">
        <v>82</v>
      </c>
      <c r="J138" t="s">
        <v>113</v>
      </c>
      <c r="K138">
        <v>8</v>
      </c>
      <c r="L138">
        <v>1.72</v>
      </c>
      <c r="N138" s="1"/>
      <c r="O138" t="s">
        <v>57</v>
      </c>
      <c r="P138">
        <v>16646.310000000001</v>
      </c>
      <c r="Q138" t="s">
        <v>58</v>
      </c>
      <c r="R138" t="s">
        <v>45</v>
      </c>
      <c r="S138" t="s">
        <v>96</v>
      </c>
      <c r="T138" t="s">
        <v>69</v>
      </c>
      <c r="U138" t="s">
        <v>49</v>
      </c>
      <c r="V138" t="s">
        <v>48</v>
      </c>
      <c r="W138" t="s">
        <v>57</v>
      </c>
      <c r="X138">
        <f>YEAR(Table1[[#This Row],[BookingDate]])</f>
        <v>2024</v>
      </c>
      <c r="Y138" t="str">
        <f>TEXT(Table1[[#This Row],[BookingDate]],"mmm")</f>
        <v>Feb</v>
      </c>
      <c r="Z138" t="str">
        <f>TEXT(Table1[[#This Row],[BookingDate]],"mmm-yyy")</f>
        <v>Feb-2024</v>
      </c>
      <c r="AA138" t="str">
        <f>IF(Table1[[#This Row],[ResolutionHours]]="","Pending",IF(Table1[[#This Row],[ResolutionHours]]&lt;=4,"0-4 Hours",IF(Table1[[#This Row],[ResolutionHours]]&lt;=8,"5-8 Hours",IF(Table1[[#This Row],[ResolutionHours]]&lt;=24,"9-24 Hours",IF(Table1[[#This Row],[ResolutionHours]]&lt;=48,"25-48 Hours","48+ Hours")))))</f>
        <v>Pending</v>
      </c>
      <c r="AB138" t="str">
        <f>IF(Table1[[#This Row],[ResolutionHours]]="","",Table1[[#This Row],[ResolutionHours]]-Table1[[#This Row],[SLATargetHours]])</f>
        <v/>
      </c>
    </row>
    <row r="139" spans="1:28" x14ac:dyDescent="0.25">
      <c r="A139" t="s">
        <v>813</v>
      </c>
      <c r="B139" t="s">
        <v>35</v>
      </c>
      <c r="C139" s="1">
        <v>45328.656840277778</v>
      </c>
      <c r="D139" t="s">
        <v>87</v>
      </c>
      <c r="E139" t="s">
        <v>123</v>
      </c>
      <c r="F139" t="s">
        <v>130</v>
      </c>
      <c r="G139" t="s">
        <v>39</v>
      </c>
      <c r="H139" t="s">
        <v>40</v>
      </c>
      <c r="I139" t="s">
        <v>64</v>
      </c>
      <c r="J139" t="s">
        <v>78</v>
      </c>
      <c r="K139">
        <v>72</v>
      </c>
      <c r="L139">
        <v>1.47</v>
      </c>
      <c r="M139">
        <v>127.77</v>
      </c>
      <c r="N139" s="1">
        <v>45333.980543368052</v>
      </c>
      <c r="O139" t="s">
        <v>128</v>
      </c>
      <c r="P139">
        <v>127.77</v>
      </c>
      <c r="Q139" t="s">
        <v>58</v>
      </c>
      <c r="R139" t="s">
        <v>45</v>
      </c>
      <c r="S139" t="s">
        <v>79</v>
      </c>
      <c r="T139" t="s">
        <v>85</v>
      </c>
      <c r="U139" t="s">
        <v>49</v>
      </c>
      <c r="V139" t="s">
        <v>49</v>
      </c>
      <c r="W139" t="s">
        <v>128</v>
      </c>
      <c r="X139">
        <f>YEAR(Table1[[#This Row],[BookingDate]])</f>
        <v>2024</v>
      </c>
      <c r="Y139" t="str">
        <f>TEXT(Table1[[#This Row],[BookingDate]],"mmm")</f>
        <v>Feb</v>
      </c>
      <c r="Z139" t="str">
        <f>TEXT(Table1[[#This Row],[BookingDate]],"mmm-yyy")</f>
        <v>Feb-2024</v>
      </c>
      <c r="AA139" t="str">
        <f>IF(Table1[[#This Row],[ResolutionHours]]="","Pending",IF(Table1[[#This Row],[ResolutionHours]]&lt;=4,"0-4 Hours",IF(Table1[[#This Row],[ResolutionHours]]&lt;=8,"5-8 Hours",IF(Table1[[#This Row],[ResolutionHours]]&lt;=24,"9-24 Hours",IF(Table1[[#This Row],[ResolutionHours]]&lt;=48,"25-48 Hours","48+ Hours")))))</f>
        <v>48+ Hours</v>
      </c>
      <c r="AB139">
        <f>IF(Table1[[#This Row],[ResolutionHours]]="","",Table1[[#This Row],[ResolutionHours]]-Table1[[#This Row],[SLATargetHours]])</f>
        <v>55.769999999999996</v>
      </c>
    </row>
    <row r="140" spans="1:28" x14ac:dyDescent="0.25">
      <c r="A140" t="s">
        <v>962</v>
      </c>
      <c r="B140" t="s">
        <v>35</v>
      </c>
      <c r="C140" s="1">
        <v>45329.761932870373</v>
      </c>
      <c r="D140" t="s">
        <v>87</v>
      </c>
      <c r="E140" t="s">
        <v>102</v>
      </c>
      <c r="F140" t="s">
        <v>72</v>
      </c>
      <c r="G140" t="s">
        <v>39</v>
      </c>
      <c r="H140" t="s">
        <v>40</v>
      </c>
      <c r="I140" t="s">
        <v>41</v>
      </c>
      <c r="J140" t="s">
        <v>65</v>
      </c>
      <c r="K140">
        <v>72</v>
      </c>
      <c r="L140">
        <v>6.12</v>
      </c>
      <c r="M140">
        <v>40.92</v>
      </c>
      <c r="N140" s="1">
        <v>45331.46711341435</v>
      </c>
      <c r="O140" t="s">
        <v>43</v>
      </c>
      <c r="P140">
        <v>40.92</v>
      </c>
      <c r="Q140" t="s">
        <v>66</v>
      </c>
      <c r="R140" t="s">
        <v>92</v>
      </c>
      <c r="S140" t="s">
        <v>68</v>
      </c>
      <c r="T140" t="s">
        <v>100</v>
      </c>
      <c r="U140" t="s">
        <v>49</v>
      </c>
      <c r="V140" t="s">
        <v>49</v>
      </c>
      <c r="W140" t="s">
        <v>43</v>
      </c>
      <c r="X140">
        <f>YEAR(Table1[[#This Row],[BookingDate]])</f>
        <v>2024</v>
      </c>
      <c r="Y140" t="str">
        <f>TEXT(Table1[[#This Row],[BookingDate]],"mmm")</f>
        <v>Feb</v>
      </c>
      <c r="Z140" t="str">
        <f>TEXT(Table1[[#This Row],[BookingDate]],"mmm-yyy")</f>
        <v>Feb-2024</v>
      </c>
      <c r="AA140" t="str">
        <f>IF(Table1[[#This Row],[ResolutionHours]]="","Pending",IF(Table1[[#This Row],[ResolutionHours]]&lt;=4,"0-4 Hours",IF(Table1[[#This Row],[ResolutionHours]]&lt;=8,"5-8 Hours",IF(Table1[[#This Row],[ResolutionHours]]&lt;=24,"9-24 Hours",IF(Table1[[#This Row],[ResolutionHours]]&lt;=48,"25-48 Hours","48+ Hours")))))</f>
        <v>25-48 Hours</v>
      </c>
      <c r="AB140">
        <f>IF(Table1[[#This Row],[ResolutionHours]]="","",Table1[[#This Row],[ResolutionHours]]-Table1[[#This Row],[SLATargetHours]])</f>
        <v>-31.08</v>
      </c>
    </row>
    <row r="141" spans="1:28" x14ac:dyDescent="0.25">
      <c r="A141" t="s">
        <v>698</v>
      </c>
      <c r="B141" t="s">
        <v>35</v>
      </c>
      <c r="C141" s="1">
        <v>45329.984120370369</v>
      </c>
      <c r="D141" t="s">
        <v>51</v>
      </c>
      <c r="E141" t="s">
        <v>123</v>
      </c>
      <c r="F141" t="s">
        <v>95</v>
      </c>
      <c r="G141" t="s">
        <v>39</v>
      </c>
      <c r="H141" t="s">
        <v>40</v>
      </c>
      <c r="I141" t="s">
        <v>46</v>
      </c>
      <c r="J141" t="s">
        <v>42</v>
      </c>
      <c r="K141">
        <v>24</v>
      </c>
      <c r="L141">
        <v>0.66</v>
      </c>
      <c r="M141">
        <v>9.02</v>
      </c>
      <c r="N141" s="1">
        <v>45330.359946365737</v>
      </c>
      <c r="O141" t="s">
        <v>43</v>
      </c>
      <c r="P141">
        <v>9.02</v>
      </c>
      <c r="Q141" t="s">
        <v>58</v>
      </c>
      <c r="R141" t="s">
        <v>45</v>
      </c>
      <c r="S141" t="s">
        <v>79</v>
      </c>
      <c r="T141" t="s">
        <v>61</v>
      </c>
      <c r="U141" t="s">
        <v>48</v>
      </c>
      <c r="V141" t="s">
        <v>49</v>
      </c>
      <c r="W141" t="s">
        <v>43</v>
      </c>
      <c r="X141">
        <f>YEAR(Table1[[#This Row],[BookingDate]])</f>
        <v>2024</v>
      </c>
      <c r="Y141" t="str">
        <f>TEXT(Table1[[#This Row],[BookingDate]],"mmm")</f>
        <v>Feb</v>
      </c>
      <c r="Z141" t="str">
        <f>TEXT(Table1[[#This Row],[BookingDate]],"mmm-yyy")</f>
        <v>Feb-2024</v>
      </c>
      <c r="AA141" t="str">
        <f>IF(Table1[[#This Row],[ResolutionHours]]="","Pending",IF(Table1[[#This Row],[ResolutionHours]]&lt;=4,"0-4 Hours",IF(Table1[[#This Row],[ResolutionHours]]&lt;=8,"5-8 Hours",IF(Table1[[#This Row],[ResolutionHours]]&lt;=24,"9-24 Hours",IF(Table1[[#This Row],[ResolutionHours]]&lt;=48,"25-48 Hours","48+ Hours")))))</f>
        <v>9-24 Hours</v>
      </c>
      <c r="AB141">
        <f>IF(Table1[[#This Row],[ResolutionHours]]="","",Table1[[#This Row],[ResolutionHours]]-Table1[[#This Row],[SLATargetHours]])</f>
        <v>-14.98</v>
      </c>
    </row>
    <row r="142" spans="1:28" x14ac:dyDescent="0.25">
      <c r="A142" t="s">
        <v>1606</v>
      </c>
      <c r="B142" t="s">
        <v>1116</v>
      </c>
      <c r="C142" s="1">
        <v>45330.205081018517</v>
      </c>
      <c r="D142" t="s">
        <v>87</v>
      </c>
      <c r="E142" t="s">
        <v>1126</v>
      </c>
      <c r="F142" t="s">
        <v>126</v>
      </c>
      <c r="G142" t="s">
        <v>1118</v>
      </c>
      <c r="H142" t="s">
        <v>40</v>
      </c>
      <c r="I142" t="s">
        <v>55</v>
      </c>
      <c r="J142" t="s">
        <v>42</v>
      </c>
      <c r="K142">
        <v>72</v>
      </c>
      <c r="L142">
        <v>1.53</v>
      </c>
      <c r="M142">
        <v>67.55</v>
      </c>
      <c r="N142" s="1">
        <v>45333.019579976863</v>
      </c>
      <c r="O142" t="s">
        <v>43</v>
      </c>
      <c r="P142">
        <v>67.55</v>
      </c>
      <c r="Q142" t="s">
        <v>66</v>
      </c>
      <c r="R142" t="s">
        <v>114</v>
      </c>
      <c r="S142" t="s">
        <v>68</v>
      </c>
      <c r="T142" t="s">
        <v>85</v>
      </c>
      <c r="U142" t="s">
        <v>49</v>
      </c>
      <c r="V142" t="s">
        <v>48</v>
      </c>
      <c r="W142" t="s">
        <v>43</v>
      </c>
      <c r="X142">
        <f>YEAR(Table1[[#This Row],[BookingDate]])</f>
        <v>2024</v>
      </c>
      <c r="Y142" t="str">
        <f>TEXT(Table1[[#This Row],[BookingDate]],"mmm")</f>
        <v>Feb</v>
      </c>
      <c r="Z142" t="str">
        <f>TEXT(Table1[[#This Row],[BookingDate]],"mmm-yyy")</f>
        <v>Feb-2024</v>
      </c>
      <c r="AA142" t="str">
        <f>IF(Table1[[#This Row],[ResolutionHours]]="","Pending",IF(Table1[[#This Row],[ResolutionHours]]&lt;=4,"0-4 Hours",IF(Table1[[#This Row],[ResolutionHours]]&lt;=8,"5-8 Hours",IF(Table1[[#This Row],[ResolutionHours]]&lt;=24,"9-24 Hours",IF(Table1[[#This Row],[ResolutionHours]]&lt;=48,"25-48 Hours","48+ Hours")))))</f>
        <v>48+ Hours</v>
      </c>
      <c r="AB142">
        <f>IF(Table1[[#This Row],[ResolutionHours]]="","",Table1[[#This Row],[ResolutionHours]]-Table1[[#This Row],[SLATargetHours]])</f>
        <v>-4.4500000000000028</v>
      </c>
    </row>
    <row r="143" spans="1:28" x14ac:dyDescent="0.25">
      <c r="A143" t="s">
        <v>3040</v>
      </c>
      <c r="B143" t="s">
        <v>2126</v>
      </c>
      <c r="C143" s="1">
        <v>45330.742962962962</v>
      </c>
      <c r="D143" t="s">
        <v>87</v>
      </c>
      <c r="E143" t="s">
        <v>2153</v>
      </c>
      <c r="F143" t="s">
        <v>72</v>
      </c>
      <c r="G143" t="s">
        <v>2128</v>
      </c>
      <c r="H143" t="s">
        <v>40</v>
      </c>
      <c r="I143" t="s">
        <v>82</v>
      </c>
      <c r="J143" t="s">
        <v>83</v>
      </c>
      <c r="K143">
        <v>72</v>
      </c>
      <c r="L143">
        <v>13.03</v>
      </c>
      <c r="M143">
        <v>58.07</v>
      </c>
      <c r="N143" s="1">
        <v>45333.162669606478</v>
      </c>
      <c r="O143" t="s">
        <v>43</v>
      </c>
      <c r="P143">
        <v>58.07</v>
      </c>
      <c r="Q143" t="s">
        <v>58</v>
      </c>
      <c r="R143" t="s">
        <v>67</v>
      </c>
      <c r="S143" t="s">
        <v>68</v>
      </c>
      <c r="T143" t="s">
        <v>85</v>
      </c>
      <c r="U143" t="s">
        <v>48</v>
      </c>
      <c r="V143" t="s">
        <v>49</v>
      </c>
      <c r="W143" t="s">
        <v>43</v>
      </c>
      <c r="X143">
        <f>YEAR(Table1[[#This Row],[BookingDate]])</f>
        <v>2024</v>
      </c>
      <c r="Y143" t="str">
        <f>TEXT(Table1[[#This Row],[BookingDate]],"mmm")</f>
        <v>Feb</v>
      </c>
      <c r="Z143" t="str">
        <f>TEXT(Table1[[#This Row],[BookingDate]],"mmm-yyy")</f>
        <v>Feb-2024</v>
      </c>
      <c r="AA143" t="str">
        <f>IF(Table1[[#This Row],[ResolutionHours]]="","Pending",IF(Table1[[#This Row],[ResolutionHours]]&lt;=4,"0-4 Hours",IF(Table1[[#This Row],[ResolutionHours]]&lt;=8,"5-8 Hours",IF(Table1[[#This Row],[ResolutionHours]]&lt;=24,"9-24 Hours",IF(Table1[[#This Row],[ResolutionHours]]&lt;=48,"25-48 Hours","48+ Hours")))))</f>
        <v>48+ Hours</v>
      </c>
      <c r="AB143">
        <f>IF(Table1[[#This Row],[ResolutionHours]]="","",Table1[[#This Row],[ResolutionHours]]-Table1[[#This Row],[SLATargetHours]])</f>
        <v>-13.93</v>
      </c>
    </row>
    <row r="144" spans="1:28" x14ac:dyDescent="0.25">
      <c r="A144" t="s">
        <v>1001</v>
      </c>
      <c r="B144" t="s">
        <v>35</v>
      </c>
      <c r="C144" s="1">
        <v>45330.761956018519</v>
      </c>
      <c r="D144" t="s">
        <v>108</v>
      </c>
      <c r="E144" t="s">
        <v>37</v>
      </c>
      <c r="F144" t="s">
        <v>53</v>
      </c>
      <c r="G144" t="s">
        <v>39</v>
      </c>
      <c r="H144" t="s">
        <v>40</v>
      </c>
      <c r="I144" t="s">
        <v>82</v>
      </c>
      <c r="J144" t="s">
        <v>56</v>
      </c>
      <c r="K144">
        <v>4</v>
      </c>
      <c r="L144">
        <v>0.11</v>
      </c>
      <c r="M144">
        <v>1.77</v>
      </c>
      <c r="N144" s="1">
        <v>45330.835652222217</v>
      </c>
      <c r="O144" t="s">
        <v>43</v>
      </c>
      <c r="P144">
        <v>1.77</v>
      </c>
      <c r="Q144" t="s">
        <v>111</v>
      </c>
      <c r="R144" t="s">
        <v>59</v>
      </c>
      <c r="S144" t="s">
        <v>60</v>
      </c>
      <c r="T144" t="s">
        <v>47</v>
      </c>
      <c r="U144" t="s">
        <v>49</v>
      </c>
      <c r="V144" t="s">
        <v>49</v>
      </c>
      <c r="W144" t="s">
        <v>43</v>
      </c>
      <c r="X144">
        <f>YEAR(Table1[[#This Row],[BookingDate]])</f>
        <v>2024</v>
      </c>
      <c r="Y144" t="str">
        <f>TEXT(Table1[[#This Row],[BookingDate]],"mmm")</f>
        <v>Feb</v>
      </c>
      <c r="Z144" t="str">
        <f>TEXT(Table1[[#This Row],[BookingDate]],"mmm-yyy")</f>
        <v>Feb-2024</v>
      </c>
      <c r="AA144" t="str">
        <f>IF(Table1[[#This Row],[ResolutionHours]]="","Pending",IF(Table1[[#This Row],[ResolutionHours]]&lt;=4,"0-4 Hours",IF(Table1[[#This Row],[ResolutionHours]]&lt;=8,"5-8 Hours",IF(Table1[[#This Row],[ResolutionHours]]&lt;=24,"9-24 Hours",IF(Table1[[#This Row],[ResolutionHours]]&lt;=48,"25-48 Hours","48+ Hours")))))</f>
        <v>0-4 Hours</v>
      </c>
      <c r="AB144">
        <f>IF(Table1[[#This Row],[ResolutionHours]]="","",Table1[[#This Row],[ResolutionHours]]-Table1[[#This Row],[SLATargetHours]])</f>
        <v>-2.23</v>
      </c>
    </row>
    <row r="145" spans="1:28" x14ac:dyDescent="0.25">
      <c r="A145" t="s">
        <v>660</v>
      </c>
      <c r="B145" t="s">
        <v>35</v>
      </c>
      <c r="C145" s="1">
        <v>45331.022187499999</v>
      </c>
      <c r="D145" t="s">
        <v>51</v>
      </c>
      <c r="E145" t="s">
        <v>77</v>
      </c>
      <c r="F145" t="s">
        <v>126</v>
      </c>
      <c r="G145" t="s">
        <v>39</v>
      </c>
      <c r="H145" t="s">
        <v>40</v>
      </c>
      <c r="I145" t="s">
        <v>55</v>
      </c>
      <c r="J145" t="s">
        <v>99</v>
      </c>
      <c r="K145">
        <v>24</v>
      </c>
      <c r="L145">
        <v>1.55</v>
      </c>
      <c r="M145">
        <v>14.09</v>
      </c>
      <c r="N145" s="1">
        <v>45331.609310798609</v>
      </c>
      <c r="O145" t="s">
        <v>43</v>
      </c>
      <c r="P145">
        <v>14.09</v>
      </c>
      <c r="Q145" t="s">
        <v>58</v>
      </c>
      <c r="R145" t="s">
        <v>67</v>
      </c>
      <c r="S145" t="s">
        <v>96</v>
      </c>
      <c r="T145" t="s">
        <v>121</v>
      </c>
      <c r="U145" t="s">
        <v>49</v>
      </c>
      <c r="V145" t="s">
        <v>49</v>
      </c>
      <c r="W145" t="s">
        <v>43</v>
      </c>
      <c r="X145">
        <f>YEAR(Table1[[#This Row],[BookingDate]])</f>
        <v>2024</v>
      </c>
      <c r="Y145" t="str">
        <f>TEXT(Table1[[#This Row],[BookingDate]],"mmm")</f>
        <v>Feb</v>
      </c>
      <c r="Z145" t="str">
        <f>TEXT(Table1[[#This Row],[BookingDate]],"mmm-yyy")</f>
        <v>Feb-2024</v>
      </c>
      <c r="AA145" t="str">
        <f>IF(Table1[[#This Row],[ResolutionHours]]="","Pending",IF(Table1[[#This Row],[ResolutionHours]]&lt;=4,"0-4 Hours",IF(Table1[[#This Row],[ResolutionHours]]&lt;=8,"5-8 Hours",IF(Table1[[#This Row],[ResolutionHours]]&lt;=24,"9-24 Hours",IF(Table1[[#This Row],[ResolutionHours]]&lt;=48,"25-48 Hours","48+ Hours")))))</f>
        <v>9-24 Hours</v>
      </c>
      <c r="AB145">
        <f>IF(Table1[[#This Row],[ResolutionHours]]="","",Table1[[#This Row],[ResolutionHours]]-Table1[[#This Row],[SLATargetHours]])</f>
        <v>-9.91</v>
      </c>
    </row>
    <row r="146" spans="1:28" x14ac:dyDescent="0.25">
      <c r="A146" t="s">
        <v>2698</v>
      </c>
      <c r="B146" t="s">
        <v>2126</v>
      </c>
      <c r="C146" s="1">
        <v>45331.299039351848</v>
      </c>
      <c r="D146" t="s">
        <v>36</v>
      </c>
      <c r="E146" t="s">
        <v>2130</v>
      </c>
      <c r="F146" t="s">
        <v>95</v>
      </c>
      <c r="G146" t="s">
        <v>2128</v>
      </c>
      <c r="H146" t="s">
        <v>54</v>
      </c>
      <c r="I146" t="s">
        <v>82</v>
      </c>
      <c r="J146" t="s">
        <v>165</v>
      </c>
      <c r="K146">
        <v>48</v>
      </c>
      <c r="L146">
        <v>4.38</v>
      </c>
      <c r="N146" s="1"/>
      <c r="O146" t="s">
        <v>57</v>
      </c>
      <c r="P146">
        <v>16576.82</v>
      </c>
      <c r="Q146" t="s">
        <v>66</v>
      </c>
      <c r="R146" t="s">
        <v>114</v>
      </c>
      <c r="S146" t="s">
        <v>46</v>
      </c>
      <c r="T146" t="s">
        <v>85</v>
      </c>
      <c r="U146" t="s">
        <v>49</v>
      </c>
      <c r="V146" t="s">
        <v>49</v>
      </c>
      <c r="W146" t="s">
        <v>57</v>
      </c>
      <c r="X146">
        <f>YEAR(Table1[[#This Row],[BookingDate]])</f>
        <v>2024</v>
      </c>
      <c r="Y146" t="str">
        <f>TEXT(Table1[[#This Row],[BookingDate]],"mmm")</f>
        <v>Feb</v>
      </c>
      <c r="Z146" t="str">
        <f>TEXT(Table1[[#This Row],[BookingDate]],"mmm-yyy")</f>
        <v>Feb-2024</v>
      </c>
      <c r="AA146" t="str">
        <f>IF(Table1[[#This Row],[ResolutionHours]]="","Pending",IF(Table1[[#This Row],[ResolutionHours]]&lt;=4,"0-4 Hours",IF(Table1[[#This Row],[ResolutionHours]]&lt;=8,"5-8 Hours",IF(Table1[[#This Row],[ResolutionHours]]&lt;=24,"9-24 Hours",IF(Table1[[#This Row],[ResolutionHours]]&lt;=48,"25-48 Hours","48+ Hours")))))</f>
        <v>Pending</v>
      </c>
      <c r="AB146" t="str">
        <f>IF(Table1[[#This Row],[ResolutionHours]]="","",Table1[[#This Row],[ResolutionHours]]-Table1[[#This Row],[SLATargetHours]])</f>
        <v/>
      </c>
    </row>
    <row r="147" spans="1:28" x14ac:dyDescent="0.25">
      <c r="A147" t="s">
        <v>1012</v>
      </c>
      <c r="B147" t="s">
        <v>35</v>
      </c>
      <c r="C147" s="1">
        <v>45331.839722222219</v>
      </c>
      <c r="D147" t="s">
        <v>36</v>
      </c>
      <c r="E147" t="s">
        <v>37</v>
      </c>
      <c r="F147" t="s">
        <v>72</v>
      </c>
      <c r="G147" t="s">
        <v>39</v>
      </c>
      <c r="H147" t="s">
        <v>40</v>
      </c>
      <c r="I147" t="s">
        <v>55</v>
      </c>
      <c r="J147" t="s">
        <v>74</v>
      </c>
      <c r="K147">
        <v>48</v>
      </c>
      <c r="L147">
        <v>1.28</v>
      </c>
      <c r="M147">
        <v>68.48</v>
      </c>
      <c r="N147" s="1">
        <v>45334.693006967587</v>
      </c>
      <c r="O147" t="s">
        <v>128</v>
      </c>
      <c r="P147">
        <v>68.48</v>
      </c>
      <c r="Q147" t="s">
        <v>44</v>
      </c>
      <c r="R147" t="s">
        <v>45</v>
      </c>
      <c r="S147" t="s">
        <v>79</v>
      </c>
      <c r="T147" t="s">
        <v>75</v>
      </c>
      <c r="U147" t="s">
        <v>49</v>
      </c>
      <c r="V147" t="s">
        <v>49</v>
      </c>
      <c r="W147" t="s">
        <v>128</v>
      </c>
      <c r="X147">
        <f>YEAR(Table1[[#This Row],[BookingDate]])</f>
        <v>2024</v>
      </c>
      <c r="Y147" t="str">
        <f>TEXT(Table1[[#This Row],[BookingDate]],"mmm")</f>
        <v>Feb</v>
      </c>
      <c r="Z147" t="str">
        <f>TEXT(Table1[[#This Row],[BookingDate]],"mmm-yyy")</f>
        <v>Feb-2024</v>
      </c>
      <c r="AA147" t="str">
        <f>IF(Table1[[#This Row],[ResolutionHours]]="","Pending",IF(Table1[[#This Row],[ResolutionHours]]&lt;=4,"0-4 Hours",IF(Table1[[#This Row],[ResolutionHours]]&lt;=8,"5-8 Hours",IF(Table1[[#This Row],[ResolutionHours]]&lt;=24,"9-24 Hours",IF(Table1[[#This Row],[ResolutionHours]]&lt;=48,"25-48 Hours","48+ Hours")))))</f>
        <v>48+ Hours</v>
      </c>
      <c r="AB147">
        <f>IF(Table1[[#This Row],[ResolutionHours]]="","",Table1[[#This Row],[ResolutionHours]]-Table1[[#This Row],[SLATargetHours]])</f>
        <v>20.480000000000004</v>
      </c>
    </row>
    <row r="148" spans="1:28" x14ac:dyDescent="0.25">
      <c r="A148" t="s">
        <v>2906</v>
      </c>
      <c r="B148" t="s">
        <v>2126</v>
      </c>
      <c r="C148" s="1">
        <v>45332.405023148152</v>
      </c>
      <c r="D148" t="s">
        <v>36</v>
      </c>
      <c r="E148" t="s">
        <v>2153</v>
      </c>
      <c r="F148" t="s">
        <v>95</v>
      </c>
      <c r="G148" t="s">
        <v>2128</v>
      </c>
      <c r="H148" t="s">
        <v>40</v>
      </c>
      <c r="I148" t="s">
        <v>55</v>
      </c>
      <c r="J148" t="s">
        <v>91</v>
      </c>
      <c r="K148">
        <v>48</v>
      </c>
      <c r="L148">
        <v>4.2</v>
      </c>
      <c r="M148">
        <v>21.75</v>
      </c>
      <c r="N148" s="1">
        <v>45333.311445312502</v>
      </c>
      <c r="O148" t="s">
        <v>43</v>
      </c>
      <c r="P148">
        <v>21.75</v>
      </c>
      <c r="Q148" t="s">
        <v>66</v>
      </c>
      <c r="R148" t="s">
        <v>67</v>
      </c>
      <c r="S148" t="s">
        <v>79</v>
      </c>
      <c r="T148" t="s">
        <v>93</v>
      </c>
      <c r="U148" t="s">
        <v>49</v>
      </c>
      <c r="V148" t="s">
        <v>49</v>
      </c>
      <c r="W148" t="s">
        <v>43</v>
      </c>
      <c r="X148">
        <f>YEAR(Table1[[#This Row],[BookingDate]])</f>
        <v>2024</v>
      </c>
      <c r="Y148" t="str">
        <f>TEXT(Table1[[#This Row],[BookingDate]],"mmm")</f>
        <v>Feb</v>
      </c>
      <c r="Z148" t="str">
        <f>TEXT(Table1[[#This Row],[BookingDate]],"mmm-yyy")</f>
        <v>Feb-2024</v>
      </c>
      <c r="AA148" t="str">
        <f>IF(Table1[[#This Row],[ResolutionHours]]="","Pending",IF(Table1[[#This Row],[ResolutionHours]]&lt;=4,"0-4 Hours",IF(Table1[[#This Row],[ResolutionHours]]&lt;=8,"5-8 Hours",IF(Table1[[#This Row],[ResolutionHours]]&lt;=24,"9-24 Hours",IF(Table1[[#This Row],[ResolutionHours]]&lt;=48,"25-48 Hours","48+ Hours")))))</f>
        <v>9-24 Hours</v>
      </c>
      <c r="AB148">
        <f>IF(Table1[[#This Row],[ResolutionHours]]="","",Table1[[#This Row],[ResolutionHours]]-Table1[[#This Row],[SLATargetHours]])</f>
        <v>-26.25</v>
      </c>
    </row>
    <row r="149" spans="1:28" x14ac:dyDescent="0.25">
      <c r="A149" t="s">
        <v>656</v>
      </c>
      <c r="B149" t="s">
        <v>35</v>
      </c>
      <c r="C149" s="1">
        <v>45332.494039351863</v>
      </c>
      <c r="D149" t="s">
        <v>51</v>
      </c>
      <c r="E149" t="s">
        <v>102</v>
      </c>
      <c r="F149" t="s">
        <v>95</v>
      </c>
      <c r="G149" t="s">
        <v>39</v>
      </c>
      <c r="H149" t="s">
        <v>54</v>
      </c>
      <c r="I149" t="s">
        <v>64</v>
      </c>
      <c r="J149" t="s">
        <v>78</v>
      </c>
      <c r="K149">
        <v>24</v>
      </c>
      <c r="L149">
        <v>6.55</v>
      </c>
      <c r="N149" s="1"/>
      <c r="O149" t="s">
        <v>57</v>
      </c>
      <c r="P149">
        <v>16548.14</v>
      </c>
      <c r="Q149" t="s">
        <v>44</v>
      </c>
      <c r="R149" t="s">
        <v>59</v>
      </c>
      <c r="S149" t="s">
        <v>68</v>
      </c>
      <c r="T149" t="s">
        <v>121</v>
      </c>
      <c r="U149" t="s">
        <v>49</v>
      </c>
      <c r="V149" t="s">
        <v>49</v>
      </c>
      <c r="W149" t="s">
        <v>57</v>
      </c>
      <c r="X149">
        <f>YEAR(Table1[[#This Row],[BookingDate]])</f>
        <v>2024</v>
      </c>
      <c r="Y149" t="str">
        <f>TEXT(Table1[[#This Row],[BookingDate]],"mmm")</f>
        <v>Feb</v>
      </c>
      <c r="Z149" t="str">
        <f>TEXT(Table1[[#This Row],[BookingDate]],"mmm-yyy")</f>
        <v>Feb-2024</v>
      </c>
      <c r="AA149" t="str">
        <f>IF(Table1[[#This Row],[ResolutionHours]]="","Pending",IF(Table1[[#This Row],[ResolutionHours]]&lt;=4,"0-4 Hours",IF(Table1[[#This Row],[ResolutionHours]]&lt;=8,"5-8 Hours",IF(Table1[[#This Row],[ResolutionHours]]&lt;=24,"9-24 Hours",IF(Table1[[#This Row],[ResolutionHours]]&lt;=48,"25-48 Hours","48+ Hours")))))</f>
        <v>Pending</v>
      </c>
      <c r="AB149" t="str">
        <f>IF(Table1[[#This Row],[ResolutionHours]]="","",Table1[[#This Row],[ResolutionHours]]-Table1[[#This Row],[SLATargetHours]])</f>
        <v/>
      </c>
    </row>
    <row r="150" spans="1:28" x14ac:dyDescent="0.25">
      <c r="A150" t="s">
        <v>2139</v>
      </c>
      <c r="B150" t="s">
        <v>2126</v>
      </c>
      <c r="C150" s="1">
        <v>45332.497581018521</v>
      </c>
      <c r="D150" t="s">
        <v>36</v>
      </c>
      <c r="E150" t="s">
        <v>2138</v>
      </c>
      <c r="F150" t="s">
        <v>72</v>
      </c>
      <c r="G150" t="s">
        <v>2128</v>
      </c>
      <c r="H150" t="s">
        <v>109</v>
      </c>
      <c r="I150" t="s">
        <v>64</v>
      </c>
      <c r="J150" t="s">
        <v>106</v>
      </c>
      <c r="K150">
        <v>48</v>
      </c>
      <c r="L150">
        <v>1.02</v>
      </c>
      <c r="M150">
        <v>21.53</v>
      </c>
      <c r="N150" s="1">
        <v>45333.394752685177</v>
      </c>
      <c r="O150" t="s">
        <v>43</v>
      </c>
      <c r="P150">
        <v>21.53</v>
      </c>
      <c r="Q150" t="s">
        <v>44</v>
      </c>
      <c r="R150" t="s">
        <v>114</v>
      </c>
      <c r="S150" t="s">
        <v>68</v>
      </c>
      <c r="T150" t="s">
        <v>61</v>
      </c>
      <c r="U150" t="s">
        <v>49</v>
      </c>
      <c r="V150" t="s">
        <v>49</v>
      </c>
      <c r="W150" t="s">
        <v>43</v>
      </c>
      <c r="X150">
        <f>YEAR(Table1[[#This Row],[BookingDate]])</f>
        <v>2024</v>
      </c>
      <c r="Y150" t="str">
        <f>TEXT(Table1[[#This Row],[BookingDate]],"mmm")</f>
        <v>Feb</v>
      </c>
      <c r="Z150" t="str">
        <f>TEXT(Table1[[#This Row],[BookingDate]],"mmm-yyy")</f>
        <v>Feb-2024</v>
      </c>
      <c r="AA150" t="str">
        <f>IF(Table1[[#This Row],[ResolutionHours]]="","Pending",IF(Table1[[#This Row],[ResolutionHours]]&lt;=4,"0-4 Hours",IF(Table1[[#This Row],[ResolutionHours]]&lt;=8,"5-8 Hours",IF(Table1[[#This Row],[ResolutionHours]]&lt;=24,"9-24 Hours",IF(Table1[[#This Row],[ResolutionHours]]&lt;=48,"25-48 Hours","48+ Hours")))))</f>
        <v>9-24 Hours</v>
      </c>
      <c r="AB150">
        <f>IF(Table1[[#This Row],[ResolutionHours]]="","",Table1[[#This Row],[ResolutionHours]]-Table1[[#This Row],[SLATargetHours]])</f>
        <v>-26.47</v>
      </c>
    </row>
    <row r="151" spans="1:28" x14ac:dyDescent="0.25">
      <c r="A151" t="s">
        <v>2360</v>
      </c>
      <c r="B151" t="s">
        <v>2126</v>
      </c>
      <c r="C151" s="1">
        <v>45332.830578703702</v>
      </c>
      <c r="D151" t="s">
        <v>51</v>
      </c>
      <c r="E151" t="s">
        <v>2134</v>
      </c>
      <c r="F151" t="s">
        <v>95</v>
      </c>
      <c r="G151" t="s">
        <v>2128</v>
      </c>
      <c r="H151" t="s">
        <v>63</v>
      </c>
      <c r="I151" t="s">
        <v>41</v>
      </c>
      <c r="J151" t="s">
        <v>42</v>
      </c>
      <c r="K151">
        <v>24</v>
      </c>
      <c r="L151">
        <v>0.73</v>
      </c>
      <c r="N151" s="1"/>
      <c r="O151" t="s">
        <v>57</v>
      </c>
      <c r="P151">
        <v>16540.07</v>
      </c>
      <c r="Q151" t="s">
        <v>58</v>
      </c>
      <c r="R151" t="s">
        <v>92</v>
      </c>
      <c r="S151" t="s">
        <v>60</v>
      </c>
      <c r="T151" t="s">
        <v>75</v>
      </c>
      <c r="U151" t="s">
        <v>49</v>
      </c>
      <c r="V151" t="s">
        <v>48</v>
      </c>
      <c r="W151" t="s">
        <v>57</v>
      </c>
      <c r="X151">
        <f>YEAR(Table1[[#This Row],[BookingDate]])</f>
        <v>2024</v>
      </c>
      <c r="Y151" t="str">
        <f>TEXT(Table1[[#This Row],[BookingDate]],"mmm")</f>
        <v>Feb</v>
      </c>
      <c r="Z151" t="str">
        <f>TEXT(Table1[[#This Row],[BookingDate]],"mmm-yyy")</f>
        <v>Feb-2024</v>
      </c>
      <c r="AA151" t="str">
        <f>IF(Table1[[#This Row],[ResolutionHours]]="","Pending",IF(Table1[[#This Row],[ResolutionHours]]&lt;=4,"0-4 Hours",IF(Table1[[#This Row],[ResolutionHours]]&lt;=8,"5-8 Hours",IF(Table1[[#This Row],[ResolutionHours]]&lt;=24,"9-24 Hours",IF(Table1[[#This Row],[ResolutionHours]]&lt;=48,"25-48 Hours","48+ Hours")))))</f>
        <v>Pending</v>
      </c>
      <c r="AB151" t="str">
        <f>IF(Table1[[#This Row],[ResolutionHours]]="","",Table1[[#This Row],[ResolutionHours]]-Table1[[#This Row],[SLATargetHours]])</f>
        <v/>
      </c>
    </row>
    <row r="152" spans="1:28" x14ac:dyDescent="0.25">
      <c r="A152" t="s">
        <v>2677</v>
      </c>
      <c r="B152" t="s">
        <v>2126</v>
      </c>
      <c r="C152" s="1">
        <v>45332.964270833327</v>
      </c>
      <c r="D152" t="s">
        <v>51</v>
      </c>
      <c r="E152" t="s">
        <v>2153</v>
      </c>
      <c r="F152" t="s">
        <v>72</v>
      </c>
      <c r="G152" t="s">
        <v>2128</v>
      </c>
      <c r="H152" t="s">
        <v>40</v>
      </c>
      <c r="I152" t="s">
        <v>73</v>
      </c>
      <c r="J152" t="s">
        <v>152</v>
      </c>
      <c r="K152">
        <v>24</v>
      </c>
      <c r="L152">
        <v>1.1200000000000001</v>
      </c>
      <c r="M152">
        <v>8.26</v>
      </c>
      <c r="N152" s="1">
        <v>45333.308387210651</v>
      </c>
      <c r="O152" t="s">
        <v>43</v>
      </c>
      <c r="P152">
        <v>8.26</v>
      </c>
      <c r="Q152" t="s">
        <v>58</v>
      </c>
      <c r="R152" t="s">
        <v>67</v>
      </c>
      <c r="S152" t="s">
        <v>46</v>
      </c>
      <c r="T152" t="s">
        <v>115</v>
      </c>
      <c r="U152" t="s">
        <v>49</v>
      </c>
      <c r="V152" t="s">
        <v>49</v>
      </c>
      <c r="W152" t="s">
        <v>43</v>
      </c>
      <c r="X152">
        <f>YEAR(Table1[[#This Row],[BookingDate]])</f>
        <v>2024</v>
      </c>
      <c r="Y152" t="str">
        <f>TEXT(Table1[[#This Row],[BookingDate]],"mmm")</f>
        <v>Feb</v>
      </c>
      <c r="Z152" t="str">
        <f>TEXT(Table1[[#This Row],[BookingDate]],"mmm-yyy")</f>
        <v>Feb-2024</v>
      </c>
      <c r="AA152" t="str">
        <f>IF(Table1[[#This Row],[ResolutionHours]]="","Pending",IF(Table1[[#This Row],[ResolutionHours]]&lt;=4,"0-4 Hours",IF(Table1[[#This Row],[ResolutionHours]]&lt;=8,"5-8 Hours",IF(Table1[[#This Row],[ResolutionHours]]&lt;=24,"9-24 Hours",IF(Table1[[#This Row],[ResolutionHours]]&lt;=48,"25-48 Hours","48+ Hours")))))</f>
        <v>9-24 Hours</v>
      </c>
      <c r="AB152">
        <f>IF(Table1[[#This Row],[ResolutionHours]]="","",Table1[[#This Row],[ResolutionHours]]-Table1[[#This Row],[SLATargetHours]])</f>
        <v>-15.74</v>
      </c>
    </row>
    <row r="153" spans="1:28" x14ac:dyDescent="0.25">
      <c r="A153" t="s">
        <v>1992</v>
      </c>
      <c r="B153" t="s">
        <v>1116</v>
      </c>
      <c r="C153" s="1">
        <v>45332.975208333337</v>
      </c>
      <c r="D153" t="s">
        <v>87</v>
      </c>
      <c r="E153" t="s">
        <v>1120</v>
      </c>
      <c r="F153" t="s">
        <v>95</v>
      </c>
      <c r="G153" t="s">
        <v>1118</v>
      </c>
      <c r="H153" t="s">
        <v>136</v>
      </c>
      <c r="I153" t="s">
        <v>41</v>
      </c>
      <c r="J153" t="s">
        <v>110</v>
      </c>
      <c r="K153">
        <v>72</v>
      </c>
      <c r="L153">
        <v>3.02</v>
      </c>
      <c r="N153" s="1"/>
      <c r="O153" t="s">
        <v>57</v>
      </c>
      <c r="P153">
        <v>16536.599999999999</v>
      </c>
      <c r="Q153" t="s">
        <v>44</v>
      </c>
      <c r="R153" t="s">
        <v>92</v>
      </c>
      <c r="S153" t="s">
        <v>46</v>
      </c>
      <c r="T153" t="s">
        <v>93</v>
      </c>
      <c r="U153" t="s">
        <v>49</v>
      </c>
      <c r="V153" t="s">
        <v>49</v>
      </c>
      <c r="W153" t="s">
        <v>57</v>
      </c>
      <c r="X153">
        <f>YEAR(Table1[[#This Row],[BookingDate]])</f>
        <v>2024</v>
      </c>
      <c r="Y153" t="str">
        <f>TEXT(Table1[[#This Row],[BookingDate]],"mmm")</f>
        <v>Feb</v>
      </c>
      <c r="Z153" t="str">
        <f>TEXT(Table1[[#This Row],[BookingDate]],"mmm-yyy")</f>
        <v>Feb-2024</v>
      </c>
      <c r="AA153" t="str">
        <f>IF(Table1[[#This Row],[ResolutionHours]]="","Pending",IF(Table1[[#This Row],[ResolutionHours]]&lt;=4,"0-4 Hours",IF(Table1[[#This Row],[ResolutionHours]]&lt;=8,"5-8 Hours",IF(Table1[[#This Row],[ResolutionHours]]&lt;=24,"9-24 Hours",IF(Table1[[#This Row],[ResolutionHours]]&lt;=48,"25-48 Hours","48+ Hours")))))</f>
        <v>Pending</v>
      </c>
      <c r="AB153" t="str">
        <f>IF(Table1[[#This Row],[ResolutionHours]]="","",Table1[[#This Row],[ResolutionHours]]-Table1[[#This Row],[SLATargetHours]])</f>
        <v/>
      </c>
    </row>
    <row r="154" spans="1:28" x14ac:dyDescent="0.25">
      <c r="A154" t="s">
        <v>2915</v>
      </c>
      <c r="B154" t="s">
        <v>2126</v>
      </c>
      <c r="C154" s="1">
        <v>45333.548090277778</v>
      </c>
      <c r="D154" t="s">
        <v>36</v>
      </c>
      <c r="E154" t="s">
        <v>2130</v>
      </c>
      <c r="F154" t="s">
        <v>53</v>
      </c>
      <c r="G154" t="s">
        <v>2128</v>
      </c>
      <c r="H154" t="s">
        <v>136</v>
      </c>
      <c r="I154" t="s">
        <v>64</v>
      </c>
      <c r="J154" t="s">
        <v>132</v>
      </c>
      <c r="K154">
        <v>48</v>
      </c>
      <c r="L154">
        <v>4.21</v>
      </c>
      <c r="N154" s="1"/>
      <c r="O154" t="s">
        <v>57</v>
      </c>
      <c r="P154">
        <v>16522.849999999999</v>
      </c>
      <c r="Q154" t="s">
        <v>44</v>
      </c>
      <c r="R154" t="s">
        <v>92</v>
      </c>
      <c r="S154" t="s">
        <v>96</v>
      </c>
      <c r="T154" t="s">
        <v>93</v>
      </c>
      <c r="U154" t="s">
        <v>49</v>
      </c>
      <c r="V154" t="s">
        <v>49</v>
      </c>
      <c r="W154" t="s">
        <v>57</v>
      </c>
      <c r="X154">
        <f>YEAR(Table1[[#This Row],[BookingDate]])</f>
        <v>2024</v>
      </c>
      <c r="Y154" t="str">
        <f>TEXT(Table1[[#This Row],[BookingDate]],"mmm")</f>
        <v>Feb</v>
      </c>
      <c r="Z154" t="str">
        <f>TEXT(Table1[[#This Row],[BookingDate]],"mmm-yyy")</f>
        <v>Feb-2024</v>
      </c>
      <c r="AA154" t="str">
        <f>IF(Table1[[#This Row],[ResolutionHours]]="","Pending",IF(Table1[[#This Row],[ResolutionHours]]&lt;=4,"0-4 Hours",IF(Table1[[#This Row],[ResolutionHours]]&lt;=8,"5-8 Hours",IF(Table1[[#This Row],[ResolutionHours]]&lt;=24,"9-24 Hours",IF(Table1[[#This Row],[ResolutionHours]]&lt;=48,"25-48 Hours","48+ Hours")))))</f>
        <v>Pending</v>
      </c>
      <c r="AB154" t="str">
        <f>IF(Table1[[#This Row],[ResolutionHours]]="","",Table1[[#This Row],[ResolutionHours]]-Table1[[#This Row],[SLATargetHours]])</f>
        <v/>
      </c>
    </row>
    <row r="155" spans="1:28" x14ac:dyDescent="0.25">
      <c r="A155" t="s">
        <v>972</v>
      </c>
      <c r="B155" t="s">
        <v>35</v>
      </c>
      <c r="C155" s="1">
        <v>45333.836539351847</v>
      </c>
      <c r="D155" t="s">
        <v>104</v>
      </c>
      <c r="E155" t="s">
        <v>37</v>
      </c>
      <c r="F155" t="s">
        <v>72</v>
      </c>
      <c r="G155" t="s">
        <v>39</v>
      </c>
      <c r="H155" t="s">
        <v>136</v>
      </c>
      <c r="I155" t="s">
        <v>82</v>
      </c>
      <c r="J155" t="s">
        <v>113</v>
      </c>
      <c r="K155">
        <v>8</v>
      </c>
      <c r="L155">
        <v>0.55000000000000004</v>
      </c>
      <c r="N155" s="1"/>
      <c r="O155" t="s">
        <v>57</v>
      </c>
      <c r="P155">
        <v>16515.919999999998</v>
      </c>
      <c r="Q155" t="s">
        <v>58</v>
      </c>
      <c r="R155" t="s">
        <v>45</v>
      </c>
      <c r="S155" t="s">
        <v>96</v>
      </c>
      <c r="T155" t="s">
        <v>97</v>
      </c>
      <c r="U155" t="s">
        <v>49</v>
      </c>
      <c r="V155" t="s">
        <v>49</v>
      </c>
      <c r="W155" t="s">
        <v>57</v>
      </c>
      <c r="X155">
        <f>YEAR(Table1[[#This Row],[BookingDate]])</f>
        <v>2024</v>
      </c>
      <c r="Y155" t="str">
        <f>TEXT(Table1[[#This Row],[BookingDate]],"mmm")</f>
        <v>Feb</v>
      </c>
      <c r="Z155" t="str">
        <f>TEXT(Table1[[#This Row],[BookingDate]],"mmm-yyy")</f>
        <v>Feb-2024</v>
      </c>
      <c r="AA155" t="str">
        <f>IF(Table1[[#This Row],[ResolutionHours]]="","Pending",IF(Table1[[#This Row],[ResolutionHours]]&lt;=4,"0-4 Hours",IF(Table1[[#This Row],[ResolutionHours]]&lt;=8,"5-8 Hours",IF(Table1[[#This Row],[ResolutionHours]]&lt;=24,"9-24 Hours",IF(Table1[[#This Row],[ResolutionHours]]&lt;=48,"25-48 Hours","48+ Hours")))))</f>
        <v>Pending</v>
      </c>
      <c r="AB155" t="str">
        <f>IF(Table1[[#This Row],[ResolutionHours]]="","",Table1[[#This Row],[ResolutionHours]]-Table1[[#This Row],[SLATargetHours]])</f>
        <v/>
      </c>
    </row>
    <row r="156" spans="1:28" x14ac:dyDescent="0.25">
      <c r="A156" t="s">
        <v>2141</v>
      </c>
      <c r="B156" t="s">
        <v>2126</v>
      </c>
      <c r="C156" s="1">
        <v>45334.153495370367</v>
      </c>
      <c r="D156" t="s">
        <v>87</v>
      </c>
      <c r="E156" t="s">
        <v>2142</v>
      </c>
      <c r="F156" t="s">
        <v>130</v>
      </c>
      <c r="G156" t="s">
        <v>2128</v>
      </c>
      <c r="H156" t="s">
        <v>54</v>
      </c>
      <c r="I156" t="s">
        <v>55</v>
      </c>
      <c r="J156" t="s">
        <v>74</v>
      </c>
      <c r="K156">
        <v>72</v>
      </c>
      <c r="L156">
        <v>1.29</v>
      </c>
      <c r="N156" s="1"/>
      <c r="O156" t="s">
        <v>57</v>
      </c>
      <c r="P156">
        <v>16508.32</v>
      </c>
      <c r="Q156" t="s">
        <v>58</v>
      </c>
      <c r="R156" t="s">
        <v>45</v>
      </c>
      <c r="S156" t="s">
        <v>68</v>
      </c>
      <c r="T156" t="s">
        <v>115</v>
      </c>
      <c r="U156" t="s">
        <v>49</v>
      </c>
      <c r="V156" t="s">
        <v>49</v>
      </c>
      <c r="W156" t="s">
        <v>57</v>
      </c>
      <c r="X156">
        <f>YEAR(Table1[[#This Row],[BookingDate]])</f>
        <v>2024</v>
      </c>
      <c r="Y156" t="str">
        <f>TEXT(Table1[[#This Row],[BookingDate]],"mmm")</f>
        <v>Feb</v>
      </c>
      <c r="Z156" t="str">
        <f>TEXT(Table1[[#This Row],[BookingDate]],"mmm-yyy")</f>
        <v>Feb-2024</v>
      </c>
      <c r="AA156" t="str">
        <f>IF(Table1[[#This Row],[ResolutionHours]]="","Pending",IF(Table1[[#This Row],[ResolutionHours]]&lt;=4,"0-4 Hours",IF(Table1[[#This Row],[ResolutionHours]]&lt;=8,"5-8 Hours",IF(Table1[[#This Row],[ResolutionHours]]&lt;=24,"9-24 Hours",IF(Table1[[#This Row],[ResolutionHours]]&lt;=48,"25-48 Hours","48+ Hours")))))</f>
        <v>Pending</v>
      </c>
      <c r="AB156" t="str">
        <f>IF(Table1[[#This Row],[ResolutionHours]]="","",Table1[[#This Row],[ResolutionHours]]-Table1[[#This Row],[SLATargetHours]])</f>
        <v/>
      </c>
    </row>
    <row r="157" spans="1:28" x14ac:dyDescent="0.25">
      <c r="A157" t="s">
        <v>2261</v>
      </c>
      <c r="B157" t="s">
        <v>2126</v>
      </c>
      <c r="C157" s="1">
        <v>45334.228043981479</v>
      </c>
      <c r="D157" t="s">
        <v>51</v>
      </c>
      <c r="E157" t="s">
        <v>2136</v>
      </c>
      <c r="F157" t="s">
        <v>126</v>
      </c>
      <c r="G157" t="s">
        <v>2128</v>
      </c>
      <c r="H157" t="s">
        <v>54</v>
      </c>
      <c r="I157" t="s">
        <v>41</v>
      </c>
      <c r="J157" t="s">
        <v>157</v>
      </c>
      <c r="K157">
        <v>24</v>
      </c>
      <c r="L157">
        <v>2.34</v>
      </c>
      <c r="N157" s="1"/>
      <c r="O157" t="s">
        <v>57</v>
      </c>
      <c r="P157">
        <v>16506.53</v>
      </c>
      <c r="Q157" t="s">
        <v>44</v>
      </c>
      <c r="R157" t="s">
        <v>92</v>
      </c>
      <c r="S157" t="s">
        <v>79</v>
      </c>
      <c r="T157" t="s">
        <v>75</v>
      </c>
      <c r="U157" t="s">
        <v>49</v>
      </c>
      <c r="V157" t="s">
        <v>49</v>
      </c>
      <c r="W157" t="s">
        <v>57</v>
      </c>
      <c r="X157">
        <f>YEAR(Table1[[#This Row],[BookingDate]])</f>
        <v>2024</v>
      </c>
      <c r="Y157" t="str">
        <f>TEXT(Table1[[#This Row],[BookingDate]],"mmm")</f>
        <v>Feb</v>
      </c>
      <c r="Z157" t="str">
        <f>TEXT(Table1[[#This Row],[BookingDate]],"mmm-yyy")</f>
        <v>Feb-2024</v>
      </c>
      <c r="AA157" t="str">
        <f>IF(Table1[[#This Row],[ResolutionHours]]="","Pending",IF(Table1[[#This Row],[ResolutionHours]]&lt;=4,"0-4 Hours",IF(Table1[[#This Row],[ResolutionHours]]&lt;=8,"5-8 Hours",IF(Table1[[#This Row],[ResolutionHours]]&lt;=24,"9-24 Hours",IF(Table1[[#This Row],[ResolutionHours]]&lt;=48,"25-48 Hours","48+ Hours")))))</f>
        <v>Pending</v>
      </c>
      <c r="AB157" t="str">
        <f>IF(Table1[[#This Row],[ResolutionHours]]="","",Table1[[#This Row],[ResolutionHours]]-Table1[[#This Row],[SLATargetHours]])</f>
        <v/>
      </c>
    </row>
    <row r="158" spans="1:28" x14ac:dyDescent="0.25">
      <c r="A158" t="s">
        <v>3032</v>
      </c>
      <c r="B158" t="s">
        <v>2126</v>
      </c>
      <c r="C158" s="1">
        <v>45334.364293981482</v>
      </c>
      <c r="D158" t="s">
        <v>36</v>
      </c>
      <c r="E158" t="s">
        <v>2130</v>
      </c>
      <c r="F158" t="s">
        <v>72</v>
      </c>
      <c r="G158" t="s">
        <v>2128</v>
      </c>
      <c r="H158" t="s">
        <v>40</v>
      </c>
      <c r="I158" t="s">
        <v>41</v>
      </c>
      <c r="J158" t="s">
        <v>78</v>
      </c>
      <c r="K158">
        <v>48</v>
      </c>
      <c r="L158">
        <v>1.31</v>
      </c>
      <c r="M158">
        <v>22.47</v>
      </c>
      <c r="N158" s="1">
        <v>45335.300497025462</v>
      </c>
      <c r="O158" t="s">
        <v>43</v>
      </c>
      <c r="P158">
        <v>22.47</v>
      </c>
      <c r="Q158" t="s">
        <v>44</v>
      </c>
      <c r="R158" t="s">
        <v>59</v>
      </c>
      <c r="S158" t="s">
        <v>60</v>
      </c>
      <c r="T158" t="s">
        <v>100</v>
      </c>
      <c r="U158" t="s">
        <v>49</v>
      </c>
      <c r="V158" t="s">
        <v>48</v>
      </c>
      <c r="W158" t="s">
        <v>43</v>
      </c>
      <c r="X158">
        <f>YEAR(Table1[[#This Row],[BookingDate]])</f>
        <v>2024</v>
      </c>
      <c r="Y158" t="str">
        <f>TEXT(Table1[[#This Row],[BookingDate]],"mmm")</f>
        <v>Feb</v>
      </c>
      <c r="Z158" t="str">
        <f>TEXT(Table1[[#This Row],[BookingDate]],"mmm-yyy")</f>
        <v>Feb-2024</v>
      </c>
      <c r="AA158" t="str">
        <f>IF(Table1[[#This Row],[ResolutionHours]]="","Pending",IF(Table1[[#This Row],[ResolutionHours]]&lt;=4,"0-4 Hours",IF(Table1[[#This Row],[ResolutionHours]]&lt;=8,"5-8 Hours",IF(Table1[[#This Row],[ResolutionHours]]&lt;=24,"9-24 Hours",IF(Table1[[#This Row],[ResolutionHours]]&lt;=48,"25-48 Hours","48+ Hours")))))</f>
        <v>9-24 Hours</v>
      </c>
      <c r="AB158">
        <f>IF(Table1[[#This Row],[ResolutionHours]]="","",Table1[[#This Row],[ResolutionHours]]-Table1[[#This Row],[SLATargetHours]])</f>
        <v>-25.53</v>
      </c>
    </row>
    <row r="159" spans="1:28" x14ac:dyDescent="0.25">
      <c r="A159" t="s">
        <v>264</v>
      </c>
      <c r="B159" t="s">
        <v>35</v>
      </c>
      <c r="C159" s="1">
        <v>45334.619293981479</v>
      </c>
      <c r="D159" t="s">
        <v>51</v>
      </c>
      <c r="E159" t="s">
        <v>105</v>
      </c>
      <c r="F159" t="s">
        <v>72</v>
      </c>
      <c r="G159" t="s">
        <v>39</v>
      </c>
      <c r="H159" t="s">
        <v>40</v>
      </c>
      <c r="I159" t="s">
        <v>41</v>
      </c>
      <c r="J159" t="s">
        <v>120</v>
      </c>
      <c r="K159">
        <v>24</v>
      </c>
      <c r="L159">
        <v>0.44</v>
      </c>
      <c r="M159">
        <v>6.76</v>
      </c>
      <c r="N159" s="1">
        <v>45334.900811898151</v>
      </c>
      <c r="O159" t="s">
        <v>43</v>
      </c>
      <c r="P159">
        <v>6.76</v>
      </c>
      <c r="Q159" t="s">
        <v>58</v>
      </c>
      <c r="R159" t="s">
        <v>114</v>
      </c>
      <c r="S159" t="s">
        <v>46</v>
      </c>
      <c r="T159" t="s">
        <v>75</v>
      </c>
      <c r="U159" t="s">
        <v>49</v>
      </c>
      <c r="V159" t="s">
        <v>49</v>
      </c>
      <c r="W159" t="s">
        <v>43</v>
      </c>
      <c r="X159">
        <f>YEAR(Table1[[#This Row],[BookingDate]])</f>
        <v>2024</v>
      </c>
      <c r="Y159" t="str">
        <f>TEXT(Table1[[#This Row],[BookingDate]],"mmm")</f>
        <v>Feb</v>
      </c>
      <c r="Z159" t="str">
        <f>TEXT(Table1[[#This Row],[BookingDate]],"mmm-yyy")</f>
        <v>Feb-2024</v>
      </c>
      <c r="AA159" t="str">
        <f>IF(Table1[[#This Row],[ResolutionHours]]="","Pending",IF(Table1[[#This Row],[ResolutionHours]]&lt;=4,"0-4 Hours",IF(Table1[[#This Row],[ResolutionHours]]&lt;=8,"5-8 Hours",IF(Table1[[#This Row],[ResolutionHours]]&lt;=24,"9-24 Hours",IF(Table1[[#This Row],[ResolutionHours]]&lt;=48,"25-48 Hours","48+ Hours")))))</f>
        <v>5-8 Hours</v>
      </c>
      <c r="AB159">
        <f>IF(Table1[[#This Row],[ResolutionHours]]="","",Table1[[#This Row],[ResolutionHours]]-Table1[[#This Row],[SLATargetHours]])</f>
        <v>-17.240000000000002</v>
      </c>
    </row>
    <row r="160" spans="1:28" x14ac:dyDescent="0.25">
      <c r="A160" t="s">
        <v>1405</v>
      </c>
      <c r="B160" t="s">
        <v>1116</v>
      </c>
      <c r="C160" s="1">
        <v>45334.81077546296</v>
      </c>
      <c r="D160" t="s">
        <v>51</v>
      </c>
      <c r="E160" t="s">
        <v>1134</v>
      </c>
      <c r="F160" t="s">
        <v>130</v>
      </c>
      <c r="G160" t="s">
        <v>1118</v>
      </c>
      <c r="H160" t="s">
        <v>40</v>
      </c>
      <c r="I160" t="s">
        <v>73</v>
      </c>
      <c r="J160" t="s">
        <v>113</v>
      </c>
      <c r="K160">
        <v>24</v>
      </c>
      <c r="L160">
        <v>2.84</v>
      </c>
      <c r="M160">
        <v>7.9</v>
      </c>
      <c r="N160" s="1">
        <v>45335.139860960648</v>
      </c>
      <c r="O160" t="s">
        <v>43</v>
      </c>
      <c r="P160">
        <v>7.9</v>
      </c>
      <c r="Q160" t="s">
        <v>66</v>
      </c>
      <c r="R160" t="s">
        <v>92</v>
      </c>
      <c r="S160" t="s">
        <v>46</v>
      </c>
      <c r="T160" t="s">
        <v>61</v>
      </c>
      <c r="U160" t="s">
        <v>49</v>
      </c>
      <c r="V160" t="s">
        <v>49</v>
      </c>
      <c r="W160" t="s">
        <v>43</v>
      </c>
      <c r="X160">
        <f>YEAR(Table1[[#This Row],[BookingDate]])</f>
        <v>2024</v>
      </c>
      <c r="Y160" t="str">
        <f>TEXT(Table1[[#This Row],[BookingDate]],"mmm")</f>
        <v>Feb</v>
      </c>
      <c r="Z160" t="str">
        <f>TEXT(Table1[[#This Row],[BookingDate]],"mmm-yyy")</f>
        <v>Feb-2024</v>
      </c>
      <c r="AA160" t="str">
        <f>IF(Table1[[#This Row],[ResolutionHours]]="","Pending",IF(Table1[[#This Row],[ResolutionHours]]&lt;=4,"0-4 Hours",IF(Table1[[#This Row],[ResolutionHours]]&lt;=8,"5-8 Hours",IF(Table1[[#This Row],[ResolutionHours]]&lt;=24,"9-24 Hours",IF(Table1[[#This Row],[ResolutionHours]]&lt;=48,"25-48 Hours","48+ Hours")))))</f>
        <v>5-8 Hours</v>
      </c>
      <c r="AB160">
        <f>IF(Table1[[#This Row],[ResolutionHours]]="","",Table1[[#This Row],[ResolutionHours]]-Table1[[#This Row],[SLATargetHours]])</f>
        <v>-16.100000000000001</v>
      </c>
    </row>
    <row r="161" spans="1:28" x14ac:dyDescent="0.25">
      <c r="A161" t="s">
        <v>3083</v>
      </c>
      <c r="B161" t="s">
        <v>2126</v>
      </c>
      <c r="C161" s="1">
        <v>45335.520162037043</v>
      </c>
      <c r="D161" t="s">
        <v>87</v>
      </c>
      <c r="E161" t="s">
        <v>2142</v>
      </c>
      <c r="F161" t="s">
        <v>95</v>
      </c>
      <c r="G161" t="s">
        <v>2128</v>
      </c>
      <c r="H161" t="s">
        <v>136</v>
      </c>
      <c r="I161" t="s">
        <v>82</v>
      </c>
      <c r="J161" t="s">
        <v>110</v>
      </c>
      <c r="K161">
        <v>72</v>
      </c>
      <c r="L161">
        <v>6.63</v>
      </c>
      <c r="N161" s="1"/>
      <c r="O161" t="s">
        <v>57</v>
      </c>
      <c r="P161">
        <v>16475.52</v>
      </c>
      <c r="Q161" t="s">
        <v>66</v>
      </c>
      <c r="R161" t="s">
        <v>67</v>
      </c>
      <c r="S161" t="s">
        <v>68</v>
      </c>
      <c r="T161" t="s">
        <v>97</v>
      </c>
      <c r="U161" t="s">
        <v>49</v>
      </c>
      <c r="V161" t="s">
        <v>49</v>
      </c>
      <c r="W161" t="s">
        <v>57</v>
      </c>
      <c r="X161">
        <f>YEAR(Table1[[#This Row],[BookingDate]])</f>
        <v>2024</v>
      </c>
      <c r="Y161" t="str">
        <f>TEXT(Table1[[#This Row],[BookingDate]],"mmm")</f>
        <v>Feb</v>
      </c>
      <c r="Z161" t="str">
        <f>TEXT(Table1[[#This Row],[BookingDate]],"mmm-yyy")</f>
        <v>Feb-2024</v>
      </c>
      <c r="AA161" t="str">
        <f>IF(Table1[[#This Row],[ResolutionHours]]="","Pending",IF(Table1[[#This Row],[ResolutionHours]]&lt;=4,"0-4 Hours",IF(Table1[[#This Row],[ResolutionHours]]&lt;=8,"5-8 Hours",IF(Table1[[#This Row],[ResolutionHours]]&lt;=24,"9-24 Hours",IF(Table1[[#This Row],[ResolutionHours]]&lt;=48,"25-48 Hours","48+ Hours")))))</f>
        <v>Pending</v>
      </c>
      <c r="AB161" t="str">
        <f>IF(Table1[[#This Row],[ResolutionHours]]="","",Table1[[#This Row],[ResolutionHours]]-Table1[[#This Row],[SLATargetHours]])</f>
        <v/>
      </c>
    </row>
    <row r="162" spans="1:28" x14ac:dyDescent="0.25">
      <c r="A162" t="s">
        <v>1937</v>
      </c>
      <c r="B162" t="s">
        <v>1116</v>
      </c>
      <c r="C162" s="1">
        <v>45335.545844907407</v>
      </c>
      <c r="D162" t="s">
        <v>87</v>
      </c>
      <c r="E162" t="s">
        <v>1124</v>
      </c>
      <c r="F162" t="s">
        <v>95</v>
      </c>
      <c r="G162" t="s">
        <v>1118</v>
      </c>
      <c r="H162" t="s">
        <v>63</v>
      </c>
      <c r="I162" t="s">
        <v>46</v>
      </c>
      <c r="J162" t="s">
        <v>113</v>
      </c>
      <c r="K162">
        <v>72</v>
      </c>
      <c r="L162">
        <v>8.48</v>
      </c>
      <c r="N162" s="1"/>
      <c r="O162" t="s">
        <v>57</v>
      </c>
      <c r="P162">
        <v>16474.900000000001</v>
      </c>
      <c r="Q162" t="s">
        <v>44</v>
      </c>
      <c r="R162" t="s">
        <v>114</v>
      </c>
      <c r="S162" t="s">
        <v>68</v>
      </c>
      <c r="T162" t="s">
        <v>93</v>
      </c>
      <c r="U162" t="s">
        <v>49</v>
      </c>
      <c r="V162" t="s">
        <v>49</v>
      </c>
      <c r="W162" t="s">
        <v>57</v>
      </c>
      <c r="X162">
        <f>YEAR(Table1[[#This Row],[BookingDate]])</f>
        <v>2024</v>
      </c>
      <c r="Y162" t="str">
        <f>TEXT(Table1[[#This Row],[BookingDate]],"mmm")</f>
        <v>Feb</v>
      </c>
      <c r="Z162" t="str">
        <f>TEXT(Table1[[#This Row],[BookingDate]],"mmm-yyy")</f>
        <v>Feb-2024</v>
      </c>
      <c r="AA162" t="str">
        <f>IF(Table1[[#This Row],[ResolutionHours]]="","Pending",IF(Table1[[#This Row],[ResolutionHours]]&lt;=4,"0-4 Hours",IF(Table1[[#This Row],[ResolutionHours]]&lt;=8,"5-8 Hours",IF(Table1[[#This Row],[ResolutionHours]]&lt;=24,"9-24 Hours",IF(Table1[[#This Row],[ResolutionHours]]&lt;=48,"25-48 Hours","48+ Hours")))))</f>
        <v>Pending</v>
      </c>
      <c r="AB162" t="str">
        <f>IF(Table1[[#This Row],[ResolutionHours]]="","",Table1[[#This Row],[ResolutionHours]]-Table1[[#This Row],[SLATargetHours]])</f>
        <v/>
      </c>
    </row>
    <row r="163" spans="1:28" x14ac:dyDescent="0.25">
      <c r="A163" t="s">
        <v>1228</v>
      </c>
      <c r="B163" t="s">
        <v>1116</v>
      </c>
      <c r="C163" s="1">
        <v>45335.580879629633</v>
      </c>
      <c r="D163" t="s">
        <v>36</v>
      </c>
      <c r="E163" t="s">
        <v>1117</v>
      </c>
      <c r="F163" t="s">
        <v>90</v>
      </c>
      <c r="G163" t="s">
        <v>1118</v>
      </c>
      <c r="H163" t="s">
        <v>40</v>
      </c>
      <c r="I163" t="s">
        <v>82</v>
      </c>
      <c r="J163" t="s">
        <v>78</v>
      </c>
      <c r="K163">
        <v>48</v>
      </c>
      <c r="L163">
        <v>4.47</v>
      </c>
      <c r="M163">
        <v>23.01</v>
      </c>
      <c r="N163" s="1">
        <v>45336.539634918983</v>
      </c>
      <c r="O163" t="s">
        <v>43</v>
      </c>
      <c r="P163">
        <v>23.01</v>
      </c>
      <c r="Q163" t="s">
        <v>58</v>
      </c>
      <c r="R163" t="s">
        <v>59</v>
      </c>
      <c r="S163" t="s">
        <v>46</v>
      </c>
      <c r="T163" t="s">
        <v>97</v>
      </c>
      <c r="U163" t="s">
        <v>49</v>
      </c>
      <c r="V163" t="s">
        <v>49</v>
      </c>
      <c r="W163" t="s">
        <v>43</v>
      </c>
      <c r="X163">
        <f>YEAR(Table1[[#This Row],[BookingDate]])</f>
        <v>2024</v>
      </c>
      <c r="Y163" t="str">
        <f>TEXT(Table1[[#This Row],[BookingDate]],"mmm")</f>
        <v>Feb</v>
      </c>
      <c r="Z163" t="str">
        <f>TEXT(Table1[[#This Row],[BookingDate]],"mmm-yyy")</f>
        <v>Feb-2024</v>
      </c>
      <c r="AA163" t="str">
        <f>IF(Table1[[#This Row],[ResolutionHours]]="","Pending",IF(Table1[[#This Row],[ResolutionHours]]&lt;=4,"0-4 Hours",IF(Table1[[#This Row],[ResolutionHours]]&lt;=8,"5-8 Hours",IF(Table1[[#This Row],[ResolutionHours]]&lt;=24,"9-24 Hours",IF(Table1[[#This Row],[ResolutionHours]]&lt;=48,"25-48 Hours","48+ Hours")))))</f>
        <v>9-24 Hours</v>
      </c>
      <c r="AB163">
        <f>IF(Table1[[#This Row],[ResolutionHours]]="","",Table1[[#This Row],[ResolutionHours]]-Table1[[#This Row],[SLATargetHours]])</f>
        <v>-24.99</v>
      </c>
    </row>
    <row r="164" spans="1:28" x14ac:dyDescent="0.25">
      <c r="A164" t="s">
        <v>1910</v>
      </c>
      <c r="B164" t="s">
        <v>1116</v>
      </c>
      <c r="C164" s="1">
        <v>45336.272361111107</v>
      </c>
      <c r="D164" t="s">
        <v>36</v>
      </c>
      <c r="E164" t="s">
        <v>1129</v>
      </c>
      <c r="F164" t="s">
        <v>90</v>
      </c>
      <c r="G164" t="s">
        <v>1118</v>
      </c>
      <c r="H164" t="s">
        <v>40</v>
      </c>
      <c r="I164" t="s">
        <v>73</v>
      </c>
      <c r="J164" t="s">
        <v>91</v>
      </c>
      <c r="K164">
        <v>48</v>
      </c>
      <c r="L164">
        <v>0.1</v>
      </c>
      <c r="M164">
        <v>37.35</v>
      </c>
      <c r="N164" s="1">
        <v>45337.828743206017</v>
      </c>
      <c r="O164" t="s">
        <v>43</v>
      </c>
      <c r="P164">
        <v>37.35</v>
      </c>
      <c r="Q164" t="s">
        <v>44</v>
      </c>
      <c r="R164" t="s">
        <v>67</v>
      </c>
      <c r="S164" t="s">
        <v>79</v>
      </c>
      <c r="T164" t="s">
        <v>97</v>
      </c>
      <c r="U164" t="s">
        <v>49</v>
      </c>
      <c r="V164" t="s">
        <v>49</v>
      </c>
      <c r="W164" t="s">
        <v>43</v>
      </c>
      <c r="X164">
        <f>YEAR(Table1[[#This Row],[BookingDate]])</f>
        <v>2024</v>
      </c>
      <c r="Y164" t="str">
        <f>TEXT(Table1[[#This Row],[BookingDate]],"mmm")</f>
        <v>Feb</v>
      </c>
      <c r="Z164" t="str">
        <f>TEXT(Table1[[#This Row],[BookingDate]],"mmm-yyy")</f>
        <v>Feb-2024</v>
      </c>
      <c r="AA164" t="str">
        <f>IF(Table1[[#This Row],[ResolutionHours]]="","Pending",IF(Table1[[#This Row],[ResolutionHours]]&lt;=4,"0-4 Hours",IF(Table1[[#This Row],[ResolutionHours]]&lt;=8,"5-8 Hours",IF(Table1[[#This Row],[ResolutionHours]]&lt;=24,"9-24 Hours",IF(Table1[[#This Row],[ResolutionHours]]&lt;=48,"25-48 Hours","48+ Hours")))))</f>
        <v>25-48 Hours</v>
      </c>
      <c r="AB164">
        <f>IF(Table1[[#This Row],[ResolutionHours]]="","",Table1[[#This Row],[ResolutionHours]]-Table1[[#This Row],[SLATargetHours]])</f>
        <v>-10.649999999999999</v>
      </c>
    </row>
    <row r="165" spans="1:28" x14ac:dyDescent="0.25">
      <c r="A165" t="s">
        <v>733</v>
      </c>
      <c r="B165" t="s">
        <v>35</v>
      </c>
      <c r="C165" s="1">
        <v>45336.688321759262</v>
      </c>
      <c r="D165" t="s">
        <v>36</v>
      </c>
      <c r="E165" t="s">
        <v>37</v>
      </c>
      <c r="F165" t="s">
        <v>95</v>
      </c>
      <c r="G165" t="s">
        <v>39</v>
      </c>
      <c r="H165" t="s">
        <v>40</v>
      </c>
      <c r="I165" t="s">
        <v>64</v>
      </c>
      <c r="J165" t="s">
        <v>160</v>
      </c>
      <c r="K165">
        <v>48</v>
      </c>
      <c r="L165">
        <v>0.36</v>
      </c>
      <c r="M165">
        <v>113.34</v>
      </c>
      <c r="N165" s="1">
        <v>45341.410867696759</v>
      </c>
      <c r="O165" t="s">
        <v>128</v>
      </c>
      <c r="P165">
        <v>113.34</v>
      </c>
      <c r="Q165" t="s">
        <v>66</v>
      </c>
      <c r="R165" t="s">
        <v>67</v>
      </c>
      <c r="S165" t="s">
        <v>46</v>
      </c>
      <c r="T165" t="s">
        <v>93</v>
      </c>
      <c r="U165" t="s">
        <v>49</v>
      </c>
      <c r="V165" t="s">
        <v>49</v>
      </c>
      <c r="W165" t="s">
        <v>128</v>
      </c>
      <c r="X165">
        <f>YEAR(Table1[[#This Row],[BookingDate]])</f>
        <v>2024</v>
      </c>
      <c r="Y165" t="str">
        <f>TEXT(Table1[[#This Row],[BookingDate]],"mmm")</f>
        <v>Feb</v>
      </c>
      <c r="Z165" t="str">
        <f>TEXT(Table1[[#This Row],[BookingDate]],"mmm-yyy")</f>
        <v>Feb-2024</v>
      </c>
      <c r="AA165" t="str">
        <f>IF(Table1[[#This Row],[ResolutionHours]]="","Pending",IF(Table1[[#This Row],[ResolutionHours]]&lt;=4,"0-4 Hours",IF(Table1[[#This Row],[ResolutionHours]]&lt;=8,"5-8 Hours",IF(Table1[[#This Row],[ResolutionHours]]&lt;=24,"9-24 Hours",IF(Table1[[#This Row],[ResolutionHours]]&lt;=48,"25-48 Hours","48+ Hours")))))</f>
        <v>48+ Hours</v>
      </c>
      <c r="AB165">
        <f>IF(Table1[[#This Row],[ResolutionHours]]="","",Table1[[#This Row],[ResolutionHours]]-Table1[[#This Row],[SLATargetHours]])</f>
        <v>65.34</v>
      </c>
    </row>
    <row r="166" spans="1:28" x14ac:dyDescent="0.25">
      <c r="A166" t="s">
        <v>2217</v>
      </c>
      <c r="B166" t="s">
        <v>2126</v>
      </c>
      <c r="C166" s="1">
        <v>45336.840729166674</v>
      </c>
      <c r="D166" t="s">
        <v>36</v>
      </c>
      <c r="E166" t="s">
        <v>2153</v>
      </c>
      <c r="F166" t="s">
        <v>126</v>
      </c>
      <c r="G166" t="s">
        <v>2128</v>
      </c>
      <c r="H166" t="s">
        <v>63</v>
      </c>
      <c r="I166" t="s">
        <v>82</v>
      </c>
      <c r="J166" t="s">
        <v>65</v>
      </c>
      <c r="K166">
        <v>48</v>
      </c>
      <c r="L166">
        <v>2.17</v>
      </c>
      <c r="N166" s="1"/>
      <c r="O166" t="s">
        <v>57</v>
      </c>
      <c r="P166">
        <v>16443.82</v>
      </c>
      <c r="Q166" t="s">
        <v>66</v>
      </c>
      <c r="R166" t="s">
        <v>45</v>
      </c>
      <c r="S166" t="s">
        <v>96</v>
      </c>
      <c r="T166" t="s">
        <v>47</v>
      </c>
      <c r="U166" t="s">
        <v>49</v>
      </c>
      <c r="V166" t="s">
        <v>49</v>
      </c>
      <c r="W166" t="s">
        <v>57</v>
      </c>
      <c r="X166">
        <f>YEAR(Table1[[#This Row],[BookingDate]])</f>
        <v>2024</v>
      </c>
      <c r="Y166" t="str">
        <f>TEXT(Table1[[#This Row],[BookingDate]],"mmm")</f>
        <v>Feb</v>
      </c>
      <c r="Z166" t="str">
        <f>TEXT(Table1[[#This Row],[BookingDate]],"mmm-yyy")</f>
        <v>Feb-2024</v>
      </c>
      <c r="AA166" t="str">
        <f>IF(Table1[[#This Row],[ResolutionHours]]="","Pending",IF(Table1[[#This Row],[ResolutionHours]]&lt;=4,"0-4 Hours",IF(Table1[[#This Row],[ResolutionHours]]&lt;=8,"5-8 Hours",IF(Table1[[#This Row],[ResolutionHours]]&lt;=24,"9-24 Hours",IF(Table1[[#This Row],[ResolutionHours]]&lt;=48,"25-48 Hours","48+ Hours")))))</f>
        <v>Pending</v>
      </c>
      <c r="AB166" t="str">
        <f>IF(Table1[[#This Row],[ResolutionHours]]="","",Table1[[#This Row],[ResolutionHours]]-Table1[[#This Row],[SLATargetHours]])</f>
        <v/>
      </c>
    </row>
    <row r="167" spans="1:28" x14ac:dyDescent="0.25">
      <c r="A167" t="s">
        <v>3104</v>
      </c>
      <c r="B167" t="s">
        <v>2126</v>
      </c>
      <c r="C167" s="1">
        <v>45336.864374999997</v>
      </c>
      <c r="D167" t="s">
        <v>51</v>
      </c>
      <c r="E167" t="s">
        <v>2142</v>
      </c>
      <c r="F167" t="s">
        <v>53</v>
      </c>
      <c r="G167" t="s">
        <v>2128</v>
      </c>
      <c r="H167" t="s">
        <v>136</v>
      </c>
      <c r="I167" t="s">
        <v>73</v>
      </c>
      <c r="J167" t="s">
        <v>118</v>
      </c>
      <c r="K167">
        <v>24</v>
      </c>
      <c r="L167">
        <v>2.14</v>
      </c>
      <c r="N167" s="1"/>
      <c r="O167" t="s">
        <v>57</v>
      </c>
      <c r="P167">
        <v>16443.259999999998</v>
      </c>
      <c r="Q167" t="s">
        <v>58</v>
      </c>
      <c r="R167" t="s">
        <v>59</v>
      </c>
      <c r="S167" t="s">
        <v>96</v>
      </c>
      <c r="T167" t="s">
        <v>47</v>
      </c>
      <c r="U167" t="s">
        <v>49</v>
      </c>
      <c r="V167" t="s">
        <v>49</v>
      </c>
      <c r="W167" t="s">
        <v>57</v>
      </c>
      <c r="X167">
        <f>YEAR(Table1[[#This Row],[BookingDate]])</f>
        <v>2024</v>
      </c>
      <c r="Y167" t="str">
        <f>TEXT(Table1[[#This Row],[BookingDate]],"mmm")</f>
        <v>Feb</v>
      </c>
      <c r="Z167" t="str">
        <f>TEXT(Table1[[#This Row],[BookingDate]],"mmm-yyy")</f>
        <v>Feb-2024</v>
      </c>
      <c r="AA167" t="str">
        <f>IF(Table1[[#This Row],[ResolutionHours]]="","Pending",IF(Table1[[#This Row],[ResolutionHours]]&lt;=4,"0-4 Hours",IF(Table1[[#This Row],[ResolutionHours]]&lt;=8,"5-8 Hours",IF(Table1[[#This Row],[ResolutionHours]]&lt;=24,"9-24 Hours",IF(Table1[[#This Row],[ResolutionHours]]&lt;=48,"25-48 Hours","48+ Hours")))))</f>
        <v>Pending</v>
      </c>
      <c r="AB167" t="str">
        <f>IF(Table1[[#This Row],[ResolutionHours]]="","",Table1[[#This Row],[ResolutionHours]]-Table1[[#This Row],[SLATargetHours]])</f>
        <v/>
      </c>
    </row>
    <row r="168" spans="1:28" x14ac:dyDescent="0.25">
      <c r="A168" t="s">
        <v>1825</v>
      </c>
      <c r="B168" t="s">
        <v>1116</v>
      </c>
      <c r="C168" s="1">
        <v>45337.081284722219</v>
      </c>
      <c r="D168" t="s">
        <v>51</v>
      </c>
      <c r="E168" t="s">
        <v>1124</v>
      </c>
      <c r="F168" t="s">
        <v>38</v>
      </c>
      <c r="G168" t="s">
        <v>1118</v>
      </c>
      <c r="H168" t="s">
        <v>40</v>
      </c>
      <c r="I168" t="s">
        <v>41</v>
      </c>
      <c r="J168" t="s">
        <v>113</v>
      </c>
      <c r="K168">
        <v>24</v>
      </c>
      <c r="L168">
        <v>2.17</v>
      </c>
      <c r="M168">
        <v>14.08</v>
      </c>
      <c r="N168" s="1">
        <v>45337.668061180557</v>
      </c>
      <c r="O168" t="s">
        <v>43</v>
      </c>
      <c r="P168">
        <v>14.08</v>
      </c>
      <c r="Q168" t="s">
        <v>44</v>
      </c>
      <c r="R168" t="s">
        <v>92</v>
      </c>
      <c r="S168" t="s">
        <v>46</v>
      </c>
      <c r="T168" t="s">
        <v>69</v>
      </c>
      <c r="U168" t="s">
        <v>49</v>
      </c>
      <c r="V168" t="s">
        <v>49</v>
      </c>
      <c r="W168" t="s">
        <v>43</v>
      </c>
      <c r="X168">
        <f>YEAR(Table1[[#This Row],[BookingDate]])</f>
        <v>2024</v>
      </c>
      <c r="Y168" t="str">
        <f>TEXT(Table1[[#This Row],[BookingDate]],"mmm")</f>
        <v>Feb</v>
      </c>
      <c r="Z168" t="str">
        <f>TEXT(Table1[[#This Row],[BookingDate]],"mmm-yyy")</f>
        <v>Feb-2024</v>
      </c>
      <c r="AA168" t="str">
        <f>IF(Table1[[#This Row],[ResolutionHours]]="","Pending",IF(Table1[[#This Row],[ResolutionHours]]&lt;=4,"0-4 Hours",IF(Table1[[#This Row],[ResolutionHours]]&lt;=8,"5-8 Hours",IF(Table1[[#This Row],[ResolutionHours]]&lt;=24,"9-24 Hours",IF(Table1[[#This Row],[ResolutionHours]]&lt;=48,"25-48 Hours","48+ Hours")))))</f>
        <v>9-24 Hours</v>
      </c>
      <c r="AB168">
        <f>IF(Table1[[#This Row],[ResolutionHours]]="","",Table1[[#This Row],[ResolutionHours]]-Table1[[#This Row],[SLATargetHours]])</f>
        <v>-9.92</v>
      </c>
    </row>
    <row r="169" spans="1:28" x14ac:dyDescent="0.25">
      <c r="A169" t="s">
        <v>2234</v>
      </c>
      <c r="B169" t="s">
        <v>2126</v>
      </c>
      <c r="C169" s="1">
        <v>45337.180231481478</v>
      </c>
      <c r="D169" t="s">
        <v>87</v>
      </c>
      <c r="E169" t="s">
        <v>2134</v>
      </c>
      <c r="F169" t="s">
        <v>90</v>
      </c>
      <c r="G169" t="s">
        <v>2128</v>
      </c>
      <c r="H169" t="s">
        <v>40</v>
      </c>
      <c r="I169" t="s">
        <v>73</v>
      </c>
      <c r="J169" t="s">
        <v>78</v>
      </c>
      <c r="K169">
        <v>72</v>
      </c>
      <c r="L169">
        <v>7.59</v>
      </c>
      <c r="M169">
        <v>38.89</v>
      </c>
      <c r="N169" s="1">
        <v>45338.800794571762</v>
      </c>
      <c r="O169" t="s">
        <v>43</v>
      </c>
      <c r="P169">
        <v>38.89</v>
      </c>
      <c r="Q169" t="s">
        <v>58</v>
      </c>
      <c r="R169" t="s">
        <v>45</v>
      </c>
      <c r="S169" t="s">
        <v>60</v>
      </c>
      <c r="T169" t="s">
        <v>100</v>
      </c>
      <c r="U169" t="s">
        <v>49</v>
      </c>
      <c r="V169" t="s">
        <v>49</v>
      </c>
      <c r="W169" t="s">
        <v>43</v>
      </c>
      <c r="X169">
        <f>YEAR(Table1[[#This Row],[BookingDate]])</f>
        <v>2024</v>
      </c>
      <c r="Y169" t="str">
        <f>TEXT(Table1[[#This Row],[BookingDate]],"mmm")</f>
        <v>Feb</v>
      </c>
      <c r="Z169" t="str">
        <f>TEXT(Table1[[#This Row],[BookingDate]],"mmm-yyy")</f>
        <v>Feb-2024</v>
      </c>
      <c r="AA169" t="str">
        <f>IF(Table1[[#This Row],[ResolutionHours]]="","Pending",IF(Table1[[#This Row],[ResolutionHours]]&lt;=4,"0-4 Hours",IF(Table1[[#This Row],[ResolutionHours]]&lt;=8,"5-8 Hours",IF(Table1[[#This Row],[ResolutionHours]]&lt;=24,"9-24 Hours",IF(Table1[[#This Row],[ResolutionHours]]&lt;=48,"25-48 Hours","48+ Hours")))))</f>
        <v>25-48 Hours</v>
      </c>
      <c r="AB169">
        <f>IF(Table1[[#This Row],[ResolutionHours]]="","",Table1[[#This Row],[ResolutionHours]]-Table1[[#This Row],[SLATargetHours]])</f>
        <v>-33.11</v>
      </c>
    </row>
    <row r="170" spans="1:28" x14ac:dyDescent="0.25">
      <c r="A170" t="s">
        <v>1996</v>
      </c>
      <c r="B170" t="s">
        <v>1116</v>
      </c>
      <c r="C170" s="1">
        <v>45337.277407407397</v>
      </c>
      <c r="D170" t="s">
        <v>36</v>
      </c>
      <c r="E170" t="s">
        <v>1134</v>
      </c>
      <c r="F170" t="s">
        <v>90</v>
      </c>
      <c r="G170" t="s">
        <v>1118</v>
      </c>
      <c r="H170" t="s">
        <v>63</v>
      </c>
      <c r="I170" t="s">
        <v>64</v>
      </c>
      <c r="J170" t="s">
        <v>165</v>
      </c>
      <c r="K170">
        <v>48</v>
      </c>
      <c r="L170">
        <v>2.98</v>
      </c>
      <c r="N170" s="1"/>
      <c r="O170" t="s">
        <v>57</v>
      </c>
      <c r="P170">
        <v>16433.34</v>
      </c>
      <c r="Q170" t="s">
        <v>44</v>
      </c>
      <c r="R170" t="s">
        <v>45</v>
      </c>
      <c r="S170" t="s">
        <v>68</v>
      </c>
      <c r="T170" t="s">
        <v>93</v>
      </c>
      <c r="U170" t="s">
        <v>49</v>
      </c>
      <c r="V170" t="s">
        <v>49</v>
      </c>
      <c r="W170" t="s">
        <v>57</v>
      </c>
      <c r="X170">
        <f>YEAR(Table1[[#This Row],[BookingDate]])</f>
        <v>2024</v>
      </c>
      <c r="Y170" t="str">
        <f>TEXT(Table1[[#This Row],[BookingDate]],"mmm")</f>
        <v>Feb</v>
      </c>
      <c r="Z170" t="str">
        <f>TEXT(Table1[[#This Row],[BookingDate]],"mmm-yyy")</f>
        <v>Feb-2024</v>
      </c>
      <c r="AA170" t="str">
        <f>IF(Table1[[#This Row],[ResolutionHours]]="","Pending",IF(Table1[[#This Row],[ResolutionHours]]&lt;=4,"0-4 Hours",IF(Table1[[#This Row],[ResolutionHours]]&lt;=8,"5-8 Hours",IF(Table1[[#This Row],[ResolutionHours]]&lt;=24,"9-24 Hours",IF(Table1[[#This Row],[ResolutionHours]]&lt;=48,"25-48 Hours","48+ Hours")))))</f>
        <v>Pending</v>
      </c>
      <c r="AB170" t="str">
        <f>IF(Table1[[#This Row],[ResolutionHours]]="","",Table1[[#This Row],[ResolutionHours]]-Table1[[#This Row],[SLATargetHours]])</f>
        <v/>
      </c>
    </row>
    <row r="171" spans="1:28" x14ac:dyDescent="0.25">
      <c r="A171" t="s">
        <v>2633</v>
      </c>
      <c r="B171" t="s">
        <v>2126</v>
      </c>
      <c r="C171" s="1">
        <v>45338.60701388889</v>
      </c>
      <c r="D171" t="s">
        <v>36</v>
      </c>
      <c r="E171" t="s">
        <v>2138</v>
      </c>
      <c r="F171" t="s">
        <v>53</v>
      </c>
      <c r="G171" t="s">
        <v>2128</v>
      </c>
      <c r="H171" t="s">
        <v>54</v>
      </c>
      <c r="I171" t="s">
        <v>55</v>
      </c>
      <c r="J171" t="s">
        <v>157</v>
      </c>
      <c r="K171">
        <v>48</v>
      </c>
      <c r="L171">
        <v>0.92</v>
      </c>
      <c r="N171" s="1"/>
      <c r="O171" t="s">
        <v>57</v>
      </c>
      <c r="P171">
        <v>16401.43</v>
      </c>
      <c r="Q171" t="s">
        <v>44</v>
      </c>
      <c r="R171" t="s">
        <v>67</v>
      </c>
      <c r="S171" t="s">
        <v>96</v>
      </c>
      <c r="T171" t="s">
        <v>47</v>
      </c>
      <c r="U171" t="s">
        <v>49</v>
      </c>
      <c r="V171" t="s">
        <v>49</v>
      </c>
      <c r="W171" t="s">
        <v>57</v>
      </c>
      <c r="X171">
        <f>YEAR(Table1[[#This Row],[BookingDate]])</f>
        <v>2024</v>
      </c>
      <c r="Y171" t="str">
        <f>TEXT(Table1[[#This Row],[BookingDate]],"mmm")</f>
        <v>Feb</v>
      </c>
      <c r="Z171" t="str">
        <f>TEXT(Table1[[#This Row],[BookingDate]],"mmm-yyy")</f>
        <v>Feb-2024</v>
      </c>
      <c r="AA171" t="str">
        <f>IF(Table1[[#This Row],[ResolutionHours]]="","Pending",IF(Table1[[#This Row],[ResolutionHours]]&lt;=4,"0-4 Hours",IF(Table1[[#This Row],[ResolutionHours]]&lt;=8,"5-8 Hours",IF(Table1[[#This Row],[ResolutionHours]]&lt;=24,"9-24 Hours",IF(Table1[[#This Row],[ResolutionHours]]&lt;=48,"25-48 Hours","48+ Hours")))))</f>
        <v>Pending</v>
      </c>
      <c r="AB171" t="str">
        <f>IF(Table1[[#This Row],[ResolutionHours]]="","",Table1[[#This Row],[ResolutionHours]]-Table1[[#This Row],[SLATargetHours]])</f>
        <v/>
      </c>
    </row>
    <row r="172" spans="1:28" x14ac:dyDescent="0.25">
      <c r="A172" t="s">
        <v>146</v>
      </c>
      <c r="B172" t="s">
        <v>35</v>
      </c>
      <c r="C172" s="1">
        <v>45338.650405092587</v>
      </c>
      <c r="D172" t="s">
        <v>87</v>
      </c>
      <c r="E172" t="s">
        <v>123</v>
      </c>
      <c r="F172" t="s">
        <v>90</v>
      </c>
      <c r="G172" t="s">
        <v>39</v>
      </c>
      <c r="H172" t="s">
        <v>136</v>
      </c>
      <c r="I172" t="s">
        <v>73</v>
      </c>
      <c r="J172" t="s">
        <v>83</v>
      </c>
      <c r="K172">
        <v>72</v>
      </c>
      <c r="L172">
        <v>11.54</v>
      </c>
      <c r="N172" s="1"/>
      <c r="O172" t="s">
        <v>57</v>
      </c>
      <c r="P172">
        <v>16400.39</v>
      </c>
      <c r="Q172" t="s">
        <v>58</v>
      </c>
      <c r="R172" t="s">
        <v>59</v>
      </c>
      <c r="S172" t="s">
        <v>68</v>
      </c>
      <c r="T172" t="s">
        <v>69</v>
      </c>
      <c r="U172" t="s">
        <v>49</v>
      </c>
      <c r="V172" t="s">
        <v>49</v>
      </c>
      <c r="W172" t="s">
        <v>57</v>
      </c>
      <c r="X172">
        <f>YEAR(Table1[[#This Row],[BookingDate]])</f>
        <v>2024</v>
      </c>
      <c r="Y172" t="str">
        <f>TEXT(Table1[[#This Row],[BookingDate]],"mmm")</f>
        <v>Feb</v>
      </c>
      <c r="Z172" t="str">
        <f>TEXT(Table1[[#This Row],[BookingDate]],"mmm-yyy")</f>
        <v>Feb-2024</v>
      </c>
      <c r="AA172" t="str">
        <f>IF(Table1[[#This Row],[ResolutionHours]]="","Pending",IF(Table1[[#This Row],[ResolutionHours]]&lt;=4,"0-4 Hours",IF(Table1[[#This Row],[ResolutionHours]]&lt;=8,"5-8 Hours",IF(Table1[[#This Row],[ResolutionHours]]&lt;=24,"9-24 Hours",IF(Table1[[#This Row],[ResolutionHours]]&lt;=48,"25-48 Hours","48+ Hours")))))</f>
        <v>Pending</v>
      </c>
      <c r="AB172" t="str">
        <f>IF(Table1[[#This Row],[ResolutionHours]]="","",Table1[[#This Row],[ResolutionHours]]-Table1[[#This Row],[SLATargetHours]])</f>
        <v/>
      </c>
    </row>
    <row r="173" spans="1:28" x14ac:dyDescent="0.25">
      <c r="A173" t="s">
        <v>3064</v>
      </c>
      <c r="B173" t="s">
        <v>2126</v>
      </c>
      <c r="C173" s="1">
        <v>45339.412916666668</v>
      </c>
      <c r="D173" t="s">
        <v>36</v>
      </c>
      <c r="E173" t="s">
        <v>2127</v>
      </c>
      <c r="F173" t="s">
        <v>95</v>
      </c>
      <c r="G173" t="s">
        <v>2128</v>
      </c>
      <c r="H173" t="s">
        <v>54</v>
      </c>
      <c r="I173" t="s">
        <v>41</v>
      </c>
      <c r="J173" t="s">
        <v>113</v>
      </c>
      <c r="K173">
        <v>48</v>
      </c>
      <c r="L173">
        <v>1.62</v>
      </c>
      <c r="N173" s="1"/>
      <c r="O173" t="s">
        <v>57</v>
      </c>
      <c r="P173">
        <v>16382.09</v>
      </c>
      <c r="Q173" t="s">
        <v>44</v>
      </c>
      <c r="R173" t="s">
        <v>67</v>
      </c>
      <c r="S173" t="s">
        <v>46</v>
      </c>
      <c r="T173" t="s">
        <v>75</v>
      </c>
      <c r="U173" t="s">
        <v>49</v>
      </c>
      <c r="V173" t="s">
        <v>49</v>
      </c>
      <c r="W173" t="s">
        <v>57</v>
      </c>
      <c r="X173">
        <f>YEAR(Table1[[#This Row],[BookingDate]])</f>
        <v>2024</v>
      </c>
      <c r="Y173" t="str">
        <f>TEXT(Table1[[#This Row],[BookingDate]],"mmm")</f>
        <v>Feb</v>
      </c>
      <c r="Z173" t="str">
        <f>TEXT(Table1[[#This Row],[BookingDate]],"mmm-yyy")</f>
        <v>Feb-2024</v>
      </c>
      <c r="AA173" t="str">
        <f>IF(Table1[[#This Row],[ResolutionHours]]="","Pending",IF(Table1[[#This Row],[ResolutionHours]]&lt;=4,"0-4 Hours",IF(Table1[[#This Row],[ResolutionHours]]&lt;=8,"5-8 Hours",IF(Table1[[#This Row],[ResolutionHours]]&lt;=24,"9-24 Hours",IF(Table1[[#This Row],[ResolutionHours]]&lt;=48,"25-48 Hours","48+ Hours")))))</f>
        <v>Pending</v>
      </c>
      <c r="AB173" t="str">
        <f>IF(Table1[[#This Row],[ResolutionHours]]="","",Table1[[#This Row],[ResolutionHours]]-Table1[[#This Row],[SLATargetHours]])</f>
        <v/>
      </c>
    </row>
    <row r="174" spans="1:28" x14ac:dyDescent="0.25">
      <c r="A174" t="s">
        <v>393</v>
      </c>
      <c r="B174" t="s">
        <v>35</v>
      </c>
      <c r="C174" s="1">
        <v>45339.483240740738</v>
      </c>
      <c r="D174" t="s">
        <v>104</v>
      </c>
      <c r="E174" t="s">
        <v>102</v>
      </c>
      <c r="F174" t="s">
        <v>72</v>
      </c>
      <c r="G174" t="s">
        <v>39</v>
      </c>
      <c r="H174" t="s">
        <v>40</v>
      </c>
      <c r="I174" t="s">
        <v>73</v>
      </c>
      <c r="J174" t="s">
        <v>99</v>
      </c>
      <c r="K174">
        <v>8</v>
      </c>
      <c r="L174">
        <v>0.48</v>
      </c>
      <c r="M174">
        <v>16.72</v>
      </c>
      <c r="N174" s="1">
        <v>45340.180021574073</v>
      </c>
      <c r="O174" t="s">
        <v>128</v>
      </c>
      <c r="P174">
        <v>16.72</v>
      </c>
      <c r="Q174" t="s">
        <v>58</v>
      </c>
      <c r="R174" t="s">
        <v>114</v>
      </c>
      <c r="S174" t="s">
        <v>46</v>
      </c>
      <c r="T174" t="s">
        <v>100</v>
      </c>
      <c r="U174" t="s">
        <v>49</v>
      </c>
      <c r="V174" t="s">
        <v>48</v>
      </c>
      <c r="W174" t="s">
        <v>128</v>
      </c>
      <c r="X174">
        <f>YEAR(Table1[[#This Row],[BookingDate]])</f>
        <v>2024</v>
      </c>
      <c r="Y174" t="str">
        <f>TEXT(Table1[[#This Row],[BookingDate]],"mmm")</f>
        <v>Feb</v>
      </c>
      <c r="Z174" t="str">
        <f>TEXT(Table1[[#This Row],[BookingDate]],"mmm-yyy")</f>
        <v>Feb-2024</v>
      </c>
      <c r="AA174" t="str">
        <f>IF(Table1[[#This Row],[ResolutionHours]]="","Pending",IF(Table1[[#This Row],[ResolutionHours]]&lt;=4,"0-4 Hours",IF(Table1[[#This Row],[ResolutionHours]]&lt;=8,"5-8 Hours",IF(Table1[[#This Row],[ResolutionHours]]&lt;=24,"9-24 Hours",IF(Table1[[#This Row],[ResolutionHours]]&lt;=48,"25-48 Hours","48+ Hours")))))</f>
        <v>9-24 Hours</v>
      </c>
      <c r="AB174">
        <f>IF(Table1[[#This Row],[ResolutionHours]]="","",Table1[[#This Row],[ResolutionHours]]-Table1[[#This Row],[SLATargetHours]])</f>
        <v>8.7199999999999989</v>
      </c>
    </row>
    <row r="175" spans="1:28" x14ac:dyDescent="0.25">
      <c r="A175" t="s">
        <v>1700</v>
      </c>
      <c r="B175" t="s">
        <v>1116</v>
      </c>
      <c r="C175" s="1">
        <v>45339.517372685194</v>
      </c>
      <c r="D175" t="s">
        <v>36</v>
      </c>
      <c r="E175" t="s">
        <v>1129</v>
      </c>
      <c r="F175" t="s">
        <v>130</v>
      </c>
      <c r="G175" t="s">
        <v>1118</v>
      </c>
      <c r="H175" t="s">
        <v>54</v>
      </c>
      <c r="I175" t="s">
        <v>82</v>
      </c>
      <c r="J175" t="s">
        <v>99</v>
      </c>
      <c r="K175">
        <v>48</v>
      </c>
      <c r="L175">
        <v>1.36</v>
      </c>
      <c r="N175" s="1"/>
      <c r="O175" t="s">
        <v>57</v>
      </c>
      <c r="P175">
        <v>16379.58</v>
      </c>
      <c r="Q175" t="s">
        <v>58</v>
      </c>
      <c r="R175" t="s">
        <v>67</v>
      </c>
      <c r="S175" t="s">
        <v>60</v>
      </c>
      <c r="T175" t="s">
        <v>93</v>
      </c>
      <c r="U175" t="s">
        <v>49</v>
      </c>
      <c r="V175" t="s">
        <v>49</v>
      </c>
      <c r="W175" t="s">
        <v>57</v>
      </c>
      <c r="X175">
        <f>YEAR(Table1[[#This Row],[BookingDate]])</f>
        <v>2024</v>
      </c>
      <c r="Y175" t="str">
        <f>TEXT(Table1[[#This Row],[BookingDate]],"mmm")</f>
        <v>Feb</v>
      </c>
      <c r="Z175" t="str">
        <f>TEXT(Table1[[#This Row],[BookingDate]],"mmm-yyy")</f>
        <v>Feb-2024</v>
      </c>
      <c r="AA175" t="str">
        <f>IF(Table1[[#This Row],[ResolutionHours]]="","Pending",IF(Table1[[#This Row],[ResolutionHours]]&lt;=4,"0-4 Hours",IF(Table1[[#This Row],[ResolutionHours]]&lt;=8,"5-8 Hours",IF(Table1[[#This Row],[ResolutionHours]]&lt;=24,"9-24 Hours",IF(Table1[[#This Row],[ResolutionHours]]&lt;=48,"25-48 Hours","48+ Hours")))))</f>
        <v>Pending</v>
      </c>
      <c r="AB175" t="str">
        <f>IF(Table1[[#This Row],[ResolutionHours]]="","",Table1[[#This Row],[ResolutionHours]]-Table1[[#This Row],[SLATargetHours]])</f>
        <v/>
      </c>
    </row>
    <row r="176" spans="1:28" x14ac:dyDescent="0.25">
      <c r="A176" t="s">
        <v>1455</v>
      </c>
      <c r="B176" t="s">
        <v>1116</v>
      </c>
      <c r="C176" s="1">
        <v>45339.552812499998</v>
      </c>
      <c r="D176" t="s">
        <v>104</v>
      </c>
      <c r="E176" t="s">
        <v>1124</v>
      </c>
      <c r="F176" t="s">
        <v>72</v>
      </c>
      <c r="G176" t="s">
        <v>1118</v>
      </c>
      <c r="H176" t="s">
        <v>40</v>
      </c>
      <c r="I176" t="s">
        <v>82</v>
      </c>
      <c r="J176" t="s">
        <v>74</v>
      </c>
      <c r="K176">
        <v>8</v>
      </c>
      <c r="L176">
        <v>0.18</v>
      </c>
      <c r="M176">
        <v>3.11</v>
      </c>
      <c r="N176" s="1">
        <v>45339.682253472223</v>
      </c>
      <c r="O176" t="s">
        <v>43</v>
      </c>
      <c r="P176">
        <v>3.11</v>
      </c>
      <c r="Q176" t="s">
        <v>58</v>
      </c>
      <c r="R176" t="s">
        <v>59</v>
      </c>
      <c r="S176" t="s">
        <v>96</v>
      </c>
      <c r="T176" t="s">
        <v>47</v>
      </c>
      <c r="U176" t="s">
        <v>48</v>
      </c>
      <c r="V176" t="s">
        <v>49</v>
      </c>
      <c r="W176" t="s">
        <v>43</v>
      </c>
      <c r="X176">
        <f>YEAR(Table1[[#This Row],[BookingDate]])</f>
        <v>2024</v>
      </c>
      <c r="Y176" t="str">
        <f>TEXT(Table1[[#This Row],[BookingDate]],"mmm")</f>
        <v>Feb</v>
      </c>
      <c r="Z176" t="str">
        <f>TEXT(Table1[[#This Row],[BookingDate]],"mmm-yyy")</f>
        <v>Feb-2024</v>
      </c>
      <c r="AA176" t="str">
        <f>IF(Table1[[#This Row],[ResolutionHours]]="","Pending",IF(Table1[[#This Row],[ResolutionHours]]&lt;=4,"0-4 Hours",IF(Table1[[#This Row],[ResolutionHours]]&lt;=8,"5-8 Hours",IF(Table1[[#This Row],[ResolutionHours]]&lt;=24,"9-24 Hours",IF(Table1[[#This Row],[ResolutionHours]]&lt;=48,"25-48 Hours","48+ Hours")))))</f>
        <v>0-4 Hours</v>
      </c>
      <c r="AB176">
        <f>IF(Table1[[#This Row],[ResolutionHours]]="","",Table1[[#This Row],[ResolutionHours]]-Table1[[#This Row],[SLATargetHours]])</f>
        <v>-4.8900000000000006</v>
      </c>
    </row>
    <row r="177" spans="1:28" x14ac:dyDescent="0.25">
      <c r="A177" t="s">
        <v>3054</v>
      </c>
      <c r="B177" t="s">
        <v>2126</v>
      </c>
      <c r="C177" s="1">
        <v>45339.884513888886</v>
      </c>
      <c r="D177" t="s">
        <v>51</v>
      </c>
      <c r="E177" t="s">
        <v>2153</v>
      </c>
      <c r="F177" t="s">
        <v>38</v>
      </c>
      <c r="G177" t="s">
        <v>2128</v>
      </c>
      <c r="H177" t="s">
        <v>54</v>
      </c>
      <c r="I177" t="s">
        <v>46</v>
      </c>
      <c r="J177" t="s">
        <v>160</v>
      </c>
      <c r="K177">
        <v>24</v>
      </c>
      <c r="L177">
        <v>1.46</v>
      </c>
      <c r="N177" s="1"/>
      <c r="O177" t="s">
        <v>57</v>
      </c>
      <c r="P177">
        <v>16370.77</v>
      </c>
      <c r="Q177" t="s">
        <v>58</v>
      </c>
      <c r="R177" t="s">
        <v>92</v>
      </c>
      <c r="S177" t="s">
        <v>46</v>
      </c>
      <c r="T177" t="s">
        <v>100</v>
      </c>
      <c r="U177" t="s">
        <v>49</v>
      </c>
      <c r="V177" t="s">
        <v>49</v>
      </c>
      <c r="W177" t="s">
        <v>57</v>
      </c>
      <c r="X177">
        <f>YEAR(Table1[[#This Row],[BookingDate]])</f>
        <v>2024</v>
      </c>
      <c r="Y177" t="str">
        <f>TEXT(Table1[[#This Row],[BookingDate]],"mmm")</f>
        <v>Feb</v>
      </c>
      <c r="Z177" t="str">
        <f>TEXT(Table1[[#This Row],[BookingDate]],"mmm-yyy")</f>
        <v>Feb-2024</v>
      </c>
      <c r="AA177" t="str">
        <f>IF(Table1[[#This Row],[ResolutionHours]]="","Pending",IF(Table1[[#This Row],[ResolutionHours]]&lt;=4,"0-4 Hours",IF(Table1[[#This Row],[ResolutionHours]]&lt;=8,"5-8 Hours",IF(Table1[[#This Row],[ResolutionHours]]&lt;=24,"9-24 Hours",IF(Table1[[#This Row],[ResolutionHours]]&lt;=48,"25-48 Hours","48+ Hours")))))</f>
        <v>Pending</v>
      </c>
      <c r="AB177" t="str">
        <f>IF(Table1[[#This Row],[ResolutionHours]]="","",Table1[[#This Row],[ResolutionHours]]-Table1[[#This Row],[SLATargetHours]])</f>
        <v/>
      </c>
    </row>
    <row r="178" spans="1:28" x14ac:dyDescent="0.25">
      <c r="A178" t="s">
        <v>2209</v>
      </c>
      <c r="B178" t="s">
        <v>2126</v>
      </c>
      <c r="C178" s="1">
        <v>45340.408668981479</v>
      </c>
      <c r="D178" t="s">
        <v>87</v>
      </c>
      <c r="E178" t="s">
        <v>2130</v>
      </c>
      <c r="F178" t="s">
        <v>72</v>
      </c>
      <c r="G178" t="s">
        <v>2128</v>
      </c>
      <c r="H178" t="s">
        <v>40</v>
      </c>
      <c r="I178" t="s">
        <v>73</v>
      </c>
      <c r="J178" t="s">
        <v>120</v>
      </c>
      <c r="K178">
        <v>72</v>
      </c>
      <c r="L178">
        <v>2.88</v>
      </c>
      <c r="M178">
        <v>61.84</v>
      </c>
      <c r="N178" s="1">
        <v>45342.985492962973</v>
      </c>
      <c r="O178" t="s">
        <v>43</v>
      </c>
      <c r="P178">
        <v>61.84</v>
      </c>
      <c r="Q178" t="s">
        <v>44</v>
      </c>
      <c r="R178" t="s">
        <v>45</v>
      </c>
      <c r="S178" t="s">
        <v>68</v>
      </c>
      <c r="T178" t="s">
        <v>100</v>
      </c>
      <c r="U178" t="s">
        <v>49</v>
      </c>
      <c r="V178" t="s">
        <v>49</v>
      </c>
      <c r="W178" t="s">
        <v>43</v>
      </c>
      <c r="X178">
        <f>YEAR(Table1[[#This Row],[BookingDate]])</f>
        <v>2024</v>
      </c>
      <c r="Y178" t="str">
        <f>TEXT(Table1[[#This Row],[BookingDate]],"mmm")</f>
        <v>Feb</v>
      </c>
      <c r="Z178" t="str">
        <f>TEXT(Table1[[#This Row],[BookingDate]],"mmm-yyy")</f>
        <v>Feb-2024</v>
      </c>
      <c r="AA178" t="str">
        <f>IF(Table1[[#This Row],[ResolutionHours]]="","Pending",IF(Table1[[#This Row],[ResolutionHours]]&lt;=4,"0-4 Hours",IF(Table1[[#This Row],[ResolutionHours]]&lt;=8,"5-8 Hours",IF(Table1[[#This Row],[ResolutionHours]]&lt;=24,"9-24 Hours",IF(Table1[[#This Row],[ResolutionHours]]&lt;=48,"25-48 Hours","48+ Hours")))))</f>
        <v>48+ Hours</v>
      </c>
      <c r="AB178">
        <f>IF(Table1[[#This Row],[ResolutionHours]]="","",Table1[[#This Row],[ResolutionHours]]-Table1[[#This Row],[SLATargetHours]])</f>
        <v>-10.159999999999997</v>
      </c>
    </row>
    <row r="179" spans="1:28" x14ac:dyDescent="0.25">
      <c r="A179" t="s">
        <v>632</v>
      </c>
      <c r="B179" t="s">
        <v>35</v>
      </c>
      <c r="C179" s="1">
        <v>45340.654513888891</v>
      </c>
      <c r="D179" t="s">
        <v>36</v>
      </c>
      <c r="E179" t="s">
        <v>77</v>
      </c>
      <c r="F179" t="s">
        <v>90</v>
      </c>
      <c r="G179" t="s">
        <v>39</v>
      </c>
      <c r="H179" t="s">
        <v>40</v>
      </c>
      <c r="I179" t="s">
        <v>82</v>
      </c>
      <c r="J179" t="s">
        <v>74</v>
      </c>
      <c r="K179">
        <v>48</v>
      </c>
      <c r="L179">
        <v>7.36</v>
      </c>
      <c r="M179">
        <v>13.78</v>
      </c>
      <c r="N179" s="1">
        <v>45341.228804317128</v>
      </c>
      <c r="O179" t="s">
        <v>43</v>
      </c>
      <c r="P179">
        <v>13.78</v>
      </c>
      <c r="Q179" t="s">
        <v>44</v>
      </c>
      <c r="R179" t="s">
        <v>67</v>
      </c>
      <c r="S179" t="s">
        <v>79</v>
      </c>
      <c r="T179" t="s">
        <v>93</v>
      </c>
      <c r="U179" t="s">
        <v>48</v>
      </c>
      <c r="V179" t="s">
        <v>49</v>
      </c>
      <c r="W179" t="s">
        <v>43</v>
      </c>
      <c r="X179">
        <f>YEAR(Table1[[#This Row],[BookingDate]])</f>
        <v>2024</v>
      </c>
      <c r="Y179" t="str">
        <f>TEXT(Table1[[#This Row],[BookingDate]],"mmm")</f>
        <v>Feb</v>
      </c>
      <c r="Z179" t="str">
        <f>TEXT(Table1[[#This Row],[BookingDate]],"mmm-yyy")</f>
        <v>Feb-2024</v>
      </c>
      <c r="AA179" t="str">
        <f>IF(Table1[[#This Row],[ResolutionHours]]="","Pending",IF(Table1[[#This Row],[ResolutionHours]]&lt;=4,"0-4 Hours",IF(Table1[[#This Row],[ResolutionHours]]&lt;=8,"5-8 Hours",IF(Table1[[#This Row],[ResolutionHours]]&lt;=24,"9-24 Hours",IF(Table1[[#This Row],[ResolutionHours]]&lt;=48,"25-48 Hours","48+ Hours")))))</f>
        <v>9-24 Hours</v>
      </c>
      <c r="AB179">
        <f>IF(Table1[[#This Row],[ResolutionHours]]="","",Table1[[#This Row],[ResolutionHours]]-Table1[[#This Row],[SLATargetHours]])</f>
        <v>-34.22</v>
      </c>
    </row>
    <row r="180" spans="1:28" x14ac:dyDescent="0.25">
      <c r="A180" t="s">
        <v>2106</v>
      </c>
      <c r="B180" t="s">
        <v>1116</v>
      </c>
      <c r="C180" s="1">
        <v>45341.236168981479</v>
      </c>
      <c r="D180" t="s">
        <v>87</v>
      </c>
      <c r="E180" t="s">
        <v>1140</v>
      </c>
      <c r="F180" t="s">
        <v>53</v>
      </c>
      <c r="G180" t="s">
        <v>1118</v>
      </c>
      <c r="H180" t="s">
        <v>136</v>
      </c>
      <c r="I180" t="s">
        <v>41</v>
      </c>
      <c r="J180" t="s">
        <v>91</v>
      </c>
      <c r="K180">
        <v>72</v>
      </c>
      <c r="L180">
        <v>6</v>
      </c>
      <c r="N180" s="1"/>
      <c r="O180" t="s">
        <v>57</v>
      </c>
      <c r="P180">
        <v>16338.33</v>
      </c>
      <c r="Q180" t="s">
        <v>66</v>
      </c>
      <c r="R180" t="s">
        <v>114</v>
      </c>
      <c r="S180" t="s">
        <v>96</v>
      </c>
      <c r="T180" t="s">
        <v>115</v>
      </c>
      <c r="U180" t="s">
        <v>49</v>
      </c>
      <c r="V180" t="s">
        <v>49</v>
      </c>
      <c r="W180" t="s">
        <v>57</v>
      </c>
      <c r="X180">
        <f>YEAR(Table1[[#This Row],[BookingDate]])</f>
        <v>2024</v>
      </c>
      <c r="Y180" t="str">
        <f>TEXT(Table1[[#This Row],[BookingDate]],"mmm")</f>
        <v>Feb</v>
      </c>
      <c r="Z180" t="str">
        <f>TEXT(Table1[[#This Row],[BookingDate]],"mmm-yyy")</f>
        <v>Feb-2024</v>
      </c>
      <c r="AA180" t="str">
        <f>IF(Table1[[#This Row],[ResolutionHours]]="","Pending",IF(Table1[[#This Row],[ResolutionHours]]&lt;=4,"0-4 Hours",IF(Table1[[#This Row],[ResolutionHours]]&lt;=8,"5-8 Hours",IF(Table1[[#This Row],[ResolutionHours]]&lt;=24,"9-24 Hours",IF(Table1[[#This Row],[ResolutionHours]]&lt;=48,"25-48 Hours","48+ Hours")))))</f>
        <v>Pending</v>
      </c>
      <c r="AB180" t="str">
        <f>IF(Table1[[#This Row],[ResolutionHours]]="","",Table1[[#This Row],[ResolutionHours]]-Table1[[#This Row],[SLATargetHours]])</f>
        <v/>
      </c>
    </row>
    <row r="181" spans="1:28" x14ac:dyDescent="0.25">
      <c r="A181" t="s">
        <v>501</v>
      </c>
      <c r="B181" t="s">
        <v>35</v>
      </c>
      <c r="C181" s="1">
        <v>45341.446921296287</v>
      </c>
      <c r="D181" t="s">
        <v>87</v>
      </c>
      <c r="E181" t="s">
        <v>52</v>
      </c>
      <c r="F181" t="s">
        <v>130</v>
      </c>
      <c r="G181" t="s">
        <v>39</v>
      </c>
      <c r="H181" t="s">
        <v>63</v>
      </c>
      <c r="I181" t="s">
        <v>73</v>
      </c>
      <c r="J181" t="s">
        <v>134</v>
      </c>
      <c r="K181">
        <v>72</v>
      </c>
      <c r="L181">
        <v>2.44</v>
      </c>
      <c r="N181" s="1"/>
      <c r="O181" t="s">
        <v>57</v>
      </c>
      <c r="P181">
        <v>16333.27</v>
      </c>
      <c r="Q181" t="s">
        <v>66</v>
      </c>
      <c r="R181" t="s">
        <v>67</v>
      </c>
      <c r="S181" t="s">
        <v>68</v>
      </c>
      <c r="T181" t="s">
        <v>121</v>
      </c>
      <c r="U181" t="s">
        <v>49</v>
      </c>
      <c r="V181" t="s">
        <v>49</v>
      </c>
      <c r="W181" t="s">
        <v>57</v>
      </c>
      <c r="X181">
        <f>YEAR(Table1[[#This Row],[BookingDate]])</f>
        <v>2024</v>
      </c>
      <c r="Y181" t="str">
        <f>TEXT(Table1[[#This Row],[BookingDate]],"mmm")</f>
        <v>Feb</v>
      </c>
      <c r="Z181" t="str">
        <f>TEXT(Table1[[#This Row],[BookingDate]],"mmm-yyy")</f>
        <v>Feb-2024</v>
      </c>
      <c r="AA181" t="str">
        <f>IF(Table1[[#This Row],[ResolutionHours]]="","Pending",IF(Table1[[#This Row],[ResolutionHours]]&lt;=4,"0-4 Hours",IF(Table1[[#This Row],[ResolutionHours]]&lt;=8,"5-8 Hours",IF(Table1[[#This Row],[ResolutionHours]]&lt;=24,"9-24 Hours",IF(Table1[[#This Row],[ResolutionHours]]&lt;=48,"25-48 Hours","48+ Hours")))))</f>
        <v>Pending</v>
      </c>
      <c r="AB181" t="str">
        <f>IF(Table1[[#This Row],[ResolutionHours]]="","",Table1[[#This Row],[ResolutionHours]]-Table1[[#This Row],[SLATargetHours]])</f>
        <v/>
      </c>
    </row>
    <row r="182" spans="1:28" x14ac:dyDescent="0.25">
      <c r="A182" t="s">
        <v>1388</v>
      </c>
      <c r="B182" t="s">
        <v>1116</v>
      </c>
      <c r="C182" s="1">
        <v>45341.581886574073</v>
      </c>
      <c r="D182" t="s">
        <v>36</v>
      </c>
      <c r="E182" t="s">
        <v>1131</v>
      </c>
      <c r="F182" t="s">
        <v>72</v>
      </c>
      <c r="G182" t="s">
        <v>1118</v>
      </c>
      <c r="H182" t="s">
        <v>40</v>
      </c>
      <c r="I182" t="s">
        <v>73</v>
      </c>
      <c r="J182" t="s">
        <v>110</v>
      </c>
      <c r="K182">
        <v>48</v>
      </c>
      <c r="L182">
        <v>2.9</v>
      </c>
      <c r="M182">
        <v>39.299999999999997</v>
      </c>
      <c r="N182" s="1">
        <v>45343.219406932869</v>
      </c>
      <c r="O182" t="s">
        <v>43</v>
      </c>
      <c r="P182">
        <v>39.299999999999997</v>
      </c>
      <c r="Q182" t="s">
        <v>58</v>
      </c>
      <c r="R182" t="s">
        <v>67</v>
      </c>
      <c r="S182" t="s">
        <v>46</v>
      </c>
      <c r="T182" t="s">
        <v>97</v>
      </c>
      <c r="U182" t="s">
        <v>49</v>
      </c>
      <c r="V182" t="s">
        <v>49</v>
      </c>
      <c r="W182" t="s">
        <v>43</v>
      </c>
      <c r="X182">
        <f>YEAR(Table1[[#This Row],[BookingDate]])</f>
        <v>2024</v>
      </c>
      <c r="Y182" t="str">
        <f>TEXT(Table1[[#This Row],[BookingDate]],"mmm")</f>
        <v>Feb</v>
      </c>
      <c r="Z182" t="str">
        <f>TEXT(Table1[[#This Row],[BookingDate]],"mmm-yyy")</f>
        <v>Feb-2024</v>
      </c>
      <c r="AA182" t="str">
        <f>IF(Table1[[#This Row],[ResolutionHours]]="","Pending",IF(Table1[[#This Row],[ResolutionHours]]&lt;=4,"0-4 Hours",IF(Table1[[#This Row],[ResolutionHours]]&lt;=8,"5-8 Hours",IF(Table1[[#This Row],[ResolutionHours]]&lt;=24,"9-24 Hours",IF(Table1[[#This Row],[ResolutionHours]]&lt;=48,"25-48 Hours","48+ Hours")))))</f>
        <v>25-48 Hours</v>
      </c>
      <c r="AB182">
        <f>IF(Table1[[#This Row],[ResolutionHours]]="","",Table1[[#This Row],[ResolutionHours]]-Table1[[#This Row],[SLATargetHours]])</f>
        <v>-8.7000000000000028</v>
      </c>
    </row>
    <row r="183" spans="1:28" x14ac:dyDescent="0.25">
      <c r="A183" t="s">
        <v>156</v>
      </c>
      <c r="B183" t="s">
        <v>35</v>
      </c>
      <c r="C183" s="1">
        <v>45341.649513888893</v>
      </c>
      <c r="D183" t="s">
        <v>36</v>
      </c>
      <c r="E183" t="s">
        <v>81</v>
      </c>
      <c r="F183" t="s">
        <v>72</v>
      </c>
      <c r="G183" t="s">
        <v>39</v>
      </c>
      <c r="H183" t="s">
        <v>40</v>
      </c>
      <c r="I183" t="s">
        <v>41</v>
      </c>
      <c r="J183" t="s">
        <v>157</v>
      </c>
      <c r="K183">
        <v>48</v>
      </c>
      <c r="L183">
        <v>4.68</v>
      </c>
      <c r="M183">
        <v>13.41</v>
      </c>
      <c r="N183" s="1">
        <v>45342.208284351851</v>
      </c>
      <c r="O183" t="s">
        <v>43</v>
      </c>
      <c r="P183">
        <v>13.41</v>
      </c>
      <c r="Q183" t="s">
        <v>44</v>
      </c>
      <c r="R183" t="s">
        <v>59</v>
      </c>
      <c r="S183" t="s">
        <v>68</v>
      </c>
      <c r="T183" t="s">
        <v>115</v>
      </c>
      <c r="U183" t="s">
        <v>49</v>
      </c>
      <c r="V183" t="s">
        <v>49</v>
      </c>
      <c r="W183" t="s">
        <v>43</v>
      </c>
      <c r="X183">
        <f>YEAR(Table1[[#This Row],[BookingDate]])</f>
        <v>2024</v>
      </c>
      <c r="Y183" t="str">
        <f>TEXT(Table1[[#This Row],[BookingDate]],"mmm")</f>
        <v>Feb</v>
      </c>
      <c r="Z183" t="str">
        <f>TEXT(Table1[[#This Row],[BookingDate]],"mmm-yyy")</f>
        <v>Feb-2024</v>
      </c>
      <c r="AA183" t="str">
        <f>IF(Table1[[#This Row],[ResolutionHours]]="","Pending",IF(Table1[[#This Row],[ResolutionHours]]&lt;=4,"0-4 Hours",IF(Table1[[#This Row],[ResolutionHours]]&lt;=8,"5-8 Hours",IF(Table1[[#This Row],[ResolutionHours]]&lt;=24,"9-24 Hours",IF(Table1[[#This Row],[ResolutionHours]]&lt;=48,"25-48 Hours","48+ Hours")))))</f>
        <v>9-24 Hours</v>
      </c>
      <c r="AB183">
        <f>IF(Table1[[#This Row],[ResolutionHours]]="","",Table1[[#This Row],[ResolutionHours]]-Table1[[#This Row],[SLATargetHours]])</f>
        <v>-34.590000000000003</v>
      </c>
    </row>
    <row r="184" spans="1:28" x14ac:dyDescent="0.25">
      <c r="A184" t="s">
        <v>1467</v>
      </c>
      <c r="B184" t="s">
        <v>1116</v>
      </c>
      <c r="C184" s="1">
        <v>45342.201874999999</v>
      </c>
      <c r="D184" t="s">
        <v>51</v>
      </c>
      <c r="E184" t="s">
        <v>1129</v>
      </c>
      <c r="F184" t="s">
        <v>72</v>
      </c>
      <c r="G184" t="s">
        <v>1118</v>
      </c>
      <c r="H184" t="s">
        <v>136</v>
      </c>
      <c r="I184" t="s">
        <v>46</v>
      </c>
      <c r="J184" t="s">
        <v>118</v>
      </c>
      <c r="K184">
        <v>24</v>
      </c>
      <c r="L184">
        <v>2.82</v>
      </c>
      <c r="N184" s="1"/>
      <c r="O184" t="s">
        <v>57</v>
      </c>
      <c r="P184">
        <v>16315.16</v>
      </c>
      <c r="Q184" t="s">
        <v>44</v>
      </c>
      <c r="R184" t="s">
        <v>45</v>
      </c>
      <c r="S184" t="s">
        <v>46</v>
      </c>
      <c r="T184" t="s">
        <v>85</v>
      </c>
      <c r="U184" t="s">
        <v>49</v>
      </c>
      <c r="V184" t="s">
        <v>49</v>
      </c>
      <c r="W184" t="s">
        <v>57</v>
      </c>
      <c r="X184">
        <f>YEAR(Table1[[#This Row],[BookingDate]])</f>
        <v>2024</v>
      </c>
      <c r="Y184" t="str">
        <f>TEXT(Table1[[#This Row],[BookingDate]],"mmm")</f>
        <v>Feb</v>
      </c>
      <c r="Z184" t="str">
        <f>TEXT(Table1[[#This Row],[BookingDate]],"mmm-yyy")</f>
        <v>Feb-2024</v>
      </c>
      <c r="AA184" t="str">
        <f>IF(Table1[[#This Row],[ResolutionHours]]="","Pending",IF(Table1[[#This Row],[ResolutionHours]]&lt;=4,"0-4 Hours",IF(Table1[[#This Row],[ResolutionHours]]&lt;=8,"5-8 Hours",IF(Table1[[#This Row],[ResolutionHours]]&lt;=24,"9-24 Hours",IF(Table1[[#This Row],[ResolutionHours]]&lt;=48,"25-48 Hours","48+ Hours")))))</f>
        <v>Pending</v>
      </c>
      <c r="AB184" t="str">
        <f>IF(Table1[[#This Row],[ResolutionHours]]="","",Table1[[#This Row],[ResolutionHours]]-Table1[[#This Row],[SLATargetHours]])</f>
        <v/>
      </c>
    </row>
    <row r="185" spans="1:28" x14ac:dyDescent="0.25">
      <c r="A185" t="s">
        <v>1445</v>
      </c>
      <c r="B185" t="s">
        <v>1116</v>
      </c>
      <c r="C185" s="1">
        <v>45342.622384259259</v>
      </c>
      <c r="D185" t="s">
        <v>87</v>
      </c>
      <c r="E185" t="s">
        <v>1129</v>
      </c>
      <c r="F185" t="s">
        <v>130</v>
      </c>
      <c r="G185" t="s">
        <v>1118</v>
      </c>
      <c r="H185" t="s">
        <v>40</v>
      </c>
      <c r="I185" t="s">
        <v>46</v>
      </c>
      <c r="J185" t="s">
        <v>134</v>
      </c>
      <c r="K185">
        <v>72</v>
      </c>
      <c r="L185">
        <v>4.2300000000000004</v>
      </c>
      <c r="M185">
        <v>50.58</v>
      </c>
      <c r="N185" s="1">
        <v>45344.729755925917</v>
      </c>
      <c r="O185" t="s">
        <v>43</v>
      </c>
      <c r="P185">
        <v>50.58</v>
      </c>
      <c r="Q185" t="s">
        <v>44</v>
      </c>
      <c r="R185" t="s">
        <v>114</v>
      </c>
      <c r="S185" t="s">
        <v>68</v>
      </c>
      <c r="T185" t="s">
        <v>75</v>
      </c>
      <c r="U185" t="s">
        <v>49</v>
      </c>
      <c r="V185" t="s">
        <v>49</v>
      </c>
      <c r="W185" t="s">
        <v>43</v>
      </c>
      <c r="X185">
        <f>YEAR(Table1[[#This Row],[BookingDate]])</f>
        <v>2024</v>
      </c>
      <c r="Y185" t="str">
        <f>TEXT(Table1[[#This Row],[BookingDate]],"mmm")</f>
        <v>Feb</v>
      </c>
      <c r="Z185" t="str">
        <f>TEXT(Table1[[#This Row],[BookingDate]],"mmm-yyy")</f>
        <v>Feb-2024</v>
      </c>
      <c r="AA185" t="str">
        <f>IF(Table1[[#This Row],[ResolutionHours]]="","Pending",IF(Table1[[#This Row],[ResolutionHours]]&lt;=4,"0-4 Hours",IF(Table1[[#This Row],[ResolutionHours]]&lt;=8,"5-8 Hours",IF(Table1[[#This Row],[ResolutionHours]]&lt;=24,"9-24 Hours",IF(Table1[[#This Row],[ResolutionHours]]&lt;=48,"25-48 Hours","48+ Hours")))))</f>
        <v>48+ Hours</v>
      </c>
      <c r="AB185">
        <f>IF(Table1[[#This Row],[ResolutionHours]]="","",Table1[[#This Row],[ResolutionHours]]-Table1[[#This Row],[SLATargetHours]])</f>
        <v>-21.42</v>
      </c>
    </row>
    <row r="186" spans="1:28" x14ac:dyDescent="0.25">
      <c r="A186" t="s">
        <v>1213</v>
      </c>
      <c r="B186" t="s">
        <v>1116</v>
      </c>
      <c r="C186" s="1">
        <v>45342.669004629628</v>
      </c>
      <c r="D186" t="s">
        <v>36</v>
      </c>
      <c r="E186" t="s">
        <v>1117</v>
      </c>
      <c r="F186" t="s">
        <v>38</v>
      </c>
      <c r="G186" t="s">
        <v>1118</v>
      </c>
      <c r="H186" t="s">
        <v>40</v>
      </c>
      <c r="I186" t="s">
        <v>73</v>
      </c>
      <c r="J186" t="s">
        <v>65</v>
      </c>
      <c r="K186">
        <v>48</v>
      </c>
      <c r="L186">
        <v>0.27</v>
      </c>
      <c r="M186">
        <v>34.549999999999997</v>
      </c>
      <c r="N186" s="1">
        <v>45344.108566284733</v>
      </c>
      <c r="O186" t="s">
        <v>43</v>
      </c>
      <c r="P186">
        <v>34.549999999999997</v>
      </c>
      <c r="Q186" t="s">
        <v>66</v>
      </c>
      <c r="R186" t="s">
        <v>92</v>
      </c>
      <c r="S186" t="s">
        <v>46</v>
      </c>
      <c r="T186" t="s">
        <v>47</v>
      </c>
      <c r="U186" t="s">
        <v>49</v>
      </c>
      <c r="V186" t="s">
        <v>49</v>
      </c>
      <c r="W186" t="s">
        <v>43</v>
      </c>
      <c r="X186">
        <f>YEAR(Table1[[#This Row],[BookingDate]])</f>
        <v>2024</v>
      </c>
      <c r="Y186" t="str">
        <f>TEXT(Table1[[#This Row],[BookingDate]],"mmm")</f>
        <v>Feb</v>
      </c>
      <c r="Z186" t="str">
        <f>TEXT(Table1[[#This Row],[BookingDate]],"mmm-yyy")</f>
        <v>Feb-2024</v>
      </c>
      <c r="AA186" t="str">
        <f>IF(Table1[[#This Row],[ResolutionHours]]="","Pending",IF(Table1[[#This Row],[ResolutionHours]]&lt;=4,"0-4 Hours",IF(Table1[[#This Row],[ResolutionHours]]&lt;=8,"5-8 Hours",IF(Table1[[#This Row],[ResolutionHours]]&lt;=24,"9-24 Hours",IF(Table1[[#This Row],[ResolutionHours]]&lt;=48,"25-48 Hours","48+ Hours")))))</f>
        <v>25-48 Hours</v>
      </c>
      <c r="AB186">
        <f>IF(Table1[[#This Row],[ResolutionHours]]="","",Table1[[#This Row],[ResolutionHours]]-Table1[[#This Row],[SLATargetHours]])</f>
        <v>-13.450000000000003</v>
      </c>
    </row>
    <row r="187" spans="1:28" x14ac:dyDescent="0.25">
      <c r="A187" t="s">
        <v>2006</v>
      </c>
      <c r="B187" t="s">
        <v>1116</v>
      </c>
      <c r="C187" s="1">
        <v>45342.830416666657</v>
      </c>
      <c r="D187" t="s">
        <v>108</v>
      </c>
      <c r="E187" t="s">
        <v>1120</v>
      </c>
      <c r="F187" t="s">
        <v>95</v>
      </c>
      <c r="G187" t="s">
        <v>1118</v>
      </c>
      <c r="H187" t="s">
        <v>40</v>
      </c>
      <c r="I187" t="s">
        <v>82</v>
      </c>
      <c r="J187" t="s">
        <v>165</v>
      </c>
      <c r="K187">
        <v>4</v>
      </c>
      <c r="L187">
        <v>0.24</v>
      </c>
      <c r="M187">
        <v>2.2799999999999998</v>
      </c>
      <c r="N187" s="1">
        <v>45342.925298101851</v>
      </c>
      <c r="O187" t="s">
        <v>43</v>
      </c>
      <c r="P187">
        <v>2.2799999999999998</v>
      </c>
      <c r="Q187" t="s">
        <v>111</v>
      </c>
      <c r="R187" t="s">
        <v>59</v>
      </c>
      <c r="S187" t="s">
        <v>96</v>
      </c>
      <c r="T187" t="s">
        <v>47</v>
      </c>
      <c r="U187" t="s">
        <v>49</v>
      </c>
      <c r="V187" t="s">
        <v>48</v>
      </c>
      <c r="W187" t="s">
        <v>43</v>
      </c>
      <c r="X187">
        <f>YEAR(Table1[[#This Row],[BookingDate]])</f>
        <v>2024</v>
      </c>
      <c r="Y187" t="str">
        <f>TEXT(Table1[[#This Row],[BookingDate]],"mmm")</f>
        <v>Feb</v>
      </c>
      <c r="Z187" t="str">
        <f>TEXT(Table1[[#This Row],[BookingDate]],"mmm-yyy")</f>
        <v>Feb-2024</v>
      </c>
      <c r="AA187" t="str">
        <f>IF(Table1[[#This Row],[ResolutionHours]]="","Pending",IF(Table1[[#This Row],[ResolutionHours]]&lt;=4,"0-4 Hours",IF(Table1[[#This Row],[ResolutionHours]]&lt;=8,"5-8 Hours",IF(Table1[[#This Row],[ResolutionHours]]&lt;=24,"9-24 Hours",IF(Table1[[#This Row],[ResolutionHours]]&lt;=48,"25-48 Hours","48+ Hours")))))</f>
        <v>0-4 Hours</v>
      </c>
      <c r="AB187">
        <f>IF(Table1[[#This Row],[ResolutionHours]]="","",Table1[[#This Row],[ResolutionHours]]-Table1[[#This Row],[SLATargetHours]])</f>
        <v>-1.7200000000000002</v>
      </c>
    </row>
    <row r="188" spans="1:28" x14ac:dyDescent="0.25">
      <c r="A188" t="s">
        <v>2471</v>
      </c>
      <c r="B188" t="s">
        <v>2126</v>
      </c>
      <c r="C188" s="1">
        <v>45342.937025462961</v>
      </c>
      <c r="D188" t="s">
        <v>51</v>
      </c>
      <c r="E188" t="s">
        <v>2153</v>
      </c>
      <c r="F188" t="s">
        <v>38</v>
      </c>
      <c r="G188" t="s">
        <v>2128</v>
      </c>
      <c r="H188" t="s">
        <v>54</v>
      </c>
      <c r="I188" t="s">
        <v>41</v>
      </c>
      <c r="J188" t="s">
        <v>152</v>
      </c>
      <c r="K188">
        <v>24</v>
      </c>
      <c r="L188">
        <v>1.31</v>
      </c>
      <c r="N188" s="1"/>
      <c r="O188" t="s">
        <v>57</v>
      </c>
      <c r="P188">
        <v>16297.51</v>
      </c>
      <c r="Q188" t="s">
        <v>44</v>
      </c>
      <c r="R188" t="s">
        <v>45</v>
      </c>
      <c r="S188" t="s">
        <v>46</v>
      </c>
      <c r="T188" t="s">
        <v>100</v>
      </c>
      <c r="U188" t="s">
        <v>49</v>
      </c>
      <c r="V188" t="s">
        <v>49</v>
      </c>
      <c r="W188" t="s">
        <v>57</v>
      </c>
      <c r="X188">
        <f>YEAR(Table1[[#This Row],[BookingDate]])</f>
        <v>2024</v>
      </c>
      <c r="Y188" t="str">
        <f>TEXT(Table1[[#This Row],[BookingDate]],"mmm")</f>
        <v>Feb</v>
      </c>
      <c r="Z188" t="str">
        <f>TEXT(Table1[[#This Row],[BookingDate]],"mmm-yyy")</f>
        <v>Feb-2024</v>
      </c>
      <c r="AA188" t="str">
        <f>IF(Table1[[#This Row],[ResolutionHours]]="","Pending",IF(Table1[[#This Row],[ResolutionHours]]&lt;=4,"0-4 Hours",IF(Table1[[#This Row],[ResolutionHours]]&lt;=8,"5-8 Hours",IF(Table1[[#This Row],[ResolutionHours]]&lt;=24,"9-24 Hours",IF(Table1[[#This Row],[ResolutionHours]]&lt;=48,"25-48 Hours","48+ Hours")))))</f>
        <v>Pending</v>
      </c>
      <c r="AB188" t="str">
        <f>IF(Table1[[#This Row],[ResolutionHours]]="","",Table1[[#This Row],[ResolutionHours]]-Table1[[#This Row],[SLATargetHours]])</f>
        <v/>
      </c>
    </row>
    <row r="189" spans="1:28" x14ac:dyDescent="0.25">
      <c r="A189" t="s">
        <v>1013</v>
      </c>
      <c r="B189" t="s">
        <v>35</v>
      </c>
      <c r="C189" s="1">
        <v>45343.317094907397</v>
      </c>
      <c r="D189" t="s">
        <v>104</v>
      </c>
      <c r="E189" t="s">
        <v>71</v>
      </c>
      <c r="F189" t="s">
        <v>38</v>
      </c>
      <c r="G189" t="s">
        <v>39</v>
      </c>
      <c r="H189" t="s">
        <v>63</v>
      </c>
      <c r="I189" t="s">
        <v>73</v>
      </c>
      <c r="J189" t="s">
        <v>78</v>
      </c>
      <c r="K189">
        <v>8</v>
      </c>
      <c r="L189">
        <v>1.49</v>
      </c>
      <c r="N189" s="1"/>
      <c r="O189" t="s">
        <v>57</v>
      </c>
      <c r="P189">
        <v>16288.39</v>
      </c>
      <c r="Q189" t="s">
        <v>58</v>
      </c>
      <c r="R189" t="s">
        <v>114</v>
      </c>
      <c r="S189" t="s">
        <v>46</v>
      </c>
      <c r="T189" t="s">
        <v>121</v>
      </c>
      <c r="U189" t="s">
        <v>49</v>
      </c>
      <c r="V189" t="s">
        <v>49</v>
      </c>
      <c r="W189" t="s">
        <v>57</v>
      </c>
      <c r="X189">
        <f>YEAR(Table1[[#This Row],[BookingDate]])</f>
        <v>2024</v>
      </c>
      <c r="Y189" t="str">
        <f>TEXT(Table1[[#This Row],[BookingDate]],"mmm")</f>
        <v>Feb</v>
      </c>
      <c r="Z189" t="str">
        <f>TEXT(Table1[[#This Row],[BookingDate]],"mmm-yyy")</f>
        <v>Feb-2024</v>
      </c>
      <c r="AA189" t="str">
        <f>IF(Table1[[#This Row],[ResolutionHours]]="","Pending",IF(Table1[[#This Row],[ResolutionHours]]&lt;=4,"0-4 Hours",IF(Table1[[#This Row],[ResolutionHours]]&lt;=8,"5-8 Hours",IF(Table1[[#This Row],[ResolutionHours]]&lt;=24,"9-24 Hours",IF(Table1[[#This Row],[ResolutionHours]]&lt;=48,"25-48 Hours","48+ Hours")))))</f>
        <v>Pending</v>
      </c>
      <c r="AB189" t="str">
        <f>IF(Table1[[#This Row],[ResolutionHours]]="","",Table1[[#This Row],[ResolutionHours]]-Table1[[#This Row],[SLATargetHours]])</f>
        <v/>
      </c>
    </row>
    <row r="190" spans="1:28" x14ac:dyDescent="0.25">
      <c r="A190" t="s">
        <v>2732</v>
      </c>
      <c r="B190" t="s">
        <v>2126</v>
      </c>
      <c r="C190" s="1">
        <v>45343.790682870371</v>
      </c>
      <c r="D190" t="s">
        <v>51</v>
      </c>
      <c r="E190" t="s">
        <v>2163</v>
      </c>
      <c r="F190" t="s">
        <v>72</v>
      </c>
      <c r="G190" t="s">
        <v>2128</v>
      </c>
      <c r="H190" t="s">
        <v>40</v>
      </c>
      <c r="I190" t="s">
        <v>64</v>
      </c>
      <c r="J190" t="s">
        <v>120</v>
      </c>
      <c r="K190">
        <v>24</v>
      </c>
      <c r="L190">
        <v>0.42</v>
      </c>
      <c r="M190">
        <v>12.44</v>
      </c>
      <c r="N190" s="1">
        <v>45344.309009641212</v>
      </c>
      <c r="O190" t="s">
        <v>43</v>
      </c>
      <c r="P190">
        <v>12.44</v>
      </c>
      <c r="Q190" t="s">
        <v>58</v>
      </c>
      <c r="R190" t="s">
        <v>45</v>
      </c>
      <c r="S190" t="s">
        <v>60</v>
      </c>
      <c r="T190" t="s">
        <v>97</v>
      </c>
      <c r="U190" t="s">
        <v>48</v>
      </c>
      <c r="V190" t="s">
        <v>49</v>
      </c>
      <c r="W190" t="s">
        <v>43</v>
      </c>
      <c r="X190">
        <f>YEAR(Table1[[#This Row],[BookingDate]])</f>
        <v>2024</v>
      </c>
      <c r="Y190" t="str">
        <f>TEXT(Table1[[#This Row],[BookingDate]],"mmm")</f>
        <v>Feb</v>
      </c>
      <c r="Z190" t="str">
        <f>TEXT(Table1[[#This Row],[BookingDate]],"mmm-yyy")</f>
        <v>Feb-2024</v>
      </c>
      <c r="AA190" t="str">
        <f>IF(Table1[[#This Row],[ResolutionHours]]="","Pending",IF(Table1[[#This Row],[ResolutionHours]]&lt;=4,"0-4 Hours",IF(Table1[[#This Row],[ResolutionHours]]&lt;=8,"5-8 Hours",IF(Table1[[#This Row],[ResolutionHours]]&lt;=24,"9-24 Hours",IF(Table1[[#This Row],[ResolutionHours]]&lt;=48,"25-48 Hours","48+ Hours")))))</f>
        <v>9-24 Hours</v>
      </c>
      <c r="AB190">
        <f>IF(Table1[[#This Row],[ResolutionHours]]="","",Table1[[#This Row],[ResolutionHours]]-Table1[[#This Row],[SLATargetHours]])</f>
        <v>-11.56</v>
      </c>
    </row>
    <row r="191" spans="1:28" x14ac:dyDescent="0.25">
      <c r="A191" t="s">
        <v>2611</v>
      </c>
      <c r="B191" t="s">
        <v>2126</v>
      </c>
      <c r="C191" s="1">
        <v>45343.961469907408</v>
      </c>
      <c r="D191" t="s">
        <v>51</v>
      </c>
      <c r="E191" t="s">
        <v>2153</v>
      </c>
      <c r="F191" t="s">
        <v>38</v>
      </c>
      <c r="G191" t="s">
        <v>2128</v>
      </c>
      <c r="H191" t="s">
        <v>40</v>
      </c>
      <c r="I191" t="s">
        <v>55</v>
      </c>
      <c r="J191" t="s">
        <v>165</v>
      </c>
      <c r="K191">
        <v>24</v>
      </c>
      <c r="L191">
        <v>3.18</v>
      </c>
      <c r="M191">
        <v>12.75</v>
      </c>
      <c r="N191" s="1">
        <v>45344.49279798611</v>
      </c>
      <c r="O191" t="s">
        <v>43</v>
      </c>
      <c r="P191">
        <v>12.75</v>
      </c>
      <c r="Q191" t="s">
        <v>58</v>
      </c>
      <c r="R191" t="s">
        <v>59</v>
      </c>
      <c r="S191" t="s">
        <v>60</v>
      </c>
      <c r="T191" t="s">
        <v>115</v>
      </c>
      <c r="U191" t="s">
        <v>49</v>
      </c>
      <c r="V191" t="s">
        <v>49</v>
      </c>
      <c r="W191" t="s">
        <v>43</v>
      </c>
      <c r="X191">
        <f>YEAR(Table1[[#This Row],[BookingDate]])</f>
        <v>2024</v>
      </c>
      <c r="Y191" t="str">
        <f>TEXT(Table1[[#This Row],[BookingDate]],"mmm")</f>
        <v>Feb</v>
      </c>
      <c r="Z191" t="str">
        <f>TEXT(Table1[[#This Row],[BookingDate]],"mmm-yyy")</f>
        <v>Feb-2024</v>
      </c>
      <c r="AA191" t="str">
        <f>IF(Table1[[#This Row],[ResolutionHours]]="","Pending",IF(Table1[[#This Row],[ResolutionHours]]&lt;=4,"0-4 Hours",IF(Table1[[#This Row],[ResolutionHours]]&lt;=8,"5-8 Hours",IF(Table1[[#This Row],[ResolutionHours]]&lt;=24,"9-24 Hours",IF(Table1[[#This Row],[ResolutionHours]]&lt;=48,"25-48 Hours","48+ Hours")))))</f>
        <v>9-24 Hours</v>
      </c>
      <c r="AB191">
        <f>IF(Table1[[#This Row],[ResolutionHours]]="","",Table1[[#This Row],[ResolutionHours]]-Table1[[#This Row],[SLATargetHours]])</f>
        <v>-11.25</v>
      </c>
    </row>
    <row r="192" spans="1:28" x14ac:dyDescent="0.25">
      <c r="A192" t="s">
        <v>2228</v>
      </c>
      <c r="B192" t="s">
        <v>2126</v>
      </c>
      <c r="C192" s="1">
        <v>45344.05265046296</v>
      </c>
      <c r="D192" t="s">
        <v>87</v>
      </c>
      <c r="E192" t="s">
        <v>2130</v>
      </c>
      <c r="F192" t="s">
        <v>130</v>
      </c>
      <c r="G192" t="s">
        <v>2128</v>
      </c>
      <c r="H192" t="s">
        <v>54</v>
      </c>
      <c r="I192" t="s">
        <v>73</v>
      </c>
      <c r="J192" t="s">
        <v>152</v>
      </c>
      <c r="K192">
        <v>72</v>
      </c>
      <c r="L192">
        <v>5.14</v>
      </c>
      <c r="N192" s="1"/>
      <c r="O192" t="s">
        <v>57</v>
      </c>
      <c r="P192">
        <v>16270.74</v>
      </c>
      <c r="Q192" t="s">
        <v>44</v>
      </c>
      <c r="R192" t="s">
        <v>114</v>
      </c>
      <c r="S192" t="s">
        <v>79</v>
      </c>
      <c r="T192" t="s">
        <v>115</v>
      </c>
      <c r="U192" t="s">
        <v>49</v>
      </c>
      <c r="V192" t="s">
        <v>48</v>
      </c>
      <c r="W192" t="s">
        <v>57</v>
      </c>
      <c r="X192">
        <f>YEAR(Table1[[#This Row],[BookingDate]])</f>
        <v>2024</v>
      </c>
      <c r="Y192" t="str">
        <f>TEXT(Table1[[#This Row],[BookingDate]],"mmm")</f>
        <v>Feb</v>
      </c>
      <c r="Z192" t="str">
        <f>TEXT(Table1[[#This Row],[BookingDate]],"mmm-yyy")</f>
        <v>Feb-2024</v>
      </c>
      <c r="AA192" t="str">
        <f>IF(Table1[[#This Row],[ResolutionHours]]="","Pending",IF(Table1[[#This Row],[ResolutionHours]]&lt;=4,"0-4 Hours",IF(Table1[[#This Row],[ResolutionHours]]&lt;=8,"5-8 Hours",IF(Table1[[#This Row],[ResolutionHours]]&lt;=24,"9-24 Hours",IF(Table1[[#This Row],[ResolutionHours]]&lt;=48,"25-48 Hours","48+ Hours")))))</f>
        <v>Pending</v>
      </c>
      <c r="AB192" t="str">
        <f>IF(Table1[[#This Row],[ResolutionHours]]="","",Table1[[#This Row],[ResolutionHours]]-Table1[[#This Row],[SLATargetHours]])</f>
        <v/>
      </c>
    </row>
    <row r="193" spans="1:28" x14ac:dyDescent="0.25">
      <c r="A193" t="s">
        <v>1665</v>
      </c>
      <c r="B193" t="s">
        <v>1116</v>
      </c>
      <c r="C193" s="1">
        <v>45344.76059027778</v>
      </c>
      <c r="D193" t="s">
        <v>36</v>
      </c>
      <c r="E193" t="s">
        <v>1126</v>
      </c>
      <c r="F193" t="s">
        <v>90</v>
      </c>
      <c r="G193" t="s">
        <v>1118</v>
      </c>
      <c r="H193" t="s">
        <v>40</v>
      </c>
      <c r="I193" t="s">
        <v>82</v>
      </c>
      <c r="J193" t="s">
        <v>42</v>
      </c>
      <c r="K193">
        <v>48</v>
      </c>
      <c r="L193">
        <v>0.91</v>
      </c>
      <c r="M193">
        <v>20.47</v>
      </c>
      <c r="N193" s="1">
        <v>45345.613426435193</v>
      </c>
      <c r="O193" t="s">
        <v>43</v>
      </c>
      <c r="P193">
        <v>20.47</v>
      </c>
      <c r="Q193" t="s">
        <v>66</v>
      </c>
      <c r="R193" t="s">
        <v>67</v>
      </c>
      <c r="S193" t="s">
        <v>68</v>
      </c>
      <c r="T193" t="s">
        <v>47</v>
      </c>
      <c r="U193" t="s">
        <v>49</v>
      </c>
      <c r="V193" t="s">
        <v>49</v>
      </c>
      <c r="W193" t="s">
        <v>43</v>
      </c>
      <c r="X193">
        <f>YEAR(Table1[[#This Row],[BookingDate]])</f>
        <v>2024</v>
      </c>
      <c r="Y193" t="str">
        <f>TEXT(Table1[[#This Row],[BookingDate]],"mmm")</f>
        <v>Feb</v>
      </c>
      <c r="Z193" t="str">
        <f>TEXT(Table1[[#This Row],[BookingDate]],"mmm-yyy")</f>
        <v>Feb-2024</v>
      </c>
      <c r="AA193" t="str">
        <f>IF(Table1[[#This Row],[ResolutionHours]]="","Pending",IF(Table1[[#This Row],[ResolutionHours]]&lt;=4,"0-4 Hours",IF(Table1[[#This Row],[ResolutionHours]]&lt;=8,"5-8 Hours",IF(Table1[[#This Row],[ResolutionHours]]&lt;=24,"9-24 Hours",IF(Table1[[#This Row],[ResolutionHours]]&lt;=48,"25-48 Hours","48+ Hours")))))</f>
        <v>9-24 Hours</v>
      </c>
      <c r="AB193">
        <f>IF(Table1[[#This Row],[ResolutionHours]]="","",Table1[[#This Row],[ResolutionHours]]-Table1[[#This Row],[SLATargetHours]])</f>
        <v>-27.53</v>
      </c>
    </row>
    <row r="194" spans="1:28" x14ac:dyDescent="0.25">
      <c r="A194" t="s">
        <v>773</v>
      </c>
      <c r="B194" t="s">
        <v>35</v>
      </c>
      <c r="C194" s="1">
        <v>45344.973425925928</v>
      </c>
      <c r="D194" t="s">
        <v>36</v>
      </c>
      <c r="E194" t="s">
        <v>105</v>
      </c>
      <c r="F194" t="s">
        <v>95</v>
      </c>
      <c r="G194" t="s">
        <v>39</v>
      </c>
      <c r="H194" t="s">
        <v>40</v>
      </c>
      <c r="I194" t="s">
        <v>55</v>
      </c>
      <c r="J194" t="s">
        <v>152</v>
      </c>
      <c r="K194">
        <v>48</v>
      </c>
      <c r="L194">
        <v>7.8</v>
      </c>
      <c r="M194">
        <v>41</v>
      </c>
      <c r="N194" s="1">
        <v>45346.681889687497</v>
      </c>
      <c r="O194" t="s">
        <v>43</v>
      </c>
      <c r="P194">
        <v>41</v>
      </c>
      <c r="Q194" t="s">
        <v>58</v>
      </c>
      <c r="R194" t="s">
        <v>59</v>
      </c>
      <c r="S194" t="s">
        <v>96</v>
      </c>
      <c r="T194" t="s">
        <v>61</v>
      </c>
      <c r="U194" t="s">
        <v>49</v>
      </c>
      <c r="V194" t="s">
        <v>49</v>
      </c>
      <c r="W194" t="s">
        <v>43</v>
      </c>
      <c r="X194">
        <f>YEAR(Table1[[#This Row],[BookingDate]])</f>
        <v>2024</v>
      </c>
      <c r="Y194" t="str">
        <f>TEXT(Table1[[#This Row],[BookingDate]],"mmm")</f>
        <v>Feb</v>
      </c>
      <c r="Z194" t="str">
        <f>TEXT(Table1[[#This Row],[BookingDate]],"mmm-yyy")</f>
        <v>Feb-2024</v>
      </c>
      <c r="AA194" t="str">
        <f>IF(Table1[[#This Row],[ResolutionHours]]="","Pending",IF(Table1[[#This Row],[ResolutionHours]]&lt;=4,"0-4 Hours",IF(Table1[[#This Row],[ResolutionHours]]&lt;=8,"5-8 Hours",IF(Table1[[#This Row],[ResolutionHours]]&lt;=24,"9-24 Hours",IF(Table1[[#This Row],[ResolutionHours]]&lt;=48,"25-48 Hours","48+ Hours")))))</f>
        <v>25-48 Hours</v>
      </c>
      <c r="AB194">
        <f>IF(Table1[[#This Row],[ResolutionHours]]="","",Table1[[#This Row],[ResolutionHours]]-Table1[[#This Row],[SLATargetHours]])</f>
        <v>-7</v>
      </c>
    </row>
    <row r="195" spans="1:28" x14ac:dyDescent="0.25">
      <c r="A195" t="s">
        <v>2659</v>
      </c>
      <c r="B195" t="s">
        <v>2126</v>
      </c>
      <c r="C195" s="1">
        <v>45345.113541666673</v>
      </c>
      <c r="D195" t="s">
        <v>36</v>
      </c>
      <c r="E195" t="s">
        <v>2130</v>
      </c>
      <c r="F195" t="s">
        <v>72</v>
      </c>
      <c r="G195" t="s">
        <v>2128</v>
      </c>
      <c r="H195" t="s">
        <v>40</v>
      </c>
      <c r="I195" t="s">
        <v>64</v>
      </c>
      <c r="J195" t="s">
        <v>99</v>
      </c>
      <c r="K195">
        <v>48</v>
      </c>
      <c r="L195">
        <v>8.3699999999999992</v>
      </c>
      <c r="M195">
        <v>24.6</v>
      </c>
      <c r="N195" s="1">
        <v>45346.138570173607</v>
      </c>
      <c r="O195" t="s">
        <v>43</v>
      </c>
      <c r="P195">
        <v>24.6</v>
      </c>
      <c r="Q195" t="s">
        <v>66</v>
      </c>
      <c r="R195" t="s">
        <v>92</v>
      </c>
      <c r="S195" t="s">
        <v>60</v>
      </c>
      <c r="T195" t="s">
        <v>85</v>
      </c>
      <c r="U195" t="s">
        <v>49</v>
      </c>
      <c r="V195" t="s">
        <v>49</v>
      </c>
      <c r="W195" t="s">
        <v>43</v>
      </c>
      <c r="X195">
        <f>YEAR(Table1[[#This Row],[BookingDate]])</f>
        <v>2024</v>
      </c>
      <c r="Y195" t="str">
        <f>TEXT(Table1[[#This Row],[BookingDate]],"mmm")</f>
        <v>Feb</v>
      </c>
      <c r="Z195" t="str">
        <f>TEXT(Table1[[#This Row],[BookingDate]],"mmm-yyy")</f>
        <v>Feb-2024</v>
      </c>
      <c r="AA195" t="str">
        <f>IF(Table1[[#This Row],[ResolutionHours]]="","Pending",IF(Table1[[#This Row],[ResolutionHours]]&lt;=4,"0-4 Hours",IF(Table1[[#This Row],[ResolutionHours]]&lt;=8,"5-8 Hours",IF(Table1[[#This Row],[ResolutionHours]]&lt;=24,"9-24 Hours",IF(Table1[[#This Row],[ResolutionHours]]&lt;=48,"25-48 Hours","48+ Hours")))))</f>
        <v>25-48 Hours</v>
      </c>
      <c r="AB195">
        <f>IF(Table1[[#This Row],[ResolutionHours]]="","",Table1[[#This Row],[ResolutionHours]]-Table1[[#This Row],[SLATargetHours]])</f>
        <v>-23.4</v>
      </c>
    </row>
    <row r="196" spans="1:28" x14ac:dyDescent="0.25">
      <c r="A196" t="s">
        <v>2335</v>
      </c>
      <c r="B196" t="s">
        <v>2126</v>
      </c>
      <c r="C196" s="1">
        <v>45345.406689814823</v>
      </c>
      <c r="D196" t="s">
        <v>104</v>
      </c>
      <c r="E196" t="s">
        <v>2130</v>
      </c>
      <c r="F196" t="s">
        <v>53</v>
      </c>
      <c r="G196" t="s">
        <v>2128</v>
      </c>
      <c r="H196" t="s">
        <v>136</v>
      </c>
      <c r="I196" t="s">
        <v>41</v>
      </c>
      <c r="J196" t="s">
        <v>110</v>
      </c>
      <c r="K196">
        <v>8</v>
      </c>
      <c r="L196">
        <v>0.52</v>
      </c>
      <c r="N196" s="1"/>
      <c r="O196" t="s">
        <v>57</v>
      </c>
      <c r="P196">
        <v>16238.24</v>
      </c>
      <c r="Q196" t="s">
        <v>58</v>
      </c>
      <c r="R196" t="s">
        <v>67</v>
      </c>
      <c r="S196" t="s">
        <v>79</v>
      </c>
      <c r="T196" t="s">
        <v>85</v>
      </c>
      <c r="U196" t="s">
        <v>49</v>
      </c>
      <c r="V196" t="s">
        <v>49</v>
      </c>
      <c r="W196" t="s">
        <v>57</v>
      </c>
      <c r="X196">
        <f>YEAR(Table1[[#This Row],[BookingDate]])</f>
        <v>2024</v>
      </c>
      <c r="Y196" t="str">
        <f>TEXT(Table1[[#This Row],[BookingDate]],"mmm")</f>
        <v>Feb</v>
      </c>
      <c r="Z196" t="str">
        <f>TEXT(Table1[[#This Row],[BookingDate]],"mmm-yyy")</f>
        <v>Feb-2024</v>
      </c>
      <c r="AA196" t="str">
        <f>IF(Table1[[#This Row],[ResolutionHours]]="","Pending",IF(Table1[[#This Row],[ResolutionHours]]&lt;=4,"0-4 Hours",IF(Table1[[#This Row],[ResolutionHours]]&lt;=8,"5-8 Hours",IF(Table1[[#This Row],[ResolutionHours]]&lt;=24,"9-24 Hours",IF(Table1[[#This Row],[ResolutionHours]]&lt;=48,"25-48 Hours","48+ Hours")))))</f>
        <v>Pending</v>
      </c>
      <c r="AB196" t="str">
        <f>IF(Table1[[#This Row],[ResolutionHours]]="","",Table1[[#This Row],[ResolutionHours]]-Table1[[#This Row],[SLATargetHours]])</f>
        <v/>
      </c>
    </row>
    <row r="197" spans="1:28" x14ac:dyDescent="0.25">
      <c r="A197" t="s">
        <v>2794</v>
      </c>
      <c r="B197" t="s">
        <v>2126</v>
      </c>
      <c r="C197" s="1">
        <v>45345.417303240742</v>
      </c>
      <c r="D197" t="s">
        <v>36</v>
      </c>
      <c r="E197" t="s">
        <v>2134</v>
      </c>
      <c r="F197" t="s">
        <v>90</v>
      </c>
      <c r="G197" t="s">
        <v>2128</v>
      </c>
      <c r="H197" t="s">
        <v>63</v>
      </c>
      <c r="I197" t="s">
        <v>55</v>
      </c>
      <c r="J197" t="s">
        <v>91</v>
      </c>
      <c r="K197">
        <v>48</v>
      </c>
      <c r="L197">
        <v>3.13</v>
      </c>
      <c r="N197" s="1"/>
      <c r="O197" t="s">
        <v>57</v>
      </c>
      <c r="P197">
        <v>16237.98</v>
      </c>
      <c r="Q197" t="s">
        <v>66</v>
      </c>
      <c r="R197" t="s">
        <v>59</v>
      </c>
      <c r="S197" t="s">
        <v>46</v>
      </c>
      <c r="T197" t="s">
        <v>61</v>
      </c>
      <c r="U197" t="s">
        <v>49</v>
      </c>
      <c r="V197" t="s">
        <v>49</v>
      </c>
      <c r="W197" t="s">
        <v>57</v>
      </c>
      <c r="X197">
        <f>YEAR(Table1[[#This Row],[BookingDate]])</f>
        <v>2024</v>
      </c>
      <c r="Y197" t="str">
        <f>TEXT(Table1[[#This Row],[BookingDate]],"mmm")</f>
        <v>Feb</v>
      </c>
      <c r="Z197" t="str">
        <f>TEXT(Table1[[#This Row],[BookingDate]],"mmm-yyy")</f>
        <v>Feb-2024</v>
      </c>
      <c r="AA197" t="str">
        <f>IF(Table1[[#This Row],[ResolutionHours]]="","Pending",IF(Table1[[#This Row],[ResolutionHours]]&lt;=4,"0-4 Hours",IF(Table1[[#This Row],[ResolutionHours]]&lt;=8,"5-8 Hours",IF(Table1[[#This Row],[ResolutionHours]]&lt;=24,"9-24 Hours",IF(Table1[[#This Row],[ResolutionHours]]&lt;=48,"25-48 Hours","48+ Hours")))))</f>
        <v>Pending</v>
      </c>
      <c r="AB197" t="str">
        <f>IF(Table1[[#This Row],[ResolutionHours]]="","",Table1[[#This Row],[ResolutionHours]]-Table1[[#This Row],[SLATargetHours]])</f>
        <v/>
      </c>
    </row>
    <row r="198" spans="1:28" x14ac:dyDescent="0.25">
      <c r="A198" t="s">
        <v>3021</v>
      </c>
      <c r="B198" t="s">
        <v>2126</v>
      </c>
      <c r="C198" s="1">
        <v>45346.923333333332</v>
      </c>
      <c r="D198" t="s">
        <v>87</v>
      </c>
      <c r="E198" t="s">
        <v>2134</v>
      </c>
      <c r="F198" t="s">
        <v>126</v>
      </c>
      <c r="G198" t="s">
        <v>2128</v>
      </c>
      <c r="H198" t="s">
        <v>136</v>
      </c>
      <c r="I198" t="s">
        <v>64</v>
      </c>
      <c r="J198" t="s">
        <v>134</v>
      </c>
      <c r="K198">
        <v>72</v>
      </c>
      <c r="L198">
        <v>7.43</v>
      </c>
      <c r="N198" s="1"/>
      <c r="O198" t="s">
        <v>57</v>
      </c>
      <c r="P198">
        <v>16201.84</v>
      </c>
      <c r="Q198" t="s">
        <v>58</v>
      </c>
      <c r="R198" t="s">
        <v>114</v>
      </c>
      <c r="S198" t="s">
        <v>96</v>
      </c>
      <c r="T198" t="s">
        <v>69</v>
      </c>
      <c r="U198" t="s">
        <v>49</v>
      </c>
      <c r="V198" t="s">
        <v>49</v>
      </c>
      <c r="W198" t="s">
        <v>57</v>
      </c>
      <c r="X198">
        <f>YEAR(Table1[[#This Row],[BookingDate]])</f>
        <v>2024</v>
      </c>
      <c r="Y198" t="str">
        <f>TEXT(Table1[[#This Row],[BookingDate]],"mmm")</f>
        <v>Feb</v>
      </c>
      <c r="Z198" t="str">
        <f>TEXT(Table1[[#This Row],[BookingDate]],"mmm-yyy")</f>
        <v>Feb-2024</v>
      </c>
      <c r="AA198" t="str">
        <f>IF(Table1[[#This Row],[ResolutionHours]]="","Pending",IF(Table1[[#This Row],[ResolutionHours]]&lt;=4,"0-4 Hours",IF(Table1[[#This Row],[ResolutionHours]]&lt;=8,"5-8 Hours",IF(Table1[[#This Row],[ResolutionHours]]&lt;=24,"9-24 Hours",IF(Table1[[#This Row],[ResolutionHours]]&lt;=48,"25-48 Hours","48+ Hours")))))</f>
        <v>Pending</v>
      </c>
      <c r="AB198" t="str">
        <f>IF(Table1[[#This Row],[ResolutionHours]]="","",Table1[[#This Row],[ResolutionHours]]-Table1[[#This Row],[SLATargetHours]])</f>
        <v/>
      </c>
    </row>
    <row r="199" spans="1:28" x14ac:dyDescent="0.25">
      <c r="A199" t="s">
        <v>2689</v>
      </c>
      <c r="B199" t="s">
        <v>2126</v>
      </c>
      <c r="C199" s="1">
        <v>45346.949525462973</v>
      </c>
      <c r="D199" t="s">
        <v>36</v>
      </c>
      <c r="E199" t="s">
        <v>2134</v>
      </c>
      <c r="F199" t="s">
        <v>126</v>
      </c>
      <c r="G199" t="s">
        <v>2128</v>
      </c>
      <c r="H199" t="s">
        <v>136</v>
      </c>
      <c r="I199" t="s">
        <v>41</v>
      </c>
      <c r="J199" t="s">
        <v>118</v>
      </c>
      <c r="K199">
        <v>48</v>
      </c>
      <c r="L199">
        <v>2.13</v>
      </c>
      <c r="N199" s="1"/>
      <c r="O199" t="s">
        <v>57</v>
      </c>
      <c r="P199">
        <v>16201.21</v>
      </c>
      <c r="Q199" t="s">
        <v>66</v>
      </c>
      <c r="R199" t="s">
        <v>45</v>
      </c>
      <c r="S199" t="s">
        <v>96</v>
      </c>
      <c r="T199" t="s">
        <v>85</v>
      </c>
      <c r="U199" t="s">
        <v>49</v>
      </c>
      <c r="V199" t="s">
        <v>49</v>
      </c>
      <c r="W199" t="s">
        <v>57</v>
      </c>
      <c r="X199">
        <f>YEAR(Table1[[#This Row],[BookingDate]])</f>
        <v>2024</v>
      </c>
      <c r="Y199" t="str">
        <f>TEXT(Table1[[#This Row],[BookingDate]],"mmm")</f>
        <v>Feb</v>
      </c>
      <c r="Z199" t="str">
        <f>TEXT(Table1[[#This Row],[BookingDate]],"mmm-yyy")</f>
        <v>Feb-2024</v>
      </c>
      <c r="AA199" t="str">
        <f>IF(Table1[[#This Row],[ResolutionHours]]="","Pending",IF(Table1[[#This Row],[ResolutionHours]]&lt;=4,"0-4 Hours",IF(Table1[[#This Row],[ResolutionHours]]&lt;=8,"5-8 Hours",IF(Table1[[#This Row],[ResolutionHours]]&lt;=24,"9-24 Hours",IF(Table1[[#This Row],[ResolutionHours]]&lt;=48,"25-48 Hours","48+ Hours")))))</f>
        <v>Pending</v>
      </c>
      <c r="AB199" t="str">
        <f>IF(Table1[[#This Row],[ResolutionHours]]="","",Table1[[#This Row],[ResolutionHours]]-Table1[[#This Row],[SLATargetHours]])</f>
        <v/>
      </c>
    </row>
    <row r="200" spans="1:28" x14ac:dyDescent="0.25">
      <c r="A200" t="s">
        <v>3117</v>
      </c>
      <c r="B200" t="s">
        <v>2126</v>
      </c>
      <c r="C200" s="1">
        <v>45347.377442129633</v>
      </c>
      <c r="D200" t="s">
        <v>36</v>
      </c>
      <c r="E200" t="s">
        <v>2138</v>
      </c>
      <c r="F200" t="s">
        <v>126</v>
      </c>
      <c r="G200" t="s">
        <v>2128</v>
      </c>
      <c r="H200" t="s">
        <v>54</v>
      </c>
      <c r="I200" t="s">
        <v>55</v>
      </c>
      <c r="J200" t="s">
        <v>134</v>
      </c>
      <c r="K200">
        <v>48</v>
      </c>
      <c r="L200">
        <v>4.4000000000000004</v>
      </c>
      <c r="N200" s="1"/>
      <c r="O200" t="s">
        <v>57</v>
      </c>
      <c r="P200">
        <v>16190.94</v>
      </c>
      <c r="Q200" t="s">
        <v>58</v>
      </c>
      <c r="R200" t="s">
        <v>114</v>
      </c>
      <c r="S200" t="s">
        <v>68</v>
      </c>
      <c r="T200" t="s">
        <v>121</v>
      </c>
      <c r="U200" t="s">
        <v>49</v>
      </c>
      <c r="V200" t="s">
        <v>49</v>
      </c>
      <c r="W200" t="s">
        <v>57</v>
      </c>
      <c r="X200">
        <f>YEAR(Table1[[#This Row],[BookingDate]])</f>
        <v>2024</v>
      </c>
      <c r="Y200" t="str">
        <f>TEXT(Table1[[#This Row],[BookingDate]],"mmm")</f>
        <v>Feb</v>
      </c>
      <c r="Z200" t="str">
        <f>TEXT(Table1[[#This Row],[BookingDate]],"mmm-yyy")</f>
        <v>Feb-2024</v>
      </c>
      <c r="AA200" t="str">
        <f>IF(Table1[[#This Row],[ResolutionHours]]="","Pending",IF(Table1[[#This Row],[ResolutionHours]]&lt;=4,"0-4 Hours",IF(Table1[[#This Row],[ResolutionHours]]&lt;=8,"5-8 Hours",IF(Table1[[#This Row],[ResolutionHours]]&lt;=24,"9-24 Hours",IF(Table1[[#This Row],[ResolutionHours]]&lt;=48,"25-48 Hours","48+ Hours")))))</f>
        <v>Pending</v>
      </c>
      <c r="AB200" t="str">
        <f>IF(Table1[[#This Row],[ResolutionHours]]="","",Table1[[#This Row],[ResolutionHours]]-Table1[[#This Row],[SLATargetHours]])</f>
        <v/>
      </c>
    </row>
    <row r="201" spans="1:28" x14ac:dyDescent="0.25">
      <c r="A201" t="s">
        <v>183</v>
      </c>
      <c r="B201" t="s">
        <v>35</v>
      </c>
      <c r="C201" s="1">
        <v>45347.806863425933</v>
      </c>
      <c r="D201" t="s">
        <v>51</v>
      </c>
      <c r="E201" t="s">
        <v>102</v>
      </c>
      <c r="F201" t="s">
        <v>126</v>
      </c>
      <c r="G201" t="s">
        <v>39</v>
      </c>
      <c r="H201" t="s">
        <v>40</v>
      </c>
      <c r="I201" t="s">
        <v>46</v>
      </c>
      <c r="J201" t="s">
        <v>118</v>
      </c>
      <c r="K201">
        <v>24</v>
      </c>
      <c r="L201">
        <v>1.7</v>
      </c>
      <c r="M201">
        <v>19.03</v>
      </c>
      <c r="N201" s="1">
        <v>45348.599589201389</v>
      </c>
      <c r="O201" t="s">
        <v>43</v>
      </c>
      <c r="P201">
        <v>19.03</v>
      </c>
      <c r="Q201" t="s">
        <v>44</v>
      </c>
      <c r="R201" t="s">
        <v>92</v>
      </c>
      <c r="S201" t="s">
        <v>79</v>
      </c>
      <c r="T201" t="s">
        <v>100</v>
      </c>
      <c r="U201" t="s">
        <v>48</v>
      </c>
      <c r="V201" t="s">
        <v>49</v>
      </c>
      <c r="W201" t="s">
        <v>43</v>
      </c>
      <c r="X201">
        <f>YEAR(Table1[[#This Row],[BookingDate]])</f>
        <v>2024</v>
      </c>
      <c r="Y201" t="str">
        <f>TEXT(Table1[[#This Row],[BookingDate]],"mmm")</f>
        <v>Feb</v>
      </c>
      <c r="Z201" t="str">
        <f>TEXT(Table1[[#This Row],[BookingDate]],"mmm-yyy")</f>
        <v>Feb-2024</v>
      </c>
      <c r="AA201" t="str">
        <f>IF(Table1[[#This Row],[ResolutionHours]]="","Pending",IF(Table1[[#This Row],[ResolutionHours]]&lt;=4,"0-4 Hours",IF(Table1[[#This Row],[ResolutionHours]]&lt;=8,"5-8 Hours",IF(Table1[[#This Row],[ResolutionHours]]&lt;=24,"9-24 Hours",IF(Table1[[#This Row],[ResolutionHours]]&lt;=48,"25-48 Hours","48+ Hours")))))</f>
        <v>9-24 Hours</v>
      </c>
      <c r="AB201">
        <f>IF(Table1[[#This Row],[ResolutionHours]]="","",Table1[[#This Row],[ResolutionHours]]-Table1[[#This Row],[SLATargetHours]])</f>
        <v>-4.9699999999999989</v>
      </c>
    </row>
    <row r="202" spans="1:28" x14ac:dyDescent="0.25">
      <c r="A202" t="s">
        <v>1912</v>
      </c>
      <c r="B202" t="s">
        <v>1116</v>
      </c>
      <c r="C202" s="1">
        <v>45348.280277777783</v>
      </c>
      <c r="D202" t="s">
        <v>36</v>
      </c>
      <c r="E202" t="s">
        <v>1131</v>
      </c>
      <c r="F202" t="s">
        <v>95</v>
      </c>
      <c r="G202" t="s">
        <v>1118</v>
      </c>
      <c r="H202" t="s">
        <v>109</v>
      </c>
      <c r="I202" t="s">
        <v>64</v>
      </c>
      <c r="J202" t="s">
        <v>132</v>
      </c>
      <c r="K202">
        <v>48</v>
      </c>
      <c r="L202">
        <v>4.96</v>
      </c>
      <c r="M202">
        <v>115.54</v>
      </c>
      <c r="N202" s="1">
        <v>45353.094243634259</v>
      </c>
      <c r="O202" t="s">
        <v>128</v>
      </c>
      <c r="P202">
        <v>115.54</v>
      </c>
      <c r="Q202" t="s">
        <v>44</v>
      </c>
      <c r="R202" t="s">
        <v>114</v>
      </c>
      <c r="S202" t="s">
        <v>46</v>
      </c>
      <c r="T202" t="s">
        <v>97</v>
      </c>
      <c r="U202" t="s">
        <v>49</v>
      </c>
      <c r="V202" t="s">
        <v>49</v>
      </c>
      <c r="W202" t="s">
        <v>128</v>
      </c>
      <c r="X202">
        <f>YEAR(Table1[[#This Row],[BookingDate]])</f>
        <v>2024</v>
      </c>
      <c r="Y202" t="str">
        <f>TEXT(Table1[[#This Row],[BookingDate]],"mmm")</f>
        <v>Feb</v>
      </c>
      <c r="Z202" t="str">
        <f>TEXT(Table1[[#This Row],[BookingDate]],"mmm-yyy")</f>
        <v>Feb-2024</v>
      </c>
      <c r="AA202" t="str">
        <f>IF(Table1[[#This Row],[ResolutionHours]]="","Pending",IF(Table1[[#This Row],[ResolutionHours]]&lt;=4,"0-4 Hours",IF(Table1[[#This Row],[ResolutionHours]]&lt;=8,"5-8 Hours",IF(Table1[[#This Row],[ResolutionHours]]&lt;=24,"9-24 Hours",IF(Table1[[#This Row],[ResolutionHours]]&lt;=48,"25-48 Hours","48+ Hours")))))</f>
        <v>48+ Hours</v>
      </c>
      <c r="AB202">
        <f>IF(Table1[[#This Row],[ResolutionHours]]="","",Table1[[#This Row],[ResolutionHours]]-Table1[[#This Row],[SLATargetHours]])</f>
        <v>67.540000000000006</v>
      </c>
    </row>
    <row r="203" spans="1:28" x14ac:dyDescent="0.25">
      <c r="A203" t="s">
        <v>2447</v>
      </c>
      <c r="B203" t="s">
        <v>2126</v>
      </c>
      <c r="C203" s="1">
        <v>45348.319537037038</v>
      </c>
      <c r="D203" t="s">
        <v>36</v>
      </c>
      <c r="E203" t="s">
        <v>2142</v>
      </c>
      <c r="F203" t="s">
        <v>53</v>
      </c>
      <c r="G203" t="s">
        <v>2128</v>
      </c>
      <c r="H203" t="s">
        <v>109</v>
      </c>
      <c r="I203" t="s">
        <v>55</v>
      </c>
      <c r="J203" t="s">
        <v>74</v>
      </c>
      <c r="K203">
        <v>48</v>
      </c>
      <c r="L203">
        <v>7.73</v>
      </c>
      <c r="M203">
        <v>9.2899999999999991</v>
      </c>
      <c r="N203" s="1">
        <v>45348.70655790509</v>
      </c>
      <c r="O203" t="s">
        <v>43</v>
      </c>
      <c r="P203">
        <v>9.2899999999999991</v>
      </c>
      <c r="Q203" t="s">
        <v>66</v>
      </c>
      <c r="R203" t="s">
        <v>92</v>
      </c>
      <c r="S203" t="s">
        <v>68</v>
      </c>
      <c r="T203" t="s">
        <v>69</v>
      </c>
      <c r="U203" t="s">
        <v>49</v>
      </c>
      <c r="V203" t="s">
        <v>49</v>
      </c>
      <c r="W203" t="s">
        <v>43</v>
      </c>
      <c r="X203">
        <f>YEAR(Table1[[#This Row],[BookingDate]])</f>
        <v>2024</v>
      </c>
      <c r="Y203" t="str">
        <f>TEXT(Table1[[#This Row],[BookingDate]],"mmm")</f>
        <v>Feb</v>
      </c>
      <c r="Z203" t="str">
        <f>TEXT(Table1[[#This Row],[BookingDate]],"mmm-yyy")</f>
        <v>Feb-2024</v>
      </c>
      <c r="AA203" t="str">
        <f>IF(Table1[[#This Row],[ResolutionHours]]="","Pending",IF(Table1[[#This Row],[ResolutionHours]]&lt;=4,"0-4 Hours",IF(Table1[[#This Row],[ResolutionHours]]&lt;=8,"5-8 Hours",IF(Table1[[#This Row],[ResolutionHours]]&lt;=24,"9-24 Hours",IF(Table1[[#This Row],[ResolutionHours]]&lt;=48,"25-48 Hours","48+ Hours")))))</f>
        <v>9-24 Hours</v>
      </c>
      <c r="AB203">
        <f>IF(Table1[[#This Row],[ResolutionHours]]="","",Table1[[#This Row],[ResolutionHours]]-Table1[[#This Row],[SLATargetHours]])</f>
        <v>-38.71</v>
      </c>
    </row>
    <row r="204" spans="1:28" x14ac:dyDescent="0.25">
      <c r="A204" t="s">
        <v>2131</v>
      </c>
      <c r="B204" t="s">
        <v>2126</v>
      </c>
      <c r="C204" s="1">
        <v>45348.513425925928</v>
      </c>
      <c r="D204" t="s">
        <v>36</v>
      </c>
      <c r="E204" t="s">
        <v>2130</v>
      </c>
      <c r="F204" t="s">
        <v>90</v>
      </c>
      <c r="G204" t="s">
        <v>2128</v>
      </c>
      <c r="H204" t="s">
        <v>109</v>
      </c>
      <c r="I204" t="s">
        <v>46</v>
      </c>
      <c r="J204" t="s">
        <v>157</v>
      </c>
      <c r="K204">
        <v>48</v>
      </c>
      <c r="L204">
        <v>3.84</v>
      </c>
      <c r="M204">
        <v>18.670000000000002</v>
      </c>
      <c r="N204" s="1">
        <v>45349.291422037037</v>
      </c>
      <c r="O204" t="s">
        <v>43</v>
      </c>
      <c r="P204">
        <v>18.670000000000002</v>
      </c>
      <c r="Q204" t="s">
        <v>58</v>
      </c>
      <c r="R204" t="s">
        <v>59</v>
      </c>
      <c r="S204" t="s">
        <v>96</v>
      </c>
      <c r="T204" t="s">
        <v>97</v>
      </c>
      <c r="U204" t="s">
        <v>49</v>
      </c>
      <c r="V204" t="s">
        <v>49</v>
      </c>
      <c r="W204" t="s">
        <v>43</v>
      </c>
      <c r="X204">
        <f>YEAR(Table1[[#This Row],[BookingDate]])</f>
        <v>2024</v>
      </c>
      <c r="Y204" t="str">
        <f>TEXT(Table1[[#This Row],[BookingDate]],"mmm")</f>
        <v>Feb</v>
      </c>
      <c r="Z204" t="str">
        <f>TEXT(Table1[[#This Row],[BookingDate]],"mmm-yyy")</f>
        <v>Feb-2024</v>
      </c>
      <c r="AA204" t="str">
        <f>IF(Table1[[#This Row],[ResolutionHours]]="","Pending",IF(Table1[[#This Row],[ResolutionHours]]&lt;=4,"0-4 Hours",IF(Table1[[#This Row],[ResolutionHours]]&lt;=8,"5-8 Hours",IF(Table1[[#This Row],[ResolutionHours]]&lt;=24,"9-24 Hours",IF(Table1[[#This Row],[ResolutionHours]]&lt;=48,"25-48 Hours","48+ Hours")))))</f>
        <v>9-24 Hours</v>
      </c>
      <c r="AB204">
        <f>IF(Table1[[#This Row],[ResolutionHours]]="","",Table1[[#This Row],[ResolutionHours]]-Table1[[#This Row],[SLATargetHours]])</f>
        <v>-29.33</v>
      </c>
    </row>
    <row r="205" spans="1:28" x14ac:dyDescent="0.25">
      <c r="A205" t="s">
        <v>1770</v>
      </c>
      <c r="B205" t="s">
        <v>1116</v>
      </c>
      <c r="C205" s="1">
        <v>45348.538460648153</v>
      </c>
      <c r="D205" t="s">
        <v>51</v>
      </c>
      <c r="E205" t="s">
        <v>1126</v>
      </c>
      <c r="F205" t="s">
        <v>72</v>
      </c>
      <c r="G205" t="s">
        <v>1118</v>
      </c>
      <c r="H205" t="s">
        <v>40</v>
      </c>
      <c r="I205" t="s">
        <v>46</v>
      </c>
      <c r="J205" t="s">
        <v>65</v>
      </c>
      <c r="K205">
        <v>24</v>
      </c>
      <c r="L205">
        <v>0.99</v>
      </c>
      <c r="M205">
        <v>15.7</v>
      </c>
      <c r="N205" s="1">
        <v>45349.192778726851</v>
      </c>
      <c r="O205" t="s">
        <v>43</v>
      </c>
      <c r="P205">
        <v>15.7</v>
      </c>
      <c r="Q205" t="s">
        <v>66</v>
      </c>
      <c r="R205" t="s">
        <v>92</v>
      </c>
      <c r="S205" t="s">
        <v>79</v>
      </c>
      <c r="T205" t="s">
        <v>75</v>
      </c>
      <c r="U205" t="s">
        <v>49</v>
      </c>
      <c r="V205" t="s">
        <v>49</v>
      </c>
      <c r="W205" t="s">
        <v>43</v>
      </c>
      <c r="X205">
        <f>YEAR(Table1[[#This Row],[BookingDate]])</f>
        <v>2024</v>
      </c>
      <c r="Y205" t="str">
        <f>TEXT(Table1[[#This Row],[BookingDate]],"mmm")</f>
        <v>Feb</v>
      </c>
      <c r="Z205" t="str">
        <f>TEXT(Table1[[#This Row],[BookingDate]],"mmm-yyy")</f>
        <v>Feb-2024</v>
      </c>
      <c r="AA205" t="str">
        <f>IF(Table1[[#This Row],[ResolutionHours]]="","Pending",IF(Table1[[#This Row],[ResolutionHours]]&lt;=4,"0-4 Hours",IF(Table1[[#This Row],[ResolutionHours]]&lt;=8,"5-8 Hours",IF(Table1[[#This Row],[ResolutionHours]]&lt;=24,"9-24 Hours",IF(Table1[[#This Row],[ResolutionHours]]&lt;=48,"25-48 Hours","48+ Hours")))))</f>
        <v>9-24 Hours</v>
      </c>
      <c r="AB205">
        <f>IF(Table1[[#This Row],[ResolutionHours]]="","",Table1[[#This Row],[ResolutionHours]]-Table1[[#This Row],[SLATargetHours]])</f>
        <v>-8.3000000000000007</v>
      </c>
    </row>
    <row r="206" spans="1:28" x14ac:dyDescent="0.25">
      <c r="A206" t="s">
        <v>2018</v>
      </c>
      <c r="B206" t="s">
        <v>1116</v>
      </c>
      <c r="C206" s="1">
        <v>45349.12709490741</v>
      </c>
      <c r="D206" t="s">
        <v>36</v>
      </c>
      <c r="E206" t="s">
        <v>1131</v>
      </c>
      <c r="F206" t="s">
        <v>95</v>
      </c>
      <c r="G206" t="s">
        <v>1118</v>
      </c>
      <c r="H206" t="s">
        <v>40</v>
      </c>
      <c r="I206" t="s">
        <v>73</v>
      </c>
      <c r="J206" t="s">
        <v>65</v>
      </c>
      <c r="K206">
        <v>48</v>
      </c>
      <c r="L206">
        <v>2.31</v>
      </c>
      <c r="M206">
        <v>24.46</v>
      </c>
      <c r="N206" s="1">
        <v>45350.146429456021</v>
      </c>
      <c r="O206" t="s">
        <v>43</v>
      </c>
      <c r="P206">
        <v>24.46</v>
      </c>
      <c r="Q206" t="s">
        <v>66</v>
      </c>
      <c r="R206" t="s">
        <v>67</v>
      </c>
      <c r="S206" t="s">
        <v>60</v>
      </c>
      <c r="T206" t="s">
        <v>100</v>
      </c>
      <c r="U206" t="s">
        <v>49</v>
      </c>
      <c r="V206" t="s">
        <v>49</v>
      </c>
      <c r="W206" t="s">
        <v>43</v>
      </c>
      <c r="X206">
        <f>YEAR(Table1[[#This Row],[BookingDate]])</f>
        <v>2024</v>
      </c>
      <c r="Y206" t="str">
        <f>TEXT(Table1[[#This Row],[BookingDate]],"mmm")</f>
        <v>Feb</v>
      </c>
      <c r="Z206" t="str">
        <f>TEXT(Table1[[#This Row],[BookingDate]],"mmm-yyy")</f>
        <v>Feb-2024</v>
      </c>
      <c r="AA206" t="str">
        <f>IF(Table1[[#This Row],[ResolutionHours]]="","Pending",IF(Table1[[#This Row],[ResolutionHours]]&lt;=4,"0-4 Hours",IF(Table1[[#This Row],[ResolutionHours]]&lt;=8,"5-8 Hours",IF(Table1[[#This Row],[ResolutionHours]]&lt;=24,"9-24 Hours",IF(Table1[[#This Row],[ResolutionHours]]&lt;=48,"25-48 Hours","48+ Hours")))))</f>
        <v>25-48 Hours</v>
      </c>
      <c r="AB206">
        <f>IF(Table1[[#This Row],[ResolutionHours]]="","",Table1[[#This Row],[ResolutionHours]]-Table1[[#This Row],[SLATargetHours]])</f>
        <v>-23.54</v>
      </c>
    </row>
    <row r="207" spans="1:28" x14ac:dyDescent="0.25">
      <c r="A207" t="s">
        <v>1941</v>
      </c>
      <c r="B207" t="s">
        <v>1116</v>
      </c>
      <c r="C207" s="1">
        <v>45349.229988425926</v>
      </c>
      <c r="D207" t="s">
        <v>51</v>
      </c>
      <c r="E207" t="s">
        <v>1129</v>
      </c>
      <c r="F207" t="s">
        <v>72</v>
      </c>
      <c r="G207" t="s">
        <v>1118</v>
      </c>
      <c r="H207" t="s">
        <v>63</v>
      </c>
      <c r="I207" t="s">
        <v>82</v>
      </c>
      <c r="J207" t="s">
        <v>110</v>
      </c>
      <c r="K207">
        <v>24</v>
      </c>
      <c r="L207">
        <v>1.34</v>
      </c>
      <c r="N207" s="1"/>
      <c r="O207" t="s">
        <v>57</v>
      </c>
      <c r="P207">
        <v>16146.48</v>
      </c>
      <c r="Q207" t="s">
        <v>58</v>
      </c>
      <c r="R207" t="s">
        <v>92</v>
      </c>
      <c r="S207" t="s">
        <v>68</v>
      </c>
      <c r="T207" t="s">
        <v>97</v>
      </c>
      <c r="U207" t="s">
        <v>49</v>
      </c>
      <c r="V207" t="s">
        <v>49</v>
      </c>
      <c r="W207" t="s">
        <v>57</v>
      </c>
      <c r="X207">
        <f>YEAR(Table1[[#This Row],[BookingDate]])</f>
        <v>2024</v>
      </c>
      <c r="Y207" t="str">
        <f>TEXT(Table1[[#This Row],[BookingDate]],"mmm")</f>
        <v>Feb</v>
      </c>
      <c r="Z207" t="str">
        <f>TEXT(Table1[[#This Row],[BookingDate]],"mmm-yyy")</f>
        <v>Feb-2024</v>
      </c>
      <c r="AA207" t="str">
        <f>IF(Table1[[#This Row],[ResolutionHours]]="","Pending",IF(Table1[[#This Row],[ResolutionHours]]&lt;=4,"0-4 Hours",IF(Table1[[#This Row],[ResolutionHours]]&lt;=8,"5-8 Hours",IF(Table1[[#This Row],[ResolutionHours]]&lt;=24,"9-24 Hours",IF(Table1[[#This Row],[ResolutionHours]]&lt;=48,"25-48 Hours","48+ Hours")))))</f>
        <v>Pending</v>
      </c>
      <c r="AB207" t="str">
        <f>IF(Table1[[#This Row],[ResolutionHours]]="","",Table1[[#This Row],[ResolutionHours]]-Table1[[#This Row],[SLATargetHours]])</f>
        <v/>
      </c>
    </row>
    <row r="208" spans="1:28" x14ac:dyDescent="0.25">
      <c r="A208" t="s">
        <v>1677</v>
      </c>
      <c r="B208" t="s">
        <v>1116</v>
      </c>
      <c r="C208" s="1">
        <v>45349.286053240743</v>
      </c>
      <c r="D208" t="s">
        <v>36</v>
      </c>
      <c r="E208" t="s">
        <v>1140</v>
      </c>
      <c r="F208" t="s">
        <v>72</v>
      </c>
      <c r="G208" t="s">
        <v>1118</v>
      </c>
      <c r="H208" t="s">
        <v>40</v>
      </c>
      <c r="I208" t="s">
        <v>46</v>
      </c>
      <c r="J208" t="s">
        <v>118</v>
      </c>
      <c r="K208">
        <v>48</v>
      </c>
      <c r="L208">
        <v>1.38</v>
      </c>
      <c r="M208">
        <v>114.69</v>
      </c>
      <c r="N208" s="1">
        <v>45354.064636712959</v>
      </c>
      <c r="O208" t="s">
        <v>128</v>
      </c>
      <c r="P208">
        <v>114.69</v>
      </c>
      <c r="Q208" t="s">
        <v>44</v>
      </c>
      <c r="R208" t="s">
        <v>67</v>
      </c>
      <c r="S208" t="s">
        <v>96</v>
      </c>
      <c r="T208" t="s">
        <v>75</v>
      </c>
      <c r="U208" t="s">
        <v>49</v>
      </c>
      <c r="V208" t="s">
        <v>49</v>
      </c>
      <c r="W208" t="s">
        <v>128</v>
      </c>
      <c r="X208">
        <f>YEAR(Table1[[#This Row],[BookingDate]])</f>
        <v>2024</v>
      </c>
      <c r="Y208" t="str">
        <f>TEXT(Table1[[#This Row],[BookingDate]],"mmm")</f>
        <v>Feb</v>
      </c>
      <c r="Z208" t="str">
        <f>TEXT(Table1[[#This Row],[BookingDate]],"mmm-yyy")</f>
        <v>Feb-2024</v>
      </c>
      <c r="AA208" t="str">
        <f>IF(Table1[[#This Row],[ResolutionHours]]="","Pending",IF(Table1[[#This Row],[ResolutionHours]]&lt;=4,"0-4 Hours",IF(Table1[[#This Row],[ResolutionHours]]&lt;=8,"5-8 Hours",IF(Table1[[#This Row],[ResolutionHours]]&lt;=24,"9-24 Hours",IF(Table1[[#This Row],[ResolutionHours]]&lt;=48,"25-48 Hours","48+ Hours")))))</f>
        <v>48+ Hours</v>
      </c>
      <c r="AB208">
        <f>IF(Table1[[#This Row],[ResolutionHours]]="","",Table1[[#This Row],[ResolutionHours]]-Table1[[#This Row],[SLATargetHours]])</f>
        <v>66.69</v>
      </c>
    </row>
    <row r="209" spans="1:28" x14ac:dyDescent="0.25">
      <c r="A209" t="s">
        <v>1546</v>
      </c>
      <c r="B209" t="s">
        <v>1116</v>
      </c>
      <c r="C209" s="1">
        <v>45349.712106481478</v>
      </c>
      <c r="D209" t="s">
        <v>51</v>
      </c>
      <c r="E209" t="s">
        <v>1140</v>
      </c>
      <c r="F209" t="s">
        <v>53</v>
      </c>
      <c r="G209" t="s">
        <v>1118</v>
      </c>
      <c r="H209" t="s">
        <v>54</v>
      </c>
      <c r="I209" t="s">
        <v>82</v>
      </c>
      <c r="J209" t="s">
        <v>165</v>
      </c>
      <c r="K209">
        <v>24</v>
      </c>
      <c r="L209">
        <v>4.3</v>
      </c>
      <c r="N209" s="1"/>
      <c r="O209" t="s">
        <v>57</v>
      </c>
      <c r="P209">
        <v>16134.91</v>
      </c>
      <c r="Q209" t="s">
        <v>58</v>
      </c>
      <c r="R209" t="s">
        <v>45</v>
      </c>
      <c r="S209" t="s">
        <v>60</v>
      </c>
      <c r="T209" t="s">
        <v>61</v>
      </c>
      <c r="U209" t="s">
        <v>49</v>
      </c>
      <c r="V209" t="s">
        <v>49</v>
      </c>
      <c r="W209" t="s">
        <v>57</v>
      </c>
      <c r="X209">
        <f>YEAR(Table1[[#This Row],[BookingDate]])</f>
        <v>2024</v>
      </c>
      <c r="Y209" t="str">
        <f>TEXT(Table1[[#This Row],[BookingDate]],"mmm")</f>
        <v>Feb</v>
      </c>
      <c r="Z209" t="str">
        <f>TEXT(Table1[[#This Row],[BookingDate]],"mmm-yyy")</f>
        <v>Feb-2024</v>
      </c>
      <c r="AA209" t="str">
        <f>IF(Table1[[#This Row],[ResolutionHours]]="","Pending",IF(Table1[[#This Row],[ResolutionHours]]&lt;=4,"0-4 Hours",IF(Table1[[#This Row],[ResolutionHours]]&lt;=8,"5-8 Hours",IF(Table1[[#This Row],[ResolutionHours]]&lt;=24,"9-24 Hours",IF(Table1[[#This Row],[ResolutionHours]]&lt;=48,"25-48 Hours","48+ Hours")))))</f>
        <v>Pending</v>
      </c>
      <c r="AB209" t="str">
        <f>IF(Table1[[#This Row],[ResolutionHours]]="","",Table1[[#This Row],[ResolutionHours]]-Table1[[#This Row],[SLATargetHours]])</f>
        <v/>
      </c>
    </row>
    <row r="210" spans="1:28" x14ac:dyDescent="0.25">
      <c r="A210" t="s">
        <v>241</v>
      </c>
      <c r="B210" t="s">
        <v>35</v>
      </c>
      <c r="C210" s="1">
        <v>45349.89329861111</v>
      </c>
      <c r="D210" t="s">
        <v>51</v>
      </c>
      <c r="E210" t="s">
        <v>77</v>
      </c>
      <c r="F210" t="s">
        <v>130</v>
      </c>
      <c r="G210" t="s">
        <v>39</v>
      </c>
      <c r="H210" t="s">
        <v>109</v>
      </c>
      <c r="I210" t="s">
        <v>55</v>
      </c>
      <c r="J210" t="s">
        <v>157</v>
      </c>
      <c r="K210">
        <v>24</v>
      </c>
      <c r="L210">
        <v>1.71</v>
      </c>
      <c r="M210">
        <v>12.04</v>
      </c>
      <c r="N210" s="1">
        <v>45350.395025428239</v>
      </c>
      <c r="O210" t="s">
        <v>43</v>
      </c>
      <c r="P210">
        <v>12.04</v>
      </c>
      <c r="Q210" t="s">
        <v>58</v>
      </c>
      <c r="R210" t="s">
        <v>45</v>
      </c>
      <c r="S210" t="s">
        <v>96</v>
      </c>
      <c r="T210" t="s">
        <v>115</v>
      </c>
      <c r="U210" t="s">
        <v>49</v>
      </c>
      <c r="V210" t="s">
        <v>48</v>
      </c>
      <c r="W210" t="s">
        <v>43</v>
      </c>
      <c r="X210">
        <f>YEAR(Table1[[#This Row],[BookingDate]])</f>
        <v>2024</v>
      </c>
      <c r="Y210" t="str">
        <f>TEXT(Table1[[#This Row],[BookingDate]],"mmm")</f>
        <v>Feb</v>
      </c>
      <c r="Z210" t="str">
        <f>TEXT(Table1[[#This Row],[BookingDate]],"mmm-yyy")</f>
        <v>Feb-2024</v>
      </c>
      <c r="AA210" t="str">
        <f>IF(Table1[[#This Row],[ResolutionHours]]="","Pending",IF(Table1[[#This Row],[ResolutionHours]]&lt;=4,"0-4 Hours",IF(Table1[[#This Row],[ResolutionHours]]&lt;=8,"5-8 Hours",IF(Table1[[#This Row],[ResolutionHours]]&lt;=24,"9-24 Hours",IF(Table1[[#This Row],[ResolutionHours]]&lt;=48,"25-48 Hours","48+ Hours")))))</f>
        <v>9-24 Hours</v>
      </c>
      <c r="AB210">
        <f>IF(Table1[[#This Row],[ResolutionHours]]="","",Table1[[#This Row],[ResolutionHours]]-Table1[[#This Row],[SLATargetHours]])</f>
        <v>-11.96</v>
      </c>
    </row>
    <row r="211" spans="1:28" x14ac:dyDescent="0.25">
      <c r="A211" t="s">
        <v>331</v>
      </c>
      <c r="B211" t="s">
        <v>35</v>
      </c>
      <c r="C211" s="1">
        <v>45349.934317129628</v>
      </c>
      <c r="D211" t="s">
        <v>104</v>
      </c>
      <c r="E211" t="s">
        <v>123</v>
      </c>
      <c r="F211" t="s">
        <v>126</v>
      </c>
      <c r="G211" t="s">
        <v>39</v>
      </c>
      <c r="H211" t="s">
        <v>40</v>
      </c>
      <c r="I211" t="s">
        <v>55</v>
      </c>
      <c r="J211" t="s">
        <v>65</v>
      </c>
      <c r="K211">
        <v>8</v>
      </c>
      <c r="L211">
        <v>0.69</v>
      </c>
      <c r="M211">
        <v>5.69</v>
      </c>
      <c r="N211" s="1">
        <v>45350.171545717603</v>
      </c>
      <c r="O211" t="s">
        <v>43</v>
      </c>
      <c r="P211">
        <v>5.69</v>
      </c>
      <c r="Q211" t="s">
        <v>58</v>
      </c>
      <c r="R211" t="s">
        <v>114</v>
      </c>
      <c r="S211" t="s">
        <v>46</v>
      </c>
      <c r="T211" t="s">
        <v>121</v>
      </c>
      <c r="U211" t="s">
        <v>49</v>
      </c>
      <c r="V211" t="s">
        <v>48</v>
      </c>
      <c r="W211" t="s">
        <v>43</v>
      </c>
      <c r="X211">
        <f>YEAR(Table1[[#This Row],[BookingDate]])</f>
        <v>2024</v>
      </c>
      <c r="Y211" t="str">
        <f>TEXT(Table1[[#This Row],[BookingDate]],"mmm")</f>
        <v>Feb</v>
      </c>
      <c r="Z211" t="str">
        <f>TEXT(Table1[[#This Row],[BookingDate]],"mmm-yyy")</f>
        <v>Feb-2024</v>
      </c>
      <c r="AA211" t="str">
        <f>IF(Table1[[#This Row],[ResolutionHours]]="","Pending",IF(Table1[[#This Row],[ResolutionHours]]&lt;=4,"0-4 Hours",IF(Table1[[#This Row],[ResolutionHours]]&lt;=8,"5-8 Hours",IF(Table1[[#This Row],[ResolutionHours]]&lt;=24,"9-24 Hours",IF(Table1[[#This Row],[ResolutionHours]]&lt;=48,"25-48 Hours","48+ Hours")))))</f>
        <v>5-8 Hours</v>
      </c>
      <c r="AB211">
        <f>IF(Table1[[#This Row],[ResolutionHours]]="","",Table1[[#This Row],[ResolutionHours]]-Table1[[#This Row],[SLATargetHours]])</f>
        <v>-2.3099999999999996</v>
      </c>
    </row>
    <row r="212" spans="1:28" x14ac:dyDescent="0.25">
      <c r="A212" t="s">
        <v>2178</v>
      </c>
      <c r="B212" t="s">
        <v>2126</v>
      </c>
      <c r="C212" s="1">
        <v>45350.858252314807</v>
      </c>
      <c r="D212" t="s">
        <v>36</v>
      </c>
      <c r="E212" t="s">
        <v>2153</v>
      </c>
      <c r="F212" t="s">
        <v>53</v>
      </c>
      <c r="G212" t="s">
        <v>2128</v>
      </c>
      <c r="H212" t="s">
        <v>40</v>
      </c>
      <c r="I212" t="s">
        <v>41</v>
      </c>
      <c r="J212" t="s">
        <v>99</v>
      </c>
      <c r="K212">
        <v>48</v>
      </c>
      <c r="L212">
        <v>3.51</v>
      </c>
      <c r="M212">
        <v>12.27</v>
      </c>
      <c r="N212" s="1">
        <v>45351.369300613427</v>
      </c>
      <c r="O212" t="s">
        <v>43</v>
      </c>
      <c r="P212">
        <v>12.27</v>
      </c>
      <c r="Q212" t="s">
        <v>58</v>
      </c>
      <c r="R212" t="s">
        <v>92</v>
      </c>
      <c r="S212" t="s">
        <v>68</v>
      </c>
      <c r="T212" t="s">
        <v>121</v>
      </c>
      <c r="U212" t="s">
        <v>49</v>
      </c>
      <c r="V212" t="s">
        <v>49</v>
      </c>
      <c r="W212" t="s">
        <v>43</v>
      </c>
      <c r="X212">
        <f>YEAR(Table1[[#This Row],[BookingDate]])</f>
        <v>2024</v>
      </c>
      <c r="Y212" t="str">
        <f>TEXT(Table1[[#This Row],[BookingDate]],"mmm")</f>
        <v>Feb</v>
      </c>
      <c r="Z212" t="str">
        <f>TEXT(Table1[[#This Row],[BookingDate]],"mmm-yyy")</f>
        <v>Feb-2024</v>
      </c>
      <c r="AA212" t="str">
        <f>IF(Table1[[#This Row],[ResolutionHours]]="","Pending",IF(Table1[[#This Row],[ResolutionHours]]&lt;=4,"0-4 Hours",IF(Table1[[#This Row],[ResolutionHours]]&lt;=8,"5-8 Hours",IF(Table1[[#This Row],[ResolutionHours]]&lt;=24,"9-24 Hours",IF(Table1[[#This Row],[ResolutionHours]]&lt;=48,"25-48 Hours","48+ Hours")))))</f>
        <v>9-24 Hours</v>
      </c>
      <c r="AB212">
        <f>IF(Table1[[#This Row],[ResolutionHours]]="","",Table1[[#This Row],[ResolutionHours]]-Table1[[#This Row],[SLATargetHours]])</f>
        <v>-35.730000000000004</v>
      </c>
    </row>
    <row r="213" spans="1:28" x14ac:dyDescent="0.25">
      <c r="A213" t="s">
        <v>553</v>
      </c>
      <c r="B213" t="s">
        <v>35</v>
      </c>
      <c r="C213" s="1">
        <v>45351.115636574083</v>
      </c>
      <c r="D213" t="s">
        <v>36</v>
      </c>
      <c r="E213" t="s">
        <v>123</v>
      </c>
      <c r="F213" t="s">
        <v>53</v>
      </c>
      <c r="G213" t="s">
        <v>39</v>
      </c>
      <c r="H213" t="s">
        <v>40</v>
      </c>
      <c r="I213" t="s">
        <v>73</v>
      </c>
      <c r="J213" t="s">
        <v>88</v>
      </c>
      <c r="K213">
        <v>48</v>
      </c>
      <c r="L213">
        <v>0.41</v>
      </c>
      <c r="M213">
        <v>35.11</v>
      </c>
      <c r="N213" s="1">
        <v>45352.578638495368</v>
      </c>
      <c r="O213" t="s">
        <v>43</v>
      </c>
      <c r="P213">
        <v>35.11</v>
      </c>
      <c r="Q213" t="s">
        <v>58</v>
      </c>
      <c r="R213" t="s">
        <v>92</v>
      </c>
      <c r="S213" t="s">
        <v>68</v>
      </c>
      <c r="T213" t="s">
        <v>69</v>
      </c>
      <c r="U213" t="s">
        <v>49</v>
      </c>
      <c r="V213" t="s">
        <v>49</v>
      </c>
      <c r="W213" t="s">
        <v>43</v>
      </c>
      <c r="X213">
        <f>YEAR(Table1[[#This Row],[BookingDate]])</f>
        <v>2024</v>
      </c>
      <c r="Y213" t="str">
        <f>TEXT(Table1[[#This Row],[BookingDate]],"mmm")</f>
        <v>Feb</v>
      </c>
      <c r="Z213" t="str">
        <f>TEXT(Table1[[#This Row],[BookingDate]],"mmm-yyy")</f>
        <v>Feb-2024</v>
      </c>
      <c r="AA213" t="str">
        <f>IF(Table1[[#This Row],[ResolutionHours]]="","Pending",IF(Table1[[#This Row],[ResolutionHours]]&lt;=4,"0-4 Hours",IF(Table1[[#This Row],[ResolutionHours]]&lt;=8,"5-8 Hours",IF(Table1[[#This Row],[ResolutionHours]]&lt;=24,"9-24 Hours",IF(Table1[[#This Row],[ResolutionHours]]&lt;=48,"25-48 Hours","48+ Hours")))))</f>
        <v>25-48 Hours</v>
      </c>
      <c r="AB213">
        <f>IF(Table1[[#This Row],[ResolutionHours]]="","",Table1[[#This Row],[ResolutionHours]]-Table1[[#This Row],[SLATargetHours]])</f>
        <v>-12.89</v>
      </c>
    </row>
    <row r="214" spans="1:28" x14ac:dyDescent="0.25">
      <c r="A214" t="s">
        <v>2337</v>
      </c>
      <c r="B214" t="s">
        <v>2126</v>
      </c>
      <c r="C214" s="1">
        <v>45351.119340277779</v>
      </c>
      <c r="D214" t="s">
        <v>51</v>
      </c>
      <c r="E214" t="s">
        <v>2163</v>
      </c>
      <c r="F214" t="s">
        <v>53</v>
      </c>
      <c r="G214" t="s">
        <v>2128</v>
      </c>
      <c r="H214" t="s">
        <v>54</v>
      </c>
      <c r="I214" t="s">
        <v>55</v>
      </c>
      <c r="J214" t="s">
        <v>88</v>
      </c>
      <c r="K214">
        <v>24</v>
      </c>
      <c r="L214">
        <v>3.08</v>
      </c>
      <c r="N214" s="1"/>
      <c r="O214" t="s">
        <v>57</v>
      </c>
      <c r="P214">
        <v>16101.14</v>
      </c>
      <c r="Q214" t="s">
        <v>44</v>
      </c>
      <c r="R214" t="s">
        <v>67</v>
      </c>
      <c r="S214" t="s">
        <v>46</v>
      </c>
      <c r="T214" t="s">
        <v>115</v>
      </c>
      <c r="U214" t="s">
        <v>49</v>
      </c>
      <c r="V214" t="s">
        <v>49</v>
      </c>
      <c r="W214" t="s">
        <v>57</v>
      </c>
      <c r="X214">
        <f>YEAR(Table1[[#This Row],[BookingDate]])</f>
        <v>2024</v>
      </c>
      <c r="Y214" t="str">
        <f>TEXT(Table1[[#This Row],[BookingDate]],"mmm")</f>
        <v>Feb</v>
      </c>
      <c r="Z214" t="str">
        <f>TEXT(Table1[[#This Row],[BookingDate]],"mmm-yyy")</f>
        <v>Feb-2024</v>
      </c>
      <c r="AA214" t="str">
        <f>IF(Table1[[#This Row],[ResolutionHours]]="","Pending",IF(Table1[[#This Row],[ResolutionHours]]&lt;=4,"0-4 Hours",IF(Table1[[#This Row],[ResolutionHours]]&lt;=8,"5-8 Hours",IF(Table1[[#This Row],[ResolutionHours]]&lt;=24,"9-24 Hours",IF(Table1[[#This Row],[ResolutionHours]]&lt;=48,"25-48 Hours","48+ Hours")))))</f>
        <v>Pending</v>
      </c>
      <c r="AB214" t="str">
        <f>IF(Table1[[#This Row],[ResolutionHours]]="","",Table1[[#This Row],[ResolutionHours]]-Table1[[#This Row],[SLATargetHours]])</f>
        <v/>
      </c>
    </row>
    <row r="215" spans="1:28" x14ac:dyDescent="0.25">
      <c r="A215" t="s">
        <v>2621</v>
      </c>
      <c r="B215" t="s">
        <v>2126</v>
      </c>
      <c r="C215" s="1">
        <v>45351.252650462957</v>
      </c>
      <c r="D215" t="s">
        <v>36</v>
      </c>
      <c r="E215" t="s">
        <v>2138</v>
      </c>
      <c r="F215" t="s">
        <v>53</v>
      </c>
      <c r="G215" t="s">
        <v>2128</v>
      </c>
      <c r="H215" t="s">
        <v>40</v>
      </c>
      <c r="I215" t="s">
        <v>64</v>
      </c>
      <c r="J215" t="s">
        <v>110</v>
      </c>
      <c r="K215">
        <v>48</v>
      </c>
      <c r="L215">
        <v>4.63</v>
      </c>
      <c r="M215">
        <v>37.799999999999997</v>
      </c>
      <c r="N215" s="1">
        <v>45352.82780752315</v>
      </c>
      <c r="O215" t="s">
        <v>43</v>
      </c>
      <c r="P215">
        <v>37.799999999999997</v>
      </c>
      <c r="Q215" t="s">
        <v>44</v>
      </c>
      <c r="R215" t="s">
        <v>59</v>
      </c>
      <c r="S215" t="s">
        <v>46</v>
      </c>
      <c r="T215" t="s">
        <v>75</v>
      </c>
      <c r="U215" t="s">
        <v>49</v>
      </c>
      <c r="V215" t="s">
        <v>49</v>
      </c>
      <c r="W215" t="s">
        <v>43</v>
      </c>
      <c r="X215">
        <f>YEAR(Table1[[#This Row],[BookingDate]])</f>
        <v>2024</v>
      </c>
      <c r="Y215" t="str">
        <f>TEXT(Table1[[#This Row],[BookingDate]],"mmm")</f>
        <v>Feb</v>
      </c>
      <c r="Z215" t="str">
        <f>TEXT(Table1[[#This Row],[BookingDate]],"mmm-yyy")</f>
        <v>Feb-2024</v>
      </c>
      <c r="AA215" t="str">
        <f>IF(Table1[[#This Row],[ResolutionHours]]="","Pending",IF(Table1[[#This Row],[ResolutionHours]]&lt;=4,"0-4 Hours",IF(Table1[[#This Row],[ResolutionHours]]&lt;=8,"5-8 Hours",IF(Table1[[#This Row],[ResolutionHours]]&lt;=24,"9-24 Hours",IF(Table1[[#This Row],[ResolutionHours]]&lt;=48,"25-48 Hours","48+ Hours")))))</f>
        <v>25-48 Hours</v>
      </c>
      <c r="AB215">
        <f>IF(Table1[[#This Row],[ResolutionHours]]="","",Table1[[#This Row],[ResolutionHours]]-Table1[[#This Row],[SLATargetHours]])</f>
        <v>-10.200000000000003</v>
      </c>
    </row>
    <row r="216" spans="1:28" x14ac:dyDescent="0.25">
      <c r="A216" t="s">
        <v>1152</v>
      </c>
      <c r="B216" t="s">
        <v>1116</v>
      </c>
      <c r="C216" s="1">
        <v>45351.602743055562</v>
      </c>
      <c r="D216" t="s">
        <v>87</v>
      </c>
      <c r="E216" t="s">
        <v>1131</v>
      </c>
      <c r="F216" t="s">
        <v>38</v>
      </c>
      <c r="G216" t="s">
        <v>1118</v>
      </c>
      <c r="H216" t="s">
        <v>54</v>
      </c>
      <c r="I216" t="s">
        <v>82</v>
      </c>
      <c r="J216" t="s">
        <v>91</v>
      </c>
      <c r="K216">
        <v>72</v>
      </c>
      <c r="L216">
        <v>1.75</v>
      </c>
      <c r="N216" s="1"/>
      <c r="O216" t="s">
        <v>57</v>
      </c>
      <c r="P216">
        <v>16089.53</v>
      </c>
      <c r="Q216" t="s">
        <v>66</v>
      </c>
      <c r="R216" t="s">
        <v>67</v>
      </c>
      <c r="S216" t="s">
        <v>60</v>
      </c>
      <c r="T216" t="s">
        <v>69</v>
      </c>
      <c r="U216" t="s">
        <v>49</v>
      </c>
      <c r="V216" t="s">
        <v>49</v>
      </c>
      <c r="W216" t="s">
        <v>57</v>
      </c>
      <c r="X216">
        <f>YEAR(Table1[[#This Row],[BookingDate]])</f>
        <v>2024</v>
      </c>
      <c r="Y216" t="str">
        <f>TEXT(Table1[[#This Row],[BookingDate]],"mmm")</f>
        <v>Feb</v>
      </c>
      <c r="Z216" t="str">
        <f>TEXT(Table1[[#This Row],[BookingDate]],"mmm-yyy")</f>
        <v>Feb-2024</v>
      </c>
      <c r="AA216" t="str">
        <f>IF(Table1[[#This Row],[ResolutionHours]]="","Pending",IF(Table1[[#This Row],[ResolutionHours]]&lt;=4,"0-4 Hours",IF(Table1[[#This Row],[ResolutionHours]]&lt;=8,"5-8 Hours",IF(Table1[[#This Row],[ResolutionHours]]&lt;=24,"9-24 Hours",IF(Table1[[#This Row],[ResolutionHours]]&lt;=48,"25-48 Hours","48+ Hours")))))</f>
        <v>Pending</v>
      </c>
      <c r="AB216" t="str">
        <f>IF(Table1[[#This Row],[ResolutionHours]]="","",Table1[[#This Row],[ResolutionHours]]-Table1[[#This Row],[SLATargetHours]])</f>
        <v/>
      </c>
    </row>
    <row r="217" spans="1:28" x14ac:dyDescent="0.25">
      <c r="A217" t="s">
        <v>2508</v>
      </c>
      <c r="B217" t="s">
        <v>2126</v>
      </c>
      <c r="C217" s="1">
        <v>45351.668865740743</v>
      </c>
      <c r="D217" t="s">
        <v>87</v>
      </c>
      <c r="E217" t="s">
        <v>2134</v>
      </c>
      <c r="F217" t="s">
        <v>95</v>
      </c>
      <c r="G217" t="s">
        <v>2128</v>
      </c>
      <c r="H217" t="s">
        <v>40</v>
      </c>
      <c r="I217" t="s">
        <v>64</v>
      </c>
      <c r="J217" t="s">
        <v>42</v>
      </c>
      <c r="K217">
        <v>72</v>
      </c>
      <c r="L217">
        <v>6.14</v>
      </c>
      <c r="M217">
        <v>57.19</v>
      </c>
      <c r="N217" s="1">
        <v>45354.051642800929</v>
      </c>
      <c r="O217" t="s">
        <v>43</v>
      </c>
      <c r="P217">
        <v>57.19</v>
      </c>
      <c r="Q217" t="s">
        <v>66</v>
      </c>
      <c r="R217" t="s">
        <v>92</v>
      </c>
      <c r="S217" t="s">
        <v>79</v>
      </c>
      <c r="T217" t="s">
        <v>97</v>
      </c>
      <c r="U217" t="s">
        <v>48</v>
      </c>
      <c r="V217" t="s">
        <v>49</v>
      </c>
      <c r="W217" t="s">
        <v>43</v>
      </c>
      <c r="X217">
        <f>YEAR(Table1[[#This Row],[BookingDate]])</f>
        <v>2024</v>
      </c>
      <c r="Y217" t="str">
        <f>TEXT(Table1[[#This Row],[BookingDate]],"mmm")</f>
        <v>Feb</v>
      </c>
      <c r="Z217" t="str">
        <f>TEXT(Table1[[#This Row],[BookingDate]],"mmm-yyy")</f>
        <v>Feb-2024</v>
      </c>
      <c r="AA217" t="str">
        <f>IF(Table1[[#This Row],[ResolutionHours]]="","Pending",IF(Table1[[#This Row],[ResolutionHours]]&lt;=4,"0-4 Hours",IF(Table1[[#This Row],[ResolutionHours]]&lt;=8,"5-8 Hours",IF(Table1[[#This Row],[ResolutionHours]]&lt;=24,"9-24 Hours",IF(Table1[[#This Row],[ResolutionHours]]&lt;=48,"25-48 Hours","48+ Hours")))))</f>
        <v>48+ Hours</v>
      </c>
      <c r="AB217">
        <f>IF(Table1[[#This Row],[ResolutionHours]]="","",Table1[[#This Row],[ResolutionHours]]-Table1[[#This Row],[SLATargetHours]])</f>
        <v>-14.810000000000002</v>
      </c>
    </row>
    <row r="218" spans="1:28" x14ac:dyDescent="0.25">
      <c r="A218" t="s">
        <v>1157</v>
      </c>
      <c r="B218" t="s">
        <v>1116</v>
      </c>
      <c r="C218" s="1">
        <v>45352.018368055556</v>
      </c>
      <c r="D218" t="s">
        <v>36</v>
      </c>
      <c r="E218" t="s">
        <v>1124</v>
      </c>
      <c r="F218" t="s">
        <v>72</v>
      </c>
      <c r="G218" t="s">
        <v>1118</v>
      </c>
      <c r="H218" t="s">
        <v>54</v>
      </c>
      <c r="I218" t="s">
        <v>41</v>
      </c>
      <c r="J218" t="s">
        <v>157</v>
      </c>
      <c r="K218">
        <v>48</v>
      </c>
      <c r="L218">
        <v>1.28</v>
      </c>
      <c r="N218" s="1"/>
      <c r="O218" t="s">
        <v>57</v>
      </c>
      <c r="P218">
        <v>16079.56</v>
      </c>
      <c r="Q218" t="s">
        <v>44</v>
      </c>
      <c r="R218" t="s">
        <v>45</v>
      </c>
      <c r="S218" t="s">
        <v>60</v>
      </c>
      <c r="T218" t="s">
        <v>85</v>
      </c>
      <c r="U218" t="s">
        <v>49</v>
      </c>
      <c r="V218" t="s">
        <v>49</v>
      </c>
      <c r="W218" t="s">
        <v>57</v>
      </c>
      <c r="X218">
        <f>YEAR(Table1[[#This Row],[BookingDate]])</f>
        <v>2024</v>
      </c>
      <c r="Y218" t="str">
        <f>TEXT(Table1[[#This Row],[BookingDate]],"mmm")</f>
        <v>Mar</v>
      </c>
      <c r="Z218" t="str">
        <f>TEXT(Table1[[#This Row],[BookingDate]],"mmm-yyy")</f>
        <v>Mar-2024</v>
      </c>
      <c r="AA218" t="str">
        <f>IF(Table1[[#This Row],[ResolutionHours]]="","Pending",IF(Table1[[#This Row],[ResolutionHours]]&lt;=4,"0-4 Hours",IF(Table1[[#This Row],[ResolutionHours]]&lt;=8,"5-8 Hours",IF(Table1[[#This Row],[ResolutionHours]]&lt;=24,"9-24 Hours",IF(Table1[[#This Row],[ResolutionHours]]&lt;=48,"25-48 Hours","48+ Hours")))))</f>
        <v>Pending</v>
      </c>
      <c r="AB218" t="str">
        <f>IF(Table1[[#This Row],[ResolutionHours]]="","",Table1[[#This Row],[ResolutionHours]]-Table1[[#This Row],[SLATargetHours]])</f>
        <v/>
      </c>
    </row>
    <row r="219" spans="1:28" x14ac:dyDescent="0.25">
      <c r="A219" t="s">
        <v>3037</v>
      </c>
      <c r="B219" t="s">
        <v>2126</v>
      </c>
      <c r="C219" s="1">
        <v>45352.260150462957</v>
      </c>
      <c r="D219" t="s">
        <v>51</v>
      </c>
      <c r="E219" t="s">
        <v>2142</v>
      </c>
      <c r="F219" t="s">
        <v>126</v>
      </c>
      <c r="G219" t="s">
        <v>2128</v>
      </c>
      <c r="H219" t="s">
        <v>109</v>
      </c>
      <c r="I219" t="s">
        <v>73</v>
      </c>
      <c r="J219" t="s">
        <v>83</v>
      </c>
      <c r="K219">
        <v>24</v>
      </c>
      <c r="L219">
        <v>4.37</v>
      </c>
      <c r="M219">
        <v>18.809999999999999</v>
      </c>
      <c r="N219" s="1">
        <v>45353.043871631948</v>
      </c>
      <c r="O219" t="s">
        <v>43</v>
      </c>
      <c r="P219">
        <v>18.809999999999999</v>
      </c>
      <c r="Q219" t="s">
        <v>44</v>
      </c>
      <c r="R219" t="s">
        <v>45</v>
      </c>
      <c r="S219" t="s">
        <v>60</v>
      </c>
      <c r="T219" t="s">
        <v>61</v>
      </c>
      <c r="U219" t="s">
        <v>49</v>
      </c>
      <c r="V219" t="s">
        <v>49</v>
      </c>
      <c r="W219" t="s">
        <v>43</v>
      </c>
      <c r="X219">
        <f>YEAR(Table1[[#This Row],[BookingDate]])</f>
        <v>2024</v>
      </c>
      <c r="Y219" t="str">
        <f>TEXT(Table1[[#This Row],[BookingDate]],"mmm")</f>
        <v>Mar</v>
      </c>
      <c r="Z219" t="str">
        <f>TEXT(Table1[[#This Row],[BookingDate]],"mmm-yyy")</f>
        <v>Mar-2024</v>
      </c>
      <c r="AA219" t="str">
        <f>IF(Table1[[#This Row],[ResolutionHours]]="","Pending",IF(Table1[[#This Row],[ResolutionHours]]&lt;=4,"0-4 Hours",IF(Table1[[#This Row],[ResolutionHours]]&lt;=8,"5-8 Hours",IF(Table1[[#This Row],[ResolutionHours]]&lt;=24,"9-24 Hours",IF(Table1[[#This Row],[ResolutionHours]]&lt;=48,"25-48 Hours","48+ Hours")))))</f>
        <v>9-24 Hours</v>
      </c>
      <c r="AB219">
        <f>IF(Table1[[#This Row],[ResolutionHours]]="","",Table1[[#This Row],[ResolutionHours]]-Table1[[#This Row],[SLATargetHours]])</f>
        <v>-5.1900000000000013</v>
      </c>
    </row>
    <row r="220" spans="1:28" x14ac:dyDescent="0.25">
      <c r="A220" t="s">
        <v>1168</v>
      </c>
      <c r="B220" t="s">
        <v>1116</v>
      </c>
      <c r="C220" s="1">
        <v>45352.303229166668</v>
      </c>
      <c r="D220" t="s">
        <v>87</v>
      </c>
      <c r="E220" t="s">
        <v>1134</v>
      </c>
      <c r="F220" t="s">
        <v>130</v>
      </c>
      <c r="G220" t="s">
        <v>1118</v>
      </c>
      <c r="H220" t="s">
        <v>40</v>
      </c>
      <c r="I220" t="s">
        <v>41</v>
      </c>
      <c r="J220" t="s">
        <v>88</v>
      </c>
      <c r="K220">
        <v>72</v>
      </c>
      <c r="L220">
        <v>1.3</v>
      </c>
      <c r="M220">
        <v>33.909999999999997</v>
      </c>
      <c r="N220" s="1">
        <v>45353.716271516198</v>
      </c>
      <c r="O220" t="s">
        <v>43</v>
      </c>
      <c r="P220">
        <v>33.909999999999997</v>
      </c>
      <c r="Q220" t="s">
        <v>66</v>
      </c>
      <c r="R220" t="s">
        <v>45</v>
      </c>
      <c r="S220" t="s">
        <v>96</v>
      </c>
      <c r="T220" t="s">
        <v>121</v>
      </c>
      <c r="U220" t="s">
        <v>49</v>
      </c>
      <c r="V220" t="s">
        <v>49</v>
      </c>
      <c r="W220" t="s">
        <v>43</v>
      </c>
      <c r="X220">
        <f>YEAR(Table1[[#This Row],[BookingDate]])</f>
        <v>2024</v>
      </c>
      <c r="Y220" t="str">
        <f>TEXT(Table1[[#This Row],[BookingDate]],"mmm")</f>
        <v>Mar</v>
      </c>
      <c r="Z220" t="str">
        <f>TEXT(Table1[[#This Row],[BookingDate]],"mmm-yyy")</f>
        <v>Mar-2024</v>
      </c>
      <c r="AA220" t="str">
        <f>IF(Table1[[#This Row],[ResolutionHours]]="","Pending",IF(Table1[[#This Row],[ResolutionHours]]&lt;=4,"0-4 Hours",IF(Table1[[#This Row],[ResolutionHours]]&lt;=8,"5-8 Hours",IF(Table1[[#This Row],[ResolutionHours]]&lt;=24,"9-24 Hours",IF(Table1[[#This Row],[ResolutionHours]]&lt;=48,"25-48 Hours","48+ Hours")))))</f>
        <v>25-48 Hours</v>
      </c>
      <c r="AB220">
        <f>IF(Table1[[#This Row],[ResolutionHours]]="","",Table1[[#This Row],[ResolutionHours]]-Table1[[#This Row],[SLATargetHours]])</f>
        <v>-38.090000000000003</v>
      </c>
    </row>
    <row r="221" spans="1:28" x14ac:dyDescent="0.25">
      <c r="A221" t="s">
        <v>394</v>
      </c>
      <c r="B221" t="s">
        <v>35</v>
      </c>
      <c r="C221" s="1">
        <v>45352.475624999999</v>
      </c>
      <c r="D221" t="s">
        <v>87</v>
      </c>
      <c r="E221" t="s">
        <v>37</v>
      </c>
      <c r="F221" t="s">
        <v>72</v>
      </c>
      <c r="G221" t="s">
        <v>39</v>
      </c>
      <c r="H221" t="s">
        <v>40</v>
      </c>
      <c r="I221" t="s">
        <v>55</v>
      </c>
      <c r="J221" t="s">
        <v>106</v>
      </c>
      <c r="K221">
        <v>72</v>
      </c>
      <c r="L221">
        <v>4.8099999999999996</v>
      </c>
      <c r="M221">
        <v>51.75</v>
      </c>
      <c r="N221" s="1">
        <v>45354.631713460651</v>
      </c>
      <c r="O221" t="s">
        <v>43</v>
      </c>
      <c r="P221">
        <v>51.75</v>
      </c>
      <c r="Q221" t="s">
        <v>58</v>
      </c>
      <c r="R221" t="s">
        <v>67</v>
      </c>
      <c r="S221" t="s">
        <v>96</v>
      </c>
      <c r="T221" t="s">
        <v>100</v>
      </c>
      <c r="U221" t="s">
        <v>49</v>
      </c>
      <c r="V221" t="s">
        <v>49</v>
      </c>
      <c r="W221" t="s">
        <v>43</v>
      </c>
      <c r="X221">
        <f>YEAR(Table1[[#This Row],[BookingDate]])</f>
        <v>2024</v>
      </c>
      <c r="Y221" t="str">
        <f>TEXT(Table1[[#This Row],[BookingDate]],"mmm")</f>
        <v>Mar</v>
      </c>
      <c r="Z221" t="str">
        <f>TEXT(Table1[[#This Row],[BookingDate]],"mmm-yyy")</f>
        <v>Mar-2024</v>
      </c>
      <c r="AA221" t="str">
        <f>IF(Table1[[#This Row],[ResolutionHours]]="","Pending",IF(Table1[[#This Row],[ResolutionHours]]&lt;=4,"0-4 Hours",IF(Table1[[#This Row],[ResolutionHours]]&lt;=8,"5-8 Hours",IF(Table1[[#This Row],[ResolutionHours]]&lt;=24,"9-24 Hours",IF(Table1[[#This Row],[ResolutionHours]]&lt;=48,"25-48 Hours","48+ Hours")))))</f>
        <v>48+ Hours</v>
      </c>
      <c r="AB221">
        <f>IF(Table1[[#This Row],[ResolutionHours]]="","",Table1[[#This Row],[ResolutionHours]]-Table1[[#This Row],[SLATargetHours]])</f>
        <v>-20.25</v>
      </c>
    </row>
    <row r="222" spans="1:28" x14ac:dyDescent="0.25">
      <c r="A222" t="s">
        <v>2584</v>
      </c>
      <c r="B222" t="s">
        <v>2126</v>
      </c>
      <c r="C222" s="1">
        <v>45352.572268518517</v>
      </c>
      <c r="D222" t="s">
        <v>36</v>
      </c>
      <c r="E222" t="s">
        <v>2163</v>
      </c>
      <c r="F222" t="s">
        <v>95</v>
      </c>
      <c r="G222" t="s">
        <v>2128</v>
      </c>
      <c r="H222" t="s">
        <v>136</v>
      </c>
      <c r="I222" t="s">
        <v>73</v>
      </c>
      <c r="J222" t="s">
        <v>78</v>
      </c>
      <c r="K222">
        <v>48</v>
      </c>
      <c r="L222">
        <v>2.64</v>
      </c>
      <c r="N222" s="1"/>
      <c r="O222" t="s">
        <v>57</v>
      </c>
      <c r="P222">
        <v>16066.27</v>
      </c>
      <c r="Q222" t="s">
        <v>44</v>
      </c>
      <c r="R222" t="s">
        <v>59</v>
      </c>
      <c r="S222" t="s">
        <v>60</v>
      </c>
      <c r="T222" t="s">
        <v>121</v>
      </c>
      <c r="U222" t="s">
        <v>49</v>
      </c>
      <c r="V222" t="s">
        <v>49</v>
      </c>
      <c r="W222" t="s">
        <v>57</v>
      </c>
      <c r="X222">
        <f>YEAR(Table1[[#This Row],[BookingDate]])</f>
        <v>2024</v>
      </c>
      <c r="Y222" t="str">
        <f>TEXT(Table1[[#This Row],[BookingDate]],"mmm")</f>
        <v>Mar</v>
      </c>
      <c r="Z222" t="str">
        <f>TEXT(Table1[[#This Row],[BookingDate]],"mmm-yyy")</f>
        <v>Mar-2024</v>
      </c>
      <c r="AA222" t="str">
        <f>IF(Table1[[#This Row],[ResolutionHours]]="","Pending",IF(Table1[[#This Row],[ResolutionHours]]&lt;=4,"0-4 Hours",IF(Table1[[#This Row],[ResolutionHours]]&lt;=8,"5-8 Hours",IF(Table1[[#This Row],[ResolutionHours]]&lt;=24,"9-24 Hours",IF(Table1[[#This Row],[ResolutionHours]]&lt;=48,"25-48 Hours","48+ Hours")))))</f>
        <v>Pending</v>
      </c>
      <c r="AB222" t="str">
        <f>IF(Table1[[#This Row],[ResolutionHours]]="","",Table1[[#This Row],[ResolutionHours]]-Table1[[#This Row],[SLATargetHours]])</f>
        <v/>
      </c>
    </row>
    <row r="223" spans="1:28" x14ac:dyDescent="0.25">
      <c r="A223" t="s">
        <v>2918</v>
      </c>
      <c r="B223" t="s">
        <v>2126</v>
      </c>
      <c r="C223" s="1">
        <v>45352.618518518517</v>
      </c>
      <c r="D223" t="s">
        <v>51</v>
      </c>
      <c r="E223" t="s">
        <v>2153</v>
      </c>
      <c r="F223" t="s">
        <v>130</v>
      </c>
      <c r="G223" t="s">
        <v>2128</v>
      </c>
      <c r="H223" t="s">
        <v>40</v>
      </c>
      <c r="I223" t="s">
        <v>82</v>
      </c>
      <c r="J223" t="s">
        <v>157</v>
      </c>
      <c r="K223">
        <v>24</v>
      </c>
      <c r="L223">
        <v>2.41</v>
      </c>
      <c r="M223">
        <v>12.81</v>
      </c>
      <c r="N223" s="1">
        <v>45353.152261053241</v>
      </c>
      <c r="O223" t="s">
        <v>43</v>
      </c>
      <c r="P223">
        <v>12.81</v>
      </c>
      <c r="Q223" t="s">
        <v>44</v>
      </c>
      <c r="R223" t="s">
        <v>92</v>
      </c>
      <c r="S223" t="s">
        <v>96</v>
      </c>
      <c r="T223" t="s">
        <v>100</v>
      </c>
      <c r="U223" t="s">
        <v>49</v>
      </c>
      <c r="V223" t="s">
        <v>49</v>
      </c>
      <c r="W223" t="s">
        <v>43</v>
      </c>
      <c r="X223">
        <f>YEAR(Table1[[#This Row],[BookingDate]])</f>
        <v>2024</v>
      </c>
      <c r="Y223" t="str">
        <f>TEXT(Table1[[#This Row],[BookingDate]],"mmm")</f>
        <v>Mar</v>
      </c>
      <c r="Z223" t="str">
        <f>TEXT(Table1[[#This Row],[BookingDate]],"mmm-yyy")</f>
        <v>Mar-2024</v>
      </c>
      <c r="AA223" t="str">
        <f>IF(Table1[[#This Row],[ResolutionHours]]="","Pending",IF(Table1[[#This Row],[ResolutionHours]]&lt;=4,"0-4 Hours",IF(Table1[[#This Row],[ResolutionHours]]&lt;=8,"5-8 Hours",IF(Table1[[#This Row],[ResolutionHours]]&lt;=24,"9-24 Hours",IF(Table1[[#This Row],[ResolutionHours]]&lt;=48,"25-48 Hours","48+ Hours")))))</f>
        <v>9-24 Hours</v>
      </c>
      <c r="AB223">
        <f>IF(Table1[[#This Row],[ResolutionHours]]="","",Table1[[#This Row],[ResolutionHours]]-Table1[[#This Row],[SLATargetHours]])</f>
        <v>-11.19</v>
      </c>
    </row>
    <row r="224" spans="1:28" x14ac:dyDescent="0.25">
      <c r="A224" t="s">
        <v>1139</v>
      </c>
      <c r="B224" t="s">
        <v>1116</v>
      </c>
      <c r="C224" s="1">
        <v>45352.666504629633</v>
      </c>
      <c r="D224" t="s">
        <v>36</v>
      </c>
      <c r="E224" t="s">
        <v>1140</v>
      </c>
      <c r="F224" t="s">
        <v>126</v>
      </c>
      <c r="G224" t="s">
        <v>1118</v>
      </c>
      <c r="H224" t="s">
        <v>54</v>
      </c>
      <c r="I224" t="s">
        <v>64</v>
      </c>
      <c r="J224" t="s">
        <v>88</v>
      </c>
      <c r="K224">
        <v>48</v>
      </c>
      <c r="L224">
        <v>7.45</v>
      </c>
      <c r="N224" s="1"/>
      <c r="O224" t="s">
        <v>57</v>
      </c>
      <c r="P224">
        <v>16064</v>
      </c>
      <c r="Q224" t="s">
        <v>44</v>
      </c>
      <c r="R224" t="s">
        <v>114</v>
      </c>
      <c r="S224" t="s">
        <v>96</v>
      </c>
      <c r="T224" t="s">
        <v>61</v>
      </c>
      <c r="U224" t="s">
        <v>49</v>
      </c>
      <c r="V224" t="s">
        <v>49</v>
      </c>
      <c r="W224" t="s">
        <v>57</v>
      </c>
      <c r="X224">
        <f>YEAR(Table1[[#This Row],[BookingDate]])</f>
        <v>2024</v>
      </c>
      <c r="Y224" t="str">
        <f>TEXT(Table1[[#This Row],[BookingDate]],"mmm")</f>
        <v>Mar</v>
      </c>
      <c r="Z224" t="str">
        <f>TEXT(Table1[[#This Row],[BookingDate]],"mmm-yyy")</f>
        <v>Mar-2024</v>
      </c>
      <c r="AA224" t="str">
        <f>IF(Table1[[#This Row],[ResolutionHours]]="","Pending",IF(Table1[[#This Row],[ResolutionHours]]&lt;=4,"0-4 Hours",IF(Table1[[#This Row],[ResolutionHours]]&lt;=8,"5-8 Hours",IF(Table1[[#This Row],[ResolutionHours]]&lt;=24,"9-24 Hours",IF(Table1[[#This Row],[ResolutionHours]]&lt;=48,"25-48 Hours","48+ Hours")))))</f>
        <v>Pending</v>
      </c>
      <c r="AB224" t="str">
        <f>IF(Table1[[#This Row],[ResolutionHours]]="","",Table1[[#This Row],[ResolutionHours]]-Table1[[#This Row],[SLATargetHours]])</f>
        <v/>
      </c>
    </row>
    <row r="225" spans="1:28" x14ac:dyDescent="0.25">
      <c r="A225" t="s">
        <v>2319</v>
      </c>
      <c r="B225" t="s">
        <v>2126</v>
      </c>
      <c r="C225" s="1">
        <v>45353.04111111111</v>
      </c>
      <c r="D225" t="s">
        <v>51</v>
      </c>
      <c r="E225" t="s">
        <v>2142</v>
      </c>
      <c r="F225" t="s">
        <v>126</v>
      </c>
      <c r="G225" t="s">
        <v>2128</v>
      </c>
      <c r="H225" t="s">
        <v>63</v>
      </c>
      <c r="I225" t="s">
        <v>82</v>
      </c>
      <c r="J225" t="s">
        <v>83</v>
      </c>
      <c r="K225">
        <v>24</v>
      </c>
      <c r="L225">
        <v>0.59</v>
      </c>
      <c r="N225" s="1"/>
      <c r="O225" t="s">
        <v>57</v>
      </c>
      <c r="P225">
        <v>16055.01</v>
      </c>
      <c r="Q225" t="s">
        <v>58</v>
      </c>
      <c r="R225" t="s">
        <v>45</v>
      </c>
      <c r="S225" t="s">
        <v>60</v>
      </c>
      <c r="T225" t="s">
        <v>121</v>
      </c>
      <c r="U225" t="s">
        <v>49</v>
      </c>
      <c r="V225" t="s">
        <v>48</v>
      </c>
      <c r="W225" t="s">
        <v>57</v>
      </c>
      <c r="X225">
        <f>YEAR(Table1[[#This Row],[BookingDate]])</f>
        <v>2024</v>
      </c>
      <c r="Y225" t="str">
        <f>TEXT(Table1[[#This Row],[BookingDate]],"mmm")</f>
        <v>Mar</v>
      </c>
      <c r="Z225" t="str">
        <f>TEXT(Table1[[#This Row],[BookingDate]],"mmm-yyy")</f>
        <v>Mar-2024</v>
      </c>
      <c r="AA225" t="str">
        <f>IF(Table1[[#This Row],[ResolutionHours]]="","Pending",IF(Table1[[#This Row],[ResolutionHours]]&lt;=4,"0-4 Hours",IF(Table1[[#This Row],[ResolutionHours]]&lt;=8,"5-8 Hours",IF(Table1[[#This Row],[ResolutionHours]]&lt;=24,"9-24 Hours",IF(Table1[[#This Row],[ResolutionHours]]&lt;=48,"25-48 Hours","48+ Hours")))))</f>
        <v>Pending</v>
      </c>
      <c r="AB225" t="str">
        <f>IF(Table1[[#This Row],[ResolutionHours]]="","",Table1[[#This Row],[ResolutionHours]]-Table1[[#This Row],[SLATargetHours]])</f>
        <v/>
      </c>
    </row>
    <row r="226" spans="1:28" x14ac:dyDescent="0.25">
      <c r="A226" t="s">
        <v>2746</v>
      </c>
      <c r="B226" t="s">
        <v>2126</v>
      </c>
      <c r="C226" s="1">
        <v>45353.067025462973</v>
      </c>
      <c r="D226" t="s">
        <v>51</v>
      </c>
      <c r="E226" t="s">
        <v>2136</v>
      </c>
      <c r="F226" t="s">
        <v>130</v>
      </c>
      <c r="G226" t="s">
        <v>2128</v>
      </c>
      <c r="H226" t="s">
        <v>63</v>
      </c>
      <c r="I226" t="s">
        <v>46</v>
      </c>
      <c r="J226" t="s">
        <v>152</v>
      </c>
      <c r="K226">
        <v>24</v>
      </c>
      <c r="L226">
        <v>1.44</v>
      </c>
      <c r="N226" s="1"/>
      <c r="O226" t="s">
        <v>57</v>
      </c>
      <c r="P226">
        <v>16054.39</v>
      </c>
      <c r="Q226" t="s">
        <v>58</v>
      </c>
      <c r="R226" t="s">
        <v>114</v>
      </c>
      <c r="S226" t="s">
        <v>60</v>
      </c>
      <c r="T226" t="s">
        <v>121</v>
      </c>
      <c r="U226" t="s">
        <v>49</v>
      </c>
      <c r="V226" t="s">
        <v>49</v>
      </c>
      <c r="W226" t="s">
        <v>57</v>
      </c>
      <c r="X226">
        <f>YEAR(Table1[[#This Row],[BookingDate]])</f>
        <v>2024</v>
      </c>
      <c r="Y226" t="str">
        <f>TEXT(Table1[[#This Row],[BookingDate]],"mmm")</f>
        <v>Mar</v>
      </c>
      <c r="Z226" t="str">
        <f>TEXT(Table1[[#This Row],[BookingDate]],"mmm-yyy")</f>
        <v>Mar-2024</v>
      </c>
      <c r="AA226" t="str">
        <f>IF(Table1[[#This Row],[ResolutionHours]]="","Pending",IF(Table1[[#This Row],[ResolutionHours]]&lt;=4,"0-4 Hours",IF(Table1[[#This Row],[ResolutionHours]]&lt;=8,"5-8 Hours",IF(Table1[[#This Row],[ResolutionHours]]&lt;=24,"9-24 Hours",IF(Table1[[#This Row],[ResolutionHours]]&lt;=48,"25-48 Hours","48+ Hours")))))</f>
        <v>Pending</v>
      </c>
      <c r="AB226" t="str">
        <f>IF(Table1[[#This Row],[ResolutionHours]]="","",Table1[[#This Row],[ResolutionHours]]-Table1[[#This Row],[SLATargetHours]])</f>
        <v/>
      </c>
    </row>
    <row r="227" spans="1:28" x14ac:dyDescent="0.25">
      <c r="A227" t="s">
        <v>545</v>
      </c>
      <c r="B227" t="s">
        <v>35</v>
      </c>
      <c r="C227" s="1">
        <v>45353.687696759262</v>
      </c>
      <c r="D227" t="s">
        <v>36</v>
      </c>
      <c r="E227" t="s">
        <v>71</v>
      </c>
      <c r="F227" t="s">
        <v>126</v>
      </c>
      <c r="G227" t="s">
        <v>39</v>
      </c>
      <c r="H227" t="s">
        <v>109</v>
      </c>
      <c r="I227" t="s">
        <v>55</v>
      </c>
      <c r="J227" t="s">
        <v>134</v>
      </c>
      <c r="K227">
        <v>48</v>
      </c>
      <c r="L227">
        <v>5</v>
      </c>
      <c r="M227">
        <v>15.7</v>
      </c>
      <c r="N227" s="1">
        <v>45354.341822337963</v>
      </c>
      <c r="O227" t="s">
        <v>43</v>
      </c>
      <c r="P227">
        <v>15.7</v>
      </c>
      <c r="Q227" t="s">
        <v>66</v>
      </c>
      <c r="R227" t="s">
        <v>59</v>
      </c>
      <c r="S227" t="s">
        <v>96</v>
      </c>
      <c r="T227" t="s">
        <v>115</v>
      </c>
      <c r="U227" t="s">
        <v>49</v>
      </c>
      <c r="V227" t="s">
        <v>49</v>
      </c>
      <c r="W227" t="s">
        <v>43</v>
      </c>
      <c r="X227">
        <f>YEAR(Table1[[#This Row],[BookingDate]])</f>
        <v>2024</v>
      </c>
      <c r="Y227" t="str">
        <f>TEXT(Table1[[#This Row],[BookingDate]],"mmm")</f>
        <v>Mar</v>
      </c>
      <c r="Z227" t="str">
        <f>TEXT(Table1[[#This Row],[BookingDate]],"mmm-yyy")</f>
        <v>Mar-2024</v>
      </c>
      <c r="AA227" t="str">
        <f>IF(Table1[[#This Row],[ResolutionHours]]="","Pending",IF(Table1[[#This Row],[ResolutionHours]]&lt;=4,"0-4 Hours",IF(Table1[[#This Row],[ResolutionHours]]&lt;=8,"5-8 Hours",IF(Table1[[#This Row],[ResolutionHours]]&lt;=24,"9-24 Hours",IF(Table1[[#This Row],[ResolutionHours]]&lt;=48,"25-48 Hours","48+ Hours")))))</f>
        <v>9-24 Hours</v>
      </c>
      <c r="AB227">
        <f>IF(Table1[[#This Row],[ResolutionHours]]="","",Table1[[#This Row],[ResolutionHours]]-Table1[[#This Row],[SLATargetHours]])</f>
        <v>-32.299999999999997</v>
      </c>
    </row>
    <row r="228" spans="1:28" x14ac:dyDescent="0.25">
      <c r="A228" t="s">
        <v>360</v>
      </c>
      <c r="B228" t="s">
        <v>35</v>
      </c>
      <c r="C228" s="1">
        <v>45353.728796296287</v>
      </c>
      <c r="D228" t="s">
        <v>36</v>
      </c>
      <c r="E228" t="s">
        <v>102</v>
      </c>
      <c r="F228" t="s">
        <v>38</v>
      </c>
      <c r="G228" t="s">
        <v>39</v>
      </c>
      <c r="H228" t="s">
        <v>40</v>
      </c>
      <c r="I228" t="s">
        <v>55</v>
      </c>
      <c r="J228" t="s">
        <v>120</v>
      </c>
      <c r="K228">
        <v>48</v>
      </c>
      <c r="L228">
        <v>3.31</v>
      </c>
      <c r="M228">
        <v>113.2</v>
      </c>
      <c r="N228" s="1">
        <v>45358.445475590277</v>
      </c>
      <c r="O228" t="s">
        <v>128</v>
      </c>
      <c r="P228">
        <v>113.2</v>
      </c>
      <c r="Q228" t="s">
        <v>44</v>
      </c>
      <c r="R228" t="s">
        <v>114</v>
      </c>
      <c r="S228" t="s">
        <v>79</v>
      </c>
      <c r="T228" t="s">
        <v>100</v>
      </c>
      <c r="U228" t="s">
        <v>49</v>
      </c>
      <c r="V228" t="s">
        <v>48</v>
      </c>
      <c r="W228" t="s">
        <v>128</v>
      </c>
      <c r="X228">
        <f>YEAR(Table1[[#This Row],[BookingDate]])</f>
        <v>2024</v>
      </c>
      <c r="Y228" t="str">
        <f>TEXT(Table1[[#This Row],[BookingDate]],"mmm")</f>
        <v>Mar</v>
      </c>
      <c r="Z228" t="str">
        <f>TEXT(Table1[[#This Row],[BookingDate]],"mmm-yyy")</f>
        <v>Mar-2024</v>
      </c>
      <c r="AA228" t="str">
        <f>IF(Table1[[#This Row],[ResolutionHours]]="","Pending",IF(Table1[[#This Row],[ResolutionHours]]&lt;=4,"0-4 Hours",IF(Table1[[#This Row],[ResolutionHours]]&lt;=8,"5-8 Hours",IF(Table1[[#This Row],[ResolutionHours]]&lt;=24,"9-24 Hours",IF(Table1[[#This Row],[ResolutionHours]]&lt;=48,"25-48 Hours","48+ Hours")))))</f>
        <v>48+ Hours</v>
      </c>
      <c r="AB228">
        <f>IF(Table1[[#This Row],[ResolutionHours]]="","",Table1[[#This Row],[ResolutionHours]]-Table1[[#This Row],[SLATargetHours]])</f>
        <v>65.2</v>
      </c>
    </row>
    <row r="229" spans="1:28" x14ac:dyDescent="0.25">
      <c r="A229" t="s">
        <v>792</v>
      </c>
      <c r="B229" t="s">
        <v>35</v>
      </c>
      <c r="C229" s="1">
        <v>45353.764537037037</v>
      </c>
      <c r="D229" t="s">
        <v>51</v>
      </c>
      <c r="E229" t="s">
        <v>105</v>
      </c>
      <c r="F229" t="s">
        <v>95</v>
      </c>
      <c r="G229" t="s">
        <v>39</v>
      </c>
      <c r="H229" t="s">
        <v>136</v>
      </c>
      <c r="I229" t="s">
        <v>46</v>
      </c>
      <c r="J229" t="s">
        <v>165</v>
      </c>
      <c r="K229">
        <v>24</v>
      </c>
      <c r="L229">
        <v>5.03</v>
      </c>
      <c r="N229" s="1"/>
      <c r="O229" t="s">
        <v>57</v>
      </c>
      <c r="P229">
        <v>16037.65</v>
      </c>
      <c r="Q229" t="s">
        <v>58</v>
      </c>
      <c r="R229" t="s">
        <v>67</v>
      </c>
      <c r="S229" t="s">
        <v>96</v>
      </c>
      <c r="T229" t="s">
        <v>85</v>
      </c>
      <c r="U229" t="s">
        <v>49</v>
      </c>
      <c r="V229" t="s">
        <v>48</v>
      </c>
      <c r="W229" t="s">
        <v>57</v>
      </c>
      <c r="X229">
        <f>YEAR(Table1[[#This Row],[BookingDate]])</f>
        <v>2024</v>
      </c>
      <c r="Y229" t="str">
        <f>TEXT(Table1[[#This Row],[BookingDate]],"mmm")</f>
        <v>Mar</v>
      </c>
      <c r="Z229" t="str">
        <f>TEXT(Table1[[#This Row],[BookingDate]],"mmm-yyy")</f>
        <v>Mar-2024</v>
      </c>
      <c r="AA229" t="str">
        <f>IF(Table1[[#This Row],[ResolutionHours]]="","Pending",IF(Table1[[#This Row],[ResolutionHours]]&lt;=4,"0-4 Hours",IF(Table1[[#This Row],[ResolutionHours]]&lt;=8,"5-8 Hours",IF(Table1[[#This Row],[ResolutionHours]]&lt;=24,"9-24 Hours",IF(Table1[[#This Row],[ResolutionHours]]&lt;=48,"25-48 Hours","48+ Hours")))))</f>
        <v>Pending</v>
      </c>
      <c r="AB229" t="str">
        <f>IF(Table1[[#This Row],[ResolutionHours]]="","",Table1[[#This Row],[ResolutionHours]]-Table1[[#This Row],[SLATargetHours]])</f>
        <v/>
      </c>
    </row>
    <row r="230" spans="1:28" x14ac:dyDescent="0.25">
      <c r="A230" t="s">
        <v>84</v>
      </c>
      <c r="B230" t="s">
        <v>35</v>
      </c>
      <c r="C230" s="1">
        <v>45354.826249999998</v>
      </c>
      <c r="D230" t="s">
        <v>36</v>
      </c>
      <c r="E230" t="s">
        <v>77</v>
      </c>
      <c r="F230" t="s">
        <v>53</v>
      </c>
      <c r="G230" t="s">
        <v>39</v>
      </c>
      <c r="H230" t="s">
        <v>40</v>
      </c>
      <c r="I230" t="s">
        <v>55</v>
      </c>
      <c r="J230" t="s">
        <v>65</v>
      </c>
      <c r="K230">
        <v>48</v>
      </c>
      <c r="L230">
        <v>3.89</v>
      </c>
      <c r="M230">
        <v>28.91</v>
      </c>
      <c r="N230" s="1">
        <v>45356.030805868053</v>
      </c>
      <c r="O230" t="s">
        <v>43</v>
      </c>
      <c r="P230">
        <v>28.91</v>
      </c>
      <c r="Q230" t="s">
        <v>58</v>
      </c>
      <c r="R230" t="s">
        <v>59</v>
      </c>
      <c r="S230" t="s">
        <v>79</v>
      </c>
      <c r="T230" t="s">
        <v>85</v>
      </c>
      <c r="U230" t="s">
        <v>49</v>
      </c>
      <c r="V230" t="s">
        <v>49</v>
      </c>
      <c r="W230" t="s">
        <v>43</v>
      </c>
      <c r="X230">
        <f>YEAR(Table1[[#This Row],[BookingDate]])</f>
        <v>2024</v>
      </c>
      <c r="Y230" t="str">
        <f>TEXT(Table1[[#This Row],[BookingDate]],"mmm")</f>
        <v>Mar</v>
      </c>
      <c r="Z230" t="str">
        <f>TEXT(Table1[[#This Row],[BookingDate]],"mmm-yyy")</f>
        <v>Mar-2024</v>
      </c>
      <c r="AA230" t="str">
        <f>IF(Table1[[#This Row],[ResolutionHours]]="","Pending",IF(Table1[[#This Row],[ResolutionHours]]&lt;=4,"0-4 Hours",IF(Table1[[#This Row],[ResolutionHours]]&lt;=8,"5-8 Hours",IF(Table1[[#This Row],[ResolutionHours]]&lt;=24,"9-24 Hours",IF(Table1[[#This Row],[ResolutionHours]]&lt;=48,"25-48 Hours","48+ Hours")))))</f>
        <v>25-48 Hours</v>
      </c>
      <c r="AB230">
        <f>IF(Table1[[#This Row],[ResolutionHours]]="","",Table1[[#This Row],[ResolutionHours]]-Table1[[#This Row],[SLATargetHours]])</f>
        <v>-19.09</v>
      </c>
    </row>
    <row r="231" spans="1:28" x14ac:dyDescent="0.25">
      <c r="A231" t="s">
        <v>995</v>
      </c>
      <c r="B231" t="s">
        <v>35</v>
      </c>
      <c r="C231" s="1">
        <v>45354.883888888893</v>
      </c>
      <c r="D231" t="s">
        <v>36</v>
      </c>
      <c r="E231" t="s">
        <v>37</v>
      </c>
      <c r="F231" t="s">
        <v>72</v>
      </c>
      <c r="G231" t="s">
        <v>39</v>
      </c>
      <c r="H231" t="s">
        <v>54</v>
      </c>
      <c r="I231" t="s">
        <v>82</v>
      </c>
      <c r="J231" t="s">
        <v>78</v>
      </c>
      <c r="K231">
        <v>48</v>
      </c>
      <c r="L231">
        <v>6.88</v>
      </c>
      <c r="N231" s="1"/>
      <c r="O231" t="s">
        <v>57</v>
      </c>
      <c r="P231">
        <v>16010.79</v>
      </c>
      <c r="Q231" t="s">
        <v>58</v>
      </c>
      <c r="R231" t="s">
        <v>92</v>
      </c>
      <c r="S231" t="s">
        <v>60</v>
      </c>
      <c r="T231" t="s">
        <v>85</v>
      </c>
      <c r="U231" t="s">
        <v>49</v>
      </c>
      <c r="V231" t="s">
        <v>49</v>
      </c>
      <c r="W231" t="s">
        <v>57</v>
      </c>
      <c r="X231">
        <f>YEAR(Table1[[#This Row],[BookingDate]])</f>
        <v>2024</v>
      </c>
      <c r="Y231" t="str">
        <f>TEXT(Table1[[#This Row],[BookingDate]],"mmm")</f>
        <v>Mar</v>
      </c>
      <c r="Z231" t="str">
        <f>TEXT(Table1[[#This Row],[BookingDate]],"mmm-yyy")</f>
        <v>Mar-2024</v>
      </c>
      <c r="AA231" t="str">
        <f>IF(Table1[[#This Row],[ResolutionHours]]="","Pending",IF(Table1[[#This Row],[ResolutionHours]]&lt;=4,"0-4 Hours",IF(Table1[[#This Row],[ResolutionHours]]&lt;=8,"5-8 Hours",IF(Table1[[#This Row],[ResolutionHours]]&lt;=24,"9-24 Hours",IF(Table1[[#This Row],[ResolutionHours]]&lt;=48,"25-48 Hours","48+ Hours")))))</f>
        <v>Pending</v>
      </c>
      <c r="AB231" t="str">
        <f>IF(Table1[[#This Row],[ResolutionHours]]="","",Table1[[#This Row],[ResolutionHours]]-Table1[[#This Row],[SLATargetHours]])</f>
        <v/>
      </c>
    </row>
    <row r="232" spans="1:28" x14ac:dyDescent="0.25">
      <c r="A232" t="s">
        <v>867</v>
      </c>
      <c r="B232" t="s">
        <v>35</v>
      </c>
      <c r="C232" s="1">
        <v>45355.055185185192</v>
      </c>
      <c r="D232" t="s">
        <v>36</v>
      </c>
      <c r="E232" t="s">
        <v>123</v>
      </c>
      <c r="F232" t="s">
        <v>90</v>
      </c>
      <c r="G232" t="s">
        <v>39</v>
      </c>
      <c r="H232" t="s">
        <v>40</v>
      </c>
      <c r="I232" t="s">
        <v>82</v>
      </c>
      <c r="J232" t="s">
        <v>83</v>
      </c>
      <c r="K232">
        <v>48</v>
      </c>
      <c r="L232">
        <v>1.72</v>
      </c>
      <c r="M232">
        <v>25.09</v>
      </c>
      <c r="N232" s="1">
        <v>45356.100511736113</v>
      </c>
      <c r="O232" t="s">
        <v>43</v>
      </c>
      <c r="P232">
        <v>25.09</v>
      </c>
      <c r="Q232" t="s">
        <v>44</v>
      </c>
      <c r="R232" t="s">
        <v>114</v>
      </c>
      <c r="S232" t="s">
        <v>68</v>
      </c>
      <c r="T232" t="s">
        <v>97</v>
      </c>
      <c r="U232" t="s">
        <v>49</v>
      </c>
      <c r="V232" t="s">
        <v>49</v>
      </c>
      <c r="W232" t="s">
        <v>43</v>
      </c>
      <c r="X232">
        <f>YEAR(Table1[[#This Row],[BookingDate]])</f>
        <v>2024</v>
      </c>
      <c r="Y232" t="str">
        <f>TEXT(Table1[[#This Row],[BookingDate]],"mmm")</f>
        <v>Mar</v>
      </c>
      <c r="Z232" t="str">
        <f>TEXT(Table1[[#This Row],[BookingDate]],"mmm-yyy")</f>
        <v>Mar-2024</v>
      </c>
      <c r="AA232" t="str">
        <f>IF(Table1[[#This Row],[ResolutionHours]]="","Pending",IF(Table1[[#This Row],[ResolutionHours]]&lt;=4,"0-4 Hours",IF(Table1[[#This Row],[ResolutionHours]]&lt;=8,"5-8 Hours",IF(Table1[[#This Row],[ResolutionHours]]&lt;=24,"9-24 Hours",IF(Table1[[#This Row],[ResolutionHours]]&lt;=48,"25-48 Hours","48+ Hours")))))</f>
        <v>25-48 Hours</v>
      </c>
      <c r="AB232">
        <f>IF(Table1[[#This Row],[ResolutionHours]]="","",Table1[[#This Row],[ResolutionHours]]-Table1[[#This Row],[SLATargetHours]])</f>
        <v>-22.91</v>
      </c>
    </row>
    <row r="233" spans="1:28" x14ac:dyDescent="0.25">
      <c r="A233" t="s">
        <v>2202</v>
      </c>
      <c r="B233" t="s">
        <v>2126</v>
      </c>
      <c r="C233" s="1">
        <v>45355.987303240741</v>
      </c>
      <c r="D233" t="s">
        <v>87</v>
      </c>
      <c r="E233" t="s">
        <v>2138</v>
      </c>
      <c r="F233" t="s">
        <v>38</v>
      </c>
      <c r="G233" t="s">
        <v>2128</v>
      </c>
      <c r="H233" t="s">
        <v>109</v>
      </c>
      <c r="I233" t="s">
        <v>41</v>
      </c>
      <c r="J233" t="s">
        <v>113</v>
      </c>
      <c r="K233">
        <v>72</v>
      </c>
      <c r="L233">
        <v>4.55</v>
      </c>
      <c r="M233">
        <v>35.78</v>
      </c>
      <c r="N233" s="1">
        <v>45357.478200381942</v>
      </c>
      <c r="O233" t="s">
        <v>43</v>
      </c>
      <c r="P233">
        <v>35.78</v>
      </c>
      <c r="Q233" t="s">
        <v>66</v>
      </c>
      <c r="R233" t="s">
        <v>114</v>
      </c>
      <c r="S233" t="s">
        <v>60</v>
      </c>
      <c r="T233" t="s">
        <v>69</v>
      </c>
      <c r="U233" t="s">
        <v>49</v>
      </c>
      <c r="V233" t="s">
        <v>49</v>
      </c>
      <c r="W233" t="s">
        <v>43</v>
      </c>
      <c r="X233">
        <f>YEAR(Table1[[#This Row],[BookingDate]])</f>
        <v>2024</v>
      </c>
      <c r="Y233" t="str">
        <f>TEXT(Table1[[#This Row],[BookingDate]],"mmm")</f>
        <v>Mar</v>
      </c>
      <c r="Z233" t="str">
        <f>TEXT(Table1[[#This Row],[BookingDate]],"mmm-yyy")</f>
        <v>Mar-2024</v>
      </c>
      <c r="AA233" t="str">
        <f>IF(Table1[[#This Row],[ResolutionHours]]="","Pending",IF(Table1[[#This Row],[ResolutionHours]]&lt;=4,"0-4 Hours",IF(Table1[[#This Row],[ResolutionHours]]&lt;=8,"5-8 Hours",IF(Table1[[#This Row],[ResolutionHours]]&lt;=24,"9-24 Hours",IF(Table1[[#This Row],[ResolutionHours]]&lt;=48,"25-48 Hours","48+ Hours")))))</f>
        <v>25-48 Hours</v>
      </c>
      <c r="AB233">
        <f>IF(Table1[[#This Row],[ResolutionHours]]="","",Table1[[#This Row],[ResolutionHours]]-Table1[[#This Row],[SLATargetHours]])</f>
        <v>-36.22</v>
      </c>
    </row>
    <row r="234" spans="1:28" x14ac:dyDescent="0.25">
      <c r="A234" t="s">
        <v>1999</v>
      </c>
      <c r="B234" t="s">
        <v>1116</v>
      </c>
      <c r="C234" s="1">
        <v>45355.996435185189</v>
      </c>
      <c r="D234" t="s">
        <v>51</v>
      </c>
      <c r="E234" t="s">
        <v>1131</v>
      </c>
      <c r="F234" t="s">
        <v>126</v>
      </c>
      <c r="G234" t="s">
        <v>1118</v>
      </c>
      <c r="H234" t="s">
        <v>54</v>
      </c>
      <c r="I234" t="s">
        <v>64</v>
      </c>
      <c r="J234" t="s">
        <v>120</v>
      </c>
      <c r="K234">
        <v>24</v>
      </c>
      <c r="L234">
        <v>4.18</v>
      </c>
      <c r="N234" s="1"/>
      <c r="O234" t="s">
        <v>57</v>
      </c>
      <c r="P234">
        <v>15984.09</v>
      </c>
      <c r="Q234" t="s">
        <v>66</v>
      </c>
      <c r="R234" t="s">
        <v>92</v>
      </c>
      <c r="S234" t="s">
        <v>46</v>
      </c>
      <c r="T234" t="s">
        <v>47</v>
      </c>
      <c r="U234" t="s">
        <v>49</v>
      </c>
      <c r="V234" t="s">
        <v>49</v>
      </c>
      <c r="W234" t="s">
        <v>57</v>
      </c>
      <c r="X234">
        <f>YEAR(Table1[[#This Row],[BookingDate]])</f>
        <v>2024</v>
      </c>
      <c r="Y234" t="str">
        <f>TEXT(Table1[[#This Row],[BookingDate]],"mmm")</f>
        <v>Mar</v>
      </c>
      <c r="Z234" t="str">
        <f>TEXT(Table1[[#This Row],[BookingDate]],"mmm-yyy")</f>
        <v>Mar-2024</v>
      </c>
      <c r="AA234" t="str">
        <f>IF(Table1[[#This Row],[ResolutionHours]]="","Pending",IF(Table1[[#This Row],[ResolutionHours]]&lt;=4,"0-4 Hours",IF(Table1[[#This Row],[ResolutionHours]]&lt;=8,"5-8 Hours",IF(Table1[[#This Row],[ResolutionHours]]&lt;=24,"9-24 Hours",IF(Table1[[#This Row],[ResolutionHours]]&lt;=48,"25-48 Hours","48+ Hours")))))</f>
        <v>Pending</v>
      </c>
      <c r="AB234" t="str">
        <f>IF(Table1[[#This Row],[ResolutionHours]]="","",Table1[[#This Row],[ResolutionHours]]-Table1[[#This Row],[SLATargetHours]])</f>
        <v/>
      </c>
    </row>
    <row r="235" spans="1:28" x14ac:dyDescent="0.25">
      <c r="A235" t="s">
        <v>310</v>
      </c>
      <c r="B235" t="s">
        <v>35</v>
      </c>
      <c r="C235" s="1">
        <v>45356.072083333333</v>
      </c>
      <c r="D235" t="s">
        <v>51</v>
      </c>
      <c r="E235" t="s">
        <v>52</v>
      </c>
      <c r="F235" t="s">
        <v>126</v>
      </c>
      <c r="G235" t="s">
        <v>39</v>
      </c>
      <c r="H235" t="s">
        <v>40</v>
      </c>
      <c r="I235" t="s">
        <v>82</v>
      </c>
      <c r="J235" t="s">
        <v>120</v>
      </c>
      <c r="K235">
        <v>24</v>
      </c>
      <c r="L235">
        <v>0.97</v>
      </c>
      <c r="M235">
        <v>22.31</v>
      </c>
      <c r="N235" s="1">
        <v>45357.001502500003</v>
      </c>
      <c r="O235" t="s">
        <v>43</v>
      </c>
      <c r="P235">
        <v>22.31</v>
      </c>
      <c r="Q235" t="s">
        <v>58</v>
      </c>
      <c r="R235" t="s">
        <v>114</v>
      </c>
      <c r="S235" t="s">
        <v>46</v>
      </c>
      <c r="T235" t="s">
        <v>100</v>
      </c>
      <c r="U235" t="s">
        <v>48</v>
      </c>
      <c r="V235" t="s">
        <v>49</v>
      </c>
      <c r="W235" t="s">
        <v>43</v>
      </c>
      <c r="X235">
        <f>YEAR(Table1[[#This Row],[BookingDate]])</f>
        <v>2024</v>
      </c>
      <c r="Y235" t="str">
        <f>TEXT(Table1[[#This Row],[BookingDate]],"mmm")</f>
        <v>Mar</v>
      </c>
      <c r="Z235" t="str">
        <f>TEXT(Table1[[#This Row],[BookingDate]],"mmm-yyy")</f>
        <v>Mar-2024</v>
      </c>
      <c r="AA235" t="str">
        <f>IF(Table1[[#This Row],[ResolutionHours]]="","Pending",IF(Table1[[#This Row],[ResolutionHours]]&lt;=4,"0-4 Hours",IF(Table1[[#This Row],[ResolutionHours]]&lt;=8,"5-8 Hours",IF(Table1[[#This Row],[ResolutionHours]]&lt;=24,"9-24 Hours",IF(Table1[[#This Row],[ResolutionHours]]&lt;=48,"25-48 Hours","48+ Hours")))))</f>
        <v>9-24 Hours</v>
      </c>
      <c r="AB235">
        <f>IF(Table1[[#This Row],[ResolutionHours]]="","",Table1[[#This Row],[ResolutionHours]]-Table1[[#This Row],[SLATargetHours]])</f>
        <v>-1.6900000000000013</v>
      </c>
    </row>
    <row r="236" spans="1:28" x14ac:dyDescent="0.25">
      <c r="A236" t="s">
        <v>842</v>
      </c>
      <c r="B236" t="s">
        <v>35</v>
      </c>
      <c r="C236" s="1">
        <v>45356.115277777782</v>
      </c>
      <c r="D236" t="s">
        <v>51</v>
      </c>
      <c r="E236" t="s">
        <v>77</v>
      </c>
      <c r="F236" t="s">
        <v>90</v>
      </c>
      <c r="G236" t="s">
        <v>39</v>
      </c>
      <c r="H236" t="s">
        <v>40</v>
      </c>
      <c r="I236" t="s">
        <v>46</v>
      </c>
      <c r="J236" t="s">
        <v>113</v>
      </c>
      <c r="K236">
        <v>24</v>
      </c>
      <c r="L236">
        <v>3.82</v>
      </c>
      <c r="M236">
        <v>13.53</v>
      </c>
      <c r="N236" s="1">
        <v>45356.679092430553</v>
      </c>
      <c r="O236" t="s">
        <v>43</v>
      </c>
      <c r="P236">
        <v>13.53</v>
      </c>
      <c r="Q236" t="s">
        <v>66</v>
      </c>
      <c r="R236" t="s">
        <v>45</v>
      </c>
      <c r="S236" t="s">
        <v>68</v>
      </c>
      <c r="T236" t="s">
        <v>115</v>
      </c>
      <c r="U236" t="s">
        <v>49</v>
      </c>
      <c r="V236" t="s">
        <v>49</v>
      </c>
      <c r="W236" t="s">
        <v>43</v>
      </c>
      <c r="X236">
        <f>YEAR(Table1[[#This Row],[BookingDate]])</f>
        <v>2024</v>
      </c>
      <c r="Y236" t="str">
        <f>TEXT(Table1[[#This Row],[BookingDate]],"mmm")</f>
        <v>Mar</v>
      </c>
      <c r="Z236" t="str">
        <f>TEXT(Table1[[#This Row],[BookingDate]],"mmm-yyy")</f>
        <v>Mar-2024</v>
      </c>
      <c r="AA236" t="str">
        <f>IF(Table1[[#This Row],[ResolutionHours]]="","Pending",IF(Table1[[#This Row],[ResolutionHours]]&lt;=4,"0-4 Hours",IF(Table1[[#This Row],[ResolutionHours]]&lt;=8,"5-8 Hours",IF(Table1[[#This Row],[ResolutionHours]]&lt;=24,"9-24 Hours",IF(Table1[[#This Row],[ResolutionHours]]&lt;=48,"25-48 Hours","48+ Hours")))))</f>
        <v>9-24 Hours</v>
      </c>
      <c r="AB236">
        <f>IF(Table1[[#This Row],[ResolutionHours]]="","",Table1[[#This Row],[ResolutionHours]]-Table1[[#This Row],[SLATargetHours]])</f>
        <v>-10.47</v>
      </c>
    </row>
    <row r="237" spans="1:28" x14ac:dyDescent="0.25">
      <c r="A237" t="s">
        <v>2243</v>
      </c>
      <c r="B237" t="s">
        <v>2126</v>
      </c>
      <c r="C237" s="1">
        <v>45356.641967592594</v>
      </c>
      <c r="D237" t="s">
        <v>87</v>
      </c>
      <c r="E237" t="s">
        <v>2142</v>
      </c>
      <c r="F237" t="s">
        <v>72</v>
      </c>
      <c r="G237" t="s">
        <v>2128</v>
      </c>
      <c r="H237" t="s">
        <v>63</v>
      </c>
      <c r="I237" t="s">
        <v>82</v>
      </c>
      <c r="J237" t="s">
        <v>91</v>
      </c>
      <c r="K237">
        <v>72</v>
      </c>
      <c r="L237">
        <v>4.2300000000000004</v>
      </c>
      <c r="N237" s="1"/>
      <c r="O237" t="s">
        <v>57</v>
      </c>
      <c r="P237">
        <v>15968.59</v>
      </c>
      <c r="Q237" t="s">
        <v>44</v>
      </c>
      <c r="R237" t="s">
        <v>67</v>
      </c>
      <c r="S237" t="s">
        <v>68</v>
      </c>
      <c r="T237" t="s">
        <v>61</v>
      </c>
      <c r="U237" t="s">
        <v>49</v>
      </c>
      <c r="V237" t="s">
        <v>49</v>
      </c>
      <c r="W237" t="s">
        <v>57</v>
      </c>
      <c r="X237">
        <f>YEAR(Table1[[#This Row],[BookingDate]])</f>
        <v>2024</v>
      </c>
      <c r="Y237" t="str">
        <f>TEXT(Table1[[#This Row],[BookingDate]],"mmm")</f>
        <v>Mar</v>
      </c>
      <c r="Z237" t="str">
        <f>TEXT(Table1[[#This Row],[BookingDate]],"mmm-yyy")</f>
        <v>Mar-2024</v>
      </c>
      <c r="AA237" t="str">
        <f>IF(Table1[[#This Row],[ResolutionHours]]="","Pending",IF(Table1[[#This Row],[ResolutionHours]]&lt;=4,"0-4 Hours",IF(Table1[[#This Row],[ResolutionHours]]&lt;=8,"5-8 Hours",IF(Table1[[#This Row],[ResolutionHours]]&lt;=24,"9-24 Hours",IF(Table1[[#This Row],[ResolutionHours]]&lt;=48,"25-48 Hours","48+ Hours")))))</f>
        <v>Pending</v>
      </c>
      <c r="AB237" t="str">
        <f>IF(Table1[[#This Row],[ResolutionHours]]="","",Table1[[#This Row],[ResolutionHours]]-Table1[[#This Row],[SLATargetHours]])</f>
        <v/>
      </c>
    </row>
    <row r="238" spans="1:28" x14ac:dyDescent="0.25">
      <c r="A238" t="s">
        <v>2273</v>
      </c>
      <c r="B238" t="s">
        <v>2126</v>
      </c>
      <c r="C238" s="1">
        <v>45356.709351851852</v>
      </c>
      <c r="D238" t="s">
        <v>36</v>
      </c>
      <c r="E238" t="s">
        <v>2130</v>
      </c>
      <c r="F238" t="s">
        <v>130</v>
      </c>
      <c r="G238" t="s">
        <v>2128</v>
      </c>
      <c r="H238" t="s">
        <v>54</v>
      </c>
      <c r="I238" t="s">
        <v>73</v>
      </c>
      <c r="J238" t="s">
        <v>99</v>
      </c>
      <c r="K238">
        <v>48</v>
      </c>
      <c r="L238">
        <v>0.1</v>
      </c>
      <c r="N238" s="1"/>
      <c r="O238" t="s">
        <v>57</v>
      </c>
      <c r="P238">
        <v>15966.98</v>
      </c>
      <c r="Q238" t="s">
        <v>58</v>
      </c>
      <c r="R238" t="s">
        <v>45</v>
      </c>
      <c r="S238" t="s">
        <v>60</v>
      </c>
      <c r="T238" t="s">
        <v>100</v>
      </c>
      <c r="U238" t="s">
        <v>49</v>
      </c>
      <c r="V238" t="s">
        <v>49</v>
      </c>
      <c r="W238" t="s">
        <v>57</v>
      </c>
      <c r="X238">
        <f>YEAR(Table1[[#This Row],[BookingDate]])</f>
        <v>2024</v>
      </c>
      <c r="Y238" t="str">
        <f>TEXT(Table1[[#This Row],[BookingDate]],"mmm")</f>
        <v>Mar</v>
      </c>
      <c r="Z238" t="str">
        <f>TEXT(Table1[[#This Row],[BookingDate]],"mmm-yyy")</f>
        <v>Mar-2024</v>
      </c>
      <c r="AA238" t="str">
        <f>IF(Table1[[#This Row],[ResolutionHours]]="","Pending",IF(Table1[[#This Row],[ResolutionHours]]&lt;=4,"0-4 Hours",IF(Table1[[#This Row],[ResolutionHours]]&lt;=8,"5-8 Hours",IF(Table1[[#This Row],[ResolutionHours]]&lt;=24,"9-24 Hours",IF(Table1[[#This Row],[ResolutionHours]]&lt;=48,"25-48 Hours","48+ Hours")))))</f>
        <v>Pending</v>
      </c>
      <c r="AB238" t="str">
        <f>IF(Table1[[#This Row],[ResolutionHours]]="","",Table1[[#This Row],[ResolutionHours]]-Table1[[#This Row],[SLATargetHours]])</f>
        <v/>
      </c>
    </row>
    <row r="239" spans="1:28" x14ac:dyDescent="0.25">
      <c r="A239" t="s">
        <v>2289</v>
      </c>
      <c r="B239" t="s">
        <v>2126</v>
      </c>
      <c r="C239" s="1">
        <v>45357.109270833331</v>
      </c>
      <c r="D239" t="s">
        <v>87</v>
      </c>
      <c r="E239" t="s">
        <v>2136</v>
      </c>
      <c r="F239" t="s">
        <v>95</v>
      </c>
      <c r="G239" t="s">
        <v>2128</v>
      </c>
      <c r="H239" t="s">
        <v>136</v>
      </c>
      <c r="I239" t="s">
        <v>46</v>
      </c>
      <c r="J239" t="s">
        <v>157</v>
      </c>
      <c r="K239">
        <v>72</v>
      </c>
      <c r="L239">
        <v>2.5</v>
      </c>
      <c r="N239" s="1"/>
      <c r="O239" t="s">
        <v>57</v>
      </c>
      <c r="P239">
        <v>15957.38</v>
      </c>
      <c r="Q239" t="s">
        <v>58</v>
      </c>
      <c r="R239" t="s">
        <v>67</v>
      </c>
      <c r="S239" t="s">
        <v>60</v>
      </c>
      <c r="T239" t="s">
        <v>85</v>
      </c>
      <c r="U239" t="s">
        <v>49</v>
      </c>
      <c r="V239" t="s">
        <v>49</v>
      </c>
      <c r="W239" t="s">
        <v>57</v>
      </c>
      <c r="X239">
        <f>YEAR(Table1[[#This Row],[BookingDate]])</f>
        <v>2024</v>
      </c>
      <c r="Y239" t="str">
        <f>TEXT(Table1[[#This Row],[BookingDate]],"mmm")</f>
        <v>Mar</v>
      </c>
      <c r="Z239" t="str">
        <f>TEXT(Table1[[#This Row],[BookingDate]],"mmm-yyy")</f>
        <v>Mar-2024</v>
      </c>
      <c r="AA239" t="str">
        <f>IF(Table1[[#This Row],[ResolutionHours]]="","Pending",IF(Table1[[#This Row],[ResolutionHours]]&lt;=4,"0-4 Hours",IF(Table1[[#This Row],[ResolutionHours]]&lt;=8,"5-8 Hours",IF(Table1[[#This Row],[ResolutionHours]]&lt;=24,"9-24 Hours",IF(Table1[[#This Row],[ResolutionHours]]&lt;=48,"25-48 Hours","48+ Hours")))))</f>
        <v>Pending</v>
      </c>
      <c r="AB239" t="str">
        <f>IF(Table1[[#This Row],[ResolutionHours]]="","",Table1[[#This Row],[ResolutionHours]]-Table1[[#This Row],[SLATargetHours]])</f>
        <v/>
      </c>
    </row>
    <row r="240" spans="1:28" x14ac:dyDescent="0.25">
      <c r="A240" t="s">
        <v>34</v>
      </c>
      <c r="B240" t="s">
        <v>35</v>
      </c>
      <c r="C240" s="1">
        <v>45357.242442129631</v>
      </c>
      <c r="D240" t="s">
        <v>36</v>
      </c>
      <c r="E240" t="s">
        <v>37</v>
      </c>
      <c r="F240" t="s">
        <v>38</v>
      </c>
      <c r="G240" t="s">
        <v>39</v>
      </c>
      <c r="H240" t="s">
        <v>40</v>
      </c>
      <c r="I240" t="s">
        <v>41</v>
      </c>
      <c r="J240" t="s">
        <v>42</v>
      </c>
      <c r="K240">
        <v>48</v>
      </c>
      <c r="L240">
        <v>3.19</v>
      </c>
      <c r="M240">
        <v>29.31</v>
      </c>
      <c r="N240" s="1">
        <v>45358.463888935177</v>
      </c>
      <c r="O240" t="s">
        <v>43</v>
      </c>
      <c r="P240">
        <v>29.31</v>
      </c>
      <c r="Q240" t="s">
        <v>44</v>
      </c>
      <c r="R240" t="s">
        <v>45</v>
      </c>
      <c r="S240" t="s">
        <v>46</v>
      </c>
      <c r="T240" t="s">
        <v>47</v>
      </c>
      <c r="U240" t="s">
        <v>48</v>
      </c>
      <c r="V240" t="s">
        <v>49</v>
      </c>
      <c r="W240" t="s">
        <v>43</v>
      </c>
      <c r="X240">
        <f>YEAR(Table1[[#This Row],[BookingDate]])</f>
        <v>2024</v>
      </c>
      <c r="Y240" t="str">
        <f>TEXT(Table1[[#This Row],[BookingDate]],"mmm")</f>
        <v>Mar</v>
      </c>
      <c r="Z240" t="str">
        <f>TEXT(Table1[[#This Row],[BookingDate]],"mmm-yyy")</f>
        <v>Mar-2024</v>
      </c>
      <c r="AA240" t="str">
        <f>IF(Table1[[#This Row],[ResolutionHours]]="","Pending",IF(Table1[[#This Row],[ResolutionHours]]&lt;=4,"0-4 Hours",IF(Table1[[#This Row],[ResolutionHours]]&lt;=8,"5-8 Hours",IF(Table1[[#This Row],[ResolutionHours]]&lt;=24,"9-24 Hours",IF(Table1[[#This Row],[ResolutionHours]]&lt;=48,"25-48 Hours","48+ Hours")))))</f>
        <v>25-48 Hours</v>
      </c>
      <c r="AB240">
        <f>IF(Table1[[#This Row],[ResolutionHours]]="","",Table1[[#This Row],[ResolutionHours]]-Table1[[#This Row],[SLATargetHours]])</f>
        <v>-18.690000000000001</v>
      </c>
    </row>
    <row r="241" spans="1:28" x14ac:dyDescent="0.25">
      <c r="A241" t="s">
        <v>1225</v>
      </c>
      <c r="B241" t="s">
        <v>1116</v>
      </c>
      <c r="C241" s="1">
        <v>45357.345763888887</v>
      </c>
      <c r="D241" t="s">
        <v>104</v>
      </c>
      <c r="E241" t="s">
        <v>1120</v>
      </c>
      <c r="F241" t="s">
        <v>90</v>
      </c>
      <c r="G241" t="s">
        <v>1118</v>
      </c>
      <c r="H241" t="s">
        <v>54</v>
      </c>
      <c r="I241" t="s">
        <v>64</v>
      </c>
      <c r="J241" t="s">
        <v>88</v>
      </c>
      <c r="K241">
        <v>8</v>
      </c>
      <c r="L241">
        <v>0.18</v>
      </c>
      <c r="N241" s="1"/>
      <c r="O241" t="s">
        <v>57</v>
      </c>
      <c r="P241">
        <v>15951.7</v>
      </c>
      <c r="Q241" t="s">
        <v>58</v>
      </c>
      <c r="R241" t="s">
        <v>92</v>
      </c>
      <c r="S241" t="s">
        <v>79</v>
      </c>
      <c r="T241" t="s">
        <v>47</v>
      </c>
      <c r="U241" t="s">
        <v>49</v>
      </c>
      <c r="V241" t="s">
        <v>49</v>
      </c>
      <c r="W241" t="s">
        <v>57</v>
      </c>
      <c r="X241">
        <f>YEAR(Table1[[#This Row],[BookingDate]])</f>
        <v>2024</v>
      </c>
      <c r="Y241" t="str">
        <f>TEXT(Table1[[#This Row],[BookingDate]],"mmm")</f>
        <v>Mar</v>
      </c>
      <c r="Z241" t="str">
        <f>TEXT(Table1[[#This Row],[BookingDate]],"mmm-yyy")</f>
        <v>Mar-2024</v>
      </c>
      <c r="AA241" t="str">
        <f>IF(Table1[[#This Row],[ResolutionHours]]="","Pending",IF(Table1[[#This Row],[ResolutionHours]]&lt;=4,"0-4 Hours",IF(Table1[[#This Row],[ResolutionHours]]&lt;=8,"5-8 Hours",IF(Table1[[#This Row],[ResolutionHours]]&lt;=24,"9-24 Hours",IF(Table1[[#This Row],[ResolutionHours]]&lt;=48,"25-48 Hours","48+ Hours")))))</f>
        <v>Pending</v>
      </c>
      <c r="AB241" t="str">
        <f>IF(Table1[[#This Row],[ResolutionHours]]="","",Table1[[#This Row],[ResolutionHours]]-Table1[[#This Row],[SLATargetHours]])</f>
        <v/>
      </c>
    </row>
    <row r="242" spans="1:28" x14ac:dyDescent="0.25">
      <c r="A242" t="s">
        <v>1565</v>
      </c>
      <c r="B242" t="s">
        <v>1116</v>
      </c>
      <c r="C242" s="1">
        <v>45357.649467592593</v>
      </c>
      <c r="D242" t="s">
        <v>36</v>
      </c>
      <c r="E242" t="s">
        <v>1117</v>
      </c>
      <c r="F242" t="s">
        <v>38</v>
      </c>
      <c r="G242" t="s">
        <v>1118</v>
      </c>
      <c r="H242" t="s">
        <v>40</v>
      </c>
      <c r="I242" t="s">
        <v>73</v>
      </c>
      <c r="J242" t="s">
        <v>113</v>
      </c>
      <c r="K242">
        <v>48</v>
      </c>
      <c r="L242">
        <v>3.54</v>
      </c>
      <c r="M242">
        <v>36.99</v>
      </c>
      <c r="N242" s="1">
        <v>45359.190594444437</v>
      </c>
      <c r="O242" t="s">
        <v>43</v>
      </c>
      <c r="P242">
        <v>36.99</v>
      </c>
      <c r="Q242" t="s">
        <v>66</v>
      </c>
      <c r="R242" t="s">
        <v>114</v>
      </c>
      <c r="S242" t="s">
        <v>68</v>
      </c>
      <c r="T242" t="s">
        <v>61</v>
      </c>
      <c r="U242" t="s">
        <v>49</v>
      </c>
      <c r="V242" t="s">
        <v>49</v>
      </c>
      <c r="W242" t="s">
        <v>43</v>
      </c>
      <c r="X242">
        <f>YEAR(Table1[[#This Row],[BookingDate]])</f>
        <v>2024</v>
      </c>
      <c r="Y242" t="str">
        <f>TEXT(Table1[[#This Row],[BookingDate]],"mmm")</f>
        <v>Mar</v>
      </c>
      <c r="Z242" t="str">
        <f>TEXT(Table1[[#This Row],[BookingDate]],"mmm-yyy")</f>
        <v>Mar-2024</v>
      </c>
      <c r="AA242" t="str">
        <f>IF(Table1[[#This Row],[ResolutionHours]]="","Pending",IF(Table1[[#This Row],[ResolutionHours]]&lt;=4,"0-4 Hours",IF(Table1[[#This Row],[ResolutionHours]]&lt;=8,"5-8 Hours",IF(Table1[[#This Row],[ResolutionHours]]&lt;=24,"9-24 Hours",IF(Table1[[#This Row],[ResolutionHours]]&lt;=48,"25-48 Hours","48+ Hours")))))</f>
        <v>25-48 Hours</v>
      </c>
      <c r="AB242">
        <f>IF(Table1[[#This Row],[ResolutionHours]]="","",Table1[[#This Row],[ResolutionHours]]-Table1[[#This Row],[SLATargetHours]])</f>
        <v>-11.009999999999998</v>
      </c>
    </row>
    <row r="243" spans="1:28" x14ac:dyDescent="0.25">
      <c r="A243" t="s">
        <v>286</v>
      </c>
      <c r="B243" t="s">
        <v>35</v>
      </c>
      <c r="C243" s="1">
        <v>45357.824976851851</v>
      </c>
      <c r="D243" t="s">
        <v>51</v>
      </c>
      <c r="E243" t="s">
        <v>71</v>
      </c>
      <c r="F243" t="s">
        <v>72</v>
      </c>
      <c r="G243" t="s">
        <v>39</v>
      </c>
      <c r="H243" t="s">
        <v>136</v>
      </c>
      <c r="I243" t="s">
        <v>55</v>
      </c>
      <c r="J243" t="s">
        <v>88</v>
      </c>
      <c r="K243">
        <v>24</v>
      </c>
      <c r="L243">
        <v>4.9800000000000004</v>
      </c>
      <c r="N243" s="1"/>
      <c r="O243" t="s">
        <v>57</v>
      </c>
      <c r="P243">
        <v>15940.2</v>
      </c>
      <c r="Q243" t="s">
        <v>44</v>
      </c>
      <c r="R243" t="s">
        <v>114</v>
      </c>
      <c r="S243" t="s">
        <v>60</v>
      </c>
      <c r="T243" t="s">
        <v>69</v>
      </c>
      <c r="U243" t="s">
        <v>49</v>
      </c>
      <c r="V243" t="s">
        <v>49</v>
      </c>
      <c r="W243" t="s">
        <v>57</v>
      </c>
      <c r="X243">
        <f>YEAR(Table1[[#This Row],[BookingDate]])</f>
        <v>2024</v>
      </c>
      <c r="Y243" t="str">
        <f>TEXT(Table1[[#This Row],[BookingDate]],"mmm")</f>
        <v>Mar</v>
      </c>
      <c r="Z243" t="str">
        <f>TEXT(Table1[[#This Row],[BookingDate]],"mmm-yyy")</f>
        <v>Mar-2024</v>
      </c>
      <c r="AA243" t="str">
        <f>IF(Table1[[#This Row],[ResolutionHours]]="","Pending",IF(Table1[[#This Row],[ResolutionHours]]&lt;=4,"0-4 Hours",IF(Table1[[#This Row],[ResolutionHours]]&lt;=8,"5-8 Hours",IF(Table1[[#This Row],[ResolutionHours]]&lt;=24,"9-24 Hours",IF(Table1[[#This Row],[ResolutionHours]]&lt;=48,"25-48 Hours","48+ Hours")))))</f>
        <v>Pending</v>
      </c>
      <c r="AB243" t="str">
        <f>IF(Table1[[#This Row],[ResolutionHours]]="","",Table1[[#This Row],[ResolutionHours]]-Table1[[#This Row],[SLATargetHours]])</f>
        <v/>
      </c>
    </row>
    <row r="244" spans="1:28" x14ac:dyDescent="0.25">
      <c r="A244" t="s">
        <v>809</v>
      </c>
      <c r="B244" t="s">
        <v>35</v>
      </c>
      <c r="C244" s="1">
        <v>45357.867060185177</v>
      </c>
      <c r="D244" t="s">
        <v>36</v>
      </c>
      <c r="E244" t="s">
        <v>77</v>
      </c>
      <c r="F244" t="s">
        <v>90</v>
      </c>
      <c r="G244" t="s">
        <v>39</v>
      </c>
      <c r="H244" t="s">
        <v>40</v>
      </c>
      <c r="I244" t="s">
        <v>55</v>
      </c>
      <c r="J244" t="s">
        <v>91</v>
      </c>
      <c r="K244">
        <v>48</v>
      </c>
      <c r="L244">
        <v>2.87</v>
      </c>
      <c r="M244">
        <v>31.9</v>
      </c>
      <c r="N244" s="1">
        <v>45359.196341608797</v>
      </c>
      <c r="O244" t="s">
        <v>43</v>
      </c>
      <c r="P244">
        <v>31.9</v>
      </c>
      <c r="Q244" t="s">
        <v>44</v>
      </c>
      <c r="R244" t="s">
        <v>92</v>
      </c>
      <c r="S244" t="s">
        <v>68</v>
      </c>
      <c r="T244" t="s">
        <v>121</v>
      </c>
      <c r="U244" t="s">
        <v>49</v>
      </c>
      <c r="V244" t="s">
        <v>49</v>
      </c>
      <c r="W244" t="s">
        <v>43</v>
      </c>
      <c r="X244">
        <f>YEAR(Table1[[#This Row],[BookingDate]])</f>
        <v>2024</v>
      </c>
      <c r="Y244" t="str">
        <f>TEXT(Table1[[#This Row],[BookingDate]],"mmm")</f>
        <v>Mar</v>
      </c>
      <c r="Z244" t="str">
        <f>TEXT(Table1[[#This Row],[BookingDate]],"mmm-yyy")</f>
        <v>Mar-2024</v>
      </c>
      <c r="AA244" t="str">
        <f>IF(Table1[[#This Row],[ResolutionHours]]="","Pending",IF(Table1[[#This Row],[ResolutionHours]]&lt;=4,"0-4 Hours",IF(Table1[[#This Row],[ResolutionHours]]&lt;=8,"5-8 Hours",IF(Table1[[#This Row],[ResolutionHours]]&lt;=24,"9-24 Hours",IF(Table1[[#This Row],[ResolutionHours]]&lt;=48,"25-48 Hours","48+ Hours")))))</f>
        <v>25-48 Hours</v>
      </c>
      <c r="AB244">
        <f>IF(Table1[[#This Row],[ResolutionHours]]="","",Table1[[#This Row],[ResolutionHours]]-Table1[[#This Row],[SLATargetHours]])</f>
        <v>-16.100000000000001</v>
      </c>
    </row>
    <row r="245" spans="1:28" x14ac:dyDescent="0.25">
      <c r="A245" t="s">
        <v>1787</v>
      </c>
      <c r="B245" t="s">
        <v>1116</v>
      </c>
      <c r="C245" s="1">
        <v>45358.036319444444</v>
      </c>
      <c r="D245" t="s">
        <v>104</v>
      </c>
      <c r="E245" t="s">
        <v>1120</v>
      </c>
      <c r="F245" t="s">
        <v>72</v>
      </c>
      <c r="G245" t="s">
        <v>1118</v>
      </c>
      <c r="H245" t="s">
        <v>136</v>
      </c>
      <c r="I245" t="s">
        <v>55</v>
      </c>
      <c r="J245" t="s">
        <v>74</v>
      </c>
      <c r="K245">
        <v>8</v>
      </c>
      <c r="L245">
        <v>0.56999999999999995</v>
      </c>
      <c r="N245" s="1"/>
      <c r="O245" t="s">
        <v>57</v>
      </c>
      <c r="P245">
        <v>15935.13</v>
      </c>
      <c r="Q245" t="s">
        <v>58</v>
      </c>
      <c r="R245" t="s">
        <v>92</v>
      </c>
      <c r="S245" t="s">
        <v>96</v>
      </c>
      <c r="T245" t="s">
        <v>121</v>
      </c>
      <c r="U245" t="s">
        <v>49</v>
      </c>
      <c r="V245" t="s">
        <v>49</v>
      </c>
      <c r="W245" t="s">
        <v>57</v>
      </c>
      <c r="X245">
        <f>YEAR(Table1[[#This Row],[BookingDate]])</f>
        <v>2024</v>
      </c>
      <c r="Y245" t="str">
        <f>TEXT(Table1[[#This Row],[BookingDate]],"mmm")</f>
        <v>Mar</v>
      </c>
      <c r="Z245" t="str">
        <f>TEXT(Table1[[#This Row],[BookingDate]],"mmm-yyy")</f>
        <v>Mar-2024</v>
      </c>
      <c r="AA245" t="str">
        <f>IF(Table1[[#This Row],[ResolutionHours]]="","Pending",IF(Table1[[#This Row],[ResolutionHours]]&lt;=4,"0-4 Hours",IF(Table1[[#This Row],[ResolutionHours]]&lt;=8,"5-8 Hours",IF(Table1[[#This Row],[ResolutionHours]]&lt;=24,"9-24 Hours",IF(Table1[[#This Row],[ResolutionHours]]&lt;=48,"25-48 Hours","48+ Hours")))))</f>
        <v>Pending</v>
      </c>
      <c r="AB245" t="str">
        <f>IF(Table1[[#This Row],[ResolutionHours]]="","",Table1[[#This Row],[ResolutionHours]]-Table1[[#This Row],[SLATargetHours]])</f>
        <v/>
      </c>
    </row>
    <row r="246" spans="1:28" x14ac:dyDescent="0.25">
      <c r="A246" t="s">
        <v>940</v>
      </c>
      <c r="B246" t="s">
        <v>35</v>
      </c>
      <c r="C246" s="1">
        <v>45358.112164351849</v>
      </c>
      <c r="D246" t="s">
        <v>104</v>
      </c>
      <c r="E246" t="s">
        <v>77</v>
      </c>
      <c r="F246" t="s">
        <v>90</v>
      </c>
      <c r="G246" t="s">
        <v>39</v>
      </c>
      <c r="H246" t="s">
        <v>40</v>
      </c>
      <c r="I246" t="s">
        <v>64</v>
      </c>
      <c r="J246" t="s">
        <v>134</v>
      </c>
      <c r="K246">
        <v>8</v>
      </c>
      <c r="L246">
        <v>1.1599999999999999</v>
      </c>
      <c r="M246">
        <v>4.8899999999999997</v>
      </c>
      <c r="N246" s="1">
        <v>45358.315794571761</v>
      </c>
      <c r="O246" t="s">
        <v>43</v>
      </c>
      <c r="P246">
        <v>4.8899999999999997</v>
      </c>
      <c r="Q246" t="s">
        <v>58</v>
      </c>
      <c r="R246" t="s">
        <v>59</v>
      </c>
      <c r="S246" t="s">
        <v>79</v>
      </c>
      <c r="T246" t="s">
        <v>121</v>
      </c>
      <c r="U246" t="s">
        <v>49</v>
      </c>
      <c r="V246" t="s">
        <v>49</v>
      </c>
      <c r="W246" t="s">
        <v>43</v>
      </c>
      <c r="X246">
        <f>YEAR(Table1[[#This Row],[BookingDate]])</f>
        <v>2024</v>
      </c>
      <c r="Y246" t="str">
        <f>TEXT(Table1[[#This Row],[BookingDate]],"mmm")</f>
        <v>Mar</v>
      </c>
      <c r="Z246" t="str">
        <f>TEXT(Table1[[#This Row],[BookingDate]],"mmm-yyy")</f>
        <v>Mar-2024</v>
      </c>
      <c r="AA246" t="str">
        <f>IF(Table1[[#This Row],[ResolutionHours]]="","Pending",IF(Table1[[#This Row],[ResolutionHours]]&lt;=4,"0-4 Hours",IF(Table1[[#This Row],[ResolutionHours]]&lt;=8,"5-8 Hours",IF(Table1[[#This Row],[ResolutionHours]]&lt;=24,"9-24 Hours",IF(Table1[[#This Row],[ResolutionHours]]&lt;=48,"25-48 Hours","48+ Hours")))))</f>
        <v>5-8 Hours</v>
      </c>
      <c r="AB246">
        <f>IF(Table1[[#This Row],[ResolutionHours]]="","",Table1[[#This Row],[ResolutionHours]]-Table1[[#This Row],[SLATargetHours]])</f>
        <v>-3.1100000000000003</v>
      </c>
    </row>
    <row r="247" spans="1:28" x14ac:dyDescent="0.25">
      <c r="A247" t="s">
        <v>247</v>
      </c>
      <c r="B247" t="s">
        <v>35</v>
      </c>
      <c r="C247" s="1">
        <v>45358.204050925917</v>
      </c>
      <c r="D247" t="s">
        <v>87</v>
      </c>
      <c r="E247" t="s">
        <v>71</v>
      </c>
      <c r="F247" t="s">
        <v>72</v>
      </c>
      <c r="G247" t="s">
        <v>39</v>
      </c>
      <c r="H247" t="s">
        <v>54</v>
      </c>
      <c r="I247" t="s">
        <v>55</v>
      </c>
      <c r="J247" t="s">
        <v>132</v>
      </c>
      <c r="K247">
        <v>72</v>
      </c>
      <c r="L247">
        <v>1.6</v>
      </c>
      <c r="N247" s="1"/>
      <c r="O247" t="s">
        <v>57</v>
      </c>
      <c r="P247">
        <v>15931.1</v>
      </c>
      <c r="Q247" t="s">
        <v>58</v>
      </c>
      <c r="R247" t="s">
        <v>114</v>
      </c>
      <c r="S247" t="s">
        <v>79</v>
      </c>
      <c r="T247" t="s">
        <v>97</v>
      </c>
      <c r="U247" t="s">
        <v>49</v>
      </c>
      <c r="V247" t="s">
        <v>49</v>
      </c>
      <c r="W247" t="s">
        <v>57</v>
      </c>
      <c r="X247">
        <f>YEAR(Table1[[#This Row],[BookingDate]])</f>
        <v>2024</v>
      </c>
      <c r="Y247" t="str">
        <f>TEXT(Table1[[#This Row],[BookingDate]],"mmm")</f>
        <v>Mar</v>
      </c>
      <c r="Z247" t="str">
        <f>TEXT(Table1[[#This Row],[BookingDate]],"mmm-yyy")</f>
        <v>Mar-2024</v>
      </c>
      <c r="AA247" t="str">
        <f>IF(Table1[[#This Row],[ResolutionHours]]="","Pending",IF(Table1[[#This Row],[ResolutionHours]]&lt;=4,"0-4 Hours",IF(Table1[[#This Row],[ResolutionHours]]&lt;=8,"5-8 Hours",IF(Table1[[#This Row],[ResolutionHours]]&lt;=24,"9-24 Hours",IF(Table1[[#This Row],[ResolutionHours]]&lt;=48,"25-48 Hours","48+ Hours")))))</f>
        <v>Pending</v>
      </c>
      <c r="AB247" t="str">
        <f>IF(Table1[[#This Row],[ResolutionHours]]="","",Table1[[#This Row],[ResolutionHours]]-Table1[[#This Row],[SLATargetHours]])</f>
        <v/>
      </c>
    </row>
    <row r="248" spans="1:28" x14ac:dyDescent="0.25">
      <c r="A248" t="s">
        <v>2702</v>
      </c>
      <c r="B248" t="s">
        <v>2126</v>
      </c>
      <c r="C248" s="1">
        <v>45358.244560185187</v>
      </c>
      <c r="D248" t="s">
        <v>51</v>
      </c>
      <c r="E248" t="s">
        <v>2134</v>
      </c>
      <c r="F248" t="s">
        <v>53</v>
      </c>
      <c r="G248" t="s">
        <v>2128</v>
      </c>
      <c r="H248" t="s">
        <v>136</v>
      </c>
      <c r="I248" t="s">
        <v>82</v>
      </c>
      <c r="J248" t="s">
        <v>78</v>
      </c>
      <c r="K248">
        <v>24</v>
      </c>
      <c r="L248">
        <v>1.73</v>
      </c>
      <c r="N248" s="1"/>
      <c r="O248" t="s">
        <v>57</v>
      </c>
      <c r="P248">
        <v>15930.13</v>
      </c>
      <c r="Q248" t="s">
        <v>44</v>
      </c>
      <c r="R248" t="s">
        <v>45</v>
      </c>
      <c r="S248" t="s">
        <v>96</v>
      </c>
      <c r="T248" t="s">
        <v>85</v>
      </c>
      <c r="U248" t="s">
        <v>49</v>
      </c>
      <c r="V248" t="s">
        <v>49</v>
      </c>
      <c r="W248" t="s">
        <v>57</v>
      </c>
      <c r="X248">
        <f>YEAR(Table1[[#This Row],[BookingDate]])</f>
        <v>2024</v>
      </c>
      <c r="Y248" t="str">
        <f>TEXT(Table1[[#This Row],[BookingDate]],"mmm")</f>
        <v>Mar</v>
      </c>
      <c r="Z248" t="str">
        <f>TEXT(Table1[[#This Row],[BookingDate]],"mmm-yyy")</f>
        <v>Mar-2024</v>
      </c>
      <c r="AA248" t="str">
        <f>IF(Table1[[#This Row],[ResolutionHours]]="","Pending",IF(Table1[[#This Row],[ResolutionHours]]&lt;=4,"0-4 Hours",IF(Table1[[#This Row],[ResolutionHours]]&lt;=8,"5-8 Hours",IF(Table1[[#This Row],[ResolutionHours]]&lt;=24,"9-24 Hours",IF(Table1[[#This Row],[ResolutionHours]]&lt;=48,"25-48 Hours","48+ Hours")))))</f>
        <v>Pending</v>
      </c>
      <c r="AB248" t="str">
        <f>IF(Table1[[#This Row],[ResolutionHours]]="","",Table1[[#This Row],[ResolutionHours]]-Table1[[#This Row],[SLATargetHours]])</f>
        <v/>
      </c>
    </row>
    <row r="249" spans="1:28" x14ac:dyDescent="0.25">
      <c r="A249" t="s">
        <v>473</v>
      </c>
      <c r="B249" t="s">
        <v>35</v>
      </c>
      <c r="C249" s="1">
        <v>45358.468969907408</v>
      </c>
      <c r="D249" t="s">
        <v>51</v>
      </c>
      <c r="E249" t="s">
        <v>105</v>
      </c>
      <c r="F249" t="s">
        <v>126</v>
      </c>
      <c r="G249" t="s">
        <v>39</v>
      </c>
      <c r="H249" t="s">
        <v>40</v>
      </c>
      <c r="I249" t="s">
        <v>55</v>
      </c>
      <c r="J249" t="s">
        <v>160</v>
      </c>
      <c r="K249">
        <v>24</v>
      </c>
      <c r="L249">
        <v>2.0699999999999998</v>
      </c>
      <c r="M249">
        <v>9.6199999999999992</v>
      </c>
      <c r="N249" s="1">
        <v>45358.869830960648</v>
      </c>
      <c r="O249" t="s">
        <v>43</v>
      </c>
      <c r="P249">
        <v>9.6199999999999992</v>
      </c>
      <c r="Q249" t="s">
        <v>66</v>
      </c>
      <c r="R249" t="s">
        <v>67</v>
      </c>
      <c r="S249" t="s">
        <v>79</v>
      </c>
      <c r="T249" t="s">
        <v>93</v>
      </c>
      <c r="U249" t="s">
        <v>49</v>
      </c>
      <c r="V249" t="s">
        <v>49</v>
      </c>
      <c r="W249" t="s">
        <v>43</v>
      </c>
      <c r="X249">
        <f>YEAR(Table1[[#This Row],[BookingDate]])</f>
        <v>2024</v>
      </c>
      <c r="Y249" t="str">
        <f>TEXT(Table1[[#This Row],[BookingDate]],"mmm")</f>
        <v>Mar</v>
      </c>
      <c r="Z249" t="str">
        <f>TEXT(Table1[[#This Row],[BookingDate]],"mmm-yyy")</f>
        <v>Mar-2024</v>
      </c>
      <c r="AA249" t="str">
        <f>IF(Table1[[#This Row],[ResolutionHours]]="","Pending",IF(Table1[[#This Row],[ResolutionHours]]&lt;=4,"0-4 Hours",IF(Table1[[#This Row],[ResolutionHours]]&lt;=8,"5-8 Hours",IF(Table1[[#This Row],[ResolutionHours]]&lt;=24,"9-24 Hours",IF(Table1[[#This Row],[ResolutionHours]]&lt;=48,"25-48 Hours","48+ Hours")))))</f>
        <v>9-24 Hours</v>
      </c>
      <c r="AB249">
        <f>IF(Table1[[#This Row],[ResolutionHours]]="","",Table1[[#This Row],[ResolutionHours]]-Table1[[#This Row],[SLATargetHours]])</f>
        <v>-14.38</v>
      </c>
    </row>
    <row r="250" spans="1:28" x14ac:dyDescent="0.25">
      <c r="A250" t="s">
        <v>2973</v>
      </c>
      <c r="B250" t="s">
        <v>2126</v>
      </c>
      <c r="C250" s="1">
        <v>45358.702256944453</v>
      </c>
      <c r="D250" t="s">
        <v>108</v>
      </c>
      <c r="E250" t="s">
        <v>2136</v>
      </c>
      <c r="F250" t="s">
        <v>126</v>
      </c>
      <c r="G250" t="s">
        <v>2128</v>
      </c>
      <c r="H250" t="s">
        <v>63</v>
      </c>
      <c r="I250" t="s">
        <v>82</v>
      </c>
      <c r="J250" t="s">
        <v>65</v>
      </c>
      <c r="K250">
        <v>4</v>
      </c>
      <c r="L250">
        <v>0.28000000000000003</v>
      </c>
      <c r="N250" s="1"/>
      <c r="O250" t="s">
        <v>57</v>
      </c>
      <c r="P250">
        <v>15919.15</v>
      </c>
      <c r="Q250" t="s">
        <v>111</v>
      </c>
      <c r="R250" t="s">
        <v>92</v>
      </c>
      <c r="S250" t="s">
        <v>79</v>
      </c>
      <c r="T250" t="s">
        <v>121</v>
      </c>
      <c r="U250" t="s">
        <v>49</v>
      </c>
      <c r="V250" t="s">
        <v>48</v>
      </c>
      <c r="W250" t="s">
        <v>57</v>
      </c>
      <c r="X250">
        <f>YEAR(Table1[[#This Row],[BookingDate]])</f>
        <v>2024</v>
      </c>
      <c r="Y250" t="str">
        <f>TEXT(Table1[[#This Row],[BookingDate]],"mmm")</f>
        <v>Mar</v>
      </c>
      <c r="Z250" t="str">
        <f>TEXT(Table1[[#This Row],[BookingDate]],"mmm-yyy")</f>
        <v>Mar-2024</v>
      </c>
      <c r="AA250" t="str">
        <f>IF(Table1[[#This Row],[ResolutionHours]]="","Pending",IF(Table1[[#This Row],[ResolutionHours]]&lt;=4,"0-4 Hours",IF(Table1[[#This Row],[ResolutionHours]]&lt;=8,"5-8 Hours",IF(Table1[[#This Row],[ResolutionHours]]&lt;=24,"9-24 Hours",IF(Table1[[#This Row],[ResolutionHours]]&lt;=48,"25-48 Hours","48+ Hours")))))</f>
        <v>Pending</v>
      </c>
      <c r="AB250" t="str">
        <f>IF(Table1[[#This Row],[ResolutionHours]]="","",Table1[[#This Row],[ResolutionHours]]-Table1[[#This Row],[SLATargetHours]])</f>
        <v/>
      </c>
    </row>
    <row r="251" spans="1:28" x14ac:dyDescent="0.25">
      <c r="A251" t="s">
        <v>1024</v>
      </c>
      <c r="B251" t="s">
        <v>35</v>
      </c>
      <c r="C251" s="1">
        <v>45359.048043981478</v>
      </c>
      <c r="D251" t="s">
        <v>108</v>
      </c>
      <c r="E251" t="s">
        <v>52</v>
      </c>
      <c r="F251" t="s">
        <v>38</v>
      </c>
      <c r="G251" t="s">
        <v>39</v>
      </c>
      <c r="H251" t="s">
        <v>40</v>
      </c>
      <c r="I251" t="s">
        <v>82</v>
      </c>
      <c r="J251" t="s">
        <v>106</v>
      </c>
      <c r="K251">
        <v>4</v>
      </c>
      <c r="L251">
        <v>0.19</v>
      </c>
      <c r="M251">
        <v>1.81</v>
      </c>
      <c r="N251" s="1">
        <v>45359.123647037028</v>
      </c>
      <c r="O251" t="s">
        <v>43</v>
      </c>
      <c r="P251">
        <v>1.81</v>
      </c>
      <c r="Q251" t="s">
        <v>111</v>
      </c>
      <c r="R251" t="s">
        <v>114</v>
      </c>
      <c r="S251" t="s">
        <v>79</v>
      </c>
      <c r="T251" t="s">
        <v>93</v>
      </c>
      <c r="U251" t="s">
        <v>49</v>
      </c>
      <c r="V251" t="s">
        <v>48</v>
      </c>
      <c r="W251" t="s">
        <v>43</v>
      </c>
      <c r="X251">
        <f>YEAR(Table1[[#This Row],[BookingDate]])</f>
        <v>2024</v>
      </c>
      <c r="Y251" t="str">
        <f>TEXT(Table1[[#This Row],[BookingDate]],"mmm")</f>
        <v>Mar</v>
      </c>
      <c r="Z251" t="str">
        <f>TEXT(Table1[[#This Row],[BookingDate]],"mmm-yyy")</f>
        <v>Mar-2024</v>
      </c>
      <c r="AA251" t="str">
        <f>IF(Table1[[#This Row],[ResolutionHours]]="","Pending",IF(Table1[[#This Row],[ResolutionHours]]&lt;=4,"0-4 Hours",IF(Table1[[#This Row],[ResolutionHours]]&lt;=8,"5-8 Hours",IF(Table1[[#This Row],[ResolutionHours]]&lt;=24,"9-24 Hours",IF(Table1[[#This Row],[ResolutionHours]]&lt;=48,"25-48 Hours","48+ Hours")))))</f>
        <v>0-4 Hours</v>
      </c>
      <c r="AB251">
        <f>IF(Table1[[#This Row],[ResolutionHours]]="","",Table1[[#This Row],[ResolutionHours]]-Table1[[#This Row],[SLATargetHours]])</f>
        <v>-2.19</v>
      </c>
    </row>
    <row r="252" spans="1:28" x14ac:dyDescent="0.25">
      <c r="A252" t="s">
        <v>143</v>
      </c>
      <c r="B252" t="s">
        <v>35</v>
      </c>
      <c r="C252" s="1">
        <v>45359.351342592592</v>
      </c>
      <c r="D252" t="s">
        <v>36</v>
      </c>
      <c r="E252" t="s">
        <v>81</v>
      </c>
      <c r="F252" t="s">
        <v>53</v>
      </c>
      <c r="G252" t="s">
        <v>39</v>
      </c>
      <c r="H252" t="s">
        <v>40</v>
      </c>
      <c r="I252" t="s">
        <v>64</v>
      </c>
      <c r="J252" t="s">
        <v>99</v>
      </c>
      <c r="K252">
        <v>48</v>
      </c>
      <c r="L252">
        <v>4.37</v>
      </c>
      <c r="M252">
        <v>23.07</v>
      </c>
      <c r="N252" s="1">
        <v>45360.312715081018</v>
      </c>
      <c r="O252" t="s">
        <v>43</v>
      </c>
      <c r="P252">
        <v>23.07</v>
      </c>
      <c r="Q252" t="s">
        <v>44</v>
      </c>
      <c r="R252" t="s">
        <v>45</v>
      </c>
      <c r="S252" t="s">
        <v>79</v>
      </c>
      <c r="T252" t="s">
        <v>61</v>
      </c>
      <c r="U252" t="s">
        <v>49</v>
      </c>
      <c r="V252" t="s">
        <v>49</v>
      </c>
      <c r="W252" t="s">
        <v>43</v>
      </c>
      <c r="X252">
        <f>YEAR(Table1[[#This Row],[BookingDate]])</f>
        <v>2024</v>
      </c>
      <c r="Y252" t="str">
        <f>TEXT(Table1[[#This Row],[BookingDate]],"mmm")</f>
        <v>Mar</v>
      </c>
      <c r="Z252" t="str">
        <f>TEXT(Table1[[#This Row],[BookingDate]],"mmm-yyy")</f>
        <v>Mar-2024</v>
      </c>
      <c r="AA252" t="str">
        <f>IF(Table1[[#This Row],[ResolutionHours]]="","Pending",IF(Table1[[#This Row],[ResolutionHours]]&lt;=4,"0-4 Hours",IF(Table1[[#This Row],[ResolutionHours]]&lt;=8,"5-8 Hours",IF(Table1[[#This Row],[ResolutionHours]]&lt;=24,"9-24 Hours",IF(Table1[[#This Row],[ResolutionHours]]&lt;=48,"25-48 Hours","48+ Hours")))))</f>
        <v>9-24 Hours</v>
      </c>
      <c r="AB252">
        <f>IF(Table1[[#This Row],[ResolutionHours]]="","",Table1[[#This Row],[ResolutionHours]]-Table1[[#This Row],[SLATargetHours]])</f>
        <v>-24.93</v>
      </c>
    </row>
    <row r="253" spans="1:28" x14ac:dyDescent="0.25">
      <c r="A253" t="s">
        <v>695</v>
      </c>
      <c r="B253" t="s">
        <v>35</v>
      </c>
      <c r="C253" s="1">
        <v>45360.217650462961</v>
      </c>
      <c r="D253" t="s">
        <v>104</v>
      </c>
      <c r="E253" t="s">
        <v>71</v>
      </c>
      <c r="F253" t="s">
        <v>72</v>
      </c>
      <c r="G253" t="s">
        <v>39</v>
      </c>
      <c r="H253" t="s">
        <v>136</v>
      </c>
      <c r="I253" t="s">
        <v>55</v>
      </c>
      <c r="J253" t="s">
        <v>160</v>
      </c>
      <c r="K253">
        <v>8</v>
      </c>
      <c r="L253">
        <v>0.7</v>
      </c>
      <c r="N253" s="1"/>
      <c r="O253" t="s">
        <v>57</v>
      </c>
      <c r="P253">
        <v>15882.78</v>
      </c>
      <c r="Q253" t="s">
        <v>58</v>
      </c>
      <c r="R253" t="s">
        <v>114</v>
      </c>
      <c r="S253" t="s">
        <v>46</v>
      </c>
      <c r="T253" t="s">
        <v>61</v>
      </c>
      <c r="U253" t="s">
        <v>49</v>
      </c>
      <c r="V253" t="s">
        <v>49</v>
      </c>
      <c r="W253" t="s">
        <v>57</v>
      </c>
      <c r="X253">
        <f>YEAR(Table1[[#This Row],[BookingDate]])</f>
        <v>2024</v>
      </c>
      <c r="Y253" t="str">
        <f>TEXT(Table1[[#This Row],[BookingDate]],"mmm")</f>
        <v>Mar</v>
      </c>
      <c r="Z253" t="str">
        <f>TEXT(Table1[[#This Row],[BookingDate]],"mmm-yyy")</f>
        <v>Mar-2024</v>
      </c>
      <c r="AA253" t="str">
        <f>IF(Table1[[#This Row],[ResolutionHours]]="","Pending",IF(Table1[[#This Row],[ResolutionHours]]&lt;=4,"0-4 Hours",IF(Table1[[#This Row],[ResolutionHours]]&lt;=8,"5-8 Hours",IF(Table1[[#This Row],[ResolutionHours]]&lt;=24,"9-24 Hours",IF(Table1[[#This Row],[ResolutionHours]]&lt;=48,"25-48 Hours","48+ Hours")))))</f>
        <v>Pending</v>
      </c>
      <c r="AB253" t="str">
        <f>IF(Table1[[#This Row],[ResolutionHours]]="","",Table1[[#This Row],[ResolutionHours]]-Table1[[#This Row],[SLATargetHours]])</f>
        <v/>
      </c>
    </row>
    <row r="254" spans="1:28" x14ac:dyDescent="0.25">
      <c r="A254" t="s">
        <v>1065</v>
      </c>
      <c r="B254" t="s">
        <v>35</v>
      </c>
      <c r="C254" s="1">
        <v>45360.282141203701</v>
      </c>
      <c r="D254" t="s">
        <v>36</v>
      </c>
      <c r="E254" t="s">
        <v>81</v>
      </c>
      <c r="F254" t="s">
        <v>95</v>
      </c>
      <c r="G254" t="s">
        <v>39</v>
      </c>
      <c r="H254" t="s">
        <v>40</v>
      </c>
      <c r="I254" t="s">
        <v>41</v>
      </c>
      <c r="J254" t="s">
        <v>88</v>
      </c>
      <c r="K254">
        <v>48</v>
      </c>
      <c r="L254">
        <v>1.31</v>
      </c>
      <c r="M254">
        <v>18.48</v>
      </c>
      <c r="N254" s="1">
        <v>45361.052200740742</v>
      </c>
      <c r="O254" t="s">
        <v>43</v>
      </c>
      <c r="P254">
        <v>18.48</v>
      </c>
      <c r="Q254" t="s">
        <v>44</v>
      </c>
      <c r="R254" t="s">
        <v>59</v>
      </c>
      <c r="S254" t="s">
        <v>60</v>
      </c>
      <c r="T254" t="s">
        <v>85</v>
      </c>
      <c r="U254" t="s">
        <v>49</v>
      </c>
      <c r="V254" t="s">
        <v>49</v>
      </c>
      <c r="W254" t="s">
        <v>43</v>
      </c>
      <c r="X254">
        <f>YEAR(Table1[[#This Row],[BookingDate]])</f>
        <v>2024</v>
      </c>
      <c r="Y254" t="str">
        <f>TEXT(Table1[[#This Row],[BookingDate]],"mmm")</f>
        <v>Mar</v>
      </c>
      <c r="Z254" t="str">
        <f>TEXT(Table1[[#This Row],[BookingDate]],"mmm-yyy")</f>
        <v>Mar-2024</v>
      </c>
      <c r="AA254" t="str">
        <f>IF(Table1[[#This Row],[ResolutionHours]]="","Pending",IF(Table1[[#This Row],[ResolutionHours]]&lt;=4,"0-4 Hours",IF(Table1[[#This Row],[ResolutionHours]]&lt;=8,"5-8 Hours",IF(Table1[[#This Row],[ResolutionHours]]&lt;=24,"9-24 Hours",IF(Table1[[#This Row],[ResolutionHours]]&lt;=48,"25-48 Hours","48+ Hours")))))</f>
        <v>9-24 Hours</v>
      </c>
      <c r="AB254">
        <f>IF(Table1[[#This Row],[ResolutionHours]]="","",Table1[[#This Row],[ResolutionHours]]-Table1[[#This Row],[SLATargetHours]])</f>
        <v>-29.52</v>
      </c>
    </row>
    <row r="255" spans="1:28" x14ac:dyDescent="0.25">
      <c r="A255" t="s">
        <v>1408</v>
      </c>
      <c r="B255" t="s">
        <v>1116</v>
      </c>
      <c r="C255" s="1">
        <v>45360.668067129627</v>
      </c>
      <c r="D255" t="s">
        <v>36</v>
      </c>
      <c r="E255" t="s">
        <v>1131</v>
      </c>
      <c r="F255" t="s">
        <v>53</v>
      </c>
      <c r="G255" t="s">
        <v>1118</v>
      </c>
      <c r="H255" t="s">
        <v>40</v>
      </c>
      <c r="I255" t="s">
        <v>64</v>
      </c>
      <c r="J255" t="s">
        <v>110</v>
      </c>
      <c r="K255">
        <v>48</v>
      </c>
      <c r="L255">
        <v>2.35</v>
      </c>
      <c r="M255">
        <v>100.6</v>
      </c>
      <c r="N255" s="1">
        <v>45364.859758796287</v>
      </c>
      <c r="O255" t="s">
        <v>128</v>
      </c>
      <c r="P255">
        <v>100.6</v>
      </c>
      <c r="Q255" t="s">
        <v>66</v>
      </c>
      <c r="R255" t="s">
        <v>45</v>
      </c>
      <c r="S255" t="s">
        <v>96</v>
      </c>
      <c r="T255" t="s">
        <v>75</v>
      </c>
      <c r="U255" t="s">
        <v>49</v>
      </c>
      <c r="V255" t="s">
        <v>48</v>
      </c>
      <c r="W255" t="s">
        <v>128</v>
      </c>
      <c r="X255">
        <f>YEAR(Table1[[#This Row],[BookingDate]])</f>
        <v>2024</v>
      </c>
      <c r="Y255" t="str">
        <f>TEXT(Table1[[#This Row],[BookingDate]],"mmm")</f>
        <v>Mar</v>
      </c>
      <c r="Z255" t="str">
        <f>TEXT(Table1[[#This Row],[BookingDate]],"mmm-yyy")</f>
        <v>Mar-2024</v>
      </c>
      <c r="AA255" t="str">
        <f>IF(Table1[[#This Row],[ResolutionHours]]="","Pending",IF(Table1[[#This Row],[ResolutionHours]]&lt;=4,"0-4 Hours",IF(Table1[[#This Row],[ResolutionHours]]&lt;=8,"5-8 Hours",IF(Table1[[#This Row],[ResolutionHours]]&lt;=24,"9-24 Hours",IF(Table1[[#This Row],[ResolutionHours]]&lt;=48,"25-48 Hours","48+ Hours")))))</f>
        <v>48+ Hours</v>
      </c>
      <c r="AB255">
        <f>IF(Table1[[#This Row],[ResolutionHours]]="","",Table1[[#This Row],[ResolutionHours]]-Table1[[#This Row],[SLATargetHours]])</f>
        <v>52.599999999999994</v>
      </c>
    </row>
    <row r="256" spans="1:28" x14ac:dyDescent="0.25">
      <c r="A256" t="s">
        <v>1219</v>
      </c>
      <c r="B256" t="s">
        <v>1116</v>
      </c>
      <c r="C256" s="1">
        <v>45360.751562500001</v>
      </c>
      <c r="D256" t="s">
        <v>51</v>
      </c>
      <c r="E256" t="s">
        <v>1129</v>
      </c>
      <c r="F256" t="s">
        <v>95</v>
      </c>
      <c r="G256" t="s">
        <v>1118</v>
      </c>
      <c r="H256" t="s">
        <v>54</v>
      </c>
      <c r="I256" t="s">
        <v>64</v>
      </c>
      <c r="J256" t="s">
        <v>118</v>
      </c>
      <c r="K256">
        <v>24</v>
      </c>
      <c r="L256">
        <v>2.42</v>
      </c>
      <c r="N256" s="1"/>
      <c r="O256" t="s">
        <v>57</v>
      </c>
      <c r="P256">
        <v>15869.96</v>
      </c>
      <c r="Q256" t="s">
        <v>58</v>
      </c>
      <c r="R256" t="s">
        <v>59</v>
      </c>
      <c r="S256" t="s">
        <v>96</v>
      </c>
      <c r="T256" t="s">
        <v>61</v>
      </c>
      <c r="U256" t="s">
        <v>49</v>
      </c>
      <c r="V256" t="s">
        <v>49</v>
      </c>
      <c r="W256" t="s">
        <v>57</v>
      </c>
      <c r="X256">
        <f>YEAR(Table1[[#This Row],[BookingDate]])</f>
        <v>2024</v>
      </c>
      <c r="Y256" t="str">
        <f>TEXT(Table1[[#This Row],[BookingDate]],"mmm")</f>
        <v>Mar</v>
      </c>
      <c r="Z256" t="str">
        <f>TEXT(Table1[[#This Row],[BookingDate]],"mmm-yyy")</f>
        <v>Mar-2024</v>
      </c>
      <c r="AA256" t="str">
        <f>IF(Table1[[#This Row],[ResolutionHours]]="","Pending",IF(Table1[[#This Row],[ResolutionHours]]&lt;=4,"0-4 Hours",IF(Table1[[#This Row],[ResolutionHours]]&lt;=8,"5-8 Hours",IF(Table1[[#This Row],[ResolutionHours]]&lt;=24,"9-24 Hours",IF(Table1[[#This Row],[ResolutionHours]]&lt;=48,"25-48 Hours","48+ Hours")))))</f>
        <v>Pending</v>
      </c>
      <c r="AB256" t="str">
        <f>IF(Table1[[#This Row],[ResolutionHours]]="","",Table1[[#This Row],[ResolutionHours]]-Table1[[#This Row],[SLATargetHours]])</f>
        <v/>
      </c>
    </row>
    <row r="257" spans="1:28" x14ac:dyDescent="0.25">
      <c r="A257" t="s">
        <v>94</v>
      </c>
      <c r="B257" t="s">
        <v>35</v>
      </c>
      <c r="C257" s="1">
        <v>45360.843634259261</v>
      </c>
      <c r="D257" t="s">
        <v>36</v>
      </c>
      <c r="E257" t="s">
        <v>37</v>
      </c>
      <c r="F257" t="s">
        <v>95</v>
      </c>
      <c r="G257" t="s">
        <v>39</v>
      </c>
      <c r="H257" t="s">
        <v>40</v>
      </c>
      <c r="I257" t="s">
        <v>55</v>
      </c>
      <c r="J257" t="s">
        <v>65</v>
      </c>
      <c r="K257">
        <v>48</v>
      </c>
      <c r="L257">
        <v>8.11</v>
      </c>
      <c r="M257">
        <v>45.75</v>
      </c>
      <c r="N257" s="1">
        <v>45362.749922650473</v>
      </c>
      <c r="O257" t="s">
        <v>43</v>
      </c>
      <c r="P257">
        <v>45.75</v>
      </c>
      <c r="Q257" t="s">
        <v>66</v>
      </c>
      <c r="R257" t="s">
        <v>59</v>
      </c>
      <c r="S257" t="s">
        <v>96</v>
      </c>
      <c r="T257" t="s">
        <v>97</v>
      </c>
      <c r="U257" t="s">
        <v>49</v>
      </c>
      <c r="V257" t="s">
        <v>49</v>
      </c>
      <c r="W257" t="s">
        <v>43</v>
      </c>
      <c r="X257">
        <f>YEAR(Table1[[#This Row],[BookingDate]])</f>
        <v>2024</v>
      </c>
      <c r="Y257" t="str">
        <f>TEXT(Table1[[#This Row],[BookingDate]],"mmm")</f>
        <v>Mar</v>
      </c>
      <c r="Z257" t="str">
        <f>TEXT(Table1[[#This Row],[BookingDate]],"mmm-yyy")</f>
        <v>Mar-2024</v>
      </c>
      <c r="AA257" t="str">
        <f>IF(Table1[[#This Row],[ResolutionHours]]="","Pending",IF(Table1[[#This Row],[ResolutionHours]]&lt;=4,"0-4 Hours",IF(Table1[[#This Row],[ResolutionHours]]&lt;=8,"5-8 Hours",IF(Table1[[#This Row],[ResolutionHours]]&lt;=24,"9-24 Hours",IF(Table1[[#This Row],[ResolutionHours]]&lt;=48,"25-48 Hours","48+ Hours")))))</f>
        <v>25-48 Hours</v>
      </c>
      <c r="AB257">
        <f>IF(Table1[[#This Row],[ResolutionHours]]="","",Table1[[#This Row],[ResolutionHours]]-Table1[[#This Row],[SLATargetHours]])</f>
        <v>-2.25</v>
      </c>
    </row>
    <row r="258" spans="1:28" x14ac:dyDescent="0.25">
      <c r="A258" t="s">
        <v>490</v>
      </c>
      <c r="B258" t="s">
        <v>35</v>
      </c>
      <c r="C258" s="1">
        <v>45361.055127314823</v>
      </c>
      <c r="D258" t="s">
        <v>51</v>
      </c>
      <c r="E258" t="s">
        <v>52</v>
      </c>
      <c r="F258" t="s">
        <v>126</v>
      </c>
      <c r="G258" t="s">
        <v>39</v>
      </c>
      <c r="H258" t="s">
        <v>63</v>
      </c>
      <c r="I258" t="s">
        <v>82</v>
      </c>
      <c r="J258" t="s">
        <v>113</v>
      </c>
      <c r="K258">
        <v>24</v>
      </c>
      <c r="L258">
        <v>1.92</v>
      </c>
      <c r="N258" s="1"/>
      <c r="O258" t="s">
        <v>57</v>
      </c>
      <c r="P258">
        <v>15862.68</v>
      </c>
      <c r="Q258" t="s">
        <v>66</v>
      </c>
      <c r="R258" t="s">
        <v>67</v>
      </c>
      <c r="S258" t="s">
        <v>46</v>
      </c>
      <c r="T258" t="s">
        <v>47</v>
      </c>
      <c r="U258" t="s">
        <v>49</v>
      </c>
      <c r="V258" t="s">
        <v>49</v>
      </c>
      <c r="W258" t="s">
        <v>57</v>
      </c>
      <c r="X258">
        <f>YEAR(Table1[[#This Row],[BookingDate]])</f>
        <v>2024</v>
      </c>
      <c r="Y258" t="str">
        <f>TEXT(Table1[[#This Row],[BookingDate]],"mmm")</f>
        <v>Mar</v>
      </c>
      <c r="Z258" t="str">
        <f>TEXT(Table1[[#This Row],[BookingDate]],"mmm-yyy")</f>
        <v>Mar-2024</v>
      </c>
      <c r="AA258" t="str">
        <f>IF(Table1[[#This Row],[ResolutionHours]]="","Pending",IF(Table1[[#This Row],[ResolutionHours]]&lt;=4,"0-4 Hours",IF(Table1[[#This Row],[ResolutionHours]]&lt;=8,"5-8 Hours",IF(Table1[[#This Row],[ResolutionHours]]&lt;=24,"9-24 Hours",IF(Table1[[#This Row],[ResolutionHours]]&lt;=48,"25-48 Hours","48+ Hours")))))</f>
        <v>Pending</v>
      </c>
      <c r="AB258" t="str">
        <f>IF(Table1[[#This Row],[ResolutionHours]]="","",Table1[[#This Row],[ResolutionHours]]-Table1[[#This Row],[SLATargetHours]])</f>
        <v/>
      </c>
    </row>
    <row r="259" spans="1:28" x14ac:dyDescent="0.25">
      <c r="A259" t="s">
        <v>357</v>
      </c>
      <c r="B259" t="s">
        <v>35</v>
      </c>
      <c r="C259" s="1">
        <v>45361.221817129634</v>
      </c>
      <c r="D259" t="s">
        <v>108</v>
      </c>
      <c r="E259" t="s">
        <v>77</v>
      </c>
      <c r="F259" t="s">
        <v>72</v>
      </c>
      <c r="G259" t="s">
        <v>39</v>
      </c>
      <c r="H259" t="s">
        <v>40</v>
      </c>
      <c r="I259" t="s">
        <v>82</v>
      </c>
      <c r="J259" t="s">
        <v>118</v>
      </c>
      <c r="K259">
        <v>4</v>
      </c>
      <c r="L259">
        <v>0.1</v>
      </c>
      <c r="M259">
        <v>1.25</v>
      </c>
      <c r="N259" s="1">
        <v>45361.273990891197</v>
      </c>
      <c r="O259" t="s">
        <v>43</v>
      </c>
      <c r="P259">
        <v>1.25</v>
      </c>
      <c r="Q259" t="s">
        <v>111</v>
      </c>
      <c r="R259" t="s">
        <v>114</v>
      </c>
      <c r="S259" t="s">
        <v>46</v>
      </c>
      <c r="T259" t="s">
        <v>100</v>
      </c>
      <c r="U259" t="s">
        <v>49</v>
      </c>
      <c r="V259" t="s">
        <v>49</v>
      </c>
      <c r="W259" t="s">
        <v>43</v>
      </c>
      <c r="X259">
        <f>YEAR(Table1[[#This Row],[BookingDate]])</f>
        <v>2024</v>
      </c>
      <c r="Y259" t="str">
        <f>TEXT(Table1[[#This Row],[BookingDate]],"mmm")</f>
        <v>Mar</v>
      </c>
      <c r="Z259" t="str">
        <f>TEXT(Table1[[#This Row],[BookingDate]],"mmm-yyy")</f>
        <v>Mar-2024</v>
      </c>
      <c r="AA259" t="str">
        <f>IF(Table1[[#This Row],[ResolutionHours]]="","Pending",IF(Table1[[#This Row],[ResolutionHours]]&lt;=4,"0-4 Hours",IF(Table1[[#This Row],[ResolutionHours]]&lt;=8,"5-8 Hours",IF(Table1[[#This Row],[ResolutionHours]]&lt;=24,"9-24 Hours",IF(Table1[[#This Row],[ResolutionHours]]&lt;=48,"25-48 Hours","48+ Hours")))))</f>
        <v>0-4 Hours</v>
      </c>
      <c r="AB259">
        <f>IF(Table1[[#This Row],[ResolutionHours]]="","",Table1[[#This Row],[ResolutionHours]]-Table1[[#This Row],[SLATargetHours]])</f>
        <v>-2.75</v>
      </c>
    </row>
    <row r="260" spans="1:28" x14ac:dyDescent="0.25">
      <c r="A260" t="s">
        <v>814</v>
      </c>
      <c r="B260" t="s">
        <v>35</v>
      </c>
      <c r="C260" s="1">
        <v>45361.48096064815</v>
      </c>
      <c r="D260" t="s">
        <v>36</v>
      </c>
      <c r="E260" t="s">
        <v>77</v>
      </c>
      <c r="F260" t="s">
        <v>72</v>
      </c>
      <c r="G260" t="s">
        <v>39</v>
      </c>
      <c r="H260" t="s">
        <v>40</v>
      </c>
      <c r="I260" t="s">
        <v>55</v>
      </c>
      <c r="J260" t="s">
        <v>78</v>
      </c>
      <c r="K260">
        <v>48</v>
      </c>
      <c r="L260">
        <v>13.37</v>
      </c>
      <c r="M260">
        <v>23.19</v>
      </c>
      <c r="N260" s="1">
        <v>45362.447338136582</v>
      </c>
      <c r="O260" t="s">
        <v>43</v>
      </c>
      <c r="P260">
        <v>23.19</v>
      </c>
      <c r="Q260" t="s">
        <v>44</v>
      </c>
      <c r="R260" t="s">
        <v>45</v>
      </c>
      <c r="S260" t="s">
        <v>60</v>
      </c>
      <c r="T260" t="s">
        <v>75</v>
      </c>
      <c r="U260" t="s">
        <v>49</v>
      </c>
      <c r="V260" t="s">
        <v>49</v>
      </c>
      <c r="W260" t="s">
        <v>43</v>
      </c>
      <c r="X260">
        <f>YEAR(Table1[[#This Row],[BookingDate]])</f>
        <v>2024</v>
      </c>
      <c r="Y260" t="str">
        <f>TEXT(Table1[[#This Row],[BookingDate]],"mmm")</f>
        <v>Mar</v>
      </c>
      <c r="Z260" t="str">
        <f>TEXT(Table1[[#This Row],[BookingDate]],"mmm-yyy")</f>
        <v>Mar-2024</v>
      </c>
      <c r="AA260" t="str">
        <f>IF(Table1[[#This Row],[ResolutionHours]]="","Pending",IF(Table1[[#This Row],[ResolutionHours]]&lt;=4,"0-4 Hours",IF(Table1[[#This Row],[ResolutionHours]]&lt;=8,"5-8 Hours",IF(Table1[[#This Row],[ResolutionHours]]&lt;=24,"9-24 Hours",IF(Table1[[#This Row],[ResolutionHours]]&lt;=48,"25-48 Hours","48+ Hours")))))</f>
        <v>9-24 Hours</v>
      </c>
      <c r="AB260">
        <f>IF(Table1[[#This Row],[ResolutionHours]]="","",Table1[[#This Row],[ResolutionHours]]-Table1[[#This Row],[SLATargetHours]])</f>
        <v>-24.81</v>
      </c>
    </row>
    <row r="261" spans="1:28" x14ac:dyDescent="0.25">
      <c r="A261" t="s">
        <v>788</v>
      </c>
      <c r="B261" t="s">
        <v>35</v>
      </c>
      <c r="C261" s="1">
        <v>45361.514988425923</v>
      </c>
      <c r="D261" t="s">
        <v>51</v>
      </c>
      <c r="E261" t="s">
        <v>52</v>
      </c>
      <c r="F261" t="s">
        <v>130</v>
      </c>
      <c r="G261" t="s">
        <v>39</v>
      </c>
      <c r="H261" t="s">
        <v>40</v>
      </c>
      <c r="I261" t="s">
        <v>73</v>
      </c>
      <c r="J261" t="s">
        <v>113</v>
      </c>
      <c r="K261">
        <v>24</v>
      </c>
      <c r="L261">
        <v>1.41</v>
      </c>
      <c r="M261">
        <v>7.35</v>
      </c>
      <c r="N261" s="1">
        <v>45361.821189502312</v>
      </c>
      <c r="O261" t="s">
        <v>43</v>
      </c>
      <c r="P261">
        <v>7.35</v>
      </c>
      <c r="Q261" t="s">
        <v>66</v>
      </c>
      <c r="R261" t="s">
        <v>59</v>
      </c>
      <c r="S261" t="s">
        <v>68</v>
      </c>
      <c r="T261" t="s">
        <v>69</v>
      </c>
      <c r="U261" t="s">
        <v>49</v>
      </c>
      <c r="V261" t="s">
        <v>49</v>
      </c>
      <c r="W261" t="s">
        <v>43</v>
      </c>
      <c r="X261">
        <f>YEAR(Table1[[#This Row],[BookingDate]])</f>
        <v>2024</v>
      </c>
      <c r="Y261" t="str">
        <f>TEXT(Table1[[#This Row],[BookingDate]],"mmm")</f>
        <v>Mar</v>
      </c>
      <c r="Z261" t="str">
        <f>TEXT(Table1[[#This Row],[BookingDate]],"mmm-yyy")</f>
        <v>Mar-2024</v>
      </c>
      <c r="AA261" t="str">
        <f>IF(Table1[[#This Row],[ResolutionHours]]="","Pending",IF(Table1[[#This Row],[ResolutionHours]]&lt;=4,"0-4 Hours",IF(Table1[[#This Row],[ResolutionHours]]&lt;=8,"5-8 Hours",IF(Table1[[#This Row],[ResolutionHours]]&lt;=24,"9-24 Hours",IF(Table1[[#This Row],[ResolutionHours]]&lt;=48,"25-48 Hours","48+ Hours")))))</f>
        <v>5-8 Hours</v>
      </c>
      <c r="AB261">
        <f>IF(Table1[[#This Row],[ResolutionHours]]="","",Table1[[#This Row],[ResolutionHours]]-Table1[[#This Row],[SLATargetHours]])</f>
        <v>-16.649999999999999</v>
      </c>
    </row>
    <row r="262" spans="1:28" x14ac:dyDescent="0.25">
      <c r="A262" t="s">
        <v>1498</v>
      </c>
      <c r="B262" t="s">
        <v>1116</v>
      </c>
      <c r="C262" s="1">
        <v>45361.530659722222</v>
      </c>
      <c r="D262" t="s">
        <v>36</v>
      </c>
      <c r="E262" t="s">
        <v>1124</v>
      </c>
      <c r="F262" t="s">
        <v>95</v>
      </c>
      <c r="G262" t="s">
        <v>1118</v>
      </c>
      <c r="H262" t="s">
        <v>40</v>
      </c>
      <c r="I262" t="s">
        <v>73</v>
      </c>
      <c r="J262" t="s">
        <v>65</v>
      </c>
      <c r="K262">
        <v>48</v>
      </c>
      <c r="L262">
        <v>6.95</v>
      </c>
      <c r="M262">
        <v>41.77</v>
      </c>
      <c r="N262" s="1">
        <v>45363.271048553237</v>
      </c>
      <c r="O262" t="s">
        <v>43</v>
      </c>
      <c r="P262">
        <v>41.77</v>
      </c>
      <c r="Q262" t="s">
        <v>66</v>
      </c>
      <c r="R262" t="s">
        <v>45</v>
      </c>
      <c r="S262" t="s">
        <v>60</v>
      </c>
      <c r="T262" t="s">
        <v>97</v>
      </c>
      <c r="U262" t="s">
        <v>49</v>
      </c>
      <c r="V262" t="s">
        <v>49</v>
      </c>
      <c r="W262" t="s">
        <v>43</v>
      </c>
      <c r="X262">
        <f>YEAR(Table1[[#This Row],[BookingDate]])</f>
        <v>2024</v>
      </c>
      <c r="Y262" t="str">
        <f>TEXT(Table1[[#This Row],[BookingDate]],"mmm")</f>
        <v>Mar</v>
      </c>
      <c r="Z262" t="str">
        <f>TEXT(Table1[[#This Row],[BookingDate]],"mmm-yyy")</f>
        <v>Mar-2024</v>
      </c>
      <c r="AA262" t="str">
        <f>IF(Table1[[#This Row],[ResolutionHours]]="","Pending",IF(Table1[[#This Row],[ResolutionHours]]&lt;=4,"0-4 Hours",IF(Table1[[#This Row],[ResolutionHours]]&lt;=8,"5-8 Hours",IF(Table1[[#This Row],[ResolutionHours]]&lt;=24,"9-24 Hours",IF(Table1[[#This Row],[ResolutionHours]]&lt;=48,"25-48 Hours","48+ Hours")))))</f>
        <v>25-48 Hours</v>
      </c>
      <c r="AB262">
        <f>IF(Table1[[#This Row],[ResolutionHours]]="","",Table1[[#This Row],[ResolutionHours]]-Table1[[#This Row],[SLATargetHours]])</f>
        <v>-6.2299999999999969</v>
      </c>
    </row>
    <row r="263" spans="1:28" x14ac:dyDescent="0.25">
      <c r="A263" t="s">
        <v>1091</v>
      </c>
      <c r="B263" t="s">
        <v>35</v>
      </c>
      <c r="C263" s="1">
        <v>45361.621979166674</v>
      </c>
      <c r="D263" t="s">
        <v>36</v>
      </c>
      <c r="E263" t="s">
        <v>102</v>
      </c>
      <c r="F263" t="s">
        <v>90</v>
      </c>
      <c r="G263" t="s">
        <v>39</v>
      </c>
      <c r="H263" t="s">
        <v>54</v>
      </c>
      <c r="I263" t="s">
        <v>41</v>
      </c>
      <c r="J263" t="s">
        <v>74</v>
      </c>
      <c r="K263">
        <v>48</v>
      </c>
      <c r="L263">
        <v>2.02</v>
      </c>
      <c r="N263" s="1"/>
      <c r="O263" t="s">
        <v>57</v>
      </c>
      <c r="P263">
        <v>15849.07</v>
      </c>
      <c r="Q263" t="s">
        <v>44</v>
      </c>
      <c r="R263" t="s">
        <v>92</v>
      </c>
      <c r="S263" t="s">
        <v>60</v>
      </c>
      <c r="T263" t="s">
        <v>69</v>
      </c>
      <c r="U263" t="s">
        <v>49</v>
      </c>
      <c r="V263" t="s">
        <v>49</v>
      </c>
      <c r="W263" t="s">
        <v>57</v>
      </c>
      <c r="X263">
        <f>YEAR(Table1[[#This Row],[BookingDate]])</f>
        <v>2024</v>
      </c>
      <c r="Y263" t="str">
        <f>TEXT(Table1[[#This Row],[BookingDate]],"mmm")</f>
        <v>Mar</v>
      </c>
      <c r="Z263" t="str">
        <f>TEXT(Table1[[#This Row],[BookingDate]],"mmm-yyy")</f>
        <v>Mar-2024</v>
      </c>
      <c r="AA263" t="str">
        <f>IF(Table1[[#This Row],[ResolutionHours]]="","Pending",IF(Table1[[#This Row],[ResolutionHours]]&lt;=4,"0-4 Hours",IF(Table1[[#This Row],[ResolutionHours]]&lt;=8,"5-8 Hours",IF(Table1[[#This Row],[ResolutionHours]]&lt;=24,"9-24 Hours",IF(Table1[[#This Row],[ResolutionHours]]&lt;=48,"25-48 Hours","48+ Hours")))))</f>
        <v>Pending</v>
      </c>
      <c r="AB263" t="str">
        <f>IF(Table1[[#This Row],[ResolutionHours]]="","",Table1[[#This Row],[ResolutionHours]]-Table1[[#This Row],[SLATargetHours]])</f>
        <v/>
      </c>
    </row>
    <row r="264" spans="1:28" x14ac:dyDescent="0.25">
      <c r="A264" t="s">
        <v>905</v>
      </c>
      <c r="B264" t="s">
        <v>35</v>
      </c>
      <c r="C264" s="1">
        <v>45361.94027777778</v>
      </c>
      <c r="D264" t="s">
        <v>36</v>
      </c>
      <c r="E264" t="s">
        <v>37</v>
      </c>
      <c r="F264" t="s">
        <v>126</v>
      </c>
      <c r="G264" t="s">
        <v>39</v>
      </c>
      <c r="H264" t="s">
        <v>54</v>
      </c>
      <c r="I264" t="s">
        <v>41</v>
      </c>
      <c r="J264" t="s">
        <v>56</v>
      </c>
      <c r="K264">
        <v>48</v>
      </c>
      <c r="L264">
        <v>6.65</v>
      </c>
      <c r="N264" s="1"/>
      <c r="O264" t="s">
        <v>57</v>
      </c>
      <c r="P264">
        <v>15841.43</v>
      </c>
      <c r="Q264" t="s">
        <v>44</v>
      </c>
      <c r="R264" t="s">
        <v>45</v>
      </c>
      <c r="S264" t="s">
        <v>46</v>
      </c>
      <c r="T264" t="s">
        <v>85</v>
      </c>
      <c r="U264" t="s">
        <v>49</v>
      </c>
      <c r="V264" t="s">
        <v>49</v>
      </c>
      <c r="W264" t="s">
        <v>57</v>
      </c>
      <c r="X264">
        <f>YEAR(Table1[[#This Row],[BookingDate]])</f>
        <v>2024</v>
      </c>
      <c r="Y264" t="str">
        <f>TEXT(Table1[[#This Row],[BookingDate]],"mmm")</f>
        <v>Mar</v>
      </c>
      <c r="Z264" t="str">
        <f>TEXT(Table1[[#This Row],[BookingDate]],"mmm-yyy")</f>
        <v>Mar-2024</v>
      </c>
      <c r="AA264" t="str">
        <f>IF(Table1[[#This Row],[ResolutionHours]]="","Pending",IF(Table1[[#This Row],[ResolutionHours]]&lt;=4,"0-4 Hours",IF(Table1[[#This Row],[ResolutionHours]]&lt;=8,"5-8 Hours",IF(Table1[[#This Row],[ResolutionHours]]&lt;=24,"9-24 Hours",IF(Table1[[#This Row],[ResolutionHours]]&lt;=48,"25-48 Hours","48+ Hours")))))</f>
        <v>Pending</v>
      </c>
      <c r="AB264" t="str">
        <f>IF(Table1[[#This Row],[ResolutionHours]]="","",Table1[[#This Row],[ResolutionHours]]-Table1[[#This Row],[SLATargetHours]])</f>
        <v/>
      </c>
    </row>
    <row r="265" spans="1:28" x14ac:dyDescent="0.25">
      <c r="A265" t="s">
        <v>2452</v>
      </c>
      <c r="B265" t="s">
        <v>2126</v>
      </c>
      <c r="C265" s="1">
        <v>45362.359502314823</v>
      </c>
      <c r="D265" t="s">
        <v>87</v>
      </c>
      <c r="E265" t="s">
        <v>2130</v>
      </c>
      <c r="F265" t="s">
        <v>126</v>
      </c>
      <c r="G265" t="s">
        <v>2128</v>
      </c>
      <c r="H265" t="s">
        <v>54</v>
      </c>
      <c r="I265" t="s">
        <v>55</v>
      </c>
      <c r="J265" t="s">
        <v>134</v>
      </c>
      <c r="K265">
        <v>72</v>
      </c>
      <c r="L265">
        <v>5.3</v>
      </c>
      <c r="N265" s="1"/>
      <c r="O265" t="s">
        <v>57</v>
      </c>
      <c r="P265">
        <v>15831.37</v>
      </c>
      <c r="Q265" t="s">
        <v>66</v>
      </c>
      <c r="R265" t="s">
        <v>114</v>
      </c>
      <c r="S265" t="s">
        <v>60</v>
      </c>
      <c r="T265" t="s">
        <v>47</v>
      </c>
      <c r="U265" t="s">
        <v>49</v>
      </c>
      <c r="V265" t="s">
        <v>49</v>
      </c>
      <c r="W265" t="s">
        <v>57</v>
      </c>
      <c r="X265">
        <f>YEAR(Table1[[#This Row],[BookingDate]])</f>
        <v>2024</v>
      </c>
      <c r="Y265" t="str">
        <f>TEXT(Table1[[#This Row],[BookingDate]],"mmm")</f>
        <v>Mar</v>
      </c>
      <c r="Z265" t="str">
        <f>TEXT(Table1[[#This Row],[BookingDate]],"mmm-yyy")</f>
        <v>Mar-2024</v>
      </c>
      <c r="AA265" t="str">
        <f>IF(Table1[[#This Row],[ResolutionHours]]="","Pending",IF(Table1[[#This Row],[ResolutionHours]]&lt;=4,"0-4 Hours",IF(Table1[[#This Row],[ResolutionHours]]&lt;=8,"5-8 Hours",IF(Table1[[#This Row],[ResolutionHours]]&lt;=24,"9-24 Hours",IF(Table1[[#This Row],[ResolutionHours]]&lt;=48,"25-48 Hours","48+ Hours")))))</f>
        <v>Pending</v>
      </c>
      <c r="AB265" t="str">
        <f>IF(Table1[[#This Row],[ResolutionHours]]="","",Table1[[#This Row],[ResolutionHours]]-Table1[[#This Row],[SLATargetHours]])</f>
        <v/>
      </c>
    </row>
    <row r="266" spans="1:28" x14ac:dyDescent="0.25">
      <c r="A266" t="s">
        <v>332</v>
      </c>
      <c r="B266" t="s">
        <v>35</v>
      </c>
      <c r="C266" s="1">
        <v>45362.461782407408</v>
      </c>
      <c r="D266" t="s">
        <v>51</v>
      </c>
      <c r="E266" t="s">
        <v>81</v>
      </c>
      <c r="F266" t="s">
        <v>126</v>
      </c>
      <c r="G266" t="s">
        <v>39</v>
      </c>
      <c r="H266" t="s">
        <v>54</v>
      </c>
      <c r="I266" t="s">
        <v>55</v>
      </c>
      <c r="J266" t="s">
        <v>134</v>
      </c>
      <c r="K266">
        <v>24</v>
      </c>
      <c r="L266">
        <v>3.31</v>
      </c>
      <c r="N266" s="1"/>
      <c r="O266" t="s">
        <v>57</v>
      </c>
      <c r="P266">
        <v>15828.92</v>
      </c>
      <c r="Q266" t="s">
        <v>44</v>
      </c>
      <c r="R266" t="s">
        <v>45</v>
      </c>
      <c r="S266" t="s">
        <v>68</v>
      </c>
      <c r="T266" t="s">
        <v>69</v>
      </c>
      <c r="U266" t="s">
        <v>49</v>
      </c>
      <c r="V266" t="s">
        <v>49</v>
      </c>
      <c r="W266" t="s">
        <v>57</v>
      </c>
      <c r="X266">
        <f>YEAR(Table1[[#This Row],[BookingDate]])</f>
        <v>2024</v>
      </c>
      <c r="Y266" t="str">
        <f>TEXT(Table1[[#This Row],[BookingDate]],"mmm")</f>
        <v>Mar</v>
      </c>
      <c r="Z266" t="str">
        <f>TEXT(Table1[[#This Row],[BookingDate]],"mmm-yyy")</f>
        <v>Mar-2024</v>
      </c>
      <c r="AA266" t="str">
        <f>IF(Table1[[#This Row],[ResolutionHours]]="","Pending",IF(Table1[[#This Row],[ResolutionHours]]&lt;=4,"0-4 Hours",IF(Table1[[#This Row],[ResolutionHours]]&lt;=8,"5-8 Hours",IF(Table1[[#This Row],[ResolutionHours]]&lt;=24,"9-24 Hours",IF(Table1[[#This Row],[ResolutionHours]]&lt;=48,"25-48 Hours","48+ Hours")))))</f>
        <v>Pending</v>
      </c>
      <c r="AB266" t="str">
        <f>IF(Table1[[#This Row],[ResolutionHours]]="","",Table1[[#This Row],[ResolutionHours]]-Table1[[#This Row],[SLATargetHours]])</f>
        <v/>
      </c>
    </row>
    <row r="267" spans="1:28" x14ac:dyDescent="0.25">
      <c r="A267" t="s">
        <v>1504</v>
      </c>
      <c r="B267" t="s">
        <v>1116</v>
      </c>
      <c r="C267" s="1">
        <v>45362.475659722222</v>
      </c>
      <c r="D267" t="s">
        <v>36</v>
      </c>
      <c r="E267" t="s">
        <v>1120</v>
      </c>
      <c r="F267" t="s">
        <v>72</v>
      </c>
      <c r="G267" t="s">
        <v>1118</v>
      </c>
      <c r="H267" t="s">
        <v>40</v>
      </c>
      <c r="I267" t="s">
        <v>46</v>
      </c>
      <c r="J267" t="s">
        <v>113</v>
      </c>
      <c r="K267">
        <v>48</v>
      </c>
      <c r="L267">
        <v>0.68</v>
      </c>
      <c r="M267">
        <v>22.61</v>
      </c>
      <c r="N267" s="1">
        <v>45363.417938576393</v>
      </c>
      <c r="O267" t="s">
        <v>43</v>
      </c>
      <c r="P267">
        <v>22.61</v>
      </c>
      <c r="Q267" t="s">
        <v>44</v>
      </c>
      <c r="R267" t="s">
        <v>45</v>
      </c>
      <c r="S267" t="s">
        <v>96</v>
      </c>
      <c r="T267" t="s">
        <v>100</v>
      </c>
      <c r="U267" t="s">
        <v>49</v>
      </c>
      <c r="V267" t="s">
        <v>49</v>
      </c>
      <c r="W267" t="s">
        <v>43</v>
      </c>
      <c r="X267">
        <f>YEAR(Table1[[#This Row],[BookingDate]])</f>
        <v>2024</v>
      </c>
      <c r="Y267" t="str">
        <f>TEXT(Table1[[#This Row],[BookingDate]],"mmm")</f>
        <v>Mar</v>
      </c>
      <c r="Z267" t="str">
        <f>TEXT(Table1[[#This Row],[BookingDate]],"mmm-yyy")</f>
        <v>Mar-2024</v>
      </c>
      <c r="AA267" t="str">
        <f>IF(Table1[[#This Row],[ResolutionHours]]="","Pending",IF(Table1[[#This Row],[ResolutionHours]]&lt;=4,"0-4 Hours",IF(Table1[[#This Row],[ResolutionHours]]&lt;=8,"5-8 Hours",IF(Table1[[#This Row],[ResolutionHours]]&lt;=24,"9-24 Hours",IF(Table1[[#This Row],[ResolutionHours]]&lt;=48,"25-48 Hours","48+ Hours")))))</f>
        <v>9-24 Hours</v>
      </c>
      <c r="AB267">
        <f>IF(Table1[[#This Row],[ResolutionHours]]="","",Table1[[#This Row],[ResolutionHours]]-Table1[[#This Row],[SLATargetHours]])</f>
        <v>-25.39</v>
      </c>
    </row>
    <row r="268" spans="1:28" x14ac:dyDescent="0.25">
      <c r="A268" t="s">
        <v>1925</v>
      </c>
      <c r="B268" t="s">
        <v>1116</v>
      </c>
      <c r="C268" s="1">
        <v>45362.684548611112</v>
      </c>
      <c r="D268" t="s">
        <v>104</v>
      </c>
      <c r="E268" t="s">
        <v>1120</v>
      </c>
      <c r="F268" t="s">
        <v>53</v>
      </c>
      <c r="G268" t="s">
        <v>1118</v>
      </c>
      <c r="H268" t="s">
        <v>40</v>
      </c>
      <c r="I268" t="s">
        <v>55</v>
      </c>
      <c r="J268" t="s">
        <v>78</v>
      </c>
      <c r="K268">
        <v>8</v>
      </c>
      <c r="L268">
        <v>0.67</v>
      </c>
      <c r="M268">
        <v>2.68</v>
      </c>
      <c r="N268" s="1">
        <v>45362.796033472223</v>
      </c>
      <c r="O268" t="s">
        <v>43</v>
      </c>
      <c r="P268">
        <v>2.68</v>
      </c>
      <c r="Q268" t="s">
        <v>58</v>
      </c>
      <c r="R268" t="s">
        <v>45</v>
      </c>
      <c r="S268" t="s">
        <v>60</v>
      </c>
      <c r="T268" t="s">
        <v>121</v>
      </c>
      <c r="U268" t="s">
        <v>49</v>
      </c>
      <c r="V268" t="s">
        <v>49</v>
      </c>
      <c r="W268" t="s">
        <v>43</v>
      </c>
      <c r="X268">
        <f>YEAR(Table1[[#This Row],[BookingDate]])</f>
        <v>2024</v>
      </c>
      <c r="Y268" t="str">
        <f>TEXT(Table1[[#This Row],[BookingDate]],"mmm")</f>
        <v>Mar</v>
      </c>
      <c r="Z268" t="str">
        <f>TEXT(Table1[[#This Row],[BookingDate]],"mmm-yyy")</f>
        <v>Mar-2024</v>
      </c>
      <c r="AA268" t="str">
        <f>IF(Table1[[#This Row],[ResolutionHours]]="","Pending",IF(Table1[[#This Row],[ResolutionHours]]&lt;=4,"0-4 Hours",IF(Table1[[#This Row],[ResolutionHours]]&lt;=8,"5-8 Hours",IF(Table1[[#This Row],[ResolutionHours]]&lt;=24,"9-24 Hours",IF(Table1[[#This Row],[ResolutionHours]]&lt;=48,"25-48 Hours","48+ Hours")))))</f>
        <v>0-4 Hours</v>
      </c>
      <c r="AB268">
        <f>IF(Table1[[#This Row],[ResolutionHours]]="","",Table1[[#This Row],[ResolutionHours]]-Table1[[#This Row],[SLATargetHours]])</f>
        <v>-5.32</v>
      </c>
    </row>
    <row r="269" spans="1:28" x14ac:dyDescent="0.25">
      <c r="A269" t="s">
        <v>201</v>
      </c>
      <c r="B269" t="s">
        <v>35</v>
      </c>
      <c r="C269" s="1">
        <v>45363.072662037041</v>
      </c>
      <c r="D269" t="s">
        <v>51</v>
      </c>
      <c r="E269" t="s">
        <v>123</v>
      </c>
      <c r="F269" t="s">
        <v>38</v>
      </c>
      <c r="G269" t="s">
        <v>39</v>
      </c>
      <c r="H269" t="s">
        <v>40</v>
      </c>
      <c r="I269" t="s">
        <v>55</v>
      </c>
      <c r="J269" t="s">
        <v>157</v>
      </c>
      <c r="K269">
        <v>24</v>
      </c>
      <c r="L269">
        <v>2.13</v>
      </c>
      <c r="M269">
        <v>18.350000000000001</v>
      </c>
      <c r="N269" s="1">
        <v>45363.837332615738</v>
      </c>
      <c r="O269" t="s">
        <v>43</v>
      </c>
      <c r="P269">
        <v>18.350000000000001</v>
      </c>
      <c r="Q269" t="s">
        <v>66</v>
      </c>
      <c r="R269" t="s">
        <v>67</v>
      </c>
      <c r="S269" t="s">
        <v>68</v>
      </c>
      <c r="T269" t="s">
        <v>85</v>
      </c>
      <c r="U269" t="s">
        <v>49</v>
      </c>
      <c r="V269" t="s">
        <v>49</v>
      </c>
      <c r="W269" t="s">
        <v>43</v>
      </c>
      <c r="X269">
        <f>YEAR(Table1[[#This Row],[BookingDate]])</f>
        <v>2024</v>
      </c>
      <c r="Y269" t="str">
        <f>TEXT(Table1[[#This Row],[BookingDate]],"mmm")</f>
        <v>Mar</v>
      </c>
      <c r="Z269" t="str">
        <f>TEXT(Table1[[#This Row],[BookingDate]],"mmm-yyy")</f>
        <v>Mar-2024</v>
      </c>
      <c r="AA269" t="str">
        <f>IF(Table1[[#This Row],[ResolutionHours]]="","Pending",IF(Table1[[#This Row],[ResolutionHours]]&lt;=4,"0-4 Hours",IF(Table1[[#This Row],[ResolutionHours]]&lt;=8,"5-8 Hours",IF(Table1[[#This Row],[ResolutionHours]]&lt;=24,"9-24 Hours",IF(Table1[[#This Row],[ResolutionHours]]&lt;=48,"25-48 Hours","48+ Hours")))))</f>
        <v>9-24 Hours</v>
      </c>
      <c r="AB269">
        <f>IF(Table1[[#This Row],[ResolutionHours]]="","",Table1[[#This Row],[ResolutionHours]]-Table1[[#This Row],[SLATargetHours]])</f>
        <v>-5.6499999999999986</v>
      </c>
    </row>
    <row r="270" spans="1:28" x14ac:dyDescent="0.25">
      <c r="A270" t="s">
        <v>1324</v>
      </c>
      <c r="B270" t="s">
        <v>1116</v>
      </c>
      <c r="C270" s="1">
        <v>45363.14503472222</v>
      </c>
      <c r="D270" t="s">
        <v>51</v>
      </c>
      <c r="E270" t="s">
        <v>1124</v>
      </c>
      <c r="F270" t="s">
        <v>95</v>
      </c>
      <c r="G270" t="s">
        <v>1118</v>
      </c>
      <c r="H270" t="s">
        <v>40</v>
      </c>
      <c r="I270" t="s">
        <v>64</v>
      </c>
      <c r="J270" t="s">
        <v>110</v>
      </c>
      <c r="K270">
        <v>24</v>
      </c>
      <c r="L270">
        <v>1.07</v>
      </c>
      <c r="M270">
        <v>19.100000000000001</v>
      </c>
      <c r="N270" s="1">
        <v>45363.940981342603</v>
      </c>
      <c r="O270" t="s">
        <v>43</v>
      </c>
      <c r="P270">
        <v>19.100000000000001</v>
      </c>
      <c r="Q270" t="s">
        <v>58</v>
      </c>
      <c r="R270" t="s">
        <v>114</v>
      </c>
      <c r="S270" t="s">
        <v>68</v>
      </c>
      <c r="T270" t="s">
        <v>61</v>
      </c>
      <c r="U270" t="s">
        <v>49</v>
      </c>
      <c r="V270" t="s">
        <v>49</v>
      </c>
      <c r="W270" t="s">
        <v>43</v>
      </c>
      <c r="X270">
        <f>YEAR(Table1[[#This Row],[BookingDate]])</f>
        <v>2024</v>
      </c>
      <c r="Y270" t="str">
        <f>TEXT(Table1[[#This Row],[BookingDate]],"mmm")</f>
        <v>Mar</v>
      </c>
      <c r="Z270" t="str">
        <f>TEXT(Table1[[#This Row],[BookingDate]],"mmm-yyy")</f>
        <v>Mar-2024</v>
      </c>
      <c r="AA270" t="str">
        <f>IF(Table1[[#This Row],[ResolutionHours]]="","Pending",IF(Table1[[#This Row],[ResolutionHours]]&lt;=4,"0-4 Hours",IF(Table1[[#This Row],[ResolutionHours]]&lt;=8,"5-8 Hours",IF(Table1[[#This Row],[ResolutionHours]]&lt;=24,"9-24 Hours",IF(Table1[[#This Row],[ResolutionHours]]&lt;=48,"25-48 Hours","48+ Hours")))))</f>
        <v>9-24 Hours</v>
      </c>
      <c r="AB270">
        <f>IF(Table1[[#This Row],[ResolutionHours]]="","",Table1[[#This Row],[ResolutionHours]]-Table1[[#This Row],[SLATargetHours]])</f>
        <v>-4.8999999999999986</v>
      </c>
    </row>
    <row r="271" spans="1:28" x14ac:dyDescent="0.25">
      <c r="A271" t="s">
        <v>2563</v>
      </c>
      <c r="B271" t="s">
        <v>2126</v>
      </c>
      <c r="C271" s="1">
        <v>45363.286168981482</v>
      </c>
      <c r="D271" t="s">
        <v>51</v>
      </c>
      <c r="E271" t="s">
        <v>2138</v>
      </c>
      <c r="F271" t="s">
        <v>90</v>
      </c>
      <c r="G271" t="s">
        <v>2128</v>
      </c>
      <c r="H271" t="s">
        <v>63</v>
      </c>
      <c r="I271" t="s">
        <v>64</v>
      </c>
      <c r="J271" t="s">
        <v>65</v>
      </c>
      <c r="K271">
        <v>24</v>
      </c>
      <c r="L271">
        <v>2.2000000000000002</v>
      </c>
      <c r="N271" s="1"/>
      <c r="O271" t="s">
        <v>57</v>
      </c>
      <c r="P271">
        <v>15809.13</v>
      </c>
      <c r="Q271" t="s">
        <v>58</v>
      </c>
      <c r="R271" t="s">
        <v>67</v>
      </c>
      <c r="S271" t="s">
        <v>79</v>
      </c>
      <c r="T271" t="s">
        <v>85</v>
      </c>
      <c r="U271" t="s">
        <v>49</v>
      </c>
      <c r="V271" t="s">
        <v>49</v>
      </c>
      <c r="W271" t="s">
        <v>57</v>
      </c>
      <c r="X271">
        <f>YEAR(Table1[[#This Row],[BookingDate]])</f>
        <v>2024</v>
      </c>
      <c r="Y271" t="str">
        <f>TEXT(Table1[[#This Row],[BookingDate]],"mmm")</f>
        <v>Mar</v>
      </c>
      <c r="Z271" t="str">
        <f>TEXT(Table1[[#This Row],[BookingDate]],"mmm-yyy")</f>
        <v>Mar-2024</v>
      </c>
      <c r="AA271" t="str">
        <f>IF(Table1[[#This Row],[ResolutionHours]]="","Pending",IF(Table1[[#This Row],[ResolutionHours]]&lt;=4,"0-4 Hours",IF(Table1[[#This Row],[ResolutionHours]]&lt;=8,"5-8 Hours",IF(Table1[[#This Row],[ResolutionHours]]&lt;=24,"9-24 Hours",IF(Table1[[#This Row],[ResolutionHours]]&lt;=48,"25-48 Hours","48+ Hours")))))</f>
        <v>Pending</v>
      </c>
      <c r="AB271" t="str">
        <f>IF(Table1[[#This Row],[ResolutionHours]]="","",Table1[[#This Row],[ResolutionHours]]-Table1[[#This Row],[SLATargetHours]])</f>
        <v/>
      </c>
    </row>
    <row r="272" spans="1:28" x14ac:dyDescent="0.25">
      <c r="A272" t="s">
        <v>1906</v>
      </c>
      <c r="B272" t="s">
        <v>1116</v>
      </c>
      <c r="C272" s="1">
        <v>45363.612129629633</v>
      </c>
      <c r="D272" t="s">
        <v>87</v>
      </c>
      <c r="E272" t="s">
        <v>1120</v>
      </c>
      <c r="F272" t="s">
        <v>72</v>
      </c>
      <c r="G272" t="s">
        <v>1118</v>
      </c>
      <c r="H272" t="s">
        <v>109</v>
      </c>
      <c r="I272" t="s">
        <v>82</v>
      </c>
      <c r="J272" t="s">
        <v>78</v>
      </c>
      <c r="K272">
        <v>72</v>
      </c>
      <c r="L272">
        <v>1.7</v>
      </c>
      <c r="M272">
        <v>99.52</v>
      </c>
      <c r="N272" s="1">
        <v>45367.758682719897</v>
      </c>
      <c r="O272" t="s">
        <v>128</v>
      </c>
      <c r="P272">
        <v>99.52</v>
      </c>
      <c r="Q272" t="s">
        <v>58</v>
      </c>
      <c r="R272" t="s">
        <v>59</v>
      </c>
      <c r="S272" t="s">
        <v>60</v>
      </c>
      <c r="T272" t="s">
        <v>61</v>
      </c>
      <c r="U272" t="s">
        <v>49</v>
      </c>
      <c r="V272" t="s">
        <v>49</v>
      </c>
      <c r="W272" t="s">
        <v>128</v>
      </c>
      <c r="X272">
        <f>YEAR(Table1[[#This Row],[BookingDate]])</f>
        <v>2024</v>
      </c>
      <c r="Y272" t="str">
        <f>TEXT(Table1[[#This Row],[BookingDate]],"mmm")</f>
        <v>Mar</v>
      </c>
      <c r="Z272" t="str">
        <f>TEXT(Table1[[#This Row],[BookingDate]],"mmm-yyy")</f>
        <v>Mar-2024</v>
      </c>
      <c r="AA272" t="str">
        <f>IF(Table1[[#This Row],[ResolutionHours]]="","Pending",IF(Table1[[#This Row],[ResolutionHours]]&lt;=4,"0-4 Hours",IF(Table1[[#This Row],[ResolutionHours]]&lt;=8,"5-8 Hours",IF(Table1[[#This Row],[ResolutionHours]]&lt;=24,"9-24 Hours",IF(Table1[[#This Row],[ResolutionHours]]&lt;=48,"25-48 Hours","48+ Hours")))))</f>
        <v>48+ Hours</v>
      </c>
      <c r="AB272">
        <f>IF(Table1[[#This Row],[ResolutionHours]]="","",Table1[[#This Row],[ResolutionHours]]-Table1[[#This Row],[SLATargetHours]])</f>
        <v>27.519999999999996</v>
      </c>
    </row>
    <row r="273" spans="1:28" x14ac:dyDescent="0.25">
      <c r="A273" t="s">
        <v>702</v>
      </c>
      <c r="B273" t="s">
        <v>35</v>
      </c>
      <c r="C273" s="1">
        <v>45364.451701388891</v>
      </c>
      <c r="D273" t="s">
        <v>104</v>
      </c>
      <c r="E273" t="s">
        <v>102</v>
      </c>
      <c r="F273" t="s">
        <v>72</v>
      </c>
      <c r="G273" t="s">
        <v>39</v>
      </c>
      <c r="H273" t="s">
        <v>54</v>
      </c>
      <c r="I273" t="s">
        <v>64</v>
      </c>
      <c r="J273" t="s">
        <v>160</v>
      </c>
      <c r="K273">
        <v>8</v>
      </c>
      <c r="L273">
        <v>0.57999999999999996</v>
      </c>
      <c r="N273" s="1"/>
      <c r="O273" t="s">
        <v>57</v>
      </c>
      <c r="P273">
        <v>15781.16</v>
      </c>
      <c r="Q273" t="s">
        <v>58</v>
      </c>
      <c r="R273" t="s">
        <v>45</v>
      </c>
      <c r="S273" t="s">
        <v>68</v>
      </c>
      <c r="T273" t="s">
        <v>93</v>
      </c>
      <c r="U273" t="s">
        <v>49</v>
      </c>
      <c r="V273" t="s">
        <v>49</v>
      </c>
      <c r="W273" t="s">
        <v>57</v>
      </c>
      <c r="X273">
        <f>YEAR(Table1[[#This Row],[BookingDate]])</f>
        <v>2024</v>
      </c>
      <c r="Y273" t="str">
        <f>TEXT(Table1[[#This Row],[BookingDate]],"mmm")</f>
        <v>Mar</v>
      </c>
      <c r="Z273" t="str">
        <f>TEXT(Table1[[#This Row],[BookingDate]],"mmm-yyy")</f>
        <v>Mar-2024</v>
      </c>
      <c r="AA273" t="str">
        <f>IF(Table1[[#This Row],[ResolutionHours]]="","Pending",IF(Table1[[#This Row],[ResolutionHours]]&lt;=4,"0-4 Hours",IF(Table1[[#This Row],[ResolutionHours]]&lt;=8,"5-8 Hours",IF(Table1[[#This Row],[ResolutionHours]]&lt;=24,"9-24 Hours",IF(Table1[[#This Row],[ResolutionHours]]&lt;=48,"25-48 Hours","48+ Hours")))))</f>
        <v>Pending</v>
      </c>
      <c r="AB273" t="str">
        <f>IF(Table1[[#This Row],[ResolutionHours]]="","",Table1[[#This Row],[ResolutionHours]]-Table1[[#This Row],[SLATargetHours]])</f>
        <v/>
      </c>
    </row>
    <row r="274" spans="1:28" x14ac:dyDescent="0.25">
      <c r="A274" t="s">
        <v>1518</v>
      </c>
      <c r="B274" t="s">
        <v>1116</v>
      </c>
      <c r="C274" s="1">
        <v>45364.644803240742</v>
      </c>
      <c r="D274" t="s">
        <v>36</v>
      </c>
      <c r="E274" t="s">
        <v>1129</v>
      </c>
      <c r="F274" t="s">
        <v>90</v>
      </c>
      <c r="G274" t="s">
        <v>1118</v>
      </c>
      <c r="H274" t="s">
        <v>54</v>
      </c>
      <c r="I274" t="s">
        <v>55</v>
      </c>
      <c r="J274" t="s">
        <v>56</v>
      </c>
      <c r="K274">
        <v>48</v>
      </c>
      <c r="L274">
        <v>0.59</v>
      </c>
      <c r="N274" s="1"/>
      <c r="O274" t="s">
        <v>57</v>
      </c>
      <c r="P274">
        <v>15776.52</v>
      </c>
      <c r="Q274" t="s">
        <v>66</v>
      </c>
      <c r="R274" t="s">
        <v>67</v>
      </c>
      <c r="S274" t="s">
        <v>79</v>
      </c>
      <c r="T274" t="s">
        <v>93</v>
      </c>
      <c r="U274" t="s">
        <v>49</v>
      </c>
      <c r="V274" t="s">
        <v>49</v>
      </c>
      <c r="W274" t="s">
        <v>57</v>
      </c>
      <c r="X274">
        <f>YEAR(Table1[[#This Row],[BookingDate]])</f>
        <v>2024</v>
      </c>
      <c r="Y274" t="str">
        <f>TEXT(Table1[[#This Row],[BookingDate]],"mmm")</f>
        <v>Mar</v>
      </c>
      <c r="Z274" t="str">
        <f>TEXT(Table1[[#This Row],[BookingDate]],"mmm-yyy")</f>
        <v>Mar-2024</v>
      </c>
      <c r="AA274" t="str">
        <f>IF(Table1[[#This Row],[ResolutionHours]]="","Pending",IF(Table1[[#This Row],[ResolutionHours]]&lt;=4,"0-4 Hours",IF(Table1[[#This Row],[ResolutionHours]]&lt;=8,"5-8 Hours",IF(Table1[[#This Row],[ResolutionHours]]&lt;=24,"9-24 Hours",IF(Table1[[#This Row],[ResolutionHours]]&lt;=48,"25-48 Hours","48+ Hours")))))</f>
        <v>Pending</v>
      </c>
      <c r="AB274" t="str">
        <f>IF(Table1[[#This Row],[ResolutionHours]]="","",Table1[[#This Row],[ResolutionHours]]-Table1[[#This Row],[SLATargetHours]])</f>
        <v/>
      </c>
    </row>
    <row r="275" spans="1:28" x14ac:dyDescent="0.25">
      <c r="A275" t="s">
        <v>2956</v>
      </c>
      <c r="B275" t="s">
        <v>2126</v>
      </c>
      <c r="C275" s="1">
        <v>45364.676747685182</v>
      </c>
      <c r="D275" t="s">
        <v>87</v>
      </c>
      <c r="E275" t="s">
        <v>2163</v>
      </c>
      <c r="F275" t="s">
        <v>53</v>
      </c>
      <c r="G275" t="s">
        <v>2128</v>
      </c>
      <c r="H275" t="s">
        <v>40</v>
      </c>
      <c r="I275" t="s">
        <v>82</v>
      </c>
      <c r="J275" t="s">
        <v>78</v>
      </c>
      <c r="K275">
        <v>72</v>
      </c>
      <c r="L275">
        <v>10.76</v>
      </c>
      <c r="M275">
        <v>45.93</v>
      </c>
      <c r="N275" s="1">
        <v>45366.590596168979</v>
      </c>
      <c r="O275" t="s">
        <v>43</v>
      </c>
      <c r="P275">
        <v>45.93</v>
      </c>
      <c r="Q275" t="s">
        <v>44</v>
      </c>
      <c r="R275" t="s">
        <v>59</v>
      </c>
      <c r="S275" t="s">
        <v>46</v>
      </c>
      <c r="T275" t="s">
        <v>93</v>
      </c>
      <c r="U275" t="s">
        <v>49</v>
      </c>
      <c r="V275" t="s">
        <v>49</v>
      </c>
      <c r="W275" t="s">
        <v>43</v>
      </c>
      <c r="X275">
        <f>YEAR(Table1[[#This Row],[BookingDate]])</f>
        <v>2024</v>
      </c>
      <c r="Y275" t="str">
        <f>TEXT(Table1[[#This Row],[BookingDate]],"mmm")</f>
        <v>Mar</v>
      </c>
      <c r="Z275" t="str">
        <f>TEXT(Table1[[#This Row],[BookingDate]],"mmm-yyy")</f>
        <v>Mar-2024</v>
      </c>
      <c r="AA275" t="str">
        <f>IF(Table1[[#This Row],[ResolutionHours]]="","Pending",IF(Table1[[#This Row],[ResolutionHours]]&lt;=4,"0-4 Hours",IF(Table1[[#This Row],[ResolutionHours]]&lt;=8,"5-8 Hours",IF(Table1[[#This Row],[ResolutionHours]]&lt;=24,"9-24 Hours",IF(Table1[[#This Row],[ResolutionHours]]&lt;=48,"25-48 Hours","48+ Hours")))))</f>
        <v>25-48 Hours</v>
      </c>
      <c r="AB275">
        <f>IF(Table1[[#This Row],[ResolutionHours]]="","",Table1[[#This Row],[ResolutionHours]]-Table1[[#This Row],[SLATargetHours]])</f>
        <v>-26.07</v>
      </c>
    </row>
    <row r="276" spans="1:28" x14ac:dyDescent="0.25">
      <c r="A276" t="s">
        <v>3053</v>
      </c>
      <c r="B276" t="s">
        <v>2126</v>
      </c>
      <c r="C276" s="1">
        <v>45364.809583333343</v>
      </c>
      <c r="D276" t="s">
        <v>36</v>
      </c>
      <c r="E276" t="s">
        <v>2127</v>
      </c>
      <c r="F276" t="s">
        <v>126</v>
      </c>
      <c r="G276" t="s">
        <v>2128</v>
      </c>
      <c r="H276" t="s">
        <v>136</v>
      </c>
      <c r="I276" t="s">
        <v>41</v>
      </c>
      <c r="J276" t="s">
        <v>83</v>
      </c>
      <c r="K276">
        <v>48</v>
      </c>
      <c r="L276">
        <v>2.56</v>
      </c>
      <c r="N276" s="1"/>
      <c r="O276" t="s">
        <v>57</v>
      </c>
      <c r="P276">
        <v>15772.57</v>
      </c>
      <c r="Q276" t="s">
        <v>66</v>
      </c>
      <c r="R276" t="s">
        <v>67</v>
      </c>
      <c r="S276" t="s">
        <v>68</v>
      </c>
      <c r="T276" t="s">
        <v>75</v>
      </c>
      <c r="U276" t="s">
        <v>49</v>
      </c>
      <c r="V276" t="s">
        <v>49</v>
      </c>
      <c r="W276" t="s">
        <v>57</v>
      </c>
      <c r="X276">
        <f>YEAR(Table1[[#This Row],[BookingDate]])</f>
        <v>2024</v>
      </c>
      <c r="Y276" t="str">
        <f>TEXT(Table1[[#This Row],[BookingDate]],"mmm")</f>
        <v>Mar</v>
      </c>
      <c r="Z276" t="str">
        <f>TEXT(Table1[[#This Row],[BookingDate]],"mmm-yyy")</f>
        <v>Mar-2024</v>
      </c>
      <c r="AA276" t="str">
        <f>IF(Table1[[#This Row],[ResolutionHours]]="","Pending",IF(Table1[[#This Row],[ResolutionHours]]&lt;=4,"0-4 Hours",IF(Table1[[#This Row],[ResolutionHours]]&lt;=8,"5-8 Hours",IF(Table1[[#This Row],[ResolutionHours]]&lt;=24,"9-24 Hours",IF(Table1[[#This Row],[ResolutionHours]]&lt;=48,"25-48 Hours","48+ Hours")))))</f>
        <v>Pending</v>
      </c>
      <c r="AB276" t="str">
        <f>IF(Table1[[#This Row],[ResolutionHours]]="","",Table1[[#This Row],[ResolutionHours]]-Table1[[#This Row],[SLATargetHours]])</f>
        <v/>
      </c>
    </row>
    <row r="277" spans="1:28" x14ac:dyDescent="0.25">
      <c r="A277" t="s">
        <v>1005</v>
      </c>
      <c r="B277" t="s">
        <v>35</v>
      </c>
      <c r="C277" s="1">
        <v>45365.085648148153</v>
      </c>
      <c r="D277" t="s">
        <v>51</v>
      </c>
      <c r="E277" t="s">
        <v>52</v>
      </c>
      <c r="F277" t="s">
        <v>126</v>
      </c>
      <c r="G277" t="s">
        <v>39</v>
      </c>
      <c r="H277" t="s">
        <v>40</v>
      </c>
      <c r="I277" t="s">
        <v>82</v>
      </c>
      <c r="J277" t="s">
        <v>152</v>
      </c>
      <c r="K277">
        <v>24</v>
      </c>
      <c r="L277">
        <v>0.21</v>
      </c>
      <c r="M277">
        <v>7.4</v>
      </c>
      <c r="N277" s="1">
        <v>45365.393840520832</v>
      </c>
      <c r="O277" t="s">
        <v>43</v>
      </c>
      <c r="P277">
        <v>7.4</v>
      </c>
      <c r="Q277" t="s">
        <v>44</v>
      </c>
      <c r="R277" t="s">
        <v>67</v>
      </c>
      <c r="S277" t="s">
        <v>46</v>
      </c>
      <c r="T277" t="s">
        <v>75</v>
      </c>
      <c r="U277" t="s">
        <v>49</v>
      </c>
      <c r="V277" t="s">
        <v>49</v>
      </c>
      <c r="W277" t="s">
        <v>43</v>
      </c>
      <c r="X277">
        <f>YEAR(Table1[[#This Row],[BookingDate]])</f>
        <v>2024</v>
      </c>
      <c r="Y277" t="str">
        <f>TEXT(Table1[[#This Row],[BookingDate]],"mmm")</f>
        <v>Mar</v>
      </c>
      <c r="Z277" t="str">
        <f>TEXT(Table1[[#This Row],[BookingDate]],"mmm-yyy")</f>
        <v>Mar-2024</v>
      </c>
      <c r="AA277" t="str">
        <f>IF(Table1[[#This Row],[ResolutionHours]]="","Pending",IF(Table1[[#This Row],[ResolutionHours]]&lt;=4,"0-4 Hours",IF(Table1[[#This Row],[ResolutionHours]]&lt;=8,"5-8 Hours",IF(Table1[[#This Row],[ResolutionHours]]&lt;=24,"9-24 Hours",IF(Table1[[#This Row],[ResolutionHours]]&lt;=48,"25-48 Hours","48+ Hours")))))</f>
        <v>5-8 Hours</v>
      </c>
      <c r="AB277">
        <f>IF(Table1[[#This Row],[ResolutionHours]]="","",Table1[[#This Row],[ResolutionHours]]-Table1[[#This Row],[SLATargetHours]])</f>
        <v>-16.600000000000001</v>
      </c>
    </row>
    <row r="278" spans="1:28" x14ac:dyDescent="0.25">
      <c r="A278" t="s">
        <v>1616</v>
      </c>
      <c r="B278" t="s">
        <v>1116</v>
      </c>
      <c r="C278" s="1">
        <v>45365.260844907411</v>
      </c>
      <c r="D278" t="s">
        <v>36</v>
      </c>
      <c r="E278" t="s">
        <v>1120</v>
      </c>
      <c r="F278" t="s">
        <v>38</v>
      </c>
      <c r="G278" t="s">
        <v>1118</v>
      </c>
      <c r="H278" t="s">
        <v>40</v>
      </c>
      <c r="I278" t="s">
        <v>41</v>
      </c>
      <c r="J278" t="s">
        <v>120</v>
      </c>
      <c r="K278">
        <v>48</v>
      </c>
      <c r="L278">
        <v>2.17</v>
      </c>
      <c r="M278">
        <v>19.190000000000001</v>
      </c>
      <c r="N278" s="1">
        <v>45366.060352476852</v>
      </c>
      <c r="O278" t="s">
        <v>43</v>
      </c>
      <c r="P278">
        <v>19.190000000000001</v>
      </c>
      <c r="Q278" t="s">
        <v>66</v>
      </c>
      <c r="R278" t="s">
        <v>45</v>
      </c>
      <c r="S278" t="s">
        <v>68</v>
      </c>
      <c r="T278" t="s">
        <v>85</v>
      </c>
      <c r="U278" t="s">
        <v>49</v>
      </c>
      <c r="V278" t="s">
        <v>49</v>
      </c>
      <c r="W278" t="s">
        <v>43</v>
      </c>
      <c r="X278">
        <f>YEAR(Table1[[#This Row],[BookingDate]])</f>
        <v>2024</v>
      </c>
      <c r="Y278" t="str">
        <f>TEXT(Table1[[#This Row],[BookingDate]],"mmm")</f>
        <v>Mar</v>
      </c>
      <c r="Z278" t="str">
        <f>TEXT(Table1[[#This Row],[BookingDate]],"mmm-yyy")</f>
        <v>Mar-2024</v>
      </c>
      <c r="AA278" t="str">
        <f>IF(Table1[[#This Row],[ResolutionHours]]="","Pending",IF(Table1[[#This Row],[ResolutionHours]]&lt;=4,"0-4 Hours",IF(Table1[[#This Row],[ResolutionHours]]&lt;=8,"5-8 Hours",IF(Table1[[#This Row],[ResolutionHours]]&lt;=24,"9-24 Hours",IF(Table1[[#This Row],[ResolutionHours]]&lt;=48,"25-48 Hours","48+ Hours")))))</f>
        <v>9-24 Hours</v>
      </c>
      <c r="AB278">
        <f>IF(Table1[[#This Row],[ResolutionHours]]="","",Table1[[#This Row],[ResolutionHours]]-Table1[[#This Row],[SLATargetHours]])</f>
        <v>-28.81</v>
      </c>
    </row>
    <row r="279" spans="1:28" x14ac:dyDescent="0.25">
      <c r="A279" t="s">
        <v>2554</v>
      </c>
      <c r="B279" t="s">
        <v>2126</v>
      </c>
      <c r="C279" s="1">
        <v>45365.622199074067</v>
      </c>
      <c r="D279" t="s">
        <v>36</v>
      </c>
      <c r="E279" t="s">
        <v>2142</v>
      </c>
      <c r="F279" t="s">
        <v>90</v>
      </c>
      <c r="G279" t="s">
        <v>2128</v>
      </c>
      <c r="H279" t="s">
        <v>40</v>
      </c>
      <c r="I279" t="s">
        <v>55</v>
      </c>
      <c r="J279" t="s">
        <v>91</v>
      </c>
      <c r="K279">
        <v>48</v>
      </c>
      <c r="L279">
        <v>3.21</v>
      </c>
      <c r="M279">
        <v>32.42</v>
      </c>
      <c r="N279" s="1">
        <v>45366.97322803241</v>
      </c>
      <c r="O279" t="s">
        <v>43</v>
      </c>
      <c r="P279">
        <v>32.42</v>
      </c>
      <c r="Q279" t="s">
        <v>58</v>
      </c>
      <c r="R279" t="s">
        <v>67</v>
      </c>
      <c r="S279" t="s">
        <v>46</v>
      </c>
      <c r="T279" t="s">
        <v>97</v>
      </c>
      <c r="U279" t="s">
        <v>49</v>
      </c>
      <c r="V279" t="s">
        <v>49</v>
      </c>
      <c r="W279" t="s">
        <v>43</v>
      </c>
      <c r="X279">
        <f>YEAR(Table1[[#This Row],[BookingDate]])</f>
        <v>2024</v>
      </c>
      <c r="Y279" t="str">
        <f>TEXT(Table1[[#This Row],[BookingDate]],"mmm")</f>
        <v>Mar</v>
      </c>
      <c r="Z279" t="str">
        <f>TEXT(Table1[[#This Row],[BookingDate]],"mmm-yyy")</f>
        <v>Mar-2024</v>
      </c>
      <c r="AA279" t="str">
        <f>IF(Table1[[#This Row],[ResolutionHours]]="","Pending",IF(Table1[[#This Row],[ResolutionHours]]&lt;=4,"0-4 Hours",IF(Table1[[#This Row],[ResolutionHours]]&lt;=8,"5-8 Hours",IF(Table1[[#This Row],[ResolutionHours]]&lt;=24,"9-24 Hours",IF(Table1[[#This Row],[ResolutionHours]]&lt;=48,"25-48 Hours","48+ Hours")))))</f>
        <v>25-48 Hours</v>
      </c>
      <c r="AB279">
        <f>IF(Table1[[#This Row],[ResolutionHours]]="","",Table1[[#This Row],[ResolutionHours]]-Table1[[#This Row],[SLATargetHours]])</f>
        <v>-15.579999999999998</v>
      </c>
    </row>
    <row r="280" spans="1:28" x14ac:dyDescent="0.25">
      <c r="A280" t="s">
        <v>1849</v>
      </c>
      <c r="B280" t="s">
        <v>1116</v>
      </c>
      <c r="C280" s="1">
        <v>45366.144375000003</v>
      </c>
      <c r="D280" t="s">
        <v>87</v>
      </c>
      <c r="E280" t="s">
        <v>1129</v>
      </c>
      <c r="F280" t="s">
        <v>53</v>
      </c>
      <c r="G280" t="s">
        <v>1118</v>
      </c>
      <c r="H280" t="s">
        <v>54</v>
      </c>
      <c r="I280" t="s">
        <v>82</v>
      </c>
      <c r="J280" t="s">
        <v>74</v>
      </c>
      <c r="K280">
        <v>72</v>
      </c>
      <c r="L280">
        <v>7.37</v>
      </c>
      <c r="N280" s="1"/>
      <c r="O280" t="s">
        <v>57</v>
      </c>
      <c r="P280">
        <v>15740.53</v>
      </c>
      <c r="Q280" t="s">
        <v>66</v>
      </c>
      <c r="R280" t="s">
        <v>45</v>
      </c>
      <c r="S280" t="s">
        <v>79</v>
      </c>
      <c r="T280" t="s">
        <v>115</v>
      </c>
      <c r="U280" t="s">
        <v>49</v>
      </c>
      <c r="V280" t="s">
        <v>49</v>
      </c>
      <c r="W280" t="s">
        <v>57</v>
      </c>
      <c r="X280">
        <f>YEAR(Table1[[#This Row],[BookingDate]])</f>
        <v>2024</v>
      </c>
      <c r="Y280" t="str">
        <f>TEXT(Table1[[#This Row],[BookingDate]],"mmm")</f>
        <v>Mar</v>
      </c>
      <c r="Z280" t="str">
        <f>TEXT(Table1[[#This Row],[BookingDate]],"mmm-yyy")</f>
        <v>Mar-2024</v>
      </c>
      <c r="AA280" t="str">
        <f>IF(Table1[[#This Row],[ResolutionHours]]="","Pending",IF(Table1[[#This Row],[ResolutionHours]]&lt;=4,"0-4 Hours",IF(Table1[[#This Row],[ResolutionHours]]&lt;=8,"5-8 Hours",IF(Table1[[#This Row],[ResolutionHours]]&lt;=24,"9-24 Hours",IF(Table1[[#This Row],[ResolutionHours]]&lt;=48,"25-48 Hours","48+ Hours")))))</f>
        <v>Pending</v>
      </c>
      <c r="AB280" t="str">
        <f>IF(Table1[[#This Row],[ResolutionHours]]="","",Table1[[#This Row],[ResolutionHours]]-Table1[[#This Row],[SLATargetHours]])</f>
        <v/>
      </c>
    </row>
    <row r="281" spans="1:28" x14ac:dyDescent="0.25">
      <c r="A281" t="s">
        <v>694</v>
      </c>
      <c r="B281" t="s">
        <v>35</v>
      </c>
      <c r="C281" s="1">
        <v>45366.322152777779</v>
      </c>
      <c r="D281" t="s">
        <v>51</v>
      </c>
      <c r="E281" t="s">
        <v>71</v>
      </c>
      <c r="F281" t="s">
        <v>53</v>
      </c>
      <c r="G281" t="s">
        <v>39</v>
      </c>
      <c r="H281" t="s">
        <v>40</v>
      </c>
      <c r="I281" t="s">
        <v>55</v>
      </c>
      <c r="J281" t="s">
        <v>78</v>
      </c>
      <c r="K281">
        <v>24</v>
      </c>
      <c r="L281">
        <v>0.79</v>
      </c>
      <c r="M281">
        <v>16.93</v>
      </c>
      <c r="N281" s="1">
        <v>45367.027362326393</v>
      </c>
      <c r="O281" t="s">
        <v>43</v>
      </c>
      <c r="P281">
        <v>16.93</v>
      </c>
      <c r="Q281" t="s">
        <v>58</v>
      </c>
      <c r="R281" t="s">
        <v>67</v>
      </c>
      <c r="S281" t="s">
        <v>79</v>
      </c>
      <c r="T281" t="s">
        <v>93</v>
      </c>
      <c r="U281" t="s">
        <v>49</v>
      </c>
      <c r="V281" t="s">
        <v>48</v>
      </c>
      <c r="W281" t="s">
        <v>43</v>
      </c>
      <c r="X281">
        <f>YEAR(Table1[[#This Row],[BookingDate]])</f>
        <v>2024</v>
      </c>
      <c r="Y281" t="str">
        <f>TEXT(Table1[[#This Row],[BookingDate]],"mmm")</f>
        <v>Mar</v>
      </c>
      <c r="Z281" t="str">
        <f>TEXT(Table1[[#This Row],[BookingDate]],"mmm-yyy")</f>
        <v>Mar-2024</v>
      </c>
      <c r="AA281" t="str">
        <f>IF(Table1[[#This Row],[ResolutionHours]]="","Pending",IF(Table1[[#This Row],[ResolutionHours]]&lt;=4,"0-4 Hours",IF(Table1[[#This Row],[ResolutionHours]]&lt;=8,"5-8 Hours",IF(Table1[[#This Row],[ResolutionHours]]&lt;=24,"9-24 Hours",IF(Table1[[#This Row],[ResolutionHours]]&lt;=48,"25-48 Hours","48+ Hours")))))</f>
        <v>9-24 Hours</v>
      </c>
      <c r="AB281">
        <f>IF(Table1[[#This Row],[ResolutionHours]]="","",Table1[[#This Row],[ResolutionHours]]-Table1[[#This Row],[SLATargetHours]])</f>
        <v>-7.07</v>
      </c>
    </row>
    <row r="282" spans="1:28" x14ac:dyDescent="0.25">
      <c r="A282" t="s">
        <v>2822</v>
      </c>
      <c r="B282" t="s">
        <v>2126</v>
      </c>
      <c r="C282" s="1">
        <v>45366.421261574083</v>
      </c>
      <c r="D282" t="s">
        <v>51</v>
      </c>
      <c r="E282" t="s">
        <v>2138</v>
      </c>
      <c r="F282" t="s">
        <v>130</v>
      </c>
      <c r="G282" t="s">
        <v>2128</v>
      </c>
      <c r="H282" t="s">
        <v>40</v>
      </c>
      <c r="I282" t="s">
        <v>41</v>
      </c>
      <c r="J282" t="s">
        <v>106</v>
      </c>
      <c r="K282">
        <v>24</v>
      </c>
      <c r="L282">
        <v>5.35</v>
      </c>
      <c r="M282">
        <v>8.82</v>
      </c>
      <c r="N282" s="1">
        <v>45366.788895682868</v>
      </c>
      <c r="O282" t="s">
        <v>43</v>
      </c>
      <c r="P282">
        <v>8.82</v>
      </c>
      <c r="Q282" t="s">
        <v>66</v>
      </c>
      <c r="R282" t="s">
        <v>67</v>
      </c>
      <c r="S282" t="s">
        <v>96</v>
      </c>
      <c r="T282" t="s">
        <v>97</v>
      </c>
      <c r="U282" t="s">
        <v>49</v>
      </c>
      <c r="V282" t="s">
        <v>49</v>
      </c>
      <c r="W282" t="s">
        <v>43</v>
      </c>
      <c r="X282">
        <f>YEAR(Table1[[#This Row],[BookingDate]])</f>
        <v>2024</v>
      </c>
      <c r="Y282" t="str">
        <f>TEXT(Table1[[#This Row],[BookingDate]],"mmm")</f>
        <v>Mar</v>
      </c>
      <c r="Z282" t="str">
        <f>TEXT(Table1[[#This Row],[BookingDate]],"mmm-yyy")</f>
        <v>Mar-2024</v>
      </c>
      <c r="AA282" t="str">
        <f>IF(Table1[[#This Row],[ResolutionHours]]="","Pending",IF(Table1[[#This Row],[ResolutionHours]]&lt;=4,"0-4 Hours",IF(Table1[[#This Row],[ResolutionHours]]&lt;=8,"5-8 Hours",IF(Table1[[#This Row],[ResolutionHours]]&lt;=24,"9-24 Hours",IF(Table1[[#This Row],[ResolutionHours]]&lt;=48,"25-48 Hours","48+ Hours")))))</f>
        <v>9-24 Hours</v>
      </c>
      <c r="AB282">
        <f>IF(Table1[[#This Row],[ResolutionHours]]="","",Table1[[#This Row],[ResolutionHours]]-Table1[[#This Row],[SLATargetHours]])</f>
        <v>-15.18</v>
      </c>
    </row>
    <row r="283" spans="1:28" x14ac:dyDescent="0.25">
      <c r="A283" t="s">
        <v>1660</v>
      </c>
      <c r="B283" t="s">
        <v>1116</v>
      </c>
      <c r="C283" s="1">
        <v>45367.31689814815</v>
      </c>
      <c r="D283" t="s">
        <v>51</v>
      </c>
      <c r="E283" t="s">
        <v>1124</v>
      </c>
      <c r="F283" t="s">
        <v>72</v>
      </c>
      <c r="G283" t="s">
        <v>1118</v>
      </c>
      <c r="H283" t="s">
        <v>109</v>
      </c>
      <c r="I283" t="s">
        <v>41</v>
      </c>
      <c r="J283" t="s">
        <v>120</v>
      </c>
      <c r="K283">
        <v>24</v>
      </c>
      <c r="L283">
        <v>1.34</v>
      </c>
      <c r="M283">
        <v>13.52</v>
      </c>
      <c r="N283" s="1">
        <v>45367.880239976846</v>
      </c>
      <c r="O283" t="s">
        <v>43</v>
      </c>
      <c r="P283">
        <v>13.52</v>
      </c>
      <c r="Q283" t="s">
        <v>44</v>
      </c>
      <c r="R283" t="s">
        <v>92</v>
      </c>
      <c r="S283" t="s">
        <v>46</v>
      </c>
      <c r="T283" t="s">
        <v>121</v>
      </c>
      <c r="U283" t="s">
        <v>49</v>
      </c>
      <c r="V283" t="s">
        <v>49</v>
      </c>
      <c r="W283" t="s">
        <v>43</v>
      </c>
      <c r="X283">
        <f>YEAR(Table1[[#This Row],[BookingDate]])</f>
        <v>2024</v>
      </c>
      <c r="Y283" t="str">
        <f>TEXT(Table1[[#This Row],[BookingDate]],"mmm")</f>
        <v>Mar</v>
      </c>
      <c r="Z283" t="str">
        <f>TEXT(Table1[[#This Row],[BookingDate]],"mmm-yyy")</f>
        <v>Mar-2024</v>
      </c>
      <c r="AA283" t="str">
        <f>IF(Table1[[#This Row],[ResolutionHours]]="","Pending",IF(Table1[[#This Row],[ResolutionHours]]&lt;=4,"0-4 Hours",IF(Table1[[#This Row],[ResolutionHours]]&lt;=8,"5-8 Hours",IF(Table1[[#This Row],[ResolutionHours]]&lt;=24,"9-24 Hours",IF(Table1[[#This Row],[ResolutionHours]]&lt;=48,"25-48 Hours","48+ Hours")))))</f>
        <v>9-24 Hours</v>
      </c>
      <c r="AB283">
        <f>IF(Table1[[#This Row],[ResolutionHours]]="","",Table1[[#This Row],[ResolutionHours]]-Table1[[#This Row],[SLATargetHours]])</f>
        <v>-10.48</v>
      </c>
    </row>
    <row r="284" spans="1:28" x14ac:dyDescent="0.25">
      <c r="A284" t="s">
        <v>372</v>
      </c>
      <c r="B284" t="s">
        <v>35</v>
      </c>
      <c r="C284" s="1">
        <v>45367.587557870371</v>
      </c>
      <c r="D284" t="s">
        <v>51</v>
      </c>
      <c r="E284" t="s">
        <v>37</v>
      </c>
      <c r="F284" t="s">
        <v>53</v>
      </c>
      <c r="G284" t="s">
        <v>39</v>
      </c>
      <c r="H284" t="s">
        <v>40</v>
      </c>
      <c r="I284" t="s">
        <v>41</v>
      </c>
      <c r="J284" t="s">
        <v>106</v>
      </c>
      <c r="K284">
        <v>24</v>
      </c>
      <c r="L284">
        <v>4.5999999999999996</v>
      </c>
      <c r="M284">
        <v>22.89</v>
      </c>
      <c r="N284" s="1">
        <v>45368.541484201392</v>
      </c>
      <c r="O284" t="s">
        <v>43</v>
      </c>
      <c r="P284">
        <v>22.89</v>
      </c>
      <c r="Q284" t="s">
        <v>44</v>
      </c>
      <c r="R284" t="s">
        <v>67</v>
      </c>
      <c r="S284" t="s">
        <v>68</v>
      </c>
      <c r="T284" t="s">
        <v>100</v>
      </c>
      <c r="U284" t="s">
        <v>49</v>
      </c>
      <c r="V284" t="s">
        <v>49</v>
      </c>
      <c r="W284" t="s">
        <v>43</v>
      </c>
      <c r="X284">
        <f>YEAR(Table1[[#This Row],[BookingDate]])</f>
        <v>2024</v>
      </c>
      <c r="Y284" t="str">
        <f>TEXT(Table1[[#This Row],[BookingDate]],"mmm")</f>
        <v>Mar</v>
      </c>
      <c r="Z284" t="str">
        <f>TEXT(Table1[[#This Row],[BookingDate]],"mmm-yyy")</f>
        <v>Mar-2024</v>
      </c>
      <c r="AA284" t="str">
        <f>IF(Table1[[#This Row],[ResolutionHours]]="","Pending",IF(Table1[[#This Row],[ResolutionHours]]&lt;=4,"0-4 Hours",IF(Table1[[#This Row],[ResolutionHours]]&lt;=8,"5-8 Hours",IF(Table1[[#This Row],[ResolutionHours]]&lt;=24,"9-24 Hours",IF(Table1[[#This Row],[ResolutionHours]]&lt;=48,"25-48 Hours","48+ Hours")))))</f>
        <v>9-24 Hours</v>
      </c>
      <c r="AB284">
        <f>IF(Table1[[#This Row],[ResolutionHours]]="","",Table1[[#This Row],[ResolutionHours]]-Table1[[#This Row],[SLATargetHours]])</f>
        <v>-1.1099999999999994</v>
      </c>
    </row>
    <row r="285" spans="1:28" x14ac:dyDescent="0.25">
      <c r="A285" t="s">
        <v>1360</v>
      </c>
      <c r="B285" t="s">
        <v>1116</v>
      </c>
      <c r="C285" s="1">
        <v>45367.634652777779</v>
      </c>
      <c r="D285" t="s">
        <v>87</v>
      </c>
      <c r="E285" t="s">
        <v>1124</v>
      </c>
      <c r="F285" t="s">
        <v>95</v>
      </c>
      <c r="G285" t="s">
        <v>1118</v>
      </c>
      <c r="H285" t="s">
        <v>136</v>
      </c>
      <c r="I285" t="s">
        <v>46</v>
      </c>
      <c r="J285" t="s">
        <v>165</v>
      </c>
      <c r="K285">
        <v>72</v>
      </c>
      <c r="L285">
        <v>6.91</v>
      </c>
      <c r="N285" s="1"/>
      <c r="O285" t="s">
        <v>57</v>
      </c>
      <c r="P285">
        <v>15704.77</v>
      </c>
      <c r="Q285" t="s">
        <v>58</v>
      </c>
      <c r="R285" t="s">
        <v>45</v>
      </c>
      <c r="S285" t="s">
        <v>46</v>
      </c>
      <c r="T285" t="s">
        <v>115</v>
      </c>
      <c r="U285" t="s">
        <v>49</v>
      </c>
      <c r="V285" t="s">
        <v>49</v>
      </c>
      <c r="W285" t="s">
        <v>57</v>
      </c>
      <c r="X285">
        <f>YEAR(Table1[[#This Row],[BookingDate]])</f>
        <v>2024</v>
      </c>
      <c r="Y285" t="str">
        <f>TEXT(Table1[[#This Row],[BookingDate]],"mmm")</f>
        <v>Mar</v>
      </c>
      <c r="Z285" t="str">
        <f>TEXT(Table1[[#This Row],[BookingDate]],"mmm-yyy")</f>
        <v>Mar-2024</v>
      </c>
      <c r="AA285" t="str">
        <f>IF(Table1[[#This Row],[ResolutionHours]]="","Pending",IF(Table1[[#This Row],[ResolutionHours]]&lt;=4,"0-4 Hours",IF(Table1[[#This Row],[ResolutionHours]]&lt;=8,"5-8 Hours",IF(Table1[[#This Row],[ResolutionHours]]&lt;=24,"9-24 Hours",IF(Table1[[#This Row],[ResolutionHours]]&lt;=48,"25-48 Hours","48+ Hours")))))</f>
        <v>Pending</v>
      </c>
      <c r="AB285" t="str">
        <f>IF(Table1[[#This Row],[ResolutionHours]]="","",Table1[[#This Row],[ResolutionHours]]-Table1[[#This Row],[SLATargetHours]])</f>
        <v/>
      </c>
    </row>
    <row r="286" spans="1:28" x14ac:dyDescent="0.25">
      <c r="A286" t="s">
        <v>2440</v>
      </c>
      <c r="B286" t="s">
        <v>2126</v>
      </c>
      <c r="C286" s="1">
        <v>45367.696226851847</v>
      </c>
      <c r="D286" t="s">
        <v>36</v>
      </c>
      <c r="E286" t="s">
        <v>2153</v>
      </c>
      <c r="F286" t="s">
        <v>130</v>
      </c>
      <c r="G286" t="s">
        <v>2128</v>
      </c>
      <c r="H286" t="s">
        <v>40</v>
      </c>
      <c r="I286" t="s">
        <v>82</v>
      </c>
      <c r="J286" t="s">
        <v>152</v>
      </c>
      <c r="K286">
        <v>48</v>
      </c>
      <c r="L286">
        <v>4</v>
      </c>
      <c r="M286">
        <v>32.729999999999997</v>
      </c>
      <c r="N286" s="1">
        <v>45369.060153101847</v>
      </c>
      <c r="O286" t="s">
        <v>43</v>
      </c>
      <c r="P286">
        <v>32.729999999999997</v>
      </c>
      <c r="Q286" t="s">
        <v>44</v>
      </c>
      <c r="R286" t="s">
        <v>114</v>
      </c>
      <c r="S286" t="s">
        <v>46</v>
      </c>
      <c r="T286" t="s">
        <v>61</v>
      </c>
      <c r="U286" t="s">
        <v>49</v>
      </c>
      <c r="V286" t="s">
        <v>49</v>
      </c>
      <c r="W286" t="s">
        <v>43</v>
      </c>
      <c r="X286">
        <f>YEAR(Table1[[#This Row],[BookingDate]])</f>
        <v>2024</v>
      </c>
      <c r="Y286" t="str">
        <f>TEXT(Table1[[#This Row],[BookingDate]],"mmm")</f>
        <v>Mar</v>
      </c>
      <c r="Z286" t="str">
        <f>TEXT(Table1[[#This Row],[BookingDate]],"mmm-yyy")</f>
        <v>Mar-2024</v>
      </c>
      <c r="AA286" t="str">
        <f>IF(Table1[[#This Row],[ResolutionHours]]="","Pending",IF(Table1[[#This Row],[ResolutionHours]]&lt;=4,"0-4 Hours",IF(Table1[[#This Row],[ResolutionHours]]&lt;=8,"5-8 Hours",IF(Table1[[#This Row],[ResolutionHours]]&lt;=24,"9-24 Hours",IF(Table1[[#This Row],[ResolutionHours]]&lt;=48,"25-48 Hours","48+ Hours")))))</f>
        <v>25-48 Hours</v>
      </c>
      <c r="AB286">
        <f>IF(Table1[[#This Row],[ResolutionHours]]="","",Table1[[#This Row],[ResolutionHours]]-Table1[[#This Row],[SLATargetHours]])</f>
        <v>-15.270000000000003</v>
      </c>
    </row>
    <row r="287" spans="1:28" x14ac:dyDescent="0.25">
      <c r="A287" t="s">
        <v>1816</v>
      </c>
      <c r="B287" t="s">
        <v>1116</v>
      </c>
      <c r="C287" s="1">
        <v>45368.220243055563</v>
      </c>
      <c r="D287" t="s">
        <v>87</v>
      </c>
      <c r="E287" t="s">
        <v>1124</v>
      </c>
      <c r="F287" t="s">
        <v>38</v>
      </c>
      <c r="G287" t="s">
        <v>1118</v>
      </c>
      <c r="H287" t="s">
        <v>54</v>
      </c>
      <c r="I287" t="s">
        <v>46</v>
      </c>
      <c r="J287" t="s">
        <v>42</v>
      </c>
      <c r="K287">
        <v>72</v>
      </c>
      <c r="L287">
        <v>4.8499999999999996</v>
      </c>
      <c r="N287" s="1"/>
      <c r="O287" t="s">
        <v>57</v>
      </c>
      <c r="P287">
        <v>15690.71</v>
      </c>
      <c r="Q287" t="s">
        <v>58</v>
      </c>
      <c r="R287" t="s">
        <v>114</v>
      </c>
      <c r="S287" t="s">
        <v>46</v>
      </c>
      <c r="T287" t="s">
        <v>69</v>
      </c>
      <c r="U287" t="s">
        <v>49</v>
      </c>
      <c r="V287" t="s">
        <v>49</v>
      </c>
      <c r="W287" t="s">
        <v>57</v>
      </c>
      <c r="X287">
        <f>YEAR(Table1[[#This Row],[BookingDate]])</f>
        <v>2024</v>
      </c>
      <c r="Y287" t="str">
        <f>TEXT(Table1[[#This Row],[BookingDate]],"mmm")</f>
        <v>Mar</v>
      </c>
      <c r="Z287" t="str">
        <f>TEXT(Table1[[#This Row],[BookingDate]],"mmm-yyy")</f>
        <v>Mar-2024</v>
      </c>
      <c r="AA287" t="str">
        <f>IF(Table1[[#This Row],[ResolutionHours]]="","Pending",IF(Table1[[#This Row],[ResolutionHours]]&lt;=4,"0-4 Hours",IF(Table1[[#This Row],[ResolutionHours]]&lt;=8,"5-8 Hours",IF(Table1[[#This Row],[ResolutionHours]]&lt;=24,"9-24 Hours",IF(Table1[[#This Row],[ResolutionHours]]&lt;=48,"25-48 Hours","48+ Hours")))))</f>
        <v>Pending</v>
      </c>
      <c r="AB287" t="str">
        <f>IF(Table1[[#This Row],[ResolutionHours]]="","",Table1[[#This Row],[ResolutionHours]]-Table1[[#This Row],[SLATargetHours]])</f>
        <v/>
      </c>
    </row>
    <row r="288" spans="1:28" x14ac:dyDescent="0.25">
      <c r="A288" t="s">
        <v>630</v>
      </c>
      <c r="B288" t="s">
        <v>35</v>
      </c>
      <c r="C288" s="1">
        <v>45368.95826388889</v>
      </c>
      <c r="D288" t="s">
        <v>36</v>
      </c>
      <c r="E288" t="s">
        <v>123</v>
      </c>
      <c r="F288" t="s">
        <v>38</v>
      </c>
      <c r="G288" t="s">
        <v>39</v>
      </c>
      <c r="H288" t="s">
        <v>63</v>
      </c>
      <c r="I288" t="s">
        <v>41</v>
      </c>
      <c r="J288" t="s">
        <v>106</v>
      </c>
      <c r="K288">
        <v>48</v>
      </c>
      <c r="L288">
        <v>6.86</v>
      </c>
      <c r="N288" s="1"/>
      <c r="O288" t="s">
        <v>57</v>
      </c>
      <c r="P288">
        <v>15673</v>
      </c>
      <c r="Q288" t="s">
        <v>44</v>
      </c>
      <c r="R288" t="s">
        <v>114</v>
      </c>
      <c r="S288" t="s">
        <v>79</v>
      </c>
      <c r="T288" t="s">
        <v>47</v>
      </c>
      <c r="U288" t="s">
        <v>49</v>
      </c>
      <c r="V288" t="s">
        <v>49</v>
      </c>
      <c r="W288" t="s">
        <v>57</v>
      </c>
      <c r="X288">
        <f>YEAR(Table1[[#This Row],[BookingDate]])</f>
        <v>2024</v>
      </c>
      <c r="Y288" t="str">
        <f>TEXT(Table1[[#This Row],[BookingDate]],"mmm")</f>
        <v>Mar</v>
      </c>
      <c r="Z288" t="str">
        <f>TEXT(Table1[[#This Row],[BookingDate]],"mmm-yyy")</f>
        <v>Mar-2024</v>
      </c>
      <c r="AA288" t="str">
        <f>IF(Table1[[#This Row],[ResolutionHours]]="","Pending",IF(Table1[[#This Row],[ResolutionHours]]&lt;=4,"0-4 Hours",IF(Table1[[#This Row],[ResolutionHours]]&lt;=8,"5-8 Hours",IF(Table1[[#This Row],[ResolutionHours]]&lt;=24,"9-24 Hours",IF(Table1[[#This Row],[ResolutionHours]]&lt;=48,"25-48 Hours","48+ Hours")))))</f>
        <v>Pending</v>
      </c>
      <c r="AB288" t="str">
        <f>IF(Table1[[#This Row],[ResolutionHours]]="","",Table1[[#This Row],[ResolutionHours]]-Table1[[#This Row],[SLATargetHours]])</f>
        <v/>
      </c>
    </row>
    <row r="289" spans="1:28" x14ac:dyDescent="0.25">
      <c r="A289" t="s">
        <v>2242</v>
      </c>
      <c r="B289" t="s">
        <v>2126</v>
      </c>
      <c r="C289" s="1">
        <v>45369.162152777782</v>
      </c>
      <c r="D289" t="s">
        <v>87</v>
      </c>
      <c r="E289" t="s">
        <v>2163</v>
      </c>
      <c r="F289" t="s">
        <v>53</v>
      </c>
      <c r="G289" t="s">
        <v>2128</v>
      </c>
      <c r="H289" t="s">
        <v>40</v>
      </c>
      <c r="I289" t="s">
        <v>46</v>
      </c>
      <c r="J289" t="s">
        <v>42</v>
      </c>
      <c r="K289">
        <v>72</v>
      </c>
      <c r="L289">
        <v>9.68</v>
      </c>
      <c r="M289">
        <v>38.270000000000003</v>
      </c>
      <c r="N289" s="1">
        <v>45370.756567800927</v>
      </c>
      <c r="O289" t="s">
        <v>43</v>
      </c>
      <c r="P289">
        <v>38.270000000000003</v>
      </c>
      <c r="Q289" t="s">
        <v>44</v>
      </c>
      <c r="R289" t="s">
        <v>67</v>
      </c>
      <c r="S289" t="s">
        <v>60</v>
      </c>
      <c r="T289" t="s">
        <v>75</v>
      </c>
      <c r="U289" t="s">
        <v>49</v>
      </c>
      <c r="V289" t="s">
        <v>49</v>
      </c>
      <c r="W289" t="s">
        <v>43</v>
      </c>
      <c r="X289">
        <f>YEAR(Table1[[#This Row],[BookingDate]])</f>
        <v>2024</v>
      </c>
      <c r="Y289" t="str">
        <f>TEXT(Table1[[#This Row],[BookingDate]],"mmm")</f>
        <v>Mar</v>
      </c>
      <c r="Z289" t="str">
        <f>TEXT(Table1[[#This Row],[BookingDate]],"mmm-yyy")</f>
        <v>Mar-2024</v>
      </c>
      <c r="AA289" t="str">
        <f>IF(Table1[[#This Row],[ResolutionHours]]="","Pending",IF(Table1[[#This Row],[ResolutionHours]]&lt;=4,"0-4 Hours",IF(Table1[[#This Row],[ResolutionHours]]&lt;=8,"5-8 Hours",IF(Table1[[#This Row],[ResolutionHours]]&lt;=24,"9-24 Hours",IF(Table1[[#This Row],[ResolutionHours]]&lt;=48,"25-48 Hours","48+ Hours")))))</f>
        <v>25-48 Hours</v>
      </c>
      <c r="AB289">
        <f>IF(Table1[[#This Row],[ResolutionHours]]="","",Table1[[#This Row],[ResolutionHours]]-Table1[[#This Row],[SLATargetHours]])</f>
        <v>-33.729999999999997</v>
      </c>
    </row>
    <row r="290" spans="1:28" x14ac:dyDescent="0.25">
      <c r="A290" t="s">
        <v>2527</v>
      </c>
      <c r="B290" t="s">
        <v>2126</v>
      </c>
      <c r="C290" s="1">
        <v>45369.197916666657</v>
      </c>
      <c r="D290" t="s">
        <v>36</v>
      </c>
      <c r="E290" t="s">
        <v>2136</v>
      </c>
      <c r="F290" t="s">
        <v>38</v>
      </c>
      <c r="G290" t="s">
        <v>2128</v>
      </c>
      <c r="H290" t="s">
        <v>136</v>
      </c>
      <c r="I290" t="s">
        <v>46</v>
      </c>
      <c r="J290" t="s">
        <v>110</v>
      </c>
      <c r="K290">
        <v>48</v>
      </c>
      <c r="L290">
        <v>9.6</v>
      </c>
      <c r="N290" s="1"/>
      <c r="O290" t="s">
        <v>57</v>
      </c>
      <c r="P290">
        <v>15667.25</v>
      </c>
      <c r="Q290" t="s">
        <v>58</v>
      </c>
      <c r="R290" t="s">
        <v>114</v>
      </c>
      <c r="S290" t="s">
        <v>79</v>
      </c>
      <c r="T290" t="s">
        <v>93</v>
      </c>
      <c r="U290" t="s">
        <v>49</v>
      </c>
      <c r="V290" t="s">
        <v>49</v>
      </c>
      <c r="W290" t="s">
        <v>57</v>
      </c>
      <c r="X290">
        <f>YEAR(Table1[[#This Row],[BookingDate]])</f>
        <v>2024</v>
      </c>
      <c r="Y290" t="str">
        <f>TEXT(Table1[[#This Row],[BookingDate]],"mmm")</f>
        <v>Mar</v>
      </c>
      <c r="Z290" t="str">
        <f>TEXT(Table1[[#This Row],[BookingDate]],"mmm-yyy")</f>
        <v>Mar-2024</v>
      </c>
      <c r="AA290" t="str">
        <f>IF(Table1[[#This Row],[ResolutionHours]]="","Pending",IF(Table1[[#This Row],[ResolutionHours]]&lt;=4,"0-4 Hours",IF(Table1[[#This Row],[ResolutionHours]]&lt;=8,"5-8 Hours",IF(Table1[[#This Row],[ResolutionHours]]&lt;=24,"9-24 Hours",IF(Table1[[#This Row],[ResolutionHours]]&lt;=48,"25-48 Hours","48+ Hours")))))</f>
        <v>Pending</v>
      </c>
      <c r="AB290" t="str">
        <f>IF(Table1[[#This Row],[ResolutionHours]]="","",Table1[[#This Row],[ResolutionHours]]-Table1[[#This Row],[SLATargetHours]])</f>
        <v/>
      </c>
    </row>
    <row r="291" spans="1:28" x14ac:dyDescent="0.25">
      <c r="A291" t="s">
        <v>574</v>
      </c>
      <c r="B291" t="s">
        <v>35</v>
      </c>
      <c r="C291" s="1">
        <v>45369.410995370366</v>
      </c>
      <c r="D291" t="s">
        <v>108</v>
      </c>
      <c r="E291" t="s">
        <v>102</v>
      </c>
      <c r="F291" t="s">
        <v>130</v>
      </c>
      <c r="G291" t="s">
        <v>39</v>
      </c>
      <c r="H291" t="s">
        <v>63</v>
      </c>
      <c r="I291" t="s">
        <v>64</v>
      </c>
      <c r="J291" t="s">
        <v>106</v>
      </c>
      <c r="K291">
        <v>4</v>
      </c>
      <c r="L291">
        <v>0.26</v>
      </c>
      <c r="N291" s="1"/>
      <c r="O291" t="s">
        <v>57</v>
      </c>
      <c r="P291">
        <v>15662.14</v>
      </c>
      <c r="Q291" t="s">
        <v>111</v>
      </c>
      <c r="R291" t="s">
        <v>59</v>
      </c>
      <c r="S291" t="s">
        <v>60</v>
      </c>
      <c r="T291" t="s">
        <v>121</v>
      </c>
      <c r="U291" t="s">
        <v>49</v>
      </c>
      <c r="V291" t="s">
        <v>48</v>
      </c>
      <c r="W291" t="s">
        <v>57</v>
      </c>
      <c r="X291">
        <f>YEAR(Table1[[#This Row],[BookingDate]])</f>
        <v>2024</v>
      </c>
      <c r="Y291" t="str">
        <f>TEXT(Table1[[#This Row],[BookingDate]],"mmm")</f>
        <v>Mar</v>
      </c>
      <c r="Z291" t="str">
        <f>TEXT(Table1[[#This Row],[BookingDate]],"mmm-yyy")</f>
        <v>Mar-2024</v>
      </c>
      <c r="AA291" t="str">
        <f>IF(Table1[[#This Row],[ResolutionHours]]="","Pending",IF(Table1[[#This Row],[ResolutionHours]]&lt;=4,"0-4 Hours",IF(Table1[[#This Row],[ResolutionHours]]&lt;=8,"5-8 Hours",IF(Table1[[#This Row],[ResolutionHours]]&lt;=24,"9-24 Hours",IF(Table1[[#This Row],[ResolutionHours]]&lt;=48,"25-48 Hours","48+ Hours")))))</f>
        <v>Pending</v>
      </c>
      <c r="AB291" t="str">
        <f>IF(Table1[[#This Row],[ResolutionHours]]="","",Table1[[#This Row],[ResolutionHours]]-Table1[[#This Row],[SLATargetHours]])</f>
        <v/>
      </c>
    </row>
    <row r="292" spans="1:28" x14ac:dyDescent="0.25">
      <c r="A292" t="s">
        <v>285</v>
      </c>
      <c r="B292" t="s">
        <v>35</v>
      </c>
      <c r="C292" s="1">
        <v>45369.590219907397</v>
      </c>
      <c r="D292" t="s">
        <v>51</v>
      </c>
      <c r="E292" t="s">
        <v>77</v>
      </c>
      <c r="F292" t="s">
        <v>38</v>
      </c>
      <c r="G292" t="s">
        <v>39</v>
      </c>
      <c r="H292" t="s">
        <v>40</v>
      </c>
      <c r="I292" t="s">
        <v>82</v>
      </c>
      <c r="J292" t="s">
        <v>56</v>
      </c>
      <c r="K292">
        <v>24</v>
      </c>
      <c r="L292">
        <v>0.14000000000000001</v>
      </c>
      <c r="M292">
        <v>14.12</v>
      </c>
      <c r="N292" s="1">
        <v>45370.178735312496</v>
      </c>
      <c r="O292" t="s">
        <v>43</v>
      </c>
      <c r="P292">
        <v>14.12</v>
      </c>
      <c r="Q292" t="s">
        <v>66</v>
      </c>
      <c r="R292" t="s">
        <v>114</v>
      </c>
      <c r="S292" t="s">
        <v>68</v>
      </c>
      <c r="T292" t="s">
        <v>97</v>
      </c>
      <c r="U292" t="s">
        <v>49</v>
      </c>
      <c r="V292" t="s">
        <v>49</v>
      </c>
      <c r="W292" t="s">
        <v>43</v>
      </c>
      <c r="X292">
        <f>YEAR(Table1[[#This Row],[BookingDate]])</f>
        <v>2024</v>
      </c>
      <c r="Y292" t="str">
        <f>TEXT(Table1[[#This Row],[BookingDate]],"mmm")</f>
        <v>Mar</v>
      </c>
      <c r="Z292" t="str">
        <f>TEXT(Table1[[#This Row],[BookingDate]],"mmm-yyy")</f>
        <v>Mar-2024</v>
      </c>
      <c r="AA292" t="str">
        <f>IF(Table1[[#This Row],[ResolutionHours]]="","Pending",IF(Table1[[#This Row],[ResolutionHours]]&lt;=4,"0-4 Hours",IF(Table1[[#This Row],[ResolutionHours]]&lt;=8,"5-8 Hours",IF(Table1[[#This Row],[ResolutionHours]]&lt;=24,"9-24 Hours",IF(Table1[[#This Row],[ResolutionHours]]&lt;=48,"25-48 Hours","48+ Hours")))))</f>
        <v>9-24 Hours</v>
      </c>
      <c r="AB292">
        <f>IF(Table1[[#This Row],[ResolutionHours]]="","",Table1[[#This Row],[ResolutionHours]]-Table1[[#This Row],[SLATargetHours]])</f>
        <v>-9.8800000000000008</v>
      </c>
    </row>
    <row r="293" spans="1:28" x14ac:dyDescent="0.25">
      <c r="A293" t="s">
        <v>932</v>
      </c>
      <c r="B293" t="s">
        <v>35</v>
      </c>
      <c r="C293" s="1">
        <v>45369.792673611111</v>
      </c>
      <c r="D293" t="s">
        <v>108</v>
      </c>
      <c r="E293" t="s">
        <v>37</v>
      </c>
      <c r="F293" t="s">
        <v>53</v>
      </c>
      <c r="G293" t="s">
        <v>39</v>
      </c>
      <c r="H293" t="s">
        <v>54</v>
      </c>
      <c r="I293" t="s">
        <v>64</v>
      </c>
      <c r="J293" t="s">
        <v>65</v>
      </c>
      <c r="K293">
        <v>4</v>
      </c>
      <c r="L293">
        <v>0.1</v>
      </c>
      <c r="N293" s="1"/>
      <c r="O293" t="s">
        <v>57</v>
      </c>
      <c r="P293">
        <v>15652.98</v>
      </c>
      <c r="Q293" t="s">
        <v>111</v>
      </c>
      <c r="R293" t="s">
        <v>92</v>
      </c>
      <c r="S293" t="s">
        <v>46</v>
      </c>
      <c r="T293" t="s">
        <v>115</v>
      </c>
      <c r="U293" t="s">
        <v>49</v>
      </c>
      <c r="V293" t="s">
        <v>49</v>
      </c>
      <c r="W293" t="s">
        <v>57</v>
      </c>
      <c r="X293">
        <f>YEAR(Table1[[#This Row],[BookingDate]])</f>
        <v>2024</v>
      </c>
      <c r="Y293" t="str">
        <f>TEXT(Table1[[#This Row],[BookingDate]],"mmm")</f>
        <v>Mar</v>
      </c>
      <c r="Z293" t="str">
        <f>TEXT(Table1[[#This Row],[BookingDate]],"mmm-yyy")</f>
        <v>Mar-2024</v>
      </c>
      <c r="AA293" t="str">
        <f>IF(Table1[[#This Row],[ResolutionHours]]="","Pending",IF(Table1[[#This Row],[ResolutionHours]]&lt;=4,"0-4 Hours",IF(Table1[[#This Row],[ResolutionHours]]&lt;=8,"5-8 Hours",IF(Table1[[#This Row],[ResolutionHours]]&lt;=24,"9-24 Hours",IF(Table1[[#This Row],[ResolutionHours]]&lt;=48,"25-48 Hours","48+ Hours")))))</f>
        <v>Pending</v>
      </c>
      <c r="AB293" t="str">
        <f>IF(Table1[[#This Row],[ResolutionHours]]="","",Table1[[#This Row],[ResolutionHours]]-Table1[[#This Row],[SLATargetHours]])</f>
        <v/>
      </c>
    </row>
    <row r="294" spans="1:28" x14ac:dyDescent="0.25">
      <c r="A294" t="s">
        <v>697</v>
      </c>
      <c r="B294" t="s">
        <v>35</v>
      </c>
      <c r="C294" s="1">
        <v>45370.028414351851</v>
      </c>
      <c r="D294" t="s">
        <v>36</v>
      </c>
      <c r="E294" t="s">
        <v>102</v>
      </c>
      <c r="F294" t="s">
        <v>38</v>
      </c>
      <c r="G294" t="s">
        <v>39</v>
      </c>
      <c r="H294" t="s">
        <v>40</v>
      </c>
      <c r="I294" t="s">
        <v>41</v>
      </c>
      <c r="J294" t="s">
        <v>118</v>
      </c>
      <c r="K294">
        <v>48</v>
      </c>
      <c r="L294">
        <v>8.35</v>
      </c>
      <c r="M294">
        <v>16.97</v>
      </c>
      <c r="N294" s="1">
        <v>45370.735586990741</v>
      </c>
      <c r="O294" t="s">
        <v>43</v>
      </c>
      <c r="P294">
        <v>16.97</v>
      </c>
      <c r="Q294" t="s">
        <v>66</v>
      </c>
      <c r="R294" t="s">
        <v>114</v>
      </c>
      <c r="S294" t="s">
        <v>46</v>
      </c>
      <c r="T294" t="s">
        <v>61</v>
      </c>
      <c r="U294" t="s">
        <v>48</v>
      </c>
      <c r="V294" t="s">
        <v>48</v>
      </c>
      <c r="W294" t="s">
        <v>43</v>
      </c>
      <c r="X294">
        <f>YEAR(Table1[[#This Row],[BookingDate]])</f>
        <v>2024</v>
      </c>
      <c r="Y294" t="str">
        <f>TEXT(Table1[[#This Row],[BookingDate]],"mmm")</f>
        <v>Mar</v>
      </c>
      <c r="Z294" t="str">
        <f>TEXT(Table1[[#This Row],[BookingDate]],"mmm-yyy")</f>
        <v>Mar-2024</v>
      </c>
      <c r="AA294" t="str">
        <f>IF(Table1[[#This Row],[ResolutionHours]]="","Pending",IF(Table1[[#This Row],[ResolutionHours]]&lt;=4,"0-4 Hours",IF(Table1[[#This Row],[ResolutionHours]]&lt;=8,"5-8 Hours",IF(Table1[[#This Row],[ResolutionHours]]&lt;=24,"9-24 Hours",IF(Table1[[#This Row],[ResolutionHours]]&lt;=48,"25-48 Hours","48+ Hours")))))</f>
        <v>9-24 Hours</v>
      </c>
      <c r="AB294">
        <f>IF(Table1[[#This Row],[ResolutionHours]]="","",Table1[[#This Row],[ResolutionHours]]-Table1[[#This Row],[SLATargetHours]])</f>
        <v>-31.03</v>
      </c>
    </row>
    <row r="295" spans="1:28" x14ac:dyDescent="0.25">
      <c r="A295" t="s">
        <v>1201</v>
      </c>
      <c r="B295" t="s">
        <v>1116</v>
      </c>
      <c r="C295" s="1">
        <v>45370.311307870368</v>
      </c>
      <c r="D295" t="s">
        <v>36</v>
      </c>
      <c r="E295" t="s">
        <v>1120</v>
      </c>
      <c r="F295" t="s">
        <v>130</v>
      </c>
      <c r="G295" t="s">
        <v>1118</v>
      </c>
      <c r="H295" t="s">
        <v>40</v>
      </c>
      <c r="I295" t="s">
        <v>55</v>
      </c>
      <c r="J295" t="s">
        <v>132</v>
      </c>
      <c r="K295">
        <v>48</v>
      </c>
      <c r="L295">
        <v>2.96</v>
      </c>
      <c r="M295">
        <v>25.36</v>
      </c>
      <c r="N295" s="1">
        <v>45371.368054108803</v>
      </c>
      <c r="O295" t="s">
        <v>43</v>
      </c>
      <c r="P295">
        <v>25.36</v>
      </c>
      <c r="Q295" t="s">
        <v>66</v>
      </c>
      <c r="R295" t="s">
        <v>67</v>
      </c>
      <c r="S295" t="s">
        <v>68</v>
      </c>
      <c r="T295" t="s">
        <v>100</v>
      </c>
      <c r="U295" t="s">
        <v>49</v>
      </c>
      <c r="V295" t="s">
        <v>49</v>
      </c>
      <c r="W295" t="s">
        <v>43</v>
      </c>
      <c r="X295">
        <f>YEAR(Table1[[#This Row],[BookingDate]])</f>
        <v>2024</v>
      </c>
      <c r="Y295" t="str">
        <f>TEXT(Table1[[#This Row],[BookingDate]],"mmm")</f>
        <v>Mar</v>
      </c>
      <c r="Z295" t="str">
        <f>TEXT(Table1[[#This Row],[BookingDate]],"mmm-yyy")</f>
        <v>Mar-2024</v>
      </c>
      <c r="AA295" t="str">
        <f>IF(Table1[[#This Row],[ResolutionHours]]="","Pending",IF(Table1[[#This Row],[ResolutionHours]]&lt;=4,"0-4 Hours",IF(Table1[[#This Row],[ResolutionHours]]&lt;=8,"5-8 Hours",IF(Table1[[#This Row],[ResolutionHours]]&lt;=24,"9-24 Hours",IF(Table1[[#This Row],[ResolutionHours]]&lt;=48,"25-48 Hours","48+ Hours")))))</f>
        <v>25-48 Hours</v>
      </c>
      <c r="AB295">
        <f>IF(Table1[[#This Row],[ResolutionHours]]="","",Table1[[#This Row],[ResolutionHours]]-Table1[[#This Row],[SLATargetHours]])</f>
        <v>-22.64</v>
      </c>
    </row>
    <row r="296" spans="1:28" x14ac:dyDescent="0.25">
      <c r="A296" t="s">
        <v>2522</v>
      </c>
      <c r="B296" t="s">
        <v>2126</v>
      </c>
      <c r="C296" s="1">
        <v>45370.473564814813</v>
      </c>
      <c r="D296" t="s">
        <v>87</v>
      </c>
      <c r="E296" t="s">
        <v>2136</v>
      </c>
      <c r="F296" t="s">
        <v>130</v>
      </c>
      <c r="G296" t="s">
        <v>2128</v>
      </c>
      <c r="H296" t="s">
        <v>54</v>
      </c>
      <c r="I296" t="s">
        <v>82</v>
      </c>
      <c r="J296" t="s">
        <v>65</v>
      </c>
      <c r="K296">
        <v>72</v>
      </c>
      <c r="L296">
        <v>19.82</v>
      </c>
      <c r="N296" s="1"/>
      <c r="O296" t="s">
        <v>57</v>
      </c>
      <c r="P296">
        <v>15636.63</v>
      </c>
      <c r="Q296" t="s">
        <v>58</v>
      </c>
      <c r="R296" t="s">
        <v>92</v>
      </c>
      <c r="S296" t="s">
        <v>60</v>
      </c>
      <c r="T296" t="s">
        <v>61</v>
      </c>
      <c r="U296" t="s">
        <v>49</v>
      </c>
      <c r="V296" t="s">
        <v>49</v>
      </c>
      <c r="W296" t="s">
        <v>57</v>
      </c>
      <c r="X296">
        <f>YEAR(Table1[[#This Row],[BookingDate]])</f>
        <v>2024</v>
      </c>
      <c r="Y296" t="str">
        <f>TEXT(Table1[[#This Row],[BookingDate]],"mmm")</f>
        <v>Mar</v>
      </c>
      <c r="Z296" t="str">
        <f>TEXT(Table1[[#This Row],[BookingDate]],"mmm-yyy")</f>
        <v>Mar-2024</v>
      </c>
      <c r="AA296" t="str">
        <f>IF(Table1[[#This Row],[ResolutionHours]]="","Pending",IF(Table1[[#This Row],[ResolutionHours]]&lt;=4,"0-4 Hours",IF(Table1[[#This Row],[ResolutionHours]]&lt;=8,"5-8 Hours",IF(Table1[[#This Row],[ResolutionHours]]&lt;=24,"9-24 Hours",IF(Table1[[#This Row],[ResolutionHours]]&lt;=48,"25-48 Hours","48+ Hours")))))</f>
        <v>Pending</v>
      </c>
      <c r="AB296" t="str">
        <f>IF(Table1[[#This Row],[ResolutionHours]]="","",Table1[[#This Row],[ResolutionHours]]-Table1[[#This Row],[SLATargetHours]])</f>
        <v/>
      </c>
    </row>
    <row r="297" spans="1:28" x14ac:dyDescent="0.25">
      <c r="A297" t="s">
        <v>1588</v>
      </c>
      <c r="B297" t="s">
        <v>1116</v>
      </c>
      <c r="C297" s="1">
        <v>45370.574583333328</v>
      </c>
      <c r="D297" t="s">
        <v>36</v>
      </c>
      <c r="E297" t="s">
        <v>1129</v>
      </c>
      <c r="F297" t="s">
        <v>72</v>
      </c>
      <c r="G297" t="s">
        <v>1118</v>
      </c>
      <c r="H297" t="s">
        <v>40</v>
      </c>
      <c r="I297" t="s">
        <v>82</v>
      </c>
      <c r="J297" t="s">
        <v>134</v>
      </c>
      <c r="K297">
        <v>48</v>
      </c>
      <c r="L297">
        <v>5.38</v>
      </c>
      <c r="M297">
        <v>12.2</v>
      </c>
      <c r="N297" s="1">
        <v>45371.082977118058</v>
      </c>
      <c r="O297" t="s">
        <v>43</v>
      </c>
      <c r="P297">
        <v>12.2</v>
      </c>
      <c r="Q297" t="s">
        <v>58</v>
      </c>
      <c r="R297" t="s">
        <v>45</v>
      </c>
      <c r="S297" t="s">
        <v>60</v>
      </c>
      <c r="T297" t="s">
        <v>85</v>
      </c>
      <c r="U297" t="s">
        <v>49</v>
      </c>
      <c r="V297" t="s">
        <v>49</v>
      </c>
      <c r="W297" t="s">
        <v>43</v>
      </c>
      <c r="X297">
        <f>YEAR(Table1[[#This Row],[BookingDate]])</f>
        <v>2024</v>
      </c>
      <c r="Y297" t="str">
        <f>TEXT(Table1[[#This Row],[BookingDate]],"mmm")</f>
        <v>Mar</v>
      </c>
      <c r="Z297" t="str">
        <f>TEXT(Table1[[#This Row],[BookingDate]],"mmm-yyy")</f>
        <v>Mar-2024</v>
      </c>
      <c r="AA297" t="str">
        <f>IF(Table1[[#This Row],[ResolutionHours]]="","Pending",IF(Table1[[#This Row],[ResolutionHours]]&lt;=4,"0-4 Hours",IF(Table1[[#This Row],[ResolutionHours]]&lt;=8,"5-8 Hours",IF(Table1[[#This Row],[ResolutionHours]]&lt;=24,"9-24 Hours",IF(Table1[[#This Row],[ResolutionHours]]&lt;=48,"25-48 Hours","48+ Hours")))))</f>
        <v>9-24 Hours</v>
      </c>
      <c r="AB297">
        <f>IF(Table1[[#This Row],[ResolutionHours]]="","",Table1[[#This Row],[ResolutionHours]]-Table1[[#This Row],[SLATargetHours]])</f>
        <v>-35.799999999999997</v>
      </c>
    </row>
    <row r="298" spans="1:28" x14ac:dyDescent="0.25">
      <c r="A298" t="s">
        <v>2911</v>
      </c>
      <c r="B298" t="s">
        <v>2126</v>
      </c>
      <c r="C298" s="1">
        <v>45370.690486111111</v>
      </c>
      <c r="D298" t="s">
        <v>36</v>
      </c>
      <c r="E298" t="s">
        <v>2127</v>
      </c>
      <c r="F298" t="s">
        <v>126</v>
      </c>
      <c r="G298" t="s">
        <v>2128</v>
      </c>
      <c r="H298" t="s">
        <v>54</v>
      </c>
      <c r="I298" t="s">
        <v>64</v>
      </c>
      <c r="J298" t="s">
        <v>160</v>
      </c>
      <c r="K298">
        <v>48</v>
      </c>
      <c r="L298">
        <v>6.1</v>
      </c>
      <c r="N298" s="1"/>
      <c r="O298" t="s">
        <v>57</v>
      </c>
      <c r="P298">
        <v>15631.43</v>
      </c>
      <c r="Q298" t="s">
        <v>66</v>
      </c>
      <c r="R298" t="s">
        <v>45</v>
      </c>
      <c r="S298" t="s">
        <v>46</v>
      </c>
      <c r="T298" t="s">
        <v>85</v>
      </c>
      <c r="U298" t="s">
        <v>49</v>
      </c>
      <c r="V298" t="s">
        <v>49</v>
      </c>
      <c r="W298" t="s">
        <v>57</v>
      </c>
      <c r="X298">
        <f>YEAR(Table1[[#This Row],[BookingDate]])</f>
        <v>2024</v>
      </c>
      <c r="Y298" t="str">
        <f>TEXT(Table1[[#This Row],[BookingDate]],"mmm")</f>
        <v>Mar</v>
      </c>
      <c r="Z298" t="str">
        <f>TEXT(Table1[[#This Row],[BookingDate]],"mmm-yyy")</f>
        <v>Mar-2024</v>
      </c>
      <c r="AA298" t="str">
        <f>IF(Table1[[#This Row],[ResolutionHours]]="","Pending",IF(Table1[[#This Row],[ResolutionHours]]&lt;=4,"0-4 Hours",IF(Table1[[#This Row],[ResolutionHours]]&lt;=8,"5-8 Hours",IF(Table1[[#This Row],[ResolutionHours]]&lt;=24,"9-24 Hours",IF(Table1[[#This Row],[ResolutionHours]]&lt;=48,"25-48 Hours","48+ Hours")))))</f>
        <v>Pending</v>
      </c>
      <c r="AB298" t="str">
        <f>IF(Table1[[#This Row],[ResolutionHours]]="","",Table1[[#This Row],[ResolutionHours]]-Table1[[#This Row],[SLATargetHours]])</f>
        <v/>
      </c>
    </row>
    <row r="299" spans="1:28" x14ac:dyDescent="0.25">
      <c r="A299" t="s">
        <v>436</v>
      </c>
      <c r="B299" t="s">
        <v>35</v>
      </c>
      <c r="C299" s="1">
        <v>45370.758622685193</v>
      </c>
      <c r="D299" t="s">
        <v>51</v>
      </c>
      <c r="E299" t="s">
        <v>102</v>
      </c>
      <c r="F299" t="s">
        <v>72</v>
      </c>
      <c r="G299" t="s">
        <v>39</v>
      </c>
      <c r="H299" t="s">
        <v>54</v>
      </c>
      <c r="I299" t="s">
        <v>41</v>
      </c>
      <c r="J299" t="s">
        <v>134</v>
      </c>
      <c r="K299">
        <v>24</v>
      </c>
      <c r="L299">
        <v>4.2300000000000004</v>
      </c>
      <c r="N299" s="1"/>
      <c r="O299" t="s">
        <v>57</v>
      </c>
      <c r="P299">
        <v>15629.79</v>
      </c>
      <c r="Q299" t="s">
        <v>44</v>
      </c>
      <c r="R299" t="s">
        <v>92</v>
      </c>
      <c r="S299" t="s">
        <v>96</v>
      </c>
      <c r="T299" t="s">
        <v>47</v>
      </c>
      <c r="U299" t="s">
        <v>49</v>
      </c>
      <c r="V299" t="s">
        <v>49</v>
      </c>
      <c r="W299" t="s">
        <v>57</v>
      </c>
      <c r="X299">
        <f>YEAR(Table1[[#This Row],[BookingDate]])</f>
        <v>2024</v>
      </c>
      <c r="Y299" t="str">
        <f>TEXT(Table1[[#This Row],[BookingDate]],"mmm")</f>
        <v>Mar</v>
      </c>
      <c r="Z299" t="str">
        <f>TEXT(Table1[[#This Row],[BookingDate]],"mmm-yyy")</f>
        <v>Mar-2024</v>
      </c>
      <c r="AA299" t="str">
        <f>IF(Table1[[#This Row],[ResolutionHours]]="","Pending",IF(Table1[[#This Row],[ResolutionHours]]&lt;=4,"0-4 Hours",IF(Table1[[#This Row],[ResolutionHours]]&lt;=8,"5-8 Hours",IF(Table1[[#This Row],[ResolutionHours]]&lt;=24,"9-24 Hours",IF(Table1[[#This Row],[ResolutionHours]]&lt;=48,"25-48 Hours","48+ Hours")))))</f>
        <v>Pending</v>
      </c>
      <c r="AB299" t="str">
        <f>IF(Table1[[#This Row],[ResolutionHours]]="","",Table1[[#This Row],[ResolutionHours]]-Table1[[#This Row],[SLATargetHours]])</f>
        <v/>
      </c>
    </row>
    <row r="300" spans="1:28" x14ac:dyDescent="0.25">
      <c r="A300" t="s">
        <v>2104</v>
      </c>
      <c r="B300" t="s">
        <v>1116</v>
      </c>
      <c r="C300" s="1">
        <v>45370.927685185183</v>
      </c>
      <c r="D300" t="s">
        <v>51</v>
      </c>
      <c r="E300" t="s">
        <v>1120</v>
      </c>
      <c r="F300" t="s">
        <v>90</v>
      </c>
      <c r="G300" t="s">
        <v>1118</v>
      </c>
      <c r="H300" t="s">
        <v>63</v>
      </c>
      <c r="I300" t="s">
        <v>41</v>
      </c>
      <c r="J300" t="s">
        <v>78</v>
      </c>
      <c r="K300">
        <v>24</v>
      </c>
      <c r="L300">
        <v>3.7</v>
      </c>
      <c r="N300" s="1"/>
      <c r="O300" t="s">
        <v>57</v>
      </c>
      <c r="P300">
        <v>15625.74</v>
      </c>
      <c r="Q300" t="s">
        <v>58</v>
      </c>
      <c r="R300" t="s">
        <v>92</v>
      </c>
      <c r="S300" t="s">
        <v>68</v>
      </c>
      <c r="T300" t="s">
        <v>69</v>
      </c>
      <c r="U300" t="s">
        <v>49</v>
      </c>
      <c r="V300" t="s">
        <v>49</v>
      </c>
      <c r="W300" t="s">
        <v>57</v>
      </c>
      <c r="X300">
        <f>YEAR(Table1[[#This Row],[BookingDate]])</f>
        <v>2024</v>
      </c>
      <c r="Y300" t="str">
        <f>TEXT(Table1[[#This Row],[BookingDate]],"mmm")</f>
        <v>Mar</v>
      </c>
      <c r="Z300" t="str">
        <f>TEXT(Table1[[#This Row],[BookingDate]],"mmm-yyy")</f>
        <v>Mar-2024</v>
      </c>
      <c r="AA300" t="str">
        <f>IF(Table1[[#This Row],[ResolutionHours]]="","Pending",IF(Table1[[#This Row],[ResolutionHours]]&lt;=4,"0-4 Hours",IF(Table1[[#This Row],[ResolutionHours]]&lt;=8,"5-8 Hours",IF(Table1[[#This Row],[ResolutionHours]]&lt;=24,"9-24 Hours",IF(Table1[[#This Row],[ResolutionHours]]&lt;=48,"25-48 Hours","48+ Hours")))))</f>
        <v>Pending</v>
      </c>
      <c r="AB300" t="str">
        <f>IF(Table1[[#This Row],[ResolutionHours]]="","",Table1[[#This Row],[ResolutionHours]]-Table1[[#This Row],[SLATargetHours]])</f>
        <v/>
      </c>
    </row>
    <row r="301" spans="1:28" x14ac:dyDescent="0.25">
      <c r="A301" t="s">
        <v>424</v>
      </c>
      <c r="B301" t="s">
        <v>35</v>
      </c>
      <c r="C301" s="1">
        <v>45371.368854166663</v>
      </c>
      <c r="D301" t="s">
        <v>104</v>
      </c>
      <c r="E301" t="s">
        <v>77</v>
      </c>
      <c r="F301" t="s">
        <v>38</v>
      </c>
      <c r="G301" t="s">
        <v>39</v>
      </c>
      <c r="H301" t="s">
        <v>40</v>
      </c>
      <c r="I301" t="s">
        <v>82</v>
      </c>
      <c r="J301" t="s">
        <v>74</v>
      </c>
      <c r="K301">
        <v>8</v>
      </c>
      <c r="L301">
        <v>0.3</v>
      </c>
      <c r="M301">
        <v>2.41</v>
      </c>
      <c r="N301" s="1">
        <v>45371.469379178241</v>
      </c>
      <c r="O301" t="s">
        <v>43</v>
      </c>
      <c r="P301">
        <v>2.41</v>
      </c>
      <c r="Q301" t="s">
        <v>58</v>
      </c>
      <c r="R301" t="s">
        <v>92</v>
      </c>
      <c r="S301" t="s">
        <v>60</v>
      </c>
      <c r="T301" t="s">
        <v>75</v>
      </c>
      <c r="U301" t="s">
        <v>49</v>
      </c>
      <c r="V301" t="s">
        <v>49</v>
      </c>
      <c r="W301" t="s">
        <v>43</v>
      </c>
      <c r="X301">
        <f>YEAR(Table1[[#This Row],[BookingDate]])</f>
        <v>2024</v>
      </c>
      <c r="Y301" t="str">
        <f>TEXT(Table1[[#This Row],[BookingDate]],"mmm")</f>
        <v>Mar</v>
      </c>
      <c r="Z301" t="str">
        <f>TEXT(Table1[[#This Row],[BookingDate]],"mmm-yyy")</f>
        <v>Mar-2024</v>
      </c>
      <c r="AA301" t="str">
        <f>IF(Table1[[#This Row],[ResolutionHours]]="","Pending",IF(Table1[[#This Row],[ResolutionHours]]&lt;=4,"0-4 Hours",IF(Table1[[#This Row],[ResolutionHours]]&lt;=8,"5-8 Hours",IF(Table1[[#This Row],[ResolutionHours]]&lt;=24,"9-24 Hours",IF(Table1[[#This Row],[ResolutionHours]]&lt;=48,"25-48 Hours","48+ Hours")))))</f>
        <v>0-4 Hours</v>
      </c>
      <c r="AB301">
        <f>IF(Table1[[#This Row],[ResolutionHours]]="","",Table1[[#This Row],[ResolutionHours]]-Table1[[#This Row],[SLATargetHours]])</f>
        <v>-5.59</v>
      </c>
    </row>
    <row r="302" spans="1:28" x14ac:dyDescent="0.25">
      <c r="A302" t="s">
        <v>594</v>
      </c>
      <c r="B302" t="s">
        <v>35</v>
      </c>
      <c r="C302" s="1">
        <v>45371.784259259257</v>
      </c>
      <c r="D302" t="s">
        <v>87</v>
      </c>
      <c r="E302" t="s">
        <v>81</v>
      </c>
      <c r="F302" t="s">
        <v>72</v>
      </c>
      <c r="G302" t="s">
        <v>39</v>
      </c>
      <c r="H302" t="s">
        <v>40</v>
      </c>
      <c r="I302" t="s">
        <v>46</v>
      </c>
      <c r="J302" t="s">
        <v>56</v>
      </c>
      <c r="K302">
        <v>72</v>
      </c>
      <c r="L302">
        <v>17.100000000000001</v>
      </c>
      <c r="M302">
        <v>32.659999999999997</v>
      </c>
      <c r="N302" s="1">
        <v>45373.144964756953</v>
      </c>
      <c r="O302" t="s">
        <v>43</v>
      </c>
      <c r="P302">
        <v>32.659999999999997</v>
      </c>
      <c r="Q302" t="s">
        <v>44</v>
      </c>
      <c r="R302" t="s">
        <v>59</v>
      </c>
      <c r="S302" t="s">
        <v>60</v>
      </c>
      <c r="T302" t="s">
        <v>47</v>
      </c>
      <c r="U302" t="s">
        <v>49</v>
      </c>
      <c r="V302" t="s">
        <v>49</v>
      </c>
      <c r="W302" t="s">
        <v>43</v>
      </c>
      <c r="X302">
        <f>YEAR(Table1[[#This Row],[BookingDate]])</f>
        <v>2024</v>
      </c>
      <c r="Y302" t="str">
        <f>TEXT(Table1[[#This Row],[BookingDate]],"mmm")</f>
        <v>Mar</v>
      </c>
      <c r="Z302" t="str">
        <f>TEXT(Table1[[#This Row],[BookingDate]],"mmm-yyy")</f>
        <v>Mar-2024</v>
      </c>
      <c r="AA302" t="str">
        <f>IF(Table1[[#This Row],[ResolutionHours]]="","Pending",IF(Table1[[#This Row],[ResolutionHours]]&lt;=4,"0-4 Hours",IF(Table1[[#This Row],[ResolutionHours]]&lt;=8,"5-8 Hours",IF(Table1[[#This Row],[ResolutionHours]]&lt;=24,"9-24 Hours",IF(Table1[[#This Row],[ResolutionHours]]&lt;=48,"25-48 Hours","48+ Hours")))))</f>
        <v>25-48 Hours</v>
      </c>
      <c r="AB302">
        <f>IF(Table1[[#This Row],[ResolutionHours]]="","",Table1[[#This Row],[ResolutionHours]]-Table1[[#This Row],[SLATargetHours]])</f>
        <v>-39.340000000000003</v>
      </c>
    </row>
    <row r="303" spans="1:28" x14ac:dyDescent="0.25">
      <c r="A303" t="s">
        <v>2444</v>
      </c>
      <c r="B303" t="s">
        <v>2126</v>
      </c>
      <c r="C303" s="1">
        <v>45371.943715277783</v>
      </c>
      <c r="D303" t="s">
        <v>51</v>
      </c>
      <c r="E303" t="s">
        <v>2138</v>
      </c>
      <c r="F303" t="s">
        <v>90</v>
      </c>
      <c r="G303" t="s">
        <v>2128</v>
      </c>
      <c r="H303" t="s">
        <v>40</v>
      </c>
      <c r="I303" t="s">
        <v>73</v>
      </c>
      <c r="J303" t="s">
        <v>118</v>
      </c>
      <c r="K303">
        <v>24</v>
      </c>
      <c r="L303">
        <v>1.54</v>
      </c>
      <c r="M303">
        <v>16.38</v>
      </c>
      <c r="N303" s="1">
        <v>45372.626287407409</v>
      </c>
      <c r="O303" t="s">
        <v>43</v>
      </c>
      <c r="P303">
        <v>16.38</v>
      </c>
      <c r="Q303" t="s">
        <v>58</v>
      </c>
      <c r="R303" t="s">
        <v>59</v>
      </c>
      <c r="S303" t="s">
        <v>46</v>
      </c>
      <c r="T303" t="s">
        <v>121</v>
      </c>
      <c r="U303" t="s">
        <v>49</v>
      </c>
      <c r="V303" t="s">
        <v>49</v>
      </c>
      <c r="W303" t="s">
        <v>43</v>
      </c>
      <c r="X303">
        <f>YEAR(Table1[[#This Row],[BookingDate]])</f>
        <v>2024</v>
      </c>
      <c r="Y303" t="str">
        <f>TEXT(Table1[[#This Row],[BookingDate]],"mmm")</f>
        <v>Mar</v>
      </c>
      <c r="Z303" t="str">
        <f>TEXT(Table1[[#This Row],[BookingDate]],"mmm-yyy")</f>
        <v>Mar-2024</v>
      </c>
      <c r="AA303" t="str">
        <f>IF(Table1[[#This Row],[ResolutionHours]]="","Pending",IF(Table1[[#This Row],[ResolutionHours]]&lt;=4,"0-4 Hours",IF(Table1[[#This Row],[ResolutionHours]]&lt;=8,"5-8 Hours",IF(Table1[[#This Row],[ResolutionHours]]&lt;=24,"9-24 Hours",IF(Table1[[#This Row],[ResolutionHours]]&lt;=48,"25-48 Hours","48+ Hours")))))</f>
        <v>9-24 Hours</v>
      </c>
      <c r="AB303">
        <f>IF(Table1[[#This Row],[ResolutionHours]]="","",Table1[[#This Row],[ResolutionHours]]-Table1[[#This Row],[SLATargetHours]])</f>
        <v>-7.620000000000001</v>
      </c>
    </row>
    <row r="304" spans="1:28" x14ac:dyDescent="0.25">
      <c r="A304" t="s">
        <v>922</v>
      </c>
      <c r="B304" t="s">
        <v>35</v>
      </c>
      <c r="C304" s="1">
        <v>45372.840115740742</v>
      </c>
      <c r="D304" t="s">
        <v>51</v>
      </c>
      <c r="E304" t="s">
        <v>71</v>
      </c>
      <c r="F304" t="s">
        <v>126</v>
      </c>
      <c r="G304" t="s">
        <v>39</v>
      </c>
      <c r="H304" t="s">
        <v>40</v>
      </c>
      <c r="I304" t="s">
        <v>55</v>
      </c>
      <c r="J304" t="s">
        <v>134</v>
      </c>
      <c r="K304">
        <v>24</v>
      </c>
      <c r="L304">
        <v>1.78</v>
      </c>
      <c r="M304">
        <v>20.38</v>
      </c>
      <c r="N304" s="1">
        <v>45373.689329942128</v>
      </c>
      <c r="O304" t="s">
        <v>43</v>
      </c>
      <c r="P304">
        <v>20.38</v>
      </c>
      <c r="Q304" t="s">
        <v>66</v>
      </c>
      <c r="R304" t="s">
        <v>114</v>
      </c>
      <c r="S304" t="s">
        <v>60</v>
      </c>
      <c r="T304" t="s">
        <v>75</v>
      </c>
      <c r="U304" t="s">
        <v>48</v>
      </c>
      <c r="V304" t="s">
        <v>49</v>
      </c>
      <c r="W304" t="s">
        <v>43</v>
      </c>
      <c r="X304">
        <f>YEAR(Table1[[#This Row],[BookingDate]])</f>
        <v>2024</v>
      </c>
      <c r="Y304" t="str">
        <f>TEXT(Table1[[#This Row],[BookingDate]],"mmm")</f>
        <v>Mar</v>
      </c>
      <c r="Z304" t="str">
        <f>TEXT(Table1[[#This Row],[BookingDate]],"mmm-yyy")</f>
        <v>Mar-2024</v>
      </c>
      <c r="AA304" t="str">
        <f>IF(Table1[[#This Row],[ResolutionHours]]="","Pending",IF(Table1[[#This Row],[ResolutionHours]]&lt;=4,"0-4 Hours",IF(Table1[[#This Row],[ResolutionHours]]&lt;=8,"5-8 Hours",IF(Table1[[#This Row],[ResolutionHours]]&lt;=24,"9-24 Hours",IF(Table1[[#This Row],[ResolutionHours]]&lt;=48,"25-48 Hours","48+ Hours")))))</f>
        <v>9-24 Hours</v>
      </c>
      <c r="AB304">
        <f>IF(Table1[[#This Row],[ResolutionHours]]="","",Table1[[#This Row],[ResolutionHours]]-Table1[[#This Row],[SLATargetHours]])</f>
        <v>-3.620000000000001</v>
      </c>
    </row>
    <row r="305" spans="1:28" x14ac:dyDescent="0.25">
      <c r="A305" t="s">
        <v>1287</v>
      </c>
      <c r="B305" t="s">
        <v>1116</v>
      </c>
      <c r="C305" s="1">
        <v>45372.874479166669</v>
      </c>
      <c r="D305" t="s">
        <v>36</v>
      </c>
      <c r="E305" t="s">
        <v>1131</v>
      </c>
      <c r="F305" t="s">
        <v>90</v>
      </c>
      <c r="G305" t="s">
        <v>1118</v>
      </c>
      <c r="H305" t="s">
        <v>40</v>
      </c>
      <c r="I305" t="s">
        <v>64</v>
      </c>
      <c r="J305" t="s">
        <v>91</v>
      </c>
      <c r="K305">
        <v>48</v>
      </c>
      <c r="L305">
        <v>3.37</v>
      </c>
      <c r="M305">
        <v>38.64</v>
      </c>
      <c r="N305" s="1">
        <v>45374.484562256941</v>
      </c>
      <c r="O305" t="s">
        <v>43</v>
      </c>
      <c r="P305">
        <v>38.64</v>
      </c>
      <c r="Q305" t="s">
        <v>58</v>
      </c>
      <c r="R305" t="s">
        <v>59</v>
      </c>
      <c r="S305" t="s">
        <v>96</v>
      </c>
      <c r="T305" t="s">
        <v>61</v>
      </c>
      <c r="U305" t="s">
        <v>49</v>
      </c>
      <c r="V305" t="s">
        <v>49</v>
      </c>
      <c r="W305" t="s">
        <v>43</v>
      </c>
      <c r="X305">
        <f>YEAR(Table1[[#This Row],[BookingDate]])</f>
        <v>2024</v>
      </c>
      <c r="Y305" t="str">
        <f>TEXT(Table1[[#This Row],[BookingDate]],"mmm")</f>
        <v>Mar</v>
      </c>
      <c r="Z305" t="str">
        <f>TEXT(Table1[[#This Row],[BookingDate]],"mmm-yyy")</f>
        <v>Mar-2024</v>
      </c>
      <c r="AA305" t="str">
        <f>IF(Table1[[#This Row],[ResolutionHours]]="","Pending",IF(Table1[[#This Row],[ResolutionHours]]&lt;=4,"0-4 Hours",IF(Table1[[#This Row],[ResolutionHours]]&lt;=8,"5-8 Hours",IF(Table1[[#This Row],[ResolutionHours]]&lt;=24,"9-24 Hours",IF(Table1[[#This Row],[ResolutionHours]]&lt;=48,"25-48 Hours","48+ Hours")))))</f>
        <v>25-48 Hours</v>
      </c>
      <c r="AB305">
        <f>IF(Table1[[#This Row],[ResolutionHours]]="","",Table1[[#This Row],[ResolutionHours]]-Table1[[#This Row],[SLATargetHours]])</f>
        <v>-9.36</v>
      </c>
    </row>
    <row r="306" spans="1:28" x14ac:dyDescent="0.25">
      <c r="A306" t="s">
        <v>1503</v>
      </c>
      <c r="B306" t="s">
        <v>1116</v>
      </c>
      <c r="C306" s="1">
        <v>45373.223981481482</v>
      </c>
      <c r="D306" t="s">
        <v>87</v>
      </c>
      <c r="E306" t="s">
        <v>1117</v>
      </c>
      <c r="F306" t="s">
        <v>72</v>
      </c>
      <c r="G306" t="s">
        <v>1118</v>
      </c>
      <c r="H306" t="s">
        <v>40</v>
      </c>
      <c r="I306" t="s">
        <v>55</v>
      </c>
      <c r="J306" t="s">
        <v>56</v>
      </c>
      <c r="K306">
        <v>72</v>
      </c>
      <c r="L306">
        <v>29.91</v>
      </c>
      <c r="M306">
        <v>26.76</v>
      </c>
      <c r="N306" s="1">
        <v>45374.338863344907</v>
      </c>
      <c r="O306" t="s">
        <v>43</v>
      </c>
      <c r="P306">
        <v>26.76</v>
      </c>
      <c r="Q306" t="s">
        <v>66</v>
      </c>
      <c r="R306" t="s">
        <v>45</v>
      </c>
      <c r="S306" t="s">
        <v>68</v>
      </c>
      <c r="T306" t="s">
        <v>85</v>
      </c>
      <c r="U306" t="s">
        <v>49</v>
      </c>
      <c r="V306" t="s">
        <v>49</v>
      </c>
      <c r="W306" t="s">
        <v>43</v>
      </c>
      <c r="X306">
        <f>YEAR(Table1[[#This Row],[BookingDate]])</f>
        <v>2024</v>
      </c>
      <c r="Y306" t="str">
        <f>TEXT(Table1[[#This Row],[BookingDate]],"mmm")</f>
        <v>Mar</v>
      </c>
      <c r="Z306" t="str">
        <f>TEXT(Table1[[#This Row],[BookingDate]],"mmm-yyy")</f>
        <v>Mar-2024</v>
      </c>
      <c r="AA306" t="str">
        <f>IF(Table1[[#This Row],[ResolutionHours]]="","Pending",IF(Table1[[#This Row],[ResolutionHours]]&lt;=4,"0-4 Hours",IF(Table1[[#This Row],[ResolutionHours]]&lt;=8,"5-8 Hours",IF(Table1[[#This Row],[ResolutionHours]]&lt;=24,"9-24 Hours",IF(Table1[[#This Row],[ResolutionHours]]&lt;=48,"25-48 Hours","48+ Hours")))))</f>
        <v>25-48 Hours</v>
      </c>
      <c r="AB306">
        <f>IF(Table1[[#This Row],[ResolutionHours]]="","",Table1[[#This Row],[ResolutionHours]]-Table1[[#This Row],[SLATargetHours]])</f>
        <v>-45.239999999999995</v>
      </c>
    </row>
    <row r="307" spans="1:28" x14ac:dyDescent="0.25">
      <c r="A307" t="s">
        <v>2284</v>
      </c>
      <c r="B307" t="s">
        <v>2126</v>
      </c>
      <c r="C307" s="1">
        <v>45373.288912037038</v>
      </c>
      <c r="D307" t="s">
        <v>36</v>
      </c>
      <c r="E307" t="s">
        <v>2134</v>
      </c>
      <c r="F307" t="s">
        <v>95</v>
      </c>
      <c r="G307" t="s">
        <v>2128</v>
      </c>
      <c r="H307" t="s">
        <v>54</v>
      </c>
      <c r="I307" t="s">
        <v>73</v>
      </c>
      <c r="J307" t="s">
        <v>83</v>
      </c>
      <c r="K307">
        <v>48</v>
      </c>
      <c r="L307">
        <v>4.09</v>
      </c>
      <c r="N307" s="1"/>
      <c r="O307" t="s">
        <v>57</v>
      </c>
      <c r="P307">
        <v>15569.07</v>
      </c>
      <c r="Q307" t="s">
        <v>66</v>
      </c>
      <c r="R307" t="s">
        <v>59</v>
      </c>
      <c r="S307" t="s">
        <v>60</v>
      </c>
      <c r="T307" t="s">
        <v>69</v>
      </c>
      <c r="U307" t="s">
        <v>49</v>
      </c>
      <c r="V307" t="s">
        <v>49</v>
      </c>
      <c r="W307" t="s">
        <v>57</v>
      </c>
      <c r="X307">
        <f>YEAR(Table1[[#This Row],[BookingDate]])</f>
        <v>2024</v>
      </c>
      <c r="Y307" t="str">
        <f>TEXT(Table1[[#This Row],[BookingDate]],"mmm")</f>
        <v>Mar</v>
      </c>
      <c r="Z307" t="str">
        <f>TEXT(Table1[[#This Row],[BookingDate]],"mmm-yyy")</f>
        <v>Mar-2024</v>
      </c>
      <c r="AA307" t="str">
        <f>IF(Table1[[#This Row],[ResolutionHours]]="","Pending",IF(Table1[[#This Row],[ResolutionHours]]&lt;=4,"0-4 Hours",IF(Table1[[#This Row],[ResolutionHours]]&lt;=8,"5-8 Hours",IF(Table1[[#This Row],[ResolutionHours]]&lt;=24,"9-24 Hours",IF(Table1[[#This Row],[ResolutionHours]]&lt;=48,"25-48 Hours","48+ Hours")))))</f>
        <v>Pending</v>
      </c>
      <c r="AB307" t="str">
        <f>IF(Table1[[#This Row],[ResolutionHours]]="","",Table1[[#This Row],[ResolutionHours]]-Table1[[#This Row],[SLATargetHours]])</f>
        <v/>
      </c>
    </row>
    <row r="308" spans="1:28" x14ac:dyDescent="0.25">
      <c r="A308" t="s">
        <v>1587</v>
      </c>
      <c r="B308" t="s">
        <v>1116</v>
      </c>
      <c r="C308" s="1">
        <v>45373.390972222223</v>
      </c>
      <c r="D308" t="s">
        <v>51</v>
      </c>
      <c r="E308" t="s">
        <v>1117</v>
      </c>
      <c r="F308" t="s">
        <v>95</v>
      </c>
      <c r="G308" t="s">
        <v>1118</v>
      </c>
      <c r="H308" t="s">
        <v>40</v>
      </c>
      <c r="I308" t="s">
        <v>73</v>
      </c>
      <c r="J308" t="s">
        <v>132</v>
      </c>
      <c r="K308">
        <v>24</v>
      </c>
      <c r="L308">
        <v>3.63</v>
      </c>
      <c r="M308">
        <v>15.55</v>
      </c>
      <c r="N308" s="1">
        <v>45374.038705682869</v>
      </c>
      <c r="O308" t="s">
        <v>43</v>
      </c>
      <c r="P308">
        <v>15.55</v>
      </c>
      <c r="Q308" t="s">
        <v>66</v>
      </c>
      <c r="R308" t="s">
        <v>59</v>
      </c>
      <c r="S308" t="s">
        <v>96</v>
      </c>
      <c r="T308" t="s">
        <v>75</v>
      </c>
      <c r="U308" t="s">
        <v>48</v>
      </c>
      <c r="V308" t="s">
        <v>49</v>
      </c>
      <c r="W308" t="s">
        <v>43</v>
      </c>
      <c r="X308">
        <f>YEAR(Table1[[#This Row],[BookingDate]])</f>
        <v>2024</v>
      </c>
      <c r="Y308" t="str">
        <f>TEXT(Table1[[#This Row],[BookingDate]],"mmm")</f>
        <v>Mar</v>
      </c>
      <c r="Z308" t="str">
        <f>TEXT(Table1[[#This Row],[BookingDate]],"mmm-yyy")</f>
        <v>Mar-2024</v>
      </c>
      <c r="AA308" t="str">
        <f>IF(Table1[[#This Row],[ResolutionHours]]="","Pending",IF(Table1[[#This Row],[ResolutionHours]]&lt;=4,"0-4 Hours",IF(Table1[[#This Row],[ResolutionHours]]&lt;=8,"5-8 Hours",IF(Table1[[#This Row],[ResolutionHours]]&lt;=24,"9-24 Hours",IF(Table1[[#This Row],[ResolutionHours]]&lt;=48,"25-48 Hours","48+ Hours")))))</f>
        <v>9-24 Hours</v>
      </c>
      <c r="AB308">
        <f>IF(Table1[[#This Row],[ResolutionHours]]="","",Table1[[#This Row],[ResolutionHours]]-Table1[[#This Row],[SLATargetHours]])</f>
        <v>-8.4499999999999993</v>
      </c>
    </row>
    <row r="309" spans="1:28" x14ac:dyDescent="0.25">
      <c r="A309" t="s">
        <v>2167</v>
      </c>
      <c r="B309" t="s">
        <v>2126</v>
      </c>
      <c r="C309" s="1">
        <v>45373.433877314812</v>
      </c>
      <c r="D309" t="s">
        <v>36</v>
      </c>
      <c r="E309" t="s">
        <v>2138</v>
      </c>
      <c r="F309" t="s">
        <v>126</v>
      </c>
      <c r="G309" t="s">
        <v>2128</v>
      </c>
      <c r="H309" t="s">
        <v>40</v>
      </c>
      <c r="I309" t="s">
        <v>55</v>
      </c>
      <c r="J309" t="s">
        <v>78</v>
      </c>
      <c r="K309">
        <v>48</v>
      </c>
      <c r="L309">
        <v>12.17</v>
      </c>
      <c r="M309">
        <v>36.86</v>
      </c>
      <c r="N309" s="1">
        <v>45374.969619004631</v>
      </c>
      <c r="O309" t="s">
        <v>43</v>
      </c>
      <c r="P309">
        <v>36.86</v>
      </c>
      <c r="Q309" t="s">
        <v>58</v>
      </c>
      <c r="R309" t="s">
        <v>67</v>
      </c>
      <c r="S309" t="s">
        <v>79</v>
      </c>
      <c r="T309" t="s">
        <v>61</v>
      </c>
      <c r="U309" t="s">
        <v>49</v>
      </c>
      <c r="V309" t="s">
        <v>49</v>
      </c>
      <c r="W309" t="s">
        <v>43</v>
      </c>
      <c r="X309">
        <f>YEAR(Table1[[#This Row],[BookingDate]])</f>
        <v>2024</v>
      </c>
      <c r="Y309" t="str">
        <f>TEXT(Table1[[#This Row],[BookingDate]],"mmm")</f>
        <v>Mar</v>
      </c>
      <c r="Z309" t="str">
        <f>TEXT(Table1[[#This Row],[BookingDate]],"mmm-yyy")</f>
        <v>Mar-2024</v>
      </c>
      <c r="AA309" t="str">
        <f>IF(Table1[[#This Row],[ResolutionHours]]="","Pending",IF(Table1[[#This Row],[ResolutionHours]]&lt;=4,"0-4 Hours",IF(Table1[[#This Row],[ResolutionHours]]&lt;=8,"5-8 Hours",IF(Table1[[#This Row],[ResolutionHours]]&lt;=24,"9-24 Hours",IF(Table1[[#This Row],[ResolutionHours]]&lt;=48,"25-48 Hours","48+ Hours")))))</f>
        <v>25-48 Hours</v>
      </c>
      <c r="AB309">
        <f>IF(Table1[[#This Row],[ResolutionHours]]="","",Table1[[#This Row],[ResolutionHours]]-Table1[[#This Row],[SLATargetHours]])</f>
        <v>-11.14</v>
      </c>
    </row>
    <row r="310" spans="1:28" x14ac:dyDescent="0.25">
      <c r="A310" t="s">
        <v>2102</v>
      </c>
      <c r="B310" t="s">
        <v>1116</v>
      </c>
      <c r="C310" s="1">
        <v>45374.259108796286</v>
      </c>
      <c r="D310" t="s">
        <v>36</v>
      </c>
      <c r="E310" t="s">
        <v>1131</v>
      </c>
      <c r="F310" t="s">
        <v>90</v>
      </c>
      <c r="G310" t="s">
        <v>1118</v>
      </c>
      <c r="H310" t="s">
        <v>40</v>
      </c>
      <c r="I310" t="s">
        <v>46</v>
      </c>
      <c r="J310" t="s">
        <v>118</v>
      </c>
      <c r="K310">
        <v>48</v>
      </c>
      <c r="L310">
        <v>11.76</v>
      </c>
      <c r="M310">
        <v>23.52</v>
      </c>
      <c r="N310" s="1">
        <v>45375.239260462957</v>
      </c>
      <c r="O310" t="s">
        <v>43</v>
      </c>
      <c r="P310">
        <v>23.52</v>
      </c>
      <c r="Q310" t="s">
        <v>58</v>
      </c>
      <c r="R310" t="s">
        <v>59</v>
      </c>
      <c r="S310" t="s">
        <v>60</v>
      </c>
      <c r="T310" t="s">
        <v>100</v>
      </c>
      <c r="U310" t="s">
        <v>49</v>
      </c>
      <c r="V310" t="s">
        <v>49</v>
      </c>
      <c r="W310" t="s">
        <v>43</v>
      </c>
      <c r="X310">
        <f>YEAR(Table1[[#This Row],[BookingDate]])</f>
        <v>2024</v>
      </c>
      <c r="Y310" t="str">
        <f>TEXT(Table1[[#This Row],[BookingDate]],"mmm")</f>
        <v>Mar</v>
      </c>
      <c r="Z310" t="str">
        <f>TEXT(Table1[[#This Row],[BookingDate]],"mmm-yyy")</f>
        <v>Mar-2024</v>
      </c>
      <c r="AA310" t="str">
        <f>IF(Table1[[#This Row],[ResolutionHours]]="","Pending",IF(Table1[[#This Row],[ResolutionHours]]&lt;=4,"0-4 Hours",IF(Table1[[#This Row],[ResolutionHours]]&lt;=8,"5-8 Hours",IF(Table1[[#This Row],[ResolutionHours]]&lt;=24,"9-24 Hours",IF(Table1[[#This Row],[ResolutionHours]]&lt;=48,"25-48 Hours","48+ Hours")))))</f>
        <v>9-24 Hours</v>
      </c>
      <c r="AB310">
        <f>IF(Table1[[#This Row],[ResolutionHours]]="","",Table1[[#This Row],[ResolutionHours]]-Table1[[#This Row],[SLATargetHours]])</f>
        <v>-24.48</v>
      </c>
    </row>
    <row r="311" spans="1:28" x14ac:dyDescent="0.25">
      <c r="A311" t="s">
        <v>2598</v>
      </c>
      <c r="B311" t="s">
        <v>2126</v>
      </c>
      <c r="C311" s="1">
        <v>45374.363854166673</v>
      </c>
      <c r="D311" t="s">
        <v>36</v>
      </c>
      <c r="E311" t="s">
        <v>2163</v>
      </c>
      <c r="F311" t="s">
        <v>95</v>
      </c>
      <c r="G311" t="s">
        <v>2128</v>
      </c>
      <c r="H311" t="s">
        <v>63</v>
      </c>
      <c r="I311" t="s">
        <v>82</v>
      </c>
      <c r="J311" t="s">
        <v>120</v>
      </c>
      <c r="K311">
        <v>48</v>
      </c>
      <c r="L311">
        <v>3.79</v>
      </c>
      <c r="N311" s="1"/>
      <c r="O311" t="s">
        <v>57</v>
      </c>
      <c r="P311">
        <v>15543.27</v>
      </c>
      <c r="Q311" t="s">
        <v>66</v>
      </c>
      <c r="R311" t="s">
        <v>45</v>
      </c>
      <c r="S311" t="s">
        <v>46</v>
      </c>
      <c r="T311" t="s">
        <v>47</v>
      </c>
      <c r="U311" t="s">
        <v>49</v>
      </c>
      <c r="V311" t="s">
        <v>49</v>
      </c>
      <c r="W311" t="s">
        <v>57</v>
      </c>
      <c r="X311">
        <f>YEAR(Table1[[#This Row],[BookingDate]])</f>
        <v>2024</v>
      </c>
      <c r="Y311" t="str">
        <f>TEXT(Table1[[#This Row],[BookingDate]],"mmm")</f>
        <v>Mar</v>
      </c>
      <c r="Z311" t="str">
        <f>TEXT(Table1[[#This Row],[BookingDate]],"mmm-yyy")</f>
        <v>Mar-2024</v>
      </c>
      <c r="AA311" t="str">
        <f>IF(Table1[[#This Row],[ResolutionHours]]="","Pending",IF(Table1[[#This Row],[ResolutionHours]]&lt;=4,"0-4 Hours",IF(Table1[[#This Row],[ResolutionHours]]&lt;=8,"5-8 Hours",IF(Table1[[#This Row],[ResolutionHours]]&lt;=24,"9-24 Hours",IF(Table1[[#This Row],[ResolutionHours]]&lt;=48,"25-48 Hours","48+ Hours")))))</f>
        <v>Pending</v>
      </c>
      <c r="AB311" t="str">
        <f>IF(Table1[[#This Row],[ResolutionHours]]="","",Table1[[#This Row],[ResolutionHours]]-Table1[[#This Row],[SLATargetHours]])</f>
        <v/>
      </c>
    </row>
    <row r="312" spans="1:28" x14ac:dyDescent="0.25">
      <c r="A312" t="s">
        <v>2761</v>
      </c>
      <c r="B312" t="s">
        <v>2126</v>
      </c>
      <c r="C312" s="1">
        <v>45374.411597222221</v>
      </c>
      <c r="D312" t="s">
        <v>87</v>
      </c>
      <c r="E312" t="s">
        <v>2136</v>
      </c>
      <c r="F312" t="s">
        <v>38</v>
      </c>
      <c r="G312" t="s">
        <v>2128</v>
      </c>
      <c r="H312" t="s">
        <v>54</v>
      </c>
      <c r="I312" t="s">
        <v>41</v>
      </c>
      <c r="J312" t="s">
        <v>165</v>
      </c>
      <c r="K312">
        <v>72</v>
      </c>
      <c r="L312">
        <v>1.48</v>
      </c>
      <c r="N312" s="1"/>
      <c r="O312" t="s">
        <v>57</v>
      </c>
      <c r="P312">
        <v>15542.12</v>
      </c>
      <c r="Q312" t="s">
        <v>44</v>
      </c>
      <c r="R312" t="s">
        <v>45</v>
      </c>
      <c r="S312" t="s">
        <v>68</v>
      </c>
      <c r="T312" t="s">
        <v>115</v>
      </c>
      <c r="U312" t="s">
        <v>49</v>
      </c>
      <c r="V312" t="s">
        <v>49</v>
      </c>
      <c r="W312" t="s">
        <v>57</v>
      </c>
      <c r="X312">
        <f>YEAR(Table1[[#This Row],[BookingDate]])</f>
        <v>2024</v>
      </c>
      <c r="Y312" t="str">
        <f>TEXT(Table1[[#This Row],[BookingDate]],"mmm")</f>
        <v>Mar</v>
      </c>
      <c r="Z312" t="str">
        <f>TEXT(Table1[[#This Row],[BookingDate]],"mmm-yyy")</f>
        <v>Mar-2024</v>
      </c>
      <c r="AA312" t="str">
        <f>IF(Table1[[#This Row],[ResolutionHours]]="","Pending",IF(Table1[[#This Row],[ResolutionHours]]&lt;=4,"0-4 Hours",IF(Table1[[#This Row],[ResolutionHours]]&lt;=8,"5-8 Hours",IF(Table1[[#This Row],[ResolutionHours]]&lt;=24,"9-24 Hours",IF(Table1[[#This Row],[ResolutionHours]]&lt;=48,"25-48 Hours","48+ Hours")))))</f>
        <v>Pending</v>
      </c>
      <c r="AB312" t="str">
        <f>IF(Table1[[#This Row],[ResolutionHours]]="","",Table1[[#This Row],[ResolutionHours]]-Table1[[#This Row],[SLATargetHours]])</f>
        <v/>
      </c>
    </row>
    <row r="313" spans="1:28" x14ac:dyDescent="0.25">
      <c r="A313" t="s">
        <v>1369</v>
      </c>
      <c r="B313" t="s">
        <v>1116</v>
      </c>
      <c r="C313" s="1">
        <v>45374.603067129632</v>
      </c>
      <c r="D313" t="s">
        <v>36</v>
      </c>
      <c r="E313" t="s">
        <v>1129</v>
      </c>
      <c r="F313" t="s">
        <v>126</v>
      </c>
      <c r="G313" t="s">
        <v>1118</v>
      </c>
      <c r="H313" t="s">
        <v>54</v>
      </c>
      <c r="I313" t="s">
        <v>64</v>
      </c>
      <c r="J313" t="s">
        <v>152</v>
      </c>
      <c r="K313">
        <v>48</v>
      </c>
      <c r="L313">
        <v>3.33</v>
      </c>
      <c r="N313" s="1"/>
      <c r="O313" t="s">
        <v>57</v>
      </c>
      <c r="P313">
        <v>15537.53</v>
      </c>
      <c r="Q313" t="s">
        <v>44</v>
      </c>
      <c r="R313" t="s">
        <v>92</v>
      </c>
      <c r="S313" t="s">
        <v>46</v>
      </c>
      <c r="T313" t="s">
        <v>85</v>
      </c>
      <c r="U313" t="s">
        <v>49</v>
      </c>
      <c r="V313" t="s">
        <v>49</v>
      </c>
      <c r="W313" t="s">
        <v>57</v>
      </c>
      <c r="X313">
        <f>YEAR(Table1[[#This Row],[BookingDate]])</f>
        <v>2024</v>
      </c>
      <c r="Y313" t="str">
        <f>TEXT(Table1[[#This Row],[BookingDate]],"mmm")</f>
        <v>Mar</v>
      </c>
      <c r="Z313" t="str">
        <f>TEXT(Table1[[#This Row],[BookingDate]],"mmm-yyy")</f>
        <v>Mar-2024</v>
      </c>
      <c r="AA313" t="str">
        <f>IF(Table1[[#This Row],[ResolutionHours]]="","Pending",IF(Table1[[#This Row],[ResolutionHours]]&lt;=4,"0-4 Hours",IF(Table1[[#This Row],[ResolutionHours]]&lt;=8,"5-8 Hours",IF(Table1[[#This Row],[ResolutionHours]]&lt;=24,"9-24 Hours",IF(Table1[[#This Row],[ResolutionHours]]&lt;=48,"25-48 Hours","48+ Hours")))))</f>
        <v>Pending</v>
      </c>
      <c r="AB313" t="str">
        <f>IF(Table1[[#This Row],[ResolutionHours]]="","",Table1[[#This Row],[ResolutionHours]]-Table1[[#This Row],[SLATargetHours]])</f>
        <v/>
      </c>
    </row>
    <row r="314" spans="1:28" x14ac:dyDescent="0.25">
      <c r="A314" t="s">
        <v>2318</v>
      </c>
      <c r="B314" t="s">
        <v>2126</v>
      </c>
      <c r="C314" s="1">
        <v>45374.829988425918</v>
      </c>
      <c r="D314" t="s">
        <v>87</v>
      </c>
      <c r="E314" t="s">
        <v>2163</v>
      </c>
      <c r="F314" t="s">
        <v>72</v>
      </c>
      <c r="G314" t="s">
        <v>2128</v>
      </c>
      <c r="H314" t="s">
        <v>40</v>
      </c>
      <c r="I314" t="s">
        <v>41</v>
      </c>
      <c r="J314" t="s">
        <v>165</v>
      </c>
      <c r="K314">
        <v>72</v>
      </c>
      <c r="L314">
        <v>2.09</v>
      </c>
      <c r="M314">
        <v>40.229999999999997</v>
      </c>
      <c r="N314" s="1">
        <v>45376.506288067132</v>
      </c>
      <c r="O314" t="s">
        <v>43</v>
      </c>
      <c r="P314">
        <v>40.229999999999997</v>
      </c>
      <c r="Q314" t="s">
        <v>44</v>
      </c>
      <c r="R314" t="s">
        <v>114</v>
      </c>
      <c r="S314" t="s">
        <v>79</v>
      </c>
      <c r="T314" t="s">
        <v>93</v>
      </c>
      <c r="U314" t="s">
        <v>49</v>
      </c>
      <c r="V314" t="s">
        <v>49</v>
      </c>
      <c r="W314" t="s">
        <v>43</v>
      </c>
      <c r="X314">
        <f>YEAR(Table1[[#This Row],[BookingDate]])</f>
        <v>2024</v>
      </c>
      <c r="Y314" t="str">
        <f>TEXT(Table1[[#This Row],[BookingDate]],"mmm")</f>
        <v>Mar</v>
      </c>
      <c r="Z314" t="str">
        <f>TEXT(Table1[[#This Row],[BookingDate]],"mmm-yyy")</f>
        <v>Mar-2024</v>
      </c>
      <c r="AA314" t="str">
        <f>IF(Table1[[#This Row],[ResolutionHours]]="","Pending",IF(Table1[[#This Row],[ResolutionHours]]&lt;=4,"0-4 Hours",IF(Table1[[#This Row],[ResolutionHours]]&lt;=8,"5-8 Hours",IF(Table1[[#This Row],[ResolutionHours]]&lt;=24,"9-24 Hours",IF(Table1[[#This Row],[ResolutionHours]]&lt;=48,"25-48 Hours","48+ Hours")))))</f>
        <v>25-48 Hours</v>
      </c>
      <c r="AB314">
        <f>IF(Table1[[#This Row],[ResolutionHours]]="","",Table1[[#This Row],[ResolutionHours]]-Table1[[#This Row],[SLATargetHours]])</f>
        <v>-31.770000000000003</v>
      </c>
    </row>
    <row r="315" spans="1:28" x14ac:dyDescent="0.25">
      <c r="A315" t="s">
        <v>615</v>
      </c>
      <c r="B315" t="s">
        <v>35</v>
      </c>
      <c r="C315" s="1">
        <v>45375.135763888888</v>
      </c>
      <c r="D315" t="s">
        <v>51</v>
      </c>
      <c r="E315" t="s">
        <v>77</v>
      </c>
      <c r="F315" t="s">
        <v>38</v>
      </c>
      <c r="G315" t="s">
        <v>39</v>
      </c>
      <c r="H315" t="s">
        <v>54</v>
      </c>
      <c r="I315" t="s">
        <v>41</v>
      </c>
      <c r="J315" t="s">
        <v>110</v>
      </c>
      <c r="K315">
        <v>24</v>
      </c>
      <c r="L315">
        <v>0.76</v>
      </c>
      <c r="N315" s="1"/>
      <c r="O315" t="s">
        <v>57</v>
      </c>
      <c r="P315">
        <v>15524.74</v>
      </c>
      <c r="Q315" t="s">
        <v>58</v>
      </c>
      <c r="R315" t="s">
        <v>67</v>
      </c>
      <c r="S315" t="s">
        <v>79</v>
      </c>
      <c r="T315" t="s">
        <v>47</v>
      </c>
      <c r="U315" t="s">
        <v>49</v>
      </c>
      <c r="V315" t="s">
        <v>49</v>
      </c>
      <c r="W315" t="s">
        <v>57</v>
      </c>
      <c r="X315">
        <f>YEAR(Table1[[#This Row],[BookingDate]])</f>
        <v>2024</v>
      </c>
      <c r="Y315" t="str">
        <f>TEXT(Table1[[#This Row],[BookingDate]],"mmm")</f>
        <v>Mar</v>
      </c>
      <c r="Z315" t="str">
        <f>TEXT(Table1[[#This Row],[BookingDate]],"mmm-yyy")</f>
        <v>Mar-2024</v>
      </c>
      <c r="AA315" t="str">
        <f>IF(Table1[[#This Row],[ResolutionHours]]="","Pending",IF(Table1[[#This Row],[ResolutionHours]]&lt;=4,"0-4 Hours",IF(Table1[[#This Row],[ResolutionHours]]&lt;=8,"5-8 Hours",IF(Table1[[#This Row],[ResolutionHours]]&lt;=24,"9-24 Hours",IF(Table1[[#This Row],[ResolutionHours]]&lt;=48,"25-48 Hours","48+ Hours")))))</f>
        <v>Pending</v>
      </c>
      <c r="AB315" t="str">
        <f>IF(Table1[[#This Row],[ResolutionHours]]="","",Table1[[#This Row],[ResolutionHours]]-Table1[[#This Row],[SLATargetHours]])</f>
        <v/>
      </c>
    </row>
    <row r="316" spans="1:28" x14ac:dyDescent="0.25">
      <c r="A316" t="s">
        <v>987</v>
      </c>
      <c r="B316" t="s">
        <v>35</v>
      </c>
      <c r="C316" s="1">
        <v>45375.136192129627</v>
      </c>
      <c r="D316" t="s">
        <v>87</v>
      </c>
      <c r="E316" t="s">
        <v>105</v>
      </c>
      <c r="F316" t="s">
        <v>38</v>
      </c>
      <c r="G316" t="s">
        <v>39</v>
      </c>
      <c r="H316" t="s">
        <v>40</v>
      </c>
      <c r="I316" t="s">
        <v>55</v>
      </c>
      <c r="J316" t="s">
        <v>134</v>
      </c>
      <c r="K316">
        <v>72</v>
      </c>
      <c r="L316">
        <v>2.09</v>
      </c>
      <c r="M316">
        <v>19.2</v>
      </c>
      <c r="N316" s="1">
        <v>45375.93613396991</v>
      </c>
      <c r="O316" t="s">
        <v>43</v>
      </c>
      <c r="P316">
        <v>19.2</v>
      </c>
      <c r="Q316" t="s">
        <v>44</v>
      </c>
      <c r="R316" t="s">
        <v>59</v>
      </c>
      <c r="S316" t="s">
        <v>96</v>
      </c>
      <c r="T316" t="s">
        <v>47</v>
      </c>
      <c r="U316" t="s">
        <v>48</v>
      </c>
      <c r="V316" t="s">
        <v>49</v>
      </c>
      <c r="W316" t="s">
        <v>43</v>
      </c>
      <c r="X316">
        <f>YEAR(Table1[[#This Row],[BookingDate]])</f>
        <v>2024</v>
      </c>
      <c r="Y316" t="str">
        <f>TEXT(Table1[[#This Row],[BookingDate]],"mmm")</f>
        <v>Mar</v>
      </c>
      <c r="Z316" t="str">
        <f>TEXT(Table1[[#This Row],[BookingDate]],"mmm-yyy")</f>
        <v>Mar-2024</v>
      </c>
      <c r="AA316" t="str">
        <f>IF(Table1[[#This Row],[ResolutionHours]]="","Pending",IF(Table1[[#This Row],[ResolutionHours]]&lt;=4,"0-4 Hours",IF(Table1[[#This Row],[ResolutionHours]]&lt;=8,"5-8 Hours",IF(Table1[[#This Row],[ResolutionHours]]&lt;=24,"9-24 Hours",IF(Table1[[#This Row],[ResolutionHours]]&lt;=48,"25-48 Hours","48+ Hours")))))</f>
        <v>9-24 Hours</v>
      </c>
      <c r="AB316">
        <f>IF(Table1[[#This Row],[ResolutionHours]]="","",Table1[[#This Row],[ResolutionHours]]-Table1[[#This Row],[SLATargetHours]])</f>
        <v>-52.8</v>
      </c>
    </row>
    <row r="317" spans="1:28" x14ac:dyDescent="0.25">
      <c r="A317" t="s">
        <v>2581</v>
      </c>
      <c r="B317" t="s">
        <v>2126</v>
      </c>
      <c r="C317" s="1">
        <v>45375.310636574082</v>
      </c>
      <c r="D317" t="s">
        <v>51</v>
      </c>
      <c r="E317" t="s">
        <v>2142</v>
      </c>
      <c r="F317" t="s">
        <v>130</v>
      </c>
      <c r="G317" t="s">
        <v>2128</v>
      </c>
      <c r="H317" t="s">
        <v>54</v>
      </c>
      <c r="I317" t="s">
        <v>64</v>
      </c>
      <c r="J317" t="s">
        <v>152</v>
      </c>
      <c r="K317">
        <v>24</v>
      </c>
      <c r="L317">
        <v>1.1499999999999999</v>
      </c>
      <c r="N317" s="1"/>
      <c r="O317" t="s">
        <v>57</v>
      </c>
      <c r="P317">
        <v>15520.54</v>
      </c>
      <c r="Q317" t="s">
        <v>66</v>
      </c>
      <c r="R317" t="s">
        <v>59</v>
      </c>
      <c r="S317" t="s">
        <v>96</v>
      </c>
      <c r="T317" t="s">
        <v>115</v>
      </c>
      <c r="U317" t="s">
        <v>49</v>
      </c>
      <c r="V317" t="s">
        <v>48</v>
      </c>
      <c r="W317" t="s">
        <v>57</v>
      </c>
      <c r="X317">
        <f>YEAR(Table1[[#This Row],[BookingDate]])</f>
        <v>2024</v>
      </c>
      <c r="Y317" t="str">
        <f>TEXT(Table1[[#This Row],[BookingDate]],"mmm")</f>
        <v>Mar</v>
      </c>
      <c r="Z317" t="str">
        <f>TEXT(Table1[[#This Row],[BookingDate]],"mmm-yyy")</f>
        <v>Mar-2024</v>
      </c>
      <c r="AA317" t="str">
        <f>IF(Table1[[#This Row],[ResolutionHours]]="","Pending",IF(Table1[[#This Row],[ResolutionHours]]&lt;=4,"0-4 Hours",IF(Table1[[#This Row],[ResolutionHours]]&lt;=8,"5-8 Hours",IF(Table1[[#This Row],[ResolutionHours]]&lt;=24,"9-24 Hours",IF(Table1[[#This Row],[ResolutionHours]]&lt;=48,"25-48 Hours","48+ Hours")))))</f>
        <v>Pending</v>
      </c>
      <c r="AB317" t="str">
        <f>IF(Table1[[#This Row],[ResolutionHours]]="","",Table1[[#This Row],[ResolutionHours]]-Table1[[#This Row],[SLATargetHours]])</f>
        <v/>
      </c>
    </row>
    <row r="318" spans="1:28" x14ac:dyDescent="0.25">
      <c r="A318" t="s">
        <v>1423</v>
      </c>
      <c r="B318" t="s">
        <v>1116</v>
      </c>
      <c r="C318" s="1">
        <v>45375.321574074071</v>
      </c>
      <c r="D318" t="s">
        <v>36</v>
      </c>
      <c r="E318" t="s">
        <v>1120</v>
      </c>
      <c r="F318" t="s">
        <v>130</v>
      </c>
      <c r="G318" t="s">
        <v>1118</v>
      </c>
      <c r="H318" t="s">
        <v>40</v>
      </c>
      <c r="I318" t="s">
        <v>41</v>
      </c>
      <c r="J318" t="s">
        <v>110</v>
      </c>
      <c r="K318">
        <v>48</v>
      </c>
      <c r="L318">
        <v>3.9</v>
      </c>
      <c r="M318">
        <v>40.630000000000003</v>
      </c>
      <c r="N318" s="1">
        <v>45377.014585914352</v>
      </c>
      <c r="O318" t="s">
        <v>43</v>
      </c>
      <c r="P318">
        <v>40.630000000000003</v>
      </c>
      <c r="Q318" t="s">
        <v>66</v>
      </c>
      <c r="R318" t="s">
        <v>114</v>
      </c>
      <c r="S318" t="s">
        <v>79</v>
      </c>
      <c r="T318" t="s">
        <v>47</v>
      </c>
      <c r="U318" t="s">
        <v>49</v>
      </c>
      <c r="V318" t="s">
        <v>49</v>
      </c>
      <c r="W318" t="s">
        <v>43</v>
      </c>
      <c r="X318">
        <f>YEAR(Table1[[#This Row],[BookingDate]])</f>
        <v>2024</v>
      </c>
      <c r="Y318" t="str">
        <f>TEXT(Table1[[#This Row],[BookingDate]],"mmm")</f>
        <v>Mar</v>
      </c>
      <c r="Z318" t="str">
        <f>TEXT(Table1[[#This Row],[BookingDate]],"mmm-yyy")</f>
        <v>Mar-2024</v>
      </c>
      <c r="AA318" t="str">
        <f>IF(Table1[[#This Row],[ResolutionHours]]="","Pending",IF(Table1[[#This Row],[ResolutionHours]]&lt;=4,"0-4 Hours",IF(Table1[[#This Row],[ResolutionHours]]&lt;=8,"5-8 Hours",IF(Table1[[#This Row],[ResolutionHours]]&lt;=24,"9-24 Hours",IF(Table1[[#This Row],[ResolutionHours]]&lt;=48,"25-48 Hours","48+ Hours")))))</f>
        <v>25-48 Hours</v>
      </c>
      <c r="AB318">
        <f>IF(Table1[[#This Row],[ResolutionHours]]="","",Table1[[#This Row],[ResolutionHours]]-Table1[[#This Row],[SLATargetHours]])</f>
        <v>-7.3699999999999974</v>
      </c>
    </row>
    <row r="319" spans="1:28" x14ac:dyDescent="0.25">
      <c r="A319" t="s">
        <v>1363</v>
      </c>
      <c r="B319" t="s">
        <v>1116</v>
      </c>
      <c r="C319" s="1">
        <v>45375.327870370369</v>
      </c>
      <c r="D319" t="s">
        <v>51</v>
      </c>
      <c r="E319" t="s">
        <v>1134</v>
      </c>
      <c r="F319" t="s">
        <v>130</v>
      </c>
      <c r="G319" t="s">
        <v>1118</v>
      </c>
      <c r="H319" t="s">
        <v>40</v>
      </c>
      <c r="I319" t="s">
        <v>73</v>
      </c>
      <c r="J319" t="s">
        <v>91</v>
      </c>
      <c r="K319">
        <v>24</v>
      </c>
      <c r="L319">
        <v>1.98</v>
      </c>
      <c r="M319">
        <v>9.17</v>
      </c>
      <c r="N319" s="1">
        <v>45375.710011643518</v>
      </c>
      <c r="O319" t="s">
        <v>43</v>
      </c>
      <c r="P319">
        <v>9.17</v>
      </c>
      <c r="Q319" t="s">
        <v>58</v>
      </c>
      <c r="R319" t="s">
        <v>67</v>
      </c>
      <c r="S319" t="s">
        <v>68</v>
      </c>
      <c r="T319" t="s">
        <v>69</v>
      </c>
      <c r="U319" t="s">
        <v>49</v>
      </c>
      <c r="V319" t="s">
        <v>49</v>
      </c>
      <c r="W319" t="s">
        <v>43</v>
      </c>
      <c r="X319">
        <f>YEAR(Table1[[#This Row],[BookingDate]])</f>
        <v>2024</v>
      </c>
      <c r="Y319" t="str">
        <f>TEXT(Table1[[#This Row],[BookingDate]],"mmm")</f>
        <v>Mar</v>
      </c>
      <c r="Z319" t="str">
        <f>TEXT(Table1[[#This Row],[BookingDate]],"mmm-yyy")</f>
        <v>Mar-2024</v>
      </c>
      <c r="AA319" t="str">
        <f>IF(Table1[[#This Row],[ResolutionHours]]="","Pending",IF(Table1[[#This Row],[ResolutionHours]]&lt;=4,"0-4 Hours",IF(Table1[[#This Row],[ResolutionHours]]&lt;=8,"5-8 Hours",IF(Table1[[#This Row],[ResolutionHours]]&lt;=24,"9-24 Hours",IF(Table1[[#This Row],[ResolutionHours]]&lt;=48,"25-48 Hours","48+ Hours")))))</f>
        <v>9-24 Hours</v>
      </c>
      <c r="AB319">
        <f>IF(Table1[[#This Row],[ResolutionHours]]="","",Table1[[#This Row],[ResolutionHours]]-Table1[[#This Row],[SLATargetHours]])</f>
        <v>-14.83</v>
      </c>
    </row>
    <row r="320" spans="1:28" x14ac:dyDescent="0.25">
      <c r="A320" t="s">
        <v>234</v>
      </c>
      <c r="B320" t="s">
        <v>35</v>
      </c>
      <c r="C320" s="1">
        <v>45375.72148148148</v>
      </c>
      <c r="D320" t="s">
        <v>104</v>
      </c>
      <c r="E320" t="s">
        <v>102</v>
      </c>
      <c r="F320" t="s">
        <v>38</v>
      </c>
      <c r="G320" t="s">
        <v>39</v>
      </c>
      <c r="H320" t="s">
        <v>40</v>
      </c>
      <c r="I320" t="s">
        <v>82</v>
      </c>
      <c r="J320" t="s">
        <v>118</v>
      </c>
      <c r="K320">
        <v>8</v>
      </c>
      <c r="L320">
        <v>0.39</v>
      </c>
      <c r="M320">
        <v>19.440000000000001</v>
      </c>
      <c r="N320" s="1">
        <v>45376.531580393523</v>
      </c>
      <c r="O320" t="s">
        <v>128</v>
      </c>
      <c r="P320">
        <v>19.440000000000001</v>
      </c>
      <c r="Q320" t="s">
        <v>58</v>
      </c>
      <c r="R320" t="s">
        <v>114</v>
      </c>
      <c r="S320" t="s">
        <v>68</v>
      </c>
      <c r="T320" t="s">
        <v>75</v>
      </c>
      <c r="U320" t="s">
        <v>49</v>
      </c>
      <c r="V320" t="s">
        <v>49</v>
      </c>
      <c r="W320" t="s">
        <v>128</v>
      </c>
      <c r="X320">
        <f>YEAR(Table1[[#This Row],[BookingDate]])</f>
        <v>2024</v>
      </c>
      <c r="Y320" t="str">
        <f>TEXT(Table1[[#This Row],[BookingDate]],"mmm")</f>
        <v>Mar</v>
      </c>
      <c r="Z320" t="str">
        <f>TEXT(Table1[[#This Row],[BookingDate]],"mmm-yyy")</f>
        <v>Mar-2024</v>
      </c>
      <c r="AA320" t="str">
        <f>IF(Table1[[#This Row],[ResolutionHours]]="","Pending",IF(Table1[[#This Row],[ResolutionHours]]&lt;=4,"0-4 Hours",IF(Table1[[#This Row],[ResolutionHours]]&lt;=8,"5-8 Hours",IF(Table1[[#This Row],[ResolutionHours]]&lt;=24,"9-24 Hours",IF(Table1[[#This Row],[ResolutionHours]]&lt;=48,"25-48 Hours","48+ Hours")))))</f>
        <v>9-24 Hours</v>
      </c>
      <c r="AB320">
        <f>IF(Table1[[#This Row],[ResolutionHours]]="","",Table1[[#This Row],[ResolutionHours]]-Table1[[#This Row],[SLATargetHours]])</f>
        <v>11.440000000000001</v>
      </c>
    </row>
    <row r="321" spans="1:28" x14ac:dyDescent="0.25">
      <c r="A321" t="s">
        <v>1381</v>
      </c>
      <c r="B321" t="s">
        <v>1116</v>
      </c>
      <c r="C321" s="1">
        <v>45375.910983796297</v>
      </c>
      <c r="D321" t="s">
        <v>87</v>
      </c>
      <c r="E321" t="s">
        <v>1129</v>
      </c>
      <c r="F321" t="s">
        <v>130</v>
      </c>
      <c r="G321" t="s">
        <v>1118</v>
      </c>
      <c r="H321" t="s">
        <v>40</v>
      </c>
      <c r="I321" t="s">
        <v>41</v>
      </c>
      <c r="J321" t="s">
        <v>91</v>
      </c>
      <c r="K321">
        <v>72</v>
      </c>
      <c r="L321">
        <v>9.4700000000000006</v>
      </c>
      <c r="M321">
        <v>103.25</v>
      </c>
      <c r="N321" s="1">
        <v>45380.213040856477</v>
      </c>
      <c r="O321" t="s">
        <v>128</v>
      </c>
      <c r="P321">
        <v>103.25</v>
      </c>
      <c r="Q321" t="s">
        <v>66</v>
      </c>
      <c r="R321" t="s">
        <v>92</v>
      </c>
      <c r="S321" t="s">
        <v>46</v>
      </c>
      <c r="T321" t="s">
        <v>93</v>
      </c>
      <c r="U321" t="s">
        <v>49</v>
      </c>
      <c r="V321" t="s">
        <v>49</v>
      </c>
      <c r="W321" t="s">
        <v>128</v>
      </c>
      <c r="X321">
        <f>YEAR(Table1[[#This Row],[BookingDate]])</f>
        <v>2024</v>
      </c>
      <c r="Y321" t="str">
        <f>TEXT(Table1[[#This Row],[BookingDate]],"mmm")</f>
        <v>Mar</v>
      </c>
      <c r="Z321" t="str">
        <f>TEXT(Table1[[#This Row],[BookingDate]],"mmm-yyy")</f>
        <v>Mar-2024</v>
      </c>
      <c r="AA321" t="str">
        <f>IF(Table1[[#This Row],[ResolutionHours]]="","Pending",IF(Table1[[#This Row],[ResolutionHours]]&lt;=4,"0-4 Hours",IF(Table1[[#This Row],[ResolutionHours]]&lt;=8,"5-8 Hours",IF(Table1[[#This Row],[ResolutionHours]]&lt;=24,"9-24 Hours",IF(Table1[[#This Row],[ResolutionHours]]&lt;=48,"25-48 Hours","48+ Hours")))))</f>
        <v>48+ Hours</v>
      </c>
      <c r="AB321">
        <f>IF(Table1[[#This Row],[ResolutionHours]]="","",Table1[[#This Row],[ResolutionHours]]-Table1[[#This Row],[SLATargetHours]])</f>
        <v>31.25</v>
      </c>
    </row>
    <row r="322" spans="1:28" x14ac:dyDescent="0.25">
      <c r="A322" t="s">
        <v>652</v>
      </c>
      <c r="B322" t="s">
        <v>35</v>
      </c>
      <c r="C322" s="1">
        <v>45376.423229166663</v>
      </c>
      <c r="D322" t="s">
        <v>36</v>
      </c>
      <c r="E322" t="s">
        <v>123</v>
      </c>
      <c r="F322" t="s">
        <v>95</v>
      </c>
      <c r="G322" t="s">
        <v>39</v>
      </c>
      <c r="H322" t="s">
        <v>40</v>
      </c>
      <c r="I322" t="s">
        <v>41</v>
      </c>
      <c r="J322" t="s">
        <v>56</v>
      </c>
      <c r="K322">
        <v>48</v>
      </c>
      <c r="L322">
        <v>1.73</v>
      </c>
      <c r="M322">
        <v>34.049999999999997</v>
      </c>
      <c r="N322" s="1">
        <v>45377.841858159722</v>
      </c>
      <c r="O322" t="s">
        <v>43</v>
      </c>
      <c r="P322">
        <v>34.049999999999997</v>
      </c>
      <c r="Q322" t="s">
        <v>44</v>
      </c>
      <c r="R322" t="s">
        <v>45</v>
      </c>
      <c r="S322" t="s">
        <v>96</v>
      </c>
      <c r="T322" t="s">
        <v>85</v>
      </c>
      <c r="U322" t="s">
        <v>49</v>
      </c>
      <c r="V322" t="s">
        <v>49</v>
      </c>
      <c r="W322" t="s">
        <v>43</v>
      </c>
      <c r="X322">
        <f>YEAR(Table1[[#This Row],[BookingDate]])</f>
        <v>2024</v>
      </c>
      <c r="Y322" t="str">
        <f>TEXT(Table1[[#This Row],[BookingDate]],"mmm")</f>
        <v>Mar</v>
      </c>
      <c r="Z322" t="str">
        <f>TEXT(Table1[[#This Row],[BookingDate]],"mmm-yyy")</f>
        <v>Mar-2024</v>
      </c>
      <c r="AA322" t="str">
        <f>IF(Table1[[#This Row],[ResolutionHours]]="","Pending",IF(Table1[[#This Row],[ResolutionHours]]&lt;=4,"0-4 Hours",IF(Table1[[#This Row],[ResolutionHours]]&lt;=8,"5-8 Hours",IF(Table1[[#This Row],[ResolutionHours]]&lt;=24,"9-24 Hours",IF(Table1[[#This Row],[ResolutionHours]]&lt;=48,"25-48 Hours","48+ Hours")))))</f>
        <v>25-48 Hours</v>
      </c>
      <c r="AB322">
        <f>IF(Table1[[#This Row],[ResolutionHours]]="","",Table1[[#This Row],[ResolutionHours]]-Table1[[#This Row],[SLATargetHours]])</f>
        <v>-13.950000000000003</v>
      </c>
    </row>
    <row r="323" spans="1:28" x14ac:dyDescent="0.25">
      <c r="A323" t="s">
        <v>479</v>
      </c>
      <c r="B323" t="s">
        <v>35</v>
      </c>
      <c r="C323" s="1">
        <v>45376.782037037039</v>
      </c>
      <c r="D323" t="s">
        <v>104</v>
      </c>
      <c r="E323" t="s">
        <v>105</v>
      </c>
      <c r="F323" t="s">
        <v>126</v>
      </c>
      <c r="G323" t="s">
        <v>39</v>
      </c>
      <c r="H323" t="s">
        <v>40</v>
      </c>
      <c r="I323" t="s">
        <v>41</v>
      </c>
      <c r="J323" t="s">
        <v>99</v>
      </c>
      <c r="K323">
        <v>8</v>
      </c>
      <c r="L323">
        <v>0.18</v>
      </c>
      <c r="M323">
        <v>2.7</v>
      </c>
      <c r="N323" s="1">
        <v>45376.894710879627</v>
      </c>
      <c r="O323" t="s">
        <v>43</v>
      </c>
      <c r="P323">
        <v>2.7</v>
      </c>
      <c r="Q323" t="s">
        <v>58</v>
      </c>
      <c r="R323" t="s">
        <v>45</v>
      </c>
      <c r="S323" t="s">
        <v>79</v>
      </c>
      <c r="T323" t="s">
        <v>75</v>
      </c>
      <c r="U323" t="s">
        <v>49</v>
      </c>
      <c r="V323" t="s">
        <v>49</v>
      </c>
      <c r="W323" t="s">
        <v>43</v>
      </c>
      <c r="X323">
        <f>YEAR(Table1[[#This Row],[BookingDate]])</f>
        <v>2024</v>
      </c>
      <c r="Y323" t="str">
        <f>TEXT(Table1[[#This Row],[BookingDate]],"mmm")</f>
        <v>Mar</v>
      </c>
      <c r="Z323" t="str">
        <f>TEXT(Table1[[#This Row],[BookingDate]],"mmm-yyy")</f>
        <v>Mar-2024</v>
      </c>
      <c r="AA323" t="str">
        <f>IF(Table1[[#This Row],[ResolutionHours]]="","Pending",IF(Table1[[#This Row],[ResolutionHours]]&lt;=4,"0-4 Hours",IF(Table1[[#This Row],[ResolutionHours]]&lt;=8,"5-8 Hours",IF(Table1[[#This Row],[ResolutionHours]]&lt;=24,"9-24 Hours",IF(Table1[[#This Row],[ResolutionHours]]&lt;=48,"25-48 Hours","48+ Hours")))))</f>
        <v>0-4 Hours</v>
      </c>
      <c r="AB323">
        <f>IF(Table1[[#This Row],[ResolutionHours]]="","",Table1[[#This Row],[ResolutionHours]]-Table1[[#This Row],[SLATargetHours]])</f>
        <v>-5.3</v>
      </c>
    </row>
    <row r="324" spans="1:28" x14ac:dyDescent="0.25">
      <c r="A324" t="s">
        <v>2315</v>
      </c>
      <c r="B324" t="s">
        <v>2126</v>
      </c>
      <c r="C324" s="1">
        <v>45377.224664351852</v>
      </c>
      <c r="D324" t="s">
        <v>87</v>
      </c>
      <c r="E324" t="s">
        <v>2127</v>
      </c>
      <c r="F324" t="s">
        <v>90</v>
      </c>
      <c r="G324" t="s">
        <v>2128</v>
      </c>
      <c r="H324" t="s">
        <v>109</v>
      </c>
      <c r="I324" t="s">
        <v>64</v>
      </c>
      <c r="J324" t="s">
        <v>65</v>
      </c>
      <c r="K324">
        <v>72</v>
      </c>
      <c r="L324">
        <v>3.19</v>
      </c>
      <c r="M324">
        <v>58.07</v>
      </c>
      <c r="N324" s="1">
        <v>45379.644355983794</v>
      </c>
      <c r="O324" t="s">
        <v>43</v>
      </c>
      <c r="P324">
        <v>58.07</v>
      </c>
      <c r="Q324" t="s">
        <v>58</v>
      </c>
      <c r="R324" t="s">
        <v>59</v>
      </c>
      <c r="S324" t="s">
        <v>46</v>
      </c>
      <c r="T324" t="s">
        <v>100</v>
      </c>
      <c r="U324" t="s">
        <v>49</v>
      </c>
      <c r="V324" t="s">
        <v>49</v>
      </c>
      <c r="W324" t="s">
        <v>43</v>
      </c>
      <c r="X324">
        <f>YEAR(Table1[[#This Row],[BookingDate]])</f>
        <v>2024</v>
      </c>
      <c r="Y324" t="str">
        <f>TEXT(Table1[[#This Row],[BookingDate]],"mmm")</f>
        <v>Mar</v>
      </c>
      <c r="Z324" t="str">
        <f>TEXT(Table1[[#This Row],[BookingDate]],"mmm-yyy")</f>
        <v>Mar-2024</v>
      </c>
      <c r="AA324" t="str">
        <f>IF(Table1[[#This Row],[ResolutionHours]]="","Pending",IF(Table1[[#This Row],[ResolutionHours]]&lt;=4,"0-4 Hours",IF(Table1[[#This Row],[ResolutionHours]]&lt;=8,"5-8 Hours",IF(Table1[[#This Row],[ResolutionHours]]&lt;=24,"9-24 Hours",IF(Table1[[#This Row],[ResolutionHours]]&lt;=48,"25-48 Hours","48+ Hours")))))</f>
        <v>48+ Hours</v>
      </c>
      <c r="AB324">
        <f>IF(Table1[[#This Row],[ResolutionHours]]="","",Table1[[#This Row],[ResolutionHours]]-Table1[[#This Row],[SLATargetHours]])</f>
        <v>-13.93</v>
      </c>
    </row>
    <row r="325" spans="1:28" x14ac:dyDescent="0.25">
      <c r="A325" t="s">
        <v>1865</v>
      </c>
      <c r="B325" t="s">
        <v>1116</v>
      </c>
      <c r="C325" s="1">
        <v>45377.240833333337</v>
      </c>
      <c r="D325" t="s">
        <v>87</v>
      </c>
      <c r="E325" t="s">
        <v>1124</v>
      </c>
      <c r="F325" t="s">
        <v>130</v>
      </c>
      <c r="G325" t="s">
        <v>1118</v>
      </c>
      <c r="H325" t="s">
        <v>40</v>
      </c>
      <c r="I325" t="s">
        <v>41</v>
      </c>
      <c r="J325" t="s">
        <v>56</v>
      </c>
      <c r="K325">
        <v>72</v>
      </c>
      <c r="L325">
        <v>2.7</v>
      </c>
      <c r="M325">
        <v>56.15</v>
      </c>
      <c r="N325" s="1">
        <v>45379.580363113433</v>
      </c>
      <c r="O325" t="s">
        <v>43</v>
      </c>
      <c r="P325">
        <v>56.15</v>
      </c>
      <c r="Q325" t="s">
        <v>58</v>
      </c>
      <c r="R325" t="s">
        <v>59</v>
      </c>
      <c r="S325" t="s">
        <v>79</v>
      </c>
      <c r="T325" t="s">
        <v>121</v>
      </c>
      <c r="U325" t="s">
        <v>49</v>
      </c>
      <c r="V325" t="s">
        <v>49</v>
      </c>
      <c r="W325" t="s">
        <v>43</v>
      </c>
      <c r="X325">
        <f>YEAR(Table1[[#This Row],[BookingDate]])</f>
        <v>2024</v>
      </c>
      <c r="Y325" t="str">
        <f>TEXT(Table1[[#This Row],[BookingDate]],"mmm")</f>
        <v>Mar</v>
      </c>
      <c r="Z325" t="str">
        <f>TEXT(Table1[[#This Row],[BookingDate]],"mmm-yyy")</f>
        <v>Mar-2024</v>
      </c>
      <c r="AA325" t="str">
        <f>IF(Table1[[#This Row],[ResolutionHours]]="","Pending",IF(Table1[[#This Row],[ResolutionHours]]&lt;=4,"0-4 Hours",IF(Table1[[#This Row],[ResolutionHours]]&lt;=8,"5-8 Hours",IF(Table1[[#This Row],[ResolutionHours]]&lt;=24,"9-24 Hours",IF(Table1[[#This Row],[ResolutionHours]]&lt;=48,"25-48 Hours","48+ Hours")))))</f>
        <v>48+ Hours</v>
      </c>
      <c r="AB325">
        <f>IF(Table1[[#This Row],[ResolutionHours]]="","",Table1[[#This Row],[ResolutionHours]]-Table1[[#This Row],[SLATargetHours]])</f>
        <v>-15.850000000000001</v>
      </c>
    </row>
    <row r="326" spans="1:28" x14ac:dyDescent="0.25">
      <c r="A326" t="s">
        <v>2224</v>
      </c>
      <c r="B326" t="s">
        <v>2126</v>
      </c>
      <c r="C326" s="1">
        <v>45377.481388888889</v>
      </c>
      <c r="D326" t="s">
        <v>87</v>
      </c>
      <c r="E326" t="s">
        <v>2163</v>
      </c>
      <c r="F326" t="s">
        <v>90</v>
      </c>
      <c r="G326" t="s">
        <v>2128</v>
      </c>
      <c r="H326" t="s">
        <v>54</v>
      </c>
      <c r="I326" t="s">
        <v>55</v>
      </c>
      <c r="J326" t="s">
        <v>91</v>
      </c>
      <c r="K326">
        <v>72</v>
      </c>
      <c r="L326">
        <v>2.12</v>
      </c>
      <c r="N326" s="1"/>
      <c r="O326" t="s">
        <v>57</v>
      </c>
      <c r="P326">
        <v>15468.45</v>
      </c>
      <c r="Q326" t="s">
        <v>58</v>
      </c>
      <c r="R326" t="s">
        <v>67</v>
      </c>
      <c r="S326" t="s">
        <v>68</v>
      </c>
      <c r="T326" t="s">
        <v>100</v>
      </c>
      <c r="U326" t="s">
        <v>49</v>
      </c>
      <c r="V326" t="s">
        <v>49</v>
      </c>
      <c r="W326" t="s">
        <v>57</v>
      </c>
      <c r="X326">
        <f>YEAR(Table1[[#This Row],[BookingDate]])</f>
        <v>2024</v>
      </c>
      <c r="Y326" t="str">
        <f>TEXT(Table1[[#This Row],[BookingDate]],"mmm")</f>
        <v>Mar</v>
      </c>
      <c r="Z326" t="str">
        <f>TEXT(Table1[[#This Row],[BookingDate]],"mmm-yyy")</f>
        <v>Mar-2024</v>
      </c>
      <c r="AA326" t="str">
        <f>IF(Table1[[#This Row],[ResolutionHours]]="","Pending",IF(Table1[[#This Row],[ResolutionHours]]&lt;=4,"0-4 Hours",IF(Table1[[#This Row],[ResolutionHours]]&lt;=8,"5-8 Hours",IF(Table1[[#This Row],[ResolutionHours]]&lt;=24,"9-24 Hours",IF(Table1[[#This Row],[ResolutionHours]]&lt;=48,"25-48 Hours","48+ Hours")))))</f>
        <v>Pending</v>
      </c>
      <c r="AB326" t="str">
        <f>IF(Table1[[#This Row],[ResolutionHours]]="","",Table1[[#This Row],[ResolutionHours]]-Table1[[#This Row],[SLATargetHours]])</f>
        <v/>
      </c>
    </row>
    <row r="327" spans="1:28" x14ac:dyDescent="0.25">
      <c r="A327" t="s">
        <v>840</v>
      </c>
      <c r="B327" t="s">
        <v>35</v>
      </c>
      <c r="C327" s="1">
        <v>45377.602696759262</v>
      </c>
      <c r="D327" t="s">
        <v>51</v>
      </c>
      <c r="E327" t="s">
        <v>71</v>
      </c>
      <c r="F327" t="s">
        <v>95</v>
      </c>
      <c r="G327" t="s">
        <v>39</v>
      </c>
      <c r="H327" t="s">
        <v>40</v>
      </c>
      <c r="I327" t="s">
        <v>73</v>
      </c>
      <c r="J327" t="s">
        <v>65</v>
      </c>
      <c r="K327">
        <v>24</v>
      </c>
      <c r="L327">
        <v>2.66</v>
      </c>
      <c r="M327">
        <v>7.15</v>
      </c>
      <c r="N327" s="1">
        <v>45377.900819374998</v>
      </c>
      <c r="O327" t="s">
        <v>43</v>
      </c>
      <c r="P327">
        <v>7.15</v>
      </c>
      <c r="Q327" t="s">
        <v>58</v>
      </c>
      <c r="R327" t="s">
        <v>92</v>
      </c>
      <c r="S327" t="s">
        <v>68</v>
      </c>
      <c r="T327" t="s">
        <v>75</v>
      </c>
      <c r="U327" t="s">
        <v>49</v>
      </c>
      <c r="V327" t="s">
        <v>49</v>
      </c>
      <c r="W327" t="s">
        <v>43</v>
      </c>
      <c r="X327">
        <f>YEAR(Table1[[#This Row],[BookingDate]])</f>
        <v>2024</v>
      </c>
      <c r="Y327" t="str">
        <f>TEXT(Table1[[#This Row],[BookingDate]],"mmm")</f>
        <v>Mar</v>
      </c>
      <c r="Z327" t="str">
        <f>TEXT(Table1[[#This Row],[BookingDate]],"mmm-yyy")</f>
        <v>Mar-2024</v>
      </c>
      <c r="AA327" t="str">
        <f>IF(Table1[[#This Row],[ResolutionHours]]="","Pending",IF(Table1[[#This Row],[ResolutionHours]]&lt;=4,"0-4 Hours",IF(Table1[[#This Row],[ResolutionHours]]&lt;=8,"5-8 Hours",IF(Table1[[#This Row],[ResolutionHours]]&lt;=24,"9-24 Hours",IF(Table1[[#This Row],[ResolutionHours]]&lt;=48,"25-48 Hours","48+ Hours")))))</f>
        <v>5-8 Hours</v>
      </c>
      <c r="AB327">
        <f>IF(Table1[[#This Row],[ResolutionHours]]="","",Table1[[#This Row],[ResolutionHours]]-Table1[[#This Row],[SLATargetHours]])</f>
        <v>-16.850000000000001</v>
      </c>
    </row>
    <row r="328" spans="1:28" x14ac:dyDescent="0.25">
      <c r="A328" t="s">
        <v>1798</v>
      </c>
      <c r="B328" t="s">
        <v>1116</v>
      </c>
      <c r="C328" s="1">
        <v>45378.232407407413</v>
      </c>
      <c r="D328" t="s">
        <v>87</v>
      </c>
      <c r="E328" t="s">
        <v>1124</v>
      </c>
      <c r="F328" t="s">
        <v>72</v>
      </c>
      <c r="G328" t="s">
        <v>1118</v>
      </c>
      <c r="H328" t="s">
        <v>40</v>
      </c>
      <c r="I328" t="s">
        <v>73</v>
      </c>
      <c r="J328" t="s">
        <v>113</v>
      </c>
      <c r="K328">
        <v>72</v>
      </c>
      <c r="L328">
        <v>5.2</v>
      </c>
      <c r="M328">
        <v>64.27</v>
      </c>
      <c r="N328" s="1">
        <v>45380.910414652782</v>
      </c>
      <c r="O328" t="s">
        <v>43</v>
      </c>
      <c r="P328">
        <v>64.27</v>
      </c>
      <c r="Q328" t="s">
        <v>66</v>
      </c>
      <c r="R328" t="s">
        <v>92</v>
      </c>
      <c r="S328" t="s">
        <v>60</v>
      </c>
      <c r="T328" t="s">
        <v>85</v>
      </c>
      <c r="U328" t="s">
        <v>49</v>
      </c>
      <c r="V328" t="s">
        <v>49</v>
      </c>
      <c r="W328" t="s">
        <v>43</v>
      </c>
      <c r="X328">
        <f>YEAR(Table1[[#This Row],[BookingDate]])</f>
        <v>2024</v>
      </c>
      <c r="Y328" t="str">
        <f>TEXT(Table1[[#This Row],[BookingDate]],"mmm")</f>
        <v>Mar</v>
      </c>
      <c r="Z328" t="str">
        <f>TEXT(Table1[[#This Row],[BookingDate]],"mmm-yyy")</f>
        <v>Mar-2024</v>
      </c>
      <c r="AA328" t="str">
        <f>IF(Table1[[#This Row],[ResolutionHours]]="","Pending",IF(Table1[[#This Row],[ResolutionHours]]&lt;=4,"0-4 Hours",IF(Table1[[#This Row],[ResolutionHours]]&lt;=8,"5-8 Hours",IF(Table1[[#This Row],[ResolutionHours]]&lt;=24,"9-24 Hours",IF(Table1[[#This Row],[ResolutionHours]]&lt;=48,"25-48 Hours","48+ Hours")))))</f>
        <v>48+ Hours</v>
      </c>
      <c r="AB328">
        <f>IF(Table1[[#This Row],[ResolutionHours]]="","",Table1[[#This Row],[ResolutionHours]]-Table1[[#This Row],[SLATargetHours]])</f>
        <v>-7.730000000000004</v>
      </c>
    </row>
    <row r="329" spans="1:28" x14ac:dyDescent="0.25">
      <c r="A329" t="s">
        <v>312</v>
      </c>
      <c r="B329" t="s">
        <v>35</v>
      </c>
      <c r="C329" s="1">
        <v>45378.262303240743</v>
      </c>
      <c r="D329" t="s">
        <v>51</v>
      </c>
      <c r="E329" t="s">
        <v>37</v>
      </c>
      <c r="F329" t="s">
        <v>72</v>
      </c>
      <c r="G329" t="s">
        <v>39</v>
      </c>
      <c r="H329" t="s">
        <v>40</v>
      </c>
      <c r="I329" t="s">
        <v>41</v>
      </c>
      <c r="J329" t="s">
        <v>74</v>
      </c>
      <c r="K329">
        <v>24</v>
      </c>
      <c r="L329">
        <v>0.36</v>
      </c>
      <c r="M329">
        <v>30.3</v>
      </c>
      <c r="N329" s="1">
        <v>45379.524796134261</v>
      </c>
      <c r="O329" t="s">
        <v>128</v>
      </c>
      <c r="P329">
        <v>30.3</v>
      </c>
      <c r="Q329" t="s">
        <v>66</v>
      </c>
      <c r="R329" t="s">
        <v>114</v>
      </c>
      <c r="S329" t="s">
        <v>68</v>
      </c>
      <c r="T329" t="s">
        <v>85</v>
      </c>
      <c r="U329" t="s">
        <v>49</v>
      </c>
      <c r="V329" t="s">
        <v>49</v>
      </c>
      <c r="W329" t="s">
        <v>128</v>
      </c>
      <c r="X329">
        <f>YEAR(Table1[[#This Row],[BookingDate]])</f>
        <v>2024</v>
      </c>
      <c r="Y329" t="str">
        <f>TEXT(Table1[[#This Row],[BookingDate]],"mmm")</f>
        <v>Mar</v>
      </c>
      <c r="Z329" t="str">
        <f>TEXT(Table1[[#This Row],[BookingDate]],"mmm-yyy")</f>
        <v>Mar-2024</v>
      </c>
      <c r="AA329" t="str">
        <f>IF(Table1[[#This Row],[ResolutionHours]]="","Pending",IF(Table1[[#This Row],[ResolutionHours]]&lt;=4,"0-4 Hours",IF(Table1[[#This Row],[ResolutionHours]]&lt;=8,"5-8 Hours",IF(Table1[[#This Row],[ResolutionHours]]&lt;=24,"9-24 Hours",IF(Table1[[#This Row],[ResolutionHours]]&lt;=48,"25-48 Hours","48+ Hours")))))</f>
        <v>25-48 Hours</v>
      </c>
      <c r="AB329">
        <f>IF(Table1[[#This Row],[ResolutionHours]]="","",Table1[[#This Row],[ResolutionHours]]-Table1[[#This Row],[SLATargetHours]])</f>
        <v>6.3000000000000007</v>
      </c>
    </row>
    <row r="330" spans="1:28" x14ac:dyDescent="0.25">
      <c r="A330" t="s">
        <v>2443</v>
      </c>
      <c r="B330" t="s">
        <v>2126</v>
      </c>
      <c r="C330" s="1">
        <v>45378.322511574072</v>
      </c>
      <c r="D330" t="s">
        <v>36</v>
      </c>
      <c r="E330" t="s">
        <v>2127</v>
      </c>
      <c r="F330" t="s">
        <v>130</v>
      </c>
      <c r="G330" t="s">
        <v>2128</v>
      </c>
      <c r="H330" t="s">
        <v>136</v>
      </c>
      <c r="I330" t="s">
        <v>55</v>
      </c>
      <c r="J330" t="s">
        <v>106</v>
      </c>
      <c r="K330">
        <v>48</v>
      </c>
      <c r="L330">
        <v>2.2400000000000002</v>
      </c>
      <c r="N330" s="1"/>
      <c r="O330" t="s">
        <v>57</v>
      </c>
      <c r="P330">
        <v>15448.26</v>
      </c>
      <c r="Q330" t="s">
        <v>44</v>
      </c>
      <c r="R330" t="s">
        <v>92</v>
      </c>
      <c r="S330" t="s">
        <v>96</v>
      </c>
      <c r="T330" t="s">
        <v>115</v>
      </c>
      <c r="U330" t="s">
        <v>49</v>
      </c>
      <c r="V330" t="s">
        <v>49</v>
      </c>
      <c r="W330" t="s">
        <v>57</v>
      </c>
      <c r="X330">
        <f>YEAR(Table1[[#This Row],[BookingDate]])</f>
        <v>2024</v>
      </c>
      <c r="Y330" t="str">
        <f>TEXT(Table1[[#This Row],[BookingDate]],"mmm")</f>
        <v>Mar</v>
      </c>
      <c r="Z330" t="str">
        <f>TEXT(Table1[[#This Row],[BookingDate]],"mmm-yyy")</f>
        <v>Mar-2024</v>
      </c>
      <c r="AA330" t="str">
        <f>IF(Table1[[#This Row],[ResolutionHours]]="","Pending",IF(Table1[[#This Row],[ResolutionHours]]&lt;=4,"0-4 Hours",IF(Table1[[#This Row],[ResolutionHours]]&lt;=8,"5-8 Hours",IF(Table1[[#This Row],[ResolutionHours]]&lt;=24,"9-24 Hours",IF(Table1[[#This Row],[ResolutionHours]]&lt;=48,"25-48 Hours","48+ Hours")))))</f>
        <v>Pending</v>
      </c>
      <c r="AB330" t="str">
        <f>IF(Table1[[#This Row],[ResolutionHours]]="","",Table1[[#This Row],[ResolutionHours]]-Table1[[#This Row],[SLATargetHours]])</f>
        <v/>
      </c>
    </row>
    <row r="331" spans="1:28" x14ac:dyDescent="0.25">
      <c r="A331" t="s">
        <v>3051</v>
      </c>
      <c r="B331" t="s">
        <v>2126</v>
      </c>
      <c r="C331" s="1">
        <v>45378.479571759257</v>
      </c>
      <c r="D331" t="s">
        <v>36</v>
      </c>
      <c r="E331" t="s">
        <v>2163</v>
      </c>
      <c r="F331" t="s">
        <v>38</v>
      </c>
      <c r="G331" t="s">
        <v>2128</v>
      </c>
      <c r="H331" t="s">
        <v>40</v>
      </c>
      <c r="I331" t="s">
        <v>73</v>
      </c>
      <c r="J331" t="s">
        <v>83</v>
      </c>
      <c r="K331">
        <v>48</v>
      </c>
      <c r="L331">
        <v>3.37</v>
      </c>
      <c r="M331">
        <v>20.55</v>
      </c>
      <c r="N331" s="1">
        <v>45379.335922268518</v>
      </c>
      <c r="O331" t="s">
        <v>43</v>
      </c>
      <c r="P331">
        <v>20.55</v>
      </c>
      <c r="Q331" t="s">
        <v>66</v>
      </c>
      <c r="R331" t="s">
        <v>45</v>
      </c>
      <c r="S331" t="s">
        <v>96</v>
      </c>
      <c r="T331" t="s">
        <v>100</v>
      </c>
      <c r="U331" t="s">
        <v>49</v>
      </c>
      <c r="V331" t="s">
        <v>49</v>
      </c>
      <c r="W331" t="s">
        <v>43</v>
      </c>
      <c r="X331">
        <f>YEAR(Table1[[#This Row],[BookingDate]])</f>
        <v>2024</v>
      </c>
      <c r="Y331" t="str">
        <f>TEXT(Table1[[#This Row],[BookingDate]],"mmm")</f>
        <v>Mar</v>
      </c>
      <c r="Z331" t="str">
        <f>TEXT(Table1[[#This Row],[BookingDate]],"mmm-yyy")</f>
        <v>Mar-2024</v>
      </c>
      <c r="AA331" t="str">
        <f>IF(Table1[[#This Row],[ResolutionHours]]="","Pending",IF(Table1[[#This Row],[ResolutionHours]]&lt;=4,"0-4 Hours",IF(Table1[[#This Row],[ResolutionHours]]&lt;=8,"5-8 Hours",IF(Table1[[#This Row],[ResolutionHours]]&lt;=24,"9-24 Hours",IF(Table1[[#This Row],[ResolutionHours]]&lt;=48,"25-48 Hours","48+ Hours")))))</f>
        <v>9-24 Hours</v>
      </c>
      <c r="AB331">
        <f>IF(Table1[[#This Row],[ResolutionHours]]="","",Table1[[#This Row],[ResolutionHours]]-Table1[[#This Row],[SLATargetHours]])</f>
        <v>-27.45</v>
      </c>
    </row>
    <row r="332" spans="1:28" x14ac:dyDescent="0.25">
      <c r="A332" t="s">
        <v>2866</v>
      </c>
      <c r="B332" t="s">
        <v>2126</v>
      </c>
      <c r="C332" s="1">
        <v>45378.586030092592</v>
      </c>
      <c r="D332" t="s">
        <v>36</v>
      </c>
      <c r="E332" t="s">
        <v>2138</v>
      </c>
      <c r="F332" t="s">
        <v>72</v>
      </c>
      <c r="G332" t="s">
        <v>2128</v>
      </c>
      <c r="H332" t="s">
        <v>136</v>
      </c>
      <c r="I332" t="s">
        <v>73</v>
      </c>
      <c r="J332" t="s">
        <v>157</v>
      </c>
      <c r="K332">
        <v>48</v>
      </c>
      <c r="L332">
        <v>3.38</v>
      </c>
      <c r="N332" s="1"/>
      <c r="O332" t="s">
        <v>57</v>
      </c>
      <c r="P332">
        <v>15441.94</v>
      </c>
      <c r="Q332" t="s">
        <v>44</v>
      </c>
      <c r="R332" t="s">
        <v>114</v>
      </c>
      <c r="S332" t="s">
        <v>79</v>
      </c>
      <c r="T332" t="s">
        <v>61</v>
      </c>
      <c r="U332" t="s">
        <v>49</v>
      </c>
      <c r="V332" t="s">
        <v>49</v>
      </c>
      <c r="W332" t="s">
        <v>57</v>
      </c>
      <c r="X332">
        <f>YEAR(Table1[[#This Row],[BookingDate]])</f>
        <v>2024</v>
      </c>
      <c r="Y332" t="str">
        <f>TEXT(Table1[[#This Row],[BookingDate]],"mmm")</f>
        <v>Mar</v>
      </c>
      <c r="Z332" t="str">
        <f>TEXT(Table1[[#This Row],[BookingDate]],"mmm-yyy")</f>
        <v>Mar-2024</v>
      </c>
      <c r="AA332" t="str">
        <f>IF(Table1[[#This Row],[ResolutionHours]]="","Pending",IF(Table1[[#This Row],[ResolutionHours]]&lt;=4,"0-4 Hours",IF(Table1[[#This Row],[ResolutionHours]]&lt;=8,"5-8 Hours",IF(Table1[[#This Row],[ResolutionHours]]&lt;=24,"9-24 Hours",IF(Table1[[#This Row],[ResolutionHours]]&lt;=48,"25-48 Hours","48+ Hours")))))</f>
        <v>Pending</v>
      </c>
      <c r="AB332" t="str">
        <f>IF(Table1[[#This Row],[ResolutionHours]]="","",Table1[[#This Row],[ResolutionHours]]-Table1[[#This Row],[SLATargetHours]])</f>
        <v/>
      </c>
    </row>
    <row r="333" spans="1:28" x14ac:dyDescent="0.25">
      <c r="A333" t="s">
        <v>892</v>
      </c>
      <c r="B333" t="s">
        <v>35</v>
      </c>
      <c r="C333" s="1">
        <v>45378.607835648138</v>
      </c>
      <c r="D333" t="s">
        <v>104</v>
      </c>
      <c r="E333" t="s">
        <v>71</v>
      </c>
      <c r="F333" t="s">
        <v>38</v>
      </c>
      <c r="G333" t="s">
        <v>39</v>
      </c>
      <c r="H333" t="s">
        <v>40</v>
      </c>
      <c r="I333" t="s">
        <v>82</v>
      </c>
      <c r="J333" t="s">
        <v>152</v>
      </c>
      <c r="K333">
        <v>8</v>
      </c>
      <c r="L333">
        <v>0.41</v>
      </c>
      <c r="M333">
        <v>2.97</v>
      </c>
      <c r="N333" s="1">
        <v>45378.731603726847</v>
      </c>
      <c r="O333" t="s">
        <v>43</v>
      </c>
      <c r="P333">
        <v>2.97</v>
      </c>
      <c r="Q333" t="s">
        <v>58</v>
      </c>
      <c r="R333" t="s">
        <v>59</v>
      </c>
      <c r="S333" t="s">
        <v>96</v>
      </c>
      <c r="T333" t="s">
        <v>75</v>
      </c>
      <c r="U333" t="s">
        <v>49</v>
      </c>
      <c r="V333" t="s">
        <v>48</v>
      </c>
      <c r="W333" t="s">
        <v>43</v>
      </c>
      <c r="X333">
        <f>YEAR(Table1[[#This Row],[BookingDate]])</f>
        <v>2024</v>
      </c>
      <c r="Y333" t="str">
        <f>TEXT(Table1[[#This Row],[BookingDate]],"mmm")</f>
        <v>Mar</v>
      </c>
      <c r="Z333" t="str">
        <f>TEXT(Table1[[#This Row],[BookingDate]],"mmm-yyy")</f>
        <v>Mar-2024</v>
      </c>
      <c r="AA333" t="str">
        <f>IF(Table1[[#This Row],[ResolutionHours]]="","Pending",IF(Table1[[#This Row],[ResolutionHours]]&lt;=4,"0-4 Hours",IF(Table1[[#This Row],[ResolutionHours]]&lt;=8,"5-8 Hours",IF(Table1[[#This Row],[ResolutionHours]]&lt;=24,"9-24 Hours",IF(Table1[[#This Row],[ResolutionHours]]&lt;=48,"25-48 Hours","48+ Hours")))))</f>
        <v>0-4 Hours</v>
      </c>
      <c r="AB333">
        <f>IF(Table1[[#This Row],[ResolutionHours]]="","",Table1[[#This Row],[ResolutionHours]]-Table1[[#This Row],[SLATargetHours]])</f>
        <v>-5.0299999999999994</v>
      </c>
    </row>
    <row r="334" spans="1:28" x14ac:dyDescent="0.25">
      <c r="A334" t="s">
        <v>2993</v>
      </c>
      <c r="B334" t="s">
        <v>2126</v>
      </c>
      <c r="C334" s="1">
        <v>45378.643761574072</v>
      </c>
      <c r="D334" t="s">
        <v>36</v>
      </c>
      <c r="E334" t="s">
        <v>2142</v>
      </c>
      <c r="F334" t="s">
        <v>126</v>
      </c>
      <c r="G334" t="s">
        <v>2128</v>
      </c>
      <c r="H334" t="s">
        <v>54</v>
      </c>
      <c r="I334" t="s">
        <v>46</v>
      </c>
      <c r="J334" t="s">
        <v>165</v>
      </c>
      <c r="K334">
        <v>48</v>
      </c>
      <c r="L334">
        <v>1.1100000000000001</v>
      </c>
      <c r="N334" s="1"/>
      <c r="O334" t="s">
        <v>57</v>
      </c>
      <c r="P334">
        <v>15440.55</v>
      </c>
      <c r="Q334" t="s">
        <v>44</v>
      </c>
      <c r="R334" t="s">
        <v>59</v>
      </c>
      <c r="S334" t="s">
        <v>96</v>
      </c>
      <c r="T334" t="s">
        <v>61</v>
      </c>
      <c r="U334" t="s">
        <v>49</v>
      </c>
      <c r="V334" t="s">
        <v>49</v>
      </c>
      <c r="W334" t="s">
        <v>57</v>
      </c>
      <c r="X334">
        <f>YEAR(Table1[[#This Row],[BookingDate]])</f>
        <v>2024</v>
      </c>
      <c r="Y334" t="str">
        <f>TEXT(Table1[[#This Row],[BookingDate]],"mmm")</f>
        <v>Mar</v>
      </c>
      <c r="Z334" t="str">
        <f>TEXT(Table1[[#This Row],[BookingDate]],"mmm-yyy")</f>
        <v>Mar-2024</v>
      </c>
      <c r="AA334" t="str">
        <f>IF(Table1[[#This Row],[ResolutionHours]]="","Pending",IF(Table1[[#This Row],[ResolutionHours]]&lt;=4,"0-4 Hours",IF(Table1[[#This Row],[ResolutionHours]]&lt;=8,"5-8 Hours",IF(Table1[[#This Row],[ResolutionHours]]&lt;=24,"9-24 Hours",IF(Table1[[#This Row],[ResolutionHours]]&lt;=48,"25-48 Hours","48+ Hours")))))</f>
        <v>Pending</v>
      </c>
      <c r="AB334" t="str">
        <f>IF(Table1[[#This Row],[ResolutionHours]]="","",Table1[[#This Row],[ResolutionHours]]-Table1[[#This Row],[SLATargetHours]])</f>
        <v/>
      </c>
    </row>
    <row r="335" spans="1:28" x14ac:dyDescent="0.25">
      <c r="A335" t="s">
        <v>2013</v>
      </c>
      <c r="B335" t="s">
        <v>1116</v>
      </c>
      <c r="C335" s="1">
        <v>45378.785810185182</v>
      </c>
      <c r="D335" t="s">
        <v>36</v>
      </c>
      <c r="E335" t="s">
        <v>1120</v>
      </c>
      <c r="F335" t="s">
        <v>130</v>
      </c>
      <c r="G335" t="s">
        <v>1118</v>
      </c>
      <c r="H335" t="s">
        <v>109</v>
      </c>
      <c r="I335" t="s">
        <v>41</v>
      </c>
      <c r="J335" t="s">
        <v>120</v>
      </c>
      <c r="K335">
        <v>48</v>
      </c>
      <c r="L335">
        <v>1.5</v>
      </c>
      <c r="M335">
        <v>41.35</v>
      </c>
      <c r="N335" s="1">
        <v>45380.508739351862</v>
      </c>
      <c r="O335" t="s">
        <v>43</v>
      </c>
      <c r="P335">
        <v>41.35</v>
      </c>
      <c r="Q335" t="s">
        <v>58</v>
      </c>
      <c r="R335" t="s">
        <v>67</v>
      </c>
      <c r="S335" t="s">
        <v>96</v>
      </c>
      <c r="T335" t="s">
        <v>85</v>
      </c>
      <c r="U335" t="s">
        <v>49</v>
      </c>
      <c r="V335" t="s">
        <v>49</v>
      </c>
      <c r="W335" t="s">
        <v>43</v>
      </c>
      <c r="X335">
        <f>YEAR(Table1[[#This Row],[BookingDate]])</f>
        <v>2024</v>
      </c>
      <c r="Y335" t="str">
        <f>TEXT(Table1[[#This Row],[BookingDate]],"mmm")</f>
        <v>Mar</v>
      </c>
      <c r="Z335" t="str">
        <f>TEXT(Table1[[#This Row],[BookingDate]],"mmm-yyy")</f>
        <v>Mar-2024</v>
      </c>
      <c r="AA335" t="str">
        <f>IF(Table1[[#This Row],[ResolutionHours]]="","Pending",IF(Table1[[#This Row],[ResolutionHours]]&lt;=4,"0-4 Hours",IF(Table1[[#This Row],[ResolutionHours]]&lt;=8,"5-8 Hours",IF(Table1[[#This Row],[ResolutionHours]]&lt;=24,"9-24 Hours",IF(Table1[[#This Row],[ResolutionHours]]&lt;=48,"25-48 Hours","48+ Hours")))))</f>
        <v>25-48 Hours</v>
      </c>
      <c r="AB335">
        <f>IF(Table1[[#This Row],[ResolutionHours]]="","",Table1[[#This Row],[ResolutionHours]]-Table1[[#This Row],[SLATargetHours]])</f>
        <v>-6.6499999999999986</v>
      </c>
    </row>
    <row r="336" spans="1:28" x14ac:dyDescent="0.25">
      <c r="A336" t="s">
        <v>2737</v>
      </c>
      <c r="B336" t="s">
        <v>2126</v>
      </c>
      <c r="C336" s="1">
        <v>45378.83452546296</v>
      </c>
      <c r="D336" t="s">
        <v>87</v>
      </c>
      <c r="E336" t="s">
        <v>2142</v>
      </c>
      <c r="F336" t="s">
        <v>90</v>
      </c>
      <c r="G336" t="s">
        <v>2128</v>
      </c>
      <c r="H336" t="s">
        <v>40</v>
      </c>
      <c r="I336" t="s">
        <v>55</v>
      </c>
      <c r="J336" t="s">
        <v>160</v>
      </c>
      <c r="K336">
        <v>72</v>
      </c>
      <c r="L336">
        <v>4.71</v>
      </c>
      <c r="M336">
        <v>47.38</v>
      </c>
      <c r="N336" s="1">
        <v>45380.808890289351</v>
      </c>
      <c r="O336" t="s">
        <v>43</v>
      </c>
      <c r="P336">
        <v>47.38</v>
      </c>
      <c r="Q336" t="s">
        <v>66</v>
      </c>
      <c r="R336" t="s">
        <v>92</v>
      </c>
      <c r="S336" t="s">
        <v>68</v>
      </c>
      <c r="T336" t="s">
        <v>121</v>
      </c>
      <c r="U336" t="s">
        <v>49</v>
      </c>
      <c r="V336" t="s">
        <v>48</v>
      </c>
      <c r="W336" t="s">
        <v>43</v>
      </c>
      <c r="X336">
        <f>YEAR(Table1[[#This Row],[BookingDate]])</f>
        <v>2024</v>
      </c>
      <c r="Y336" t="str">
        <f>TEXT(Table1[[#This Row],[BookingDate]],"mmm")</f>
        <v>Mar</v>
      </c>
      <c r="Z336" t="str">
        <f>TEXT(Table1[[#This Row],[BookingDate]],"mmm-yyy")</f>
        <v>Mar-2024</v>
      </c>
      <c r="AA336" t="str">
        <f>IF(Table1[[#This Row],[ResolutionHours]]="","Pending",IF(Table1[[#This Row],[ResolutionHours]]&lt;=4,"0-4 Hours",IF(Table1[[#This Row],[ResolutionHours]]&lt;=8,"5-8 Hours",IF(Table1[[#This Row],[ResolutionHours]]&lt;=24,"9-24 Hours",IF(Table1[[#This Row],[ResolutionHours]]&lt;=48,"25-48 Hours","48+ Hours")))))</f>
        <v>25-48 Hours</v>
      </c>
      <c r="AB336">
        <f>IF(Table1[[#This Row],[ResolutionHours]]="","",Table1[[#This Row],[ResolutionHours]]-Table1[[#This Row],[SLATargetHours]])</f>
        <v>-24.619999999999997</v>
      </c>
    </row>
    <row r="337" spans="1:28" x14ac:dyDescent="0.25">
      <c r="A337" t="s">
        <v>427</v>
      </c>
      <c r="B337" t="s">
        <v>35</v>
      </c>
      <c r="C337" s="1">
        <v>45378.89707175926</v>
      </c>
      <c r="D337" t="s">
        <v>87</v>
      </c>
      <c r="E337" t="s">
        <v>37</v>
      </c>
      <c r="F337" t="s">
        <v>72</v>
      </c>
      <c r="G337" t="s">
        <v>39</v>
      </c>
      <c r="H337" t="s">
        <v>63</v>
      </c>
      <c r="I337" t="s">
        <v>46</v>
      </c>
      <c r="J337" t="s">
        <v>106</v>
      </c>
      <c r="K337">
        <v>72</v>
      </c>
      <c r="L337">
        <v>2.68</v>
      </c>
      <c r="N337" s="1"/>
      <c r="O337" t="s">
        <v>57</v>
      </c>
      <c r="P337">
        <v>15434.47</v>
      </c>
      <c r="Q337" t="s">
        <v>44</v>
      </c>
      <c r="R337" t="s">
        <v>45</v>
      </c>
      <c r="S337" t="s">
        <v>79</v>
      </c>
      <c r="T337" t="s">
        <v>93</v>
      </c>
      <c r="U337" t="s">
        <v>49</v>
      </c>
      <c r="V337" t="s">
        <v>49</v>
      </c>
      <c r="W337" t="s">
        <v>57</v>
      </c>
      <c r="X337">
        <f>YEAR(Table1[[#This Row],[BookingDate]])</f>
        <v>2024</v>
      </c>
      <c r="Y337" t="str">
        <f>TEXT(Table1[[#This Row],[BookingDate]],"mmm")</f>
        <v>Mar</v>
      </c>
      <c r="Z337" t="str">
        <f>TEXT(Table1[[#This Row],[BookingDate]],"mmm-yyy")</f>
        <v>Mar-2024</v>
      </c>
      <c r="AA337" t="str">
        <f>IF(Table1[[#This Row],[ResolutionHours]]="","Pending",IF(Table1[[#This Row],[ResolutionHours]]&lt;=4,"0-4 Hours",IF(Table1[[#This Row],[ResolutionHours]]&lt;=8,"5-8 Hours",IF(Table1[[#This Row],[ResolutionHours]]&lt;=24,"9-24 Hours",IF(Table1[[#This Row],[ResolutionHours]]&lt;=48,"25-48 Hours","48+ Hours")))))</f>
        <v>Pending</v>
      </c>
      <c r="AB337" t="str">
        <f>IF(Table1[[#This Row],[ResolutionHours]]="","",Table1[[#This Row],[ResolutionHours]]-Table1[[#This Row],[SLATargetHours]])</f>
        <v/>
      </c>
    </row>
    <row r="338" spans="1:28" x14ac:dyDescent="0.25">
      <c r="A338" t="s">
        <v>611</v>
      </c>
      <c r="B338" t="s">
        <v>35</v>
      </c>
      <c r="C338" s="1">
        <v>45378.911712962959</v>
      </c>
      <c r="D338" t="s">
        <v>51</v>
      </c>
      <c r="E338" t="s">
        <v>52</v>
      </c>
      <c r="F338" t="s">
        <v>126</v>
      </c>
      <c r="G338" t="s">
        <v>39</v>
      </c>
      <c r="H338" t="s">
        <v>40</v>
      </c>
      <c r="I338" t="s">
        <v>82</v>
      </c>
      <c r="J338" t="s">
        <v>120</v>
      </c>
      <c r="K338">
        <v>24</v>
      </c>
      <c r="L338">
        <v>0.45</v>
      </c>
      <c r="M338">
        <v>58.01</v>
      </c>
      <c r="N338" s="1">
        <v>45381.328759571763</v>
      </c>
      <c r="O338" t="s">
        <v>128</v>
      </c>
      <c r="P338">
        <v>58.01</v>
      </c>
      <c r="Q338" t="s">
        <v>58</v>
      </c>
      <c r="R338" t="s">
        <v>92</v>
      </c>
      <c r="S338" t="s">
        <v>46</v>
      </c>
      <c r="T338" t="s">
        <v>85</v>
      </c>
      <c r="U338" t="s">
        <v>49</v>
      </c>
      <c r="V338" t="s">
        <v>49</v>
      </c>
      <c r="W338" t="s">
        <v>128</v>
      </c>
      <c r="X338">
        <f>YEAR(Table1[[#This Row],[BookingDate]])</f>
        <v>2024</v>
      </c>
      <c r="Y338" t="str">
        <f>TEXT(Table1[[#This Row],[BookingDate]],"mmm")</f>
        <v>Mar</v>
      </c>
      <c r="Z338" t="str">
        <f>TEXT(Table1[[#This Row],[BookingDate]],"mmm-yyy")</f>
        <v>Mar-2024</v>
      </c>
      <c r="AA338" t="str">
        <f>IF(Table1[[#This Row],[ResolutionHours]]="","Pending",IF(Table1[[#This Row],[ResolutionHours]]&lt;=4,"0-4 Hours",IF(Table1[[#This Row],[ResolutionHours]]&lt;=8,"5-8 Hours",IF(Table1[[#This Row],[ResolutionHours]]&lt;=24,"9-24 Hours",IF(Table1[[#This Row],[ResolutionHours]]&lt;=48,"25-48 Hours","48+ Hours")))))</f>
        <v>48+ Hours</v>
      </c>
      <c r="AB338">
        <f>IF(Table1[[#This Row],[ResolutionHours]]="","",Table1[[#This Row],[ResolutionHours]]-Table1[[#This Row],[SLATargetHours]])</f>
        <v>34.01</v>
      </c>
    </row>
    <row r="339" spans="1:28" x14ac:dyDescent="0.25">
      <c r="A339" t="s">
        <v>1842</v>
      </c>
      <c r="B339" t="s">
        <v>1116</v>
      </c>
      <c r="C339" s="1">
        <v>45379.060208333343</v>
      </c>
      <c r="D339" t="s">
        <v>51</v>
      </c>
      <c r="E339" t="s">
        <v>1129</v>
      </c>
      <c r="F339" t="s">
        <v>130</v>
      </c>
      <c r="G339" t="s">
        <v>1118</v>
      </c>
      <c r="H339" t="s">
        <v>40</v>
      </c>
      <c r="I339" t="s">
        <v>82</v>
      </c>
      <c r="J339" t="s">
        <v>157</v>
      </c>
      <c r="K339">
        <v>24</v>
      </c>
      <c r="L339">
        <v>1.59</v>
      </c>
      <c r="M339">
        <v>12.17</v>
      </c>
      <c r="N339" s="1">
        <v>45379.567285497687</v>
      </c>
      <c r="O339" t="s">
        <v>43</v>
      </c>
      <c r="P339">
        <v>12.17</v>
      </c>
      <c r="Q339" t="s">
        <v>44</v>
      </c>
      <c r="R339" t="s">
        <v>92</v>
      </c>
      <c r="S339" t="s">
        <v>46</v>
      </c>
      <c r="T339" t="s">
        <v>69</v>
      </c>
      <c r="U339" t="s">
        <v>49</v>
      </c>
      <c r="V339" t="s">
        <v>49</v>
      </c>
      <c r="W339" t="s">
        <v>43</v>
      </c>
      <c r="X339">
        <f>YEAR(Table1[[#This Row],[BookingDate]])</f>
        <v>2024</v>
      </c>
      <c r="Y339" t="str">
        <f>TEXT(Table1[[#This Row],[BookingDate]],"mmm")</f>
        <v>Mar</v>
      </c>
      <c r="Z339" t="str">
        <f>TEXT(Table1[[#This Row],[BookingDate]],"mmm-yyy")</f>
        <v>Mar-2024</v>
      </c>
      <c r="AA339" t="str">
        <f>IF(Table1[[#This Row],[ResolutionHours]]="","Pending",IF(Table1[[#This Row],[ResolutionHours]]&lt;=4,"0-4 Hours",IF(Table1[[#This Row],[ResolutionHours]]&lt;=8,"5-8 Hours",IF(Table1[[#This Row],[ResolutionHours]]&lt;=24,"9-24 Hours",IF(Table1[[#This Row],[ResolutionHours]]&lt;=48,"25-48 Hours","48+ Hours")))))</f>
        <v>9-24 Hours</v>
      </c>
      <c r="AB339">
        <f>IF(Table1[[#This Row],[ResolutionHours]]="","",Table1[[#This Row],[ResolutionHours]]-Table1[[#This Row],[SLATargetHours]])</f>
        <v>-11.83</v>
      </c>
    </row>
    <row r="340" spans="1:28" x14ac:dyDescent="0.25">
      <c r="A340" t="s">
        <v>2120</v>
      </c>
      <c r="B340" t="s">
        <v>1116</v>
      </c>
      <c r="C340" s="1">
        <v>45379.114236111112</v>
      </c>
      <c r="D340" t="s">
        <v>36</v>
      </c>
      <c r="E340" t="s">
        <v>1124</v>
      </c>
      <c r="F340" t="s">
        <v>95</v>
      </c>
      <c r="G340" t="s">
        <v>1118</v>
      </c>
      <c r="H340" t="s">
        <v>54</v>
      </c>
      <c r="I340" t="s">
        <v>41</v>
      </c>
      <c r="J340" t="s">
        <v>118</v>
      </c>
      <c r="K340">
        <v>48</v>
      </c>
      <c r="L340">
        <v>9.1999999999999993</v>
      </c>
      <c r="N340" s="1"/>
      <c r="O340" t="s">
        <v>57</v>
      </c>
      <c r="P340">
        <v>15429.26</v>
      </c>
      <c r="Q340" t="s">
        <v>66</v>
      </c>
      <c r="R340" t="s">
        <v>45</v>
      </c>
      <c r="S340" t="s">
        <v>79</v>
      </c>
      <c r="T340" t="s">
        <v>75</v>
      </c>
      <c r="U340" t="s">
        <v>49</v>
      </c>
      <c r="V340" t="s">
        <v>49</v>
      </c>
      <c r="W340" t="s">
        <v>57</v>
      </c>
      <c r="X340">
        <f>YEAR(Table1[[#This Row],[BookingDate]])</f>
        <v>2024</v>
      </c>
      <c r="Y340" t="str">
        <f>TEXT(Table1[[#This Row],[BookingDate]],"mmm")</f>
        <v>Mar</v>
      </c>
      <c r="Z340" t="str">
        <f>TEXT(Table1[[#This Row],[BookingDate]],"mmm-yyy")</f>
        <v>Mar-2024</v>
      </c>
      <c r="AA340" t="str">
        <f>IF(Table1[[#This Row],[ResolutionHours]]="","Pending",IF(Table1[[#This Row],[ResolutionHours]]&lt;=4,"0-4 Hours",IF(Table1[[#This Row],[ResolutionHours]]&lt;=8,"5-8 Hours",IF(Table1[[#This Row],[ResolutionHours]]&lt;=24,"9-24 Hours",IF(Table1[[#This Row],[ResolutionHours]]&lt;=48,"25-48 Hours","48+ Hours")))))</f>
        <v>Pending</v>
      </c>
      <c r="AB340" t="str">
        <f>IF(Table1[[#This Row],[ResolutionHours]]="","",Table1[[#This Row],[ResolutionHours]]-Table1[[#This Row],[SLATargetHours]])</f>
        <v/>
      </c>
    </row>
    <row r="341" spans="1:28" x14ac:dyDescent="0.25">
      <c r="A341" t="s">
        <v>1383</v>
      </c>
      <c r="B341" t="s">
        <v>1116</v>
      </c>
      <c r="C341" s="1">
        <v>45379.125752314823</v>
      </c>
      <c r="D341" t="s">
        <v>87</v>
      </c>
      <c r="E341" t="s">
        <v>1131</v>
      </c>
      <c r="F341" t="s">
        <v>38</v>
      </c>
      <c r="G341" t="s">
        <v>1118</v>
      </c>
      <c r="H341" t="s">
        <v>54</v>
      </c>
      <c r="I341" t="s">
        <v>73</v>
      </c>
      <c r="J341" t="s">
        <v>56</v>
      </c>
      <c r="K341">
        <v>72</v>
      </c>
      <c r="L341">
        <v>2.94</v>
      </c>
      <c r="N341" s="1"/>
      <c r="O341" t="s">
        <v>57</v>
      </c>
      <c r="P341">
        <v>15428.98</v>
      </c>
      <c r="Q341" t="s">
        <v>66</v>
      </c>
      <c r="R341" t="s">
        <v>59</v>
      </c>
      <c r="S341" t="s">
        <v>79</v>
      </c>
      <c r="T341" t="s">
        <v>75</v>
      </c>
      <c r="U341" t="s">
        <v>49</v>
      </c>
      <c r="V341" t="s">
        <v>49</v>
      </c>
      <c r="W341" t="s">
        <v>57</v>
      </c>
      <c r="X341">
        <f>YEAR(Table1[[#This Row],[BookingDate]])</f>
        <v>2024</v>
      </c>
      <c r="Y341" t="str">
        <f>TEXT(Table1[[#This Row],[BookingDate]],"mmm")</f>
        <v>Mar</v>
      </c>
      <c r="Z341" t="str">
        <f>TEXT(Table1[[#This Row],[BookingDate]],"mmm-yyy")</f>
        <v>Mar-2024</v>
      </c>
      <c r="AA341" t="str">
        <f>IF(Table1[[#This Row],[ResolutionHours]]="","Pending",IF(Table1[[#This Row],[ResolutionHours]]&lt;=4,"0-4 Hours",IF(Table1[[#This Row],[ResolutionHours]]&lt;=8,"5-8 Hours",IF(Table1[[#This Row],[ResolutionHours]]&lt;=24,"9-24 Hours",IF(Table1[[#This Row],[ResolutionHours]]&lt;=48,"25-48 Hours","48+ Hours")))))</f>
        <v>Pending</v>
      </c>
      <c r="AB341" t="str">
        <f>IF(Table1[[#This Row],[ResolutionHours]]="","",Table1[[#This Row],[ResolutionHours]]-Table1[[#This Row],[SLATargetHours]])</f>
        <v/>
      </c>
    </row>
    <row r="342" spans="1:28" x14ac:dyDescent="0.25">
      <c r="A342" t="s">
        <v>1060</v>
      </c>
      <c r="B342" t="s">
        <v>35</v>
      </c>
      <c r="C342" s="1">
        <v>45379.148009259261</v>
      </c>
      <c r="D342" t="s">
        <v>108</v>
      </c>
      <c r="E342" t="s">
        <v>105</v>
      </c>
      <c r="F342" t="s">
        <v>95</v>
      </c>
      <c r="G342" t="s">
        <v>39</v>
      </c>
      <c r="H342" t="s">
        <v>40</v>
      </c>
      <c r="I342" t="s">
        <v>64</v>
      </c>
      <c r="J342" t="s">
        <v>106</v>
      </c>
      <c r="K342">
        <v>4</v>
      </c>
      <c r="L342">
        <v>0.2</v>
      </c>
      <c r="M342">
        <v>1.1399999999999999</v>
      </c>
      <c r="N342" s="1">
        <v>45379.195584756948</v>
      </c>
      <c r="O342" t="s">
        <v>43</v>
      </c>
      <c r="P342">
        <v>1.1399999999999999</v>
      </c>
      <c r="Q342" t="s">
        <v>111</v>
      </c>
      <c r="R342" t="s">
        <v>92</v>
      </c>
      <c r="S342" t="s">
        <v>60</v>
      </c>
      <c r="T342" t="s">
        <v>47</v>
      </c>
      <c r="U342" t="s">
        <v>49</v>
      </c>
      <c r="V342" t="s">
        <v>49</v>
      </c>
      <c r="W342" t="s">
        <v>43</v>
      </c>
      <c r="X342">
        <f>YEAR(Table1[[#This Row],[BookingDate]])</f>
        <v>2024</v>
      </c>
      <c r="Y342" t="str">
        <f>TEXT(Table1[[#This Row],[BookingDate]],"mmm")</f>
        <v>Mar</v>
      </c>
      <c r="Z342" t="str">
        <f>TEXT(Table1[[#This Row],[BookingDate]],"mmm-yyy")</f>
        <v>Mar-2024</v>
      </c>
      <c r="AA342" t="str">
        <f>IF(Table1[[#This Row],[ResolutionHours]]="","Pending",IF(Table1[[#This Row],[ResolutionHours]]&lt;=4,"0-4 Hours",IF(Table1[[#This Row],[ResolutionHours]]&lt;=8,"5-8 Hours",IF(Table1[[#This Row],[ResolutionHours]]&lt;=24,"9-24 Hours",IF(Table1[[#This Row],[ResolutionHours]]&lt;=48,"25-48 Hours","48+ Hours")))))</f>
        <v>0-4 Hours</v>
      </c>
      <c r="AB342">
        <f>IF(Table1[[#This Row],[ResolutionHours]]="","",Table1[[#This Row],[ResolutionHours]]-Table1[[#This Row],[SLATargetHours]])</f>
        <v>-2.8600000000000003</v>
      </c>
    </row>
    <row r="343" spans="1:28" x14ac:dyDescent="0.25">
      <c r="A343" t="s">
        <v>1424</v>
      </c>
      <c r="B343" t="s">
        <v>1116</v>
      </c>
      <c r="C343" s="1">
        <v>45379.224386574067</v>
      </c>
      <c r="D343" t="s">
        <v>36</v>
      </c>
      <c r="E343" t="s">
        <v>1134</v>
      </c>
      <c r="F343" t="s">
        <v>53</v>
      </c>
      <c r="G343" t="s">
        <v>1118</v>
      </c>
      <c r="H343" t="s">
        <v>63</v>
      </c>
      <c r="I343" t="s">
        <v>82</v>
      </c>
      <c r="J343" t="s">
        <v>78</v>
      </c>
      <c r="K343">
        <v>48</v>
      </c>
      <c r="L343">
        <v>4.05</v>
      </c>
      <c r="N343" s="1"/>
      <c r="O343" t="s">
        <v>57</v>
      </c>
      <c r="P343">
        <v>15426.61</v>
      </c>
      <c r="Q343" t="s">
        <v>66</v>
      </c>
      <c r="R343" t="s">
        <v>92</v>
      </c>
      <c r="S343" t="s">
        <v>79</v>
      </c>
      <c r="T343" t="s">
        <v>61</v>
      </c>
      <c r="U343" t="s">
        <v>49</v>
      </c>
      <c r="V343" t="s">
        <v>49</v>
      </c>
      <c r="W343" t="s">
        <v>57</v>
      </c>
      <c r="X343">
        <f>YEAR(Table1[[#This Row],[BookingDate]])</f>
        <v>2024</v>
      </c>
      <c r="Y343" t="str">
        <f>TEXT(Table1[[#This Row],[BookingDate]],"mmm")</f>
        <v>Mar</v>
      </c>
      <c r="Z343" t="str">
        <f>TEXT(Table1[[#This Row],[BookingDate]],"mmm-yyy")</f>
        <v>Mar-2024</v>
      </c>
      <c r="AA343" t="str">
        <f>IF(Table1[[#This Row],[ResolutionHours]]="","Pending",IF(Table1[[#This Row],[ResolutionHours]]&lt;=4,"0-4 Hours",IF(Table1[[#This Row],[ResolutionHours]]&lt;=8,"5-8 Hours",IF(Table1[[#This Row],[ResolutionHours]]&lt;=24,"9-24 Hours",IF(Table1[[#This Row],[ResolutionHours]]&lt;=48,"25-48 Hours","48+ Hours")))))</f>
        <v>Pending</v>
      </c>
      <c r="AB343" t="str">
        <f>IF(Table1[[#This Row],[ResolutionHours]]="","",Table1[[#This Row],[ResolutionHours]]-Table1[[#This Row],[SLATargetHours]])</f>
        <v/>
      </c>
    </row>
    <row r="344" spans="1:28" x14ac:dyDescent="0.25">
      <c r="A344" t="s">
        <v>838</v>
      </c>
      <c r="B344" t="s">
        <v>35</v>
      </c>
      <c r="C344" s="1">
        <v>45379.525243055563</v>
      </c>
      <c r="D344" t="s">
        <v>51</v>
      </c>
      <c r="E344" t="s">
        <v>37</v>
      </c>
      <c r="F344" t="s">
        <v>38</v>
      </c>
      <c r="G344" t="s">
        <v>39</v>
      </c>
      <c r="H344" t="s">
        <v>54</v>
      </c>
      <c r="I344" t="s">
        <v>64</v>
      </c>
      <c r="J344" t="s">
        <v>120</v>
      </c>
      <c r="K344">
        <v>24</v>
      </c>
      <c r="L344">
        <v>2.81</v>
      </c>
      <c r="N344" s="1"/>
      <c r="O344" t="s">
        <v>57</v>
      </c>
      <c r="P344">
        <v>15419.39</v>
      </c>
      <c r="Q344" t="s">
        <v>58</v>
      </c>
      <c r="R344" t="s">
        <v>59</v>
      </c>
      <c r="S344" t="s">
        <v>46</v>
      </c>
      <c r="T344" t="s">
        <v>69</v>
      </c>
      <c r="U344" t="s">
        <v>49</v>
      </c>
      <c r="V344" t="s">
        <v>49</v>
      </c>
      <c r="W344" t="s">
        <v>57</v>
      </c>
      <c r="X344">
        <f>YEAR(Table1[[#This Row],[BookingDate]])</f>
        <v>2024</v>
      </c>
      <c r="Y344" t="str">
        <f>TEXT(Table1[[#This Row],[BookingDate]],"mmm")</f>
        <v>Mar</v>
      </c>
      <c r="Z344" t="str">
        <f>TEXT(Table1[[#This Row],[BookingDate]],"mmm-yyy")</f>
        <v>Mar-2024</v>
      </c>
      <c r="AA344" t="str">
        <f>IF(Table1[[#This Row],[ResolutionHours]]="","Pending",IF(Table1[[#This Row],[ResolutionHours]]&lt;=4,"0-4 Hours",IF(Table1[[#This Row],[ResolutionHours]]&lt;=8,"5-8 Hours",IF(Table1[[#This Row],[ResolutionHours]]&lt;=24,"9-24 Hours",IF(Table1[[#This Row],[ResolutionHours]]&lt;=48,"25-48 Hours","48+ Hours")))))</f>
        <v>Pending</v>
      </c>
      <c r="AB344" t="str">
        <f>IF(Table1[[#This Row],[ResolutionHours]]="","",Table1[[#This Row],[ResolutionHours]]-Table1[[#This Row],[SLATargetHours]])</f>
        <v/>
      </c>
    </row>
    <row r="345" spans="1:28" x14ac:dyDescent="0.25">
      <c r="A345" t="s">
        <v>3060</v>
      </c>
      <c r="B345" t="s">
        <v>2126</v>
      </c>
      <c r="C345" s="1">
        <v>45379.706273148149</v>
      </c>
      <c r="D345" t="s">
        <v>51</v>
      </c>
      <c r="E345" t="s">
        <v>2134</v>
      </c>
      <c r="F345" t="s">
        <v>130</v>
      </c>
      <c r="G345" t="s">
        <v>2128</v>
      </c>
      <c r="H345" t="s">
        <v>136</v>
      </c>
      <c r="I345" t="s">
        <v>55</v>
      </c>
      <c r="J345" t="s">
        <v>74</v>
      </c>
      <c r="K345">
        <v>24</v>
      </c>
      <c r="L345">
        <v>2.52</v>
      </c>
      <c r="N345" s="1"/>
      <c r="O345" t="s">
        <v>57</v>
      </c>
      <c r="P345">
        <v>15415.05</v>
      </c>
      <c r="Q345" t="s">
        <v>44</v>
      </c>
      <c r="R345" t="s">
        <v>59</v>
      </c>
      <c r="S345" t="s">
        <v>79</v>
      </c>
      <c r="T345" t="s">
        <v>93</v>
      </c>
      <c r="U345" t="s">
        <v>49</v>
      </c>
      <c r="V345" t="s">
        <v>49</v>
      </c>
      <c r="W345" t="s">
        <v>57</v>
      </c>
      <c r="X345">
        <f>YEAR(Table1[[#This Row],[BookingDate]])</f>
        <v>2024</v>
      </c>
      <c r="Y345" t="str">
        <f>TEXT(Table1[[#This Row],[BookingDate]],"mmm")</f>
        <v>Mar</v>
      </c>
      <c r="Z345" t="str">
        <f>TEXT(Table1[[#This Row],[BookingDate]],"mmm-yyy")</f>
        <v>Mar-2024</v>
      </c>
      <c r="AA345" t="str">
        <f>IF(Table1[[#This Row],[ResolutionHours]]="","Pending",IF(Table1[[#This Row],[ResolutionHours]]&lt;=4,"0-4 Hours",IF(Table1[[#This Row],[ResolutionHours]]&lt;=8,"5-8 Hours",IF(Table1[[#This Row],[ResolutionHours]]&lt;=24,"9-24 Hours",IF(Table1[[#This Row],[ResolutionHours]]&lt;=48,"25-48 Hours","48+ Hours")))))</f>
        <v>Pending</v>
      </c>
      <c r="AB345" t="str">
        <f>IF(Table1[[#This Row],[ResolutionHours]]="","",Table1[[#This Row],[ResolutionHours]]-Table1[[#This Row],[SLATargetHours]])</f>
        <v/>
      </c>
    </row>
    <row r="346" spans="1:28" x14ac:dyDescent="0.25">
      <c r="A346" t="s">
        <v>1123</v>
      </c>
      <c r="B346" t="s">
        <v>1116</v>
      </c>
      <c r="C346" s="1">
        <v>45379.715509259258</v>
      </c>
      <c r="D346" t="s">
        <v>87</v>
      </c>
      <c r="E346" t="s">
        <v>1124</v>
      </c>
      <c r="F346" t="s">
        <v>38</v>
      </c>
      <c r="G346" t="s">
        <v>1118</v>
      </c>
      <c r="H346" t="s">
        <v>40</v>
      </c>
      <c r="I346" t="s">
        <v>55</v>
      </c>
      <c r="J346" t="s">
        <v>160</v>
      </c>
      <c r="K346">
        <v>72</v>
      </c>
      <c r="L346">
        <v>1</v>
      </c>
      <c r="M346">
        <v>46.15</v>
      </c>
      <c r="N346" s="1">
        <v>45381.638559189807</v>
      </c>
      <c r="O346" t="s">
        <v>43</v>
      </c>
      <c r="P346">
        <v>46.15</v>
      </c>
      <c r="Q346" t="s">
        <v>44</v>
      </c>
      <c r="R346" t="s">
        <v>92</v>
      </c>
      <c r="S346" t="s">
        <v>68</v>
      </c>
      <c r="T346" t="s">
        <v>121</v>
      </c>
      <c r="U346" t="s">
        <v>48</v>
      </c>
      <c r="V346" t="s">
        <v>49</v>
      </c>
      <c r="W346" t="s">
        <v>43</v>
      </c>
      <c r="X346">
        <f>YEAR(Table1[[#This Row],[BookingDate]])</f>
        <v>2024</v>
      </c>
      <c r="Y346" t="str">
        <f>TEXT(Table1[[#This Row],[BookingDate]],"mmm")</f>
        <v>Mar</v>
      </c>
      <c r="Z346" t="str">
        <f>TEXT(Table1[[#This Row],[BookingDate]],"mmm-yyy")</f>
        <v>Mar-2024</v>
      </c>
      <c r="AA346" t="str">
        <f>IF(Table1[[#This Row],[ResolutionHours]]="","Pending",IF(Table1[[#This Row],[ResolutionHours]]&lt;=4,"0-4 Hours",IF(Table1[[#This Row],[ResolutionHours]]&lt;=8,"5-8 Hours",IF(Table1[[#This Row],[ResolutionHours]]&lt;=24,"9-24 Hours",IF(Table1[[#This Row],[ResolutionHours]]&lt;=48,"25-48 Hours","48+ Hours")))))</f>
        <v>25-48 Hours</v>
      </c>
      <c r="AB346">
        <f>IF(Table1[[#This Row],[ResolutionHours]]="","",Table1[[#This Row],[ResolutionHours]]-Table1[[#This Row],[SLATargetHours]])</f>
        <v>-25.85</v>
      </c>
    </row>
    <row r="347" spans="1:28" x14ac:dyDescent="0.25">
      <c r="A347" t="s">
        <v>1967</v>
      </c>
      <c r="B347" t="s">
        <v>1116</v>
      </c>
      <c r="C347" s="1">
        <v>45379.811226851853</v>
      </c>
      <c r="D347" t="s">
        <v>87</v>
      </c>
      <c r="E347" t="s">
        <v>1131</v>
      </c>
      <c r="F347" t="s">
        <v>90</v>
      </c>
      <c r="G347" t="s">
        <v>1118</v>
      </c>
      <c r="H347" t="s">
        <v>136</v>
      </c>
      <c r="I347" t="s">
        <v>55</v>
      </c>
      <c r="J347" t="s">
        <v>152</v>
      </c>
      <c r="K347">
        <v>72</v>
      </c>
      <c r="L347">
        <v>7.24</v>
      </c>
      <c r="N347" s="1"/>
      <c r="O347" t="s">
        <v>57</v>
      </c>
      <c r="P347">
        <v>15412.53</v>
      </c>
      <c r="Q347" t="s">
        <v>58</v>
      </c>
      <c r="R347" t="s">
        <v>59</v>
      </c>
      <c r="S347" t="s">
        <v>60</v>
      </c>
      <c r="T347" t="s">
        <v>69</v>
      </c>
      <c r="U347" t="s">
        <v>49</v>
      </c>
      <c r="V347" t="s">
        <v>49</v>
      </c>
      <c r="W347" t="s">
        <v>57</v>
      </c>
      <c r="X347">
        <f>YEAR(Table1[[#This Row],[BookingDate]])</f>
        <v>2024</v>
      </c>
      <c r="Y347" t="str">
        <f>TEXT(Table1[[#This Row],[BookingDate]],"mmm")</f>
        <v>Mar</v>
      </c>
      <c r="Z347" t="str">
        <f>TEXT(Table1[[#This Row],[BookingDate]],"mmm-yyy")</f>
        <v>Mar-2024</v>
      </c>
      <c r="AA347" t="str">
        <f>IF(Table1[[#This Row],[ResolutionHours]]="","Pending",IF(Table1[[#This Row],[ResolutionHours]]&lt;=4,"0-4 Hours",IF(Table1[[#This Row],[ResolutionHours]]&lt;=8,"5-8 Hours",IF(Table1[[#This Row],[ResolutionHours]]&lt;=24,"9-24 Hours",IF(Table1[[#This Row],[ResolutionHours]]&lt;=48,"25-48 Hours","48+ Hours")))))</f>
        <v>Pending</v>
      </c>
      <c r="AB347" t="str">
        <f>IF(Table1[[#This Row],[ResolutionHours]]="","",Table1[[#This Row],[ResolutionHours]]-Table1[[#This Row],[SLATargetHours]])</f>
        <v/>
      </c>
    </row>
    <row r="348" spans="1:28" x14ac:dyDescent="0.25">
      <c r="A348" t="s">
        <v>977</v>
      </c>
      <c r="B348" t="s">
        <v>35</v>
      </c>
      <c r="C348" s="1">
        <v>45379.888541666667</v>
      </c>
      <c r="D348" t="s">
        <v>87</v>
      </c>
      <c r="E348" t="s">
        <v>123</v>
      </c>
      <c r="F348" t="s">
        <v>130</v>
      </c>
      <c r="G348" t="s">
        <v>39</v>
      </c>
      <c r="H348" t="s">
        <v>40</v>
      </c>
      <c r="I348" t="s">
        <v>41</v>
      </c>
      <c r="J348" t="s">
        <v>118</v>
      </c>
      <c r="K348">
        <v>72</v>
      </c>
      <c r="L348">
        <v>14.38</v>
      </c>
      <c r="M348">
        <v>21.8</v>
      </c>
      <c r="N348" s="1">
        <v>45380.796701840278</v>
      </c>
      <c r="O348" t="s">
        <v>43</v>
      </c>
      <c r="P348">
        <v>21.8</v>
      </c>
      <c r="Q348" t="s">
        <v>66</v>
      </c>
      <c r="R348" t="s">
        <v>59</v>
      </c>
      <c r="S348" t="s">
        <v>46</v>
      </c>
      <c r="T348" t="s">
        <v>121</v>
      </c>
      <c r="U348" t="s">
        <v>49</v>
      </c>
      <c r="V348" t="s">
        <v>49</v>
      </c>
      <c r="W348" t="s">
        <v>43</v>
      </c>
      <c r="X348">
        <f>YEAR(Table1[[#This Row],[BookingDate]])</f>
        <v>2024</v>
      </c>
      <c r="Y348" t="str">
        <f>TEXT(Table1[[#This Row],[BookingDate]],"mmm")</f>
        <v>Mar</v>
      </c>
      <c r="Z348" t="str">
        <f>TEXT(Table1[[#This Row],[BookingDate]],"mmm-yyy")</f>
        <v>Mar-2024</v>
      </c>
      <c r="AA348" t="str">
        <f>IF(Table1[[#This Row],[ResolutionHours]]="","Pending",IF(Table1[[#This Row],[ResolutionHours]]&lt;=4,"0-4 Hours",IF(Table1[[#This Row],[ResolutionHours]]&lt;=8,"5-8 Hours",IF(Table1[[#This Row],[ResolutionHours]]&lt;=24,"9-24 Hours",IF(Table1[[#This Row],[ResolutionHours]]&lt;=48,"25-48 Hours","48+ Hours")))))</f>
        <v>9-24 Hours</v>
      </c>
      <c r="AB348">
        <f>IF(Table1[[#This Row],[ResolutionHours]]="","",Table1[[#This Row],[ResolutionHours]]-Table1[[#This Row],[SLATargetHours]])</f>
        <v>-50.2</v>
      </c>
    </row>
    <row r="349" spans="1:28" x14ac:dyDescent="0.25">
      <c r="A349" t="s">
        <v>3055</v>
      </c>
      <c r="B349" t="s">
        <v>2126</v>
      </c>
      <c r="C349" s="1">
        <v>45380.938645833332</v>
      </c>
      <c r="D349" t="s">
        <v>36</v>
      </c>
      <c r="E349" t="s">
        <v>2130</v>
      </c>
      <c r="F349" t="s">
        <v>53</v>
      </c>
      <c r="G349" t="s">
        <v>2128</v>
      </c>
      <c r="H349" t="s">
        <v>109</v>
      </c>
      <c r="I349" t="s">
        <v>73</v>
      </c>
      <c r="J349" t="s">
        <v>134</v>
      </c>
      <c r="K349">
        <v>48</v>
      </c>
      <c r="L349">
        <v>0.75</v>
      </c>
      <c r="M349">
        <v>22.94</v>
      </c>
      <c r="N349" s="1">
        <v>45381.894368668982</v>
      </c>
      <c r="O349" t="s">
        <v>43</v>
      </c>
      <c r="P349">
        <v>22.94</v>
      </c>
      <c r="Q349" t="s">
        <v>58</v>
      </c>
      <c r="R349" t="s">
        <v>114</v>
      </c>
      <c r="S349" t="s">
        <v>60</v>
      </c>
      <c r="T349" t="s">
        <v>69</v>
      </c>
      <c r="U349" t="s">
        <v>49</v>
      </c>
      <c r="V349" t="s">
        <v>49</v>
      </c>
      <c r="W349" t="s">
        <v>43</v>
      </c>
      <c r="X349">
        <f>YEAR(Table1[[#This Row],[BookingDate]])</f>
        <v>2024</v>
      </c>
      <c r="Y349" t="str">
        <f>TEXT(Table1[[#This Row],[BookingDate]],"mmm")</f>
        <v>Mar</v>
      </c>
      <c r="Z349" t="str">
        <f>TEXT(Table1[[#This Row],[BookingDate]],"mmm-yyy")</f>
        <v>Mar-2024</v>
      </c>
      <c r="AA349" t="str">
        <f>IF(Table1[[#This Row],[ResolutionHours]]="","Pending",IF(Table1[[#This Row],[ResolutionHours]]&lt;=4,"0-4 Hours",IF(Table1[[#This Row],[ResolutionHours]]&lt;=8,"5-8 Hours",IF(Table1[[#This Row],[ResolutionHours]]&lt;=24,"9-24 Hours",IF(Table1[[#This Row],[ResolutionHours]]&lt;=48,"25-48 Hours","48+ Hours")))))</f>
        <v>9-24 Hours</v>
      </c>
      <c r="AB349">
        <f>IF(Table1[[#This Row],[ResolutionHours]]="","",Table1[[#This Row],[ResolutionHours]]-Table1[[#This Row],[SLATargetHours]])</f>
        <v>-25.06</v>
      </c>
    </row>
    <row r="350" spans="1:28" x14ac:dyDescent="0.25">
      <c r="A350" t="s">
        <v>1897</v>
      </c>
      <c r="B350" t="s">
        <v>1116</v>
      </c>
      <c r="C350" s="1">
        <v>45381.041875000003</v>
      </c>
      <c r="D350" t="s">
        <v>36</v>
      </c>
      <c r="E350" t="s">
        <v>1129</v>
      </c>
      <c r="F350" t="s">
        <v>90</v>
      </c>
      <c r="G350" t="s">
        <v>1118</v>
      </c>
      <c r="H350" t="s">
        <v>40</v>
      </c>
      <c r="I350" t="s">
        <v>55</v>
      </c>
      <c r="J350" t="s">
        <v>157</v>
      </c>
      <c r="K350">
        <v>48</v>
      </c>
      <c r="L350">
        <v>6.73</v>
      </c>
      <c r="M350">
        <v>39.65</v>
      </c>
      <c r="N350" s="1">
        <v>45382.693962569443</v>
      </c>
      <c r="O350" t="s">
        <v>43</v>
      </c>
      <c r="P350">
        <v>39.65</v>
      </c>
      <c r="Q350" t="s">
        <v>44</v>
      </c>
      <c r="R350" t="s">
        <v>114</v>
      </c>
      <c r="S350" t="s">
        <v>96</v>
      </c>
      <c r="T350" t="s">
        <v>121</v>
      </c>
      <c r="U350" t="s">
        <v>49</v>
      </c>
      <c r="V350" t="s">
        <v>49</v>
      </c>
      <c r="W350" t="s">
        <v>43</v>
      </c>
      <c r="X350">
        <f>YEAR(Table1[[#This Row],[BookingDate]])</f>
        <v>2024</v>
      </c>
      <c r="Y350" t="str">
        <f>TEXT(Table1[[#This Row],[BookingDate]],"mmm")</f>
        <v>Mar</v>
      </c>
      <c r="Z350" t="str">
        <f>TEXT(Table1[[#This Row],[BookingDate]],"mmm-yyy")</f>
        <v>Mar-2024</v>
      </c>
      <c r="AA350" t="str">
        <f>IF(Table1[[#This Row],[ResolutionHours]]="","Pending",IF(Table1[[#This Row],[ResolutionHours]]&lt;=4,"0-4 Hours",IF(Table1[[#This Row],[ResolutionHours]]&lt;=8,"5-8 Hours",IF(Table1[[#This Row],[ResolutionHours]]&lt;=24,"9-24 Hours",IF(Table1[[#This Row],[ResolutionHours]]&lt;=48,"25-48 Hours","48+ Hours")))))</f>
        <v>25-48 Hours</v>
      </c>
      <c r="AB350">
        <f>IF(Table1[[#This Row],[ResolutionHours]]="","",Table1[[#This Row],[ResolutionHours]]-Table1[[#This Row],[SLATargetHours]])</f>
        <v>-8.3500000000000014</v>
      </c>
    </row>
    <row r="351" spans="1:28" x14ac:dyDescent="0.25">
      <c r="A351" t="s">
        <v>532</v>
      </c>
      <c r="B351" t="s">
        <v>35</v>
      </c>
      <c r="C351" s="1">
        <v>45381.059548611112</v>
      </c>
      <c r="D351" t="s">
        <v>51</v>
      </c>
      <c r="E351" t="s">
        <v>77</v>
      </c>
      <c r="F351" t="s">
        <v>126</v>
      </c>
      <c r="G351" t="s">
        <v>39</v>
      </c>
      <c r="H351" t="s">
        <v>54</v>
      </c>
      <c r="I351" t="s">
        <v>73</v>
      </c>
      <c r="J351" t="s">
        <v>106</v>
      </c>
      <c r="K351">
        <v>24</v>
      </c>
      <c r="L351">
        <v>1.67</v>
      </c>
      <c r="N351" s="1"/>
      <c r="O351" t="s">
        <v>57</v>
      </c>
      <c r="P351">
        <v>15382.57</v>
      </c>
      <c r="Q351" t="s">
        <v>66</v>
      </c>
      <c r="R351" t="s">
        <v>67</v>
      </c>
      <c r="S351" t="s">
        <v>68</v>
      </c>
      <c r="T351" t="s">
        <v>93</v>
      </c>
      <c r="U351" t="s">
        <v>49</v>
      </c>
      <c r="V351" t="s">
        <v>49</v>
      </c>
      <c r="W351" t="s">
        <v>57</v>
      </c>
      <c r="X351">
        <f>YEAR(Table1[[#This Row],[BookingDate]])</f>
        <v>2024</v>
      </c>
      <c r="Y351" t="str">
        <f>TEXT(Table1[[#This Row],[BookingDate]],"mmm")</f>
        <v>Mar</v>
      </c>
      <c r="Z351" t="str">
        <f>TEXT(Table1[[#This Row],[BookingDate]],"mmm-yyy")</f>
        <v>Mar-2024</v>
      </c>
      <c r="AA351" t="str">
        <f>IF(Table1[[#This Row],[ResolutionHours]]="","Pending",IF(Table1[[#This Row],[ResolutionHours]]&lt;=4,"0-4 Hours",IF(Table1[[#This Row],[ResolutionHours]]&lt;=8,"5-8 Hours",IF(Table1[[#This Row],[ResolutionHours]]&lt;=24,"9-24 Hours",IF(Table1[[#This Row],[ResolutionHours]]&lt;=48,"25-48 Hours","48+ Hours")))))</f>
        <v>Pending</v>
      </c>
      <c r="AB351" t="str">
        <f>IF(Table1[[#This Row],[ResolutionHours]]="","",Table1[[#This Row],[ResolutionHours]]-Table1[[#This Row],[SLATargetHours]])</f>
        <v/>
      </c>
    </row>
    <row r="352" spans="1:28" x14ac:dyDescent="0.25">
      <c r="A352" t="s">
        <v>898</v>
      </c>
      <c r="B352" t="s">
        <v>35</v>
      </c>
      <c r="C352" s="1">
        <v>45381.124745370369</v>
      </c>
      <c r="D352" t="s">
        <v>36</v>
      </c>
      <c r="E352" t="s">
        <v>71</v>
      </c>
      <c r="F352" t="s">
        <v>38</v>
      </c>
      <c r="G352" t="s">
        <v>39</v>
      </c>
      <c r="H352" t="s">
        <v>40</v>
      </c>
      <c r="I352" t="s">
        <v>55</v>
      </c>
      <c r="J352" t="s">
        <v>165</v>
      </c>
      <c r="K352">
        <v>48</v>
      </c>
      <c r="L352">
        <v>2.14</v>
      </c>
      <c r="M352">
        <v>21.97</v>
      </c>
      <c r="N352" s="1">
        <v>45382.040198055547</v>
      </c>
      <c r="O352" t="s">
        <v>43</v>
      </c>
      <c r="P352">
        <v>21.97</v>
      </c>
      <c r="Q352" t="s">
        <v>58</v>
      </c>
      <c r="R352" t="s">
        <v>114</v>
      </c>
      <c r="S352" t="s">
        <v>79</v>
      </c>
      <c r="T352" t="s">
        <v>115</v>
      </c>
      <c r="U352" t="s">
        <v>49</v>
      </c>
      <c r="V352" t="s">
        <v>49</v>
      </c>
      <c r="W352" t="s">
        <v>43</v>
      </c>
      <c r="X352">
        <f>YEAR(Table1[[#This Row],[BookingDate]])</f>
        <v>2024</v>
      </c>
      <c r="Y352" t="str">
        <f>TEXT(Table1[[#This Row],[BookingDate]],"mmm")</f>
        <v>Mar</v>
      </c>
      <c r="Z352" t="str">
        <f>TEXT(Table1[[#This Row],[BookingDate]],"mmm-yyy")</f>
        <v>Mar-2024</v>
      </c>
      <c r="AA352" t="str">
        <f>IF(Table1[[#This Row],[ResolutionHours]]="","Pending",IF(Table1[[#This Row],[ResolutionHours]]&lt;=4,"0-4 Hours",IF(Table1[[#This Row],[ResolutionHours]]&lt;=8,"5-8 Hours",IF(Table1[[#This Row],[ResolutionHours]]&lt;=24,"9-24 Hours",IF(Table1[[#This Row],[ResolutionHours]]&lt;=48,"25-48 Hours","48+ Hours")))))</f>
        <v>9-24 Hours</v>
      </c>
      <c r="AB352">
        <f>IF(Table1[[#This Row],[ResolutionHours]]="","",Table1[[#This Row],[ResolutionHours]]-Table1[[#This Row],[SLATargetHours]])</f>
        <v>-26.03</v>
      </c>
    </row>
    <row r="353" spans="1:28" x14ac:dyDescent="0.25">
      <c r="A353" t="s">
        <v>1425</v>
      </c>
      <c r="B353" t="s">
        <v>1116</v>
      </c>
      <c r="C353" s="1">
        <v>45381.192407407398</v>
      </c>
      <c r="D353" t="s">
        <v>36</v>
      </c>
      <c r="E353" t="s">
        <v>1140</v>
      </c>
      <c r="F353" t="s">
        <v>53</v>
      </c>
      <c r="G353" t="s">
        <v>1118</v>
      </c>
      <c r="H353" t="s">
        <v>40</v>
      </c>
      <c r="I353" t="s">
        <v>64</v>
      </c>
      <c r="J353" t="s">
        <v>120</v>
      </c>
      <c r="K353">
        <v>48</v>
      </c>
      <c r="L353">
        <v>2.4700000000000002</v>
      </c>
      <c r="M353">
        <v>72.650000000000006</v>
      </c>
      <c r="N353" s="1">
        <v>45384.21936328704</v>
      </c>
      <c r="O353" t="s">
        <v>128</v>
      </c>
      <c r="P353">
        <v>72.650000000000006</v>
      </c>
      <c r="Q353" t="s">
        <v>58</v>
      </c>
      <c r="R353" t="s">
        <v>59</v>
      </c>
      <c r="S353" t="s">
        <v>96</v>
      </c>
      <c r="T353" t="s">
        <v>75</v>
      </c>
      <c r="U353" t="s">
        <v>49</v>
      </c>
      <c r="V353" t="s">
        <v>49</v>
      </c>
      <c r="W353" t="s">
        <v>128</v>
      </c>
      <c r="X353">
        <f>YEAR(Table1[[#This Row],[BookingDate]])</f>
        <v>2024</v>
      </c>
      <c r="Y353" t="str">
        <f>TEXT(Table1[[#This Row],[BookingDate]],"mmm")</f>
        <v>Mar</v>
      </c>
      <c r="Z353" t="str">
        <f>TEXT(Table1[[#This Row],[BookingDate]],"mmm-yyy")</f>
        <v>Mar-2024</v>
      </c>
      <c r="AA353" t="str">
        <f>IF(Table1[[#This Row],[ResolutionHours]]="","Pending",IF(Table1[[#This Row],[ResolutionHours]]&lt;=4,"0-4 Hours",IF(Table1[[#This Row],[ResolutionHours]]&lt;=8,"5-8 Hours",IF(Table1[[#This Row],[ResolutionHours]]&lt;=24,"9-24 Hours",IF(Table1[[#This Row],[ResolutionHours]]&lt;=48,"25-48 Hours","48+ Hours")))))</f>
        <v>48+ Hours</v>
      </c>
      <c r="AB353">
        <f>IF(Table1[[#This Row],[ResolutionHours]]="","",Table1[[#This Row],[ResolutionHours]]-Table1[[#This Row],[SLATargetHours]])</f>
        <v>24.650000000000006</v>
      </c>
    </row>
    <row r="354" spans="1:28" x14ac:dyDescent="0.25">
      <c r="A354" t="s">
        <v>2372</v>
      </c>
      <c r="B354" t="s">
        <v>2126</v>
      </c>
      <c r="C354" s="1">
        <v>45381.663159722222</v>
      </c>
      <c r="D354" t="s">
        <v>104</v>
      </c>
      <c r="E354" t="s">
        <v>2142</v>
      </c>
      <c r="F354" t="s">
        <v>90</v>
      </c>
      <c r="G354" t="s">
        <v>2128</v>
      </c>
      <c r="H354" t="s">
        <v>54</v>
      </c>
      <c r="I354" t="s">
        <v>55</v>
      </c>
      <c r="J354" t="s">
        <v>74</v>
      </c>
      <c r="K354">
        <v>8</v>
      </c>
      <c r="L354">
        <v>1.22</v>
      </c>
      <c r="N354" s="1"/>
      <c r="O354" t="s">
        <v>57</v>
      </c>
      <c r="P354">
        <v>15368.08</v>
      </c>
      <c r="Q354" t="s">
        <v>58</v>
      </c>
      <c r="R354" t="s">
        <v>59</v>
      </c>
      <c r="S354" t="s">
        <v>60</v>
      </c>
      <c r="T354" t="s">
        <v>93</v>
      </c>
      <c r="U354" t="s">
        <v>49</v>
      </c>
      <c r="V354" t="s">
        <v>49</v>
      </c>
      <c r="W354" t="s">
        <v>57</v>
      </c>
      <c r="X354">
        <f>YEAR(Table1[[#This Row],[BookingDate]])</f>
        <v>2024</v>
      </c>
      <c r="Y354" t="str">
        <f>TEXT(Table1[[#This Row],[BookingDate]],"mmm")</f>
        <v>Mar</v>
      </c>
      <c r="Z354" t="str">
        <f>TEXT(Table1[[#This Row],[BookingDate]],"mmm-yyy")</f>
        <v>Mar-2024</v>
      </c>
      <c r="AA354" t="str">
        <f>IF(Table1[[#This Row],[ResolutionHours]]="","Pending",IF(Table1[[#This Row],[ResolutionHours]]&lt;=4,"0-4 Hours",IF(Table1[[#This Row],[ResolutionHours]]&lt;=8,"5-8 Hours",IF(Table1[[#This Row],[ResolutionHours]]&lt;=24,"9-24 Hours",IF(Table1[[#This Row],[ResolutionHours]]&lt;=48,"25-48 Hours","48+ Hours")))))</f>
        <v>Pending</v>
      </c>
      <c r="AB354" t="str">
        <f>IF(Table1[[#This Row],[ResolutionHours]]="","",Table1[[#This Row],[ResolutionHours]]-Table1[[#This Row],[SLATargetHours]])</f>
        <v/>
      </c>
    </row>
    <row r="355" spans="1:28" x14ac:dyDescent="0.25">
      <c r="A355" t="s">
        <v>897</v>
      </c>
      <c r="B355" t="s">
        <v>35</v>
      </c>
      <c r="C355" s="1">
        <v>45381.723298611112</v>
      </c>
      <c r="D355" t="s">
        <v>87</v>
      </c>
      <c r="E355" t="s">
        <v>102</v>
      </c>
      <c r="F355" t="s">
        <v>38</v>
      </c>
      <c r="G355" t="s">
        <v>39</v>
      </c>
      <c r="H355" t="s">
        <v>54</v>
      </c>
      <c r="I355" t="s">
        <v>64</v>
      </c>
      <c r="J355" t="s">
        <v>83</v>
      </c>
      <c r="K355">
        <v>72</v>
      </c>
      <c r="L355">
        <v>10.220000000000001</v>
      </c>
      <c r="N355" s="1"/>
      <c r="O355" t="s">
        <v>57</v>
      </c>
      <c r="P355">
        <v>15366.64</v>
      </c>
      <c r="Q355" t="s">
        <v>44</v>
      </c>
      <c r="R355" t="s">
        <v>59</v>
      </c>
      <c r="S355" t="s">
        <v>68</v>
      </c>
      <c r="T355" t="s">
        <v>69</v>
      </c>
      <c r="U355" t="s">
        <v>49</v>
      </c>
      <c r="V355" t="s">
        <v>49</v>
      </c>
      <c r="W355" t="s">
        <v>57</v>
      </c>
      <c r="X355">
        <f>YEAR(Table1[[#This Row],[BookingDate]])</f>
        <v>2024</v>
      </c>
      <c r="Y355" t="str">
        <f>TEXT(Table1[[#This Row],[BookingDate]],"mmm")</f>
        <v>Mar</v>
      </c>
      <c r="Z355" t="str">
        <f>TEXT(Table1[[#This Row],[BookingDate]],"mmm-yyy")</f>
        <v>Mar-2024</v>
      </c>
      <c r="AA355" t="str">
        <f>IF(Table1[[#This Row],[ResolutionHours]]="","Pending",IF(Table1[[#This Row],[ResolutionHours]]&lt;=4,"0-4 Hours",IF(Table1[[#This Row],[ResolutionHours]]&lt;=8,"5-8 Hours",IF(Table1[[#This Row],[ResolutionHours]]&lt;=24,"9-24 Hours",IF(Table1[[#This Row],[ResolutionHours]]&lt;=48,"25-48 Hours","48+ Hours")))))</f>
        <v>Pending</v>
      </c>
      <c r="AB355" t="str">
        <f>IF(Table1[[#This Row],[ResolutionHours]]="","",Table1[[#This Row],[ResolutionHours]]-Table1[[#This Row],[SLATargetHours]])</f>
        <v/>
      </c>
    </row>
    <row r="356" spans="1:28" x14ac:dyDescent="0.25">
      <c r="A356" t="s">
        <v>500</v>
      </c>
      <c r="B356" t="s">
        <v>35</v>
      </c>
      <c r="C356" s="1">
        <v>45381.736041666663</v>
      </c>
      <c r="D356" t="s">
        <v>36</v>
      </c>
      <c r="E356" t="s">
        <v>52</v>
      </c>
      <c r="F356" t="s">
        <v>38</v>
      </c>
      <c r="G356" t="s">
        <v>39</v>
      </c>
      <c r="H356" t="s">
        <v>40</v>
      </c>
      <c r="I356" t="s">
        <v>46</v>
      </c>
      <c r="J356" t="s">
        <v>157</v>
      </c>
      <c r="K356">
        <v>48</v>
      </c>
      <c r="L356">
        <v>2.91</v>
      </c>
      <c r="M356">
        <v>14.2</v>
      </c>
      <c r="N356" s="1">
        <v>45382.327676053239</v>
      </c>
      <c r="O356" t="s">
        <v>43</v>
      </c>
      <c r="P356">
        <v>14.2</v>
      </c>
      <c r="Q356" t="s">
        <v>44</v>
      </c>
      <c r="R356" t="s">
        <v>92</v>
      </c>
      <c r="S356" t="s">
        <v>60</v>
      </c>
      <c r="T356" t="s">
        <v>61</v>
      </c>
      <c r="U356" t="s">
        <v>49</v>
      </c>
      <c r="V356" t="s">
        <v>49</v>
      </c>
      <c r="W356" t="s">
        <v>43</v>
      </c>
      <c r="X356">
        <f>YEAR(Table1[[#This Row],[BookingDate]])</f>
        <v>2024</v>
      </c>
      <c r="Y356" t="str">
        <f>TEXT(Table1[[#This Row],[BookingDate]],"mmm")</f>
        <v>Mar</v>
      </c>
      <c r="Z356" t="str">
        <f>TEXT(Table1[[#This Row],[BookingDate]],"mmm-yyy")</f>
        <v>Mar-2024</v>
      </c>
      <c r="AA356" t="str">
        <f>IF(Table1[[#This Row],[ResolutionHours]]="","Pending",IF(Table1[[#This Row],[ResolutionHours]]&lt;=4,"0-4 Hours",IF(Table1[[#This Row],[ResolutionHours]]&lt;=8,"5-8 Hours",IF(Table1[[#This Row],[ResolutionHours]]&lt;=24,"9-24 Hours",IF(Table1[[#This Row],[ResolutionHours]]&lt;=48,"25-48 Hours","48+ Hours")))))</f>
        <v>9-24 Hours</v>
      </c>
      <c r="AB356">
        <f>IF(Table1[[#This Row],[ResolutionHours]]="","",Table1[[#This Row],[ResolutionHours]]-Table1[[#This Row],[SLATargetHours]])</f>
        <v>-33.799999999999997</v>
      </c>
    </row>
    <row r="357" spans="1:28" x14ac:dyDescent="0.25">
      <c r="A357" t="s">
        <v>2700</v>
      </c>
      <c r="B357" t="s">
        <v>2126</v>
      </c>
      <c r="C357" s="1">
        <v>45382.010381944441</v>
      </c>
      <c r="D357" t="s">
        <v>87</v>
      </c>
      <c r="E357" t="s">
        <v>2127</v>
      </c>
      <c r="F357" t="s">
        <v>126</v>
      </c>
      <c r="G357" t="s">
        <v>2128</v>
      </c>
      <c r="H357" t="s">
        <v>54</v>
      </c>
      <c r="I357" t="s">
        <v>46</v>
      </c>
      <c r="J357" t="s">
        <v>132</v>
      </c>
      <c r="K357">
        <v>72</v>
      </c>
      <c r="L357">
        <v>2.89</v>
      </c>
      <c r="N357" s="1"/>
      <c r="O357" t="s">
        <v>57</v>
      </c>
      <c r="P357">
        <v>15359.75</v>
      </c>
      <c r="Q357" t="s">
        <v>58</v>
      </c>
      <c r="R357" t="s">
        <v>92</v>
      </c>
      <c r="S357" t="s">
        <v>96</v>
      </c>
      <c r="T357" t="s">
        <v>121</v>
      </c>
      <c r="U357" t="s">
        <v>49</v>
      </c>
      <c r="V357" t="s">
        <v>49</v>
      </c>
      <c r="W357" t="s">
        <v>57</v>
      </c>
      <c r="X357">
        <f>YEAR(Table1[[#This Row],[BookingDate]])</f>
        <v>2024</v>
      </c>
      <c r="Y357" t="str">
        <f>TEXT(Table1[[#This Row],[BookingDate]],"mmm")</f>
        <v>Mar</v>
      </c>
      <c r="Z357" t="str">
        <f>TEXT(Table1[[#This Row],[BookingDate]],"mmm-yyy")</f>
        <v>Mar-2024</v>
      </c>
      <c r="AA357" t="str">
        <f>IF(Table1[[#This Row],[ResolutionHours]]="","Pending",IF(Table1[[#This Row],[ResolutionHours]]&lt;=4,"0-4 Hours",IF(Table1[[#This Row],[ResolutionHours]]&lt;=8,"5-8 Hours",IF(Table1[[#This Row],[ResolutionHours]]&lt;=24,"9-24 Hours",IF(Table1[[#This Row],[ResolutionHours]]&lt;=48,"25-48 Hours","48+ Hours")))))</f>
        <v>Pending</v>
      </c>
      <c r="AB357" t="str">
        <f>IF(Table1[[#This Row],[ResolutionHours]]="","",Table1[[#This Row],[ResolutionHours]]-Table1[[#This Row],[SLATargetHours]])</f>
        <v/>
      </c>
    </row>
    <row r="358" spans="1:28" x14ac:dyDescent="0.25">
      <c r="A358" t="s">
        <v>2488</v>
      </c>
      <c r="B358" t="s">
        <v>2126</v>
      </c>
      <c r="C358" s="1">
        <v>45382.275254629632</v>
      </c>
      <c r="D358" t="s">
        <v>36</v>
      </c>
      <c r="E358" t="s">
        <v>2134</v>
      </c>
      <c r="F358" t="s">
        <v>90</v>
      </c>
      <c r="G358" t="s">
        <v>2128</v>
      </c>
      <c r="H358" t="s">
        <v>63</v>
      </c>
      <c r="I358" t="s">
        <v>64</v>
      </c>
      <c r="J358" t="s">
        <v>110</v>
      </c>
      <c r="K358">
        <v>48</v>
      </c>
      <c r="L358">
        <v>2.7</v>
      </c>
      <c r="N358" s="1"/>
      <c r="O358" t="s">
        <v>57</v>
      </c>
      <c r="P358">
        <v>15353.39</v>
      </c>
      <c r="Q358" t="s">
        <v>66</v>
      </c>
      <c r="R358" t="s">
        <v>92</v>
      </c>
      <c r="S358" t="s">
        <v>79</v>
      </c>
      <c r="T358" t="s">
        <v>115</v>
      </c>
      <c r="U358" t="s">
        <v>49</v>
      </c>
      <c r="V358" t="s">
        <v>49</v>
      </c>
      <c r="W358" t="s">
        <v>57</v>
      </c>
      <c r="X358">
        <f>YEAR(Table1[[#This Row],[BookingDate]])</f>
        <v>2024</v>
      </c>
      <c r="Y358" t="str">
        <f>TEXT(Table1[[#This Row],[BookingDate]],"mmm")</f>
        <v>Mar</v>
      </c>
      <c r="Z358" t="str">
        <f>TEXT(Table1[[#This Row],[BookingDate]],"mmm-yyy")</f>
        <v>Mar-2024</v>
      </c>
      <c r="AA358" t="str">
        <f>IF(Table1[[#This Row],[ResolutionHours]]="","Pending",IF(Table1[[#This Row],[ResolutionHours]]&lt;=4,"0-4 Hours",IF(Table1[[#This Row],[ResolutionHours]]&lt;=8,"5-8 Hours",IF(Table1[[#This Row],[ResolutionHours]]&lt;=24,"9-24 Hours",IF(Table1[[#This Row],[ResolutionHours]]&lt;=48,"25-48 Hours","48+ Hours")))))</f>
        <v>Pending</v>
      </c>
      <c r="AB358" t="str">
        <f>IF(Table1[[#This Row],[ResolutionHours]]="","",Table1[[#This Row],[ResolutionHours]]-Table1[[#This Row],[SLATargetHours]])</f>
        <v/>
      </c>
    </row>
    <row r="359" spans="1:28" x14ac:dyDescent="0.25">
      <c r="A359" t="s">
        <v>550</v>
      </c>
      <c r="B359" t="s">
        <v>35</v>
      </c>
      <c r="C359" s="1">
        <v>45382.46402777778</v>
      </c>
      <c r="D359" t="s">
        <v>36</v>
      </c>
      <c r="E359" t="s">
        <v>102</v>
      </c>
      <c r="F359" t="s">
        <v>53</v>
      </c>
      <c r="G359" t="s">
        <v>39</v>
      </c>
      <c r="H359" t="s">
        <v>63</v>
      </c>
      <c r="I359" t="s">
        <v>82</v>
      </c>
      <c r="J359" t="s">
        <v>132</v>
      </c>
      <c r="K359">
        <v>48</v>
      </c>
      <c r="L359">
        <v>3.85</v>
      </c>
      <c r="N359" s="1"/>
      <c r="O359" t="s">
        <v>57</v>
      </c>
      <c r="P359">
        <v>15348.86</v>
      </c>
      <c r="Q359" t="s">
        <v>44</v>
      </c>
      <c r="R359" t="s">
        <v>45</v>
      </c>
      <c r="S359" t="s">
        <v>68</v>
      </c>
      <c r="T359" t="s">
        <v>93</v>
      </c>
      <c r="U359" t="s">
        <v>49</v>
      </c>
      <c r="V359" t="s">
        <v>49</v>
      </c>
      <c r="W359" t="s">
        <v>57</v>
      </c>
      <c r="X359">
        <f>YEAR(Table1[[#This Row],[BookingDate]])</f>
        <v>2024</v>
      </c>
      <c r="Y359" t="str">
        <f>TEXT(Table1[[#This Row],[BookingDate]],"mmm")</f>
        <v>Mar</v>
      </c>
      <c r="Z359" t="str">
        <f>TEXT(Table1[[#This Row],[BookingDate]],"mmm-yyy")</f>
        <v>Mar-2024</v>
      </c>
      <c r="AA359" t="str">
        <f>IF(Table1[[#This Row],[ResolutionHours]]="","Pending",IF(Table1[[#This Row],[ResolutionHours]]&lt;=4,"0-4 Hours",IF(Table1[[#This Row],[ResolutionHours]]&lt;=8,"5-8 Hours",IF(Table1[[#This Row],[ResolutionHours]]&lt;=24,"9-24 Hours",IF(Table1[[#This Row],[ResolutionHours]]&lt;=48,"25-48 Hours","48+ Hours")))))</f>
        <v>Pending</v>
      </c>
      <c r="AB359" t="str">
        <f>IF(Table1[[#This Row],[ResolutionHours]]="","",Table1[[#This Row],[ResolutionHours]]-Table1[[#This Row],[SLATargetHours]])</f>
        <v/>
      </c>
    </row>
    <row r="360" spans="1:28" x14ac:dyDescent="0.25">
      <c r="A360" t="s">
        <v>2017</v>
      </c>
      <c r="B360" t="s">
        <v>1116</v>
      </c>
      <c r="C360" s="1">
        <v>45383.267199074071</v>
      </c>
      <c r="D360" t="s">
        <v>87</v>
      </c>
      <c r="E360" t="s">
        <v>1117</v>
      </c>
      <c r="F360" t="s">
        <v>53</v>
      </c>
      <c r="G360" t="s">
        <v>1118</v>
      </c>
      <c r="H360" t="s">
        <v>54</v>
      </c>
      <c r="I360" t="s">
        <v>82</v>
      </c>
      <c r="J360" t="s">
        <v>65</v>
      </c>
      <c r="K360">
        <v>72</v>
      </c>
      <c r="L360">
        <v>12.25</v>
      </c>
      <c r="N360" s="1"/>
      <c r="O360" t="s">
        <v>57</v>
      </c>
      <c r="P360">
        <v>15329.59</v>
      </c>
      <c r="Q360" t="s">
        <v>58</v>
      </c>
      <c r="R360" t="s">
        <v>67</v>
      </c>
      <c r="S360" t="s">
        <v>68</v>
      </c>
      <c r="T360" t="s">
        <v>47</v>
      </c>
      <c r="U360" t="s">
        <v>49</v>
      </c>
      <c r="V360" t="s">
        <v>49</v>
      </c>
      <c r="W360" t="s">
        <v>57</v>
      </c>
      <c r="X360">
        <f>YEAR(Table1[[#This Row],[BookingDate]])</f>
        <v>2024</v>
      </c>
      <c r="Y360" t="str">
        <f>TEXT(Table1[[#This Row],[BookingDate]],"mmm")</f>
        <v>Apr</v>
      </c>
      <c r="Z360" t="str">
        <f>TEXT(Table1[[#This Row],[BookingDate]],"mmm-yyy")</f>
        <v>Apr-2024</v>
      </c>
      <c r="AA360" t="str">
        <f>IF(Table1[[#This Row],[ResolutionHours]]="","Pending",IF(Table1[[#This Row],[ResolutionHours]]&lt;=4,"0-4 Hours",IF(Table1[[#This Row],[ResolutionHours]]&lt;=8,"5-8 Hours",IF(Table1[[#This Row],[ResolutionHours]]&lt;=24,"9-24 Hours",IF(Table1[[#This Row],[ResolutionHours]]&lt;=48,"25-48 Hours","48+ Hours")))))</f>
        <v>Pending</v>
      </c>
      <c r="AB360" t="str">
        <f>IF(Table1[[#This Row],[ResolutionHours]]="","",Table1[[#This Row],[ResolutionHours]]-Table1[[#This Row],[SLATargetHours]])</f>
        <v/>
      </c>
    </row>
    <row r="361" spans="1:28" x14ac:dyDescent="0.25">
      <c r="A361" t="s">
        <v>1506</v>
      </c>
      <c r="B361" t="s">
        <v>1116</v>
      </c>
      <c r="C361" s="1">
        <v>45383.292638888888</v>
      </c>
      <c r="D361" t="s">
        <v>36</v>
      </c>
      <c r="E361" t="s">
        <v>1124</v>
      </c>
      <c r="F361" t="s">
        <v>95</v>
      </c>
      <c r="G361" t="s">
        <v>1118</v>
      </c>
      <c r="H361" t="s">
        <v>54</v>
      </c>
      <c r="I361" t="s">
        <v>46</v>
      </c>
      <c r="J361" t="s">
        <v>132</v>
      </c>
      <c r="K361">
        <v>48</v>
      </c>
      <c r="L361">
        <v>5.39</v>
      </c>
      <c r="N361" s="1"/>
      <c r="O361" t="s">
        <v>57</v>
      </c>
      <c r="P361">
        <v>15328.98</v>
      </c>
      <c r="Q361" t="s">
        <v>44</v>
      </c>
      <c r="R361" t="s">
        <v>45</v>
      </c>
      <c r="S361" t="s">
        <v>96</v>
      </c>
      <c r="T361" t="s">
        <v>100</v>
      </c>
      <c r="U361" t="s">
        <v>49</v>
      </c>
      <c r="V361" t="s">
        <v>49</v>
      </c>
      <c r="W361" t="s">
        <v>57</v>
      </c>
      <c r="X361">
        <f>YEAR(Table1[[#This Row],[BookingDate]])</f>
        <v>2024</v>
      </c>
      <c r="Y361" t="str">
        <f>TEXT(Table1[[#This Row],[BookingDate]],"mmm")</f>
        <v>Apr</v>
      </c>
      <c r="Z361" t="str">
        <f>TEXT(Table1[[#This Row],[BookingDate]],"mmm-yyy")</f>
        <v>Apr-2024</v>
      </c>
      <c r="AA361" t="str">
        <f>IF(Table1[[#This Row],[ResolutionHours]]="","Pending",IF(Table1[[#This Row],[ResolutionHours]]&lt;=4,"0-4 Hours",IF(Table1[[#This Row],[ResolutionHours]]&lt;=8,"5-8 Hours",IF(Table1[[#This Row],[ResolutionHours]]&lt;=24,"9-24 Hours",IF(Table1[[#This Row],[ResolutionHours]]&lt;=48,"25-48 Hours","48+ Hours")))))</f>
        <v>Pending</v>
      </c>
      <c r="AB361" t="str">
        <f>IF(Table1[[#This Row],[ResolutionHours]]="","",Table1[[#This Row],[ResolutionHours]]-Table1[[#This Row],[SLATargetHours]])</f>
        <v/>
      </c>
    </row>
    <row r="362" spans="1:28" x14ac:dyDescent="0.25">
      <c r="A362" t="s">
        <v>988</v>
      </c>
      <c r="B362" t="s">
        <v>35</v>
      </c>
      <c r="C362" s="1">
        <v>45383.319201388891</v>
      </c>
      <c r="D362" t="s">
        <v>87</v>
      </c>
      <c r="E362" t="s">
        <v>71</v>
      </c>
      <c r="F362" t="s">
        <v>130</v>
      </c>
      <c r="G362" t="s">
        <v>39</v>
      </c>
      <c r="H362" t="s">
        <v>40</v>
      </c>
      <c r="I362" t="s">
        <v>73</v>
      </c>
      <c r="J362" t="s">
        <v>160</v>
      </c>
      <c r="K362">
        <v>72</v>
      </c>
      <c r="L362">
        <v>7.96</v>
      </c>
      <c r="M362">
        <v>58.31</v>
      </c>
      <c r="N362" s="1">
        <v>45385.748915949072</v>
      </c>
      <c r="O362" t="s">
        <v>43</v>
      </c>
      <c r="P362">
        <v>58.31</v>
      </c>
      <c r="Q362" t="s">
        <v>58</v>
      </c>
      <c r="R362" t="s">
        <v>67</v>
      </c>
      <c r="S362" t="s">
        <v>68</v>
      </c>
      <c r="T362" t="s">
        <v>75</v>
      </c>
      <c r="U362" t="s">
        <v>49</v>
      </c>
      <c r="V362" t="s">
        <v>49</v>
      </c>
      <c r="W362" t="s">
        <v>43</v>
      </c>
      <c r="X362">
        <f>YEAR(Table1[[#This Row],[BookingDate]])</f>
        <v>2024</v>
      </c>
      <c r="Y362" t="str">
        <f>TEXT(Table1[[#This Row],[BookingDate]],"mmm")</f>
        <v>Apr</v>
      </c>
      <c r="Z362" t="str">
        <f>TEXT(Table1[[#This Row],[BookingDate]],"mmm-yyy")</f>
        <v>Apr-2024</v>
      </c>
      <c r="AA362" t="str">
        <f>IF(Table1[[#This Row],[ResolutionHours]]="","Pending",IF(Table1[[#This Row],[ResolutionHours]]&lt;=4,"0-4 Hours",IF(Table1[[#This Row],[ResolutionHours]]&lt;=8,"5-8 Hours",IF(Table1[[#This Row],[ResolutionHours]]&lt;=24,"9-24 Hours",IF(Table1[[#This Row],[ResolutionHours]]&lt;=48,"25-48 Hours","48+ Hours")))))</f>
        <v>48+ Hours</v>
      </c>
      <c r="AB362">
        <f>IF(Table1[[#This Row],[ResolutionHours]]="","",Table1[[#This Row],[ResolutionHours]]-Table1[[#This Row],[SLATargetHours]])</f>
        <v>-13.689999999999998</v>
      </c>
    </row>
    <row r="363" spans="1:28" x14ac:dyDescent="0.25">
      <c r="A363" t="s">
        <v>1975</v>
      </c>
      <c r="B363" t="s">
        <v>1116</v>
      </c>
      <c r="C363" s="1">
        <v>45383.468993055547</v>
      </c>
      <c r="D363" t="s">
        <v>51</v>
      </c>
      <c r="E363" t="s">
        <v>1134</v>
      </c>
      <c r="F363" t="s">
        <v>130</v>
      </c>
      <c r="G363" t="s">
        <v>1118</v>
      </c>
      <c r="H363" t="s">
        <v>54</v>
      </c>
      <c r="I363" t="s">
        <v>55</v>
      </c>
      <c r="J363" t="s">
        <v>132</v>
      </c>
      <c r="K363">
        <v>24</v>
      </c>
      <c r="L363">
        <v>1.1499999999999999</v>
      </c>
      <c r="N363" s="1"/>
      <c r="O363" t="s">
        <v>57</v>
      </c>
      <c r="P363">
        <v>15324.74</v>
      </c>
      <c r="Q363" t="s">
        <v>66</v>
      </c>
      <c r="R363" t="s">
        <v>45</v>
      </c>
      <c r="S363" t="s">
        <v>96</v>
      </c>
      <c r="T363" t="s">
        <v>121</v>
      </c>
      <c r="U363" t="s">
        <v>49</v>
      </c>
      <c r="V363" t="s">
        <v>49</v>
      </c>
      <c r="W363" t="s">
        <v>57</v>
      </c>
      <c r="X363">
        <f>YEAR(Table1[[#This Row],[BookingDate]])</f>
        <v>2024</v>
      </c>
      <c r="Y363" t="str">
        <f>TEXT(Table1[[#This Row],[BookingDate]],"mmm")</f>
        <v>Apr</v>
      </c>
      <c r="Z363" t="str">
        <f>TEXT(Table1[[#This Row],[BookingDate]],"mmm-yyy")</f>
        <v>Apr-2024</v>
      </c>
      <c r="AA363" t="str">
        <f>IF(Table1[[#This Row],[ResolutionHours]]="","Pending",IF(Table1[[#This Row],[ResolutionHours]]&lt;=4,"0-4 Hours",IF(Table1[[#This Row],[ResolutionHours]]&lt;=8,"5-8 Hours",IF(Table1[[#This Row],[ResolutionHours]]&lt;=24,"9-24 Hours",IF(Table1[[#This Row],[ResolutionHours]]&lt;=48,"25-48 Hours","48+ Hours")))))</f>
        <v>Pending</v>
      </c>
      <c r="AB363" t="str">
        <f>IF(Table1[[#This Row],[ResolutionHours]]="","",Table1[[#This Row],[ResolutionHours]]-Table1[[#This Row],[SLATargetHours]])</f>
        <v/>
      </c>
    </row>
    <row r="364" spans="1:28" x14ac:dyDescent="0.25">
      <c r="A364" t="s">
        <v>2320</v>
      </c>
      <c r="B364" t="s">
        <v>2126</v>
      </c>
      <c r="C364" s="1">
        <v>45383.491608796299</v>
      </c>
      <c r="D364" t="s">
        <v>36</v>
      </c>
      <c r="E364" t="s">
        <v>2138</v>
      </c>
      <c r="F364" t="s">
        <v>130</v>
      </c>
      <c r="G364" t="s">
        <v>2128</v>
      </c>
      <c r="H364" t="s">
        <v>63</v>
      </c>
      <c r="I364" t="s">
        <v>41</v>
      </c>
      <c r="J364" t="s">
        <v>120</v>
      </c>
      <c r="K364">
        <v>48</v>
      </c>
      <c r="L364">
        <v>3.95</v>
      </c>
      <c r="N364" s="1"/>
      <c r="O364" t="s">
        <v>57</v>
      </c>
      <c r="P364">
        <v>15324.2</v>
      </c>
      <c r="Q364" t="s">
        <v>58</v>
      </c>
      <c r="R364" t="s">
        <v>114</v>
      </c>
      <c r="S364" t="s">
        <v>68</v>
      </c>
      <c r="T364" t="s">
        <v>69</v>
      </c>
      <c r="U364" t="s">
        <v>49</v>
      </c>
      <c r="V364" t="s">
        <v>49</v>
      </c>
      <c r="W364" t="s">
        <v>57</v>
      </c>
      <c r="X364">
        <f>YEAR(Table1[[#This Row],[BookingDate]])</f>
        <v>2024</v>
      </c>
      <c r="Y364" t="str">
        <f>TEXT(Table1[[#This Row],[BookingDate]],"mmm")</f>
        <v>Apr</v>
      </c>
      <c r="Z364" t="str">
        <f>TEXT(Table1[[#This Row],[BookingDate]],"mmm-yyy")</f>
        <v>Apr-2024</v>
      </c>
      <c r="AA364" t="str">
        <f>IF(Table1[[#This Row],[ResolutionHours]]="","Pending",IF(Table1[[#This Row],[ResolutionHours]]&lt;=4,"0-4 Hours",IF(Table1[[#This Row],[ResolutionHours]]&lt;=8,"5-8 Hours",IF(Table1[[#This Row],[ResolutionHours]]&lt;=24,"9-24 Hours",IF(Table1[[#This Row],[ResolutionHours]]&lt;=48,"25-48 Hours","48+ Hours")))))</f>
        <v>Pending</v>
      </c>
      <c r="AB364" t="str">
        <f>IF(Table1[[#This Row],[ResolutionHours]]="","",Table1[[#This Row],[ResolutionHours]]-Table1[[#This Row],[SLATargetHours]])</f>
        <v/>
      </c>
    </row>
    <row r="365" spans="1:28" x14ac:dyDescent="0.25">
      <c r="A365" t="s">
        <v>2904</v>
      </c>
      <c r="B365" t="s">
        <v>2126</v>
      </c>
      <c r="C365" s="1">
        <v>45383.899375000001</v>
      </c>
      <c r="D365" t="s">
        <v>87</v>
      </c>
      <c r="E365" t="s">
        <v>2163</v>
      </c>
      <c r="F365" t="s">
        <v>130</v>
      </c>
      <c r="G365" t="s">
        <v>2128</v>
      </c>
      <c r="H365" t="s">
        <v>136</v>
      </c>
      <c r="I365" t="s">
        <v>55</v>
      </c>
      <c r="J365" t="s">
        <v>132</v>
      </c>
      <c r="K365">
        <v>72</v>
      </c>
      <c r="L365">
        <v>7.69</v>
      </c>
      <c r="N365" s="1"/>
      <c r="O365" t="s">
        <v>57</v>
      </c>
      <c r="P365">
        <v>15314.42</v>
      </c>
      <c r="Q365" t="s">
        <v>44</v>
      </c>
      <c r="R365" t="s">
        <v>45</v>
      </c>
      <c r="S365" t="s">
        <v>68</v>
      </c>
      <c r="T365" t="s">
        <v>85</v>
      </c>
      <c r="U365" t="s">
        <v>49</v>
      </c>
      <c r="V365" t="s">
        <v>49</v>
      </c>
      <c r="W365" t="s">
        <v>57</v>
      </c>
      <c r="X365">
        <f>YEAR(Table1[[#This Row],[BookingDate]])</f>
        <v>2024</v>
      </c>
      <c r="Y365" t="str">
        <f>TEXT(Table1[[#This Row],[BookingDate]],"mmm")</f>
        <v>Apr</v>
      </c>
      <c r="Z365" t="str">
        <f>TEXT(Table1[[#This Row],[BookingDate]],"mmm-yyy")</f>
        <v>Apr-2024</v>
      </c>
      <c r="AA365" t="str">
        <f>IF(Table1[[#This Row],[ResolutionHours]]="","Pending",IF(Table1[[#This Row],[ResolutionHours]]&lt;=4,"0-4 Hours",IF(Table1[[#This Row],[ResolutionHours]]&lt;=8,"5-8 Hours",IF(Table1[[#This Row],[ResolutionHours]]&lt;=24,"9-24 Hours",IF(Table1[[#This Row],[ResolutionHours]]&lt;=48,"25-48 Hours","48+ Hours")))))</f>
        <v>Pending</v>
      </c>
      <c r="AB365" t="str">
        <f>IF(Table1[[#This Row],[ResolutionHours]]="","",Table1[[#This Row],[ResolutionHours]]-Table1[[#This Row],[SLATargetHours]])</f>
        <v/>
      </c>
    </row>
    <row r="366" spans="1:28" x14ac:dyDescent="0.25">
      <c r="A366" t="s">
        <v>1567</v>
      </c>
      <c r="B366" t="s">
        <v>1116</v>
      </c>
      <c r="C366" s="1">
        <v>45383.948252314818</v>
      </c>
      <c r="D366" t="s">
        <v>87</v>
      </c>
      <c r="E366" t="s">
        <v>1126</v>
      </c>
      <c r="F366" t="s">
        <v>126</v>
      </c>
      <c r="G366" t="s">
        <v>1118</v>
      </c>
      <c r="H366" t="s">
        <v>63</v>
      </c>
      <c r="I366" t="s">
        <v>64</v>
      </c>
      <c r="J366" t="s">
        <v>91</v>
      </c>
      <c r="K366">
        <v>72</v>
      </c>
      <c r="L366">
        <v>8.25</v>
      </c>
      <c r="N366" s="1"/>
      <c r="O366" t="s">
        <v>57</v>
      </c>
      <c r="P366">
        <v>15313.24</v>
      </c>
      <c r="Q366" t="s">
        <v>58</v>
      </c>
      <c r="R366" t="s">
        <v>59</v>
      </c>
      <c r="S366" t="s">
        <v>68</v>
      </c>
      <c r="T366" t="s">
        <v>69</v>
      </c>
      <c r="U366" t="s">
        <v>49</v>
      </c>
      <c r="V366" t="s">
        <v>49</v>
      </c>
      <c r="W366" t="s">
        <v>57</v>
      </c>
      <c r="X366">
        <f>YEAR(Table1[[#This Row],[BookingDate]])</f>
        <v>2024</v>
      </c>
      <c r="Y366" t="str">
        <f>TEXT(Table1[[#This Row],[BookingDate]],"mmm")</f>
        <v>Apr</v>
      </c>
      <c r="Z366" t="str">
        <f>TEXT(Table1[[#This Row],[BookingDate]],"mmm-yyy")</f>
        <v>Apr-2024</v>
      </c>
      <c r="AA366" t="str">
        <f>IF(Table1[[#This Row],[ResolutionHours]]="","Pending",IF(Table1[[#This Row],[ResolutionHours]]&lt;=4,"0-4 Hours",IF(Table1[[#This Row],[ResolutionHours]]&lt;=8,"5-8 Hours",IF(Table1[[#This Row],[ResolutionHours]]&lt;=24,"9-24 Hours",IF(Table1[[#This Row],[ResolutionHours]]&lt;=48,"25-48 Hours","48+ Hours")))))</f>
        <v>Pending</v>
      </c>
      <c r="AB366" t="str">
        <f>IF(Table1[[#This Row],[ResolutionHours]]="","",Table1[[#This Row],[ResolutionHours]]-Table1[[#This Row],[SLATargetHours]])</f>
        <v/>
      </c>
    </row>
    <row r="367" spans="1:28" x14ac:dyDescent="0.25">
      <c r="A367" t="s">
        <v>271</v>
      </c>
      <c r="B367" t="s">
        <v>35</v>
      </c>
      <c r="C367" s="1">
        <v>45384.311215277783</v>
      </c>
      <c r="D367" t="s">
        <v>51</v>
      </c>
      <c r="E367" t="s">
        <v>71</v>
      </c>
      <c r="F367" t="s">
        <v>126</v>
      </c>
      <c r="G367" t="s">
        <v>39</v>
      </c>
      <c r="H367" t="s">
        <v>63</v>
      </c>
      <c r="I367" t="s">
        <v>64</v>
      </c>
      <c r="J367" t="s">
        <v>113</v>
      </c>
      <c r="K367">
        <v>24</v>
      </c>
      <c r="L367">
        <v>1.1100000000000001</v>
      </c>
      <c r="N367" s="1"/>
      <c r="O367" t="s">
        <v>57</v>
      </c>
      <c r="P367">
        <v>15304.53</v>
      </c>
      <c r="Q367" t="s">
        <v>44</v>
      </c>
      <c r="R367" t="s">
        <v>45</v>
      </c>
      <c r="S367" t="s">
        <v>79</v>
      </c>
      <c r="T367" t="s">
        <v>115</v>
      </c>
      <c r="U367" t="s">
        <v>49</v>
      </c>
      <c r="V367" t="s">
        <v>48</v>
      </c>
      <c r="W367" t="s">
        <v>57</v>
      </c>
      <c r="X367">
        <f>YEAR(Table1[[#This Row],[BookingDate]])</f>
        <v>2024</v>
      </c>
      <c r="Y367" t="str">
        <f>TEXT(Table1[[#This Row],[BookingDate]],"mmm")</f>
        <v>Apr</v>
      </c>
      <c r="Z367" t="str">
        <f>TEXT(Table1[[#This Row],[BookingDate]],"mmm-yyy")</f>
        <v>Apr-2024</v>
      </c>
      <c r="AA367" t="str">
        <f>IF(Table1[[#This Row],[ResolutionHours]]="","Pending",IF(Table1[[#This Row],[ResolutionHours]]&lt;=4,"0-4 Hours",IF(Table1[[#This Row],[ResolutionHours]]&lt;=8,"5-8 Hours",IF(Table1[[#This Row],[ResolutionHours]]&lt;=24,"9-24 Hours",IF(Table1[[#This Row],[ResolutionHours]]&lt;=48,"25-48 Hours","48+ Hours")))))</f>
        <v>Pending</v>
      </c>
      <c r="AB367" t="str">
        <f>IF(Table1[[#This Row],[ResolutionHours]]="","",Table1[[#This Row],[ResolutionHours]]-Table1[[#This Row],[SLATargetHours]])</f>
        <v/>
      </c>
    </row>
    <row r="368" spans="1:28" x14ac:dyDescent="0.25">
      <c r="A368" t="s">
        <v>1280</v>
      </c>
      <c r="B368" t="s">
        <v>1116</v>
      </c>
      <c r="C368" s="1">
        <v>45384.467372685183</v>
      </c>
      <c r="D368" t="s">
        <v>36</v>
      </c>
      <c r="E368" t="s">
        <v>1124</v>
      </c>
      <c r="F368" t="s">
        <v>90</v>
      </c>
      <c r="G368" t="s">
        <v>1118</v>
      </c>
      <c r="H368" t="s">
        <v>63</v>
      </c>
      <c r="I368" t="s">
        <v>73</v>
      </c>
      <c r="J368" t="s">
        <v>118</v>
      </c>
      <c r="K368">
        <v>48</v>
      </c>
      <c r="L368">
        <v>5.92</v>
      </c>
      <c r="N368" s="1"/>
      <c r="O368" t="s">
        <v>57</v>
      </c>
      <c r="P368">
        <v>15300.78</v>
      </c>
      <c r="Q368" t="s">
        <v>44</v>
      </c>
      <c r="R368" t="s">
        <v>45</v>
      </c>
      <c r="S368" t="s">
        <v>79</v>
      </c>
      <c r="T368" t="s">
        <v>69</v>
      </c>
      <c r="U368" t="s">
        <v>49</v>
      </c>
      <c r="V368" t="s">
        <v>49</v>
      </c>
      <c r="W368" t="s">
        <v>57</v>
      </c>
      <c r="X368">
        <f>YEAR(Table1[[#This Row],[BookingDate]])</f>
        <v>2024</v>
      </c>
      <c r="Y368" t="str">
        <f>TEXT(Table1[[#This Row],[BookingDate]],"mmm")</f>
        <v>Apr</v>
      </c>
      <c r="Z368" t="str">
        <f>TEXT(Table1[[#This Row],[BookingDate]],"mmm-yyy")</f>
        <v>Apr-2024</v>
      </c>
      <c r="AA368" t="str">
        <f>IF(Table1[[#This Row],[ResolutionHours]]="","Pending",IF(Table1[[#This Row],[ResolutionHours]]&lt;=4,"0-4 Hours",IF(Table1[[#This Row],[ResolutionHours]]&lt;=8,"5-8 Hours",IF(Table1[[#This Row],[ResolutionHours]]&lt;=24,"9-24 Hours",IF(Table1[[#This Row],[ResolutionHours]]&lt;=48,"25-48 Hours","48+ Hours")))))</f>
        <v>Pending</v>
      </c>
      <c r="AB368" t="str">
        <f>IF(Table1[[#This Row],[ResolutionHours]]="","",Table1[[#This Row],[ResolutionHours]]-Table1[[#This Row],[SLATargetHours]])</f>
        <v/>
      </c>
    </row>
    <row r="369" spans="1:28" x14ac:dyDescent="0.25">
      <c r="A369" t="s">
        <v>2132</v>
      </c>
      <c r="B369" t="s">
        <v>2126</v>
      </c>
      <c r="C369" s="1">
        <v>45384.676585648151</v>
      </c>
      <c r="D369" t="s">
        <v>36</v>
      </c>
      <c r="E369" t="s">
        <v>2130</v>
      </c>
      <c r="F369" t="s">
        <v>72</v>
      </c>
      <c r="G369" t="s">
        <v>2128</v>
      </c>
      <c r="H369" t="s">
        <v>40</v>
      </c>
      <c r="I369" t="s">
        <v>64</v>
      </c>
      <c r="J369" t="s">
        <v>106</v>
      </c>
      <c r="K369">
        <v>48</v>
      </c>
      <c r="L369">
        <v>8.4</v>
      </c>
      <c r="M369">
        <v>17.079999999999998</v>
      </c>
      <c r="N369" s="1">
        <v>45385.388165659722</v>
      </c>
      <c r="O369" t="s">
        <v>43</v>
      </c>
      <c r="P369">
        <v>17.079999999999998</v>
      </c>
      <c r="Q369" t="s">
        <v>58</v>
      </c>
      <c r="R369" t="s">
        <v>67</v>
      </c>
      <c r="S369" t="s">
        <v>79</v>
      </c>
      <c r="T369" t="s">
        <v>100</v>
      </c>
      <c r="U369" t="s">
        <v>49</v>
      </c>
      <c r="V369" t="s">
        <v>49</v>
      </c>
      <c r="W369" t="s">
        <v>43</v>
      </c>
      <c r="X369">
        <f>YEAR(Table1[[#This Row],[BookingDate]])</f>
        <v>2024</v>
      </c>
      <c r="Y369" t="str">
        <f>TEXT(Table1[[#This Row],[BookingDate]],"mmm")</f>
        <v>Apr</v>
      </c>
      <c r="Z369" t="str">
        <f>TEXT(Table1[[#This Row],[BookingDate]],"mmm-yyy")</f>
        <v>Apr-2024</v>
      </c>
      <c r="AA369" t="str">
        <f>IF(Table1[[#This Row],[ResolutionHours]]="","Pending",IF(Table1[[#This Row],[ResolutionHours]]&lt;=4,"0-4 Hours",IF(Table1[[#This Row],[ResolutionHours]]&lt;=8,"5-8 Hours",IF(Table1[[#This Row],[ResolutionHours]]&lt;=24,"9-24 Hours",IF(Table1[[#This Row],[ResolutionHours]]&lt;=48,"25-48 Hours","48+ Hours")))))</f>
        <v>9-24 Hours</v>
      </c>
      <c r="AB369">
        <f>IF(Table1[[#This Row],[ResolutionHours]]="","",Table1[[#This Row],[ResolutionHours]]-Table1[[#This Row],[SLATargetHours]])</f>
        <v>-30.92</v>
      </c>
    </row>
    <row r="370" spans="1:28" x14ac:dyDescent="0.25">
      <c r="A370" t="s">
        <v>1783</v>
      </c>
      <c r="B370" t="s">
        <v>1116</v>
      </c>
      <c r="C370" s="1">
        <v>45384.928449074083</v>
      </c>
      <c r="D370" t="s">
        <v>36</v>
      </c>
      <c r="E370" t="s">
        <v>1140</v>
      </c>
      <c r="F370" t="s">
        <v>126</v>
      </c>
      <c r="G370" t="s">
        <v>1118</v>
      </c>
      <c r="H370" t="s">
        <v>54</v>
      </c>
      <c r="I370" t="s">
        <v>82</v>
      </c>
      <c r="J370" t="s">
        <v>132</v>
      </c>
      <c r="K370">
        <v>48</v>
      </c>
      <c r="L370">
        <v>5.75</v>
      </c>
      <c r="N370" s="1"/>
      <c r="O370" t="s">
        <v>57</v>
      </c>
      <c r="P370">
        <v>15289.72</v>
      </c>
      <c r="Q370" t="s">
        <v>44</v>
      </c>
      <c r="R370" t="s">
        <v>67</v>
      </c>
      <c r="S370" t="s">
        <v>79</v>
      </c>
      <c r="T370" t="s">
        <v>61</v>
      </c>
      <c r="U370" t="s">
        <v>49</v>
      </c>
      <c r="V370" t="s">
        <v>49</v>
      </c>
      <c r="W370" t="s">
        <v>57</v>
      </c>
      <c r="X370">
        <f>YEAR(Table1[[#This Row],[BookingDate]])</f>
        <v>2024</v>
      </c>
      <c r="Y370" t="str">
        <f>TEXT(Table1[[#This Row],[BookingDate]],"mmm")</f>
        <v>Apr</v>
      </c>
      <c r="Z370" t="str">
        <f>TEXT(Table1[[#This Row],[BookingDate]],"mmm-yyy")</f>
        <v>Apr-2024</v>
      </c>
      <c r="AA370" t="str">
        <f>IF(Table1[[#This Row],[ResolutionHours]]="","Pending",IF(Table1[[#This Row],[ResolutionHours]]&lt;=4,"0-4 Hours",IF(Table1[[#This Row],[ResolutionHours]]&lt;=8,"5-8 Hours",IF(Table1[[#This Row],[ResolutionHours]]&lt;=24,"9-24 Hours",IF(Table1[[#This Row],[ResolutionHours]]&lt;=48,"25-48 Hours","48+ Hours")))))</f>
        <v>Pending</v>
      </c>
      <c r="AB370" t="str">
        <f>IF(Table1[[#This Row],[ResolutionHours]]="","",Table1[[#This Row],[ResolutionHours]]-Table1[[#This Row],[SLATargetHours]])</f>
        <v/>
      </c>
    </row>
    <row r="371" spans="1:28" x14ac:dyDescent="0.25">
      <c r="A371" t="s">
        <v>1726</v>
      </c>
      <c r="B371" t="s">
        <v>1116</v>
      </c>
      <c r="C371" s="1">
        <v>45385.233437499999</v>
      </c>
      <c r="D371" t="s">
        <v>51</v>
      </c>
      <c r="E371" t="s">
        <v>1120</v>
      </c>
      <c r="F371" t="s">
        <v>38</v>
      </c>
      <c r="G371" t="s">
        <v>1118</v>
      </c>
      <c r="H371" t="s">
        <v>40</v>
      </c>
      <c r="I371" t="s">
        <v>64</v>
      </c>
      <c r="J371" t="s">
        <v>65</v>
      </c>
      <c r="K371">
        <v>24</v>
      </c>
      <c r="L371">
        <v>0.78</v>
      </c>
      <c r="M371">
        <v>19.37</v>
      </c>
      <c r="N371" s="1">
        <v>45386.040482662043</v>
      </c>
      <c r="O371" t="s">
        <v>43</v>
      </c>
      <c r="P371">
        <v>19.37</v>
      </c>
      <c r="Q371" t="s">
        <v>66</v>
      </c>
      <c r="R371" t="s">
        <v>59</v>
      </c>
      <c r="S371" t="s">
        <v>96</v>
      </c>
      <c r="T371" t="s">
        <v>115</v>
      </c>
      <c r="U371" t="s">
        <v>49</v>
      </c>
      <c r="V371" t="s">
        <v>49</v>
      </c>
      <c r="W371" t="s">
        <v>43</v>
      </c>
      <c r="X371">
        <f>YEAR(Table1[[#This Row],[BookingDate]])</f>
        <v>2024</v>
      </c>
      <c r="Y371" t="str">
        <f>TEXT(Table1[[#This Row],[BookingDate]],"mmm")</f>
        <v>Apr</v>
      </c>
      <c r="Z371" t="str">
        <f>TEXT(Table1[[#This Row],[BookingDate]],"mmm-yyy")</f>
        <v>Apr-2024</v>
      </c>
      <c r="AA371" t="str">
        <f>IF(Table1[[#This Row],[ResolutionHours]]="","Pending",IF(Table1[[#This Row],[ResolutionHours]]&lt;=4,"0-4 Hours",IF(Table1[[#This Row],[ResolutionHours]]&lt;=8,"5-8 Hours",IF(Table1[[#This Row],[ResolutionHours]]&lt;=24,"9-24 Hours",IF(Table1[[#This Row],[ResolutionHours]]&lt;=48,"25-48 Hours","48+ Hours")))))</f>
        <v>9-24 Hours</v>
      </c>
      <c r="AB371">
        <f>IF(Table1[[#This Row],[ResolutionHours]]="","",Table1[[#This Row],[ResolutionHours]]-Table1[[#This Row],[SLATargetHours]])</f>
        <v>-4.629999999999999</v>
      </c>
    </row>
    <row r="372" spans="1:28" x14ac:dyDescent="0.25">
      <c r="A372" t="s">
        <v>335</v>
      </c>
      <c r="B372" t="s">
        <v>35</v>
      </c>
      <c r="C372" s="1">
        <v>45385.258668981478</v>
      </c>
      <c r="D372" t="s">
        <v>87</v>
      </c>
      <c r="E372" t="s">
        <v>37</v>
      </c>
      <c r="F372" t="s">
        <v>38</v>
      </c>
      <c r="G372" t="s">
        <v>39</v>
      </c>
      <c r="H372" t="s">
        <v>54</v>
      </c>
      <c r="I372" t="s">
        <v>55</v>
      </c>
      <c r="J372" t="s">
        <v>110</v>
      </c>
      <c r="K372">
        <v>72</v>
      </c>
      <c r="L372">
        <v>2.25</v>
      </c>
      <c r="N372" s="1"/>
      <c r="O372" t="s">
        <v>57</v>
      </c>
      <c r="P372">
        <v>15281.79</v>
      </c>
      <c r="Q372" t="s">
        <v>44</v>
      </c>
      <c r="R372" t="s">
        <v>114</v>
      </c>
      <c r="S372" t="s">
        <v>96</v>
      </c>
      <c r="T372" t="s">
        <v>69</v>
      </c>
      <c r="U372" t="s">
        <v>49</v>
      </c>
      <c r="V372" t="s">
        <v>49</v>
      </c>
      <c r="W372" t="s">
        <v>57</v>
      </c>
      <c r="X372">
        <f>YEAR(Table1[[#This Row],[BookingDate]])</f>
        <v>2024</v>
      </c>
      <c r="Y372" t="str">
        <f>TEXT(Table1[[#This Row],[BookingDate]],"mmm")</f>
        <v>Apr</v>
      </c>
      <c r="Z372" t="str">
        <f>TEXT(Table1[[#This Row],[BookingDate]],"mmm-yyy")</f>
        <v>Apr-2024</v>
      </c>
      <c r="AA372" t="str">
        <f>IF(Table1[[#This Row],[ResolutionHours]]="","Pending",IF(Table1[[#This Row],[ResolutionHours]]&lt;=4,"0-4 Hours",IF(Table1[[#This Row],[ResolutionHours]]&lt;=8,"5-8 Hours",IF(Table1[[#This Row],[ResolutionHours]]&lt;=24,"9-24 Hours",IF(Table1[[#This Row],[ResolutionHours]]&lt;=48,"25-48 Hours","48+ Hours")))))</f>
        <v>Pending</v>
      </c>
      <c r="AB372" t="str">
        <f>IF(Table1[[#This Row],[ResolutionHours]]="","",Table1[[#This Row],[ResolutionHours]]-Table1[[#This Row],[SLATargetHours]])</f>
        <v/>
      </c>
    </row>
    <row r="373" spans="1:28" x14ac:dyDescent="0.25">
      <c r="A373" t="s">
        <v>873</v>
      </c>
      <c r="B373" t="s">
        <v>35</v>
      </c>
      <c r="C373" s="1">
        <v>45385.510694444441</v>
      </c>
      <c r="D373" t="s">
        <v>87</v>
      </c>
      <c r="E373" t="s">
        <v>37</v>
      </c>
      <c r="F373" t="s">
        <v>53</v>
      </c>
      <c r="G373" t="s">
        <v>39</v>
      </c>
      <c r="H373" t="s">
        <v>40</v>
      </c>
      <c r="I373" t="s">
        <v>82</v>
      </c>
      <c r="J373" t="s">
        <v>160</v>
      </c>
      <c r="K373">
        <v>72</v>
      </c>
      <c r="L373">
        <v>3.06</v>
      </c>
      <c r="M373">
        <v>19.28</v>
      </c>
      <c r="N373" s="1">
        <v>45386.314037314813</v>
      </c>
      <c r="O373" t="s">
        <v>43</v>
      </c>
      <c r="P373">
        <v>19.28</v>
      </c>
      <c r="Q373" t="s">
        <v>58</v>
      </c>
      <c r="R373" t="s">
        <v>114</v>
      </c>
      <c r="S373" t="s">
        <v>68</v>
      </c>
      <c r="T373" t="s">
        <v>115</v>
      </c>
      <c r="U373" t="s">
        <v>49</v>
      </c>
      <c r="V373" t="s">
        <v>49</v>
      </c>
      <c r="W373" t="s">
        <v>43</v>
      </c>
      <c r="X373">
        <f>YEAR(Table1[[#This Row],[BookingDate]])</f>
        <v>2024</v>
      </c>
      <c r="Y373" t="str">
        <f>TEXT(Table1[[#This Row],[BookingDate]],"mmm")</f>
        <v>Apr</v>
      </c>
      <c r="Z373" t="str">
        <f>TEXT(Table1[[#This Row],[BookingDate]],"mmm-yyy")</f>
        <v>Apr-2024</v>
      </c>
      <c r="AA373" t="str">
        <f>IF(Table1[[#This Row],[ResolutionHours]]="","Pending",IF(Table1[[#This Row],[ResolutionHours]]&lt;=4,"0-4 Hours",IF(Table1[[#This Row],[ResolutionHours]]&lt;=8,"5-8 Hours",IF(Table1[[#This Row],[ResolutionHours]]&lt;=24,"9-24 Hours",IF(Table1[[#This Row],[ResolutionHours]]&lt;=48,"25-48 Hours","48+ Hours")))))</f>
        <v>9-24 Hours</v>
      </c>
      <c r="AB373">
        <f>IF(Table1[[#This Row],[ResolutionHours]]="","",Table1[[#This Row],[ResolutionHours]]-Table1[[#This Row],[SLATargetHours]])</f>
        <v>-52.72</v>
      </c>
    </row>
    <row r="374" spans="1:28" x14ac:dyDescent="0.25">
      <c r="A374" t="s">
        <v>119</v>
      </c>
      <c r="B374" t="s">
        <v>35</v>
      </c>
      <c r="C374" s="1">
        <v>45385.651053240741</v>
      </c>
      <c r="D374" t="s">
        <v>51</v>
      </c>
      <c r="E374" t="s">
        <v>52</v>
      </c>
      <c r="F374" t="s">
        <v>72</v>
      </c>
      <c r="G374" t="s">
        <v>39</v>
      </c>
      <c r="H374" t="s">
        <v>54</v>
      </c>
      <c r="I374" t="s">
        <v>55</v>
      </c>
      <c r="J374" t="s">
        <v>120</v>
      </c>
      <c r="K374">
        <v>24</v>
      </c>
      <c r="L374">
        <v>3</v>
      </c>
      <c r="N374" s="1"/>
      <c r="O374" t="s">
        <v>57</v>
      </c>
      <c r="P374">
        <v>15272.37</v>
      </c>
      <c r="Q374" t="s">
        <v>44</v>
      </c>
      <c r="R374" t="s">
        <v>45</v>
      </c>
      <c r="S374" t="s">
        <v>60</v>
      </c>
      <c r="T374" t="s">
        <v>121</v>
      </c>
      <c r="U374" t="s">
        <v>49</v>
      </c>
      <c r="V374" t="s">
        <v>49</v>
      </c>
      <c r="W374" t="s">
        <v>57</v>
      </c>
      <c r="X374">
        <f>YEAR(Table1[[#This Row],[BookingDate]])</f>
        <v>2024</v>
      </c>
      <c r="Y374" t="str">
        <f>TEXT(Table1[[#This Row],[BookingDate]],"mmm")</f>
        <v>Apr</v>
      </c>
      <c r="Z374" t="str">
        <f>TEXT(Table1[[#This Row],[BookingDate]],"mmm-yyy")</f>
        <v>Apr-2024</v>
      </c>
      <c r="AA374" t="str">
        <f>IF(Table1[[#This Row],[ResolutionHours]]="","Pending",IF(Table1[[#This Row],[ResolutionHours]]&lt;=4,"0-4 Hours",IF(Table1[[#This Row],[ResolutionHours]]&lt;=8,"5-8 Hours",IF(Table1[[#This Row],[ResolutionHours]]&lt;=24,"9-24 Hours",IF(Table1[[#This Row],[ResolutionHours]]&lt;=48,"25-48 Hours","48+ Hours")))))</f>
        <v>Pending</v>
      </c>
      <c r="AB374" t="str">
        <f>IF(Table1[[#This Row],[ResolutionHours]]="","",Table1[[#This Row],[ResolutionHours]]-Table1[[#This Row],[SLATargetHours]])</f>
        <v/>
      </c>
    </row>
    <row r="375" spans="1:28" x14ac:dyDescent="0.25">
      <c r="A375" t="s">
        <v>1586</v>
      </c>
      <c r="B375" t="s">
        <v>1116</v>
      </c>
      <c r="C375" s="1">
        <v>45385.743449074071</v>
      </c>
      <c r="D375" t="s">
        <v>51</v>
      </c>
      <c r="E375" t="s">
        <v>1117</v>
      </c>
      <c r="F375" t="s">
        <v>38</v>
      </c>
      <c r="G375" t="s">
        <v>1118</v>
      </c>
      <c r="H375" t="s">
        <v>54</v>
      </c>
      <c r="I375" t="s">
        <v>41</v>
      </c>
      <c r="J375" t="s">
        <v>99</v>
      </c>
      <c r="K375">
        <v>24</v>
      </c>
      <c r="L375">
        <v>0.35</v>
      </c>
      <c r="N375" s="1"/>
      <c r="O375" t="s">
        <v>57</v>
      </c>
      <c r="P375">
        <v>15270.16</v>
      </c>
      <c r="Q375" t="s">
        <v>58</v>
      </c>
      <c r="R375" t="s">
        <v>45</v>
      </c>
      <c r="S375" t="s">
        <v>79</v>
      </c>
      <c r="T375" t="s">
        <v>75</v>
      </c>
      <c r="U375" t="s">
        <v>49</v>
      </c>
      <c r="V375" t="s">
        <v>49</v>
      </c>
      <c r="W375" t="s">
        <v>57</v>
      </c>
      <c r="X375">
        <f>YEAR(Table1[[#This Row],[BookingDate]])</f>
        <v>2024</v>
      </c>
      <c r="Y375" t="str">
        <f>TEXT(Table1[[#This Row],[BookingDate]],"mmm")</f>
        <v>Apr</v>
      </c>
      <c r="Z375" t="str">
        <f>TEXT(Table1[[#This Row],[BookingDate]],"mmm-yyy")</f>
        <v>Apr-2024</v>
      </c>
      <c r="AA375" t="str">
        <f>IF(Table1[[#This Row],[ResolutionHours]]="","Pending",IF(Table1[[#This Row],[ResolutionHours]]&lt;=4,"0-4 Hours",IF(Table1[[#This Row],[ResolutionHours]]&lt;=8,"5-8 Hours",IF(Table1[[#This Row],[ResolutionHours]]&lt;=24,"9-24 Hours",IF(Table1[[#This Row],[ResolutionHours]]&lt;=48,"25-48 Hours","48+ Hours")))))</f>
        <v>Pending</v>
      </c>
      <c r="AB375" t="str">
        <f>IF(Table1[[#This Row],[ResolutionHours]]="","",Table1[[#This Row],[ResolutionHours]]-Table1[[#This Row],[SLATargetHours]])</f>
        <v/>
      </c>
    </row>
    <row r="376" spans="1:28" x14ac:dyDescent="0.25">
      <c r="A376" t="s">
        <v>2122</v>
      </c>
      <c r="B376" t="s">
        <v>1116</v>
      </c>
      <c r="C376" s="1">
        <v>45385.849050925928</v>
      </c>
      <c r="D376" t="s">
        <v>36</v>
      </c>
      <c r="E376" t="s">
        <v>1129</v>
      </c>
      <c r="F376" t="s">
        <v>38</v>
      </c>
      <c r="G376" t="s">
        <v>1118</v>
      </c>
      <c r="H376" t="s">
        <v>40</v>
      </c>
      <c r="I376" t="s">
        <v>41</v>
      </c>
      <c r="J376" t="s">
        <v>78</v>
      </c>
      <c r="K376">
        <v>48</v>
      </c>
      <c r="L376">
        <v>4.87</v>
      </c>
      <c r="M376">
        <v>22.98</v>
      </c>
      <c r="N376" s="1">
        <v>45386.806621203701</v>
      </c>
      <c r="O376" t="s">
        <v>43</v>
      </c>
      <c r="P376">
        <v>22.98</v>
      </c>
      <c r="Q376" t="s">
        <v>66</v>
      </c>
      <c r="R376" t="s">
        <v>45</v>
      </c>
      <c r="S376" t="s">
        <v>60</v>
      </c>
      <c r="T376" t="s">
        <v>93</v>
      </c>
      <c r="U376" t="s">
        <v>49</v>
      </c>
      <c r="V376" t="s">
        <v>49</v>
      </c>
      <c r="W376" t="s">
        <v>43</v>
      </c>
      <c r="X376">
        <f>YEAR(Table1[[#This Row],[BookingDate]])</f>
        <v>2024</v>
      </c>
      <c r="Y376" t="str">
        <f>TEXT(Table1[[#This Row],[BookingDate]],"mmm")</f>
        <v>Apr</v>
      </c>
      <c r="Z376" t="str">
        <f>TEXT(Table1[[#This Row],[BookingDate]],"mmm-yyy")</f>
        <v>Apr-2024</v>
      </c>
      <c r="AA376" t="str">
        <f>IF(Table1[[#This Row],[ResolutionHours]]="","Pending",IF(Table1[[#This Row],[ResolutionHours]]&lt;=4,"0-4 Hours",IF(Table1[[#This Row],[ResolutionHours]]&lt;=8,"5-8 Hours",IF(Table1[[#This Row],[ResolutionHours]]&lt;=24,"9-24 Hours",IF(Table1[[#This Row],[ResolutionHours]]&lt;=48,"25-48 Hours","48+ Hours")))))</f>
        <v>9-24 Hours</v>
      </c>
      <c r="AB376">
        <f>IF(Table1[[#This Row],[ResolutionHours]]="","",Table1[[#This Row],[ResolutionHours]]-Table1[[#This Row],[SLATargetHours]])</f>
        <v>-25.02</v>
      </c>
    </row>
    <row r="377" spans="1:28" x14ac:dyDescent="0.25">
      <c r="A377" t="s">
        <v>2530</v>
      </c>
      <c r="B377" t="s">
        <v>2126</v>
      </c>
      <c r="C377" s="1">
        <v>45386.314212962963</v>
      </c>
      <c r="D377" t="s">
        <v>87</v>
      </c>
      <c r="E377" t="s">
        <v>2134</v>
      </c>
      <c r="F377" t="s">
        <v>90</v>
      </c>
      <c r="G377" t="s">
        <v>2128</v>
      </c>
      <c r="H377" t="s">
        <v>54</v>
      </c>
      <c r="I377" t="s">
        <v>55</v>
      </c>
      <c r="J377" t="s">
        <v>132</v>
      </c>
      <c r="K377">
        <v>72</v>
      </c>
      <c r="L377">
        <v>4.51</v>
      </c>
      <c r="N377" s="1"/>
      <c r="O377" t="s">
        <v>57</v>
      </c>
      <c r="P377">
        <v>15256.46</v>
      </c>
      <c r="Q377" t="s">
        <v>66</v>
      </c>
      <c r="R377" t="s">
        <v>92</v>
      </c>
      <c r="S377" t="s">
        <v>60</v>
      </c>
      <c r="T377" t="s">
        <v>47</v>
      </c>
      <c r="U377" t="s">
        <v>49</v>
      </c>
      <c r="V377" t="s">
        <v>49</v>
      </c>
      <c r="W377" t="s">
        <v>57</v>
      </c>
      <c r="X377">
        <f>YEAR(Table1[[#This Row],[BookingDate]])</f>
        <v>2024</v>
      </c>
      <c r="Y377" t="str">
        <f>TEXT(Table1[[#This Row],[BookingDate]],"mmm")</f>
        <v>Apr</v>
      </c>
      <c r="Z377" t="str">
        <f>TEXT(Table1[[#This Row],[BookingDate]],"mmm-yyy")</f>
        <v>Apr-2024</v>
      </c>
      <c r="AA377" t="str">
        <f>IF(Table1[[#This Row],[ResolutionHours]]="","Pending",IF(Table1[[#This Row],[ResolutionHours]]&lt;=4,"0-4 Hours",IF(Table1[[#This Row],[ResolutionHours]]&lt;=8,"5-8 Hours",IF(Table1[[#This Row],[ResolutionHours]]&lt;=24,"9-24 Hours",IF(Table1[[#This Row],[ResolutionHours]]&lt;=48,"25-48 Hours","48+ Hours")))))</f>
        <v>Pending</v>
      </c>
      <c r="AB377" t="str">
        <f>IF(Table1[[#This Row],[ResolutionHours]]="","",Table1[[#This Row],[ResolutionHours]]-Table1[[#This Row],[SLATargetHours]])</f>
        <v/>
      </c>
    </row>
    <row r="378" spans="1:28" x14ac:dyDescent="0.25">
      <c r="A378" t="s">
        <v>1958</v>
      </c>
      <c r="B378" t="s">
        <v>1116</v>
      </c>
      <c r="C378" s="1">
        <v>45386.37767361111</v>
      </c>
      <c r="D378" t="s">
        <v>87</v>
      </c>
      <c r="E378" t="s">
        <v>1117</v>
      </c>
      <c r="F378" t="s">
        <v>53</v>
      </c>
      <c r="G378" t="s">
        <v>1118</v>
      </c>
      <c r="H378" t="s">
        <v>54</v>
      </c>
      <c r="I378" t="s">
        <v>41</v>
      </c>
      <c r="J378" t="s">
        <v>65</v>
      </c>
      <c r="K378">
        <v>72</v>
      </c>
      <c r="L378">
        <v>7.67</v>
      </c>
      <c r="N378" s="1"/>
      <c r="O378" t="s">
        <v>57</v>
      </c>
      <c r="P378">
        <v>15254.94</v>
      </c>
      <c r="Q378" t="s">
        <v>44</v>
      </c>
      <c r="R378" t="s">
        <v>45</v>
      </c>
      <c r="S378" t="s">
        <v>96</v>
      </c>
      <c r="T378" t="s">
        <v>97</v>
      </c>
      <c r="U378" t="s">
        <v>49</v>
      </c>
      <c r="V378" t="s">
        <v>49</v>
      </c>
      <c r="W378" t="s">
        <v>57</v>
      </c>
      <c r="X378">
        <f>YEAR(Table1[[#This Row],[BookingDate]])</f>
        <v>2024</v>
      </c>
      <c r="Y378" t="str">
        <f>TEXT(Table1[[#This Row],[BookingDate]],"mmm")</f>
        <v>Apr</v>
      </c>
      <c r="Z378" t="str">
        <f>TEXT(Table1[[#This Row],[BookingDate]],"mmm-yyy")</f>
        <v>Apr-2024</v>
      </c>
      <c r="AA378" t="str">
        <f>IF(Table1[[#This Row],[ResolutionHours]]="","Pending",IF(Table1[[#This Row],[ResolutionHours]]&lt;=4,"0-4 Hours",IF(Table1[[#This Row],[ResolutionHours]]&lt;=8,"5-8 Hours",IF(Table1[[#This Row],[ResolutionHours]]&lt;=24,"9-24 Hours",IF(Table1[[#This Row],[ResolutionHours]]&lt;=48,"25-48 Hours","48+ Hours")))))</f>
        <v>Pending</v>
      </c>
      <c r="AB378" t="str">
        <f>IF(Table1[[#This Row],[ResolutionHours]]="","",Table1[[#This Row],[ResolutionHours]]-Table1[[#This Row],[SLATargetHours]])</f>
        <v/>
      </c>
    </row>
    <row r="379" spans="1:28" x14ac:dyDescent="0.25">
      <c r="A379" t="s">
        <v>1059</v>
      </c>
      <c r="B379" t="s">
        <v>35</v>
      </c>
      <c r="C379" s="1">
        <v>45386.544907407413</v>
      </c>
      <c r="D379" t="s">
        <v>51</v>
      </c>
      <c r="E379" t="s">
        <v>102</v>
      </c>
      <c r="F379" t="s">
        <v>130</v>
      </c>
      <c r="G379" t="s">
        <v>39</v>
      </c>
      <c r="H379" t="s">
        <v>40</v>
      </c>
      <c r="I379" t="s">
        <v>73</v>
      </c>
      <c r="J379" t="s">
        <v>74</v>
      </c>
      <c r="K379">
        <v>24</v>
      </c>
      <c r="L379">
        <v>0.84</v>
      </c>
      <c r="M379">
        <v>37.94</v>
      </c>
      <c r="N379" s="1">
        <v>45388.125683935177</v>
      </c>
      <c r="O379" t="s">
        <v>128</v>
      </c>
      <c r="P379">
        <v>37.94</v>
      </c>
      <c r="Q379" t="s">
        <v>58</v>
      </c>
      <c r="R379" t="s">
        <v>67</v>
      </c>
      <c r="S379" t="s">
        <v>68</v>
      </c>
      <c r="T379" t="s">
        <v>115</v>
      </c>
      <c r="U379" t="s">
        <v>49</v>
      </c>
      <c r="V379" t="s">
        <v>49</v>
      </c>
      <c r="W379" t="s">
        <v>128</v>
      </c>
      <c r="X379">
        <f>YEAR(Table1[[#This Row],[BookingDate]])</f>
        <v>2024</v>
      </c>
      <c r="Y379" t="str">
        <f>TEXT(Table1[[#This Row],[BookingDate]],"mmm")</f>
        <v>Apr</v>
      </c>
      <c r="Z379" t="str">
        <f>TEXT(Table1[[#This Row],[BookingDate]],"mmm-yyy")</f>
        <v>Apr-2024</v>
      </c>
      <c r="AA379" t="str">
        <f>IF(Table1[[#This Row],[ResolutionHours]]="","Pending",IF(Table1[[#This Row],[ResolutionHours]]&lt;=4,"0-4 Hours",IF(Table1[[#This Row],[ResolutionHours]]&lt;=8,"5-8 Hours",IF(Table1[[#This Row],[ResolutionHours]]&lt;=24,"9-24 Hours",IF(Table1[[#This Row],[ResolutionHours]]&lt;=48,"25-48 Hours","48+ Hours")))))</f>
        <v>25-48 Hours</v>
      </c>
      <c r="AB379">
        <f>IF(Table1[[#This Row],[ResolutionHours]]="","",Table1[[#This Row],[ResolutionHours]]-Table1[[#This Row],[SLATargetHours]])</f>
        <v>13.939999999999998</v>
      </c>
    </row>
    <row r="380" spans="1:28" x14ac:dyDescent="0.25">
      <c r="A380" t="s">
        <v>819</v>
      </c>
      <c r="B380" t="s">
        <v>35</v>
      </c>
      <c r="C380" s="1">
        <v>45386.547696759262</v>
      </c>
      <c r="D380" t="s">
        <v>51</v>
      </c>
      <c r="E380" t="s">
        <v>81</v>
      </c>
      <c r="F380" t="s">
        <v>126</v>
      </c>
      <c r="G380" t="s">
        <v>39</v>
      </c>
      <c r="H380" t="s">
        <v>40</v>
      </c>
      <c r="I380" t="s">
        <v>73</v>
      </c>
      <c r="J380" t="s">
        <v>113</v>
      </c>
      <c r="K380">
        <v>24</v>
      </c>
      <c r="L380">
        <v>0.85</v>
      </c>
      <c r="M380">
        <v>16.84</v>
      </c>
      <c r="N380" s="1">
        <v>45387.249182557869</v>
      </c>
      <c r="O380" t="s">
        <v>43</v>
      </c>
      <c r="P380">
        <v>16.84</v>
      </c>
      <c r="Q380" t="s">
        <v>66</v>
      </c>
      <c r="R380" t="s">
        <v>67</v>
      </c>
      <c r="S380" t="s">
        <v>68</v>
      </c>
      <c r="T380" t="s">
        <v>100</v>
      </c>
      <c r="U380" t="s">
        <v>49</v>
      </c>
      <c r="V380" t="s">
        <v>49</v>
      </c>
      <c r="W380" t="s">
        <v>43</v>
      </c>
      <c r="X380">
        <f>YEAR(Table1[[#This Row],[BookingDate]])</f>
        <v>2024</v>
      </c>
      <c r="Y380" t="str">
        <f>TEXT(Table1[[#This Row],[BookingDate]],"mmm")</f>
        <v>Apr</v>
      </c>
      <c r="Z380" t="str">
        <f>TEXT(Table1[[#This Row],[BookingDate]],"mmm-yyy")</f>
        <v>Apr-2024</v>
      </c>
      <c r="AA380" t="str">
        <f>IF(Table1[[#This Row],[ResolutionHours]]="","Pending",IF(Table1[[#This Row],[ResolutionHours]]&lt;=4,"0-4 Hours",IF(Table1[[#This Row],[ResolutionHours]]&lt;=8,"5-8 Hours",IF(Table1[[#This Row],[ResolutionHours]]&lt;=24,"9-24 Hours",IF(Table1[[#This Row],[ResolutionHours]]&lt;=48,"25-48 Hours","48+ Hours")))))</f>
        <v>9-24 Hours</v>
      </c>
      <c r="AB380">
        <f>IF(Table1[[#This Row],[ResolutionHours]]="","",Table1[[#This Row],[ResolutionHours]]-Table1[[#This Row],[SLATargetHours]])</f>
        <v>-7.16</v>
      </c>
    </row>
    <row r="381" spans="1:28" x14ac:dyDescent="0.25">
      <c r="A381" t="s">
        <v>188</v>
      </c>
      <c r="B381" t="s">
        <v>35</v>
      </c>
      <c r="C381" s="1">
        <v>45386.972615740742</v>
      </c>
      <c r="D381" t="s">
        <v>104</v>
      </c>
      <c r="E381" t="s">
        <v>77</v>
      </c>
      <c r="F381" t="s">
        <v>53</v>
      </c>
      <c r="G381" t="s">
        <v>39</v>
      </c>
      <c r="H381" t="s">
        <v>40</v>
      </c>
      <c r="I381" t="s">
        <v>46</v>
      </c>
      <c r="J381" t="s">
        <v>113</v>
      </c>
      <c r="K381">
        <v>8</v>
      </c>
      <c r="L381">
        <v>0.53</v>
      </c>
      <c r="M381">
        <v>7.8</v>
      </c>
      <c r="N381" s="1">
        <v>45387.297711203697</v>
      </c>
      <c r="O381" t="s">
        <v>43</v>
      </c>
      <c r="P381">
        <v>7.8</v>
      </c>
      <c r="Q381" t="s">
        <v>58</v>
      </c>
      <c r="R381" t="s">
        <v>114</v>
      </c>
      <c r="S381" t="s">
        <v>96</v>
      </c>
      <c r="T381" t="s">
        <v>121</v>
      </c>
      <c r="U381" t="s">
        <v>49</v>
      </c>
      <c r="V381" t="s">
        <v>49</v>
      </c>
      <c r="W381" t="s">
        <v>43</v>
      </c>
      <c r="X381">
        <f>YEAR(Table1[[#This Row],[BookingDate]])</f>
        <v>2024</v>
      </c>
      <c r="Y381" t="str">
        <f>TEXT(Table1[[#This Row],[BookingDate]],"mmm")</f>
        <v>Apr</v>
      </c>
      <c r="Z381" t="str">
        <f>TEXT(Table1[[#This Row],[BookingDate]],"mmm-yyy")</f>
        <v>Apr-2024</v>
      </c>
      <c r="AA381" t="str">
        <f>IF(Table1[[#This Row],[ResolutionHours]]="","Pending",IF(Table1[[#This Row],[ResolutionHours]]&lt;=4,"0-4 Hours",IF(Table1[[#This Row],[ResolutionHours]]&lt;=8,"5-8 Hours",IF(Table1[[#This Row],[ResolutionHours]]&lt;=24,"9-24 Hours",IF(Table1[[#This Row],[ResolutionHours]]&lt;=48,"25-48 Hours","48+ Hours")))))</f>
        <v>5-8 Hours</v>
      </c>
      <c r="AB381">
        <f>IF(Table1[[#This Row],[ResolutionHours]]="","",Table1[[#This Row],[ResolutionHours]]-Table1[[#This Row],[SLATargetHours]])</f>
        <v>-0.20000000000000018</v>
      </c>
    </row>
    <row r="382" spans="1:28" x14ac:dyDescent="0.25">
      <c r="A382" t="s">
        <v>1558</v>
      </c>
      <c r="B382" t="s">
        <v>1116</v>
      </c>
      <c r="C382" s="1">
        <v>45387.610648148147</v>
      </c>
      <c r="D382" t="s">
        <v>108</v>
      </c>
      <c r="E382" t="s">
        <v>1120</v>
      </c>
      <c r="F382" t="s">
        <v>72</v>
      </c>
      <c r="G382" t="s">
        <v>1118</v>
      </c>
      <c r="H382" t="s">
        <v>40</v>
      </c>
      <c r="I382" t="s">
        <v>73</v>
      </c>
      <c r="J382" t="s">
        <v>106</v>
      </c>
      <c r="K382">
        <v>4</v>
      </c>
      <c r="L382">
        <v>0.15</v>
      </c>
      <c r="M382">
        <v>7.17</v>
      </c>
      <c r="N382" s="1">
        <v>45387.909389537039</v>
      </c>
      <c r="O382" t="s">
        <v>128</v>
      </c>
      <c r="P382">
        <v>7.17</v>
      </c>
      <c r="Q382" t="s">
        <v>111</v>
      </c>
      <c r="R382" t="s">
        <v>45</v>
      </c>
      <c r="S382" t="s">
        <v>60</v>
      </c>
      <c r="T382" t="s">
        <v>61</v>
      </c>
      <c r="U382" t="s">
        <v>49</v>
      </c>
      <c r="V382" t="s">
        <v>49</v>
      </c>
      <c r="W382" t="s">
        <v>128</v>
      </c>
      <c r="X382">
        <f>YEAR(Table1[[#This Row],[BookingDate]])</f>
        <v>2024</v>
      </c>
      <c r="Y382" t="str">
        <f>TEXT(Table1[[#This Row],[BookingDate]],"mmm")</f>
        <v>Apr</v>
      </c>
      <c r="Z382" t="str">
        <f>TEXT(Table1[[#This Row],[BookingDate]],"mmm-yyy")</f>
        <v>Apr-2024</v>
      </c>
      <c r="AA382" t="str">
        <f>IF(Table1[[#This Row],[ResolutionHours]]="","Pending",IF(Table1[[#This Row],[ResolutionHours]]&lt;=4,"0-4 Hours",IF(Table1[[#This Row],[ResolutionHours]]&lt;=8,"5-8 Hours",IF(Table1[[#This Row],[ResolutionHours]]&lt;=24,"9-24 Hours",IF(Table1[[#This Row],[ResolutionHours]]&lt;=48,"25-48 Hours","48+ Hours")))))</f>
        <v>5-8 Hours</v>
      </c>
      <c r="AB382">
        <f>IF(Table1[[#This Row],[ResolutionHours]]="","",Table1[[#This Row],[ResolutionHours]]-Table1[[#This Row],[SLATargetHours]])</f>
        <v>3.17</v>
      </c>
    </row>
    <row r="383" spans="1:28" x14ac:dyDescent="0.25">
      <c r="A383" t="s">
        <v>2109</v>
      </c>
      <c r="B383" t="s">
        <v>1116</v>
      </c>
      <c r="C383" s="1">
        <v>45387.631157407413</v>
      </c>
      <c r="D383" t="s">
        <v>51</v>
      </c>
      <c r="E383" t="s">
        <v>1131</v>
      </c>
      <c r="F383" t="s">
        <v>53</v>
      </c>
      <c r="G383" t="s">
        <v>1118</v>
      </c>
      <c r="H383" t="s">
        <v>54</v>
      </c>
      <c r="I383" t="s">
        <v>41</v>
      </c>
      <c r="J383" t="s">
        <v>120</v>
      </c>
      <c r="K383">
        <v>24</v>
      </c>
      <c r="L383">
        <v>1.94</v>
      </c>
      <c r="N383" s="1"/>
      <c r="O383" t="s">
        <v>57</v>
      </c>
      <c r="P383">
        <v>15224.85</v>
      </c>
      <c r="Q383" t="s">
        <v>44</v>
      </c>
      <c r="R383" t="s">
        <v>114</v>
      </c>
      <c r="S383" t="s">
        <v>68</v>
      </c>
      <c r="T383" t="s">
        <v>100</v>
      </c>
      <c r="U383" t="s">
        <v>49</v>
      </c>
      <c r="V383" t="s">
        <v>49</v>
      </c>
      <c r="W383" t="s">
        <v>57</v>
      </c>
      <c r="X383">
        <f>YEAR(Table1[[#This Row],[BookingDate]])</f>
        <v>2024</v>
      </c>
      <c r="Y383" t="str">
        <f>TEXT(Table1[[#This Row],[BookingDate]],"mmm")</f>
        <v>Apr</v>
      </c>
      <c r="Z383" t="str">
        <f>TEXT(Table1[[#This Row],[BookingDate]],"mmm-yyy")</f>
        <v>Apr-2024</v>
      </c>
      <c r="AA383" t="str">
        <f>IF(Table1[[#This Row],[ResolutionHours]]="","Pending",IF(Table1[[#This Row],[ResolutionHours]]&lt;=4,"0-4 Hours",IF(Table1[[#This Row],[ResolutionHours]]&lt;=8,"5-8 Hours",IF(Table1[[#This Row],[ResolutionHours]]&lt;=24,"9-24 Hours",IF(Table1[[#This Row],[ResolutionHours]]&lt;=48,"25-48 Hours","48+ Hours")))))</f>
        <v>Pending</v>
      </c>
      <c r="AB383" t="str">
        <f>IF(Table1[[#This Row],[ResolutionHours]]="","",Table1[[#This Row],[ResolutionHours]]-Table1[[#This Row],[SLATargetHours]])</f>
        <v/>
      </c>
    </row>
    <row r="384" spans="1:28" x14ac:dyDescent="0.25">
      <c r="A384" t="s">
        <v>2855</v>
      </c>
      <c r="B384" t="s">
        <v>2126</v>
      </c>
      <c r="C384" s="1">
        <v>45387.776805555557</v>
      </c>
      <c r="D384" t="s">
        <v>87</v>
      </c>
      <c r="E384" t="s">
        <v>2136</v>
      </c>
      <c r="F384" t="s">
        <v>72</v>
      </c>
      <c r="G384" t="s">
        <v>2128</v>
      </c>
      <c r="H384" t="s">
        <v>109</v>
      </c>
      <c r="I384" t="s">
        <v>46</v>
      </c>
      <c r="J384" t="s">
        <v>118</v>
      </c>
      <c r="K384">
        <v>72</v>
      </c>
      <c r="L384">
        <v>2.0099999999999998</v>
      </c>
      <c r="M384">
        <v>43.58</v>
      </c>
      <c r="N384" s="1">
        <v>45389.592671712962</v>
      </c>
      <c r="O384" t="s">
        <v>43</v>
      </c>
      <c r="P384">
        <v>43.58</v>
      </c>
      <c r="Q384" t="s">
        <v>66</v>
      </c>
      <c r="R384" t="s">
        <v>92</v>
      </c>
      <c r="S384" t="s">
        <v>46</v>
      </c>
      <c r="T384" t="s">
        <v>85</v>
      </c>
      <c r="U384" t="s">
        <v>48</v>
      </c>
      <c r="V384" t="s">
        <v>49</v>
      </c>
      <c r="W384" t="s">
        <v>43</v>
      </c>
      <c r="X384">
        <f>YEAR(Table1[[#This Row],[BookingDate]])</f>
        <v>2024</v>
      </c>
      <c r="Y384" t="str">
        <f>TEXT(Table1[[#This Row],[BookingDate]],"mmm")</f>
        <v>Apr</v>
      </c>
      <c r="Z384" t="str">
        <f>TEXT(Table1[[#This Row],[BookingDate]],"mmm-yyy")</f>
        <v>Apr-2024</v>
      </c>
      <c r="AA384" t="str">
        <f>IF(Table1[[#This Row],[ResolutionHours]]="","Pending",IF(Table1[[#This Row],[ResolutionHours]]&lt;=4,"0-4 Hours",IF(Table1[[#This Row],[ResolutionHours]]&lt;=8,"5-8 Hours",IF(Table1[[#This Row],[ResolutionHours]]&lt;=24,"9-24 Hours",IF(Table1[[#This Row],[ResolutionHours]]&lt;=48,"25-48 Hours","48+ Hours")))))</f>
        <v>25-48 Hours</v>
      </c>
      <c r="AB384">
        <f>IF(Table1[[#This Row],[ResolutionHours]]="","",Table1[[#This Row],[ResolutionHours]]-Table1[[#This Row],[SLATargetHours]])</f>
        <v>-28.42</v>
      </c>
    </row>
    <row r="385" spans="1:28" x14ac:dyDescent="0.25">
      <c r="A385" t="s">
        <v>548</v>
      </c>
      <c r="B385" t="s">
        <v>35</v>
      </c>
      <c r="C385" s="1">
        <v>45387.803206018521</v>
      </c>
      <c r="D385" t="s">
        <v>87</v>
      </c>
      <c r="E385" t="s">
        <v>52</v>
      </c>
      <c r="F385" t="s">
        <v>130</v>
      </c>
      <c r="G385" t="s">
        <v>39</v>
      </c>
      <c r="H385" t="s">
        <v>40</v>
      </c>
      <c r="I385" t="s">
        <v>46</v>
      </c>
      <c r="J385" t="s">
        <v>78</v>
      </c>
      <c r="K385">
        <v>72</v>
      </c>
      <c r="L385">
        <v>6.68</v>
      </c>
      <c r="M385">
        <v>53.06</v>
      </c>
      <c r="N385" s="1">
        <v>45390.013843587963</v>
      </c>
      <c r="O385" t="s">
        <v>43</v>
      </c>
      <c r="P385">
        <v>53.06</v>
      </c>
      <c r="Q385" t="s">
        <v>66</v>
      </c>
      <c r="R385" t="s">
        <v>59</v>
      </c>
      <c r="S385" t="s">
        <v>46</v>
      </c>
      <c r="T385" t="s">
        <v>69</v>
      </c>
      <c r="U385" t="s">
        <v>49</v>
      </c>
      <c r="V385" t="s">
        <v>49</v>
      </c>
      <c r="W385" t="s">
        <v>43</v>
      </c>
      <c r="X385">
        <f>YEAR(Table1[[#This Row],[BookingDate]])</f>
        <v>2024</v>
      </c>
      <c r="Y385" t="str">
        <f>TEXT(Table1[[#This Row],[BookingDate]],"mmm")</f>
        <v>Apr</v>
      </c>
      <c r="Z385" t="str">
        <f>TEXT(Table1[[#This Row],[BookingDate]],"mmm-yyy")</f>
        <v>Apr-2024</v>
      </c>
      <c r="AA385" t="str">
        <f>IF(Table1[[#This Row],[ResolutionHours]]="","Pending",IF(Table1[[#This Row],[ResolutionHours]]&lt;=4,"0-4 Hours",IF(Table1[[#This Row],[ResolutionHours]]&lt;=8,"5-8 Hours",IF(Table1[[#This Row],[ResolutionHours]]&lt;=24,"9-24 Hours",IF(Table1[[#This Row],[ResolutionHours]]&lt;=48,"25-48 Hours","48+ Hours")))))</f>
        <v>48+ Hours</v>
      </c>
      <c r="AB385">
        <f>IF(Table1[[#This Row],[ResolutionHours]]="","",Table1[[#This Row],[ResolutionHours]]-Table1[[#This Row],[SLATargetHours]])</f>
        <v>-18.939999999999998</v>
      </c>
    </row>
    <row r="386" spans="1:28" x14ac:dyDescent="0.25">
      <c r="A386" t="s">
        <v>2612</v>
      </c>
      <c r="B386" t="s">
        <v>2126</v>
      </c>
      <c r="C386" s="1">
        <v>45387.861539351848</v>
      </c>
      <c r="D386" t="s">
        <v>36</v>
      </c>
      <c r="E386" t="s">
        <v>2127</v>
      </c>
      <c r="F386" t="s">
        <v>90</v>
      </c>
      <c r="G386" t="s">
        <v>2128</v>
      </c>
      <c r="H386" t="s">
        <v>54</v>
      </c>
      <c r="I386" t="s">
        <v>46</v>
      </c>
      <c r="J386" t="s">
        <v>110</v>
      </c>
      <c r="K386">
        <v>48</v>
      </c>
      <c r="L386">
        <v>4.8499999999999996</v>
      </c>
      <c r="N386" s="1"/>
      <c r="O386" t="s">
        <v>57</v>
      </c>
      <c r="P386">
        <v>15219.32</v>
      </c>
      <c r="Q386" t="s">
        <v>66</v>
      </c>
      <c r="R386" t="s">
        <v>92</v>
      </c>
      <c r="S386" t="s">
        <v>60</v>
      </c>
      <c r="T386" t="s">
        <v>121</v>
      </c>
      <c r="U386" t="s">
        <v>49</v>
      </c>
      <c r="V386" t="s">
        <v>48</v>
      </c>
      <c r="W386" t="s">
        <v>57</v>
      </c>
      <c r="X386">
        <f>YEAR(Table1[[#This Row],[BookingDate]])</f>
        <v>2024</v>
      </c>
      <c r="Y386" t="str">
        <f>TEXT(Table1[[#This Row],[BookingDate]],"mmm")</f>
        <v>Apr</v>
      </c>
      <c r="Z386" t="str">
        <f>TEXT(Table1[[#This Row],[BookingDate]],"mmm-yyy")</f>
        <v>Apr-2024</v>
      </c>
      <c r="AA386" t="str">
        <f>IF(Table1[[#This Row],[ResolutionHours]]="","Pending",IF(Table1[[#This Row],[ResolutionHours]]&lt;=4,"0-4 Hours",IF(Table1[[#This Row],[ResolutionHours]]&lt;=8,"5-8 Hours",IF(Table1[[#This Row],[ResolutionHours]]&lt;=24,"9-24 Hours",IF(Table1[[#This Row],[ResolutionHours]]&lt;=48,"25-48 Hours","48+ Hours")))))</f>
        <v>Pending</v>
      </c>
      <c r="AB386" t="str">
        <f>IF(Table1[[#This Row],[ResolutionHours]]="","",Table1[[#This Row],[ResolutionHours]]-Table1[[#This Row],[SLATargetHours]])</f>
        <v/>
      </c>
    </row>
    <row r="387" spans="1:28" x14ac:dyDescent="0.25">
      <c r="A387" t="s">
        <v>528</v>
      </c>
      <c r="B387" t="s">
        <v>35</v>
      </c>
      <c r="C387" s="1">
        <v>45388.362037037034</v>
      </c>
      <c r="D387" t="s">
        <v>51</v>
      </c>
      <c r="E387" t="s">
        <v>37</v>
      </c>
      <c r="F387" t="s">
        <v>72</v>
      </c>
      <c r="G387" t="s">
        <v>39</v>
      </c>
      <c r="H387" t="s">
        <v>54</v>
      </c>
      <c r="I387" t="s">
        <v>55</v>
      </c>
      <c r="J387" t="s">
        <v>91</v>
      </c>
      <c r="K387">
        <v>24</v>
      </c>
      <c r="L387">
        <v>5.28</v>
      </c>
      <c r="N387" s="1"/>
      <c r="O387" t="s">
        <v>57</v>
      </c>
      <c r="P387">
        <v>15207.31</v>
      </c>
      <c r="Q387" t="s">
        <v>44</v>
      </c>
      <c r="R387" t="s">
        <v>67</v>
      </c>
      <c r="S387" t="s">
        <v>96</v>
      </c>
      <c r="T387" t="s">
        <v>85</v>
      </c>
      <c r="U387" t="s">
        <v>49</v>
      </c>
      <c r="V387" t="s">
        <v>49</v>
      </c>
      <c r="W387" t="s">
        <v>57</v>
      </c>
      <c r="X387">
        <f>YEAR(Table1[[#This Row],[BookingDate]])</f>
        <v>2024</v>
      </c>
      <c r="Y387" t="str">
        <f>TEXT(Table1[[#This Row],[BookingDate]],"mmm")</f>
        <v>Apr</v>
      </c>
      <c r="Z387" t="str">
        <f>TEXT(Table1[[#This Row],[BookingDate]],"mmm-yyy")</f>
        <v>Apr-2024</v>
      </c>
      <c r="AA387" t="str">
        <f>IF(Table1[[#This Row],[ResolutionHours]]="","Pending",IF(Table1[[#This Row],[ResolutionHours]]&lt;=4,"0-4 Hours",IF(Table1[[#This Row],[ResolutionHours]]&lt;=8,"5-8 Hours",IF(Table1[[#This Row],[ResolutionHours]]&lt;=24,"9-24 Hours",IF(Table1[[#This Row],[ResolutionHours]]&lt;=48,"25-48 Hours","48+ Hours")))))</f>
        <v>Pending</v>
      </c>
      <c r="AB387" t="str">
        <f>IF(Table1[[#This Row],[ResolutionHours]]="","",Table1[[#This Row],[ResolutionHours]]-Table1[[#This Row],[SLATargetHours]])</f>
        <v/>
      </c>
    </row>
    <row r="388" spans="1:28" x14ac:dyDescent="0.25">
      <c r="A388" t="s">
        <v>784</v>
      </c>
      <c r="B388" t="s">
        <v>35</v>
      </c>
      <c r="C388" s="1">
        <v>45388.567164351851</v>
      </c>
      <c r="D388" t="s">
        <v>108</v>
      </c>
      <c r="E388" t="s">
        <v>37</v>
      </c>
      <c r="F388" t="s">
        <v>72</v>
      </c>
      <c r="G388" t="s">
        <v>39</v>
      </c>
      <c r="H388" t="s">
        <v>54</v>
      </c>
      <c r="I388" t="s">
        <v>46</v>
      </c>
      <c r="J388" t="s">
        <v>110</v>
      </c>
      <c r="K388">
        <v>4</v>
      </c>
      <c r="L388">
        <v>0.45</v>
      </c>
      <c r="N388" s="1"/>
      <c r="O388" t="s">
        <v>57</v>
      </c>
      <c r="P388">
        <v>15202.39</v>
      </c>
      <c r="Q388" t="s">
        <v>111</v>
      </c>
      <c r="R388" t="s">
        <v>59</v>
      </c>
      <c r="S388" t="s">
        <v>60</v>
      </c>
      <c r="T388" t="s">
        <v>75</v>
      </c>
      <c r="U388" t="s">
        <v>49</v>
      </c>
      <c r="V388" t="s">
        <v>49</v>
      </c>
      <c r="W388" t="s">
        <v>57</v>
      </c>
      <c r="X388">
        <f>YEAR(Table1[[#This Row],[BookingDate]])</f>
        <v>2024</v>
      </c>
      <c r="Y388" t="str">
        <f>TEXT(Table1[[#This Row],[BookingDate]],"mmm")</f>
        <v>Apr</v>
      </c>
      <c r="Z388" t="str">
        <f>TEXT(Table1[[#This Row],[BookingDate]],"mmm-yyy")</f>
        <v>Apr-2024</v>
      </c>
      <c r="AA388" t="str">
        <f>IF(Table1[[#This Row],[ResolutionHours]]="","Pending",IF(Table1[[#This Row],[ResolutionHours]]&lt;=4,"0-4 Hours",IF(Table1[[#This Row],[ResolutionHours]]&lt;=8,"5-8 Hours",IF(Table1[[#This Row],[ResolutionHours]]&lt;=24,"9-24 Hours",IF(Table1[[#This Row],[ResolutionHours]]&lt;=48,"25-48 Hours","48+ Hours")))))</f>
        <v>Pending</v>
      </c>
      <c r="AB388" t="str">
        <f>IF(Table1[[#This Row],[ResolutionHours]]="","",Table1[[#This Row],[ResolutionHours]]-Table1[[#This Row],[SLATargetHours]])</f>
        <v/>
      </c>
    </row>
    <row r="389" spans="1:28" x14ac:dyDescent="0.25">
      <c r="A389" t="s">
        <v>557</v>
      </c>
      <c r="B389" t="s">
        <v>35</v>
      </c>
      <c r="C389" s="1">
        <v>45388.650405092587</v>
      </c>
      <c r="D389" t="s">
        <v>87</v>
      </c>
      <c r="E389" t="s">
        <v>71</v>
      </c>
      <c r="F389" t="s">
        <v>130</v>
      </c>
      <c r="G389" t="s">
        <v>39</v>
      </c>
      <c r="H389" t="s">
        <v>54</v>
      </c>
      <c r="I389" t="s">
        <v>55</v>
      </c>
      <c r="J389" t="s">
        <v>118</v>
      </c>
      <c r="K389">
        <v>72</v>
      </c>
      <c r="L389">
        <v>6.63</v>
      </c>
      <c r="N389" s="1"/>
      <c r="O389" t="s">
        <v>57</v>
      </c>
      <c r="P389">
        <v>15200.39</v>
      </c>
      <c r="Q389" t="s">
        <v>44</v>
      </c>
      <c r="R389" t="s">
        <v>45</v>
      </c>
      <c r="S389" t="s">
        <v>46</v>
      </c>
      <c r="T389" t="s">
        <v>121</v>
      </c>
      <c r="U389" t="s">
        <v>49</v>
      </c>
      <c r="V389" t="s">
        <v>49</v>
      </c>
      <c r="W389" t="s">
        <v>57</v>
      </c>
      <c r="X389">
        <f>YEAR(Table1[[#This Row],[BookingDate]])</f>
        <v>2024</v>
      </c>
      <c r="Y389" t="str">
        <f>TEXT(Table1[[#This Row],[BookingDate]],"mmm")</f>
        <v>Apr</v>
      </c>
      <c r="Z389" t="str">
        <f>TEXT(Table1[[#This Row],[BookingDate]],"mmm-yyy")</f>
        <v>Apr-2024</v>
      </c>
      <c r="AA389" t="str">
        <f>IF(Table1[[#This Row],[ResolutionHours]]="","Pending",IF(Table1[[#This Row],[ResolutionHours]]&lt;=4,"0-4 Hours",IF(Table1[[#This Row],[ResolutionHours]]&lt;=8,"5-8 Hours",IF(Table1[[#This Row],[ResolutionHours]]&lt;=24,"9-24 Hours",IF(Table1[[#This Row],[ResolutionHours]]&lt;=48,"25-48 Hours","48+ Hours")))))</f>
        <v>Pending</v>
      </c>
      <c r="AB389" t="str">
        <f>IF(Table1[[#This Row],[ResolutionHours]]="","",Table1[[#This Row],[ResolutionHours]]-Table1[[#This Row],[SLATargetHours]])</f>
        <v/>
      </c>
    </row>
    <row r="390" spans="1:28" x14ac:dyDescent="0.25">
      <c r="A390" t="s">
        <v>1431</v>
      </c>
      <c r="B390" t="s">
        <v>1116</v>
      </c>
      <c r="C390" s="1">
        <v>45388.732824074083</v>
      </c>
      <c r="D390" t="s">
        <v>36</v>
      </c>
      <c r="E390" t="s">
        <v>1140</v>
      </c>
      <c r="F390" t="s">
        <v>38</v>
      </c>
      <c r="G390" t="s">
        <v>1118</v>
      </c>
      <c r="H390" t="s">
        <v>40</v>
      </c>
      <c r="I390" t="s">
        <v>73</v>
      </c>
      <c r="J390" t="s">
        <v>157</v>
      </c>
      <c r="K390">
        <v>48</v>
      </c>
      <c r="L390">
        <v>2.19</v>
      </c>
      <c r="M390">
        <v>13.63</v>
      </c>
      <c r="N390" s="1">
        <v>45389.300815381946</v>
      </c>
      <c r="O390" t="s">
        <v>43</v>
      </c>
      <c r="P390">
        <v>13.63</v>
      </c>
      <c r="Q390" t="s">
        <v>66</v>
      </c>
      <c r="R390" t="s">
        <v>67</v>
      </c>
      <c r="S390" t="s">
        <v>60</v>
      </c>
      <c r="T390" t="s">
        <v>47</v>
      </c>
      <c r="U390" t="s">
        <v>49</v>
      </c>
      <c r="V390" t="s">
        <v>49</v>
      </c>
      <c r="W390" t="s">
        <v>43</v>
      </c>
      <c r="X390">
        <f>YEAR(Table1[[#This Row],[BookingDate]])</f>
        <v>2024</v>
      </c>
      <c r="Y390" t="str">
        <f>TEXT(Table1[[#This Row],[BookingDate]],"mmm")</f>
        <v>Apr</v>
      </c>
      <c r="Z390" t="str">
        <f>TEXT(Table1[[#This Row],[BookingDate]],"mmm-yyy")</f>
        <v>Apr-2024</v>
      </c>
      <c r="AA390" t="str">
        <f>IF(Table1[[#This Row],[ResolutionHours]]="","Pending",IF(Table1[[#This Row],[ResolutionHours]]&lt;=4,"0-4 Hours",IF(Table1[[#This Row],[ResolutionHours]]&lt;=8,"5-8 Hours",IF(Table1[[#This Row],[ResolutionHours]]&lt;=24,"9-24 Hours",IF(Table1[[#This Row],[ResolutionHours]]&lt;=48,"25-48 Hours","48+ Hours")))))</f>
        <v>9-24 Hours</v>
      </c>
      <c r="AB390">
        <f>IF(Table1[[#This Row],[ResolutionHours]]="","",Table1[[#This Row],[ResolutionHours]]-Table1[[#This Row],[SLATargetHours]])</f>
        <v>-34.369999999999997</v>
      </c>
    </row>
    <row r="391" spans="1:28" x14ac:dyDescent="0.25">
      <c r="A391" t="s">
        <v>2979</v>
      </c>
      <c r="B391" t="s">
        <v>2126</v>
      </c>
      <c r="C391" s="1">
        <v>45388.788240740738</v>
      </c>
      <c r="D391" t="s">
        <v>87</v>
      </c>
      <c r="E391" t="s">
        <v>2163</v>
      </c>
      <c r="F391" t="s">
        <v>90</v>
      </c>
      <c r="G391" t="s">
        <v>2128</v>
      </c>
      <c r="H391" t="s">
        <v>40</v>
      </c>
      <c r="I391" t="s">
        <v>41</v>
      </c>
      <c r="J391" t="s">
        <v>65</v>
      </c>
      <c r="K391">
        <v>72</v>
      </c>
      <c r="L391">
        <v>4.46</v>
      </c>
      <c r="M391">
        <v>65.34</v>
      </c>
      <c r="N391" s="1">
        <v>45391.510703321757</v>
      </c>
      <c r="O391" t="s">
        <v>43</v>
      </c>
      <c r="P391">
        <v>65.34</v>
      </c>
      <c r="Q391" t="s">
        <v>44</v>
      </c>
      <c r="R391" t="s">
        <v>45</v>
      </c>
      <c r="S391" t="s">
        <v>96</v>
      </c>
      <c r="T391" t="s">
        <v>47</v>
      </c>
      <c r="U391" t="s">
        <v>49</v>
      </c>
      <c r="V391" t="s">
        <v>49</v>
      </c>
      <c r="W391" t="s">
        <v>43</v>
      </c>
      <c r="X391">
        <f>YEAR(Table1[[#This Row],[BookingDate]])</f>
        <v>2024</v>
      </c>
      <c r="Y391" t="str">
        <f>TEXT(Table1[[#This Row],[BookingDate]],"mmm")</f>
        <v>Apr</v>
      </c>
      <c r="Z391" t="str">
        <f>TEXT(Table1[[#This Row],[BookingDate]],"mmm-yyy")</f>
        <v>Apr-2024</v>
      </c>
      <c r="AA391" t="str">
        <f>IF(Table1[[#This Row],[ResolutionHours]]="","Pending",IF(Table1[[#This Row],[ResolutionHours]]&lt;=4,"0-4 Hours",IF(Table1[[#This Row],[ResolutionHours]]&lt;=8,"5-8 Hours",IF(Table1[[#This Row],[ResolutionHours]]&lt;=24,"9-24 Hours",IF(Table1[[#This Row],[ResolutionHours]]&lt;=48,"25-48 Hours","48+ Hours")))))</f>
        <v>48+ Hours</v>
      </c>
      <c r="AB391">
        <f>IF(Table1[[#This Row],[ResolutionHours]]="","",Table1[[#This Row],[ResolutionHours]]-Table1[[#This Row],[SLATargetHours]])</f>
        <v>-6.6599999999999966</v>
      </c>
    </row>
    <row r="392" spans="1:28" x14ac:dyDescent="0.25">
      <c r="A392" t="s">
        <v>2810</v>
      </c>
      <c r="B392" t="s">
        <v>2126</v>
      </c>
      <c r="C392" s="1">
        <v>45388.820219907408</v>
      </c>
      <c r="D392" t="s">
        <v>36</v>
      </c>
      <c r="E392" t="s">
        <v>2127</v>
      </c>
      <c r="F392" t="s">
        <v>38</v>
      </c>
      <c r="G392" t="s">
        <v>2128</v>
      </c>
      <c r="H392" t="s">
        <v>136</v>
      </c>
      <c r="I392" t="s">
        <v>46</v>
      </c>
      <c r="J392" t="s">
        <v>110</v>
      </c>
      <c r="K392">
        <v>48</v>
      </c>
      <c r="L392">
        <v>2.06</v>
      </c>
      <c r="N392" s="1"/>
      <c r="O392" t="s">
        <v>57</v>
      </c>
      <c r="P392">
        <v>15196.31</v>
      </c>
      <c r="Q392" t="s">
        <v>66</v>
      </c>
      <c r="R392" t="s">
        <v>45</v>
      </c>
      <c r="S392" t="s">
        <v>60</v>
      </c>
      <c r="T392" t="s">
        <v>61</v>
      </c>
      <c r="U392" t="s">
        <v>49</v>
      </c>
      <c r="V392" t="s">
        <v>49</v>
      </c>
      <c r="W392" t="s">
        <v>57</v>
      </c>
      <c r="X392">
        <f>YEAR(Table1[[#This Row],[BookingDate]])</f>
        <v>2024</v>
      </c>
      <c r="Y392" t="str">
        <f>TEXT(Table1[[#This Row],[BookingDate]],"mmm")</f>
        <v>Apr</v>
      </c>
      <c r="Z392" t="str">
        <f>TEXT(Table1[[#This Row],[BookingDate]],"mmm-yyy")</f>
        <v>Apr-2024</v>
      </c>
      <c r="AA392" t="str">
        <f>IF(Table1[[#This Row],[ResolutionHours]]="","Pending",IF(Table1[[#This Row],[ResolutionHours]]&lt;=4,"0-4 Hours",IF(Table1[[#This Row],[ResolutionHours]]&lt;=8,"5-8 Hours",IF(Table1[[#This Row],[ResolutionHours]]&lt;=24,"9-24 Hours",IF(Table1[[#This Row],[ResolutionHours]]&lt;=48,"25-48 Hours","48+ Hours")))))</f>
        <v>Pending</v>
      </c>
      <c r="AB392" t="str">
        <f>IF(Table1[[#This Row],[ResolutionHours]]="","",Table1[[#This Row],[ResolutionHours]]-Table1[[#This Row],[SLATargetHours]])</f>
        <v/>
      </c>
    </row>
    <row r="393" spans="1:28" x14ac:dyDescent="0.25">
      <c r="A393" t="s">
        <v>2734</v>
      </c>
      <c r="B393" t="s">
        <v>2126</v>
      </c>
      <c r="C393" s="1">
        <v>45388.838738425933</v>
      </c>
      <c r="D393" t="s">
        <v>87</v>
      </c>
      <c r="E393" t="s">
        <v>2163</v>
      </c>
      <c r="F393" t="s">
        <v>130</v>
      </c>
      <c r="G393" t="s">
        <v>2128</v>
      </c>
      <c r="H393" t="s">
        <v>54</v>
      </c>
      <c r="I393" t="s">
        <v>46</v>
      </c>
      <c r="J393" t="s">
        <v>132</v>
      </c>
      <c r="K393">
        <v>72</v>
      </c>
      <c r="L393">
        <v>7.84</v>
      </c>
      <c r="N393" s="1"/>
      <c r="O393" t="s">
        <v>57</v>
      </c>
      <c r="P393">
        <v>15195.87</v>
      </c>
      <c r="Q393" t="s">
        <v>66</v>
      </c>
      <c r="R393" t="s">
        <v>67</v>
      </c>
      <c r="S393" t="s">
        <v>60</v>
      </c>
      <c r="T393" t="s">
        <v>61</v>
      </c>
      <c r="U393" t="s">
        <v>49</v>
      </c>
      <c r="V393" t="s">
        <v>49</v>
      </c>
      <c r="W393" t="s">
        <v>57</v>
      </c>
      <c r="X393">
        <f>YEAR(Table1[[#This Row],[BookingDate]])</f>
        <v>2024</v>
      </c>
      <c r="Y393" t="str">
        <f>TEXT(Table1[[#This Row],[BookingDate]],"mmm")</f>
        <v>Apr</v>
      </c>
      <c r="Z393" t="str">
        <f>TEXT(Table1[[#This Row],[BookingDate]],"mmm-yyy")</f>
        <v>Apr-2024</v>
      </c>
      <c r="AA393" t="str">
        <f>IF(Table1[[#This Row],[ResolutionHours]]="","Pending",IF(Table1[[#This Row],[ResolutionHours]]&lt;=4,"0-4 Hours",IF(Table1[[#This Row],[ResolutionHours]]&lt;=8,"5-8 Hours",IF(Table1[[#This Row],[ResolutionHours]]&lt;=24,"9-24 Hours",IF(Table1[[#This Row],[ResolutionHours]]&lt;=48,"25-48 Hours","48+ Hours")))))</f>
        <v>Pending</v>
      </c>
      <c r="AB393" t="str">
        <f>IF(Table1[[#This Row],[ResolutionHours]]="","",Table1[[#This Row],[ResolutionHours]]-Table1[[#This Row],[SLATargetHours]])</f>
        <v/>
      </c>
    </row>
    <row r="394" spans="1:28" x14ac:dyDescent="0.25">
      <c r="A394" t="s">
        <v>2667</v>
      </c>
      <c r="B394" t="s">
        <v>2126</v>
      </c>
      <c r="C394" s="1">
        <v>45388.982592592591</v>
      </c>
      <c r="D394" t="s">
        <v>87</v>
      </c>
      <c r="E394" t="s">
        <v>2138</v>
      </c>
      <c r="F394" t="s">
        <v>95</v>
      </c>
      <c r="G394" t="s">
        <v>2128</v>
      </c>
      <c r="H394" t="s">
        <v>54</v>
      </c>
      <c r="I394" t="s">
        <v>46</v>
      </c>
      <c r="J394" t="s">
        <v>134</v>
      </c>
      <c r="K394">
        <v>72</v>
      </c>
      <c r="L394">
        <v>6.1</v>
      </c>
      <c r="N394" s="1"/>
      <c r="O394" t="s">
        <v>57</v>
      </c>
      <c r="P394">
        <v>15192.42</v>
      </c>
      <c r="Q394" t="s">
        <v>44</v>
      </c>
      <c r="R394" t="s">
        <v>114</v>
      </c>
      <c r="S394" t="s">
        <v>68</v>
      </c>
      <c r="T394" t="s">
        <v>61</v>
      </c>
      <c r="U394" t="s">
        <v>49</v>
      </c>
      <c r="V394" t="s">
        <v>49</v>
      </c>
      <c r="W394" t="s">
        <v>57</v>
      </c>
      <c r="X394">
        <f>YEAR(Table1[[#This Row],[BookingDate]])</f>
        <v>2024</v>
      </c>
      <c r="Y394" t="str">
        <f>TEXT(Table1[[#This Row],[BookingDate]],"mmm")</f>
        <v>Apr</v>
      </c>
      <c r="Z394" t="str">
        <f>TEXT(Table1[[#This Row],[BookingDate]],"mmm-yyy")</f>
        <v>Apr-2024</v>
      </c>
      <c r="AA394" t="str">
        <f>IF(Table1[[#This Row],[ResolutionHours]]="","Pending",IF(Table1[[#This Row],[ResolutionHours]]&lt;=4,"0-4 Hours",IF(Table1[[#This Row],[ResolutionHours]]&lt;=8,"5-8 Hours",IF(Table1[[#This Row],[ResolutionHours]]&lt;=24,"9-24 Hours",IF(Table1[[#This Row],[ResolutionHours]]&lt;=48,"25-48 Hours","48+ Hours")))))</f>
        <v>Pending</v>
      </c>
      <c r="AB394" t="str">
        <f>IF(Table1[[#This Row],[ResolutionHours]]="","",Table1[[#This Row],[ResolutionHours]]-Table1[[#This Row],[SLATargetHours]])</f>
        <v/>
      </c>
    </row>
    <row r="395" spans="1:28" x14ac:dyDescent="0.25">
      <c r="A395" t="s">
        <v>2798</v>
      </c>
      <c r="B395" t="s">
        <v>2126</v>
      </c>
      <c r="C395" s="1">
        <v>45389.429745370369</v>
      </c>
      <c r="D395" t="s">
        <v>87</v>
      </c>
      <c r="E395" t="s">
        <v>2163</v>
      </c>
      <c r="F395" t="s">
        <v>72</v>
      </c>
      <c r="G395" t="s">
        <v>2128</v>
      </c>
      <c r="H395" t="s">
        <v>40</v>
      </c>
      <c r="I395" t="s">
        <v>73</v>
      </c>
      <c r="J395" t="s">
        <v>78</v>
      </c>
      <c r="K395">
        <v>72</v>
      </c>
      <c r="L395">
        <v>10.97</v>
      </c>
      <c r="M395">
        <v>31.24</v>
      </c>
      <c r="N395" s="1">
        <v>45390.731370439818</v>
      </c>
      <c r="O395" t="s">
        <v>43</v>
      </c>
      <c r="P395">
        <v>31.24</v>
      </c>
      <c r="Q395" t="s">
        <v>58</v>
      </c>
      <c r="R395" t="s">
        <v>92</v>
      </c>
      <c r="S395" t="s">
        <v>68</v>
      </c>
      <c r="T395" t="s">
        <v>115</v>
      </c>
      <c r="U395" t="s">
        <v>49</v>
      </c>
      <c r="V395" t="s">
        <v>49</v>
      </c>
      <c r="W395" t="s">
        <v>43</v>
      </c>
      <c r="X395">
        <f>YEAR(Table1[[#This Row],[BookingDate]])</f>
        <v>2024</v>
      </c>
      <c r="Y395" t="str">
        <f>TEXT(Table1[[#This Row],[BookingDate]],"mmm")</f>
        <v>Apr</v>
      </c>
      <c r="Z395" t="str">
        <f>TEXT(Table1[[#This Row],[BookingDate]],"mmm-yyy")</f>
        <v>Apr-2024</v>
      </c>
      <c r="AA395" t="str">
        <f>IF(Table1[[#This Row],[ResolutionHours]]="","Pending",IF(Table1[[#This Row],[ResolutionHours]]&lt;=4,"0-4 Hours",IF(Table1[[#This Row],[ResolutionHours]]&lt;=8,"5-8 Hours",IF(Table1[[#This Row],[ResolutionHours]]&lt;=24,"9-24 Hours",IF(Table1[[#This Row],[ResolutionHours]]&lt;=48,"25-48 Hours","48+ Hours")))))</f>
        <v>25-48 Hours</v>
      </c>
      <c r="AB395">
        <f>IF(Table1[[#This Row],[ResolutionHours]]="","",Table1[[#This Row],[ResolutionHours]]-Table1[[#This Row],[SLATargetHours]])</f>
        <v>-40.760000000000005</v>
      </c>
    </row>
    <row r="396" spans="1:28" x14ac:dyDescent="0.25">
      <c r="A396" t="s">
        <v>1356</v>
      </c>
      <c r="B396" t="s">
        <v>1116</v>
      </c>
      <c r="C396" s="1">
        <v>45389.587337962963</v>
      </c>
      <c r="D396" t="s">
        <v>51</v>
      </c>
      <c r="E396" t="s">
        <v>1131</v>
      </c>
      <c r="F396" t="s">
        <v>72</v>
      </c>
      <c r="G396" t="s">
        <v>1118</v>
      </c>
      <c r="H396" t="s">
        <v>54</v>
      </c>
      <c r="I396" t="s">
        <v>82</v>
      </c>
      <c r="J396" t="s">
        <v>113</v>
      </c>
      <c r="K396">
        <v>24</v>
      </c>
      <c r="L396">
        <v>3.78</v>
      </c>
      <c r="N396" s="1"/>
      <c r="O396" t="s">
        <v>57</v>
      </c>
      <c r="P396">
        <v>15177.9</v>
      </c>
      <c r="Q396" t="s">
        <v>44</v>
      </c>
      <c r="R396" t="s">
        <v>67</v>
      </c>
      <c r="S396" t="s">
        <v>68</v>
      </c>
      <c r="T396" t="s">
        <v>93</v>
      </c>
      <c r="U396" t="s">
        <v>49</v>
      </c>
      <c r="V396" t="s">
        <v>49</v>
      </c>
      <c r="W396" t="s">
        <v>57</v>
      </c>
      <c r="X396">
        <f>YEAR(Table1[[#This Row],[BookingDate]])</f>
        <v>2024</v>
      </c>
      <c r="Y396" t="str">
        <f>TEXT(Table1[[#This Row],[BookingDate]],"mmm")</f>
        <v>Apr</v>
      </c>
      <c r="Z396" t="str">
        <f>TEXT(Table1[[#This Row],[BookingDate]],"mmm-yyy")</f>
        <v>Apr-2024</v>
      </c>
      <c r="AA396" t="str">
        <f>IF(Table1[[#This Row],[ResolutionHours]]="","Pending",IF(Table1[[#This Row],[ResolutionHours]]&lt;=4,"0-4 Hours",IF(Table1[[#This Row],[ResolutionHours]]&lt;=8,"5-8 Hours",IF(Table1[[#This Row],[ResolutionHours]]&lt;=24,"9-24 Hours",IF(Table1[[#This Row],[ResolutionHours]]&lt;=48,"25-48 Hours","48+ Hours")))))</f>
        <v>Pending</v>
      </c>
      <c r="AB396" t="str">
        <f>IF(Table1[[#This Row],[ResolutionHours]]="","",Table1[[#This Row],[ResolutionHours]]-Table1[[#This Row],[SLATargetHours]])</f>
        <v/>
      </c>
    </row>
    <row r="397" spans="1:28" x14ac:dyDescent="0.25">
      <c r="A397" t="s">
        <v>1062</v>
      </c>
      <c r="B397" t="s">
        <v>35</v>
      </c>
      <c r="C397" s="1">
        <v>45390.023148148153</v>
      </c>
      <c r="D397" t="s">
        <v>51</v>
      </c>
      <c r="E397" t="s">
        <v>123</v>
      </c>
      <c r="F397" t="s">
        <v>95</v>
      </c>
      <c r="G397" t="s">
        <v>39</v>
      </c>
      <c r="H397" t="s">
        <v>40</v>
      </c>
      <c r="I397" t="s">
        <v>41</v>
      </c>
      <c r="J397" t="s">
        <v>118</v>
      </c>
      <c r="K397">
        <v>24</v>
      </c>
      <c r="L397">
        <v>3.84</v>
      </c>
      <c r="M397">
        <v>16.2</v>
      </c>
      <c r="N397" s="1">
        <v>45390.698241458333</v>
      </c>
      <c r="O397" t="s">
        <v>43</v>
      </c>
      <c r="P397">
        <v>16.2</v>
      </c>
      <c r="Q397" t="s">
        <v>58</v>
      </c>
      <c r="R397" t="s">
        <v>45</v>
      </c>
      <c r="S397" t="s">
        <v>60</v>
      </c>
      <c r="T397" t="s">
        <v>93</v>
      </c>
      <c r="U397" t="s">
        <v>49</v>
      </c>
      <c r="V397" t="s">
        <v>49</v>
      </c>
      <c r="W397" t="s">
        <v>43</v>
      </c>
      <c r="X397">
        <f>YEAR(Table1[[#This Row],[BookingDate]])</f>
        <v>2024</v>
      </c>
      <c r="Y397" t="str">
        <f>TEXT(Table1[[#This Row],[BookingDate]],"mmm")</f>
        <v>Apr</v>
      </c>
      <c r="Z397" t="str">
        <f>TEXT(Table1[[#This Row],[BookingDate]],"mmm-yyy")</f>
        <v>Apr-2024</v>
      </c>
      <c r="AA397" t="str">
        <f>IF(Table1[[#This Row],[ResolutionHours]]="","Pending",IF(Table1[[#This Row],[ResolutionHours]]&lt;=4,"0-4 Hours",IF(Table1[[#This Row],[ResolutionHours]]&lt;=8,"5-8 Hours",IF(Table1[[#This Row],[ResolutionHours]]&lt;=24,"9-24 Hours",IF(Table1[[#This Row],[ResolutionHours]]&lt;=48,"25-48 Hours","48+ Hours")))))</f>
        <v>9-24 Hours</v>
      </c>
      <c r="AB397">
        <f>IF(Table1[[#This Row],[ResolutionHours]]="","",Table1[[#This Row],[ResolutionHours]]-Table1[[#This Row],[SLATargetHours]])</f>
        <v>-7.8000000000000007</v>
      </c>
    </row>
    <row r="398" spans="1:28" x14ac:dyDescent="0.25">
      <c r="A398" t="s">
        <v>718</v>
      </c>
      <c r="B398" t="s">
        <v>35</v>
      </c>
      <c r="C398" s="1">
        <v>45390.357662037037</v>
      </c>
      <c r="D398" t="s">
        <v>87</v>
      </c>
      <c r="E398" t="s">
        <v>71</v>
      </c>
      <c r="F398" t="s">
        <v>90</v>
      </c>
      <c r="G398" t="s">
        <v>39</v>
      </c>
      <c r="H398" t="s">
        <v>40</v>
      </c>
      <c r="I398" t="s">
        <v>73</v>
      </c>
      <c r="J398" t="s">
        <v>118</v>
      </c>
      <c r="K398">
        <v>72</v>
      </c>
      <c r="L398">
        <v>0.78</v>
      </c>
      <c r="M398">
        <v>99.01</v>
      </c>
      <c r="N398" s="1">
        <v>45394.482976412037</v>
      </c>
      <c r="O398" t="s">
        <v>128</v>
      </c>
      <c r="P398">
        <v>99.01</v>
      </c>
      <c r="Q398" t="s">
        <v>66</v>
      </c>
      <c r="R398" t="s">
        <v>67</v>
      </c>
      <c r="S398" t="s">
        <v>60</v>
      </c>
      <c r="T398" t="s">
        <v>115</v>
      </c>
      <c r="U398" t="s">
        <v>49</v>
      </c>
      <c r="V398" t="s">
        <v>49</v>
      </c>
      <c r="W398" t="s">
        <v>128</v>
      </c>
      <c r="X398">
        <f>YEAR(Table1[[#This Row],[BookingDate]])</f>
        <v>2024</v>
      </c>
      <c r="Y398" t="str">
        <f>TEXT(Table1[[#This Row],[BookingDate]],"mmm")</f>
        <v>Apr</v>
      </c>
      <c r="Z398" t="str">
        <f>TEXT(Table1[[#This Row],[BookingDate]],"mmm-yyy")</f>
        <v>Apr-2024</v>
      </c>
      <c r="AA398" t="str">
        <f>IF(Table1[[#This Row],[ResolutionHours]]="","Pending",IF(Table1[[#This Row],[ResolutionHours]]&lt;=4,"0-4 Hours",IF(Table1[[#This Row],[ResolutionHours]]&lt;=8,"5-8 Hours",IF(Table1[[#This Row],[ResolutionHours]]&lt;=24,"9-24 Hours",IF(Table1[[#This Row],[ResolutionHours]]&lt;=48,"25-48 Hours","48+ Hours")))))</f>
        <v>48+ Hours</v>
      </c>
      <c r="AB398">
        <f>IF(Table1[[#This Row],[ResolutionHours]]="","",Table1[[#This Row],[ResolutionHours]]-Table1[[#This Row],[SLATargetHours]])</f>
        <v>27.010000000000005</v>
      </c>
    </row>
    <row r="399" spans="1:28" x14ac:dyDescent="0.25">
      <c r="A399" t="s">
        <v>2027</v>
      </c>
      <c r="B399" t="s">
        <v>1116</v>
      </c>
      <c r="C399" s="1">
        <v>45390.446099537039</v>
      </c>
      <c r="D399" t="s">
        <v>51</v>
      </c>
      <c r="E399" t="s">
        <v>1140</v>
      </c>
      <c r="F399" t="s">
        <v>53</v>
      </c>
      <c r="G399" t="s">
        <v>1118</v>
      </c>
      <c r="H399" t="s">
        <v>40</v>
      </c>
      <c r="I399" t="s">
        <v>46</v>
      </c>
      <c r="J399" t="s">
        <v>113</v>
      </c>
      <c r="K399">
        <v>24</v>
      </c>
      <c r="L399">
        <v>1.97</v>
      </c>
      <c r="M399">
        <v>11.76</v>
      </c>
      <c r="N399" s="1">
        <v>45390.936063923611</v>
      </c>
      <c r="O399" t="s">
        <v>43</v>
      </c>
      <c r="P399">
        <v>11.76</v>
      </c>
      <c r="Q399" t="s">
        <v>66</v>
      </c>
      <c r="R399" t="s">
        <v>67</v>
      </c>
      <c r="S399" t="s">
        <v>68</v>
      </c>
      <c r="T399" t="s">
        <v>121</v>
      </c>
      <c r="U399" t="s">
        <v>49</v>
      </c>
      <c r="V399" t="s">
        <v>49</v>
      </c>
      <c r="W399" t="s">
        <v>43</v>
      </c>
      <c r="X399">
        <f>YEAR(Table1[[#This Row],[BookingDate]])</f>
        <v>2024</v>
      </c>
      <c r="Y399" t="str">
        <f>TEXT(Table1[[#This Row],[BookingDate]],"mmm")</f>
        <v>Apr</v>
      </c>
      <c r="Z399" t="str">
        <f>TEXT(Table1[[#This Row],[BookingDate]],"mmm-yyy")</f>
        <v>Apr-2024</v>
      </c>
      <c r="AA399" t="str">
        <f>IF(Table1[[#This Row],[ResolutionHours]]="","Pending",IF(Table1[[#This Row],[ResolutionHours]]&lt;=4,"0-4 Hours",IF(Table1[[#This Row],[ResolutionHours]]&lt;=8,"5-8 Hours",IF(Table1[[#This Row],[ResolutionHours]]&lt;=24,"9-24 Hours",IF(Table1[[#This Row],[ResolutionHours]]&lt;=48,"25-48 Hours","48+ Hours")))))</f>
        <v>9-24 Hours</v>
      </c>
      <c r="AB399">
        <f>IF(Table1[[#This Row],[ResolutionHours]]="","",Table1[[#This Row],[ResolutionHours]]-Table1[[#This Row],[SLATargetHours]])</f>
        <v>-12.24</v>
      </c>
    </row>
    <row r="400" spans="1:28" x14ac:dyDescent="0.25">
      <c r="A400" t="s">
        <v>2355</v>
      </c>
      <c r="B400" t="s">
        <v>2126</v>
      </c>
      <c r="C400" s="1">
        <v>45390.464768518519</v>
      </c>
      <c r="D400" t="s">
        <v>51</v>
      </c>
      <c r="E400" t="s">
        <v>2136</v>
      </c>
      <c r="F400" t="s">
        <v>90</v>
      </c>
      <c r="G400" t="s">
        <v>2128</v>
      </c>
      <c r="H400" t="s">
        <v>40</v>
      </c>
      <c r="I400" t="s">
        <v>55</v>
      </c>
      <c r="J400" t="s">
        <v>91</v>
      </c>
      <c r="K400">
        <v>24</v>
      </c>
      <c r="L400">
        <v>2.2799999999999998</v>
      </c>
      <c r="M400">
        <v>8.15</v>
      </c>
      <c r="N400" s="1">
        <v>45390.804173472221</v>
      </c>
      <c r="O400" t="s">
        <v>43</v>
      </c>
      <c r="P400">
        <v>8.15</v>
      </c>
      <c r="Q400" t="s">
        <v>44</v>
      </c>
      <c r="R400" t="s">
        <v>92</v>
      </c>
      <c r="S400" t="s">
        <v>46</v>
      </c>
      <c r="T400" t="s">
        <v>69</v>
      </c>
      <c r="U400" t="s">
        <v>49</v>
      </c>
      <c r="V400" t="s">
        <v>49</v>
      </c>
      <c r="W400" t="s">
        <v>43</v>
      </c>
      <c r="X400">
        <f>YEAR(Table1[[#This Row],[BookingDate]])</f>
        <v>2024</v>
      </c>
      <c r="Y400" t="str">
        <f>TEXT(Table1[[#This Row],[BookingDate]],"mmm")</f>
        <v>Apr</v>
      </c>
      <c r="Z400" t="str">
        <f>TEXT(Table1[[#This Row],[BookingDate]],"mmm-yyy")</f>
        <v>Apr-2024</v>
      </c>
      <c r="AA400" t="str">
        <f>IF(Table1[[#This Row],[ResolutionHours]]="","Pending",IF(Table1[[#This Row],[ResolutionHours]]&lt;=4,"0-4 Hours",IF(Table1[[#This Row],[ResolutionHours]]&lt;=8,"5-8 Hours",IF(Table1[[#This Row],[ResolutionHours]]&lt;=24,"9-24 Hours",IF(Table1[[#This Row],[ResolutionHours]]&lt;=48,"25-48 Hours","48+ Hours")))))</f>
        <v>9-24 Hours</v>
      </c>
      <c r="AB400">
        <f>IF(Table1[[#This Row],[ResolutionHours]]="","",Table1[[#This Row],[ResolutionHours]]-Table1[[#This Row],[SLATargetHours]])</f>
        <v>-15.85</v>
      </c>
    </row>
    <row r="401" spans="1:28" x14ac:dyDescent="0.25">
      <c r="A401" t="s">
        <v>1714</v>
      </c>
      <c r="B401" t="s">
        <v>1116</v>
      </c>
      <c r="C401" s="1">
        <v>45390.471273148149</v>
      </c>
      <c r="D401" t="s">
        <v>51</v>
      </c>
      <c r="E401" t="s">
        <v>1131</v>
      </c>
      <c r="F401" t="s">
        <v>72</v>
      </c>
      <c r="G401" t="s">
        <v>1118</v>
      </c>
      <c r="H401" t="s">
        <v>40</v>
      </c>
      <c r="I401" t="s">
        <v>64</v>
      </c>
      <c r="J401" t="s">
        <v>120</v>
      </c>
      <c r="K401">
        <v>24</v>
      </c>
      <c r="L401">
        <v>0.47</v>
      </c>
      <c r="M401">
        <v>9.77</v>
      </c>
      <c r="N401" s="1">
        <v>45390.878251458344</v>
      </c>
      <c r="O401" t="s">
        <v>43</v>
      </c>
      <c r="P401">
        <v>9.77</v>
      </c>
      <c r="Q401" t="s">
        <v>58</v>
      </c>
      <c r="R401" t="s">
        <v>67</v>
      </c>
      <c r="S401" t="s">
        <v>68</v>
      </c>
      <c r="T401" t="s">
        <v>100</v>
      </c>
      <c r="U401" t="s">
        <v>49</v>
      </c>
      <c r="V401" t="s">
        <v>49</v>
      </c>
      <c r="W401" t="s">
        <v>43</v>
      </c>
      <c r="X401">
        <f>YEAR(Table1[[#This Row],[BookingDate]])</f>
        <v>2024</v>
      </c>
      <c r="Y401" t="str">
        <f>TEXT(Table1[[#This Row],[BookingDate]],"mmm")</f>
        <v>Apr</v>
      </c>
      <c r="Z401" t="str">
        <f>TEXT(Table1[[#This Row],[BookingDate]],"mmm-yyy")</f>
        <v>Apr-2024</v>
      </c>
      <c r="AA401" t="str">
        <f>IF(Table1[[#This Row],[ResolutionHours]]="","Pending",IF(Table1[[#This Row],[ResolutionHours]]&lt;=4,"0-4 Hours",IF(Table1[[#This Row],[ResolutionHours]]&lt;=8,"5-8 Hours",IF(Table1[[#This Row],[ResolutionHours]]&lt;=24,"9-24 Hours",IF(Table1[[#This Row],[ResolutionHours]]&lt;=48,"25-48 Hours","48+ Hours")))))</f>
        <v>9-24 Hours</v>
      </c>
      <c r="AB401">
        <f>IF(Table1[[#This Row],[ResolutionHours]]="","",Table1[[#This Row],[ResolutionHours]]-Table1[[#This Row],[SLATargetHours]])</f>
        <v>-14.23</v>
      </c>
    </row>
    <row r="402" spans="1:28" x14ac:dyDescent="0.25">
      <c r="A402" t="s">
        <v>1594</v>
      </c>
      <c r="B402" t="s">
        <v>1116</v>
      </c>
      <c r="C402" s="1">
        <v>45390.569004629629</v>
      </c>
      <c r="D402" t="s">
        <v>51</v>
      </c>
      <c r="E402" t="s">
        <v>1140</v>
      </c>
      <c r="F402" t="s">
        <v>38</v>
      </c>
      <c r="G402" t="s">
        <v>1118</v>
      </c>
      <c r="H402" t="s">
        <v>40</v>
      </c>
      <c r="I402" t="s">
        <v>64</v>
      </c>
      <c r="J402" t="s">
        <v>106</v>
      </c>
      <c r="K402">
        <v>24</v>
      </c>
      <c r="L402">
        <v>6.02</v>
      </c>
      <c r="M402">
        <v>51.47</v>
      </c>
      <c r="N402" s="1">
        <v>45392.713759722217</v>
      </c>
      <c r="O402" t="s">
        <v>128</v>
      </c>
      <c r="P402">
        <v>51.47</v>
      </c>
      <c r="Q402" t="s">
        <v>58</v>
      </c>
      <c r="R402" t="s">
        <v>45</v>
      </c>
      <c r="S402" t="s">
        <v>96</v>
      </c>
      <c r="T402" t="s">
        <v>100</v>
      </c>
      <c r="U402" t="s">
        <v>49</v>
      </c>
      <c r="V402" t="s">
        <v>48</v>
      </c>
      <c r="W402" t="s">
        <v>128</v>
      </c>
      <c r="X402">
        <f>YEAR(Table1[[#This Row],[BookingDate]])</f>
        <v>2024</v>
      </c>
      <c r="Y402" t="str">
        <f>TEXT(Table1[[#This Row],[BookingDate]],"mmm")</f>
        <v>Apr</v>
      </c>
      <c r="Z402" t="str">
        <f>TEXT(Table1[[#This Row],[BookingDate]],"mmm-yyy")</f>
        <v>Apr-2024</v>
      </c>
      <c r="AA402" t="str">
        <f>IF(Table1[[#This Row],[ResolutionHours]]="","Pending",IF(Table1[[#This Row],[ResolutionHours]]&lt;=4,"0-4 Hours",IF(Table1[[#This Row],[ResolutionHours]]&lt;=8,"5-8 Hours",IF(Table1[[#This Row],[ResolutionHours]]&lt;=24,"9-24 Hours",IF(Table1[[#This Row],[ResolutionHours]]&lt;=48,"25-48 Hours","48+ Hours")))))</f>
        <v>48+ Hours</v>
      </c>
      <c r="AB402">
        <f>IF(Table1[[#This Row],[ResolutionHours]]="","",Table1[[#This Row],[ResolutionHours]]-Table1[[#This Row],[SLATargetHours]])</f>
        <v>27.47</v>
      </c>
    </row>
    <row r="403" spans="1:28" x14ac:dyDescent="0.25">
      <c r="A403" t="s">
        <v>1348</v>
      </c>
      <c r="B403" t="s">
        <v>1116</v>
      </c>
      <c r="C403" s="1">
        <v>45390.95579861111</v>
      </c>
      <c r="D403" t="s">
        <v>36</v>
      </c>
      <c r="E403" t="s">
        <v>1134</v>
      </c>
      <c r="F403" t="s">
        <v>38</v>
      </c>
      <c r="G403" t="s">
        <v>1118</v>
      </c>
      <c r="H403" t="s">
        <v>63</v>
      </c>
      <c r="I403" t="s">
        <v>64</v>
      </c>
      <c r="J403" t="s">
        <v>78</v>
      </c>
      <c r="K403">
        <v>48</v>
      </c>
      <c r="L403">
        <v>8.56</v>
      </c>
      <c r="N403" s="1"/>
      <c r="O403" t="s">
        <v>57</v>
      </c>
      <c r="P403">
        <v>15145.06</v>
      </c>
      <c r="Q403" t="s">
        <v>44</v>
      </c>
      <c r="R403" t="s">
        <v>59</v>
      </c>
      <c r="S403" t="s">
        <v>60</v>
      </c>
      <c r="T403" t="s">
        <v>75</v>
      </c>
      <c r="U403" t="s">
        <v>49</v>
      </c>
      <c r="V403" t="s">
        <v>49</v>
      </c>
      <c r="W403" t="s">
        <v>57</v>
      </c>
      <c r="X403">
        <f>YEAR(Table1[[#This Row],[BookingDate]])</f>
        <v>2024</v>
      </c>
      <c r="Y403" t="str">
        <f>TEXT(Table1[[#This Row],[BookingDate]],"mmm")</f>
        <v>Apr</v>
      </c>
      <c r="Z403" t="str">
        <f>TEXT(Table1[[#This Row],[BookingDate]],"mmm-yyy")</f>
        <v>Apr-2024</v>
      </c>
      <c r="AA403" t="str">
        <f>IF(Table1[[#This Row],[ResolutionHours]]="","Pending",IF(Table1[[#This Row],[ResolutionHours]]&lt;=4,"0-4 Hours",IF(Table1[[#This Row],[ResolutionHours]]&lt;=8,"5-8 Hours",IF(Table1[[#This Row],[ResolutionHours]]&lt;=24,"9-24 Hours",IF(Table1[[#This Row],[ResolutionHours]]&lt;=48,"25-48 Hours","48+ Hours")))))</f>
        <v>Pending</v>
      </c>
      <c r="AB403" t="str">
        <f>IF(Table1[[#This Row],[ResolutionHours]]="","",Table1[[#This Row],[ResolutionHours]]-Table1[[#This Row],[SLATargetHours]])</f>
        <v/>
      </c>
    </row>
    <row r="404" spans="1:28" x14ac:dyDescent="0.25">
      <c r="A404" t="s">
        <v>2640</v>
      </c>
      <c r="B404" t="s">
        <v>2126</v>
      </c>
      <c r="C404" s="1">
        <v>45391.173402777778</v>
      </c>
      <c r="D404" t="s">
        <v>36</v>
      </c>
      <c r="E404" t="s">
        <v>2153</v>
      </c>
      <c r="F404" t="s">
        <v>130</v>
      </c>
      <c r="G404" t="s">
        <v>2128</v>
      </c>
      <c r="H404" t="s">
        <v>63</v>
      </c>
      <c r="I404" t="s">
        <v>73</v>
      </c>
      <c r="J404" t="s">
        <v>65</v>
      </c>
      <c r="K404">
        <v>48</v>
      </c>
      <c r="L404">
        <v>2.15</v>
      </c>
      <c r="N404" s="1"/>
      <c r="O404" t="s">
        <v>57</v>
      </c>
      <c r="P404">
        <v>15139.84</v>
      </c>
      <c r="Q404" t="s">
        <v>66</v>
      </c>
      <c r="R404" t="s">
        <v>59</v>
      </c>
      <c r="S404" t="s">
        <v>79</v>
      </c>
      <c r="T404" t="s">
        <v>115</v>
      </c>
      <c r="U404" t="s">
        <v>49</v>
      </c>
      <c r="V404" t="s">
        <v>49</v>
      </c>
      <c r="W404" t="s">
        <v>57</v>
      </c>
      <c r="X404">
        <f>YEAR(Table1[[#This Row],[BookingDate]])</f>
        <v>2024</v>
      </c>
      <c r="Y404" t="str">
        <f>TEXT(Table1[[#This Row],[BookingDate]],"mmm")</f>
        <v>Apr</v>
      </c>
      <c r="Z404" t="str">
        <f>TEXT(Table1[[#This Row],[BookingDate]],"mmm-yyy")</f>
        <v>Apr-2024</v>
      </c>
      <c r="AA404" t="str">
        <f>IF(Table1[[#This Row],[ResolutionHours]]="","Pending",IF(Table1[[#This Row],[ResolutionHours]]&lt;=4,"0-4 Hours",IF(Table1[[#This Row],[ResolutionHours]]&lt;=8,"5-8 Hours",IF(Table1[[#This Row],[ResolutionHours]]&lt;=24,"9-24 Hours",IF(Table1[[#This Row],[ResolutionHours]]&lt;=48,"25-48 Hours","48+ Hours")))))</f>
        <v>Pending</v>
      </c>
      <c r="AB404" t="str">
        <f>IF(Table1[[#This Row],[ResolutionHours]]="","",Table1[[#This Row],[ResolutionHours]]-Table1[[#This Row],[SLATargetHours]])</f>
        <v/>
      </c>
    </row>
    <row r="405" spans="1:28" x14ac:dyDescent="0.25">
      <c r="A405" t="s">
        <v>2914</v>
      </c>
      <c r="B405" t="s">
        <v>2126</v>
      </c>
      <c r="C405" s="1">
        <v>45391.608252314807</v>
      </c>
      <c r="D405" t="s">
        <v>36</v>
      </c>
      <c r="E405" t="s">
        <v>2163</v>
      </c>
      <c r="F405" t="s">
        <v>95</v>
      </c>
      <c r="G405" t="s">
        <v>2128</v>
      </c>
      <c r="H405" t="s">
        <v>136</v>
      </c>
      <c r="I405" t="s">
        <v>64</v>
      </c>
      <c r="J405" t="s">
        <v>118</v>
      </c>
      <c r="K405">
        <v>48</v>
      </c>
      <c r="L405">
        <v>7.87</v>
      </c>
      <c r="N405" s="1"/>
      <c r="O405" t="s">
        <v>57</v>
      </c>
      <c r="P405">
        <v>15129.4</v>
      </c>
      <c r="Q405" t="s">
        <v>58</v>
      </c>
      <c r="R405" t="s">
        <v>59</v>
      </c>
      <c r="S405" t="s">
        <v>96</v>
      </c>
      <c r="T405" t="s">
        <v>93</v>
      </c>
      <c r="U405" t="s">
        <v>49</v>
      </c>
      <c r="V405" t="s">
        <v>49</v>
      </c>
      <c r="W405" t="s">
        <v>57</v>
      </c>
      <c r="X405">
        <f>YEAR(Table1[[#This Row],[BookingDate]])</f>
        <v>2024</v>
      </c>
      <c r="Y405" t="str">
        <f>TEXT(Table1[[#This Row],[BookingDate]],"mmm")</f>
        <v>Apr</v>
      </c>
      <c r="Z405" t="str">
        <f>TEXT(Table1[[#This Row],[BookingDate]],"mmm-yyy")</f>
        <v>Apr-2024</v>
      </c>
      <c r="AA405" t="str">
        <f>IF(Table1[[#This Row],[ResolutionHours]]="","Pending",IF(Table1[[#This Row],[ResolutionHours]]&lt;=4,"0-4 Hours",IF(Table1[[#This Row],[ResolutionHours]]&lt;=8,"5-8 Hours",IF(Table1[[#This Row],[ResolutionHours]]&lt;=24,"9-24 Hours",IF(Table1[[#This Row],[ResolutionHours]]&lt;=48,"25-48 Hours","48+ Hours")))))</f>
        <v>Pending</v>
      </c>
      <c r="AB405" t="str">
        <f>IF(Table1[[#This Row],[ResolutionHours]]="","",Table1[[#This Row],[ResolutionHours]]-Table1[[#This Row],[SLATargetHours]])</f>
        <v/>
      </c>
    </row>
    <row r="406" spans="1:28" x14ac:dyDescent="0.25">
      <c r="A406" t="s">
        <v>2179</v>
      </c>
      <c r="B406" t="s">
        <v>2126</v>
      </c>
      <c r="C406" s="1">
        <v>45391.66505787037</v>
      </c>
      <c r="D406" t="s">
        <v>87</v>
      </c>
      <c r="E406" t="s">
        <v>2138</v>
      </c>
      <c r="F406" t="s">
        <v>130</v>
      </c>
      <c r="G406" t="s">
        <v>2128</v>
      </c>
      <c r="H406" t="s">
        <v>54</v>
      </c>
      <c r="I406" t="s">
        <v>82</v>
      </c>
      <c r="J406" t="s">
        <v>83</v>
      </c>
      <c r="K406">
        <v>72</v>
      </c>
      <c r="L406">
        <v>7.14</v>
      </c>
      <c r="N406" s="1"/>
      <c r="O406" t="s">
        <v>57</v>
      </c>
      <c r="P406">
        <v>15128.04</v>
      </c>
      <c r="Q406" t="s">
        <v>66</v>
      </c>
      <c r="R406" t="s">
        <v>59</v>
      </c>
      <c r="S406" t="s">
        <v>96</v>
      </c>
      <c r="T406" t="s">
        <v>75</v>
      </c>
      <c r="U406" t="s">
        <v>49</v>
      </c>
      <c r="V406" t="s">
        <v>49</v>
      </c>
      <c r="W406" t="s">
        <v>57</v>
      </c>
      <c r="X406">
        <f>YEAR(Table1[[#This Row],[BookingDate]])</f>
        <v>2024</v>
      </c>
      <c r="Y406" t="str">
        <f>TEXT(Table1[[#This Row],[BookingDate]],"mmm")</f>
        <v>Apr</v>
      </c>
      <c r="Z406" t="str">
        <f>TEXT(Table1[[#This Row],[BookingDate]],"mmm-yyy")</f>
        <v>Apr-2024</v>
      </c>
      <c r="AA406" t="str">
        <f>IF(Table1[[#This Row],[ResolutionHours]]="","Pending",IF(Table1[[#This Row],[ResolutionHours]]&lt;=4,"0-4 Hours",IF(Table1[[#This Row],[ResolutionHours]]&lt;=8,"5-8 Hours",IF(Table1[[#This Row],[ResolutionHours]]&lt;=24,"9-24 Hours",IF(Table1[[#This Row],[ResolutionHours]]&lt;=48,"25-48 Hours","48+ Hours")))))</f>
        <v>Pending</v>
      </c>
      <c r="AB406" t="str">
        <f>IF(Table1[[#This Row],[ResolutionHours]]="","",Table1[[#This Row],[ResolutionHours]]-Table1[[#This Row],[SLATargetHours]])</f>
        <v/>
      </c>
    </row>
    <row r="407" spans="1:28" x14ac:dyDescent="0.25">
      <c r="A407" t="s">
        <v>937</v>
      </c>
      <c r="B407" t="s">
        <v>35</v>
      </c>
      <c r="C407" s="1">
        <v>45391.799444444441</v>
      </c>
      <c r="D407" t="s">
        <v>36</v>
      </c>
      <c r="E407" t="s">
        <v>71</v>
      </c>
      <c r="F407" t="s">
        <v>72</v>
      </c>
      <c r="G407" t="s">
        <v>39</v>
      </c>
      <c r="H407" t="s">
        <v>109</v>
      </c>
      <c r="I407" t="s">
        <v>82</v>
      </c>
      <c r="J407" t="s">
        <v>74</v>
      </c>
      <c r="K407">
        <v>48</v>
      </c>
      <c r="L407">
        <v>4.12</v>
      </c>
      <c r="M407">
        <v>19.28</v>
      </c>
      <c r="N407" s="1">
        <v>45392.602937372692</v>
      </c>
      <c r="O407" t="s">
        <v>43</v>
      </c>
      <c r="P407">
        <v>19.28</v>
      </c>
      <c r="Q407" t="s">
        <v>44</v>
      </c>
      <c r="R407" t="s">
        <v>67</v>
      </c>
      <c r="S407" t="s">
        <v>96</v>
      </c>
      <c r="T407" t="s">
        <v>121</v>
      </c>
      <c r="U407" t="s">
        <v>49</v>
      </c>
      <c r="V407" t="s">
        <v>49</v>
      </c>
      <c r="W407" t="s">
        <v>43</v>
      </c>
      <c r="X407">
        <f>YEAR(Table1[[#This Row],[BookingDate]])</f>
        <v>2024</v>
      </c>
      <c r="Y407" t="str">
        <f>TEXT(Table1[[#This Row],[BookingDate]],"mmm")</f>
        <v>Apr</v>
      </c>
      <c r="Z407" t="str">
        <f>TEXT(Table1[[#This Row],[BookingDate]],"mmm-yyy")</f>
        <v>Apr-2024</v>
      </c>
      <c r="AA407" t="str">
        <f>IF(Table1[[#This Row],[ResolutionHours]]="","Pending",IF(Table1[[#This Row],[ResolutionHours]]&lt;=4,"0-4 Hours",IF(Table1[[#This Row],[ResolutionHours]]&lt;=8,"5-8 Hours",IF(Table1[[#This Row],[ResolutionHours]]&lt;=24,"9-24 Hours",IF(Table1[[#This Row],[ResolutionHours]]&lt;=48,"25-48 Hours","48+ Hours")))))</f>
        <v>9-24 Hours</v>
      </c>
      <c r="AB407">
        <f>IF(Table1[[#This Row],[ResolutionHours]]="","",Table1[[#This Row],[ResolutionHours]]-Table1[[#This Row],[SLATargetHours]])</f>
        <v>-28.72</v>
      </c>
    </row>
    <row r="408" spans="1:28" x14ac:dyDescent="0.25">
      <c r="A408" t="s">
        <v>2227</v>
      </c>
      <c r="B408" t="s">
        <v>2126</v>
      </c>
      <c r="C408" s="1">
        <v>45391.8127662037</v>
      </c>
      <c r="D408" t="s">
        <v>51</v>
      </c>
      <c r="E408" t="s">
        <v>2127</v>
      </c>
      <c r="F408" t="s">
        <v>95</v>
      </c>
      <c r="G408" t="s">
        <v>2128</v>
      </c>
      <c r="H408" t="s">
        <v>63</v>
      </c>
      <c r="I408" t="s">
        <v>82</v>
      </c>
      <c r="J408" t="s">
        <v>118</v>
      </c>
      <c r="K408">
        <v>24</v>
      </c>
      <c r="L408">
        <v>3.46</v>
      </c>
      <c r="N408" s="1"/>
      <c r="O408" t="s">
        <v>57</v>
      </c>
      <c r="P408">
        <v>15124.49</v>
      </c>
      <c r="Q408" t="s">
        <v>44</v>
      </c>
      <c r="R408" t="s">
        <v>67</v>
      </c>
      <c r="S408" t="s">
        <v>60</v>
      </c>
      <c r="T408" t="s">
        <v>115</v>
      </c>
      <c r="U408" t="s">
        <v>49</v>
      </c>
      <c r="V408" t="s">
        <v>49</v>
      </c>
      <c r="W408" t="s">
        <v>57</v>
      </c>
      <c r="X408">
        <f>YEAR(Table1[[#This Row],[BookingDate]])</f>
        <v>2024</v>
      </c>
      <c r="Y408" t="str">
        <f>TEXT(Table1[[#This Row],[BookingDate]],"mmm")</f>
        <v>Apr</v>
      </c>
      <c r="Z408" t="str">
        <f>TEXT(Table1[[#This Row],[BookingDate]],"mmm-yyy")</f>
        <v>Apr-2024</v>
      </c>
      <c r="AA408" t="str">
        <f>IF(Table1[[#This Row],[ResolutionHours]]="","Pending",IF(Table1[[#This Row],[ResolutionHours]]&lt;=4,"0-4 Hours",IF(Table1[[#This Row],[ResolutionHours]]&lt;=8,"5-8 Hours",IF(Table1[[#This Row],[ResolutionHours]]&lt;=24,"9-24 Hours",IF(Table1[[#This Row],[ResolutionHours]]&lt;=48,"25-48 Hours","48+ Hours")))))</f>
        <v>Pending</v>
      </c>
      <c r="AB408" t="str">
        <f>IF(Table1[[#This Row],[ResolutionHours]]="","",Table1[[#This Row],[ResolutionHours]]-Table1[[#This Row],[SLATargetHours]])</f>
        <v/>
      </c>
    </row>
    <row r="409" spans="1:28" x14ac:dyDescent="0.25">
      <c r="A409" t="s">
        <v>2958</v>
      </c>
      <c r="B409" t="s">
        <v>2126</v>
      </c>
      <c r="C409" s="1">
        <v>45392.075532407413</v>
      </c>
      <c r="D409" t="s">
        <v>36</v>
      </c>
      <c r="E409" t="s">
        <v>2153</v>
      </c>
      <c r="F409" t="s">
        <v>38</v>
      </c>
      <c r="G409" t="s">
        <v>2128</v>
      </c>
      <c r="H409" t="s">
        <v>109</v>
      </c>
      <c r="I409" t="s">
        <v>73</v>
      </c>
      <c r="J409" t="s">
        <v>132</v>
      </c>
      <c r="K409">
        <v>48</v>
      </c>
      <c r="L409">
        <v>3.14</v>
      </c>
      <c r="M409">
        <v>35.46</v>
      </c>
      <c r="N409" s="1">
        <v>45393.553089780093</v>
      </c>
      <c r="O409" t="s">
        <v>43</v>
      </c>
      <c r="P409">
        <v>35.46</v>
      </c>
      <c r="Q409" t="s">
        <v>66</v>
      </c>
      <c r="R409" t="s">
        <v>45</v>
      </c>
      <c r="S409" t="s">
        <v>68</v>
      </c>
      <c r="T409" t="s">
        <v>85</v>
      </c>
      <c r="U409" t="s">
        <v>49</v>
      </c>
      <c r="V409" t="s">
        <v>49</v>
      </c>
      <c r="W409" t="s">
        <v>43</v>
      </c>
      <c r="X409">
        <f>YEAR(Table1[[#This Row],[BookingDate]])</f>
        <v>2024</v>
      </c>
      <c r="Y409" t="str">
        <f>TEXT(Table1[[#This Row],[BookingDate]],"mmm")</f>
        <v>Apr</v>
      </c>
      <c r="Z409" t="str">
        <f>TEXT(Table1[[#This Row],[BookingDate]],"mmm-yyy")</f>
        <v>Apr-2024</v>
      </c>
      <c r="AA409" t="str">
        <f>IF(Table1[[#This Row],[ResolutionHours]]="","Pending",IF(Table1[[#This Row],[ResolutionHours]]&lt;=4,"0-4 Hours",IF(Table1[[#This Row],[ResolutionHours]]&lt;=8,"5-8 Hours",IF(Table1[[#This Row],[ResolutionHours]]&lt;=24,"9-24 Hours",IF(Table1[[#This Row],[ResolutionHours]]&lt;=48,"25-48 Hours","48+ Hours")))))</f>
        <v>25-48 Hours</v>
      </c>
      <c r="AB409">
        <f>IF(Table1[[#This Row],[ResolutionHours]]="","",Table1[[#This Row],[ResolutionHours]]-Table1[[#This Row],[SLATargetHours]])</f>
        <v>-12.54</v>
      </c>
    </row>
    <row r="410" spans="1:28" x14ac:dyDescent="0.25">
      <c r="A410" t="s">
        <v>796</v>
      </c>
      <c r="B410" t="s">
        <v>35</v>
      </c>
      <c r="C410" s="1">
        <v>45392.445185185177</v>
      </c>
      <c r="D410" t="s">
        <v>87</v>
      </c>
      <c r="E410" t="s">
        <v>123</v>
      </c>
      <c r="F410" t="s">
        <v>126</v>
      </c>
      <c r="G410" t="s">
        <v>39</v>
      </c>
      <c r="H410" t="s">
        <v>54</v>
      </c>
      <c r="I410" t="s">
        <v>73</v>
      </c>
      <c r="J410" t="s">
        <v>160</v>
      </c>
      <c r="K410">
        <v>72</v>
      </c>
      <c r="L410">
        <v>7.5</v>
      </c>
      <c r="N410" s="1"/>
      <c r="O410" t="s">
        <v>57</v>
      </c>
      <c r="P410">
        <v>15109.32</v>
      </c>
      <c r="Q410" t="s">
        <v>58</v>
      </c>
      <c r="R410" t="s">
        <v>114</v>
      </c>
      <c r="S410" t="s">
        <v>68</v>
      </c>
      <c r="T410" t="s">
        <v>69</v>
      </c>
      <c r="U410" t="s">
        <v>49</v>
      </c>
      <c r="V410" t="s">
        <v>49</v>
      </c>
      <c r="W410" t="s">
        <v>57</v>
      </c>
      <c r="X410">
        <f>YEAR(Table1[[#This Row],[BookingDate]])</f>
        <v>2024</v>
      </c>
      <c r="Y410" t="str">
        <f>TEXT(Table1[[#This Row],[BookingDate]],"mmm")</f>
        <v>Apr</v>
      </c>
      <c r="Z410" t="str">
        <f>TEXT(Table1[[#This Row],[BookingDate]],"mmm-yyy")</f>
        <v>Apr-2024</v>
      </c>
      <c r="AA410" t="str">
        <f>IF(Table1[[#This Row],[ResolutionHours]]="","Pending",IF(Table1[[#This Row],[ResolutionHours]]&lt;=4,"0-4 Hours",IF(Table1[[#This Row],[ResolutionHours]]&lt;=8,"5-8 Hours",IF(Table1[[#This Row],[ResolutionHours]]&lt;=24,"9-24 Hours",IF(Table1[[#This Row],[ResolutionHours]]&lt;=48,"25-48 Hours","48+ Hours")))))</f>
        <v>Pending</v>
      </c>
      <c r="AB410" t="str">
        <f>IF(Table1[[#This Row],[ResolutionHours]]="","",Table1[[#This Row],[ResolutionHours]]-Table1[[#This Row],[SLATargetHours]])</f>
        <v/>
      </c>
    </row>
    <row r="411" spans="1:28" x14ac:dyDescent="0.25">
      <c r="A411" t="s">
        <v>1509</v>
      </c>
      <c r="B411" t="s">
        <v>1116</v>
      </c>
      <c r="C411" s="1">
        <v>45393.597731481481</v>
      </c>
      <c r="D411" t="s">
        <v>36</v>
      </c>
      <c r="E411" t="s">
        <v>1131</v>
      </c>
      <c r="F411" t="s">
        <v>130</v>
      </c>
      <c r="G411" t="s">
        <v>1118</v>
      </c>
      <c r="H411" t="s">
        <v>40</v>
      </c>
      <c r="I411" t="s">
        <v>73</v>
      </c>
      <c r="J411" t="s">
        <v>110</v>
      </c>
      <c r="K411">
        <v>48</v>
      </c>
      <c r="L411">
        <v>4.13</v>
      </c>
      <c r="M411">
        <v>19.440000000000001</v>
      </c>
      <c r="N411" s="1">
        <v>45394.4078912037</v>
      </c>
      <c r="O411" t="s">
        <v>43</v>
      </c>
      <c r="P411">
        <v>19.440000000000001</v>
      </c>
      <c r="Q411" t="s">
        <v>58</v>
      </c>
      <c r="R411" t="s">
        <v>92</v>
      </c>
      <c r="S411" t="s">
        <v>46</v>
      </c>
      <c r="T411" t="s">
        <v>85</v>
      </c>
      <c r="U411" t="s">
        <v>49</v>
      </c>
      <c r="V411" t="s">
        <v>49</v>
      </c>
      <c r="W411" t="s">
        <v>43</v>
      </c>
      <c r="X411">
        <f>YEAR(Table1[[#This Row],[BookingDate]])</f>
        <v>2024</v>
      </c>
      <c r="Y411" t="str">
        <f>TEXT(Table1[[#This Row],[BookingDate]],"mmm")</f>
        <v>Apr</v>
      </c>
      <c r="Z411" t="str">
        <f>TEXT(Table1[[#This Row],[BookingDate]],"mmm-yyy")</f>
        <v>Apr-2024</v>
      </c>
      <c r="AA411" t="str">
        <f>IF(Table1[[#This Row],[ResolutionHours]]="","Pending",IF(Table1[[#This Row],[ResolutionHours]]&lt;=4,"0-4 Hours",IF(Table1[[#This Row],[ResolutionHours]]&lt;=8,"5-8 Hours",IF(Table1[[#This Row],[ResolutionHours]]&lt;=24,"9-24 Hours",IF(Table1[[#This Row],[ResolutionHours]]&lt;=48,"25-48 Hours","48+ Hours")))))</f>
        <v>9-24 Hours</v>
      </c>
      <c r="AB411">
        <f>IF(Table1[[#This Row],[ResolutionHours]]="","",Table1[[#This Row],[ResolutionHours]]-Table1[[#This Row],[SLATargetHours]])</f>
        <v>-28.56</v>
      </c>
    </row>
    <row r="412" spans="1:28" x14ac:dyDescent="0.25">
      <c r="A412" t="s">
        <v>835</v>
      </c>
      <c r="B412" t="s">
        <v>35</v>
      </c>
      <c r="C412" s="1">
        <v>45393.707997685182</v>
      </c>
      <c r="D412" t="s">
        <v>87</v>
      </c>
      <c r="E412" t="s">
        <v>102</v>
      </c>
      <c r="F412" t="s">
        <v>90</v>
      </c>
      <c r="G412" t="s">
        <v>39</v>
      </c>
      <c r="H412" t="s">
        <v>40</v>
      </c>
      <c r="I412" t="s">
        <v>46</v>
      </c>
      <c r="J412" t="s">
        <v>160</v>
      </c>
      <c r="K412">
        <v>72</v>
      </c>
      <c r="L412">
        <v>9.14</v>
      </c>
      <c r="M412">
        <v>7.44</v>
      </c>
      <c r="N412" s="1">
        <v>45394.018041307871</v>
      </c>
      <c r="O412" t="s">
        <v>43</v>
      </c>
      <c r="P412">
        <v>7.44</v>
      </c>
      <c r="Q412" t="s">
        <v>66</v>
      </c>
      <c r="R412" t="s">
        <v>45</v>
      </c>
      <c r="S412" t="s">
        <v>79</v>
      </c>
      <c r="T412" t="s">
        <v>97</v>
      </c>
      <c r="U412" t="s">
        <v>49</v>
      </c>
      <c r="V412" t="s">
        <v>49</v>
      </c>
      <c r="W412" t="s">
        <v>43</v>
      </c>
      <c r="X412">
        <f>YEAR(Table1[[#This Row],[BookingDate]])</f>
        <v>2024</v>
      </c>
      <c r="Y412" t="str">
        <f>TEXT(Table1[[#This Row],[BookingDate]],"mmm")</f>
        <v>Apr</v>
      </c>
      <c r="Z412" t="str">
        <f>TEXT(Table1[[#This Row],[BookingDate]],"mmm-yyy")</f>
        <v>Apr-2024</v>
      </c>
      <c r="AA412" t="str">
        <f>IF(Table1[[#This Row],[ResolutionHours]]="","Pending",IF(Table1[[#This Row],[ResolutionHours]]&lt;=4,"0-4 Hours",IF(Table1[[#This Row],[ResolutionHours]]&lt;=8,"5-8 Hours",IF(Table1[[#This Row],[ResolutionHours]]&lt;=24,"9-24 Hours",IF(Table1[[#This Row],[ResolutionHours]]&lt;=48,"25-48 Hours","48+ Hours")))))</f>
        <v>5-8 Hours</v>
      </c>
      <c r="AB412">
        <f>IF(Table1[[#This Row],[ResolutionHours]]="","",Table1[[#This Row],[ResolutionHours]]-Table1[[#This Row],[SLATargetHours]])</f>
        <v>-64.56</v>
      </c>
    </row>
    <row r="413" spans="1:28" x14ac:dyDescent="0.25">
      <c r="A413" t="s">
        <v>1597</v>
      </c>
      <c r="B413" t="s">
        <v>1116</v>
      </c>
      <c r="C413" s="1">
        <v>45394.110937500001</v>
      </c>
      <c r="D413" t="s">
        <v>36</v>
      </c>
      <c r="E413" t="s">
        <v>1134</v>
      </c>
      <c r="F413" t="s">
        <v>130</v>
      </c>
      <c r="G413" t="s">
        <v>1118</v>
      </c>
      <c r="H413" t="s">
        <v>40</v>
      </c>
      <c r="I413" t="s">
        <v>41</v>
      </c>
      <c r="J413" t="s">
        <v>120</v>
      </c>
      <c r="K413">
        <v>48</v>
      </c>
      <c r="L413">
        <v>4.46</v>
      </c>
      <c r="M413">
        <v>21.42</v>
      </c>
      <c r="N413" s="1">
        <v>45395.003599988428</v>
      </c>
      <c r="O413" t="s">
        <v>43</v>
      </c>
      <c r="P413">
        <v>21.42</v>
      </c>
      <c r="Q413" t="s">
        <v>66</v>
      </c>
      <c r="R413" t="s">
        <v>67</v>
      </c>
      <c r="S413" t="s">
        <v>46</v>
      </c>
      <c r="T413" t="s">
        <v>115</v>
      </c>
      <c r="U413" t="s">
        <v>49</v>
      </c>
      <c r="V413" t="s">
        <v>49</v>
      </c>
      <c r="W413" t="s">
        <v>43</v>
      </c>
      <c r="X413">
        <f>YEAR(Table1[[#This Row],[BookingDate]])</f>
        <v>2024</v>
      </c>
      <c r="Y413" t="str">
        <f>TEXT(Table1[[#This Row],[BookingDate]],"mmm")</f>
        <v>Apr</v>
      </c>
      <c r="Z413" t="str">
        <f>TEXT(Table1[[#This Row],[BookingDate]],"mmm-yyy")</f>
        <v>Apr-2024</v>
      </c>
      <c r="AA413" t="str">
        <f>IF(Table1[[#This Row],[ResolutionHours]]="","Pending",IF(Table1[[#This Row],[ResolutionHours]]&lt;=4,"0-4 Hours",IF(Table1[[#This Row],[ResolutionHours]]&lt;=8,"5-8 Hours",IF(Table1[[#This Row],[ResolutionHours]]&lt;=24,"9-24 Hours",IF(Table1[[#This Row],[ResolutionHours]]&lt;=48,"25-48 Hours","48+ Hours")))))</f>
        <v>9-24 Hours</v>
      </c>
      <c r="AB413">
        <f>IF(Table1[[#This Row],[ResolutionHours]]="","",Table1[[#This Row],[ResolutionHours]]-Table1[[#This Row],[SLATargetHours]])</f>
        <v>-26.58</v>
      </c>
    </row>
    <row r="414" spans="1:28" x14ac:dyDescent="0.25">
      <c r="A414" t="s">
        <v>214</v>
      </c>
      <c r="B414" t="s">
        <v>35</v>
      </c>
      <c r="C414" s="1">
        <v>45394.159062500003</v>
      </c>
      <c r="D414" t="s">
        <v>51</v>
      </c>
      <c r="E414" t="s">
        <v>37</v>
      </c>
      <c r="F414" t="s">
        <v>53</v>
      </c>
      <c r="G414" t="s">
        <v>39</v>
      </c>
      <c r="H414" t="s">
        <v>40</v>
      </c>
      <c r="I414" t="s">
        <v>46</v>
      </c>
      <c r="J414" t="s">
        <v>113</v>
      </c>
      <c r="K414">
        <v>24</v>
      </c>
      <c r="L414">
        <v>3.91</v>
      </c>
      <c r="M414">
        <v>17.04</v>
      </c>
      <c r="N414" s="1">
        <v>45394.869015520831</v>
      </c>
      <c r="O414" t="s">
        <v>43</v>
      </c>
      <c r="P414">
        <v>17.04</v>
      </c>
      <c r="Q414" t="s">
        <v>44</v>
      </c>
      <c r="R414" t="s">
        <v>114</v>
      </c>
      <c r="S414" t="s">
        <v>46</v>
      </c>
      <c r="T414" t="s">
        <v>75</v>
      </c>
      <c r="U414" t="s">
        <v>49</v>
      </c>
      <c r="V414" t="s">
        <v>49</v>
      </c>
      <c r="W414" t="s">
        <v>43</v>
      </c>
      <c r="X414">
        <f>YEAR(Table1[[#This Row],[BookingDate]])</f>
        <v>2024</v>
      </c>
      <c r="Y414" t="str">
        <f>TEXT(Table1[[#This Row],[BookingDate]],"mmm")</f>
        <v>Apr</v>
      </c>
      <c r="Z414" t="str">
        <f>TEXT(Table1[[#This Row],[BookingDate]],"mmm-yyy")</f>
        <v>Apr-2024</v>
      </c>
      <c r="AA414" t="str">
        <f>IF(Table1[[#This Row],[ResolutionHours]]="","Pending",IF(Table1[[#This Row],[ResolutionHours]]&lt;=4,"0-4 Hours",IF(Table1[[#This Row],[ResolutionHours]]&lt;=8,"5-8 Hours",IF(Table1[[#This Row],[ResolutionHours]]&lt;=24,"9-24 Hours",IF(Table1[[#This Row],[ResolutionHours]]&lt;=48,"25-48 Hours","48+ Hours")))))</f>
        <v>9-24 Hours</v>
      </c>
      <c r="AB414">
        <f>IF(Table1[[#This Row],[ResolutionHours]]="","",Table1[[#This Row],[ResolutionHours]]-Table1[[#This Row],[SLATargetHours]])</f>
        <v>-6.9600000000000009</v>
      </c>
    </row>
    <row r="415" spans="1:28" x14ac:dyDescent="0.25">
      <c r="A415" t="s">
        <v>734</v>
      </c>
      <c r="B415" t="s">
        <v>35</v>
      </c>
      <c r="C415" s="1">
        <v>45394.170706018522</v>
      </c>
      <c r="D415" t="s">
        <v>51</v>
      </c>
      <c r="E415" t="s">
        <v>105</v>
      </c>
      <c r="F415" t="s">
        <v>38</v>
      </c>
      <c r="G415" t="s">
        <v>39</v>
      </c>
      <c r="H415" t="s">
        <v>54</v>
      </c>
      <c r="I415" t="s">
        <v>41</v>
      </c>
      <c r="J415" t="s">
        <v>165</v>
      </c>
      <c r="K415">
        <v>24</v>
      </c>
      <c r="L415">
        <v>2.4900000000000002</v>
      </c>
      <c r="N415" s="1"/>
      <c r="O415" t="s">
        <v>57</v>
      </c>
      <c r="P415">
        <v>15067.9</v>
      </c>
      <c r="Q415" t="s">
        <v>44</v>
      </c>
      <c r="R415" t="s">
        <v>67</v>
      </c>
      <c r="S415" t="s">
        <v>68</v>
      </c>
      <c r="T415" t="s">
        <v>47</v>
      </c>
      <c r="U415" t="s">
        <v>49</v>
      </c>
      <c r="V415" t="s">
        <v>49</v>
      </c>
      <c r="W415" t="s">
        <v>57</v>
      </c>
      <c r="X415">
        <f>YEAR(Table1[[#This Row],[BookingDate]])</f>
        <v>2024</v>
      </c>
      <c r="Y415" t="str">
        <f>TEXT(Table1[[#This Row],[BookingDate]],"mmm")</f>
        <v>Apr</v>
      </c>
      <c r="Z415" t="str">
        <f>TEXT(Table1[[#This Row],[BookingDate]],"mmm-yyy")</f>
        <v>Apr-2024</v>
      </c>
      <c r="AA415" t="str">
        <f>IF(Table1[[#This Row],[ResolutionHours]]="","Pending",IF(Table1[[#This Row],[ResolutionHours]]&lt;=4,"0-4 Hours",IF(Table1[[#This Row],[ResolutionHours]]&lt;=8,"5-8 Hours",IF(Table1[[#This Row],[ResolutionHours]]&lt;=24,"9-24 Hours",IF(Table1[[#This Row],[ResolutionHours]]&lt;=48,"25-48 Hours","48+ Hours")))))</f>
        <v>Pending</v>
      </c>
      <c r="AB415" t="str">
        <f>IF(Table1[[#This Row],[ResolutionHours]]="","",Table1[[#This Row],[ResolutionHours]]-Table1[[#This Row],[SLATargetHours]])</f>
        <v/>
      </c>
    </row>
    <row r="416" spans="1:28" x14ac:dyDescent="0.25">
      <c r="A416" t="s">
        <v>232</v>
      </c>
      <c r="B416" t="s">
        <v>35</v>
      </c>
      <c r="C416" s="1">
        <v>45394.19159722222</v>
      </c>
      <c r="D416" t="s">
        <v>51</v>
      </c>
      <c r="E416" t="s">
        <v>77</v>
      </c>
      <c r="F416" t="s">
        <v>90</v>
      </c>
      <c r="G416" t="s">
        <v>39</v>
      </c>
      <c r="H416" t="s">
        <v>40</v>
      </c>
      <c r="I416" t="s">
        <v>46</v>
      </c>
      <c r="J416" t="s">
        <v>110</v>
      </c>
      <c r="K416">
        <v>24</v>
      </c>
      <c r="L416">
        <v>0.99</v>
      </c>
      <c r="M416">
        <v>41.81</v>
      </c>
      <c r="N416" s="1">
        <v>45395.933584942133</v>
      </c>
      <c r="O416" t="s">
        <v>128</v>
      </c>
      <c r="P416">
        <v>41.81</v>
      </c>
      <c r="Q416" t="s">
        <v>44</v>
      </c>
      <c r="R416" t="s">
        <v>114</v>
      </c>
      <c r="S416" t="s">
        <v>96</v>
      </c>
      <c r="T416" t="s">
        <v>97</v>
      </c>
      <c r="U416" t="s">
        <v>49</v>
      </c>
      <c r="V416" t="s">
        <v>48</v>
      </c>
      <c r="W416" t="s">
        <v>128</v>
      </c>
      <c r="X416">
        <f>YEAR(Table1[[#This Row],[BookingDate]])</f>
        <v>2024</v>
      </c>
      <c r="Y416" t="str">
        <f>TEXT(Table1[[#This Row],[BookingDate]],"mmm")</f>
        <v>Apr</v>
      </c>
      <c r="Z416" t="str">
        <f>TEXT(Table1[[#This Row],[BookingDate]],"mmm-yyy")</f>
        <v>Apr-2024</v>
      </c>
      <c r="AA416" t="str">
        <f>IF(Table1[[#This Row],[ResolutionHours]]="","Pending",IF(Table1[[#This Row],[ResolutionHours]]&lt;=4,"0-4 Hours",IF(Table1[[#This Row],[ResolutionHours]]&lt;=8,"5-8 Hours",IF(Table1[[#This Row],[ResolutionHours]]&lt;=24,"9-24 Hours",IF(Table1[[#This Row],[ResolutionHours]]&lt;=48,"25-48 Hours","48+ Hours")))))</f>
        <v>25-48 Hours</v>
      </c>
      <c r="AB416">
        <f>IF(Table1[[#This Row],[ResolutionHours]]="","",Table1[[#This Row],[ResolutionHours]]-Table1[[#This Row],[SLATargetHours]])</f>
        <v>17.810000000000002</v>
      </c>
    </row>
    <row r="417" spans="1:28" x14ac:dyDescent="0.25">
      <c r="A417" t="s">
        <v>2842</v>
      </c>
      <c r="B417" t="s">
        <v>2126</v>
      </c>
      <c r="C417" s="1">
        <v>45394.207337962973</v>
      </c>
      <c r="D417" t="s">
        <v>36</v>
      </c>
      <c r="E417" t="s">
        <v>2127</v>
      </c>
      <c r="F417" t="s">
        <v>38</v>
      </c>
      <c r="G417" t="s">
        <v>2128</v>
      </c>
      <c r="H417" t="s">
        <v>63</v>
      </c>
      <c r="I417" t="s">
        <v>41</v>
      </c>
      <c r="J417" t="s">
        <v>83</v>
      </c>
      <c r="K417">
        <v>48</v>
      </c>
      <c r="L417">
        <v>4.91</v>
      </c>
      <c r="N417" s="1"/>
      <c r="O417" t="s">
        <v>57</v>
      </c>
      <c r="P417">
        <v>15067.02</v>
      </c>
      <c r="Q417" t="s">
        <v>44</v>
      </c>
      <c r="R417" t="s">
        <v>67</v>
      </c>
      <c r="S417" t="s">
        <v>79</v>
      </c>
      <c r="T417" t="s">
        <v>121</v>
      </c>
      <c r="U417" t="s">
        <v>49</v>
      </c>
      <c r="V417" t="s">
        <v>49</v>
      </c>
      <c r="W417" t="s">
        <v>57</v>
      </c>
      <c r="X417">
        <f>YEAR(Table1[[#This Row],[BookingDate]])</f>
        <v>2024</v>
      </c>
      <c r="Y417" t="str">
        <f>TEXT(Table1[[#This Row],[BookingDate]],"mmm")</f>
        <v>Apr</v>
      </c>
      <c r="Z417" t="str">
        <f>TEXT(Table1[[#This Row],[BookingDate]],"mmm-yyy")</f>
        <v>Apr-2024</v>
      </c>
      <c r="AA417" t="str">
        <f>IF(Table1[[#This Row],[ResolutionHours]]="","Pending",IF(Table1[[#This Row],[ResolutionHours]]&lt;=4,"0-4 Hours",IF(Table1[[#This Row],[ResolutionHours]]&lt;=8,"5-8 Hours",IF(Table1[[#This Row],[ResolutionHours]]&lt;=24,"9-24 Hours",IF(Table1[[#This Row],[ResolutionHours]]&lt;=48,"25-48 Hours","48+ Hours")))))</f>
        <v>Pending</v>
      </c>
      <c r="AB417" t="str">
        <f>IF(Table1[[#This Row],[ResolutionHours]]="","",Table1[[#This Row],[ResolutionHours]]-Table1[[#This Row],[SLATargetHours]])</f>
        <v/>
      </c>
    </row>
    <row r="418" spans="1:28" x14ac:dyDescent="0.25">
      <c r="A418" t="s">
        <v>1719</v>
      </c>
      <c r="B418" t="s">
        <v>1116</v>
      </c>
      <c r="C418" s="1">
        <v>45394.282534722217</v>
      </c>
      <c r="D418" t="s">
        <v>51</v>
      </c>
      <c r="E418" t="s">
        <v>1140</v>
      </c>
      <c r="F418" t="s">
        <v>95</v>
      </c>
      <c r="G418" t="s">
        <v>1118</v>
      </c>
      <c r="H418" t="s">
        <v>40</v>
      </c>
      <c r="I418" t="s">
        <v>41</v>
      </c>
      <c r="J418" t="s">
        <v>56</v>
      </c>
      <c r="K418">
        <v>24</v>
      </c>
      <c r="L418">
        <v>0.72</v>
      </c>
      <c r="M418">
        <v>10.98</v>
      </c>
      <c r="N418" s="1">
        <v>45394.739871886573</v>
      </c>
      <c r="O418" t="s">
        <v>43</v>
      </c>
      <c r="P418">
        <v>10.98</v>
      </c>
      <c r="Q418" t="s">
        <v>44</v>
      </c>
      <c r="R418" t="s">
        <v>45</v>
      </c>
      <c r="S418" t="s">
        <v>96</v>
      </c>
      <c r="T418" t="s">
        <v>93</v>
      </c>
      <c r="U418" t="s">
        <v>49</v>
      </c>
      <c r="V418" t="s">
        <v>49</v>
      </c>
      <c r="W418" t="s">
        <v>43</v>
      </c>
      <c r="X418">
        <f>YEAR(Table1[[#This Row],[BookingDate]])</f>
        <v>2024</v>
      </c>
      <c r="Y418" t="str">
        <f>TEXT(Table1[[#This Row],[BookingDate]],"mmm")</f>
        <v>Apr</v>
      </c>
      <c r="Z418" t="str">
        <f>TEXT(Table1[[#This Row],[BookingDate]],"mmm-yyy")</f>
        <v>Apr-2024</v>
      </c>
      <c r="AA418" t="str">
        <f>IF(Table1[[#This Row],[ResolutionHours]]="","Pending",IF(Table1[[#This Row],[ResolutionHours]]&lt;=4,"0-4 Hours",IF(Table1[[#This Row],[ResolutionHours]]&lt;=8,"5-8 Hours",IF(Table1[[#This Row],[ResolutionHours]]&lt;=24,"9-24 Hours",IF(Table1[[#This Row],[ResolutionHours]]&lt;=48,"25-48 Hours","48+ Hours")))))</f>
        <v>9-24 Hours</v>
      </c>
      <c r="AB418">
        <f>IF(Table1[[#This Row],[ResolutionHours]]="","",Table1[[#This Row],[ResolutionHours]]-Table1[[#This Row],[SLATargetHours]])</f>
        <v>-13.02</v>
      </c>
    </row>
    <row r="419" spans="1:28" x14ac:dyDescent="0.25">
      <c r="A419" t="s">
        <v>883</v>
      </c>
      <c r="B419" t="s">
        <v>35</v>
      </c>
      <c r="C419" s="1">
        <v>45394.287442129629</v>
      </c>
      <c r="D419" t="s">
        <v>36</v>
      </c>
      <c r="E419" t="s">
        <v>77</v>
      </c>
      <c r="F419" t="s">
        <v>38</v>
      </c>
      <c r="G419" t="s">
        <v>39</v>
      </c>
      <c r="H419" t="s">
        <v>40</v>
      </c>
      <c r="I419" t="s">
        <v>64</v>
      </c>
      <c r="J419" t="s">
        <v>118</v>
      </c>
      <c r="K419">
        <v>48</v>
      </c>
      <c r="L419">
        <v>2.77</v>
      </c>
      <c r="M419">
        <v>23.25</v>
      </c>
      <c r="N419" s="1">
        <v>45395.255995810177</v>
      </c>
      <c r="O419" t="s">
        <v>43</v>
      </c>
      <c r="P419">
        <v>23.25</v>
      </c>
      <c r="Q419" t="s">
        <v>66</v>
      </c>
      <c r="R419" t="s">
        <v>114</v>
      </c>
      <c r="S419" t="s">
        <v>60</v>
      </c>
      <c r="T419" t="s">
        <v>75</v>
      </c>
      <c r="U419" t="s">
        <v>49</v>
      </c>
      <c r="V419" t="s">
        <v>49</v>
      </c>
      <c r="W419" t="s">
        <v>43</v>
      </c>
      <c r="X419">
        <f>YEAR(Table1[[#This Row],[BookingDate]])</f>
        <v>2024</v>
      </c>
      <c r="Y419" t="str">
        <f>TEXT(Table1[[#This Row],[BookingDate]],"mmm")</f>
        <v>Apr</v>
      </c>
      <c r="Z419" t="str">
        <f>TEXT(Table1[[#This Row],[BookingDate]],"mmm-yyy")</f>
        <v>Apr-2024</v>
      </c>
      <c r="AA419" t="str">
        <f>IF(Table1[[#This Row],[ResolutionHours]]="","Pending",IF(Table1[[#This Row],[ResolutionHours]]&lt;=4,"0-4 Hours",IF(Table1[[#This Row],[ResolutionHours]]&lt;=8,"5-8 Hours",IF(Table1[[#This Row],[ResolutionHours]]&lt;=24,"9-24 Hours",IF(Table1[[#This Row],[ResolutionHours]]&lt;=48,"25-48 Hours","48+ Hours")))))</f>
        <v>9-24 Hours</v>
      </c>
      <c r="AB419">
        <f>IF(Table1[[#This Row],[ResolutionHours]]="","",Table1[[#This Row],[ResolutionHours]]-Table1[[#This Row],[SLATargetHours]])</f>
        <v>-24.75</v>
      </c>
    </row>
    <row r="420" spans="1:28" x14ac:dyDescent="0.25">
      <c r="A420" t="s">
        <v>355</v>
      </c>
      <c r="B420" t="s">
        <v>35</v>
      </c>
      <c r="C420" s="1">
        <v>45394.503935185188</v>
      </c>
      <c r="D420" t="s">
        <v>87</v>
      </c>
      <c r="E420" t="s">
        <v>71</v>
      </c>
      <c r="F420" t="s">
        <v>130</v>
      </c>
      <c r="G420" t="s">
        <v>39</v>
      </c>
      <c r="H420" t="s">
        <v>136</v>
      </c>
      <c r="I420" t="s">
        <v>55</v>
      </c>
      <c r="J420" t="s">
        <v>83</v>
      </c>
      <c r="K420">
        <v>72</v>
      </c>
      <c r="L420">
        <v>3.88</v>
      </c>
      <c r="N420" s="1"/>
      <c r="O420" t="s">
        <v>57</v>
      </c>
      <c r="P420">
        <v>15059.91</v>
      </c>
      <c r="Q420" t="s">
        <v>66</v>
      </c>
      <c r="R420" t="s">
        <v>59</v>
      </c>
      <c r="S420" t="s">
        <v>60</v>
      </c>
      <c r="T420" t="s">
        <v>85</v>
      </c>
      <c r="U420" t="s">
        <v>49</v>
      </c>
      <c r="V420" t="s">
        <v>49</v>
      </c>
      <c r="W420" t="s">
        <v>57</v>
      </c>
      <c r="X420">
        <f>YEAR(Table1[[#This Row],[BookingDate]])</f>
        <v>2024</v>
      </c>
      <c r="Y420" t="str">
        <f>TEXT(Table1[[#This Row],[BookingDate]],"mmm")</f>
        <v>Apr</v>
      </c>
      <c r="Z420" t="str">
        <f>TEXT(Table1[[#This Row],[BookingDate]],"mmm-yyy")</f>
        <v>Apr-2024</v>
      </c>
      <c r="AA420" t="str">
        <f>IF(Table1[[#This Row],[ResolutionHours]]="","Pending",IF(Table1[[#This Row],[ResolutionHours]]&lt;=4,"0-4 Hours",IF(Table1[[#This Row],[ResolutionHours]]&lt;=8,"5-8 Hours",IF(Table1[[#This Row],[ResolutionHours]]&lt;=24,"9-24 Hours",IF(Table1[[#This Row],[ResolutionHours]]&lt;=48,"25-48 Hours","48+ Hours")))))</f>
        <v>Pending</v>
      </c>
      <c r="AB420" t="str">
        <f>IF(Table1[[#This Row],[ResolutionHours]]="","",Table1[[#This Row],[ResolutionHours]]-Table1[[#This Row],[SLATargetHours]])</f>
        <v/>
      </c>
    </row>
    <row r="421" spans="1:28" x14ac:dyDescent="0.25">
      <c r="A421" t="s">
        <v>420</v>
      </c>
      <c r="B421" t="s">
        <v>35</v>
      </c>
      <c r="C421" s="1">
        <v>45394.52207175926</v>
      </c>
      <c r="D421" t="s">
        <v>36</v>
      </c>
      <c r="E421" t="s">
        <v>105</v>
      </c>
      <c r="F421" t="s">
        <v>126</v>
      </c>
      <c r="G421" t="s">
        <v>39</v>
      </c>
      <c r="H421" t="s">
        <v>54</v>
      </c>
      <c r="I421" t="s">
        <v>41</v>
      </c>
      <c r="J421" t="s">
        <v>65</v>
      </c>
      <c r="K421">
        <v>48</v>
      </c>
      <c r="L421">
        <v>4.99</v>
      </c>
      <c r="N421" s="1"/>
      <c r="O421" t="s">
        <v>57</v>
      </c>
      <c r="P421">
        <v>15059.47</v>
      </c>
      <c r="Q421" t="s">
        <v>58</v>
      </c>
      <c r="R421" t="s">
        <v>67</v>
      </c>
      <c r="S421" t="s">
        <v>79</v>
      </c>
      <c r="T421" t="s">
        <v>93</v>
      </c>
      <c r="U421" t="s">
        <v>49</v>
      </c>
      <c r="V421" t="s">
        <v>49</v>
      </c>
      <c r="W421" t="s">
        <v>57</v>
      </c>
      <c r="X421">
        <f>YEAR(Table1[[#This Row],[BookingDate]])</f>
        <v>2024</v>
      </c>
      <c r="Y421" t="str">
        <f>TEXT(Table1[[#This Row],[BookingDate]],"mmm")</f>
        <v>Apr</v>
      </c>
      <c r="Z421" t="str">
        <f>TEXT(Table1[[#This Row],[BookingDate]],"mmm-yyy")</f>
        <v>Apr-2024</v>
      </c>
      <c r="AA421" t="str">
        <f>IF(Table1[[#This Row],[ResolutionHours]]="","Pending",IF(Table1[[#This Row],[ResolutionHours]]&lt;=4,"0-4 Hours",IF(Table1[[#This Row],[ResolutionHours]]&lt;=8,"5-8 Hours",IF(Table1[[#This Row],[ResolutionHours]]&lt;=24,"9-24 Hours",IF(Table1[[#This Row],[ResolutionHours]]&lt;=48,"25-48 Hours","48+ Hours")))))</f>
        <v>Pending</v>
      </c>
      <c r="AB421" t="str">
        <f>IF(Table1[[#This Row],[ResolutionHours]]="","",Table1[[#This Row],[ResolutionHours]]-Table1[[#This Row],[SLATargetHours]])</f>
        <v/>
      </c>
    </row>
    <row r="422" spans="1:28" x14ac:dyDescent="0.25">
      <c r="A422" t="s">
        <v>576</v>
      </c>
      <c r="B422" t="s">
        <v>35</v>
      </c>
      <c r="C422" s="1">
        <v>45394.588240740741</v>
      </c>
      <c r="D422" t="s">
        <v>104</v>
      </c>
      <c r="E422" t="s">
        <v>102</v>
      </c>
      <c r="F422" t="s">
        <v>53</v>
      </c>
      <c r="G422" t="s">
        <v>39</v>
      </c>
      <c r="H422" t="s">
        <v>40</v>
      </c>
      <c r="I422" t="s">
        <v>64</v>
      </c>
      <c r="J422" t="s">
        <v>42</v>
      </c>
      <c r="K422">
        <v>8</v>
      </c>
      <c r="L422">
        <v>1.07</v>
      </c>
      <c r="M422">
        <v>1.1399999999999999</v>
      </c>
      <c r="N422" s="1">
        <v>45394.63559726852</v>
      </c>
      <c r="O422" t="s">
        <v>43</v>
      </c>
      <c r="P422">
        <v>1.1399999999999999</v>
      </c>
      <c r="Q422" t="s">
        <v>58</v>
      </c>
      <c r="R422" t="s">
        <v>67</v>
      </c>
      <c r="S422" t="s">
        <v>46</v>
      </c>
      <c r="T422" t="s">
        <v>61</v>
      </c>
      <c r="U422" t="s">
        <v>49</v>
      </c>
      <c r="V422" t="s">
        <v>48</v>
      </c>
      <c r="W422" t="s">
        <v>43</v>
      </c>
      <c r="X422">
        <f>YEAR(Table1[[#This Row],[BookingDate]])</f>
        <v>2024</v>
      </c>
      <c r="Y422" t="str">
        <f>TEXT(Table1[[#This Row],[BookingDate]],"mmm")</f>
        <v>Apr</v>
      </c>
      <c r="Z422" t="str">
        <f>TEXT(Table1[[#This Row],[BookingDate]],"mmm-yyy")</f>
        <v>Apr-2024</v>
      </c>
      <c r="AA422" t="str">
        <f>IF(Table1[[#This Row],[ResolutionHours]]="","Pending",IF(Table1[[#This Row],[ResolutionHours]]&lt;=4,"0-4 Hours",IF(Table1[[#This Row],[ResolutionHours]]&lt;=8,"5-8 Hours",IF(Table1[[#This Row],[ResolutionHours]]&lt;=24,"9-24 Hours",IF(Table1[[#This Row],[ResolutionHours]]&lt;=48,"25-48 Hours","48+ Hours")))))</f>
        <v>0-4 Hours</v>
      </c>
      <c r="AB422">
        <f>IF(Table1[[#This Row],[ResolutionHours]]="","",Table1[[#This Row],[ResolutionHours]]-Table1[[#This Row],[SLATargetHours]])</f>
        <v>-6.86</v>
      </c>
    </row>
    <row r="423" spans="1:28" x14ac:dyDescent="0.25">
      <c r="A423" t="s">
        <v>1851</v>
      </c>
      <c r="B423" t="s">
        <v>1116</v>
      </c>
      <c r="C423" s="1">
        <v>45394.948634259257</v>
      </c>
      <c r="D423" t="s">
        <v>36</v>
      </c>
      <c r="E423" t="s">
        <v>1140</v>
      </c>
      <c r="F423" t="s">
        <v>126</v>
      </c>
      <c r="G423" t="s">
        <v>1118</v>
      </c>
      <c r="H423" t="s">
        <v>54</v>
      </c>
      <c r="I423" t="s">
        <v>46</v>
      </c>
      <c r="J423" t="s">
        <v>110</v>
      </c>
      <c r="K423">
        <v>48</v>
      </c>
      <c r="L423">
        <v>1.89</v>
      </c>
      <c r="N423" s="1"/>
      <c r="O423" t="s">
        <v>57</v>
      </c>
      <c r="P423">
        <v>15049.23</v>
      </c>
      <c r="Q423" t="s">
        <v>66</v>
      </c>
      <c r="R423" t="s">
        <v>45</v>
      </c>
      <c r="S423" t="s">
        <v>68</v>
      </c>
      <c r="T423" t="s">
        <v>93</v>
      </c>
      <c r="U423" t="s">
        <v>49</v>
      </c>
      <c r="V423" t="s">
        <v>48</v>
      </c>
      <c r="W423" t="s">
        <v>57</v>
      </c>
      <c r="X423">
        <f>YEAR(Table1[[#This Row],[BookingDate]])</f>
        <v>2024</v>
      </c>
      <c r="Y423" t="str">
        <f>TEXT(Table1[[#This Row],[BookingDate]],"mmm")</f>
        <v>Apr</v>
      </c>
      <c r="Z423" t="str">
        <f>TEXT(Table1[[#This Row],[BookingDate]],"mmm-yyy")</f>
        <v>Apr-2024</v>
      </c>
      <c r="AA423" t="str">
        <f>IF(Table1[[#This Row],[ResolutionHours]]="","Pending",IF(Table1[[#This Row],[ResolutionHours]]&lt;=4,"0-4 Hours",IF(Table1[[#This Row],[ResolutionHours]]&lt;=8,"5-8 Hours",IF(Table1[[#This Row],[ResolutionHours]]&lt;=24,"9-24 Hours",IF(Table1[[#This Row],[ResolutionHours]]&lt;=48,"25-48 Hours","48+ Hours")))))</f>
        <v>Pending</v>
      </c>
      <c r="AB423" t="str">
        <f>IF(Table1[[#This Row],[ResolutionHours]]="","",Table1[[#This Row],[ResolutionHours]]-Table1[[#This Row],[SLATargetHours]])</f>
        <v/>
      </c>
    </row>
    <row r="424" spans="1:28" x14ac:dyDescent="0.25">
      <c r="A424" t="s">
        <v>1400</v>
      </c>
      <c r="B424" t="s">
        <v>1116</v>
      </c>
      <c r="C424" s="1">
        <v>45395.100115740737</v>
      </c>
      <c r="D424" t="s">
        <v>51</v>
      </c>
      <c r="E424" t="s">
        <v>1131</v>
      </c>
      <c r="F424" t="s">
        <v>130</v>
      </c>
      <c r="G424" t="s">
        <v>1118</v>
      </c>
      <c r="H424" t="s">
        <v>40</v>
      </c>
      <c r="I424" t="s">
        <v>73</v>
      </c>
      <c r="J424" t="s">
        <v>83</v>
      </c>
      <c r="K424">
        <v>24</v>
      </c>
      <c r="L424">
        <v>1.46</v>
      </c>
      <c r="M424">
        <v>46.92</v>
      </c>
      <c r="N424" s="1">
        <v>45397.055056990743</v>
      </c>
      <c r="O424" t="s">
        <v>128</v>
      </c>
      <c r="P424">
        <v>46.92</v>
      </c>
      <c r="Q424" t="s">
        <v>58</v>
      </c>
      <c r="R424" t="s">
        <v>67</v>
      </c>
      <c r="S424" t="s">
        <v>60</v>
      </c>
      <c r="T424" t="s">
        <v>47</v>
      </c>
      <c r="U424" t="s">
        <v>49</v>
      </c>
      <c r="V424" t="s">
        <v>49</v>
      </c>
      <c r="W424" t="s">
        <v>128</v>
      </c>
      <c r="X424">
        <f>YEAR(Table1[[#This Row],[BookingDate]])</f>
        <v>2024</v>
      </c>
      <c r="Y424" t="str">
        <f>TEXT(Table1[[#This Row],[BookingDate]],"mmm")</f>
        <v>Apr</v>
      </c>
      <c r="Z424" t="str">
        <f>TEXT(Table1[[#This Row],[BookingDate]],"mmm-yyy")</f>
        <v>Apr-2024</v>
      </c>
      <c r="AA424" t="str">
        <f>IF(Table1[[#This Row],[ResolutionHours]]="","Pending",IF(Table1[[#This Row],[ResolutionHours]]&lt;=4,"0-4 Hours",IF(Table1[[#This Row],[ResolutionHours]]&lt;=8,"5-8 Hours",IF(Table1[[#This Row],[ResolutionHours]]&lt;=24,"9-24 Hours",IF(Table1[[#This Row],[ResolutionHours]]&lt;=48,"25-48 Hours","48+ Hours")))))</f>
        <v>25-48 Hours</v>
      </c>
      <c r="AB424">
        <f>IF(Table1[[#This Row],[ResolutionHours]]="","",Table1[[#This Row],[ResolutionHours]]-Table1[[#This Row],[SLATargetHours]])</f>
        <v>22.92</v>
      </c>
    </row>
    <row r="425" spans="1:28" x14ac:dyDescent="0.25">
      <c r="A425" t="s">
        <v>443</v>
      </c>
      <c r="B425" t="s">
        <v>35</v>
      </c>
      <c r="C425" s="1">
        <v>45395.262627314813</v>
      </c>
      <c r="D425" t="s">
        <v>108</v>
      </c>
      <c r="E425" t="s">
        <v>105</v>
      </c>
      <c r="F425" t="s">
        <v>72</v>
      </c>
      <c r="G425" t="s">
        <v>39</v>
      </c>
      <c r="H425" t="s">
        <v>40</v>
      </c>
      <c r="I425" t="s">
        <v>41</v>
      </c>
      <c r="J425" t="s">
        <v>65</v>
      </c>
      <c r="K425">
        <v>4</v>
      </c>
      <c r="L425">
        <v>0.1</v>
      </c>
      <c r="M425">
        <v>7.89</v>
      </c>
      <c r="N425" s="1">
        <v>45395.591307800933</v>
      </c>
      <c r="O425" t="s">
        <v>128</v>
      </c>
      <c r="P425">
        <v>7.89</v>
      </c>
      <c r="Q425" t="s">
        <v>111</v>
      </c>
      <c r="R425" t="s">
        <v>114</v>
      </c>
      <c r="S425" t="s">
        <v>79</v>
      </c>
      <c r="T425" t="s">
        <v>61</v>
      </c>
      <c r="U425" t="s">
        <v>49</v>
      </c>
      <c r="V425" t="s">
        <v>49</v>
      </c>
      <c r="W425" t="s">
        <v>128</v>
      </c>
      <c r="X425">
        <f>YEAR(Table1[[#This Row],[BookingDate]])</f>
        <v>2024</v>
      </c>
      <c r="Y425" t="str">
        <f>TEXT(Table1[[#This Row],[BookingDate]],"mmm")</f>
        <v>Apr</v>
      </c>
      <c r="Z425" t="str">
        <f>TEXT(Table1[[#This Row],[BookingDate]],"mmm-yyy")</f>
        <v>Apr-2024</v>
      </c>
      <c r="AA425" t="str">
        <f>IF(Table1[[#This Row],[ResolutionHours]]="","Pending",IF(Table1[[#This Row],[ResolutionHours]]&lt;=4,"0-4 Hours",IF(Table1[[#This Row],[ResolutionHours]]&lt;=8,"5-8 Hours",IF(Table1[[#This Row],[ResolutionHours]]&lt;=24,"9-24 Hours",IF(Table1[[#This Row],[ResolutionHours]]&lt;=48,"25-48 Hours","48+ Hours")))))</f>
        <v>5-8 Hours</v>
      </c>
      <c r="AB425">
        <f>IF(Table1[[#This Row],[ResolutionHours]]="","",Table1[[#This Row],[ResolutionHours]]-Table1[[#This Row],[SLATargetHours]])</f>
        <v>3.8899999999999997</v>
      </c>
    </row>
    <row r="426" spans="1:28" x14ac:dyDescent="0.25">
      <c r="A426" t="s">
        <v>1313</v>
      </c>
      <c r="B426" t="s">
        <v>1116</v>
      </c>
      <c r="C426" s="1">
        <v>45395.521215277768</v>
      </c>
      <c r="D426" t="s">
        <v>87</v>
      </c>
      <c r="E426" t="s">
        <v>1120</v>
      </c>
      <c r="F426" t="s">
        <v>126</v>
      </c>
      <c r="G426" t="s">
        <v>1118</v>
      </c>
      <c r="H426" t="s">
        <v>54</v>
      </c>
      <c r="I426" t="s">
        <v>41</v>
      </c>
      <c r="J426" t="s">
        <v>74</v>
      </c>
      <c r="K426">
        <v>72</v>
      </c>
      <c r="L426">
        <v>5.1100000000000003</v>
      </c>
      <c r="N426" s="1"/>
      <c r="O426" t="s">
        <v>57</v>
      </c>
      <c r="P426">
        <v>15035.49</v>
      </c>
      <c r="Q426" t="s">
        <v>66</v>
      </c>
      <c r="R426" t="s">
        <v>67</v>
      </c>
      <c r="S426" t="s">
        <v>96</v>
      </c>
      <c r="T426" t="s">
        <v>100</v>
      </c>
      <c r="U426" t="s">
        <v>49</v>
      </c>
      <c r="V426" t="s">
        <v>49</v>
      </c>
      <c r="W426" t="s">
        <v>57</v>
      </c>
      <c r="X426">
        <f>YEAR(Table1[[#This Row],[BookingDate]])</f>
        <v>2024</v>
      </c>
      <c r="Y426" t="str">
        <f>TEXT(Table1[[#This Row],[BookingDate]],"mmm")</f>
        <v>Apr</v>
      </c>
      <c r="Z426" t="str">
        <f>TEXT(Table1[[#This Row],[BookingDate]],"mmm-yyy")</f>
        <v>Apr-2024</v>
      </c>
      <c r="AA426" t="str">
        <f>IF(Table1[[#This Row],[ResolutionHours]]="","Pending",IF(Table1[[#This Row],[ResolutionHours]]&lt;=4,"0-4 Hours",IF(Table1[[#This Row],[ResolutionHours]]&lt;=8,"5-8 Hours",IF(Table1[[#This Row],[ResolutionHours]]&lt;=24,"9-24 Hours",IF(Table1[[#This Row],[ResolutionHours]]&lt;=48,"25-48 Hours","48+ Hours")))))</f>
        <v>Pending</v>
      </c>
      <c r="AB426" t="str">
        <f>IF(Table1[[#This Row],[ResolutionHours]]="","",Table1[[#This Row],[ResolutionHours]]-Table1[[#This Row],[SLATargetHours]])</f>
        <v/>
      </c>
    </row>
    <row r="427" spans="1:28" x14ac:dyDescent="0.25">
      <c r="A427" t="s">
        <v>2358</v>
      </c>
      <c r="B427" t="s">
        <v>2126</v>
      </c>
      <c r="C427" s="1">
        <v>45395.869131944448</v>
      </c>
      <c r="D427" t="s">
        <v>36</v>
      </c>
      <c r="E427" t="s">
        <v>2163</v>
      </c>
      <c r="F427" t="s">
        <v>126</v>
      </c>
      <c r="G427" t="s">
        <v>2128</v>
      </c>
      <c r="H427" t="s">
        <v>40</v>
      </c>
      <c r="I427" t="s">
        <v>46</v>
      </c>
      <c r="J427" t="s">
        <v>110</v>
      </c>
      <c r="K427">
        <v>48</v>
      </c>
      <c r="L427">
        <v>2.81</v>
      </c>
      <c r="M427">
        <v>39.22</v>
      </c>
      <c r="N427" s="1">
        <v>45397.503128530087</v>
      </c>
      <c r="O427" t="s">
        <v>43</v>
      </c>
      <c r="P427">
        <v>39.22</v>
      </c>
      <c r="Q427" t="s">
        <v>66</v>
      </c>
      <c r="R427" t="s">
        <v>92</v>
      </c>
      <c r="S427" t="s">
        <v>46</v>
      </c>
      <c r="T427" t="s">
        <v>97</v>
      </c>
      <c r="U427" t="s">
        <v>49</v>
      </c>
      <c r="V427" t="s">
        <v>49</v>
      </c>
      <c r="W427" t="s">
        <v>43</v>
      </c>
      <c r="X427">
        <f>YEAR(Table1[[#This Row],[BookingDate]])</f>
        <v>2024</v>
      </c>
      <c r="Y427" t="str">
        <f>TEXT(Table1[[#This Row],[BookingDate]],"mmm")</f>
        <v>Apr</v>
      </c>
      <c r="Z427" t="str">
        <f>TEXT(Table1[[#This Row],[BookingDate]],"mmm-yyy")</f>
        <v>Apr-2024</v>
      </c>
      <c r="AA427" t="str">
        <f>IF(Table1[[#This Row],[ResolutionHours]]="","Pending",IF(Table1[[#This Row],[ResolutionHours]]&lt;=4,"0-4 Hours",IF(Table1[[#This Row],[ResolutionHours]]&lt;=8,"5-8 Hours",IF(Table1[[#This Row],[ResolutionHours]]&lt;=24,"9-24 Hours",IF(Table1[[#This Row],[ResolutionHours]]&lt;=48,"25-48 Hours","48+ Hours")))))</f>
        <v>25-48 Hours</v>
      </c>
      <c r="AB427">
        <f>IF(Table1[[#This Row],[ResolutionHours]]="","",Table1[[#This Row],[ResolutionHours]]-Table1[[#This Row],[SLATargetHours]])</f>
        <v>-8.7800000000000011</v>
      </c>
    </row>
    <row r="428" spans="1:28" x14ac:dyDescent="0.25">
      <c r="A428" t="s">
        <v>2328</v>
      </c>
      <c r="B428" t="s">
        <v>2126</v>
      </c>
      <c r="C428" s="1">
        <v>45395.970694444448</v>
      </c>
      <c r="D428" t="s">
        <v>36</v>
      </c>
      <c r="E428" t="s">
        <v>2153</v>
      </c>
      <c r="F428" t="s">
        <v>95</v>
      </c>
      <c r="G428" t="s">
        <v>2128</v>
      </c>
      <c r="H428" t="s">
        <v>109</v>
      </c>
      <c r="I428" t="s">
        <v>55</v>
      </c>
      <c r="J428" t="s">
        <v>42</v>
      </c>
      <c r="K428">
        <v>48</v>
      </c>
      <c r="L428">
        <v>2.35</v>
      </c>
      <c r="M428">
        <v>110.81</v>
      </c>
      <c r="N428" s="1">
        <v>45400.587827974538</v>
      </c>
      <c r="O428" t="s">
        <v>128</v>
      </c>
      <c r="P428">
        <v>110.81</v>
      </c>
      <c r="Q428" t="s">
        <v>58</v>
      </c>
      <c r="R428" t="s">
        <v>114</v>
      </c>
      <c r="S428" t="s">
        <v>46</v>
      </c>
      <c r="T428" t="s">
        <v>121</v>
      </c>
      <c r="U428" t="s">
        <v>49</v>
      </c>
      <c r="V428" t="s">
        <v>49</v>
      </c>
      <c r="W428" t="s">
        <v>128</v>
      </c>
      <c r="X428">
        <f>YEAR(Table1[[#This Row],[BookingDate]])</f>
        <v>2024</v>
      </c>
      <c r="Y428" t="str">
        <f>TEXT(Table1[[#This Row],[BookingDate]],"mmm")</f>
        <v>Apr</v>
      </c>
      <c r="Z428" t="str">
        <f>TEXT(Table1[[#This Row],[BookingDate]],"mmm-yyy")</f>
        <v>Apr-2024</v>
      </c>
      <c r="AA428" t="str">
        <f>IF(Table1[[#This Row],[ResolutionHours]]="","Pending",IF(Table1[[#This Row],[ResolutionHours]]&lt;=4,"0-4 Hours",IF(Table1[[#This Row],[ResolutionHours]]&lt;=8,"5-8 Hours",IF(Table1[[#This Row],[ResolutionHours]]&lt;=24,"9-24 Hours",IF(Table1[[#This Row],[ResolutionHours]]&lt;=48,"25-48 Hours","48+ Hours")))))</f>
        <v>48+ Hours</v>
      </c>
      <c r="AB428">
        <f>IF(Table1[[#This Row],[ResolutionHours]]="","",Table1[[#This Row],[ResolutionHours]]-Table1[[#This Row],[SLATargetHours]])</f>
        <v>62.81</v>
      </c>
    </row>
    <row r="429" spans="1:28" x14ac:dyDescent="0.25">
      <c r="A429" t="s">
        <v>1422</v>
      </c>
      <c r="B429" t="s">
        <v>1116</v>
      </c>
      <c r="C429" s="1">
        <v>45396.403321759259</v>
      </c>
      <c r="D429" t="s">
        <v>51</v>
      </c>
      <c r="E429" t="s">
        <v>1126</v>
      </c>
      <c r="F429" t="s">
        <v>72</v>
      </c>
      <c r="G429" t="s">
        <v>1118</v>
      </c>
      <c r="H429" t="s">
        <v>54</v>
      </c>
      <c r="I429" t="s">
        <v>55</v>
      </c>
      <c r="J429" t="s">
        <v>78</v>
      </c>
      <c r="K429">
        <v>24</v>
      </c>
      <c r="L429">
        <v>1.19</v>
      </c>
      <c r="N429" s="1"/>
      <c r="O429" t="s">
        <v>57</v>
      </c>
      <c r="P429">
        <v>15014.32</v>
      </c>
      <c r="Q429" t="s">
        <v>66</v>
      </c>
      <c r="R429" t="s">
        <v>59</v>
      </c>
      <c r="S429" t="s">
        <v>68</v>
      </c>
      <c r="T429" t="s">
        <v>47</v>
      </c>
      <c r="U429" t="s">
        <v>49</v>
      </c>
      <c r="V429" t="s">
        <v>48</v>
      </c>
      <c r="W429" t="s">
        <v>57</v>
      </c>
      <c r="X429">
        <f>YEAR(Table1[[#This Row],[BookingDate]])</f>
        <v>2024</v>
      </c>
      <c r="Y429" t="str">
        <f>TEXT(Table1[[#This Row],[BookingDate]],"mmm")</f>
        <v>Apr</v>
      </c>
      <c r="Z429" t="str">
        <f>TEXT(Table1[[#This Row],[BookingDate]],"mmm-yyy")</f>
        <v>Apr-2024</v>
      </c>
      <c r="AA429" t="str">
        <f>IF(Table1[[#This Row],[ResolutionHours]]="","Pending",IF(Table1[[#This Row],[ResolutionHours]]&lt;=4,"0-4 Hours",IF(Table1[[#This Row],[ResolutionHours]]&lt;=8,"5-8 Hours",IF(Table1[[#This Row],[ResolutionHours]]&lt;=24,"9-24 Hours",IF(Table1[[#This Row],[ResolutionHours]]&lt;=48,"25-48 Hours","48+ Hours")))))</f>
        <v>Pending</v>
      </c>
      <c r="AB429" t="str">
        <f>IF(Table1[[#This Row],[ResolutionHours]]="","",Table1[[#This Row],[ResolutionHours]]-Table1[[#This Row],[SLATargetHours]])</f>
        <v/>
      </c>
    </row>
    <row r="430" spans="1:28" x14ac:dyDescent="0.25">
      <c r="A430" t="s">
        <v>948</v>
      </c>
      <c r="B430" t="s">
        <v>35</v>
      </c>
      <c r="C430" s="1">
        <v>45396.548981481479</v>
      </c>
      <c r="D430" t="s">
        <v>51</v>
      </c>
      <c r="E430" t="s">
        <v>81</v>
      </c>
      <c r="F430" t="s">
        <v>130</v>
      </c>
      <c r="G430" t="s">
        <v>39</v>
      </c>
      <c r="H430" t="s">
        <v>40</v>
      </c>
      <c r="I430" t="s">
        <v>82</v>
      </c>
      <c r="J430" t="s">
        <v>91</v>
      </c>
      <c r="K430">
        <v>24</v>
      </c>
      <c r="L430">
        <v>1.02</v>
      </c>
      <c r="M430">
        <v>7.15</v>
      </c>
      <c r="N430" s="1">
        <v>45396.846700833332</v>
      </c>
      <c r="O430" t="s">
        <v>43</v>
      </c>
      <c r="P430">
        <v>7.15</v>
      </c>
      <c r="Q430" t="s">
        <v>66</v>
      </c>
      <c r="R430" t="s">
        <v>114</v>
      </c>
      <c r="S430" t="s">
        <v>79</v>
      </c>
      <c r="T430" t="s">
        <v>97</v>
      </c>
      <c r="U430" t="s">
        <v>49</v>
      </c>
      <c r="V430" t="s">
        <v>49</v>
      </c>
      <c r="W430" t="s">
        <v>43</v>
      </c>
      <c r="X430">
        <f>YEAR(Table1[[#This Row],[BookingDate]])</f>
        <v>2024</v>
      </c>
      <c r="Y430" t="str">
        <f>TEXT(Table1[[#This Row],[BookingDate]],"mmm")</f>
        <v>Apr</v>
      </c>
      <c r="Z430" t="str">
        <f>TEXT(Table1[[#This Row],[BookingDate]],"mmm-yyy")</f>
        <v>Apr-2024</v>
      </c>
      <c r="AA430" t="str">
        <f>IF(Table1[[#This Row],[ResolutionHours]]="","Pending",IF(Table1[[#This Row],[ResolutionHours]]&lt;=4,"0-4 Hours",IF(Table1[[#This Row],[ResolutionHours]]&lt;=8,"5-8 Hours",IF(Table1[[#This Row],[ResolutionHours]]&lt;=24,"9-24 Hours",IF(Table1[[#This Row],[ResolutionHours]]&lt;=48,"25-48 Hours","48+ Hours")))))</f>
        <v>5-8 Hours</v>
      </c>
      <c r="AB430">
        <f>IF(Table1[[#This Row],[ResolutionHours]]="","",Table1[[#This Row],[ResolutionHours]]-Table1[[#This Row],[SLATargetHours]])</f>
        <v>-16.850000000000001</v>
      </c>
    </row>
    <row r="431" spans="1:28" x14ac:dyDescent="0.25">
      <c r="A431" t="s">
        <v>2838</v>
      </c>
      <c r="B431" t="s">
        <v>2126</v>
      </c>
      <c r="C431" s="1">
        <v>45396.593912037039</v>
      </c>
      <c r="D431" t="s">
        <v>36</v>
      </c>
      <c r="E431" t="s">
        <v>2134</v>
      </c>
      <c r="F431" t="s">
        <v>126</v>
      </c>
      <c r="G431" t="s">
        <v>2128</v>
      </c>
      <c r="H431" t="s">
        <v>40</v>
      </c>
      <c r="I431" t="s">
        <v>82</v>
      </c>
      <c r="J431" t="s">
        <v>106</v>
      </c>
      <c r="K431">
        <v>48</v>
      </c>
      <c r="L431">
        <v>2.46</v>
      </c>
      <c r="M431">
        <v>36.57</v>
      </c>
      <c r="N431" s="1">
        <v>45398.117707835649</v>
      </c>
      <c r="O431" t="s">
        <v>43</v>
      </c>
      <c r="P431">
        <v>36.57</v>
      </c>
      <c r="Q431" t="s">
        <v>44</v>
      </c>
      <c r="R431" t="s">
        <v>114</v>
      </c>
      <c r="S431" t="s">
        <v>79</v>
      </c>
      <c r="T431" t="s">
        <v>115</v>
      </c>
      <c r="U431" t="s">
        <v>48</v>
      </c>
      <c r="V431" t="s">
        <v>49</v>
      </c>
      <c r="W431" t="s">
        <v>43</v>
      </c>
      <c r="X431">
        <f>YEAR(Table1[[#This Row],[BookingDate]])</f>
        <v>2024</v>
      </c>
      <c r="Y431" t="str">
        <f>TEXT(Table1[[#This Row],[BookingDate]],"mmm")</f>
        <v>Apr</v>
      </c>
      <c r="Z431" t="str">
        <f>TEXT(Table1[[#This Row],[BookingDate]],"mmm-yyy")</f>
        <v>Apr-2024</v>
      </c>
      <c r="AA431" t="str">
        <f>IF(Table1[[#This Row],[ResolutionHours]]="","Pending",IF(Table1[[#This Row],[ResolutionHours]]&lt;=4,"0-4 Hours",IF(Table1[[#This Row],[ResolutionHours]]&lt;=8,"5-8 Hours",IF(Table1[[#This Row],[ResolutionHours]]&lt;=24,"9-24 Hours",IF(Table1[[#This Row],[ResolutionHours]]&lt;=48,"25-48 Hours","48+ Hours")))))</f>
        <v>25-48 Hours</v>
      </c>
      <c r="AB431">
        <f>IF(Table1[[#This Row],[ResolutionHours]]="","",Table1[[#This Row],[ResolutionHours]]-Table1[[#This Row],[SLATargetHours]])</f>
        <v>-11.43</v>
      </c>
    </row>
    <row r="432" spans="1:28" x14ac:dyDescent="0.25">
      <c r="A432" t="s">
        <v>2891</v>
      </c>
      <c r="B432" t="s">
        <v>2126</v>
      </c>
      <c r="C432" s="1">
        <v>45396.928263888891</v>
      </c>
      <c r="D432" t="s">
        <v>36</v>
      </c>
      <c r="E432" t="s">
        <v>2153</v>
      </c>
      <c r="F432" t="s">
        <v>95</v>
      </c>
      <c r="G432" t="s">
        <v>2128</v>
      </c>
      <c r="H432" t="s">
        <v>136</v>
      </c>
      <c r="I432" t="s">
        <v>55</v>
      </c>
      <c r="J432" t="s">
        <v>113</v>
      </c>
      <c r="K432">
        <v>48</v>
      </c>
      <c r="L432">
        <v>2.89</v>
      </c>
      <c r="N432" s="1"/>
      <c r="O432" t="s">
        <v>57</v>
      </c>
      <c r="P432">
        <v>15001.72</v>
      </c>
      <c r="Q432" t="s">
        <v>58</v>
      </c>
      <c r="R432" t="s">
        <v>114</v>
      </c>
      <c r="S432" t="s">
        <v>79</v>
      </c>
      <c r="T432" t="s">
        <v>75</v>
      </c>
      <c r="U432" t="s">
        <v>49</v>
      </c>
      <c r="V432" t="s">
        <v>49</v>
      </c>
      <c r="W432" t="s">
        <v>57</v>
      </c>
      <c r="X432">
        <f>YEAR(Table1[[#This Row],[BookingDate]])</f>
        <v>2024</v>
      </c>
      <c r="Y432" t="str">
        <f>TEXT(Table1[[#This Row],[BookingDate]],"mmm")</f>
        <v>Apr</v>
      </c>
      <c r="Z432" t="str">
        <f>TEXT(Table1[[#This Row],[BookingDate]],"mmm-yyy")</f>
        <v>Apr-2024</v>
      </c>
      <c r="AA432" t="str">
        <f>IF(Table1[[#This Row],[ResolutionHours]]="","Pending",IF(Table1[[#This Row],[ResolutionHours]]&lt;=4,"0-4 Hours",IF(Table1[[#This Row],[ResolutionHours]]&lt;=8,"5-8 Hours",IF(Table1[[#This Row],[ResolutionHours]]&lt;=24,"9-24 Hours",IF(Table1[[#This Row],[ResolutionHours]]&lt;=48,"25-48 Hours","48+ Hours")))))</f>
        <v>Pending</v>
      </c>
      <c r="AB432" t="str">
        <f>IF(Table1[[#This Row],[ResolutionHours]]="","",Table1[[#This Row],[ResolutionHours]]-Table1[[#This Row],[SLATargetHours]])</f>
        <v/>
      </c>
    </row>
    <row r="433" spans="1:28" x14ac:dyDescent="0.25">
      <c r="A433" t="s">
        <v>642</v>
      </c>
      <c r="B433" t="s">
        <v>35</v>
      </c>
      <c r="C433" s="1">
        <v>45397.170370370368</v>
      </c>
      <c r="D433" t="s">
        <v>51</v>
      </c>
      <c r="E433" t="s">
        <v>52</v>
      </c>
      <c r="F433" t="s">
        <v>38</v>
      </c>
      <c r="G433" t="s">
        <v>39</v>
      </c>
      <c r="H433" t="s">
        <v>63</v>
      </c>
      <c r="I433" t="s">
        <v>82</v>
      </c>
      <c r="J433" t="s">
        <v>83</v>
      </c>
      <c r="K433">
        <v>24</v>
      </c>
      <c r="L433">
        <v>1.37</v>
      </c>
      <c r="N433" s="1"/>
      <c r="O433" t="s">
        <v>57</v>
      </c>
      <c r="P433">
        <v>14995.91</v>
      </c>
      <c r="Q433" t="s">
        <v>44</v>
      </c>
      <c r="R433" t="s">
        <v>92</v>
      </c>
      <c r="S433" t="s">
        <v>60</v>
      </c>
      <c r="T433" t="s">
        <v>61</v>
      </c>
      <c r="U433" t="s">
        <v>49</v>
      </c>
      <c r="V433" t="s">
        <v>49</v>
      </c>
      <c r="W433" t="s">
        <v>57</v>
      </c>
      <c r="X433">
        <f>YEAR(Table1[[#This Row],[BookingDate]])</f>
        <v>2024</v>
      </c>
      <c r="Y433" t="str">
        <f>TEXT(Table1[[#This Row],[BookingDate]],"mmm")</f>
        <v>Apr</v>
      </c>
      <c r="Z433" t="str">
        <f>TEXT(Table1[[#This Row],[BookingDate]],"mmm-yyy")</f>
        <v>Apr-2024</v>
      </c>
      <c r="AA433" t="str">
        <f>IF(Table1[[#This Row],[ResolutionHours]]="","Pending",IF(Table1[[#This Row],[ResolutionHours]]&lt;=4,"0-4 Hours",IF(Table1[[#This Row],[ResolutionHours]]&lt;=8,"5-8 Hours",IF(Table1[[#This Row],[ResolutionHours]]&lt;=24,"9-24 Hours",IF(Table1[[#This Row],[ResolutionHours]]&lt;=48,"25-48 Hours","48+ Hours")))))</f>
        <v>Pending</v>
      </c>
      <c r="AB433" t="str">
        <f>IF(Table1[[#This Row],[ResolutionHours]]="","",Table1[[#This Row],[ResolutionHours]]-Table1[[#This Row],[SLATargetHours]])</f>
        <v/>
      </c>
    </row>
    <row r="434" spans="1:28" x14ac:dyDescent="0.25">
      <c r="A434" t="s">
        <v>522</v>
      </c>
      <c r="B434" t="s">
        <v>35</v>
      </c>
      <c r="C434" s="1">
        <v>45397.189062500001</v>
      </c>
      <c r="D434" t="s">
        <v>104</v>
      </c>
      <c r="E434" t="s">
        <v>77</v>
      </c>
      <c r="F434" t="s">
        <v>130</v>
      </c>
      <c r="G434" t="s">
        <v>39</v>
      </c>
      <c r="H434" t="s">
        <v>54</v>
      </c>
      <c r="I434" t="s">
        <v>73</v>
      </c>
      <c r="J434" t="s">
        <v>120</v>
      </c>
      <c r="K434">
        <v>8</v>
      </c>
      <c r="L434">
        <v>0.68</v>
      </c>
      <c r="N434" s="1"/>
      <c r="O434" t="s">
        <v>57</v>
      </c>
      <c r="P434">
        <v>14995.46</v>
      </c>
      <c r="Q434" t="s">
        <v>58</v>
      </c>
      <c r="R434" t="s">
        <v>45</v>
      </c>
      <c r="S434" t="s">
        <v>46</v>
      </c>
      <c r="T434" t="s">
        <v>75</v>
      </c>
      <c r="U434" t="s">
        <v>49</v>
      </c>
      <c r="V434" t="s">
        <v>49</v>
      </c>
      <c r="W434" t="s">
        <v>57</v>
      </c>
      <c r="X434">
        <f>YEAR(Table1[[#This Row],[BookingDate]])</f>
        <v>2024</v>
      </c>
      <c r="Y434" t="str">
        <f>TEXT(Table1[[#This Row],[BookingDate]],"mmm")</f>
        <v>Apr</v>
      </c>
      <c r="Z434" t="str">
        <f>TEXT(Table1[[#This Row],[BookingDate]],"mmm-yyy")</f>
        <v>Apr-2024</v>
      </c>
      <c r="AA434" t="str">
        <f>IF(Table1[[#This Row],[ResolutionHours]]="","Pending",IF(Table1[[#This Row],[ResolutionHours]]&lt;=4,"0-4 Hours",IF(Table1[[#This Row],[ResolutionHours]]&lt;=8,"5-8 Hours",IF(Table1[[#This Row],[ResolutionHours]]&lt;=24,"9-24 Hours",IF(Table1[[#This Row],[ResolutionHours]]&lt;=48,"25-48 Hours","48+ Hours")))))</f>
        <v>Pending</v>
      </c>
      <c r="AB434" t="str">
        <f>IF(Table1[[#This Row],[ResolutionHours]]="","",Table1[[#This Row],[ResolutionHours]]-Table1[[#This Row],[SLATargetHours]])</f>
        <v/>
      </c>
    </row>
    <row r="435" spans="1:28" x14ac:dyDescent="0.25">
      <c r="A435" t="s">
        <v>370</v>
      </c>
      <c r="B435" t="s">
        <v>35</v>
      </c>
      <c r="C435" s="1">
        <v>45397.647175925929</v>
      </c>
      <c r="D435" t="s">
        <v>36</v>
      </c>
      <c r="E435" t="s">
        <v>77</v>
      </c>
      <c r="F435" t="s">
        <v>53</v>
      </c>
      <c r="G435" t="s">
        <v>39</v>
      </c>
      <c r="H435" t="s">
        <v>54</v>
      </c>
      <c r="I435" t="s">
        <v>73</v>
      </c>
      <c r="J435" t="s">
        <v>83</v>
      </c>
      <c r="K435">
        <v>48</v>
      </c>
      <c r="L435">
        <v>1.31</v>
      </c>
      <c r="N435" s="1"/>
      <c r="O435" t="s">
        <v>57</v>
      </c>
      <c r="P435">
        <v>14984.47</v>
      </c>
      <c r="Q435" t="s">
        <v>44</v>
      </c>
      <c r="R435" t="s">
        <v>45</v>
      </c>
      <c r="S435" t="s">
        <v>60</v>
      </c>
      <c r="T435" t="s">
        <v>75</v>
      </c>
      <c r="U435" t="s">
        <v>49</v>
      </c>
      <c r="V435" t="s">
        <v>49</v>
      </c>
      <c r="W435" t="s">
        <v>57</v>
      </c>
      <c r="X435">
        <f>YEAR(Table1[[#This Row],[BookingDate]])</f>
        <v>2024</v>
      </c>
      <c r="Y435" t="str">
        <f>TEXT(Table1[[#This Row],[BookingDate]],"mmm")</f>
        <v>Apr</v>
      </c>
      <c r="Z435" t="str">
        <f>TEXT(Table1[[#This Row],[BookingDate]],"mmm-yyy")</f>
        <v>Apr-2024</v>
      </c>
      <c r="AA435" t="str">
        <f>IF(Table1[[#This Row],[ResolutionHours]]="","Pending",IF(Table1[[#This Row],[ResolutionHours]]&lt;=4,"0-4 Hours",IF(Table1[[#This Row],[ResolutionHours]]&lt;=8,"5-8 Hours",IF(Table1[[#This Row],[ResolutionHours]]&lt;=24,"9-24 Hours",IF(Table1[[#This Row],[ResolutionHours]]&lt;=48,"25-48 Hours","48+ Hours")))))</f>
        <v>Pending</v>
      </c>
      <c r="AB435" t="str">
        <f>IF(Table1[[#This Row],[ResolutionHours]]="","",Table1[[#This Row],[ResolutionHours]]-Table1[[#This Row],[SLATargetHours]])</f>
        <v/>
      </c>
    </row>
    <row r="436" spans="1:28" x14ac:dyDescent="0.25">
      <c r="A436" t="s">
        <v>3020</v>
      </c>
      <c r="B436" t="s">
        <v>2126</v>
      </c>
      <c r="C436" s="1">
        <v>45397.733402777783</v>
      </c>
      <c r="D436" t="s">
        <v>87</v>
      </c>
      <c r="E436" t="s">
        <v>2163</v>
      </c>
      <c r="F436" t="s">
        <v>90</v>
      </c>
      <c r="G436" t="s">
        <v>2128</v>
      </c>
      <c r="H436" t="s">
        <v>54</v>
      </c>
      <c r="I436" t="s">
        <v>46</v>
      </c>
      <c r="J436" t="s">
        <v>65</v>
      </c>
      <c r="K436">
        <v>72</v>
      </c>
      <c r="L436">
        <v>5.87</v>
      </c>
      <c r="N436" s="1"/>
      <c r="O436" t="s">
        <v>57</v>
      </c>
      <c r="P436">
        <v>14982.4</v>
      </c>
      <c r="Q436" t="s">
        <v>66</v>
      </c>
      <c r="R436" t="s">
        <v>67</v>
      </c>
      <c r="S436" t="s">
        <v>96</v>
      </c>
      <c r="T436" t="s">
        <v>115</v>
      </c>
      <c r="U436" t="s">
        <v>49</v>
      </c>
      <c r="V436" t="s">
        <v>49</v>
      </c>
      <c r="W436" t="s">
        <v>57</v>
      </c>
      <c r="X436">
        <f>YEAR(Table1[[#This Row],[BookingDate]])</f>
        <v>2024</v>
      </c>
      <c r="Y436" t="str">
        <f>TEXT(Table1[[#This Row],[BookingDate]],"mmm")</f>
        <v>Apr</v>
      </c>
      <c r="Z436" t="str">
        <f>TEXT(Table1[[#This Row],[BookingDate]],"mmm-yyy")</f>
        <v>Apr-2024</v>
      </c>
      <c r="AA436" t="str">
        <f>IF(Table1[[#This Row],[ResolutionHours]]="","Pending",IF(Table1[[#This Row],[ResolutionHours]]&lt;=4,"0-4 Hours",IF(Table1[[#This Row],[ResolutionHours]]&lt;=8,"5-8 Hours",IF(Table1[[#This Row],[ResolutionHours]]&lt;=24,"9-24 Hours",IF(Table1[[#This Row],[ResolutionHours]]&lt;=48,"25-48 Hours","48+ Hours")))))</f>
        <v>Pending</v>
      </c>
      <c r="AB436" t="str">
        <f>IF(Table1[[#This Row],[ResolutionHours]]="","",Table1[[#This Row],[ResolutionHours]]-Table1[[#This Row],[SLATargetHours]])</f>
        <v/>
      </c>
    </row>
    <row r="437" spans="1:28" x14ac:dyDescent="0.25">
      <c r="A437" t="s">
        <v>2546</v>
      </c>
      <c r="B437" t="s">
        <v>2126</v>
      </c>
      <c r="C437" s="1">
        <v>45397.760462962957</v>
      </c>
      <c r="D437" t="s">
        <v>51</v>
      </c>
      <c r="E437" t="s">
        <v>2130</v>
      </c>
      <c r="F437" t="s">
        <v>53</v>
      </c>
      <c r="G437" t="s">
        <v>2128</v>
      </c>
      <c r="H437" t="s">
        <v>40</v>
      </c>
      <c r="I437" t="s">
        <v>55</v>
      </c>
      <c r="J437" t="s">
        <v>56</v>
      </c>
      <c r="K437">
        <v>24</v>
      </c>
      <c r="L437">
        <v>2.91</v>
      </c>
      <c r="M437">
        <v>12.28</v>
      </c>
      <c r="N437" s="1">
        <v>45398.272090601851</v>
      </c>
      <c r="O437" t="s">
        <v>43</v>
      </c>
      <c r="P437">
        <v>12.28</v>
      </c>
      <c r="Q437" t="s">
        <v>58</v>
      </c>
      <c r="R437" t="s">
        <v>45</v>
      </c>
      <c r="S437" t="s">
        <v>60</v>
      </c>
      <c r="T437" t="s">
        <v>75</v>
      </c>
      <c r="U437" t="s">
        <v>49</v>
      </c>
      <c r="V437" t="s">
        <v>49</v>
      </c>
      <c r="W437" t="s">
        <v>43</v>
      </c>
      <c r="X437">
        <f>YEAR(Table1[[#This Row],[BookingDate]])</f>
        <v>2024</v>
      </c>
      <c r="Y437" t="str">
        <f>TEXT(Table1[[#This Row],[BookingDate]],"mmm")</f>
        <v>Apr</v>
      </c>
      <c r="Z437" t="str">
        <f>TEXT(Table1[[#This Row],[BookingDate]],"mmm-yyy")</f>
        <v>Apr-2024</v>
      </c>
      <c r="AA437" t="str">
        <f>IF(Table1[[#This Row],[ResolutionHours]]="","Pending",IF(Table1[[#This Row],[ResolutionHours]]&lt;=4,"0-4 Hours",IF(Table1[[#This Row],[ResolutionHours]]&lt;=8,"5-8 Hours",IF(Table1[[#This Row],[ResolutionHours]]&lt;=24,"9-24 Hours",IF(Table1[[#This Row],[ResolutionHours]]&lt;=48,"25-48 Hours","48+ Hours")))))</f>
        <v>9-24 Hours</v>
      </c>
      <c r="AB437">
        <f>IF(Table1[[#This Row],[ResolutionHours]]="","",Table1[[#This Row],[ResolutionHours]]-Table1[[#This Row],[SLATargetHours]])</f>
        <v>-11.72</v>
      </c>
    </row>
    <row r="438" spans="1:28" x14ac:dyDescent="0.25">
      <c r="A438" t="s">
        <v>1038</v>
      </c>
      <c r="B438" t="s">
        <v>35</v>
      </c>
      <c r="C438" s="1">
        <v>45398.090208333328</v>
      </c>
      <c r="D438" t="s">
        <v>108</v>
      </c>
      <c r="E438" t="s">
        <v>77</v>
      </c>
      <c r="F438" t="s">
        <v>130</v>
      </c>
      <c r="G438" t="s">
        <v>39</v>
      </c>
      <c r="H438" t="s">
        <v>136</v>
      </c>
      <c r="I438" t="s">
        <v>64</v>
      </c>
      <c r="J438" t="s">
        <v>83</v>
      </c>
      <c r="K438">
        <v>4</v>
      </c>
      <c r="L438">
        <v>0.22</v>
      </c>
      <c r="N438" s="1"/>
      <c r="O438" t="s">
        <v>57</v>
      </c>
      <c r="P438">
        <v>14973.83</v>
      </c>
      <c r="Q438" t="s">
        <v>111</v>
      </c>
      <c r="R438" t="s">
        <v>59</v>
      </c>
      <c r="S438" t="s">
        <v>60</v>
      </c>
      <c r="T438" t="s">
        <v>97</v>
      </c>
      <c r="U438" t="s">
        <v>49</v>
      </c>
      <c r="V438" t="s">
        <v>48</v>
      </c>
      <c r="W438" t="s">
        <v>57</v>
      </c>
      <c r="X438">
        <f>YEAR(Table1[[#This Row],[BookingDate]])</f>
        <v>2024</v>
      </c>
      <c r="Y438" t="str">
        <f>TEXT(Table1[[#This Row],[BookingDate]],"mmm")</f>
        <v>Apr</v>
      </c>
      <c r="Z438" t="str">
        <f>TEXT(Table1[[#This Row],[BookingDate]],"mmm-yyy")</f>
        <v>Apr-2024</v>
      </c>
      <c r="AA438" t="str">
        <f>IF(Table1[[#This Row],[ResolutionHours]]="","Pending",IF(Table1[[#This Row],[ResolutionHours]]&lt;=4,"0-4 Hours",IF(Table1[[#This Row],[ResolutionHours]]&lt;=8,"5-8 Hours",IF(Table1[[#This Row],[ResolutionHours]]&lt;=24,"9-24 Hours",IF(Table1[[#This Row],[ResolutionHours]]&lt;=48,"25-48 Hours","48+ Hours")))))</f>
        <v>Pending</v>
      </c>
      <c r="AB438" t="str">
        <f>IF(Table1[[#This Row],[ResolutionHours]]="","",Table1[[#This Row],[ResolutionHours]]-Table1[[#This Row],[SLATargetHours]])</f>
        <v/>
      </c>
    </row>
    <row r="439" spans="1:28" x14ac:dyDescent="0.25">
      <c r="A439" t="s">
        <v>2535</v>
      </c>
      <c r="B439" t="s">
        <v>2126</v>
      </c>
      <c r="C439" s="1">
        <v>45398.137442129628</v>
      </c>
      <c r="D439" t="s">
        <v>51</v>
      </c>
      <c r="E439" t="s">
        <v>2127</v>
      </c>
      <c r="F439" t="s">
        <v>130</v>
      </c>
      <c r="G439" t="s">
        <v>2128</v>
      </c>
      <c r="H439" t="s">
        <v>40</v>
      </c>
      <c r="I439" t="s">
        <v>55</v>
      </c>
      <c r="J439" t="s">
        <v>165</v>
      </c>
      <c r="K439">
        <v>24</v>
      </c>
      <c r="L439">
        <v>1.24</v>
      </c>
      <c r="M439">
        <v>2.52</v>
      </c>
      <c r="N439" s="1">
        <v>45398.242312569448</v>
      </c>
      <c r="O439" t="s">
        <v>43</v>
      </c>
      <c r="P439">
        <v>2.52</v>
      </c>
      <c r="Q439" t="s">
        <v>66</v>
      </c>
      <c r="R439" t="s">
        <v>45</v>
      </c>
      <c r="S439" t="s">
        <v>46</v>
      </c>
      <c r="T439" t="s">
        <v>97</v>
      </c>
      <c r="U439" t="s">
        <v>49</v>
      </c>
      <c r="V439" t="s">
        <v>49</v>
      </c>
      <c r="W439" t="s">
        <v>43</v>
      </c>
      <c r="X439">
        <f>YEAR(Table1[[#This Row],[BookingDate]])</f>
        <v>2024</v>
      </c>
      <c r="Y439" t="str">
        <f>TEXT(Table1[[#This Row],[BookingDate]],"mmm")</f>
        <v>Apr</v>
      </c>
      <c r="Z439" t="str">
        <f>TEXT(Table1[[#This Row],[BookingDate]],"mmm-yyy")</f>
        <v>Apr-2024</v>
      </c>
      <c r="AA439" t="str">
        <f>IF(Table1[[#This Row],[ResolutionHours]]="","Pending",IF(Table1[[#This Row],[ResolutionHours]]&lt;=4,"0-4 Hours",IF(Table1[[#This Row],[ResolutionHours]]&lt;=8,"5-8 Hours",IF(Table1[[#This Row],[ResolutionHours]]&lt;=24,"9-24 Hours",IF(Table1[[#This Row],[ResolutionHours]]&lt;=48,"25-48 Hours","48+ Hours")))))</f>
        <v>0-4 Hours</v>
      </c>
      <c r="AB439">
        <f>IF(Table1[[#This Row],[ResolutionHours]]="","",Table1[[#This Row],[ResolutionHours]]-Table1[[#This Row],[SLATargetHours]])</f>
        <v>-21.48</v>
      </c>
    </row>
    <row r="440" spans="1:28" x14ac:dyDescent="0.25">
      <c r="A440" t="s">
        <v>2316</v>
      </c>
      <c r="B440" t="s">
        <v>2126</v>
      </c>
      <c r="C440" s="1">
        <v>45398.216099537043</v>
      </c>
      <c r="D440" t="s">
        <v>51</v>
      </c>
      <c r="E440" t="s">
        <v>2134</v>
      </c>
      <c r="F440" t="s">
        <v>38</v>
      </c>
      <c r="G440" t="s">
        <v>2128</v>
      </c>
      <c r="H440" t="s">
        <v>54</v>
      </c>
      <c r="I440" t="s">
        <v>82</v>
      </c>
      <c r="J440" t="s">
        <v>78</v>
      </c>
      <c r="K440">
        <v>24</v>
      </c>
      <c r="L440">
        <v>1.37</v>
      </c>
      <c r="N440" s="1"/>
      <c r="O440" t="s">
        <v>57</v>
      </c>
      <c r="P440">
        <v>14970.81</v>
      </c>
      <c r="Q440" t="s">
        <v>58</v>
      </c>
      <c r="R440" t="s">
        <v>45</v>
      </c>
      <c r="S440" t="s">
        <v>46</v>
      </c>
      <c r="T440" t="s">
        <v>115</v>
      </c>
      <c r="U440" t="s">
        <v>49</v>
      </c>
      <c r="V440" t="s">
        <v>49</v>
      </c>
      <c r="W440" t="s">
        <v>57</v>
      </c>
      <c r="X440">
        <f>YEAR(Table1[[#This Row],[BookingDate]])</f>
        <v>2024</v>
      </c>
      <c r="Y440" t="str">
        <f>TEXT(Table1[[#This Row],[BookingDate]],"mmm")</f>
        <v>Apr</v>
      </c>
      <c r="Z440" t="str">
        <f>TEXT(Table1[[#This Row],[BookingDate]],"mmm-yyy")</f>
        <v>Apr-2024</v>
      </c>
      <c r="AA440" t="str">
        <f>IF(Table1[[#This Row],[ResolutionHours]]="","Pending",IF(Table1[[#This Row],[ResolutionHours]]&lt;=4,"0-4 Hours",IF(Table1[[#This Row],[ResolutionHours]]&lt;=8,"5-8 Hours",IF(Table1[[#This Row],[ResolutionHours]]&lt;=24,"9-24 Hours",IF(Table1[[#This Row],[ResolutionHours]]&lt;=48,"25-48 Hours","48+ Hours")))))</f>
        <v>Pending</v>
      </c>
      <c r="AB440" t="str">
        <f>IF(Table1[[#This Row],[ResolutionHours]]="","",Table1[[#This Row],[ResolutionHours]]-Table1[[#This Row],[SLATargetHours]])</f>
        <v/>
      </c>
    </row>
    <row r="441" spans="1:28" x14ac:dyDescent="0.25">
      <c r="A441" t="s">
        <v>1529</v>
      </c>
      <c r="B441" t="s">
        <v>1116</v>
      </c>
      <c r="C441" s="1">
        <v>45398.228865740741</v>
      </c>
      <c r="D441" t="s">
        <v>108</v>
      </c>
      <c r="E441" t="s">
        <v>1120</v>
      </c>
      <c r="F441" t="s">
        <v>126</v>
      </c>
      <c r="G441" t="s">
        <v>1118</v>
      </c>
      <c r="H441" t="s">
        <v>40</v>
      </c>
      <c r="I441" t="s">
        <v>46</v>
      </c>
      <c r="J441" t="s">
        <v>118</v>
      </c>
      <c r="K441">
        <v>4</v>
      </c>
      <c r="L441">
        <v>0.16</v>
      </c>
      <c r="M441">
        <v>3.7</v>
      </c>
      <c r="N441" s="1">
        <v>45398.383217754628</v>
      </c>
      <c r="O441" t="s">
        <v>43</v>
      </c>
      <c r="P441">
        <v>3.7</v>
      </c>
      <c r="Q441" t="s">
        <v>111</v>
      </c>
      <c r="R441" t="s">
        <v>114</v>
      </c>
      <c r="S441" t="s">
        <v>68</v>
      </c>
      <c r="T441" t="s">
        <v>75</v>
      </c>
      <c r="U441" t="s">
        <v>49</v>
      </c>
      <c r="V441" t="s">
        <v>48</v>
      </c>
      <c r="W441" t="s">
        <v>43</v>
      </c>
      <c r="X441">
        <f>YEAR(Table1[[#This Row],[BookingDate]])</f>
        <v>2024</v>
      </c>
      <c r="Y441" t="str">
        <f>TEXT(Table1[[#This Row],[BookingDate]],"mmm")</f>
        <v>Apr</v>
      </c>
      <c r="Z441" t="str">
        <f>TEXT(Table1[[#This Row],[BookingDate]],"mmm-yyy")</f>
        <v>Apr-2024</v>
      </c>
      <c r="AA441" t="str">
        <f>IF(Table1[[#This Row],[ResolutionHours]]="","Pending",IF(Table1[[#This Row],[ResolutionHours]]&lt;=4,"0-4 Hours",IF(Table1[[#This Row],[ResolutionHours]]&lt;=8,"5-8 Hours",IF(Table1[[#This Row],[ResolutionHours]]&lt;=24,"9-24 Hours",IF(Table1[[#This Row],[ResolutionHours]]&lt;=48,"25-48 Hours","48+ Hours")))))</f>
        <v>0-4 Hours</v>
      </c>
      <c r="AB441">
        <f>IF(Table1[[#This Row],[ResolutionHours]]="","",Table1[[#This Row],[ResolutionHours]]-Table1[[#This Row],[SLATargetHours]])</f>
        <v>-0.29999999999999982</v>
      </c>
    </row>
    <row r="442" spans="1:28" x14ac:dyDescent="0.25">
      <c r="A442" t="s">
        <v>2525</v>
      </c>
      <c r="B442" t="s">
        <v>2126</v>
      </c>
      <c r="C442" s="1">
        <v>45398.388032407413</v>
      </c>
      <c r="D442" t="s">
        <v>36</v>
      </c>
      <c r="E442" t="s">
        <v>2134</v>
      </c>
      <c r="F442" t="s">
        <v>72</v>
      </c>
      <c r="G442" t="s">
        <v>2128</v>
      </c>
      <c r="H442" t="s">
        <v>109</v>
      </c>
      <c r="I442" t="s">
        <v>73</v>
      </c>
      <c r="J442" t="s">
        <v>83</v>
      </c>
      <c r="K442">
        <v>48</v>
      </c>
      <c r="L442">
        <v>0.56999999999999995</v>
      </c>
      <c r="M442">
        <v>20.92</v>
      </c>
      <c r="N442" s="1">
        <v>45399.25976494213</v>
      </c>
      <c r="O442" t="s">
        <v>43</v>
      </c>
      <c r="P442">
        <v>20.92</v>
      </c>
      <c r="Q442" t="s">
        <v>44</v>
      </c>
      <c r="R442" t="s">
        <v>59</v>
      </c>
      <c r="S442" t="s">
        <v>79</v>
      </c>
      <c r="T442" t="s">
        <v>93</v>
      </c>
      <c r="U442" t="s">
        <v>49</v>
      </c>
      <c r="V442" t="s">
        <v>48</v>
      </c>
      <c r="W442" t="s">
        <v>43</v>
      </c>
      <c r="X442">
        <f>YEAR(Table1[[#This Row],[BookingDate]])</f>
        <v>2024</v>
      </c>
      <c r="Y442" t="str">
        <f>TEXT(Table1[[#This Row],[BookingDate]],"mmm")</f>
        <v>Apr</v>
      </c>
      <c r="Z442" t="str">
        <f>TEXT(Table1[[#This Row],[BookingDate]],"mmm-yyy")</f>
        <v>Apr-2024</v>
      </c>
      <c r="AA442" t="str">
        <f>IF(Table1[[#This Row],[ResolutionHours]]="","Pending",IF(Table1[[#This Row],[ResolutionHours]]&lt;=4,"0-4 Hours",IF(Table1[[#This Row],[ResolutionHours]]&lt;=8,"5-8 Hours",IF(Table1[[#This Row],[ResolutionHours]]&lt;=24,"9-24 Hours",IF(Table1[[#This Row],[ResolutionHours]]&lt;=48,"25-48 Hours","48+ Hours")))))</f>
        <v>9-24 Hours</v>
      </c>
      <c r="AB442">
        <f>IF(Table1[[#This Row],[ResolutionHours]]="","",Table1[[#This Row],[ResolutionHours]]-Table1[[#This Row],[SLATargetHours]])</f>
        <v>-27.08</v>
      </c>
    </row>
    <row r="443" spans="1:28" x14ac:dyDescent="0.25">
      <c r="A443" t="s">
        <v>2922</v>
      </c>
      <c r="B443" t="s">
        <v>2126</v>
      </c>
      <c r="C443" s="1">
        <v>45398.538877314822</v>
      </c>
      <c r="D443" t="s">
        <v>87</v>
      </c>
      <c r="E443" t="s">
        <v>2163</v>
      </c>
      <c r="F443" t="s">
        <v>130</v>
      </c>
      <c r="G443" t="s">
        <v>2128</v>
      </c>
      <c r="H443" t="s">
        <v>63</v>
      </c>
      <c r="I443" t="s">
        <v>46</v>
      </c>
      <c r="J443" t="s">
        <v>78</v>
      </c>
      <c r="K443">
        <v>72</v>
      </c>
      <c r="L443">
        <v>2.94</v>
      </c>
      <c r="N443" s="1"/>
      <c r="O443" t="s">
        <v>57</v>
      </c>
      <c r="P443">
        <v>14963.07</v>
      </c>
      <c r="Q443" t="s">
        <v>66</v>
      </c>
      <c r="R443" t="s">
        <v>92</v>
      </c>
      <c r="S443" t="s">
        <v>60</v>
      </c>
      <c r="T443" t="s">
        <v>115</v>
      </c>
      <c r="U443" t="s">
        <v>49</v>
      </c>
      <c r="V443" t="s">
        <v>49</v>
      </c>
      <c r="W443" t="s">
        <v>57</v>
      </c>
      <c r="X443">
        <f>YEAR(Table1[[#This Row],[BookingDate]])</f>
        <v>2024</v>
      </c>
      <c r="Y443" t="str">
        <f>TEXT(Table1[[#This Row],[BookingDate]],"mmm")</f>
        <v>Apr</v>
      </c>
      <c r="Z443" t="str">
        <f>TEXT(Table1[[#This Row],[BookingDate]],"mmm-yyy")</f>
        <v>Apr-2024</v>
      </c>
      <c r="AA443" t="str">
        <f>IF(Table1[[#This Row],[ResolutionHours]]="","Pending",IF(Table1[[#This Row],[ResolutionHours]]&lt;=4,"0-4 Hours",IF(Table1[[#This Row],[ResolutionHours]]&lt;=8,"5-8 Hours",IF(Table1[[#This Row],[ResolutionHours]]&lt;=24,"9-24 Hours",IF(Table1[[#This Row],[ResolutionHours]]&lt;=48,"25-48 Hours","48+ Hours")))))</f>
        <v>Pending</v>
      </c>
      <c r="AB443" t="str">
        <f>IF(Table1[[#This Row],[ResolutionHours]]="","",Table1[[#This Row],[ResolutionHours]]-Table1[[#This Row],[SLATargetHours]])</f>
        <v/>
      </c>
    </row>
    <row r="444" spans="1:28" x14ac:dyDescent="0.25">
      <c r="A444" t="s">
        <v>1760</v>
      </c>
      <c r="B444" t="s">
        <v>1116</v>
      </c>
      <c r="C444" s="1">
        <v>45398.552893518521</v>
      </c>
      <c r="D444" t="s">
        <v>36</v>
      </c>
      <c r="E444" t="s">
        <v>1129</v>
      </c>
      <c r="F444" t="s">
        <v>95</v>
      </c>
      <c r="G444" t="s">
        <v>1118</v>
      </c>
      <c r="H444" t="s">
        <v>109</v>
      </c>
      <c r="I444" t="s">
        <v>82</v>
      </c>
      <c r="J444" t="s">
        <v>99</v>
      </c>
      <c r="K444">
        <v>48</v>
      </c>
      <c r="L444">
        <v>4.59</v>
      </c>
      <c r="M444">
        <v>13.02</v>
      </c>
      <c r="N444" s="1">
        <v>45399.095487719911</v>
      </c>
      <c r="O444" t="s">
        <v>43</v>
      </c>
      <c r="P444">
        <v>13.02</v>
      </c>
      <c r="Q444" t="s">
        <v>44</v>
      </c>
      <c r="R444" t="s">
        <v>59</v>
      </c>
      <c r="S444" t="s">
        <v>60</v>
      </c>
      <c r="T444" t="s">
        <v>100</v>
      </c>
      <c r="U444" t="s">
        <v>49</v>
      </c>
      <c r="V444" t="s">
        <v>49</v>
      </c>
      <c r="W444" t="s">
        <v>43</v>
      </c>
      <c r="X444">
        <f>YEAR(Table1[[#This Row],[BookingDate]])</f>
        <v>2024</v>
      </c>
      <c r="Y444" t="str">
        <f>TEXT(Table1[[#This Row],[BookingDate]],"mmm")</f>
        <v>Apr</v>
      </c>
      <c r="Z444" t="str">
        <f>TEXT(Table1[[#This Row],[BookingDate]],"mmm-yyy")</f>
        <v>Apr-2024</v>
      </c>
      <c r="AA444" t="str">
        <f>IF(Table1[[#This Row],[ResolutionHours]]="","Pending",IF(Table1[[#This Row],[ResolutionHours]]&lt;=4,"0-4 Hours",IF(Table1[[#This Row],[ResolutionHours]]&lt;=8,"5-8 Hours",IF(Table1[[#This Row],[ResolutionHours]]&lt;=24,"9-24 Hours",IF(Table1[[#This Row],[ResolutionHours]]&lt;=48,"25-48 Hours","48+ Hours")))))</f>
        <v>9-24 Hours</v>
      </c>
      <c r="AB444">
        <f>IF(Table1[[#This Row],[ResolutionHours]]="","",Table1[[#This Row],[ResolutionHours]]-Table1[[#This Row],[SLATargetHours]])</f>
        <v>-34.980000000000004</v>
      </c>
    </row>
    <row r="445" spans="1:28" x14ac:dyDescent="0.25">
      <c r="A445" t="s">
        <v>2378</v>
      </c>
      <c r="B445" t="s">
        <v>2126</v>
      </c>
      <c r="C445" s="1">
        <v>45398.560613425929</v>
      </c>
      <c r="D445" t="s">
        <v>51</v>
      </c>
      <c r="E445" t="s">
        <v>2142</v>
      </c>
      <c r="F445" t="s">
        <v>38</v>
      </c>
      <c r="G445" t="s">
        <v>2128</v>
      </c>
      <c r="H445" t="s">
        <v>40</v>
      </c>
      <c r="I445" t="s">
        <v>82</v>
      </c>
      <c r="J445" t="s">
        <v>165</v>
      </c>
      <c r="K445">
        <v>24</v>
      </c>
      <c r="L445">
        <v>1.47</v>
      </c>
      <c r="M445">
        <v>10.23</v>
      </c>
      <c r="N445" s="1">
        <v>45398.986763819441</v>
      </c>
      <c r="O445" t="s">
        <v>43</v>
      </c>
      <c r="P445">
        <v>10.23</v>
      </c>
      <c r="Q445" t="s">
        <v>44</v>
      </c>
      <c r="R445" t="s">
        <v>45</v>
      </c>
      <c r="S445" t="s">
        <v>68</v>
      </c>
      <c r="T445" t="s">
        <v>97</v>
      </c>
      <c r="U445" t="s">
        <v>49</v>
      </c>
      <c r="V445" t="s">
        <v>49</v>
      </c>
      <c r="W445" t="s">
        <v>43</v>
      </c>
      <c r="X445">
        <f>YEAR(Table1[[#This Row],[BookingDate]])</f>
        <v>2024</v>
      </c>
      <c r="Y445" t="str">
        <f>TEXT(Table1[[#This Row],[BookingDate]],"mmm")</f>
        <v>Apr</v>
      </c>
      <c r="Z445" t="str">
        <f>TEXT(Table1[[#This Row],[BookingDate]],"mmm-yyy")</f>
        <v>Apr-2024</v>
      </c>
      <c r="AA445" t="str">
        <f>IF(Table1[[#This Row],[ResolutionHours]]="","Pending",IF(Table1[[#This Row],[ResolutionHours]]&lt;=4,"0-4 Hours",IF(Table1[[#This Row],[ResolutionHours]]&lt;=8,"5-8 Hours",IF(Table1[[#This Row],[ResolutionHours]]&lt;=24,"9-24 Hours",IF(Table1[[#This Row],[ResolutionHours]]&lt;=48,"25-48 Hours","48+ Hours")))))</f>
        <v>9-24 Hours</v>
      </c>
      <c r="AB445">
        <f>IF(Table1[[#This Row],[ResolutionHours]]="","",Table1[[#This Row],[ResolutionHours]]-Table1[[#This Row],[SLATargetHours]])</f>
        <v>-13.77</v>
      </c>
    </row>
    <row r="446" spans="1:28" x14ac:dyDescent="0.25">
      <c r="A446" t="s">
        <v>1432</v>
      </c>
      <c r="B446" t="s">
        <v>1116</v>
      </c>
      <c r="C446" s="1">
        <v>45398.61105324074</v>
      </c>
      <c r="D446" t="s">
        <v>51</v>
      </c>
      <c r="E446" t="s">
        <v>1126</v>
      </c>
      <c r="F446" t="s">
        <v>95</v>
      </c>
      <c r="G446" t="s">
        <v>1118</v>
      </c>
      <c r="H446" t="s">
        <v>40</v>
      </c>
      <c r="I446" t="s">
        <v>46</v>
      </c>
      <c r="J446" t="s">
        <v>134</v>
      </c>
      <c r="K446">
        <v>24</v>
      </c>
      <c r="L446">
        <v>1.9</v>
      </c>
      <c r="M446">
        <v>10.92</v>
      </c>
      <c r="N446" s="1">
        <v>45399.065893634259</v>
      </c>
      <c r="O446" t="s">
        <v>43</v>
      </c>
      <c r="P446">
        <v>10.92</v>
      </c>
      <c r="Q446" t="s">
        <v>44</v>
      </c>
      <c r="R446" t="s">
        <v>45</v>
      </c>
      <c r="S446" t="s">
        <v>96</v>
      </c>
      <c r="T446" t="s">
        <v>69</v>
      </c>
      <c r="U446" t="s">
        <v>49</v>
      </c>
      <c r="V446" t="s">
        <v>49</v>
      </c>
      <c r="W446" t="s">
        <v>43</v>
      </c>
      <c r="X446">
        <f>YEAR(Table1[[#This Row],[BookingDate]])</f>
        <v>2024</v>
      </c>
      <c r="Y446" t="str">
        <f>TEXT(Table1[[#This Row],[BookingDate]],"mmm")</f>
        <v>Apr</v>
      </c>
      <c r="Z446" t="str">
        <f>TEXT(Table1[[#This Row],[BookingDate]],"mmm-yyy")</f>
        <v>Apr-2024</v>
      </c>
      <c r="AA446" t="str">
        <f>IF(Table1[[#This Row],[ResolutionHours]]="","Pending",IF(Table1[[#This Row],[ResolutionHours]]&lt;=4,"0-4 Hours",IF(Table1[[#This Row],[ResolutionHours]]&lt;=8,"5-8 Hours",IF(Table1[[#This Row],[ResolutionHours]]&lt;=24,"9-24 Hours",IF(Table1[[#This Row],[ResolutionHours]]&lt;=48,"25-48 Hours","48+ Hours")))))</f>
        <v>9-24 Hours</v>
      </c>
      <c r="AB446">
        <f>IF(Table1[[#This Row],[ResolutionHours]]="","",Table1[[#This Row],[ResolutionHours]]-Table1[[#This Row],[SLATargetHours]])</f>
        <v>-13.08</v>
      </c>
    </row>
    <row r="447" spans="1:28" x14ac:dyDescent="0.25">
      <c r="A447" t="s">
        <v>2874</v>
      </c>
      <c r="B447" t="s">
        <v>2126</v>
      </c>
      <c r="C447" s="1">
        <v>45398.774618055562</v>
      </c>
      <c r="D447" t="s">
        <v>51</v>
      </c>
      <c r="E447" t="s">
        <v>2142</v>
      </c>
      <c r="F447" t="s">
        <v>53</v>
      </c>
      <c r="G447" t="s">
        <v>2128</v>
      </c>
      <c r="H447" t="s">
        <v>109</v>
      </c>
      <c r="I447" t="s">
        <v>55</v>
      </c>
      <c r="J447" t="s">
        <v>118</v>
      </c>
      <c r="K447">
        <v>24</v>
      </c>
      <c r="L447">
        <v>1.02</v>
      </c>
      <c r="M447">
        <v>6.3</v>
      </c>
      <c r="N447" s="1">
        <v>45399.036994328701</v>
      </c>
      <c r="O447" t="s">
        <v>43</v>
      </c>
      <c r="P447">
        <v>6.3</v>
      </c>
      <c r="Q447" t="s">
        <v>44</v>
      </c>
      <c r="R447" t="s">
        <v>92</v>
      </c>
      <c r="S447" t="s">
        <v>96</v>
      </c>
      <c r="T447" t="s">
        <v>47</v>
      </c>
      <c r="U447" t="s">
        <v>49</v>
      </c>
      <c r="V447" t="s">
        <v>49</v>
      </c>
      <c r="W447" t="s">
        <v>43</v>
      </c>
      <c r="X447">
        <f>YEAR(Table1[[#This Row],[BookingDate]])</f>
        <v>2024</v>
      </c>
      <c r="Y447" t="str">
        <f>TEXT(Table1[[#This Row],[BookingDate]],"mmm")</f>
        <v>Apr</v>
      </c>
      <c r="Z447" t="str">
        <f>TEXT(Table1[[#This Row],[BookingDate]],"mmm-yyy")</f>
        <v>Apr-2024</v>
      </c>
      <c r="AA447" t="str">
        <f>IF(Table1[[#This Row],[ResolutionHours]]="","Pending",IF(Table1[[#This Row],[ResolutionHours]]&lt;=4,"0-4 Hours",IF(Table1[[#This Row],[ResolutionHours]]&lt;=8,"5-8 Hours",IF(Table1[[#This Row],[ResolutionHours]]&lt;=24,"9-24 Hours",IF(Table1[[#This Row],[ResolutionHours]]&lt;=48,"25-48 Hours","48+ Hours")))))</f>
        <v>5-8 Hours</v>
      </c>
      <c r="AB447">
        <f>IF(Table1[[#This Row],[ResolutionHours]]="","",Table1[[#This Row],[ResolutionHours]]-Table1[[#This Row],[SLATargetHours]])</f>
        <v>-17.7</v>
      </c>
    </row>
    <row r="448" spans="1:28" x14ac:dyDescent="0.25">
      <c r="A448" t="s">
        <v>636</v>
      </c>
      <c r="B448" t="s">
        <v>35</v>
      </c>
      <c r="C448" s="1">
        <v>45398.852638888893</v>
      </c>
      <c r="D448" t="s">
        <v>36</v>
      </c>
      <c r="E448" t="s">
        <v>71</v>
      </c>
      <c r="F448" t="s">
        <v>53</v>
      </c>
      <c r="G448" t="s">
        <v>39</v>
      </c>
      <c r="H448" t="s">
        <v>136</v>
      </c>
      <c r="I448" t="s">
        <v>55</v>
      </c>
      <c r="J448" t="s">
        <v>106</v>
      </c>
      <c r="K448">
        <v>48</v>
      </c>
      <c r="L448">
        <v>3.55</v>
      </c>
      <c r="N448" s="1"/>
      <c r="O448" t="s">
        <v>57</v>
      </c>
      <c r="P448">
        <v>14955.54</v>
      </c>
      <c r="Q448" t="s">
        <v>58</v>
      </c>
      <c r="R448" t="s">
        <v>114</v>
      </c>
      <c r="S448" t="s">
        <v>68</v>
      </c>
      <c r="T448" t="s">
        <v>121</v>
      </c>
      <c r="U448" t="s">
        <v>49</v>
      </c>
      <c r="V448" t="s">
        <v>49</v>
      </c>
      <c r="W448" t="s">
        <v>57</v>
      </c>
      <c r="X448">
        <f>YEAR(Table1[[#This Row],[BookingDate]])</f>
        <v>2024</v>
      </c>
      <c r="Y448" t="str">
        <f>TEXT(Table1[[#This Row],[BookingDate]],"mmm")</f>
        <v>Apr</v>
      </c>
      <c r="Z448" t="str">
        <f>TEXT(Table1[[#This Row],[BookingDate]],"mmm-yyy")</f>
        <v>Apr-2024</v>
      </c>
      <c r="AA448" t="str">
        <f>IF(Table1[[#This Row],[ResolutionHours]]="","Pending",IF(Table1[[#This Row],[ResolutionHours]]&lt;=4,"0-4 Hours",IF(Table1[[#This Row],[ResolutionHours]]&lt;=8,"5-8 Hours",IF(Table1[[#This Row],[ResolutionHours]]&lt;=24,"9-24 Hours",IF(Table1[[#This Row],[ResolutionHours]]&lt;=48,"25-48 Hours","48+ Hours")))))</f>
        <v>Pending</v>
      </c>
      <c r="AB448" t="str">
        <f>IF(Table1[[#This Row],[ResolutionHours]]="","",Table1[[#This Row],[ResolutionHours]]-Table1[[#This Row],[SLATargetHours]])</f>
        <v/>
      </c>
    </row>
    <row r="449" spans="1:28" x14ac:dyDescent="0.25">
      <c r="A449" t="s">
        <v>1662</v>
      </c>
      <c r="B449" t="s">
        <v>1116</v>
      </c>
      <c r="C449" s="1">
        <v>45399.27003472222</v>
      </c>
      <c r="D449" t="s">
        <v>36</v>
      </c>
      <c r="E449" t="s">
        <v>1124</v>
      </c>
      <c r="F449" t="s">
        <v>72</v>
      </c>
      <c r="G449" t="s">
        <v>1118</v>
      </c>
      <c r="H449" t="s">
        <v>136</v>
      </c>
      <c r="I449" t="s">
        <v>82</v>
      </c>
      <c r="J449" t="s">
        <v>132</v>
      </c>
      <c r="K449">
        <v>48</v>
      </c>
      <c r="L449">
        <v>0.75</v>
      </c>
      <c r="N449" s="1"/>
      <c r="O449" t="s">
        <v>57</v>
      </c>
      <c r="P449">
        <v>14945.52</v>
      </c>
      <c r="Q449" t="s">
        <v>58</v>
      </c>
      <c r="R449" t="s">
        <v>114</v>
      </c>
      <c r="S449" t="s">
        <v>68</v>
      </c>
      <c r="T449" t="s">
        <v>97</v>
      </c>
      <c r="U449" t="s">
        <v>49</v>
      </c>
      <c r="V449" t="s">
        <v>49</v>
      </c>
      <c r="W449" t="s">
        <v>57</v>
      </c>
      <c r="X449">
        <f>YEAR(Table1[[#This Row],[BookingDate]])</f>
        <v>2024</v>
      </c>
      <c r="Y449" t="str">
        <f>TEXT(Table1[[#This Row],[BookingDate]],"mmm")</f>
        <v>Apr</v>
      </c>
      <c r="Z449" t="str">
        <f>TEXT(Table1[[#This Row],[BookingDate]],"mmm-yyy")</f>
        <v>Apr-2024</v>
      </c>
      <c r="AA449" t="str">
        <f>IF(Table1[[#This Row],[ResolutionHours]]="","Pending",IF(Table1[[#This Row],[ResolutionHours]]&lt;=4,"0-4 Hours",IF(Table1[[#This Row],[ResolutionHours]]&lt;=8,"5-8 Hours",IF(Table1[[#This Row],[ResolutionHours]]&lt;=24,"9-24 Hours",IF(Table1[[#This Row],[ResolutionHours]]&lt;=48,"25-48 Hours","48+ Hours")))))</f>
        <v>Pending</v>
      </c>
      <c r="AB449" t="str">
        <f>IF(Table1[[#This Row],[ResolutionHours]]="","",Table1[[#This Row],[ResolutionHours]]-Table1[[#This Row],[SLATargetHours]])</f>
        <v/>
      </c>
    </row>
    <row r="450" spans="1:28" x14ac:dyDescent="0.25">
      <c r="A450" t="s">
        <v>2203</v>
      </c>
      <c r="B450" t="s">
        <v>2126</v>
      </c>
      <c r="C450" s="1">
        <v>45399.477060185192</v>
      </c>
      <c r="D450" t="s">
        <v>104</v>
      </c>
      <c r="E450" t="s">
        <v>2127</v>
      </c>
      <c r="F450" t="s">
        <v>95</v>
      </c>
      <c r="G450" t="s">
        <v>2128</v>
      </c>
      <c r="H450" t="s">
        <v>136</v>
      </c>
      <c r="I450" t="s">
        <v>73</v>
      </c>
      <c r="J450" t="s">
        <v>134</v>
      </c>
      <c r="K450">
        <v>8</v>
      </c>
      <c r="L450">
        <v>0.15</v>
      </c>
      <c r="N450" s="1"/>
      <c r="O450" t="s">
        <v>57</v>
      </c>
      <c r="P450">
        <v>14940.55</v>
      </c>
      <c r="Q450" t="s">
        <v>58</v>
      </c>
      <c r="R450" t="s">
        <v>92</v>
      </c>
      <c r="S450" t="s">
        <v>79</v>
      </c>
      <c r="T450" t="s">
        <v>75</v>
      </c>
      <c r="U450" t="s">
        <v>49</v>
      </c>
      <c r="V450" t="s">
        <v>49</v>
      </c>
      <c r="W450" t="s">
        <v>57</v>
      </c>
      <c r="X450">
        <f>YEAR(Table1[[#This Row],[BookingDate]])</f>
        <v>2024</v>
      </c>
      <c r="Y450" t="str">
        <f>TEXT(Table1[[#This Row],[BookingDate]],"mmm")</f>
        <v>Apr</v>
      </c>
      <c r="Z450" t="str">
        <f>TEXT(Table1[[#This Row],[BookingDate]],"mmm-yyy")</f>
        <v>Apr-2024</v>
      </c>
      <c r="AA450" t="str">
        <f>IF(Table1[[#This Row],[ResolutionHours]]="","Pending",IF(Table1[[#This Row],[ResolutionHours]]&lt;=4,"0-4 Hours",IF(Table1[[#This Row],[ResolutionHours]]&lt;=8,"5-8 Hours",IF(Table1[[#This Row],[ResolutionHours]]&lt;=24,"9-24 Hours",IF(Table1[[#This Row],[ResolutionHours]]&lt;=48,"25-48 Hours","48+ Hours")))))</f>
        <v>Pending</v>
      </c>
      <c r="AB450" t="str">
        <f>IF(Table1[[#This Row],[ResolutionHours]]="","",Table1[[#This Row],[ResolutionHours]]-Table1[[#This Row],[SLATargetHours]])</f>
        <v/>
      </c>
    </row>
    <row r="451" spans="1:28" x14ac:dyDescent="0.25">
      <c r="A451" t="s">
        <v>2419</v>
      </c>
      <c r="B451" t="s">
        <v>2126</v>
      </c>
      <c r="C451" s="1">
        <v>45399.623599537037</v>
      </c>
      <c r="D451" t="s">
        <v>36</v>
      </c>
      <c r="E451" t="s">
        <v>2127</v>
      </c>
      <c r="F451" t="s">
        <v>130</v>
      </c>
      <c r="G451" t="s">
        <v>2128</v>
      </c>
      <c r="H451" t="s">
        <v>40</v>
      </c>
      <c r="I451" t="s">
        <v>41</v>
      </c>
      <c r="J451" t="s">
        <v>165</v>
      </c>
      <c r="K451">
        <v>48</v>
      </c>
      <c r="L451">
        <v>2.83</v>
      </c>
      <c r="M451">
        <v>19.11</v>
      </c>
      <c r="N451" s="1">
        <v>45400.419772604168</v>
      </c>
      <c r="O451" t="s">
        <v>43</v>
      </c>
      <c r="P451">
        <v>19.11</v>
      </c>
      <c r="Q451" t="s">
        <v>66</v>
      </c>
      <c r="R451" t="s">
        <v>67</v>
      </c>
      <c r="S451" t="s">
        <v>96</v>
      </c>
      <c r="T451" t="s">
        <v>47</v>
      </c>
      <c r="U451" t="s">
        <v>49</v>
      </c>
      <c r="V451" t="s">
        <v>49</v>
      </c>
      <c r="W451" t="s">
        <v>43</v>
      </c>
      <c r="X451">
        <f>YEAR(Table1[[#This Row],[BookingDate]])</f>
        <v>2024</v>
      </c>
      <c r="Y451" t="str">
        <f>TEXT(Table1[[#This Row],[BookingDate]],"mmm")</f>
        <v>Apr</v>
      </c>
      <c r="Z451" t="str">
        <f>TEXT(Table1[[#This Row],[BookingDate]],"mmm-yyy")</f>
        <v>Apr-2024</v>
      </c>
      <c r="AA451" t="str">
        <f>IF(Table1[[#This Row],[ResolutionHours]]="","Pending",IF(Table1[[#This Row],[ResolutionHours]]&lt;=4,"0-4 Hours",IF(Table1[[#This Row],[ResolutionHours]]&lt;=8,"5-8 Hours",IF(Table1[[#This Row],[ResolutionHours]]&lt;=24,"9-24 Hours",IF(Table1[[#This Row],[ResolutionHours]]&lt;=48,"25-48 Hours","48+ Hours")))))</f>
        <v>9-24 Hours</v>
      </c>
      <c r="AB451">
        <f>IF(Table1[[#This Row],[ResolutionHours]]="","",Table1[[#This Row],[ResolutionHours]]-Table1[[#This Row],[SLATargetHours]])</f>
        <v>-28.89</v>
      </c>
    </row>
    <row r="452" spans="1:28" x14ac:dyDescent="0.25">
      <c r="A452" t="s">
        <v>2759</v>
      </c>
      <c r="B452" t="s">
        <v>2126</v>
      </c>
      <c r="C452" s="1">
        <v>45399.72861111111</v>
      </c>
      <c r="D452" t="s">
        <v>104</v>
      </c>
      <c r="E452" t="s">
        <v>2142</v>
      </c>
      <c r="F452" t="s">
        <v>38</v>
      </c>
      <c r="G452" t="s">
        <v>2128</v>
      </c>
      <c r="H452" t="s">
        <v>54</v>
      </c>
      <c r="I452" t="s">
        <v>55</v>
      </c>
      <c r="J452" t="s">
        <v>165</v>
      </c>
      <c r="K452">
        <v>8</v>
      </c>
      <c r="L452">
        <v>0.77</v>
      </c>
      <c r="N452" s="1"/>
      <c r="O452" t="s">
        <v>57</v>
      </c>
      <c r="P452">
        <v>14934.51</v>
      </c>
      <c r="Q452" t="s">
        <v>58</v>
      </c>
      <c r="R452" t="s">
        <v>114</v>
      </c>
      <c r="S452" t="s">
        <v>46</v>
      </c>
      <c r="T452" t="s">
        <v>47</v>
      </c>
      <c r="U452" t="s">
        <v>49</v>
      </c>
      <c r="V452" t="s">
        <v>48</v>
      </c>
      <c r="W452" t="s">
        <v>57</v>
      </c>
      <c r="X452">
        <f>YEAR(Table1[[#This Row],[BookingDate]])</f>
        <v>2024</v>
      </c>
      <c r="Y452" t="str">
        <f>TEXT(Table1[[#This Row],[BookingDate]],"mmm")</f>
        <v>Apr</v>
      </c>
      <c r="Z452" t="str">
        <f>TEXT(Table1[[#This Row],[BookingDate]],"mmm-yyy")</f>
        <v>Apr-2024</v>
      </c>
      <c r="AA452" t="str">
        <f>IF(Table1[[#This Row],[ResolutionHours]]="","Pending",IF(Table1[[#This Row],[ResolutionHours]]&lt;=4,"0-4 Hours",IF(Table1[[#This Row],[ResolutionHours]]&lt;=8,"5-8 Hours",IF(Table1[[#This Row],[ResolutionHours]]&lt;=24,"9-24 Hours",IF(Table1[[#This Row],[ResolutionHours]]&lt;=48,"25-48 Hours","48+ Hours")))))</f>
        <v>Pending</v>
      </c>
      <c r="AB452" t="str">
        <f>IF(Table1[[#This Row],[ResolutionHours]]="","",Table1[[#This Row],[ResolutionHours]]-Table1[[#This Row],[SLATargetHours]])</f>
        <v/>
      </c>
    </row>
    <row r="453" spans="1:28" x14ac:dyDescent="0.25">
      <c r="A453" t="s">
        <v>1864</v>
      </c>
      <c r="B453" t="s">
        <v>1116</v>
      </c>
      <c r="C453" s="1">
        <v>45399.885231481479</v>
      </c>
      <c r="D453" t="s">
        <v>36</v>
      </c>
      <c r="E453" t="s">
        <v>1124</v>
      </c>
      <c r="F453" t="s">
        <v>53</v>
      </c>
      <c r="G453" t="s">
        <v>1118</v>
      </c>
      <c r="H453" t="s">
        <v>54</v>
      </c>
      <c r="I453" t="s">
        <v>46</v>
      </c>
      <c r="J453" t="s">
        <v>42</v>
      </c>
      <c r="K453">
        <v>48</v>
      </c>
      <c r="L453">
        <v>7.83</v>
      </c>
      <c r="N453" s="1"/>
      <c r="O453" t="s">
        <v>57</v>
      </c>
      <c r="P453">
        <v>14930.75</v>
      </c>
      <c r="Q453" t="s">
        <v>44</v>
      </c>
      <c r="R453" t="s">
        <v>114</v>
      </c>
      <c r="S453" t="s">
        <v>96</v>
      </c>
      <c r="T453" t="s">
        <v>61</v>
      </c>
      <c r="U453" t="s">
        <v>49</v>
      </c>
      <c r="V453" t="s">
        <v>49</v>
      </c>
      <c r="W453" t="s">
        <v>57</v>
      </c>
      <c r="X453">
        <f>YEAR(Table1[[#This Row],[BookingDate]])</f>
        <v>2024</v>
      </c>
      <c r="Y453" t="str">
        <f>TEXT(Table1[[#This Row],[BookingDate]],"mmm")</f>
        <v>Apr</v>
      </c>
      <c r="Z453" t="str">
        <f>TEXT(Table1[[#This Row],[BookingDate]],"mmm-yyy")</f>
        <v>Apr-2024</v>
      </c>
      <c r="AA453" t="str">
        <f>IF(Table1[[#This Row],[ResolutionHours]]="","Pending",IF(Table1[[#This Row],[ResolutionHours]]&lt;=4,"0-4 Hours",IF(Table1[[#This Row],[ResolutionHours]]&lt;=8,"5-8 Hours",IF(Table1[[#This Row],[ResolutionHours]]&lt;=24,"9-24 Hours",IF(Table1[[#This Row],[ResolutionHours]]&lt;=48,"25-48 Hours","48+ Hours")))))</f>
        <v>Pending</v>
      </c>
      <c r="AB453" t="str">
        <f>IF(Table1[[#This Row],[ResolutionHours]]="","",Table1[[#This Row],[ResolutionHours]]-Table1[[#This Row],[SLATargetHours]])</f>
        <v/>
      </c>
    </row>
    <row r="454" spans="1:28" x14ac:dyDescent="0.25">
      <c r="A454" t="s">
        <v>3028</v>
      </c>
      <c r="B454" t="s">
        <v>2126</v>
      </c>
      <c r="C454" s="1">
        <v>45399.962858796287</v>
      </c>
      <c r="D454" t="s">
        <v>87</v>
      </c>
      <c r="E454" t="s">
        <v>2142</v>
      </c>
      <c r="F454" t="s">
        <v>38</v>
      </c>
      <c r="G454" t="s">
        <v>2128</v>
      </c>
      <c r="H454" t="s">
        <v>40</v>
      </c>
      <c r="I454" t="s">
        <v>82</v>
      </c>
      <c r="J454" t="s">
        <v>120</v>
      </c>
      <c r="K454">
        <v>72</v>
      </c>
      <c r="L454">
        <v>1.21</v>
      </c>
      <c r="M454">
        <v>19.690000000000001</v>
      </c>
      <c r="N454" s="1">
        <v>45400.783459803242</v>
      </c>
      <c r="O454" t="s">
        <v>43</v>
      </c>
      <c r="P454">
        <v>19.690000000000001</v>
      </c>
      <c r="Q454" t="s">
        <v>44</v>
      </c>
      <c r="R454" t="s">
        <v>45</v>
      </c>
      <c r="S454" t="s">
        <v>96</v>
      </c>
      <c r="T454" t="s">
        <v>115</v>
      </c>
      <c r="U454" t="s">
        <v>49</v>
      </c>
      <c r="V454" t="s">
        <v>49</v>
      </c>
      <c r="W454" t="s">
        <v>43</v>
      </c>
      <c r="X454">
        <f>YEAR(Table1[[#This Row],[BookingDate]])</f>
        <v>2024</v>
      </c>
      <c r="Y454" t="str">
        <f>TEXT(Table1[[#This Row],[BookingDate]],"mmm")</f>
        <v>Apr</v>
      </c>
      <c r="Z454" t="str">
        <f>TEXT(Table1[[#This Row],[BookingDate]],"mmm-yyy")</f>
        <v>Apr-2024</v>
      </c>
      <c r="AA454" t="str">
        <f>IF(Table1[[#This Row],[ResolutionHours]]="","Pending",IF(Table1[[#This Row],[ResolutionHours]]&lt;=4,"0-4 Hours",IF(Table1[[#This Row],[ResolutionHours]]&lt;=8,"5-8 Hours",IF(Table1[[#This Row],[ResolutionHours]]&lt;=24,"9-24 Hours",IF(Table1[[#This Row],[ResolutionHours]]&lt;=48,"25-48 Hours","48+ Hours")))))</f>
        <v>9-24 Hours</v>
      </c>
      <c r="AB454">
        <f>IF(Table1[[#This Row],[ResolutionHours]]="","",Table1[[#This Row],[ResolutionHours]]-Table1[[#This Row],[SLATargetHours]])</f>
        <v>-52.31</v>
      </c>
    </row>
    <row r="455" spans="1:28" x14ac:dyDescent="0.25">
      <c r="A455" t="s">
        <v>866</v>
      </c>
      <c r="B455" t="s">
        <v>35</v>
      </c>
      <c r="C455" s="1">
        <v>45400.029641203713</v>
      </c>
      <c r="D455" t="s">
        <v>87</v>
      </c>
      <c r="E455" t="s">
        <v>105</v>
      </c>
      <c r="F455" t="s">
        <v>38</v>
      </c>
      <c r="G455" t="s">
        <v>39</v>
      </c>
      <c r="H455" t="s">
        <v>63</v>
      </c>
      <c r="I455" t="s">
        <v>41</v>
      </c>
      <c r="J455" t="s">
        <v>120</v>
      </c>
      <c r="K455">
        <v>72</v>
      </c>
      <c r="L455">
        <v>2.31</v>
      </c>
      <c r="N455" s="1"/>
      <c r="O455" t="s">
        <v>57</v>
      </c>
      <c r="P455">
        <v>14927.29</v>
      </c>
      <c r="Q455" t="s">
        <v>58</v>
      </c>
      <c r="R455" t="s">
        <v>67</v>
      </c>
      <c r="S455" t="s">
        <v>79</v>
      </c>
      <c r="T455" t="s">
        <v>69</v>
      </c>
      <c r="U455" t="s">
        <v>49</v>
      </c>
      <c r="V455" t="s">
        <v>49</v>
      </c>
      <c r="W455" t="s">
        <v>57</v>
      </c>
      <c r="X455">
        <f>YEAR(Table1[[#This Row],[BookingDate]])</f>
        <v>2024</v>
      </c>
      <c r="Y455" t="str">
        <f>TEXT(Table1[[#This Row],[BookingDate]],"mmm")</f>
        <v>Apr</v>
      </c>
      <c r="Z455" t="str">
        <f>TEXT(Table1[[#This Row],[BookingDate]],"mmm-yyy")</f>
        <v>Apr-2024</v>
      </c>
      <c r="AA455" t="str">
        <f>IF(Table1[[#This Row],[ResolutionHours]]="","Pending",IF(Table1[[#This Row],[ResolutionHours]]&lt;=4,"0-4 Hours",IF(Table1[[#This Row],[ResolutionHours]]&lt;=8,"5-8 Hours",IF(Table1[[#This Row],[ResolutionHours]]&lt;=24,"9-24 Hours",IF(Table1[[#This Row],[ResolutionHours]]&lt;=48,"25-48 Hours","48+ Hours")))))</f>
        <v>Pending</v>
      </c>
      <c r="AB455" t="str">
        <f>IF(Table1[[#This Row],[ResolutionHours]]="","",Table1[[#This Row],[ResolutionHours]]-Table1[[#This Row],[SLATargetHours]])</f>
        <v/>
      </c>
    </row>
    <row r="456" spans="1:28" x14ac:dyDescent="0.25">
      <c r="A456" t="s">
        <v>2485</v>
      </c>
      <c r="B456" t="s">
        <v>2126</v>
      </c>
      <c r="C456" s="1">
        <v>45400.099224537043</v>
      </c>
      <c r="D456" t="s">
        <v>51</v>
      </c>
      <c r="E456" t="s">
        <v>2127</v>
      </c>
      <c r="F456" t="s">
        <v>130</v>
      </c>
      <c r="G456" t="s">
        <v>2128</v>
      </c>
      <c r="H456" t="s">
        <v>136</v>
      </c>
      <c r="I456" t="s">
        <v>41</v>
      </c>
      <c r="J456" t="s">
        <v>106</v>
      </c>
      <c r="K456">
        <v>24</v>
      </c>
      <c r="L456">
        <v>0.32</v>
      </c>
      <c r="N456" s="1"/>
      <c r="O456" t="s">
        <v>57</v>
      </c>
      <c r="P456">
        <v>14925.62</v>
      </c>
      <c r="Q456" t="s">
        <v>58</v>
      </c>
      <c r="R456" t="s">
        <v>45</v>
      </c>
      <c r="S456" t="s">
        <v>68</v>
      </c>
      <c r="T456" t="s">
        <v>75</v>
      </c>
      <c r="U456" t="s">
        <v>49</v>
      </c>
      <c r="V456" t="s">
        <v>49</v>
      </c>
      <c r="W456" t="s">
        <v>57</v>
      </c>
      <c r="X456">
        <f>YEAR(Table1[[#This Row],[BookingDate]])</f>
        <v>2024</v>
      </c>
      <c r="Y456" t="str">
        <f>TEXT(Table1[[#This Row],[BookingDate]],"mmm")</f>
        <v>Apr</v>
      </c>
      <c r="Z456" t="str">
        <f>TEXT(Table1[[#This Row],[BookingDate]],"mmm-yyy")</f>
        <v>Apr-2024</v>
      </c>
      <c r="AA456" t="str">
        <f>IF(Table1[[#This Row],[ResolutionHours]]="","Pending",IF(Table1[[#This Row],[ResolutionHours]]&lt;=4,"0-4 Hours",IF(Table1[[#This Row],[ResolutionHours]]&lt;=8,"5-8 Hours",IF(Table1[[#This Row],[ResolutionHours]]&lt;=24,"9-24 Hours",IF(Table1[[#This Row],[ResolutionHours]]&lt;=48,"25-48 Hours","48+ Hours")))))</f>
        <v>Pending</v>
      </c>
      <c r="AB456" t="str">
        <f>IF(Table1[[#This Row],[ResolutionHours]]="","",Table1[[#This Row],[ResolutionHours]]-Table1[[#This Row],[SLATargetHours]])</f>
        <v/>
      </c>
    </row>
    <row r="457" spans="1:28" x14ac:dyDescent="0.25">
      <c r="A457" t="s">
        <v>1089</v>
      </c>
      <c r="B457" t="s">
        <v>35</v>
      </c>
      <c r="C457" s="1">
        <v>45400.1327662037</v>
      </c>
      <c r="D457" t="s">
        <v>51</v>
      </c>
      <c r="E457" t="s">
        <v>105</v>
      </c>
      <c r="F457" t="s">
        <v>53</v>
      </c>
      <c r="G457" t="s">
        <v>39</v>
      </c>
      <c r="H457" t="s">
        <v>40</v>
      </c>
      <c r="I457" t="s">
        <v>55</v>
      </c>
      <c r="J457" t="s">
        <v>120</v>
      </c>
      <c r="K457">
        <v>24</v>
      </c>
      <c r="L457">
        <v>3.07</v>
      </c>
      <c r="M457">
        <v>9.9</v>
      </c>
      <c r="N457" s="1">
        <v>45400.545268969909</v>
      </c>
      <c r="O457" t="s">
        <v>43</v>
      </c>
      <c r="P457">
        <v>9.9</v>
      </c>
      <c r="Q457" t="s">
        <v>58</v>
      </c>
      <c r="R457" t="s">
        <v>92</v>
      </c>
      <c r="S457" t="s">
        <v>79</v>
      </c>
      <c r="T457" t="s">
        <v>47</v>
      </c>
      <c r="U457" t="s">
        <v>49</v>
      </c>
      <c r="V457" t="s">
        <v>49</v>
      </c>
      <c r="W457" t="s">
        <v>43</v>
      </c>
      <c r="X457">
        <f>YEAR(Table1[[#This Row],[BookingDate]])</f>
        <v>2024</v>
      </c>
      <c r="Y457" t="str">
        <f>TEXT(Table1[[#This Row],[BookingDate]],"mmm")</f>
        <v>Apr</v>
      </c>
      <c r="Z457" t="str">
        <f>TEXT(Table1[[#This Row],[BookingDate]],"mmm-yyy")</f>
        <v>Apr-2024</v>
      </c>
      <c r="AA457" t="str">
        <f>IF(Table1[[#This Row],[ResolutionHours]]="","Pending",IF(Table1[[#This Row],[ResolutionHours]]&lt;=4,"0-4 Hours",IF(Table1[[#This Row],[ResolutionHours]]&lt;=8,"5-8 Hours",IF(Table1[[#This Row],[ResolutionHours]]&lt;=24,"9-24 Hours",IF(Table1[[#This Row],[ResolutionHours]]&lt;=48,"25-48 Hours","48+ Hours")))))</f>
        <v>9-24 Hours</v>
      </c>
      <c r="AB457">
        <f>IF(Table1[[#This Row],[ResolutionHours]]="","",Table1[[#This Row],[ResolutionHours]]-Table1[[#This Row],[SLATargetHours]])</f>
        <v>-14.1</v>
      </c>
    </row>
    <row r="458" spans="1:28" x14ac:dyDescent="0.25">
      <c r="A458" t="s">
        <v>1259</v>
      </c>
      <c r="B458" t="s">
        <v>1116</v>
      </c>
      <c r="C458" s="1">
        <v>45400.156666666669</v>
      </c>
      <c r="D458" t="s">
        <v>36</v>
      </c>
      <c r="E458" t="s">
        <v>1126</v>
      </c>
      <c r="F458" t="s">
        <v>53</v>
      </c>
      <c r="G458" t="s">
        <v>1118</v>
      </c>
      <c r="H458" t="s">
        <v>40</v>
      </c>
      <c r="I458" t="s">
        <v>55</v>
      </c>
      <c r="J458" t="s">
        <v>65</v>
      </c>
      <c r="K458">
        <v>48</v>
      </c>
      <c r="L458">
        <v>0.48</v>
      </c>
      <c r="M458">
        <v>22.41</v>
      </c>
      <c r="N458" s="1">
        <v>45401.090467245369</v>
      </c>
      <c r="O458" t="s">
        <v>43</v>
      </c>
      <c r="P458">
        <v>22.41</v>
      </c>
      <c r="Q458" t="s">
        <v>66</v>
      </c>
      <c r="R458" t="s">
        <v>92</v>
      </c>
      <c r="S458" t="s">
        <v>68</v>
      </c>
      <c r="T458" t="s">
        <v>100</v>
      </c>
      <c r="U458" t="s">
        <v>49</v>
      </c>
      <c r="V458" t="s">
        <v>49</v>
      </c>
      <c r="W458" t="s">
        <v>43</v>
      </c>
      <c r="X458">
        <f>YEAR(Table1[[#This Row],[BookingDate]])</f>
        <v>2024</v>
      </c>
      <c r="Y458" t="str">
        <f>TEXT(Table1[[#This Row],[BookingDate]],"mmm")</f>
        <v>Apr</v>
      </c>
      <c r="Z458" t="str">
        <f>TEXT(Table1[[#This Row],[BookingDate]],"mmm-yyy")</f>
        <v>Apr-2024</v>
      </c>
      <c r="AA458" t="str">
        <f>IF(Table1[[#This Row],[ResolutionHours]]="","Pending",IF(Table1[[#This Row],[ResolutionHours]]&lt;=4,"0-4 Hours",IF(Table1[[#This Row],[ResolutionHours]]&lt;=8,"5-8 Hours",IF(Table1[[#This Row],[ResolutionHours]]&lt;=24,"9-24 Hours",IF(Table1[[#This Row],[ResolutionHours]]&lt;=48,"25-48 Hours","48+ Hours")))))</f>
        <v>9-24 Hours</v>
      </c>
      <c r="AB458">
        <f>IF(Table1[[#This Row],[ResolutionHours]]="","",Table1[[#This Row],[ResolutionHours]]-Table1[[#This Row],[SLATargetHours]])</f>
        <v>-25.59</v>
      </c>
    </row>
    <row r="459" spans="1:28" x14ac:dyDescent="0.25">
      <c r="A459" t="s">
        <v>1638</v>
      </c>
      <c r="B459" t="s">
        <v>1116</v>
      </c>
      <c r="C459" s="1">
        <v>45400.257962962962</v>
      </c>
      <c r="D459" t="s">
        <v>87</v>
      </c>
      <c r="E459" t="s">
        <v>1126</v>
      </c>
      <c r="F459" t="s">
        <v>95</v>
      </c>
      <c r="G459" t="s">
        <v>1118</v>
      </c>
      <c r="H459" t="s">
        <v>54</v>
      </c>
      <c r="I459" t="s">
        <v>64</v>
      </c>
      <c r="J459" t="s">
        <v>165</v>
      </c>
      <c r="K459">
        <v>72</v>
      </c>
      <c r="L459">
        <v>5.92</v>
      </c>
      <c r="N459" s="1"/>
      <c r="O459" t="s">
        <v>57</v>
      </c>
      <c r="P459">
        <v>14921.81</v>
      </c>
      <c r="Q459" t="s">
        <v>66</v>
      </c>
      <c r="R459" t="s">
        <v>92</v>
      </c>
      <c r="S459" t="s">
        <v>46</v>
      </c>
      <c r="T459" t="s">
        <v>100</v>
      </c>
      <c r="U459" t="s">
        <v>49</v>
      </c>
      <c r="V459" t="s">
        <v>49</v>
      </c>
      <c r="W459" t="s">
        <v>57</v>
      </c>
      <c r="X459">
        <f>YEAR(Table1[[#This Row],[BookingDate]])</f>
        <v>2024</v>
      </c>
      <c r="Y459" t="str">
        <f>TEXT(Table1[[#This Row],[BookingDate]],"mmm")</f>
        <v>Apr</v>
      </c>
      <c r="Z459" t="str">
        <f>TEXT(Table1[[#This Row],[BookingDate]],"mmm-yyy")</f>
        <v>Apr-2024</v>
      </c>
      <c r="AA459" t="str">
        <f>IF(Table1[[#This Row],[ResolutionHours]]="","Pending",IF(Table1[[#This Row],[ResolutionHours]]&lt;=4,"0-4 Hours",IF(Table1[[#This Row],[ResolutionHours]]&lt;=8,"5-8 Hours",IF(Table1[[#This Row],[ResolutionHours]]&lt;=24,"9-24 Hours",IF(Table1[[#This Row],[ResolutionHours]]&lt;=48,"25-48 Hours","48+ Hours")))))</f>
        <v>Pending</v>
      </c>
      <c r="AB459" t="str">
        <f>IF(Table1[[#This Row],[ResolutionHours]]="","",Table1[[#This Row],[ResolutionHours]]-Table1[[#This Row],[SLATargetHours]])</f>
        <v/>
      </c>
    </row>
    <row r="460" spans="1:28" x14ac:dyDescent="0.25">
      <c r="A460" t="s">
        <v>1562</v>
      </c>
      <c r="B460" t="s">
        <v>1116</v>
      </c>
      <c r="C460" s="1">
        <v>45400.267002314817</v>
      </c>
      <c r="D460" t="s">
        <v>104</v>
      </c>
      <c r="E460" t="s">
        <v>1120</v>
      </c>
      <c r="F460" t="s">
        <v>126</v>
      </c>
      <c r="G460" t="s">
        <v>1118</v>
      </c>
      <c r="H460" t="s">
        <v>40</v>
      </c>
      <c r="I460" t="s">
        <v>55</v>
      </c>
      <c r="J460" t="s">
        <v>110</v>
      </c>
      <c r="K460">
        <v>8</v>
      </c>
      <c r="L460">
        <v>0.5</v>
      </c>
      <c r="M460">
        <v>5.69</v>
      </c>
      <c r="N460" s="1">
        <v>45400.504211817133</v>
      </c>
      <c r="O460" t="s">
        <v>43</v>
      </c>
      <c r="P460">
        <v>5.69</v>
      </c>
      <c r="Q460" t="s">
        <v>58</v>
      </c>
      <c r="R460" t="s">
        <v>59</v>
      </c>
      <c r="S460" t="s">
        <v>96</v>
      </c>
      <c r="T460" t="s">
        <v>85</v>
      </c>
      <c r="U460" t="s">
        <v>49</v>
      </c>
      <c r="V460" t="s">
        <v>48</v>
      </c>
      <c r="W460" t="s">
        <v>43</v>
      </c>
      <c r="X460">
        <f>YEAR(Table1[[#This Row],[BookingDate]])</f>
        <v>2024</v>
      </c>
      <c r="Y460" t="str">
        <f>TEXT(Table1[[#This Row],[BookingDate]],"mmm")</f>
        <v>Apr</v>
      </c>
      <c r="Z460" t="str">
        <f>TEXT(Table1[[#This Row],[BookingDate]],"mmm-yyy")</f>
        <v>Apr-2024</v>
      </c>
      <c r="AA460" t="str">
        <f>IF(Table1[[#This Row],[ResolutionHours]]="","Pending",IF(Table1[[#This Row],[ResolutionHours]]&lt;=4,"0-4 Hours",IF(Table1[[#This Row],[ResolutionHours]]&lt;=8,"5-8 Hours",IF(Table1[[#This Row],[ResolutionHours]]&lt;=24,"9-24 Hours",IF(Table1[[#This Row],[ResolutionHours]]&lt;=48,"25-48 Hours","48+ Hours")))))</f>
        <v>5-8 Hours</v>
      </c>
      <c r="AB460">
        <f>IF(Table1[[#This Row],[ResolutionHours]]="","",Table1[[#This Row],[ResolutionHours]]-Table1[[#This Row],[SLATargetHours]])</f>
        <v>-2.3099999999999996</v>
      </c>
    </row>
    <row r="461" spans="1:28" x14ac:dyDescent="0.25">
      <c r="A461" t="s">
        <v>2687</v>
      </c>
      <c r="B461" t="s">
        <v>2126</v>
      </c>
      <c r="C461" s="1">
        <v>45400.320011574076</v>
      </c>
      <c r="D461" t="s">
        <v>36</v>
      </c>
      <c r="E461" t="s">
        <v>2127</v>
      </c>
      <c r="F461" t="s">
        <v>126</v>
      </c>
      <c r="G461" t="s">
        <v>2128</v>
      </c>
      <c r="H461" t="s">
        <v>40</v>
      </c>
      <c r="I461" t="s">
        <v>64</v>
      </c>
      <c r="J461" t="s">
        <v>120</v>
      </c>
      <c r="K461">
        <v>48</v>
      </c>
      <c r="L461">
        <v>4.2300000000000004</v>
      </c>
      <c r="M461">
        <v>18.809999999999999</v>
      </c>
      <c r="N461" s="1">
        <v>45401.103579652779</v>
      </c>
      <c r="O461" t="s">
        <v>43</v>
      </c>
      <c r="P461">
        <v>18.809999999999999</v>
      </c>
      <c r="Q461" t="s">
        <v>44</v>
      </c>
      <c r="R461" t="s">
        <v>114</v>
      </c>
      <c r="S461" t="s">
        <v>60</v>
      </c>
      <c r="T461" t="s">
        <v>61</v>
      </c>
      <c r="U461" t="s">
        <v>49</v>
      </c>
      <c r="V461" t="s">
        <v>49</v>
      </c>
      <c r="W461" t="s">
        <v>43</v>
      </c>
      <c r="X461">
        <f>YEAR(Table1[[#This Row],[BookingDate]])</f>
        <v>2024</v>
      </c>
      <c r="Y461" t="str">
        <f>TEXT(Table1[[#This Row],[BookingDate]],"mmm")</f>
        <v>Apr</v>
      </c>
      <c r="Z461" t="str">
        <f>TEXT(Table1[[#This Row],[BookingDate]],"mmm-yyy")</f>
        <v>Apr-2024</v>
      </c>
      <c r="AA461" t="str">
        <f>IF(Table1[[#This Row],[ResolutionHours]]="","Pending",IF(Table1[[#This Row],[ResolutionHours]]&lt;=4,"0-4 Hours",IF(Table1[[#This Row],[ResolutionHours]]&lt;=8,"5-8 Hours",IF(Table1[[#This Row],[ResolutionHours]]&lt;=24,"9-24 Hours",IF(Table1[[#This Row],[ResolutionHours]]&lt;=48,"25-48 Hours","48+ Hours")))))</f>
        <v>9-24 Hours</v>
      </c>
      <c r="AB461">
        <f>IF(Table1[[#This Row],[ResolutionHours]]="","",Table1[[#This Row],[ResolutionHours]]-Table1[[#This Row],[SLATargetHours]])</f>
        <v>-29.19</v>
      </c>
    </row>
    <row r="462" spans="1:28" x14ac:dyDescent="0.25">
      <c r="A462" t="s">
        <v>571</v>
      </c>
      <c r="B462" t="s">
        <v>35</v>
      </c>
      <c r="C462" s="1">
        <v>45400.340358796297</v>
      </c>
      <c r="D462" t="s">
        <v>87</v>
      </c>
      <c r="E462" t="s">
        <v>71</v>
      </c>
      <c r="F462" t="s">
        <v>72</v>
      </c>
      <c r="G462" t="s">
        <v>39</v>
      </c>
      <c r="H462" t="s">
        <v>63</v>
      </c>
      <c r="I462" t="s">
        <v>55</v>
      </c>
      <c r="J462" t="s">
        <v>65</v>
      </c>
      <c r="K462">
        <v>72</v>
      </c>
      <c r="L462">
        <v>4.7699999999999996</v>
      </c>
      <c r="N462" s="1"/>
      <c r="O462" t="s">
        <v>57</v>
      </c>
      <c r="P462">
        <v>14919.83</v>
      </c>
      <c r="Q462" t="s">
        <v>44</v>
      </c>
      <c r="R462" t="s">
        <v>114</v>
      </c>
      <c r="S462" t="s">
        <v>96</v>
      </c>
      <c r="T462" t="s">
        <v>85</v>
      </c>
      <c r="U462" t="s">
        <v>49</v>
      </c>
      <c r="V462" t="s">
        <v>49</v>
      </c>
      <c r="W462" t="s">
        <v>57</v>
      </c>
      <c r="X462">
        <f>YEAR(Table1[[#This Row],[BookingDate]])</f>
        <v>2024</v>
      </c>
      <c r="Y462" t="str">
        <f>TEXT(Table1[[#This Row],[BookingDate]],"mmm")</f>
        <v>Apr</v>
      </c>
      <c r="Z462" t="str">
        <f>TEXT(Table1[[#This Row],[BookingDate]],"mmm-yyy")</f>
        <v>Apr-2024</v>
      </c>
      <c r="AA462" t="str">
        <f>IF(Table1[[#This Row],[ResolutionHours]]="","Pending",IF(Table1[[#This Row],[ResolutionHours]]&lt;=4,"0-4 Hours",IF(Table1[[#This Row],[ResolutionHours]]&lt;=8,"5-8 Hours",IF(Table1[[#This Row],[ResolutionHours]]&lt;=24,"9-24 Hours",IF(Table1[[#This Row],[ResolutionHours]]&lt;=48,"25-48 Hours","48+ Hours")))))</f>
        <v>Pending</v>
      </c>
      <c r="AB462" t="str">
        <f>IF(Table1[[#This Row],[ResolutionHours]]="","",Table1[[#This Row],[ResolutionHours]]-Table1[[#This Row],[SLATargetHours]])</f>
        <v/>
      </c>
    </row>
    <row r="463" spans="1:28" x14ac:dyDescent="0.25">
      <c r="A463" t="s">
        <v>1052</v>
      </c>
      <c r="B463" t="s">
        <v>35</v>
      </c>
      <c r="C463" s="1">
        <v>45400.508888888893</v>
      </c>
      <c r="D463" t="s">
        <v>36</v>
      </c>
      <c r="E463" t="s">
        <v>71</v>
      </c>
      <c r="F463" t="s">
        <v>130</v>
      </c>
      <c r="G463" t="s">
        <v>39</v>
      </c>
      <c r="H463" t="s">
        <v>54</v>
      </c>
      <c r="I463" t="s">
        <v>64</v>
      </c>
      <c r="J463" t="s">
        <v>88</v>
      </c>
      <c r="K463">
        <v>48</v>
      </c>
      <c r="L463">
        <v>3.23</v>
      </c>
      <c r="N463" s="1"/>
      <c r="O463" t="s">
        <v>57</v>
      </c>
      <c r="P463">
        <v>14915.79</v>
      </c>
      <c r="Q463" t="s">
        <v>44</v>
      </c>
      <c r="R463" t="s">
        <v>59</v>
      </c>
      <c r="S463" t="s">
        <v>68</v>
      </c>
      <c r="T463" t="s">
        <v>93</v>
      </c>
      <c r="U463" t="s">
        <v>49</v>
      </c>
      <c r="V463" t="s">
        <v>49</v>
      </c>
      <c r="W463" t="s">
        <v>57</v>
      </c>
      <c r="X463">
        <f>YEAR(Table1[[#This Row],[BookingDate]])</f>
        <v>2024</v>
      </c>
      <c r="Y463" t="str">
        <f>TEXT(Table1[[#This Row],[BookingDate]],"mmm")</f>
        <v>Apr</v>
      </c>
      <c r="Z463" t="str">
        <f>TEXT(Table1[[#This Row],[BookingDate]],"mmm-yyy")</f>
        <v>Apr-2024</v>
      </c>
      <c r="AA463" t="str">
        <f>IF(Table1[[#This Row],[ResolutionHours]]="","Pending",IF(Table1[[#This Row],[ResolutionHours]]&lt;=4,"0-4 Hours",IF(Table1[[#This Row],[ResolutionHours]]&lt;=8,"5-8 Hours",IF(Table1[[#This Row],[ResolutionHours]]&lt;=24,"9-24 Hours",IF(Table1[[#This Row],[ResolutionHours]]&lt;=48,"25-48 Hours","48+ Hours")))))</f>
        <v>Pending</v>
      </c>
      <c r="AB463" t="str">
        <f>IF(Table1[[#This Row],[ResolutionHours]]="","",Table1[[#This Row],[ResolutionHours]]-Table1[[#This Row],[SLATargetHours]])</f>
        <v/>
      </c>
    </row>
    <row r="464" spans="1:28" x14ac:dyDescent="0.25">
      <c r="A464" t="s">
        <v>2012</v>
      </c>
      <c r="B464" t="s">
        <v>1116</v>
      </c>
      <c r="C464" s="1">
        <v>45401.180972222217</v>
      </c>
      <c r="D464" t="s">
        <v>104</v>
      </c>
      <c r="E464" t="s">
        <v>1131</v>
      </c>
      <c r="F464" t="s">
        <v>130</v>
      </c>
      <c r="G464" t="s">
        <v>1118</v>
      </c>
      <c r="H464" t="s">
        <v>40</v>
      </c>
      <c r="I464" t="s">
        <v>73</v>
      </c>
      <c r="J464" t="s">
        <v>157</v>
      </c>
      <c r="K464">
        <v>8</v>
      </c>
      <c r="L464">
        <v>0.63</v>
      </c>
      <c r="M464">
        <v>1.37</v>
      </c>
      <c r="N464" s="1">
        <v>45401.23798943287</v>
      </c>
      <c r="O464" t="s">
        <v>43</v>
      </c>
      <c r="P464">
        <v>1.37</v>
      </c>
      <c r="Q464" t="s">
        <v>58</v>
      </c>
      <c r="R464" t="s">
        <v>92</v>
      </c>
      <c r="S464" t="s">
        <v>79</v>
      </c>
      <c r="T464" t="s">
        <v>47</v>
      </c>
      <c r="U464" t="s">
        <v>49</v>
      </c>
      <c r="V464" t="s">
        <v>49</v>
      </c>
      <c r="W464" t="s">
        <v>43</v>
      </c>
      <c r="X464">
        <f>YEAR(Table1[[#This Row],[BookingDate]])</f>
        <v>2024</v>
      </c>
      <c r="Y464" t="str">
        <f>TEXT(Table1[[#This Row],[BookingDate]],"mmm")</f>
        <v>Apr</v>
      </c>
      <c r="Z464" t="str">
        <f>TEXT(Table1[[#This Row],[BookingDate]],"mmm-yyy")</f>
        <v>Apr-2024</v>
      </c>
      <c r="AA464" t="str">
        <f>IF(Table1[[#This Row],[ResolutionHours]]="","Pending",IF(Table1[[#This Row],[ResolutionHours]]&lt;=4,"0-4 Hours",IF(Table1[[#This Row],[ResolutionHours]]&lt;=8,"5-8 Hours",IF(Table1[[#This Row],[ResolutionHours]]&lt;=24,"9-24 Hours",IF(Table1[[#This Row],[ResolutionHours]]&lt;=48,"25-48 Hours","48+ Hours")))))</f>
        <v>0-4 Hours</v>
      </c>
      <c r="AB464">
        <f>IF(Table1[[#This Row],[ResolutionHours]]="","",Table1[[#This Row],[ResolutionHours]]-Table1[[#This Row],[SLATargetHours]])</f>
        <v>-6.63</v>
      </c>
    </row>
    <row r="465" spans="1:28" x14ac:dyDescent="0.25">
      <c r="A465" t="s">
        <v>1976</v>
      </c>
      <c r="B465" t="s">
        <v>1116</v>
      </c>
      <c r="C465" s="1">
        <v>45401.407268518517</v>
      </c>
      <c r="D465" t="s">
        <v>87</v>
      </c>
      <c r="E465" t="s">
        <v>1134</v>
      </c>
      <c r="F465" t="s">
        <v>130</v>
      </c>
      <c r="G465" t="s">
        <v>1118</v>
      </c>
      <c r="H465" t="s">
        <v>63</v>
      </c>
      <c r="I465" t="s">
        <v>41</v>
      </c>
      <c r="J465" t="s">
        <v>99</v>
      </c>
      <c r="K465">
        <v>72</v>
      </c>
      <c r="L465">
        <v>1.64</v>
      </c>
      <c r="N465" s="1"/>
      <c r="O465" t="s">
        <v>57</v>
      </c>
      <c r="P465">
        <v>14894.23</v>
      </c>
      <c r="Q465" t="s">
        <v>66</v>
      </c>
      <c r="R465" t="s">
        <v>92</v>
      </c>
      <c r="S465" t="s">
        <v>68</v>
      </c>
      <c r="T465" t="s">
        <v>121</v>
      </c>
      <c r="U465" t="s">
        <v>49</v>
      </c>
      <c r="V465" t="s">
        <v>49</v>
      </c>
      <c r="W465" t="s">
        <v>57</v>
      </c>
      <c r="X465">
        <f>YEAR(Table1[[#This Row],[BookingDate]])</f>
        <v>2024</v>
      </c>
      <c r="Y465" t="str">
        <f>TEXT(Table1[[#This Row],[BookingDate]],"mmm")</f>
        <v>Apr</v>
      </c>
      <c r="Z465" t="str">
        <f>TEXT(Table1[[#This Row],[BookingDate]],"mmm-yyy")</f>
        <v>Apr-2024</v>
      </c>
      <c r="AA465" t="str">
        <f>IF(Table1[[#This Row],[ResolutionHours]]="","Pending",IF(Table1[[#This Row],[ResolutionHours]]&lt;=4,"0-4 Hours",IF(Table1[[#This Row],[ResolutionHours]]&lt;=8,"5-8 Hours",IF(Table1[[#This Row],[ResolutionHours]]&lt;=24,"9-24 Hours",IF(Table1[[#This Row],[ResolutionHours]]&lt;=48,"25-48 Hours","48+ Hours")))))</f>
        <v>Pending</v>
      </c>
      <c r="AB465" t="str">
        <f>IF(Table1[[#This Row],[ResolutionHours]]="","",Table1[[#This Row],[ResolutionHours]]-Table1[[#This Row],[SLATargetHours]])</f>
        <v/>
      </c>
    </row>
    <row r="466" spans="1:28" x14ac:dyDescent="0.25">
      <c r="A466" t="s">
        <v>2715</v>
      </c>
      <c r="B466" t="s">
        <v>2126</v>
      </c>
      <c r="C466" s="1">
        <v>45402.355150462958</v>
      </c>
      <c r="D466" t="s">
        <v>87</v>
      </c>
      <c r="E466" t="s">
        <v>2134</v>
      </c>
      <c r="F466" t="s">
        <v>38</v>
      </c>
      <c r="G466" t="s">
        <v>2128</v>
      </c>
      <c r="H466" t="s">
        <v>54</v>
      </c>
      <c r="I466" t="s">
        <v>46</v>
      </c>
      <c r="J466" t="s">
        <v>132</v>
      </c>
      <c r="K466">
        <v>72</v>
      </c>
      <c r="L466">
        <v>4.45</v>
      </c>
      <c r="N466" s="1"/>
      <c r="O466" t="s">
        <v>57</v>
      </c>
      <c r="P466">
        <v>14871.48</v>
      </c>
      <c r="Q466" t="s">
        <v>44</v>
      </c>
      <c r="R466" t="s">
        <v>67</v>
      </c>
      <c r="S466" t="s">
        <v>96</v>
      </c>
      <c r="T466" t="s">
        <v>121</v>
      </c>
      <c r="U466" t="s">
        <v>49</v>
      </c>
      <c r="V466" t="s">
        <v>49</v>
      </c>
      <c r="W466" t="s">
        <v>57</v>
      </c>
      <c r="X466">
        <f>YEAR(Table1[[#This Row],[BookingDate]])</f>
        <v>2024</v>
      </c>
      <c r="Y466" t="str">
        <f>TEXT(Table1[[#This Row],[BookingDate]],"mmm")</f>
        <v>Apr</v>
      </c>
      <c r="Z466" t="str">
        <f>TEXT(Table1[[#This Row],[BookingDate]],"mmm-yyy")</f>
        <v>Apr-2024</v>
      </c>
      <c r="AA466" t="str">
        <f>IF(Table1[[#This Row],[ResolutionHours]]="","Pending",IF(Table1[[#This Row],[ResolutionHours]]&lt;=4,"0-4 Hours",IF(Table1[[#This Row],[ResolutionHours]]&lt;=8,"5-8 Hours",IF(Table1[[#This Row],[ResolutionHours]]&lt;=24,"9-24 Hours",IF(Table1[[#This Row],[ResolutionHours]]&lt;=48,"25-48 Hours","48+ Hours")))))</f>
        <v>Pending</v>
      </c>
      <c r="AB466" t="str">
        <f>IF(Table1[[#This Row],[ResolutionHours]]="","",Table1[[#This Row],[ResolutionHours]]-Table1[[#This Row],[SLATargetHours]])</f>
        <v/>
      </c>
    </row>
    <row r="467" spans="1:28" x14ac:dyDescent="0.25">
      <c r="A467" t="s">
        <v>2749</v>
      </c>
      <c r="B467" t="s">
        <v>2126</v>
      </c>
      <c r="C467" s="1">
        <v>45402.563391203701</v>
      </c>
      <c r="D467" t="s">
        <v>87</v>
      </c>
      <c r="E467" t="s">
        <v>2142</v>
      </c>
      <c r="F467" t="s">
        <v>72</v>
      </c>
      <c r="G467" t="s">
        <v>2128</v>
      </c>
      <c r="H467" t="s">
        <v>40</v>
      </c>
      <c r="I467" t="s">
        <v>64</v>
      </c>
      <c r="J467" t="s">
        <v>88</v>
      </c>
      <c r="K467">
        <v>72</v>
      </c>
      <c r="L467">
        <v>11.13</v>
      </c>
      <c r="M467">
        <v>47.6</v>
      </c>
      <c r="N467" s="1">
        <v>45404.546911064812</v>
      </c>
      <c r="O467" t="s">
        <v>43</v>
      </c>
      <c r="P467">
        <v>47.6</v>
      </c>
      <c r="Q467" t="s">
        <v>58</v>
      </c>
      <c r="R467" t="s">
        <v>45</v>
      </c>
      <c r="S467" t="s">
        <v>68</v>
      </c>
      <c r="T467" t="s">
        <v>97</v>
      </c>
      <c r="U467" t="s">
        <v>49</v>
      </c>
      <c r="V467" t="s">
        <v>49</v>
      </c>
      <c r="W467" t="s">
        <v>43</v>
      </c>
      <c r="X467">
        <f>YEAR(Table1[[#This Row],[BookingDate]])</f>
        <v>2024</v>
      </c>
      <c r="Y467" t="str">
        <f>TEXT(Table1[[#This Row],[BookingDate]],"mmm")</f>
        <v>Apr</v>
      </c>
      <c r="Z467" t="str">
        <f>TEXT(Table1[[#This Row],[BookingDate]],"mmm-yyy")</f>
        <v>Apr-2024</v>
      </c>
      <c r="AA467" t="str">
        <f>IF(Table1[[#This Row],[ResolutionHours]]="","Pending",IF(Table1[[#This Row],[ResolutionHours]]&lt;=4,"0-4 Hours",IF(Table1[[#This Row],[ResolutionHours]]&lt;=8,"5-8 Hours",IF(Table1[[#This Row],[ResolutionHours]]&lt;=24,"9-24 Hours",IF(Table1[[#This Row],[ResolutionHours]]&lt;=48,"25-48 Hours","48+ Hours")))))</f>
        <v>25-48 Hours</v>
      </c>
      <c r="AB467">
        <f>IF(Table1[[#This Row],[ResolutionHours]]="","",Table1[[#This Row],[ResolutionHours]]-Table1[[#This Row],[SLATargetHours]])</f>
        <v>-24.4</v>
      </c>
    </row>
    <row r="468" spans="1:28" x14ac:dyDescent="0.25">
      <c r="A468" t="s">
        <v>387</v>
      </c>
      <c r="B468" t="s">
        <v>35</v>
      </c>
      <c r="C468" s="1">
        <v>45402.745254629634</v>
      </c>
      <c r="D468" t="s">
        <v>36</v>
      </c>
      <c r="E468" t="s">
        <v>102</v>
      </c>
      <c r="F468" t="s">
        <v>126</v>
      </c>
      <c r="G468" t="s">
        <v>39</v>
      </c>
      <c r="H468" t="s">
        <v>40</v>
      </c>
      <c r="I468" t="s">
        <v>41</v>
      </c>
      <c r="J468" t="s">
        <v>165</v>
      </c>
      <c r="K468">
        <v>48</v>
      </c>
      <c r="L468">
        <v>4.7</v>
      </c>
      <c r="M468">
        <v>22.95</v>
      </c>
      <c r="N468" s="1">
        <v>45403.701340833337</v>
      </c>
      <c r="O468" t="s">
        <v>43</v>
      </c>
      <c r="P468">
        <v>22.95</v>
      </c>
      <c r="Q468" t="s">
        <v>44</v>
      </c>
      <c r="R468" t="s">
        <v>45</v>
      </c>
      <c r="S468" t="s">
        <v>96</v>
      </c>
      <c r="T468" t="s">
        <v>100</v>
      </c>
      <c r="U468" t="s">
        <v>49</v>
      </c>
      <c r="V468" t="s">
        <v>49</v>
      </c>
      <c r="W468" t="s">
        <v>43</v>
      </c>
      <c r="X468">
        <f>YEAR(Table1[[#This Row],[BookingDate]])</f>
        <v>2024</v>
      </c>
      <c r="Y468" t="str">
        <f>TEXT(Table1[[#This Row],[BookingDate]],"mmm")</f>
        <v>Apr</v>
      </c>
      <c r="Z468" t="str">
        <f>TEXT(Table1[[#This Row],[BookingDate]],"mmm-yyy")</f>
        <v>Apr-2024</v>
      </c>
      <c r="AA468" t="str">
        <f>IF(Table1[[#This Row],[ResolutionHours]]="","Pending",IF(Table1[[#This Row],[ResolutionHours]]&lt;=4,"0-4 Hours",IF(Table1[[#This Row],[ResolutionHours]]&lt;=8,"5-8 Hours",IF(Table1[[#This Row],[ResolutionHours]]&lt;=24,"9-24 Hours",IF(Table1[[#This Row],[ResolutionHours]]&lt;=48,"25-48 Hours","48+ Hours")))))</f>
        <v>9-24 Hours</v>
      </c>
      <c r="AB468">
        <f>IF(Table1[[#This Row],[ResolutionHours]]="","",Table1[[#This Row],[ResolutionHours]]-Table1[[#This Row],[SLATargetHours]])</f>
        <v>-25.05</v>
      </c>
    </row>
    <row r="469" spans="1:28" x14ac:dyDescent="0.25">
      <c r="A469" t="s">
        <v>471</v>
      </c>
      <c r="B469" t="s">
        <v>35</v>
      </c>
      <c r="C469" s="1">
        <v>45402.775694444441</v>
      </c>
      <c r="D469" t="s">
        <v>36</v>
      </c>
      <c r="E469" t="s">
        <v>37</v>
      </c>
      <c r="F469" t="s">
        <v>53</v>
      </c>
      <c r="G469" t="s">
        <v>39</v>
      </c>
      <c r="H469" t="s">
        <v>40</v>
      </c>
      <c r="I469" t="s">
        <v>73</v>
      </c>
      <c r="J469" t="s">
        <v>88</v>
      </c>
      <c r="K469">
        <v>48</v>
      </c>
      <c r="L469">
        <v>4.3600000000000003</v>
      </c>
      <c r="M469">
        <v>30.94</v>
      </c>
      <c r="N469" s="1">
        <v>45404.064929351851</v>
      </c>
      <c r="O469" t="s">
        <v>43</v>
      </c>
      <c r="P469">
        <v>30.94</v>
      </c>
      <c r="Q469" t="s">
        <v>58</v>
      </c>
      <c r="R469" t="s">
        <v>92</v>
      </c>
      <c r="S469" t="s">
        <v>79</v>
      </c>
      <c r="T469" t="s">
        <v>100</v>
      </c>
      <c r="U469" t="s">
        <v>49</v>
      </c>
      <c r="V469" t="s">
        <v>49</v>
      </c>
      <c r="W469" t="s">
        <v>43</v>
      </c>
      <c r="X469">
        <f>YEAR(Table1[[#This Row],[BookingDate]])</f>
        <v>2024</v>
      </c>
      <c r="Y469" t="str">
        <f>TEXT(Table1[[#This Row],[BookingDate]],"mmm")</f>
        <v>Apr</v>
      </c>
      <c r="Z469" t="str">
        <f>TEXT(Table1[[#This Row],[BookingDate]],"mmm-yyy")</f>
        <v>Apr-2024</v>
      </c>
      <c r="AA469" t="str">
        <f>IF(Table1[[#This Row],[ResolutionHours]]="","Pending",IF(Table1[[#This Row],[ResolutionHours]]&lt;=4,"0-4 Hours",IF(Table1[[#This Row],[ResolutionHours]]&lt;=8,"5-8 Hours",IF(Table1[[#This Row],[ResolutionHours]]&lt;=24,"9-24 Hours",IF(Table1[[#This Row],[ResolutionHours]]&lt;=48,"25-48 Hours","48+ Hours")))))</f>
        <v>25-48 Hours</v>
      </c>
      <c r="AB469">
        <f>IF(Table1[[#This Row],[ResolutionHours]]="","",Table1[[#This Row],[ResolutionHours]]-Table1[[#This Row],[SLATargetHours]])</f>
        <v>-17.059999999999999</v>
      </c>
    </row>
    <row r="470" spans="1:28" x14ac:dyDescent="0.25">
      <c r="A470" t="s">
        <v>2638</v>
      </c>
      <c r="B470" t="s">
        <v>2126</v>
      </c>
      <c r="C470" s="1">
        <v>45403.239745370367</v>
      </c>
      <c r="D470" t="s">
        <v>36</v>
      </c>
      <c r="E470" t="s">
        <v>2138</v>
      </c>
      <c r="F470" t="s">
        <v>90</v>
      </c>
      <c r="G470" t="s">
        <v>2128</v>
      </c>
      <c r="H470" t="s">
        <v>40</v>
      </c>
      <c r="I470" t="s">
        <v>46</v>
      </c>
      <c r="J470" t="s">
        <v>65</v>
      </c>
      <c r="K470">
        <v>48</v>
      </c>
      <c r="L470">
        <v>4.05</v>
      </c>
      <c r="M470">
        <v>13.23</v>
      </c>
      <c r="N470" s="1">
        <v>45403.791023182872</v>
      </c>
      <c r="O470" t="s">
        <v>43</v>
      </c>
      <c r="P470">
        <v>13.23</v>
      </c>
      <c r="Q470" t="s">
        <v>44</v>
      </c>
      <c r="R470" t="s">
        <v>67</v>
      </c>
      <c r="S470" t="s">
        <v>96</v>
      </c>
      <c r="T470" t="s">
        <v>47</v>
      </c>
      <c r="U470" t="s">
        <v>49</v>
      </c>
      <c r="V470" t="s">
        <v>49</v>
      </c>
      <c r="W470" t="s">
        <v>43</v>
      </c>
      <c r="X470">
        <f>YEAR(Table1[[#This Row],[BookingDate]])</f>
        <v>2024</v>
      </c>
      <c r="Y470" t="str">
        <f>TEXT(Table1[[#This Row],[BookingDate]],"mmm")</f>
        <v>Apr</v>
      </c>
      <c r="Z470" t="str">
        <f>TEXT(Table1[[#This Row],[BookingDate]],"mmm-yyy")</f>
        <v>Apr-2024</v>
      </c>
      <c r="AA470" t="str">
        <f>IF(Table1[[#This Row],[ResolutionHours]]="","Pending",IF(Table1[[#This Row],[ResolutionHours]]&lt;=4,"0-4 Hours",IF(Table1[[#This Row],[ResolutionHours]]&lt;=8,"5-8 Hours",IF(Table1[[#This Row],[ResolutionHours]]&lt;=24,"9-24 Hours",IF(Table1[[#This Row],[ResolutionHours]]&lt;=48,"25-48 Hours","48+ Hours")))))</f>
        <v>9-24 Hours</v>
      </c>
      <c r="AB470">
        <f>IF(Table1[[#This Row],[ResolutionHours]]="","",Table1[[#This Row],[ResolutionHours]]-Table1[[#This Row],[SLATargetHours]])</f>
        <v>-34.769999999999996</v>
      </c>
    </row>
    <row r="471" spans="1:28" x14ac:dyDescent="0.25">
      <c r="A471" t="s">
        <v>296</v>
      </c>
      <c r="B471" t="s">
        <v>35</v>
      </c>
      <c r="C471" s="1">
        <v>45403.340138888889</v>
      </c>
      <c r="D471" t="s">
        <v>51</v>
      </c>
      <c r="E471" t="s">
        <v>37</v>
      </c>
      <c r="F471" t="s">
        <v>72</v>
      </c>
      <c r="G471" t="s">
        <v>39</v>
      </c>
      <c r="H471" t="s">
        <v>40</v>
      </c>
      <c r="I471" t="s">
        <v>82</v>
      </c>
      <c r="J471" t="s">
        <v>118</v>
      </c>
      <c r="K471">
        <v>24</v>
      </c>
      <c r="L471">
        <v>3.61</v>
      </c>
      <c r="M471">
        <v>12.89</v>
      </c>
      <c r="N471" s="1">
        <v>45403.877249259262</v>
      </c>
      <c r="O471" t="s">
        <v>43</v>
      </c>
      <c r="P471">
        <v>12.89</v>
      </c>
      <c r="Q471" t="s">
        <v>58</v>
      </c>
      <c r="R471" t="s">
        <v>114</v>
      </c>
      <c r="S471" t="s">
        <v>60</v>
      </c>
      <c r="T471" t="s">
        <v>93</v>
      </c>
      <c r="U471" t="s">
        <v>49</v>
      </c>
      <c r="V471" t="s">
        <v>49</v>
      </c>
      <c r="W471" t="s">
        <v>43</v>
      </c>
      <c r="X471">
        <f>YEAR(Table1[[#This Row],[BookingDate]])</f>
        <v>2024</v>
      </c>
      <c r="Y471" t="str">
        <f>TEXT(Table1[[#This Row],[BookingDate]],"mmm")</f>
        <v>Apr</v>
      </c>
      <c r="Z471" t="str">
        <f>TEXT(Table1[[#This Row],[BookingDate]],"mmm-yyy")</f>
        <v>Apr-2024</v>
      </c>
      <c r="AA471" t="str">
        <f>IF(Table1[[#This Row],[ResolutionHours]]="","Pending",IF(Table1[[#This Row],[ResolutionHours]]&lt;=4,"0-4 Hours",IF(Table1[[#This Row],[ResolutionHours]]&lt;=8,"5-8 Hours",IF(Table1[[#This Row],[ResolutionHours]]&lt;=24,"9-24 Hours",IF(Table1[[#This Row],[ResolutionHours]]&lt;=48,"25-48 Hours","48+ Hours")))))</f>
        <v>9-24 Hours</v>
      </c>
      <c r="AB471">
        <f>IF(Table1[[#This Row],[ResolutionHours]]="","",Table1[[#This Row],[ResolutionHours]]-Table1[[#This Row],[SLATargetHours]])</f>
        <v>-11.11</v>
      </c>
    </row>
    <row r="472" spans="1:28" x14ac:dyDescent="0.25">
      <c r="A472" t="s">
        <v>1792</v>
      </c>
      <c r="B472" t="s">
        <v>1116</v>
      </c>
      <c r="C472" s="1">
        <v>45403.389062499999</v>
      </c>
      <c r="D472" t="s">
        <v>36</v>
      </c>
      <c r="E472" t="s">
        <v>1134</v>
      </c>
      <c r="F472" t="s">
        <v>126</v>
      </c>
      <c r="G472" t="s">
        <v>1118</v>
      </c>
      <c r="H472" t="s">
        <v>63</v>
      </c>
      <c r="I472" t="s">
        <v>64</v>
      </c>
      <c r="J472" t="s">
        <v>152</v>
      </c>
      <c r="K472">
        <v>48</v>
      </c>
      <c r="L472">
        <v>5.54</v>
      </c>
      <c r="N472" s="1"/>
      <c r="O472" t="s">
        <v>57</v>
      </c>
      <c r="P472">
        <v>14846.66</v>
      </c>
      <c r="Q472" t="s">
        <v>66</v>
      </c>
      <c r="R472" t="s">
        <v>45</v>
      </c>
      <c r="S472" t="s">
        <v>60</v>
      </c>
      <c r="T472" t="s">
        <v>100</v>
      </c>
      <c r="U472" t="s">
        <v>49</v>
      </c>
      <c r="V472" t="s">
        <v>49</v>
      </c>
      <c r="W472" t="s">
        <v>57</v>
      </c>
      <c r="X472">
        <f>YEAR(Table1[[#This Row],[BookingDate]])</f>
        <v>2024</v>
      </c>
      <c r="Y472" t="str">
        <f>TEXT(Table1[[#This Row],[BookingDate]],"mmm")</f>
        <v>Apr</v>
      </c>
      <c r="Z472" t="str">
        <f>TEXT(Table1[[#This Row],[BookingDate]],"mmm-yyy")</f>
        <v>Apr-2024</v>
      </c>
      <c r="AA472" t="str">
        <f>IF(Table1[[#This Row],[ResolutionHours]]="","Pending",IF(Table1[[#This Row],[ResolutionHours]]&lt;=4,"0-4 Hours",IF(Table1[[#This Row],[ResolutionHours]]&lt;=8,"5-8 Hours",IF(Table1[[#This Row],[ResolutionHours]]&lt;=24,"9-24 Hours",IF(Table1[[#This Row],[ResolutionHours]]&lt;=48,"25-48 Hours","48+ Hours")))))</f>
        <v>Pending</v>
      </c>
      <c r="AB472" t="str">
        <f>IF(Table1[[#This Row],[ResolutionHours]]="","",Table1[[#This Row],[ResolutionHours]]-Table1[[#This Row],[SLATargetHours]])</f>
        <v/>
      </c>
    </row>
    <row r="473" spans="1:28" x14ac:dyDescent="0.25">
      <c r="A473" t="s">
        <v>2410</v>
      </c>
      <c r="B473" t="s">
        <v>2126</v>
      </c>
      <c r="C473" s="1">
        <v>45403.427511574067</v>
      </c>
      <c r="D473" t="s">
        <v>51</v>
      </c>
      <c r="E473" t="s">
        <v>2136</v>
      </c>
      <c r="F473" t="s">
        <v>90</v>
      </c>
      <c r="G473" t="s">
        <v>2128</v>
      </c>
      <c r="H473" t="s">
        <v>40</v>
      </c>
      <c r="I473" t="s">
        <v>64</v>
      </c>
      <c r="J473" t="s">
        <v>78</v>
      </c>
      <c r="K473">
        <v>24</v>
      </c>
      <c r="L473">
        <v>3.05</v>
      </c>
      <c r="M473">
        <v>8.77</v>
      </c>
      <c r="N473" s="1">
        <v>45403.792825543977</v>
      </c>
      <c r="O473" t="s">
        <v>43</v>
      </c>
      <c r="P473">
        <v>8.77</v>
      </c>
      <c r="Q473" t="s">
        <v>58</v>
      </c>
      <c r="R473" t="s">
        <v>45</v>
      </c>
      <c r="S473" t="s">
        <v>46</v>
      </c>
      <c r="T473" t="s">
        <v>61</v>
      </c>
      <c r="U473" t="s">
        <v>49</v>
      </c>
      <c r="V473" t="s">
        <v>48</v>
      </c>
      <c r="W473" t="s">
        <v>43</v>
      </c>
      <c r="X473">
        <f>YEAR(Table1[[#This Row],[BookingDate]])</f>
        <v>2024</v>
      </c>
      <c r="Y473" t="str">
        <f>TEXT(Table1[[#This Row],[BookingDate]],"mmm")</f>
        <v>Apr</v>
      </c>
      <c r="Z473" t="str">
        <f>TEXT(Table1[[#This Row],[BookingDate]],"mmm-yyy")</f>
        <v>Apr-2024</v>
      </c>
      <c r="AA473" t="str">
        <f>IF(Table1[[#This Row],[ResolutionHours]]="","Pending",IF(Table1[[#This Row],[ResolutionHours]]&lt;=4,"0-4 Hours",IF(Table1[[#This Row],[ResolutionHours]]&lt;=8,"5-8 Hours",IF(Table1[[#This Row],[ResolutionHours]]&lt;=24,"9-24 Hours",IF(Table1[[#This Row],[ResolutionHours]]&lt;=48,"25-48 Hours","48+ Hours")))))</f>
        <v>9-24 Hours</v>
      </c>
      <c r="AB473">
        <f>IF(Table1[[#This Row],[ResolutionHours]]="","",Table1[[#This Row],[ResolutionHours]]-Table1[[#This Row],[SLATargetHours]])</f>
        <v>-15.23</v>
      </c>
    </row>
    <row r="474" spans="1:28" x14ac:dyDescent="0.25">
      <c r="A474" t="s">
        <v>1484</v>
      </c>
      <c r="B474" t="s">
        <v>1116</v>
      </c>
      <c r="C474" s="1">
        <v>45403.440995370373</v>
      </c>
      <c r="D474" t="s">
        <v>108</v>
      </c>
      <c r="E474" t="s">
        <v>1124</v>
      </c>
      <c r="F474" t="s">
        <v>38</v>
      </c>
      <c r="G474" t="s">
        <v>1118</v>
      </c>
      <c r="H474" t="s">
        <v>40</v>
      </c>
      <c r="I474" t="s">
        <v>41</v>
      </c>
      <c r="J474" t="s">
        <v>157</v>
      </c>
      <c r="K474">
        <v>4</v>
      </c>
      <c r="L474">
        <v>0.21</v>
      </c>
      <c r="M474">
        <v>0.41</v>
      </c>
      <c r="N474" s="1">
        <v>45403.458248055547</v>
      </c>
      <c r="O474" t="s">
        <v>43</v>
      </c>
      <c r="P474">
        <v>0.41</v>
      </c>
      <c r="Q474" t="s">
        <v>111</v>
      </c>
      <c r="R474" t="s">
        <v>92</v>
      </c>
      <c r="S474" t="s">
        <v>60</v>
      </c>
      <c r="T474" t="s">
        <v>121</v>
      </c>
      <c r="U474" t="s">
        <v>49</v>
      </c>
      <c r="V474" t="s">
        <v>49</v>
      </c>
      <c r="W474" t="s">
        <v>43</v>
      </c>
      <c r="X474">
        <f>YEAR(Table1[[#This Row],[BookingDate]])</f>
        <v>2024</v>
      </c>
      <c r="Y474" t="str">
        <f>TEXT(Table1[[#This Row],[BookingDate]],"mmm")</f>
        <v>Apr</v>
      </c>
      <c r="Z474" t="str">
        <f>TEXT(Table1[[#This Row],[BookingDate]],"mmm-yyy")</f>
        <v>Apr-2024</v>
      </c>
      <c r="AA474" t="str">
        <f>IF(Table1[[#This Row],[ResolutionHours]]="","Pending",IF(Table1[[#This Row],[ResolutionHours]]&lt;=4,"0-4 Hours",IF(Table1[[#This Row],[ResolutionHours]]&lt;=8,"5-8 Hours",IF(Table1[[#This Row],[ResolutionHours]]&lt;=24,"9-24 Hours",IF(Table1[[#This Row],[ResolutionHours]]&lt;=48,"25-48 Hours","48+ Hours")))))</f>
        <v>0-4 Hours</v>
      </c>
      <c r="AB474">
        <f>IF(Table1[[#This Row],[ResolutionHours]]="","",Table1[[#This Row],[ResolutionHours]]-Table1[[#This Row],[SLATargetHours]])</f>
        <v>-3.59</v>
      </c>
    </row>
    <row r="475" spans="1:28" x14ac:dyDescent="0.25">
      <c r="A475" t="s">
        <v>1884</v>
      </c>
      <c r="B475" t="s">
        <v>1116</v>
      </c>
      <c r="C475" s="1">
        <v>45403.820254629631</v>
      </c>
      <c r="D475" t="s">
        <v>104</v>
      </c>
      <c r="E475" t="s">
        <v>1120</v>
      </c>
      <c r="F475" t="s">
        <v>72</v>
      </c>
      <c r="G475" t="s">
        <v>1118</v>
      </c>
      <c r="H475" t="s">
        <v>54</v>
      </c>
      <c r="I475" t="s">
        <v>41</v>
      </c>
      <c r="J475" t="s">
        <v>106</v>
      </c>
      <c r="K475">
        <v>8</v>
      </c>
      <c r="L475">
        <v>1</v>
      </c>
      <c r="N475" s="1"/>
      <c r="O475" t="s">
        <v>57</v>
      </c>
      <c r="P475">
        <v>14836.31</v>
      </c>
      <c r="Q475" t="s">
        <v>58</v>
      </c>
      <c r="R475" t="s">
        <v>45</v>
      </c>
      <c r="S475" t="s">
        <v>60</v>
      </c>
      <c r="T475" t="s">
        <v>93</v>
      </c>
      <c r="U475" t="s">
        <v>49</v>
      </c>
      <c r="V475" t="s">
        <v>49</v>
      </c>
      <c r="W475" t="s">
        <v>57</v>
      </c>
      <c r="X475">
        <f>YEAR(Table1[[#This Row],[BookingDate]])</f>
        <v>2024</v>
      </c>
      <c r="Y475" t="str">
        <f>TEXT(Table1[[#This Row],[BookingDate]],"mmm")</f>
        <v>Apr</v>
      </c>
      <c r="Z475" t="str">
        <f>TEXT(Table1[[#This Row],[BookingDate]],"mmm-yyy")</f>
        <v>Apr-2024</v>
      </c>
      <c r="AA475" t="str">
        <f>IF(Table1[[#This Row],[ResolutionHours]]="","Pending",IF(Table1[[#This Row],[ResolutionHours]]&lt;=4,"0-4 Hours",IF(Table1[[#This Row],[ResolutionHours]]&lt;=8,"5-8 Hours",IF(Table1[[#This Row],[ResolutionHours]]&lt;=24,"9-24 Hours",IF(Table1[[#This Row],[ResolutionHours]]&lt;=48,"25-48 Hours","48+ Hours")))))</f>
        <v>Pending</v>
      </c>
      <c r="AB475" t="str">
        <f>IF(Table1[[#This Row],[ResolutionHours]]="","",Table1[[#This Row],[ResolutionHours]]-Table1[[#This Row],[SLATargetHours]])</f>
        <v/>
      </c>
    </row>
    <row r="476" spans="1:28" x14ac:dyDescent="0.25">
      <c r="A476" t="s">
        <v>504</v>
      </c>
      <c r="B476" t="s">
        <v>35</v>
      </c>
      <c r="C476" s="1">
        <v>45404.050833333327</v>
      </c>
      <c r="D476" t="s">
        <v>51</v>
      </c>
      <c r="E476" t="s">
        <v>102</v>
      </c>
      <c r="F476" t="s">
        <v>72</v>
      </c>
      <c r="G476" t="s">
        <v>39</v>
      </c>
      <c r="H476" t="s">
        <v>40</v>
      </c>
      <c r="I476" t="s">
        <v>82</v>
      </c>
      <c r="J476" t="s">
        <v>83</v>
      </c>
      <c r="K476">
        <v>24</v>
      </c>
      <c r="L476">
        <v>1.76</v>
      </c>
      <c r="M476">
        <v>6.35</v>
      </c>
      <c r="N476" s="1">
        <v>45404.315228159721</v>
      </c>
      <c r="O476" t="s">
        <v>43</v>
      </c>
      <c r="P476">
        <v>6.35</v>
      </c>
      <c r="Q476" t="s">
        <v>66</v>
      </c>
      <c r="R476" t="s">
        <v>59</v>
      </c>
      <c r="S476" t="s">
        <v>96</v>
      </c>
      <c r="T476" t="s">
        <v>93</v>
      </c>
      <c r="U476" t="s">
        <v>48</v>
      </c>
      <c r="V476" t="s">
        <v>49</v>
      </c>
      <c r="W476" t="s">
        <v>43</v>
      </c>
      <c r="X476">
        <f>YEAR(Table1[[#This Row],[BookingDate]])</f>
        <v>2024</v>
      </c>
      <c r="Y476" t="str">
        <f>TEXT(Table1[[#This Row],[BookingDate]],"mmm")</f>
        <v>Apr</v>
      </c>
      <c r="Z476" t="str">
        <f>TEXT(Table1[[#This Row],[BookingDate]],"mmm-yyy")</f>
        <v>Apr-2024</v>
      </c>
      <c r="AA476" t="str">
        <f>IF(Table1[[#This Row],[ResolutionHours]]="","Pending",IF(Table1[[#This Row],[ResolutionHours]]&lt;=4,"0-4 Hours",IF(Table1[[#This Row],[ResolutionHours]]&lt;=8,"5-8 Hours",IF(Table1[[#This Row],[ResolutionHours]]&lt;=24,"9-24 Hours",IF(Table1[[#This Row],[ResolutionHours]]&lt;=48,"25-48 Hours","48+ Hours")))))</f>
        <v>5-8 Hours</v>
      </c>
      <c r="AB476">
        <f>IF(Table1[[#This Row],[ResolutionHours]]="","",Table1[[#This Row],[ResolutionHours]]-Table1[[#This Row],[SLATargetHours]])</f>
        <v>-17.649999999999999</v>
      </c>
    </row>
    <row r="477" spans="1:28" x14ac:dyDescent="0.25">
      <c r="A477" t="s">
        <v>1923</v>
      </c>
      <c r="B477" t="s">
        <v>1116</v>
      </c>
      <c r="C477" s="1">
        <v>45404.096087962957</v>
      </c>
      <c r="D477" t="s">
        <v>108</v>
      </c>
      <c r="E477" t="s">
        <v>1120</v>
      </c>
      <c r="F477" t="s">
        <v>126</v>
      </c>
      <c r="G477" t="s">
        <v>1118</v>
      </c>
      <c r="H477" t="s">
        <v>109</v>
      </c>
      <c r="I477" t="s">
        <v>64</v>
      </c>
      <c r="J477" t="s">
        <v>152</v>
      </c>
      <c r="K477">
        <v>4</v>
      </c>
      <c r="L477">
        <v>0.68</v>
      </c>
      <c r="M477">
        <v>2.61</v>
      </c>
      <c r="N477" s="1">
        <v>45404.204854814823</v>
      </c>
      <c r="O477" t="s">
        <v>43</v>
      </c>
      <c r="P477">
        <v>2.61</v>
      </c>
      <c r="Q477" t="s">
        <v>111</v>
      </c>
      <c r="R477" t="s">
        <v>92</v>
      </c>
      <c r="S477" t="s">
        <v>46</v>
      </c>
      <c r="T477" t="s">
        <v>93</v>
      </c>
      <c r="U477" t="s">
        <v>49</v>
      </c>
      <c r="V477" t="s">
        <v>48</v>
      </c>
      <c r="W477" t="s">
        <v>43</v>
      </c>
      <c r="X477">
        <f>YEAR(Table1[[#This Row],[BookingDate]])</f>
        <v>2024</v>
      </c>
      <c r="Y477" t="str">
        <f>TEXT(Table1[[#This Row],[BookingDate]],"mmm")</f>
        <v>Apr</v>
      </c>
      <c r="Z477" t="str">
        <f>TEXT(Table1[[#This Row],[BookingDate]],"mmm-yyy")</f>
        <v>Apr-2024</v>
      </c>
      <c r="AA477" t="str">
        <f>IF(Table1[[#This Row],[ResolutionHours]]="","Pending",IF(Table1[[#This Row],[ResolutionHours]]&lt;=4,"0-4 Hours",IF(Table1[[#This Row],[ResolutionHours]]&lt;=8,"5-8 Hours",IF(Table1[[#This Row],[ResolutionHours]]&lt;=24,"9-24 Hours",IF(Table1[[#This Row],[ResolutionHours]]&lt;=48,"25-48 Hours","48+ Hours")))))</f>
        <v>0-4 Hours</v>
      </c>
      <c r="AB477">
        <f>IF(Table1[[#This Row],[ResolutionHours]]="","",Table1[[#This Row],[ResolutionHours]]-Table1[[#This Row],[SLATargetHours]])</f>
        <v>-1.3900000000000001</v>
      </c>
    </row>
    <row r="478" spans="1:28" x14ac:dyDescent="0.25">
      <c r="A478" t="s">
        <v>1075</v>
      </c>
      <c r="B478" t="s">
        <v>35</v>
      </c>
      <c r="C478" s="1">
        <v>45404.167326388888</v>
      </c>
      <c r="D478" t="s">
        <v>87</v>
      </c>
      <c r="E478" t="s">
        <v>102</v>
      </c>
      <c r="F478" t="s">
        <v>53</v>
      </c>
      <c r="G478" t="s">
        <v>39</v>
      </c>
      <c r="H478" t="s">
        <v>109</v>
      </c>
      <c r="I478" t="s">
        <v>73</v>
      </c>
      <c r="J478" t="s">
        <v>78</v>
      </c>
      <c r="K478">
        <v>72</v>
      </c>
      <c r="L478">
        <v>11.74</v>
      </c>
      <c r="M478">
        <v>40.92</v>
      </c>
      <c r="N478" s="1">
        <v>45405.872282939818</v>
      </c>
      <c r="O478" t="s">
        <v>43</v>
      </c>
      <c r="P478">
        <v>40.92</v>
      </c>
      <c r="Q478" t="s">
        <v>58</v>
      </c>
      <c r="R478" t="s">
        <v>59</v>
      </c>
      <c r="S478" t="s">
        <v>96</v>
      </c>
      <c r="T478" t="s">
        <v>93</v>
      </c>
      <c r="U478" t="s">
        <v>49</v>
      </c>
      <c r="V478" t="s">
        <v>49</v>
      </c>
      <c r="W478" t="s">
        <v>43</v>
      </c>
      <c r="X478">
        <f>YEAR(Table1[[#This Row],[BookingDate]])</f>
        <v>2024</v>
      </c>
      <c r="Y478" t="str">
        <f>TEXT(Table1[[#This Row],[BookingDate]],"mmm")</f>
        <v>Apr</v>
      </c>
      <c r="Z478" t="str">
        <f>TEXT(Table1[[#This Row],[BookingDate]],"mmm-yyy")</f>
        <v>Apr-2024</v>
      </c>
      <c r="AA478" t="str">
        <f>IF(Table1[[#This Row],[ResolutionHours]]="","Pending",IF(Table1[[#This Row],[ResolutionHours]]&lt;=4,"0-4 Hours",IF(Table1[[#This Row],[ResolutionHours]]&lt;=8,"5-8 Hours",IF(Table1[[#This Row],[ResolutionHours]]&lt;=24,"9-24 Hours",IF(Table1[[#This Row],[ResolutionHours]]&lt;=48,"25-48 Hours","48+ Hours")))))</f>
        <v>25-48 Hours</v>
      </c>
      <c r="AB478">
        <f>IF(Table1[[#This Row],[ResolutionHours]]="","",Table1[[#This Row],[ResolutionHours]]-Table1[[#This Row],[SLATargetHours]])</f>
        <v>-31.08</v>
      </c>
    </row>
    <row r="479" spans="1:28" x14ac:dyDescent="0.25">
      <c r="A479" t="s">
        <v>650</v>
      </c>
      <c r="B479" t="s">
        <v>35</v>
      </c>
      <c r="C479" s="1">
        <v>45404.291388888887</v>
      </c>
      <c r="D479" t="s">
        <v>36</v>
      </c>
      <c r="E479" t="s">
        <v>71</v>
      </c>
      <c r="F479" t="s">
        <v>126</v>
      </c>
      <c r="G479" t="s">
        <v>39</v>
      </c>
      <c r="H479" t="s">
        <v>40</v>
      </c>
      <c r="I479" t="s">
        <v>73</v>
      </c>
      <c r="J479" t="s">
        <v>152</v>
      </c>
      <c r="K479">
        <v>48</v>
      </c>
      <c r="L479">
        <v>3.25</v>
      </c>
      <c r="M479">
        <v>24.78</v>
      </c>
      <c r="N479" s="1">
        <v>45405.323920497693</v>
      </c>
      <c r="O479" t="s">
        <v>43</v>
      </c>
      <c r="P479">
        <v>24.78</v>
      </c>
      <c r="Q479" t="s">
        <v>44</v>
      </c>
      <c r="R479" t="s">
        <v>67</v>
      </c>
      <c r="S479" t="s">
        <v>79</v>
      </c>
      <c r="T479" t="s">
        <v>97</v>
      </c>
      <c r="U479" t="s">
        <v>49</v>
      </c>
      <c r="V479" t="s">
        <v>49</v>
      </c>
      <c r="W479" t="s">
        <v>43</v>
      </c>
      <c r="X479">
        <f>YEAR(Table1[[#This Row],[BookingDate]])</f>
        <v>2024</v>
      </c>
      <c r="Y479" t="str">
        <f>TEXT(Table1[[#This Row],[BookingDate]],"mmm")</f>
        <v>Apr</v>
      </c>
      <c r="Z479" t="str">
        <f>TEXT(Table1[[#This Row],[BookingDate]],"mmm-yyy")</f>
        <v>Apr-2024</v>
      </c>
      <c r="AA479" t="str">
        <f>IF(Table1[[#This Row],[ResolutionHours]]="","Pending",IF(Table1[[#This Row],[ResolutionHours]]&lt;=4,"0-4 Hours",IF(Table1[[#This Row],[ResolutionHours]]&lt;=8,"5-8 Hours",IF(Table1[[#This Row],[ResolutionHours]]&lt;=24,"9-24 Hours",IF(Table1[[#This Row],[ResolutionHours]]&lt;=48,"25-48 Hours","48+ Hours")))))</f>
        <v>25-48 Hours</v>
      </c>
      <c r="AB479">
        <f>IF(Table1[[#This Row],[ResolutionHours]]="","",Table1[[#This Row],[ResolutionHours]]-Table1[[#This Row],[SLATargetHours]])</f>
        <v>-23.22</v>
      </c>
    </row>
    <row r="480" spans="1:28" x14ac:dyDescent="0.25">
      <c r="A480" t="s">
        <v>172</v>
      </c>
      <c r="B480" t="s">
        <v>35</v>
      </c>
      <c r="C480" s="1">
        <v>45404.785613425927</v>
      </c>
      <c r="D480" t="s">
        <v>51</v>
      </c>
      <c r="E480" t="s">
        <v>105</v>
      </c>
      <c r="F480" t="s">
        <v>130</v>
      </c>
      <c r="G480" t="s">
        <v>39</v>
      </c>
      <c r="H480" t="s">
        <v>40</v>
      </c>
      <c r="I480" t="s">
        <v>41</v>
      </c>
      <c r="J480" t="s">
        <v>113</v>
      </c>
      <c r="K480">
        <v>24</v>
      </c>
      <c r="L480">
        <v>1.55</v>
      </c>
      <c r="M480">
        <v>1.67</v>
      </c>
      <c r="N480" s="1">
        <v>45404.855009074083</v>
      </c>
      <c r="O480" t="s">
        <v>43</v>
      </c>
      <c r="P480">
        <v>1.67</v>
      </c>
      <c r="Q480" t="s">
        <v>44</v>
      </c>
      <c r="R480" t="s">
        <v>114</v>
      </c>
      <c r="S480" t="s">
        <v>96</v>
      </c>
      <c r="T480" t="s">
        <v>61</v>
      </c>
      <c r="U480" t="s">
        <v>49</v>
      </c>
      <c r="V480" t="s">
        <v>49</v>
      </c>
      <c r="W480" t="s">
        <v>43</v>
      </c>
      <c r="X480">
        <f>YEAR(Table1[[#This Row],[BookingDate]])</f>
        <v>2024</v>
      </c>
      <c r="Y480" t="str">
        <f>TEXT(Table1[[#This Row],[BookingDate]],"mmm")</f>
        <v>Apr</v>
      </c>
      <c r="Z480" t="str">
        <f>TEXT(Table1[[#This Row],[BookingDate]],"mmm-yyy")</f>
        <v>Apr-2024</v>
      </c>
      <c r="AA480" t="str">
        <f>IF(Table1[[#This Row],[ResolutionHours]]="","Pending",IF(Table1[[#This Row],[ResolutionHours]]&lt;=4,"0-4 Hours",IF(Table1[[#This Row],[ResolutionHours]]&lt;=8,"5-8 Hours",IF(Table1[[#This Row],[ResolutionHours]]&lt;=24,"9-24 Hours",IF(Table1[[#This Row],[ResolutionHours]]&lt;=48,"25-48 Hours","48+ Hours")))))</f>
        <v>0-4 Hours</v>
      </c>
      <c r="AB480">
        <f>IF(Table1[[#This Row],[ResolutionHours]]="","",Table1[[#This Row],[ResolutionHours]]-Table1[[#This Row],[SLATargetHours]])</f>
        <v>-22.33</v>
      </c>
    </row>
    <row r="481" spans="1:28" x14ac:dyDescent="0.25">
      <c r="A481" t="s">
        <v>1209</v>
      </c>
      <c r="B481" t="s">
        <v>1116</v>
      </c>
      <c r="C481" s="1">
        <v>45405.144537037027</v>
      </c>
      <c r="D481" t="s">
        <v>36</v>
      </c>
      <c r="E481" t="s">
        <v>1120</v>
      </c>
      <c r="F481" t="s">
        <v>130</v>
      </c>
      <c r="G481" t="s">
        <v>1118</v>
      </c>
      <c r="H481" t="s">
        <v>136</v>
      </c>
      <c r="I481" t="s">
        <v>64</v>
      </c>
      <c r="J481" t="s">
        <v>152</v>
      </c>
      <c r="K481">
        <v>48</v>
      </c>
      <c r="L481">
        <v>5.17</v>
      </c>
      <c r="N481" s="1"/>
      <c r="O481" t="s">
        <v>57</v>
      </c>
      <c r="P481">
        <v>14804.53</v>
      </c>
      <c r="Q481" t="s">
        <v>66</v>
      </c>
      <c r="R481" t="s">
        <v>92</v>
      </c>
      <c r="S481" t="s">
        <v>46</v>
      </c>
      <c r="T481" t="s">
        <v>93</v>
      </c>
      <c r="U481" t="s">
        <v>49</v>
      </c>
      <c r="V481" t="s">
        <v>49</v>
      </c>
      <c r="W481" t="s">
        <v>57</v>
      </c>
      <c r="X481">
        <f>YEAR(Table1[[#This Row],[BookingDate]])</f>
        <v>2024</v>
      </c>
      <c r="Y481" t="str">
        <f>TEXT(Table1[[#This Row],[BookingDate]],"mmm")</f>
        <v>Apr</v>
      </c>
      <c r="Z481" t="str">
        <f>TEXT(Table1[[#This Row],[BookingDate]],"mmm-yyy")</f>
        <v>Apr-2024</v>
      </c>
      <c r="AA481" t="str">
        <f>IF(Table1[[#This Row],[ResolutionHours]]="","Pending",IF(Table1[[#This Row],[ResolutionHours]]&lt;=4,"0-4 Hours",IF(Table1[[#This Row],[ResolutionHours]]&lt;=8,"5-8 Hours",IF(Table1[[#This Row],[ResolutionHours]]&lt;=24,"9-24 Hours",IF(Table1[[#This Row],[ResolutionHours]]&lt;=48,"25-48 Hours","48+ Hours")))))</f>
        <v>Pending</v>
      </c>
      <c r="AB481" t="str">
        <f>IF(Table1[[#This Row],[ResolutionHours]]="","",Table1[[#This Row],[ResolutionHours]]-Table1[[#This Row],[SLATargetHours]])</f>
        <v/>
      </c>
    </row>
    <row r="482" spans="1:28" x14ac:dyDescent="0.25">
      <c r="A482" t="s">
        <v>998</v>
      </c>
      <c r="B482" t="s">
        <v>35</v>
      </c>
      <c r="C482" s="1">
        <v>45405.460694444453</v>
      </c>
      <c r="D482" t="s">
        <v>51</v>
      </c>
      <c r="E482" t="s">
        <v>52</v>
      </c>
      <c r="F482" t="s">
        <v>95</v>
      </c>
      <c r="G482" t="s">
        <v>39</v>
      </c>
      <c r="H482" t="s">
        <v>40</v>
      </c>
      <c r="I482" t="s">
        <v>73</v>
      </c>
      <c r="J482" t="s">
        <v>118</v>
      </c>
      <c r="K482">
        <v>24</v>
      </c>
      <c r="L482">
        <v>2.66</v>
      </c>
      <c r="M482">
        <v>15.64</v>
      </c>
      <c r="N482" s="1">
        <v>45406.112468564817</v>
      </c>
      <c r="O482" t="s">
        <v>43</v>
      </c>
      <c r="P482">
        <v>15.64</v>
      </c>
      <c r="Q482" t="s">
        <v>44</v>
      </c>
      <c r="R482" t="s">
        <v>45</v>
      </c>
      <c r="S482" t="s">
        <v>46</v>
      </c>
      <c r="T482" t="s">
        <v>100</v>
      </c>
      <c r="U482" t="s">
        <v>49</v>
      </c>
      <c r="V482" t="s">
        <v>49</v>
      </c>
      <c r="W482" t="s">
        <v>43</v>
      </c>
      <c r="X482">
        <f>YEAR(Table1[[#This Row],[BookingDate]])</f>
        <v>2024</v>
      </c>
      <c r="Y482" t="str">
        <f>TEXT(Table1[[#This Row],[BookingDate]],"mmm")</f>
        <v>Apr</v>
      </c>
      <c r="Z482" t="str">
        <f>TEXT(Table1[[#This Row],[BookingDate]],"mmm-yyy")</f>
        <v>Apr-2024</v>
      </c>
      <c r="AA482" t="str">
        <f>IF(Table1[[#This Row],[ResolutionHours]]="","Pending",IF(Table1[[#This Row],[ResolutionHours]]&lt;=4,"0-4 Hours",IF(Table1[[#This Row],[ResolutionHours]]&lt;=8,"5-8 Hours",IF(Table1[[#This Row],[ResolutionHours]]&lt;=24,"9-24 Hours",IF(Table1[[#This Row],[ResolutionHours]]&lt;=48,"25-48 Hours","48+ Hours")))))</f>
        <v>9-24 Hours</v>
      </c>
      <c r="AB482">
        <f>IF(Table1[[#This Row],[ResolutionHours]]="","",Table1[[#This Row],[ResolutionHours]]-Table1[[#This Row],[SLATargetHours]])</f>
        <v>-8.36</v>
      </c>
    </row>
    <row r="483" spans="1:28" x14ac:dyDescent="0.25">
      <c r="A483" t="s">
        <v>1470</v>
      </c>
      <c r="B483" t="s">
        <v>1116</v>
      </c>
      <c r="C483" s="1">
        <v>45405.840057870373</v>
      </c>
      <c r="D483" t="s">
        <v>36</v>
      </c>
      <c r="E483" t="s">
        <v>1134</v>
      </c>
      <c r="F483" t="s">
        <v>38</v>
      </c>
      <c r="G483" t="s">
        <v>1118</v>
      </c>
      <c r="H483" t="s">
        <v>54</v>
      </c>
      <c r="I483" t="s">
        <v>46</v>
      </c>
      <c r="J483" t="s">
        <v>132</v>
      </c>
      <c r="K483">
        <v>48</v>
      </c>
      <c r="L483">
        <v>3.16</v>
      </c>
      <c r="N483" s="1"/>
      <c r="O483" t="s">
        <v>57</v>
      </c>
      <c r="P483">
        <v>14787.84</v>
      </c>
      <c r="Q483" t="s">
        <v>58</v>
      </c>
      <c r="R483" t="s">
        <v>59</v>
      </c>
      <c r="S483" t="s">
        <v>46</v>
      </c>
      <c r="T483" t="s">
        <v>115</v>
      </c>
      <c r="U483" t="s">
        <v>49</v>
      </c>
      <c r="V483" t="s">
        <v>49</v>
      </c>
      <c r="W483" t="s">
        <v>57</v>
      </c>
      <c r="X483">
        <f>YEAR(Table1[[#This Row],[BookingDate]])</f>
        <v>2024</v>
      </c>
      <c r="Y483" t="str">
        <f>TEXT(Table1[[#This Row],[BookingDate]],"mmm")</f>
        <v>Apr</v>
      </c>
      <c r="Z483" t="str">
        <f>TEXT(Table1[[#This Row],[BookingDate]],"mmm-yyy")</f>
        <v>Apr-2024</v>
      </c>
      <c r="AA483" t="str">
        <f>IF(Table1[[#This Row],[ResolutionHours]]="","Pending",IF(Table1[[#This Row],[ResolutionHours]]&lt;=4,"0-4 Hours",IF(Table1[[#This Row],[ResolutionHours]]&lt;=8,"5-8 Hours",IF(Table1[[#This Row],[ResolutionHours]]&lt;=24,"9-24 Hours",IF(Table1[[#This Row],[ResolutionHours]]&lt;=48,"25-48 Hours","48+ Hours")))))</f>
        <v>Pending</v>
      </c>
      <c r="AB483" t="str">
        <f>IF(Table1[[#This Row],[ResolutionHours]]="","",Table1[[#This Row],[ResolutionHours]]-Table1[[#This Row],[SLATargetHours]])</f>
        <v/>
      </c>
    </row>
    <row r="484" spans="1:28" x14ac:dyDescent="0.25">
      <c r="A484" t="s">
        <v>647</v>
      </c>
      <c r="B484" t="s">
        <v>35</v>
      </c>
      <c r="C484" s="1">
        <v>45405.934282407397</v>
      </c>
      <c r="D484" t="s">
        <v>36</v>
      </c>
      <c r="E484" t="s">
        <v>105</v>
      </c>
      <c r="F484" t="s">
        <v>95</v>
      </c>
      <c r="G484" t="s">
        <v>39</v>
      </c>
      <c r="H484" t="s">
        <v>40</v>
      </c>
      <c r="I484" t="s">
        <v>73</v>
      </c>
      <c r="J484" t="s">
        <v>157</v>
      </c>
      <c r="K484">
        <v>48</v>
      </c>
      <c r="L484">
        <v>4.88</v>
      </c>
      <c r="M484">
        <v>39.72</v>
      </c>
      <c r="N484" s="1">
        <v>45407.589143993056</v>
      </c>
      <c r="O484" t="s">
        <v>43</v>
      </c>
      <c r="P484">
        <v>39.72</v>
      </c>
      <c r="Q484" t="s">
        <v>66</v>
      </c>
      <c r="R484" t="s">
        <v>92</v>
      </c>
      <c r="S484" t="s">
        <v>60</v>
      </c>
      <c r="T484" t="s">
        <v>61</v>
      </c>
      <c r="U484" t="s">
        <v>49</v>
      </c>
      <c r="V484" t="s">
        <v>49</v>
      </c>
      <c r="W484" t="s">
        <v>43</v>
      </c>
      <c r="X484">
        <f>YEAR(Table1[[#This Row],[BookingDate]])</f>
        <v>2024</v>
      </c>
      <c r="Y484" t="str">
        <f>TEXT(Table1[[#This Row],[BookingDate]],"mmm")</f>
        <v>Apr</v>
      </c>
      <c r="Z484" t="str">
        <f>TEXT(Table1[[#This Row],[BookingDate]],"mmm-yyy")</f>
        <v>Apr-2024</v>
      </c>
      <c r="AA484" t="str">
        <f>IF(Table1[[#This Row],[ResolutionHours]]="","Pending",IF(Table1[[#This Row],[ResolutionHours]]&lt;=4,"0-4 Hours",IF(Table1[[#This Row],[ResolutionHours]]&lt;=8,"5-8 Hours",IF(Table1[[#This Row],[ResolutionHours]]&lt;=24,"9-24 Hours",IF(Table1[[#This Row],[ResolutionHours]]&lt;=48,"25-48 Hours","48+ Hours")))))</f>
        <v>25-48 Hours</v>
      </c>
      <c r="AB484">
        <f>IF(Table1[[#This Row],[ResolutionHours]]="","",Table1[[#This Row],[ResolutionHours]]-Table1[[#This Row],[SLATargetHours]])</f>
        <v>-8.2800000000000011</v>
      </c>
    </row>
    <row r="485" spans="1:28" x14ac:dyDescent="0.25">
      <c r="A485" t="s">
        <v>2162</v>
      </c>
      <c r="B485" t="s">
        <v>2126</v>
      </c>
      <c r="C485" s="1">
        <v>45405.968425925923</v>
      </c>
      <c r="D485" t="s">
        <v>36</v>
      </c>
      <c r="E485" t="s">
        <v>2163</v>
      </c>
      <c r="F485" t="s">
        <v>72</v>
      </c>
      <c r="G485" t="s">
        <v>2128</v>
      </c>
      <c r="H485" t="s">
        <v>40</v>
      </c>
      <c r="I485" t="s">
        <v>64</v>
      </c>
      <c r="J485" t="s">
        <v>78</v>
      </c>
      <c r="K485">
        <v>48</v>
      </c>
      <c r="L485">
        <v>5.51</v>
      </c>
      <c r="M485">
        <v>27.32</v>
      </c>
      <c r="N485" s="1">
        <v>45407.106845613424</v>
      </c>
      <c r="O485" t="s">
        <v>43</v>
      </c>
      <c r="P485">
        <v>27.32</v>
      </c>
      <c r="Q485" t="s">
        <v>66</v>
      </c>
      <c r="R485" t="s">
        <v>59</v>
      </c>
      <c r="S485" t="s">
        <v>68</v>
      </c>
      <c r="T485" t="s">
        <v>47</v>
      </c>
      <c r="U485" t="s">
        <v>49</v>
      </c>
      <c r="V485" t="s">
        <v>49</v>
      </c>
      <c r="W485" t="s">
        <v>43</v>
      </c>
      <c r="X485">
        <f>YEAR(Table1[[#This Row],[BookingDate]])</f>
        <v>2024</v>
      </c>
      <c r="Y485" t="str">
        <f>TEXT(Table1[[#This Row],[BookingDate]],"mmm")</f>
        <v>Apr</v>
      </c>
      <c r="Z485" t="str">
        <f>TEXT(Table1[[#This Row],[BookingDate]],"mmm-yyy")</f>
        <v>Apr-2024</v>
      </c>
      <c r="AA485" t="str">
        <f>IF(Table1[[#This Row],[ResolutionHours]]="","Pending",IF(Table1[[#This Row],[ResolutionHours]]&lt;=4,"0-4 Hours",IF(Table1[[#This Row],[ResolutionHours]]&lt;=8,"5-8 Hours",IF(Table1[[#This Row],[ResolutionHours]]&lt;=24,"9-24 Hours",IF(Table1[[#This Row],[ResolutionHours]]&lt;=48,"25-48 Hours","48+ Hours")))))</f>
        <v>25-48 Hours</v>
      </c>
      <c r="AB485">
        <f>IF(Table1[[#This Row],[ResolutionHours]]="","",Table1[[#This Row],[ResolutionHours]]-Table1[[#This Row],[SLATargetHours]])</f>
        <v>-20.68</v>
      </c>
    </row>
    <row r="486" spans="1:28" x14ac:dyDescent="0.25">
      <c r="A486" t="s">
        <v>2515</v>
      </c>
      <c r="B486" t="s">
        <v>2126</v>
      </c>
      <c r="C486" s="1">
        <v>45406.053287037037</v>
      </c>
      <c r="D486" t="s">
        <v>51</v>
      </c>
      <c r="E486" t="s">
        <v>2142</v>
      </c>
      <c r="F486" t="s">
        <v>72</v>
      </c>
      <c r="G486" t="s">
        <v>2128</v>
      </c>
      <c r="H486" t="s">
        <v>40</v>
      </c>
      <c r="I486" t="s">
        <v>82</v>
      </c>
      <c r="J486" t="s">
        <v>152</v>
      </c>
      <c r="K486">
        <v>24</v>
      </c>
      <c r="L486">
        <v>0.9</v>
      </c>
      <c r="M486">
        <v>19.72</v>
      </c>
      <c r="N486" s="1">
        <v>45406.874929444442</v>
      </c>
      <c r="O486" t="s">
        <v>43</v>
      </c>
      <c r="P486">
        <v>19.72</v>
      </c>
      <c r="Q486" t="s">
        <v>66</v>
      </c>
      <c r="R486" t="s">
        <v>45</v>
      </c>
      <c r="S486" t="s">
        <v>68</v>
      </c>
      <c r="T486" t="s">
        <v>100</v>
      </c>
      <c r="U486" t="s">
        <v>49</v>
      </c>
      <c r="V486" t="s">
        <v>49</v>
      </c>
      <c r="W486" t="s">
        <v>43</v>
      </c>
      <c r="X486">
        <f>YEAR(Table1[[#This Row],[BookingDate]])</f>
        <v>2024</v>
      </c>
      <c r="Y486" t="str">
        <f>TEXT(Table1[[#This Row],[BookingDate]],"mmm")</f>
        <v>Apr</v>
      </c>
      <c r="Z486" t="str">
        <f>TEXT(Table1[[#This Row],[BookingDate]],"mmm-yyy")</f>
        <v>Apr-2024</v>
      </c>
      <c r="AA486" t="str">
        <f>IF(Table1[[#This Row],[ResolutionHours]]="","Pending",IF(Table1[[#This Row],[ResolutionHours]]&lt;=4,"0-4 Hours",IF(Table1[[#This Row],[ResolutionHours]]&lt;=8,"5-8 Hours",IF(Table1[[#This Row],[ResolutionHours]]&lt;=24,"9-24 Hours",IF(Table1[[#This Row],[ResolutionHours]]&lt;=48,"25-48 Hours","48+ Hours")))))</f>
        <v>9-24 Hours</v>
      </c>
      <c r="AB486">
        <f>IF(Table1[[#This Row],[ResolutionHours]]="","",Table1[[#This Row],[ResolutionHours]]-Table1[[#This Row],[SLATargetHours]])</f>
        <v>-4.2800000000000011</v>
      </c>
    </row>
    <row r="487" spans="1:28" x14ac:dyDescent="0.25">
      <c r="A487" t="s">
        <v>1271</v>
      </c>
      <c r="B487" t="s">
        <v>1116</v>
      </c>
      <c r="C487" s="1">
        <v>45406.204085648147</v>
      </c>
      <c r="D487" t="s">
        <v>36</v>
      </c>
      <c r="E487" t="s">
        <v>1129</v>
      </c>
      <c r="F487" t="s">
        <v>38</v>
      </c>
      <c r="G487" t="s">
        <v>1118</v>
      </c>
      <c r="H487" t="s">
        <v>40</v>
      </c>
      <c r="I487" t="s">
        <v>64</v>
      </c>
      <c r="J487" t="s">
        <v>65</v>
      </c>
      <c r="K487">
        <v>48</v>
      </c>
      <c r="L487">
        <v>12.57</v>
      </c>
      <c r="M487">
        <v>14.98</v>
      </c>
      <c r="N487" s="1">
        <v>45406.82806388889</v>
      </c>
      <c r="O487" t="s">
        <v>43</v>
      </c>
      <c r="P487">
        <v>14.98</v>
      </c>
      <c r="Q487" t="s">
        <v>58</v>
      </c>
      <c r="R487" t="s">
        <v>92</v>
      </c>
      <c r="S487" t="s">
        <v>68</v>
      </c>
      <c r="T487" t="s">
        <v>93</v>
      </c>
      <c r="U487" t="s">
        <v>49</v>
      </c>
      <c r="V487" t="s">
        <v>49</v>
      </c>
      <c r="W487" t="s">
        <v>43</v>
      </c>
      <c r="X487">
        <f>YEAR(Table1[[#This Row],[BookingDate]])</f>
        <v>2024</v>
      </c>
      <c r="Y487" t="str">
        <f>TEXT(Table1[[#This Row],[BookingDate]],"mmm")</f>
        <v>Apr</v>
      </c>
      <c r="Z487" t="str">
        <f>TEXT(Table1[[#This Row],[BookingDate]],"mmm-yyy")</f>
        <v>Apr-2024</v>
      </c>
      <c r="AA487" t="str">
        <f>IF(Table1[[#This Row],[ResolutionHours]]="","Pending",IF(Table1[[#This Row],[ResolutionHours]]&lt;=4,"0-4 Hours",IF(Table1[[#This Row],[ResolutionHours]]&lt;=8,"5-8 Hours",IF(Table1[[#This Row],[ResolutionHours]]&lt;=24,"9-24 Hours",IF(Table1[[#This Row],[ResolutionHours]]&lt;=48,"25-48 Hours","48+ Hours")))))</f>
        <v>9-24 Hours</v>
      </c>
      <c r="AB487">
        <f>IF(Table1[[#This Row],[ResolutionHours]]="","",Table1[[#This Row],[ResolutionHours]]-Table1[[#This Row],[SLATargetHours]])</f>
        <v>-33.019999999999996</v>
      </c>
    </row>
    <row r="488" spans="1:28" x14ac:dyDescent="0.25">
      <c r="A488" t="s">
        <v>961</v>
      </c>
      <c r="B488" t="s">
        <v>35</v>
      </c>
      <c r="C488" s="1">
        <v>45406.274108796293</v>
      </c>
      <c r="D488" t="s">
        <v>36</v>
      </c>
      <c r="E488" t="s">
        <v>71</v>
      </c>
      <c r="F488" t="s">
        <v>38</v>
      </c>
      <c r="G488" t="s">
        <v>39</v>
      </c>
      <c r="H488" t="s">
        <v>40</v>
      </c>
      <c r="I488" t="s">
        <v>55</v>
      </c>
      <c r="J488" t="s">
        <v>110</v>
      </c>
      <c r="K488">
        <v>48</v>
      </c>
      <c r="L488">
        <v>5.2</v>
      </c>
      <c r="M488">
        <v>13.14</v>
      </c>
      <c r="N488" s="1">
        <v>45406.821520243058</v>
      </c>
      <c r="O488" t="s">
        <v>43</v>
      </c>
      <c r="P488">
        <v>13.14</v>
      </c>
      <c r="Q488" t="s">
        <v>44</v>
      </c>
      <c r="R488" t="s">
        <v>45</v>
      </c>
      <c r="S488" t="s">
        <v>68</v>
      </c>
      <c r="T488" t="s">
        <v>69</v>
      </c>
      <c r="U488" t="s">
        <v>49</v>
      </c>
      <c r="V488" t="s">
        <v>49</v>
      </c>
      <c r="W488" t="s">
        <v>43</v>
      </c>
      <c r="X488">
        <f>YEAR(Table1[[#This Row],[BookingDate]])</f>
        <v>2024</v>
      </c>
      <c r="Y488" t="str">
        <f>TEXT(Table1[[#This Row],[BookingDate]],"mmm")</f>
        <v>Apr</v>
      </c>
      <c r="Z488" t="str">
        <f>TEXT(Table1[[#This Row],[BookingDate]],"mmm-yyy")</f>
        <v>Apr-2024</v>
      </c>
      <c r="AA488" t="str">
        <f>IF(Table1[[#This Row],[ResolutionHours]]="","Pending",IF(Table1[[#This Row],[ResolutionHours]]&lt;=4,"0-4 Hours",IF(Table1[[#This Row],[ResolutionHours]]&lt;=8,"5-8 Hours",IF(Table1[[#This Row],[ResolutionHours]]&lt;=24,"9-24 Hours",IF(Table1[[#This Row],[ResolutionHours]]&lt;=48,"25-48 Hours","48+ Hours")))))</f>
        <v>9-24 Hours</v>
      </c>
      <c r="AB488">
        <f>IF(Table1[[#This Row],[ResolutionHours]]="","",Table1[[#This Row],[ResolutionHours]]-Table1[[#This Row],[SLATargetHours]])</f>
        <v>-34.86</v>
      </c>
    </row>
    <row r="489" spans="1:28" x14ac:dyDescent="0.25">
      <c r="A489" t="s">
        <v>1722</v>
      </c>
      <c r="B489" t="s">
        <v>1116</v>
      </c>
      <c r="C489" s="1">
        <v>45406.594270833331</v>
      </c>
      <c r="D489" t="s">
        <v>36</v>
      </c>
      <c r="E489" t="s">
        <v>1134</v>
      </c>
      <c r="F489" t="s">
        <v>53</v>
      </c>
      <c r="G489" t="s">
        <v>1118</v>
      </c>
      <c r="H489" t="s">
        <v>40</v>
      </c>
      <c r="I489" t="s">
        <v>64</v>
      </c>
      <c r="J489" t="s">
        <v>120</v>
      </c>
      <c r="K489">
        <v>48</v>
      </c>
      <c r="L489">
        <v>3.91</v>
      </c>
      <c r="M489">
        <v>33.25</v>
      </c>
      <c r="N489" s="1">
        <v>45407.979601747676</v>
      </c>
      <c r="O489" t="s">
        <v>43</v>
      </c>
      <c r="P489">
        <v>33.25</v>
      </c>
      <c r="Q489" t="s">
        <v>44</v>
      </c>
      <c r="R489" t="s">
        <v>67</v>
      </c>
      <c r="S489" t="s">
        <v>60</v>
      </c>
      <c r="T489" t="s">
        <v>61</v>
      </c>
      <c r="U489" t="s">
        <v>49</v>
      </c>
      <c r="V489" t="s">
        <v>49</v>
      </c>
      <c r="W489" t="s">
        <v>43</v>
      </c>
      <c r="X489">
        <f>YEAR(Table1[[#This Row],[BookingDate]])</f>
        <v>2024</v>
      </c>
      <c r="Y489" t="str">
        <f>TEXT(Table1[[#This Row],[BookingDate]],"mmm")</f>
        <v>Apr</v>
      </c>
      <c r="Z489" t="str">
        <f>TEXT(Table1[[#This Row],[BookingDate]],"mmm-yyy")</f>
        <v>Apr-2024</v>
      </c>
      <c r="AA489" t="str">
        <f>IF(Table1[[#This Row],[ResolutionHours]]="","Pending",IF(Table1[[#This Row],[ResolutionHours]]&lt;=4,"0-4 Hours",IF(Table1[[#This Row],[ResolutionHours]]&lt;=8,"5-8 Hours",IF(Table1[[#This Row],[ResolutionHours]]&lt;=24,"9-24 Hours",IF(Table1[[#This Row],[ResolutionHours]]&lt;=48,"25-48 Hours","48+ Hours")))))</f>
        <v>25-48 Hours</v>
      </c>
      <c r="AB489">
        <f>IF(Table1[[#This Row],[ResolutionHours]]="","",Table1[[#This Row],[ResolutionHours]]-Table1[[#This Row],[SLATargetHours]])</f>
        <v>-14.75</v>
      </c>
    </row>
    <row r="490" spans="1:28" x14ac:dyDescent="0.25">
      <c r="A490" t="s">
        <v>2041</v>
      </c>
      <c r="B490" t="s">
        <v>1116</v>
      </c>
      <c r="C490" s="1">
        <v>45406.72828703704</v>
      </c>
      <c r="D490" t="s">
        <v>51</v>
      </c>
      <c r="E490" t="s">
        <v>1117</v>
      </c>
      <c r="F490" t="s">
        <v>126</v>
      </c>
      <c r="G490" t="s">
        <v>1118</v>
      </c>
      <c r="H490" t="s">
        <v>109</v>
      </c>
      <c r="I490" t="s">
        <v>55</v>
      </c>
      <c r="J490" t="s">
        <v>134</v>
      </c>
      <c r="K490">
        <v>24</v>
      </c>
      <c r="L490">
        <v>3.06</v>
      </c>
      <c r="M490">
        <v>39.94</v>
      </c>
      <c r="N490" s="1">
        <v>45408.392436331022</v>
      </c>
      <c r="O490" t="s">
        <v>128</v>
      </c>
      <c r="P490">
        <v>39.94</v>
      </c>
      <c r="Q490" t="s">
        <v>66</v>
      </c>
      <c r="R490" t="s">
        <v>114</v>
      </c>
      <c r="S490" t="s">
        <v>46</v>
      </c>
      <c r="T490" t="s">
        <v>75</v>
      </c>
      <c r="U490" t="s">
        <v>49</v>
      </c>
      <c r="V490" t="s">
        <v>49</v>
      </c>
      <c r="W490" t="s">
        <v>128</v>
      </c>
      <c r="X490">
        <f>YEAR(Table1[[#This Row],[BookingDate]])</f>
        <v>2024</v>
      </c>
      <c r="Y490" t="str">
        <f>TEXT(Table1[[#This Row],[BookingDate]],"mmm")</f>
        <v>Apr</v>
      </c>
      <c r="Z490" t="str">
        <f>TEXT(Table1[[#This Row],[BookingDate]],"mmm-yyy")</f>
        <v>Apr-2024</v>
      </c>
      <c r="AA490" t="str">
        <f>IF(Table1[[#This Row],[ResolutionHours]]="","Pending",IF(Table1[[#This Row],[ResolutionHours]]&lt;=4,"0-4 Hours",IF(Table1[[#This Row],[ResolutionHours]]&lt;=8,"5-8 Hours",IF(Table1[[#This Row],[ResolutionHours]]&lt;=24,"9-24 Hours",IF(Table1[[#This Row],[ResolutionHours]]&lt;=48,"25-48 Hours","48+ Hours")))))</f>
        <v>25-48 Hours</v>
      </c>
      <c r="AB490">
        <f>IF(Table1[[#This Row],[ResolutionHours]]="","",Table1[[#This Row],[ResolutionHours]]-Table1[[#This Row],[SLATargetHours]])</f>
        <v>15.939999999999998</v>
      </c>
    </row>
    <row r="491" spans="1:28" x14ac:dyDescent="0.25">
      <c r="A491" t="s">
        <v>1262</v>
      </c>
      <c r="B491" t="s">
        <v>1116</v>
      </c>
      <c r="C491" s="1">
        <v>45406.830972222233</v>
      </c>
      <c r="D491" t="s">
        <v>104</v>
      </c>
      <c r="E491" t="s">
        <v>1126</v>
      </c>
      <c r="F491" t="s">
        <v>130</v>
      </c>
      <c r="G491" t="s">
        <v>1118</v>
      </c>
      <c r="H491" t="s">
        <v>40</v>
      </c>
      <c r="I491" t="s">
        <v>82</v>
      </c>
      <c r="J491" t="s">
        <v>113</v>
      </c>
      <c r="K491">
        <v>8</v>
      </c>
      <c r="L491">
        <v>0.25</v>
      </c>
      <c r="M491">
        <v>3.75</v>
      </c>
      <c r="N491" s="1">
        <v>45406.987169733788</v>
      </c>
      <c r="O491" t="s">
        <v>43</v>
      </c>
      <c r="P491">
        <v>3.75</v>
      </c>
      <c r="Q491" t="s">
        <v>58</v>
      </c>
      <c r="R491" t="s">
        <v>45</v>
      </c>
      <c r="S491" t="s">
        <v>79</v>
      </c>
      <c r="T491" t="s">
        <v>115</v>
      </c>
      <c r="U491" t="s">
        <v>49</v>
      </c>
      <c r="V491" t="s">
        <v>49</v>
      </c>
      <c r="W491" t="s">
        <v>43</v>
      </c>
      <c r="X491">
        <f>YEAR(Table1[[#This Row],[BookingDate]])</f>
        <v>2024</v>
      </c>
      <c r="Y491" t="str">
        <f>TEXT(Table1[[#This Row],[BookingDate]],"mmm")</f>
        <v>Apr</v>
      </c>
      <c r="Z491" t="str">
        <f>TEXT(Table1[[#This Row],[BookingDate]],"mmm-yyy")</f>
        <v>Apr-2024</v>
      </c>
      <c r="AA491" t="str">
        <f>IF(Table1[[#This Row],[ResolutionHours]]="","Pending",IF(Table1[[#This Row],[ResolutionHours]]&lt;=4,"0-4 Hours",IF(Table1[[#This Row],[ResolutionHours]]&lt;=8,"5-8 Hours",IF(Table1[[#This Row],[ResolutionHours]]&lt;=24,"9-24 Hours",IF(Table1[[#This Row],[ResolutionHours]]&lt;=48,"25-48 Hours","48+ Hours")))))</f>
        <v>0-4 Hours</v>
      </c>
      <c r="AB491">
        <f>IF(Table1[[#This Row],[ResolutionHours]]="","",Table1[[#This Row],[ResolutionHours]]-Table1[[#This Row],[SLATargetHours]])</f>
        <v>-4.25</v>
      </c>
    </row>
    <row r="492" spans="1:28" x14ac:dyDescent="0.25">
      <c r="A492" t="s">
        <v>864</v>
      </c>
      <c r="B492" t="s">
        <v>35</v>
      </c>
      <c r="C492" s="1">
        <v>45407.214108796303</v>
      </c>
      <c r="D492" t="s">
        <v>104</v>
      </c>
      <c r="E492" t="s">
        <v>71</v>
      </c>
      <c r="F492" t="s">
        <v>38</v>
      </c>
      <c r="G492" t="s">
        <v>39</v>
      </c>
      <c r="H492" t="s">
        <v>40</v>
      </c>
      <c r="I492" t="s">
        <v>46</v>
      </c>
      <c r="J492" t="s">
        <v>134</v>
      </c>
      <c r="K492">
        <v>8</v>
      </c>
      <c r="L492">
        <v>0.65</v>
      </c>
      <c r="M492">
        <v>4.9400000000000004</v>
      </c>
      <c r="N492" s="1">
        <v>45407.419835682871</v>
      </c>
      <c r="O492" t="s">
        <v>43</v>
      </c>
      <c r="P492">
        <v>4.9400000000000004</v>
      </c>
      <c r="Q492" t="s">
        <v>58</v>
      </c>
      <c r="R492" t="s">
        <v>59</v>
      </c>
      <c r="S492" t="s">
        <v>96</v>
      </c>
      <c r="T492" t="s">
        <v>121</v>
      </c>
      <c r="U492" t="s">
        <v>49</v>
      </c>
      <c r="V492" t="s">
        <v>49</v>
      </c>
      <c r="W492" t="s">
        <v>43</v>
      </c>
      <c r="X492">
        <f>YEAR(Table1[[#This Row],[BookingDate]])</f>
        <v>2024</v>
      </c>
      <c r="Y492" t="str">
        <f>TEXT(Table1[[#This Row],[BookingDate]],"mmm")</f>
        <v>Apr</v>
      </c>
      <c r="Z492" t="str">
        <f>TEXT(Table1[[#This Row],[BookingDate]],"mmm-yyy")</f>
        <v>Apr-2024</v>
      </c>
      <c r="AA492" t="str">
        <f>IF(Table1[[#This Row],[ResolutionHours]]="","Pending",IF(Table1[[#This Row],[ResolutionHours]]&lt;=4,"0-4 Hours",IF(Table1[[#This Row],[ResolutionHours]]&lt;=8,"5-8 Hours",IF(Table1[[#This Row],[ResolutionHours]]&lt;=24,"9-24 Hours",IF(Table1[[#This Row],[ResolutionHours]]&lt;=48,"25-48 Hours","48+ Hours")))))</f>
        <v>5-8 Hours</v>
      </c>
      <c r="AB492">
        <f>IF(Table1[[#This Row],[ResolutionHours]]="","",Table1[[#This Row],[ResolutionHours]]-Table1[[#This Row],[SLATargetHours]])</f>
        <v>-3.0599999999999996</v>
      </c>
    </row>
    <row r="493" spans="1:28" x14ac:dyDescent="0.25">
      <c r="A493" t="s">
        <v>2095</v>
      </c>
      <c r="B493" t="s">
        <v>1116</v>
      </c>
      <c r="C493" s="1">
        <v>45407.383993055562</v>
      </c>
      <c r="D493" t="s">
        <v>36</v>
      </c>
      <c r="E493" t="s">
        <v>1129</v>
      </c>
      <c r="F493" t="s">
        <v>53</v>
      </c>
      <c r="G493" t="s">
        <v>1118</v>
      </c>
      <c r="H493" t="s">
        <v>136</v>
      </c>
      <c r="I493" t="s">
        <v>55</v>
      </c>
      <c r="J493" t="s">
        <v>88</v>
      </c>
      <c r="K493">
        <v>48</v>
      </c>
      <c r="L493">
        <v>7.44</v>
      </c>
      <c r="N493" s="1"/>
      <c r="O493" t="s">
        <v>57</v>
      </c>
      <c r="P493">
        <v>14750.78</v>
      </c>
      <c r="Q493" t="s">
        <v>44</v>
      </c>
      <c r="R493" t="s">
        <v>114</v>
      </c>
      <c r="S493" t="s">
        <v>46</v>
      </c>
      <c r="T493" t="s">
        <v>69</v>
      </c>
      <c r="U493" t="s">
        <v>49</v>
      </c>
      <c r="V493" t="s">
        <v>49</v>
      </c>
      <c r="W493" t="s">
        <v>57</v>
      </c>
      <c r="X493">
        <f>YEAR(Table1[[#This Row],[BookingDate]])</f>
        <v>2024</v>
      </c>
      <c r="Y493" t="str">
        <f>TEXT(Table1[[#This Row],[BookingDate]],"mmm")</f>
        <v>Apr</v>
      </c>
      <c r="Z493" t="str">
        <f>TEXT(Table1[[#This Row],[BookingDate]],"mmm-yyy")</f>
        <v>Apr-2024</v>
      </c>
      <c r="AA493" t="str">
        <f>IF(Table1[[#This Row],[ResolutionHours]]="","Pending",IF(Table1[[#This Row],[ResolutionHours]]&lt;=4,"0-4 Hours",IF(Table1[[#This Row],[ResolutionHours]]&lt;=8,"5-8 Hours",IF(Table1[[#This Row],[ResolutionHours]]&lt;=24,"9-24 Hours",IF(Table1[[#This Row],[ResolutionHours]]&lt;=48,"25-48 Hours","48+ Hours")))))</f>
        <v>Pending</v>
      </c>
      <c r="AB493" t="str">
        <f>IF(Table1[[#This Row],[ResolutionHours]]="","",Table1[[#This Row],[ResolutionHours]]-Table1[[#This Row],[SLATargetHours]])</f>
        <v/>
      </c>
    </row>
    <row r="494" spans="1:28" x14ac:dyDescent="0.25">
      <c r="A494" t="s">
        <v>1051</v>
      </c>
      <c r="B494" t="s">
        <v>35</v>
      </c>
      <c r="C494" s="1">
        <v>45407.441550925927</v>
      </c>
      <c r="D494" t="s">
        <v>87</v>
      </c>
      <c r="E494" t="s">
        <v>102</v>
      </c>
      <c r="F494" t="s">
        <v>95</v>
      </c>
      <c r="G494" t="s">
        <v>39</v>
      </c>
      <c r="H494" t="s">
        <v>136</v>
      </c>
      <c r="I494" t="s">
        <v>73</v>
      </c>
      <c r="J494" t="s">
        <v>132</v>
      </c>
      <c r="K494">
        <v>72</v>
      </c>
      <c r="L494">
        <v>4.76</v>
      </c>
      <c r="N494" s="1"/>
      <c r="O494" t="s">
        <v>57</v>
      </c>
      <c r="P494">
        <v>14749.4</v>
      </c>
      <c r="Q494" t="s">
        <v>58</v>
      </c>
      <c r="R494" t="s">
        <v>67</v>
      </c>
      <c r="S494" t="s">
        <v>79</v>
      </c>
      <c r="T494" t="s">
        <v>85</v>
      </c>
      <c r="U494" t="s">
        <v>49</v>
      </c>
      <c r="V494" t="s">
        <v>49</v>
      </c>
      <c r="W494" t="s">
        <v>57</v>
      </c>
      <c r="X494">
        <f>YEAR(Table1[[#This Row],[BookingDate]])</f>
        <v>2024</v>
      </c>
      <c r="Y494" t="str">
        <f>TEXT(Table1[[#This Row],[BookingDate]],"mmm")</f>
        <v>Apr</v>
      </c>
      <c r="Z494" t="str">
        <f>TEXT(Table1[[#This Row],[BookingDate]],"mmm-yyy")</f>
        <v>Apr-2024</v>
      </c>
      <c r="AA494" t="str">
        <f>IF(Table1[[#This Row],[ResolutionHours]]="","Pending",IF(Table1[[#This Row],[ResolutionHours]]&lt;=4,"0-4 Hours",IF(Table1[[#This Row],[ResolutionHours]]&lt;=8,"5-8 Hours",IF(Table1[[#This Row],[ResolutionHours]]&lt;=24,"9-24 Hours",IF(Table1[[#This Row],[ResolutionHours]]&lt;=48,"25-48 Hours","48+ Hours")))))</f>
        <v>Pending</v>
      </c>
      <c r="AB494" t="str">
        <f>IF(Table1[[#This Row],[ResolutionHours]]="","",Table1[[#This Row],[ResolutionHours]]-Table1[[#This Row],[SLATargetHours]])</f>
        <v/>
      </c>
    </row>
    <row r="495" spans="1:28" x14ac:dyDescent="0.25">
      <c r="A495" t="s">
        <v>2831</v>
      </c>
      <c r="B495" t="s">
        <v>2126</v>
      </c>
      <c r="C495" s="1">
        <v>45407.775520833333</v>
      </c>
      <c r="D495" t="s">
        <v>36</v>
      </c>
      <c r="E495" t="s">
        <v>2142</v>
      </c>
      <c r="F495" t="s">
        <v>38</v>
      </c>
      <c r="G495" t="s">
        <v>2128</v>
      </c>
      <c r="H495" t="s">
        <v>109</v>
      </c>
      <c r="I495" t="s">
        <v>41</v>
      </c>
      <c r="J495" t="s">
        <v>42</v>
      </c>
      <c r="K495">
        <v>48</v>
      </c>
      <c r="L495">
        <v>9.52</v>
      </c>
      <c r="M495">
        <v>95.88</v>
      </c>
      <c r="N495" s="1">
        <v>45411.770587569437</v>
      </c>
      <c r="O495" t="s">
        <v>128</v>
      </c>
      <c r="P495">
        <v>95.88</v>
      </c>
      <c r="Q495" t="s">
        <v>44</v>
      </c>
      <c r="R495" t="s">
        <v>59</v>
      </c>
      <c r="S495" t="s">
        <v>79</v>
      </c>
      <c r="T495" t="s">
        <v>93</v>
      </c>
      <c r="U495" t="s">
        <v>49</v>
      </c>
      <c r="V495" t="s">
        <v>49</v>
      </c>
      <c r="W495" t="s">
        <v>128</v>
      </c>
      <c r="X495">
        <f>YEAR(Table1[[#This Row],[BookingDate]])</f>
        <v>2024</v>
      </c>
      <c r="Y495" t="str">
        <f>TEXT(Table1[[#This Row],[BookingDate]],"mmm")</f>
        <v>Apr</v>
      </c>
      <c r="Z495" t="str">
        <f>TEXT(Table1[[#This Row],[BookingDate]],"mmm-yyy")</f>
        <v>Apr-2024</v>
      </c>
      <c r="AA495" t="str">
        <f>IF(Table1[[#This Row],[ResolutionHours]]="","Pending",IF(Table1[[#This Row],[ResolutionHours]]&lt;=4,"0-4 Hours",IF(Table1[[#This Row],[ResolutionHours]]&lt;=8,"5-8 Hours",IF(Table1[[#This Row],[ResolutionHours]]&lt;=24,"9-24 Hours",IF(Table1[[#This Row],[ResolutionHours]]&lt;=48,"25-48 Hours","48+ Hours")))))</f>
        <v>48+ Hours</v>
      </c>
      <c r="AB495">
        <f>IF(Table1[[#This Row],[ResolutionHours]]="","",Table1[[#This Row],[ResolutionHours]]-Table1[[#This Row],[SLATargetHours]])</f>
        <v>47.879999999999995</v>
      </c>
    </row>
    <row r="496" spans="1:28" x14ac:dyDescent="0.25">
      <c r="A496" t="s">
        <v>1284</v>
      </c>
      <c r="B496" t="s">
        <v>1116</v>
      </c>
      <c r="C496" s="1">
        <v>45407.835358796299</v>
      </c>
      <c r="D496" t="s">
        <v>36</v>
      </c>
      <c r="E496" t="s">
        <v>1134</v>
      </c>
      <c r="F496" t="s">
        <v>53</v>
      </c>
      <c r="G496" t="s">
        <v>1118</v>
      </c>
      <c r="H496" t="s">
        <v>40</v>
      </c>
      <c r="I496" t="s">
        <v>55</v>
      </c>
      <c r="J496" t="s">
        <v>134</v>
      </c>
      <c r="K496">
        <v>48</v>
      </c>
      <c r="L496">
        <v>4.25</v>
      </c>
      <c r="M496">
        <v>41.66</v>
      </c>
      <c r="N496" s="1">
        <v>45409.571241585647</v>
      </c>
      <c r="O496" t="s">
        <v>43</v>
      </c>
      <c r="P496">
        <v>41.66</v>
      </c>
      <c r="Q496" t="s">
        <v>66</v>
      </c>
      <c r="R496" t="s">
        <v>45</v>
      </c>
      <c r="S496" t="s">
        <v>46</v>
      </c>
      <c r="T496" t="s">
        <v>115</v>
      </c>
      <c r="U496" t="s">
        <v>49</v>
      </c>
      <c r="V496" t="s">
        <v>49</v>
      </c>
      <c r="W496" t="s">
        <v>43</v>
      </c>
      <c r="X496">
        <f>YEAR(Table1[[#This Row],[BookingDate]])</f>
        <v>2024</v>
      </c>
      <c r="Y496" t="str">
        <f>TEXT(Table1[[#This Row],[BookingDate]],"mmm")</f>
        <v>Apr</v>
      </c>
      <c r="Z496" t="str">
        <f>TEXT(Table1[[#This Row],[BookingDate]],"mmm-yyy")</f>
        <v>Apr-2024</v>
      </c>
      <c r="AA496" t="str">
        <f>IF(Table1[[#This Row],[ResolutionHours]]="","Pending",IF(Table1[[#This Row],[ResolutionHours]]&lt;=4,"0-4 Hours",IF(Table1[[#This Row],[ResolutionHours]]&lt;=8,"5-8 Hours",IF(Table1[[#This Row],[ResolutionHours]]&lt;=24,"9-24 Hours",IF(Table1[[#This Row],[ResolutionHours]]&lt;=48,"25-48 Hours","48+ Hours")))))</f>
        <v>25-48 Hours</v>
      </c>
      <c r="AB496">
        <f>IF(Table1[[#This Row],[ResolutionHours]]="","",Table1[[#This Row],[ResolutionHours]]-Table1[[#This Row],[SLATargetHours]])</f>
        <v>-6.3400000000000034</v>
      </c>
    </row>
    <row r="497" spans="1:28" x14ac:dyDescent="0.25">
      <c r="A497" t="s">
        <v>2194</v>
      </c>
      <c r="B497" t="s">
        <v>2126</v>
      </c>
      <c r="C497" s="1">
        <v>45408.820833333331</v>
      </c>
      <c r="D497" t="s">
        <v>87</v>
      </c>
      <c r="E497" t="s">
        <v>2127</v>
      </c>
      <c r="F497" t="s">
        <v>72</v>
      </c>
      <c r="G497" t="s">
        <v>2128</v>
      </c>
      <c r="H497" t="s">
        <v>109</v>
      </c>
      <c r="I497" t="s">
        <v>55</v>
      </c>
      <c r="J497" t="s">
        <v>157</v>
      </c>
      <c r="K497">
        <v>72</v>
      </c>
      <c r="L497">
        <v>8.43</v>
      </c>
      <c r="M497">
        <v>50.23</v>
      </c>
      <c r="N497" s="1">
        <v>45410.91390097222</v>
      </c>
      <c r="O497" t="s">
        <v>43</v>
      </c>
      <c r="P497">
        <v>50.23</v>
      </c>
      <c r="Q497" t="s">
        <v>66</v>
      </c>
      <c r="R497" t="s">
        <v>114</v>
      </c>
      <c r="S497" t="s">
        <v>46</v>
      </c>
      <c r="T497" t="s">
        <v>47</v>
      </c>
      <c r="U497" t="s">
        <v>49</v>
      </c>
      <c r="V497" t="s">
        <v>49</v>
      </c>
      <c r="W497" t="s">
        <v>43</v>
      </c>
      <c r="X497">
        <f>YEAR(Table1[[#This Row],[BookingDate]])</f>
        <v>2024</v>
      </c>
      <c r="Y497" t="str">
        <f>TEXT(Table1[[#This Row],[BookingDate]],"mmm")</f>
        <v>Apr</v>
      </c>
      <c r="Z497" t="str">
        <f>TEXT(Table1[[#This Row],[BookingDate]],"mmm-yyy")</f>
        <v>Apr-2024</v>
      </c>
      <c r="AA497" t="str">
        <f>IF(Table1[[#This Row],[ResolutionHours]]="","Pending",IF(Table1[[#This Row],[ResolutionHours]]&lt;=4,"0-4 Hours",IF(Table1[[#This Row],[ResolutionHours]]&lt;=8,"5-8 Hours",IF(Table1[[#This Row],[ResolutionHours]]&lt;=24,"9-24 Hours",IF(Table1[[#This Row],[ResolutionHours]]&lt;=48,"25-48 Hours","48+ Hours")))))</f>
        <v>48+ Hours</v>
      </c>
      <c r="AB497">
        <f>IF(Table1[[#This Row],[ResolutionHours]]="","",Table1[[#This Row],[ResolutionHours]]-Table1[[#This Row],[SLATargetHours]])</f>
        <v>-21.770000000000003</v>
      </c>
    </row>
    <row r="498" spans="1:28" x14ac:dyDescent="0.25">
      <c r="A498" t="s">
        <v>1216</v>
      </c>
      <c r="B498" t="s">
        <v>1116</v>
      </c>
      <c r="C498" s="1">
        <v>45408.862800925926</v>
      </c>
      <c r="D498" t="s">
        <v>36</v>
      </c>
      <c r="E498" t="s">
        <v>1120</v>
      </c>
      <c r="F498" t="s">
        <v>53</v>
      </c>
      <c r="G498" t="s">
        <v>1118</v>
      </c>
      <c r="H498" t="s">
        <v>40</v>
      </c>
      <c r="I498" t="s">
        <v>46</v>
      </c>
      <c r="J498" t="s">
        <v>78</v>
      </c>
      <c r="K498">
        <v>48</v>
      </c>
      <c r="L498">
        <v>3.83</v>
      </c>
      <c r="M498">
        <v>17.38</v>
      </c>
      <c r="N498" s="1">
        <v>45409.587149768522</v>
      </c>
      <c r="O498" t="s">
        <v>43</v>
      </c>
      <c r="P498">
        <v>17.38</v>
      </c>
      <c r="Q498" t="s">
        <v>44</v>
      </c>
      <c r="R498" t="s">
        <v>67</v>
      </c>
      <c r="S498" t="s">
        <v>79</v>
      </c>
      <c r="T498" t="s">
        <v>100</v>
      </c>
      <c r="U498" t="s">
        <v>49</v>
      </c>
      <c r="V498" t="s">
        <v>49</v>
      </c>
      <c r="W498" t="s">
        <v>43</v>
      </c>
      <c r="X498">
        <f>YEAR(Table1[[#This Row],[BookingDate]])</f>
        <v>2024</v>
      </c>
      <c r="Y498" t="str">
        <f>TEXT(Table1[[#This Row],[BookingDate]],"mmm")</f>
        <v>Apr</v>
      </c>
      <c r="Z498" t="str">
        <f>TEXT(Table1[[#This Row],[BookingDate]],"mmm-yyy")</f>
        <v>Apr-2024</v>
      </c>
      <c r="AA498" t="str">
        <f>IF(Table1[[#This Row],[ResolutionHours]]="","Pending",IF(Table1[[#This Row],[ResolutionHours]]&lt;=4,"0-4 Hours",IF(Table1[[#This Row],[ResolutionHours]]&lt;=8,"5-8 Hours",IF(Table1[[#This Row],[ResolutionHours]]&lt;=24,"9-24 Hours",IF(Table1[[#This Row],[ResolutionHours]]&lt;=48,"25-48 Hours","48+ Hours")))))</f>
        <v>9-24 Hours</v>
      </c>
      <c r="AB498">
        <f>IF(Table1[[#This Row],[ResolutionHours]]="","",Table1[[#This Row],[ResolutionHours]]-Table1[[#This Row],[SLATargetHours]])</f>
        <v>-30.62</v>
      </c>
    </row>
    <row r="499" spans="1:28" x14ac:dyDescent="0.25">
      <c r="A499" t="s">
        <v>2263</v>
      </c>
      <c r="B499" t="s">
        <v>2126</v>
      </c>
      <c r="C499" s="1">
        <v>45408.964513888888</v>
      </c>
      <c r="D499" t="s">
        <v>36</v>
      </c>
      <c r="E499" t="s">
        <v>2134</v>
      </c>
      <c r="F499" t="s">
        <v>95</v>
      </c>
      <c r="G499" t="s">
        <v>2128</v>
      </c>
      <c r="H499" t="s">
        <v>109</v>
      </c>
      <c r="I499" t="s">
        <v>73</v>
      </c>
      <c r="J499" t="s">
        <v>78</v>
      </c>
      <c r="K499">
        <v>48</v>
      </c>
      <c r="L499">
        <v>4.5599999999999996</v>
      </c>
      <c r="M499">
        <v>35</v>
      </c>
      <c r="N499" s="1">
        <v>45410.422983495373</v>
      </c>
      <c r="O499" t="s">
        <v>43</v>
      </c>
      <c r="P499">
        <v>35</v>
      </c>
      <c r="Q499" t="s">
        <v>66</v>
      </c>
      <c r="R499" t="s">
        <v>92</v>
      </c>
      <c r="S499" t="s">
        <v>96</v>
      </c>
      <c r="T499" t="s">
        <v>75</v>
      </c>
      <c r="U499" t="s">
        <v>49</v>
      </c>
      <c r="V499" t="s">
        <v>48</v>
      </c>
      <c r="W499" t="s">
        <v>43</v>
      </c>
      <c r="X499">
        <f>YEAR(Table1[[#This Row],[BookingDate]])</f>
        <v>2024</v>
      </c>
      <c r="Y499" t="str">
        <f>TEXT(Table1[[#This Row],[BookingDate]],"mmm")</f>
        <v>Apr</v>
      </c>
      <c r="Z499" t="str">
        <f>TEXT(Table1[[#This Row],[BookingDate]],"mmm-yyy")</f>
        <v>Apr-2024</v>
      </c>
      <c r="AA499" t="str">
        <f>IF(Table1[[#This Row],[ResolutionHours]]="","Pending",IF(Table1[[#This Row],[ResolutionHours]]&lt;=4,"0-4 Hours",IF(Table1[[#This Row],[ResolutionHours]]&lt;=8,"5-8 Hours",IF(Table1[[#This Row],[ResolutionHours]]&lt;=24,"9-24 Hours",IF(Table1[[#This Row],[ResolutionHours]]&lt;=48,"25-48 Hours","48+ Hours")))))</f>
        <v>25-48 Hours</v>
      </c>
      <c r="AB499">
        <f>IF(Table1[[#This Row],[ResolutionHours]]="","",Table1[[#This Row],[ResolutionHours]]-Table1[[#This Row],[SLATargetHours]])</f>
        <v>-13</v>
      </c>
    </row>
    <row r="500" spans="1:28" x14ac:dyDescent="0.25">
      <c r="A500" t="s">
        <v>1710</v>
      </c>
      <c r="B500" t="s">
        <v>1116</v>
      </c>
      <c r="C500" s="1">
        <v>45409.00341435185</v>
      </c>
      <c r="D500" t="s">
        <v>51</v>
      </c>
      <c r="E500" t="s">
        <v>1129</v>
      </c>
      <c r="F500" t="s">
        <v>53</v>
      </c>
      <c r="G500" t="s">
        <v>1118</v>
      </c>
      <c r="H500" t="s">
        <v>136</v>
      </c>
      <c r="I500" t="s">
        <v>73</v>
      </c>
      <c r="J500" t="s">
        <v>78</v>
      </c>
      <c r="K500">
        <v>24</v>
      </c>
      <c r="L500">
        <v>1.69</v>
      </c>
      <c r="N500" s="1"/>
      <c r="O500" t="s">
        <v>57</v>
      </c>
      <c r="P500">
        <v>14711.92</v>
      </c>
      <c r="Q500" t="s">
        <v>66</v>
      </c>
      <c r="R500" t="s">
        <v>59</v>
      </c>
      <c r="S500" t="s">
        <v>96</v>
      </c>
      <c r="T500" t="s">
        <v>115</v>
      </c>
      <c r="U500" t="s">
        <v>49</v>
      </c>
      <c r="V500" t="s">
        <v>48</v>
      </c>
      <c r="W500" t="s">
        <v>57</v>
      </c>
      <c r="X500">
        <f>YEAR(Table1[[#This Row],[BookingDate]])</f>
        <v>2024</v>
      </c>
      <c r="Y500" t="str">
        <f>TEXT(Table1[[#This Row],[BookingDate]],"mmm")</f>
        <v>Apr</v>
      </c>
      <c r="Z500" t="str">
        <f>TEXT(Table1[[#This Row],[BookingDate]],"mmm-yyy")</f>
        <v>Apr-2024</v>
      </c>
      <c r="AA500" t="str">
        <f>IF(Table1[[#This Row],[ResolutionHours]]="","Pending",IF(Table1[[#This Row],[ResolutionHours]]&lt;=4,"0-4 Hours",IF(Table1[[#This Row],[ResolutionHours]]&lt;=8,"5-8 Hours",IF(Table1[[#This Row],[ResolutionHours]]&lt;=24,"9-24 Hours",IF(Table1[[#This Row],[ResolutionHours]]&lt;=48,"25-48 Hours","48+ Hours")))))</f>
        <v>Pending</v>
      </c>
      <c r="AB500" t="str">
        <f>IF(Table1[[#This Row],[ResolutionHours]]="","",Table1[[#This Row],[ResolutionHours]]-Table1[[#This Row],[SLATargetHours]])</f>
        <v/>
      </c>
    </row>
    <row r="501" spans="1:28" x14ac:dyDescent="0.25">
      <c r="A501" t="s">
        <v>2011</v>
      </c>
      <c r="B501" t="s">
        <v>1116</v>
      </c>
      <c r="C501" s="1">
        <v>45409.072083333333</v>
      </c>
      <c r="D501" t="s">
        <v>36</v>
      </c>
      <c r="E501" t="s">
        <v>1120</v>
      </c>
      <c r="F501" t="s">
        <v>126</v>
      </c>
      <c r="G501" t="s">
        <v>1118</v>
      </c>
      <c r="H501" t="s">
        <v>40</v>
      </c>
      <c r="I501" t="s">
        <v>46</v>
      </c>
      <c r="J501" t="s">
        <v>160</v>
      </c>
      <c r="K501">
        <v>48</v>
      </c>
      <c r="L501">
        <v>3.39</v>
      </c>
      <c r="M501">
        <v>80.03</v>
      </c>
      <c r="N501" s="1">
        <v>45412.406821122677</v>
      </c>
      <c r="O501" t="s">
        <v>128</v>
      </c>
      <c r="P501">
        <v>80.03</v>
      </c>
      <c r="Q501" t="s">
        <v>58</v>
      </c>
      <c r="R501" t="s">
        <v>92</v>
      </c>
      <c r="S501" t="s">
        <v>79</v>
      </c>
      <c r="T501" t="s">
        <v>69</v>
      </c>
      <c r="U501" t="s">
        <v>49</v>
      </c>
      <c r="V501" t="s">
        <v>49</v>
      </c>
      <c r="W501" t="s">
        <v>128</v>
      </c>
      <c r="X501">
        <f>YEAR(Table1[[#This Row],[BookingDate]])</f>
        <v>2024</v>
      </c>
      <c r="Y501" t="str">
        <f>TEXT(Table1[[#This Row],[BookingDate]],"mmm")</f>
        <v>Apr</v>
      </c>
      <c r="Z501" t="str">
        <f>TEXT(Table1[[#This Row],[BookingDate]],"mmm-yyy")</f>
        <v>Apr-2024</v>
      </c>
      <c r="AA501" t="str">
        <f>IF(Table1[[#This Row],[ResolutionHours]]="","Pending",IF(Table1[[#This Row],[ResolutionHours]]&lt;=4,"0-4 Hours",IF(Table1[[#This Row],[ResolutionHours]]&lt;=8,"5-8 Hours",IF(Table1[[#This Row],[ResolutionHours]]&lt;=24,"9-24 Hours",IF(Table1[[#This Row],[ResolutionHours]]&lt;=48,"25-48 Hours","48+ Hours")))))</f>
        <v>48+ Hours</v>
      </c>
      <c r="AB501">
        <f>IF(Table1[[#This Row],[ResolutionHours]]="","",Table1[[#This Row],[ResolutionHours]]-Table1[[#This Row],[SLATargetHours]])</f>
        <v>32.03</v>
      </c>
    </row>
    <row r="502" spans="1:28" x14ac:dyDescent="0.25">
      <c r="A502" t="s">
        <v>1782</v>
      </c>
      <c r="B502" t="s">
        <v>1116</v>
      </c>
      <c r="C502" s="1">
        <v>45409.275034722217</v>
      </c>
      <c r="D502" t="s">
        <v>36</v>
      </c>
      <c r="E502" t="s">
        <v>1134</v>
      </c>
      <c r="F502" t="s">
        <v>38</v>
      </c>
      <c r="G502" t="s">
        <v>1118</v>
      </c>
      <c r="H502" t="s">
        <v>40</v>
      </c>
      <c r="I502" t="s">
        <v>73</v>
      </c>
      <c r="J502" t="s">
        <v>120</v>
      </c>
      <c r="K502">
        <v>48</v>
      </c>
      <c r="L502">
        <v>4.8099999999999996</v>
      </c>
      <c r="M502">
        <v>9.0399999999999991</v>
      </c>
      <c r="N502" s="1">
        <v>45409.651840335653</v>
      </c>
      <c r="O502" t="s">
        <v>43</v>
      </c>
      <c r="P502">
        <v>9.0399999999999991</v>
      </c>
      <c r="Q502" t="s">
        <v>66</v>
      </c>
      <c r="R502" t="s">
        <v>92</v>
      </c>
      <c r="S502" t="s">
        <v>96</v>
      </c>
      <c r="T502" t="s">
        <v>75</v>
      </c>
      <c r="U502" t="s">
        <v>49</v>
      </c>
      <c r="V502" t="s">
        <v>49</v>
      </c>
      <c r="W502" t="s">
        <v>43</v>
      </c>
      <c r="X502">
        <f>YEAR(Table1[[#This Row],[BookingDate]])</f>
        <v>2024</v>
      </c>
      <c r="Y502" t="str">
        <f>TEXT(Table1[[#This Row],[BookingDate]],"mmm")</f>
        <v>Apr</v>
      </c>
      <c r="Z502" t="str">
        <f>TEXT(Table1[[#This Row],[BookingDate]],"mmm-yyy")</f>
        <v>Apr-2024</v>
      </c>
      <c r="AA502" t="str">
        <f>IF(Table1[[#This Row],[ResolutionHours]]="","Pending",IF(Table1[[#This Row],[ResolutionHours]]&lt;=4,"0-4 Hours",IF(Table1[[#This Row],[ResolutionHours]]&lt;=8,"5-8 Hours",IF(Table1[[#This Row],[ResolutionHours]]&lt;=24,"9-24 Hours",IF(Table1[[#This Row],[ResolutionHours]]&lt;=48,"25-48 Hours","48+ Hours")))))</f>
        <v>9-24 Hours</v>
      </c>
      <c r="AB502">
        <f>IF(Table1[[#This Row],[ResolutionHours]]="","",Table1[[#This Row],[ResolutionHours]]-Table1[[#This Row],[SLATargetHours]])</f>
        <v>-38.96</v>
      </c>
    </row>
    <row r="503" spans="1:28" x14ac:dyDescent="0.25">
      <c r="A503" t="s">
        <v>197</v>
      </c>
      <c r="B503" t="s">
        <v>35</v>
      </c>
      <c r="C503" s="1">
        <v>45409.463043981479</v>
      </c>
      <c r="D503" t="s">
        <v>51</v>
      </c>
      <c r="E503" t="s">
        <v>105</v>
      </c>
      <c r="F503" t="s">
        <v>95</v>
      </c>
      <c r="G503" t="s">
        <v>39</v>
      </c>
      <c r="H503" t="s">
        <v>136</v>
      </c>
      <c r="I503" t="s">
        <v>73</v>
      </c>
      <c r="J503" t="s">
        <v>106</v>
      </c>
      <c r="K503">
        <v>24</v>
      </c>
      <c r="L503">
        <v>0.44</v>
      </c>
      <c r="N503" s="1"/>
      <c r="O503" t="s">
        <v>57</v>
      </c>
      <c r="P503">
        <v>14700.89</v>
      </c>
      <c r="Q503" t="s">
        <v>44</v>
      </c>
      <c r="R503" t="s">
        <v>92</v>
      </c>
      <c r="S503" t="s">
        <v>46</v>
      </c>
      <c r="T503" t="s">
        <v>93</v>
      </c>
      <c r="U503" t="s">
        <v>49</v>
      </c>
      <c r="V503" t="s">
        <v>49</v>
      </c>
      <c r="W503" t="s">
        <v>57</v>
      </c>
      <c r="X503">
        <f>YEAR(Table1[[#This Row],[BookingDate]])</f>
        <v>2024</v>
      </c>
      <c r="Y503" t="str">
        <f>TEXT(Table1[[#This Row],[BookingDate]],"mmm")</f>
        <v>Apr</v>
      </c>
      <c r="Z503" t="str">
        <f>TEXT(Table1[[#This Row],[BookingDate]],"mmm-yyy")</f>
        <v>Apr-2024</v>
      </c>
      <c r="AA503" t="str">
        <f>IF(Table1[[#This Row],[ResolutionHours]]="","Pending",IF(Table1[[#This Row],[ResolutionHours]]&lt;=4,"0-4 Hours",IF(Table1[[#This Row],[ResolutionHours]]&lt;=8,"5-8 Hours",IF(Table1[[#This Row],[ResolutionHours]]&lt;=24,"9-24 Hours",IF(Table1[[#This Row],[ResolutionHours]]&lt;=48,"25-48 Hours","48+ Hours")))))</f>
        <v>Pending</v>
      </c>
      <c r="AB503" t="str">
        <f>IF(Table1[[#This Row],[ResolutionHours]]="","",Table1[[#This Row],[ResolutionHours]]-Table1[[#This Row],[SLATargetHours]])</f>
        <v/>
      </c>
    </row>
    <row r="504" spans="1:28" x14ac:dyDescent="0.25">
      <c r="A504" t="s">
        <v>1553</v>
      </c>
      <c r="B504" t="s">
        <v>1116</v>
      </c>
      <c r="C504" s="1">
        <v>45409.530289351853</v>
      </c>
      <c r="D504" t="s">
        <v>104</v>
      </c>
      <c r="E504" t="s">
        <v>1124</v>
      </c>
      <c r="F504" t="s">
        <v>126</v>
      </c>
      <c r="G504" t="s">
        <v>1118</v>
      </c>
      <c r="H504" t="s">
        <v>40</v>
      </c>
      <c r="I504" t="s">
        <v>64</v>
      </c>
      <c r="J504" t="s">
        <v>132</v>
      </c>
      <c r="K504">
        <v>8</v>
      </c>
      <c r="L504">
        <v>0.6</v>
      </c>
      <c r="M504">
        <v>5.92</v>
      </c>
      <c r="N504" s="1">
        <v>45409.776874571762</v>
      </c>
      <c r="O504" t="s">
        <v>43</v>
      </c>
      <c r="P504">
        <v>5.92</v>
      </c>
      <c r="Q504" t="s">
        <v>58</v>
      </c>
      <c r="R504" t="s">
        <v>67</v>
      </c>
      <c r="S504" t="s">
        <v>46</v>
      </c>
      <c r="T504" t="s">
        <v>69</v>
      </c>
      <c r="U504" t="s">
        <v>48</v>
      </c>
      <c r="V504" t="s">
        <v>49</v>
      </c>
      <c r="W504" t="s">
        <v>43</v>
      </c>
      <c r="X504">
        <f>YEAR(Table1[[#This Row],[BookingDate]])</f>
        <v>2024</v>
      </c>
      <c r="Y504" t="str">
        <f>TEXT(Table1[[#This Row],[BookingDate]],"mmm")</f>
        <v>Apr</v>
      </c>
      <c r="Z504" t="str">
        <f>TEXT(Table1[[#This Row],[BookingDate]],"mmm-yyy")</f>
        <v>Apr-2024</v>
      </c>
      <c r="AA504" t="str">
        <f>IF(Table1[[#This Row],[ResolutionHours]]="","Pending",IF(Table1[[#This Row],[ResolutionHours]]&lt;=4,"0-4 Hours",IF(Table1[[#This Row],[ResolutionHours]]&lt;=8,"5-8 Hours",IF(Table1[[#This Row],[ResolutionHours]]&lt;=24,"9-24 Hours",IF(Table1[[#This Row],[ResolutionHours]]&lt;=48,"25-48 Hours","48+ Hours")))))</f>
        <v>5-8 Hours</v>
      </c>
      <c r="AB504">
        <f>IF(Table1[[#This Row],[ResolutionHours]]="","",Table1[[#This Row],[ResolutionHours]]-Table1[[#This Row],[SLATargetHours]])</f>
        <v>-2.08</v>
      </c>
    </row>
    <row r="505" spans="1:28" x14ac:dyDescent="0.25">
      <c r="A505" t="s">
        <v>2733</v>
      </c>
      <c r="B505" t="s">
        <v>2126</v>
      </c>
      <c r="C505" s="1">
        <v>45409.684502314813</v>
      </c>
      <c r="D505" t="s">
        <v>36</v>
      </c>
      <c r="E505" t="s">
        <v>2163</v>
      </c>
      <c r="F505" t="s">
        <v>90</v>
      </c>
      <c r="G505" t="s">
        <v>2128</v>
      </c>
      <c r="H505" t="s">
        <v>40</v>
      </c>
      <c r="I505" t="s">
        <v>73</v>
      </c>
      <c r="J505" t="s">
        <v>110</v>
      </c>
      <c r="K505">
        <v>48</v>
      </c>
      <c r="L505">
        <v>6.86</v>
      </c>
      <c r="M505">
        <v>94.3</v>
      </c>
      <c r="N505" s="1">
        <v>45413.613473784717</v>
      </c>
      <c r="O505" t="s">
        <v>128</v>
      </c>
      <c r="P505">
        <v>94.3</v>
      </c>
      <c r="Q505" t="s">
        <v>66</v>
      </c>
      <c r="R505" t="s">
        <v>45</v>
      </c>
      <c r="S505" t="s">
        <v>60</v>
      </c>
      <c r="T505" t="s">
        <v>93</v>
      </c>
      <c r="U505" t="s">
        <v>49</v>
      </c>
      <c r="V505" t="s">
        <v>49</v>
      </c>
      <c r="W505" t="s">
        <v>128</v>
      </c>
      <c r="X505">
        <f>YEAR(Table1[[#This Row],[BookingDate]])</f>
        <v>2024</v>
      </c>
      <c r="Y505" t="str">
        <f>TEXT(Table1[[#This Row],[BookingDate]],"mmm")</f>
        <v>Apr</v>
      </c>
      <c r="Z505" t="str">
        <f>TEXT(Table1[[#This Row],[BookingDate]],"mmm-yyy")</f>
        <v>Apr-2024</v>
      </c>
      <c r="AA505" t="str">
        <f>IF(Table1[[#This Row],[ResolutionHours]]="","Pending",IF(Table1[[#This Row],[ResolutionHours]]&lt;=4,"0-4 Hours",IF(Table1[[#This Row],[ResolutionHours]]&lt;=8,"5-8 Hours",IF(Table1[[#This Row],[ResolutionHours]]&lt;=24,"9-24 Hours",IF(Table1[[#This Row],[ResolutionHours]]&lt;=48,"25-48 Hours","48+ Hours")))))</f>
        <v>48+ Hours</v>
      </c>
      <c r="AB505">
        <f>IF(Table1[[#This Row],[ResolutionHours]]="","",Table1[[#This Row],[ResolutionHours]]-Table1[[#This Row],[SLATargetHours]])</f>
        <v>46.3</v>
      </c>
    </row>
    <row r="506" spans="1:28" x14ac:dyDescent="0.25">
      <c r="A506" t="s">
        <v>401</v>
      </c>
      <c r="B506" t="s">
        <v>35</v>
      </c>
      <c r="C506" s="1">
        <v>45409.704837962963</v>
      </c>
      <c r="D506" t="s">
        <v>104</v>
      </c>
      <c r="E506" t="s">
        <v>123</v>
      </c>
      <c r="F506" t="s">
        <v>95</v>
      </c>
      <c r="G506" t="s">
        <v>39</v>
      </c>
      <c r="H506" t="s">
        <v>40</v>
      </c>
      <c r="I506" t="s">
        <v>64</v>
      </c>
      <c r="J506" t="s">
        <v>83</v>
      </c>
      <c r="K506">
        <v>8</v>
      </c>
      <c r="L506">
        <v>0.22</v>
      </c>
      <c r="M506">
        <v>10.68</v>
      </c>
      <c r="N506" s="1">
        <v>45410.150044884263</v>
      </c>
      <c r="O506" t="s">
        <v>128</v>
      </c>
      <c r="P506">
        <v>10.68</v>
      </c>
      <c r="Q506" t="s">
        <v>58</v>
      </c>
      <c r="R506" t="s">
        <v>114</v>
      </c>
      <c r="S506" t="s">
        <v>79</v>
      </c>
      <c r="T506" t="s">
        <v>75</v>
      </c>
      <c r="U506" t="s">
        <v>49</v>
      </c>
      <c r="V506" t="s">
        <v>49</v>
      </c>
      <c r="W506" t="s">
        <v>128</v>
      </c>
      <c r="X506">
        <f>YEAR(Table1[[#This Row],[BookingDate]])</f>
        <v>2024</v>
      </c>
      <c r="Y506" t="str">
        <f>TEXT(Table1[[#This Row],[BookingDate]],"mmm")</f>
        <v>Apr</v>
      </c>
      <c r="Z506" t="str">
        <f>TEXT(Table1[[#This Row],[BookingDate]],"mmm-yyy")</f>
        <v>Apr-2024</v>
      </c>
      <c r="AA506" t="str">
        <f>IF(Table1[[#This Row],[ResolutionHours]]="","Pending",IF(Table1[[#This Row],[ResolutionHours]]&lt;=4,"0-4 Hours",IF(Table1[[#This Row],[ResolutionHours]]&lt;=8,"5-8 Hours",IF(Table1[[#This Row],[ResolutionHours]]&lt;=24,"9-24 Hours",IF(Table1[[#This Row],[ResolutionHours]]&lt;=48,"25-48 Hours","48+ Hours")))))</f>
        <v>9-24 Hours</v>
      </c>
      <c r="AB506">
        <f>IF(Table1[[#This Row],[ResolutionHours]]="","",Table1[[#This Row],[ResolutionHours]]-Table1[[#This Row],[SLATargetHours]])</f>
        <v>2.6799999999999997</v>
      </c>
    </row>
    <row r="507" spans="1:28" x14ac:dyDescent="0.25">
      <c r="A507" t="s">
        <v>2521</v>
      </c>
      <c r="B507" t="s">
        <v>2126</v>
      </c>
      <c r="C507" s="1">
        <v>45409.766134259262</v>
      </c>
      <c r="D507" t="s">
        <v>87</v>
      </c>
      <c r="E507" t="s">
        <v>2127</v>
      </c>
      <c r="F507" t="s">
        <v>53</v>
      </c>
      <c r="G507" t="s">
        <v>2128</v>
      </c>
      <c r="H507" t="s">
        <v>109</v>
      </c>
      <c r="I507" t="s">
        <v>41</v>
      </c>
      <c r="J507" t="s">
        <v>113</v>
      </c>
      <c r="K507">
        <v>72</v>
      </c>
      <c r="L507">
        <v>15.82</v>
      </c>
      <c r="M507">
        <v>55.27</v>
      </c>
      <c r="N507" s="1">
        <v>45412.068909236114</v>
      </c>
      <c r="O507" t="s">
        <v>43</v>
      </c>
      <c r="P507">
        <v>55.27</v>
      </c>
      <c r="Q507" t="s">
        <v>66</v>
      </c>
      <c r="R507" t="s">
        <v>114</v>
      </c>
      <c r="S507" t="s">
        <v>68</v>
      </c>
      <c r="T507" t="s">
        <v>85</v>
      </c>
      <c r="U507" t="s">
        <v>49</v>
      </c>
      <c r="V507" t="s">
        <v>49</v>
      </c>
      <c r="W507" t="s">
        <v>43</v>
      </c>
      <c r="X507">
        <f>YEAR(Table1[[#This Row],[BookingDate]])</f>
        <v>2024</v>
      </c>
      <c r="Y507" t="str">
        <f>TEXT(Table1[[#This Row],[BookingDate]],"mmm")</f>
        <v>Apr</v>
      </c>
      <c r="Z507" t="str">
        <f>TEXT(Table1[[#This Row],[BookingDate]],"mmm-yyy")</f>
        <v>Apr-2024</v>
      </c>
      <c r="AA507" t="str">
        <f>IF(Table1[[#This Row],[ResolutionHours]]="","Pending",IF(Table1[[#This Row],[ResolutionHours]]&lt;=4,"0-4 Hours",IF(Table1[[#This Row],[ResolutionHours]]&lt;=8,"5-8 Hours",IF(Table1[[#This Row],[ResolutionHours]]&lt;=24,"9-24 Hours",IF(Table1[[#This Row],[ResolutionHours]]&lt;=48,"25-48 Hours","48+ Hours")))))</f>
        <v>48+ Hours</v>
      </c>
      <c r="AB507">
        <f>IF(Table1[[#This Row],[ResolutionHours]]="","",Table1[[#This Row],[ResolutionHours]]-Table1[[#This Row],[SLATargetHours]])</f>
        <v>-16.729999999999997</v>
      </c>
    </row>
    <row r="508" spans="1:28" x14ac:dyDescent="0.25">
      <c r="A508" t="s">
        <v>292</v>
      </c>
      <c r="B508" t="s">
        <v>35</v>
      </c>
      <c r="C508" s="1">
        <v>45409.889664351853</v>
      </c>
      <c r="D508" t="s">
        <v>51</v>
      </c>
      <c r="E508" t="s">
        <v>52</v>
      </c>
      <c r="F508" t="s">
        <v>72</v>
      </c>
      <c r="G508" t="s">
        <v>39</v>
      </c>
      <c r="H508" t="s">
        <v>40</v>
      </c>
      <c r="I508" t="s">
        <v>64</v>
      </c>
      <c r="J508" t="s">
        <v>165</v>
      </c>
      <c r="K508">
        <v>24</v>
      </c>
      <c r="L508">
        <v>3.89</v>
      </c>
      <c r="M508">
        <v>16.07</v>
      </c>
      <c r="N508" s="1">
        <v>45410.559318749998</v>
      </c>
      <c r="O508" t="s">
        <v>43</v>
      </c>
      <c r="P508">
        <v>16.07</v>
      </c>
      <c r="Q508" t="s">
        <v>44</v>
      </c>
      <c r="R508" t="s">
        <v>59</v>
      </c>
      <c r="S508" t="s">
        <v>46</v>
      </c>
      <c r="T508" t="s">
        <v>61</v>
      </c>
      <c r="U508" t="s">
        <v>49</v>
      </c>
      <c r="V508" t="s">
        <v>49</v>
      </c>
      <c r="W508" t="s">
        <v>43</v>
      </c>
      <c r="X508">
        <f>YEAR(Table1[[#This Row],[BookingDate]])</f>
        <v>2024</v>
      </c>
      <c r="Y508" t="str">
        <f>TEXT(Table1[[#This Row],[BookingDate]],"mmm")</f>
        <v>Apr</v>
      </c>
      <c r="Z508" t="str">
        <f>TEXT(Table1[[#This Row],[BookingDate]],"mmm-yyy")</f>
        <v>Apr-2024</v>
      </c>
      <c r="AA508" t="str">
        <f>IF(Table1[[#This Row],[ResolutionHours]]="","Pending",IF(Table1[[#This Row],[ResolutionHours]]&lt;=4,"0-4 Hours",IF(Table1[[#This Row],[ResolutionHours]]&lt;=8,"5-8 Hours",IF(Table1[[#This Row],[ResolutionHours]]&lt;=24,"9-24 Hours",IF(Table1[[#This Row],[ResolutionHours]]&lt;=48,"25-48 Hours","48+ Hours")))))</f>
        <v>9-24 Hours</v>
      </c>
      <c r="AB508">
        <f>IF(Table1[[#This Row],[ResolutionHours]]="","",Table1[[#This Row],[ResolutionHours]]-Table1[[#This Row],[SLATargetHours]])</f>
        <v>-7.93</v>
      </c>
    </row>
    <row r="509" spans="1:28" x14ac:dyDescent="0.25">
      <c r="A509" t="s">
        <v>2495</v>
      </c>
      <c r="B509" t="s">
        <v>2126</v>
      </c>
      <c r="C509" s="1">
        <v>45410.496979166674</v>
      </c>
      <c r="D509" t="s">
        <v>36</v>
      </c>
      <c r="E509" t="s">
        <v>2130</v>
      </c>
      <c r="F509" t="s">
        <v>53</v>
      </c>
      <c r="G509" t="s">
        <v>2128</v>
      </c>
      <c r="H509" t="s">
        <v>40</v>
      </c>
      <c r="I509" t="s">
        <v>46</v>
      </c>
      <c r="J509" t="s">
        <v>99</v>
      </c>
      <c r="K509">
        <v>48</v>
      </c>
      <c r="L509">
        <v>1.17</v>
      </c>
      <c r="M509">
        <v>117.59</v>
      </c>
      <c r="N509" s="1">
        <v>45415.396748854168</v>
      </c>
      <c r="O509" t="s">
        <v>128</v>
      </c>
      <c r="P509">
        <v>117.59</v>
      </c>
      <c r="Q509" t="s">
        <v>58</v>
      </c>
      <c r="R509" t="s">
        <v>67</v>
      </c>
      <c r="S509" t="s">
        <v>60</v>
      </c>
      <c r="T509" t="s">
        <v>75</v>
      </c>
      <c r="U509" t="s">
        <v>49</v>
      </c>
      <c r="V509" t="s">
        <v>49</v>
      </c>
      <c r="W509" t="s">
        <v>128</v>
      </c>
      <c r="X509">
        <f>YEAR(Table1[[#This Row],[BookingDate]])</f>
        <v>2024</v>
      </c>
      <c r="Y509" t="str">
        <f>TEXT(Table1[[#This Row],[BookingDate]],"mmm")</f>
        <v>Apr</v>
      </c>
      <c r="Z509" t="str">
        <f>TEXT(Table1[[#This Row],[BookingDate]],"mmm-yyy")</f>
        <v>Apr-2024</v>
      </c>
      <c r="AA509" t="str">
        <f>IF(Table1[[#This Row],[ResolutionHours]]="","Pending",IF(Table1[[#This Row],[ResolutionHours]]&lt;=4,"0-4 Hours",IF(Table1[[#This Row],[ResolutionHours]]&lt;=8,"5-8 Hours",IF(Table1[[#This Row],[ResolutionHours]]&lt;=24,"9-24 Hours",IF(Table1[[#This Row],[ResolutionHours]]&lt;=48,"25-48 Hours","48+ Hours")))))</f>
        <v>48+ Hours</v>
      </c>
      <c r="AB509">
        <f>IF(Table1[[#This Row],[ResolutionHours]]="","",Table1[[#This Row],[ResolutionHours]]-Table1[[#This Row],[SLATargetHours]])</f>
        <v>69.59</v>
      </c>
    </row>
    <row r="510" spans="1:28" x14ac:dyDescent="0.25">
      <c r="A510" t="s">
        <v>3090</v>
      </c>
      <c r="B510" t="s">
        <v>2126</v>
      </c>
      <c r="C510" s="1">
        <v>45410.945613425924</v>
      </c>
      <c r="D510" t="s">
        <v>51</v>
      </c>
      <c r="E510" t="s">
        <v>2153</v>
      </c>
      <c r="F510" t="s">
        <v>126</v>
      </c>
      <c r="G510" t="s">
        <v>2128</v>
      </c>
      <c r="H510" t="s">
        <v>136</v>
      </c>
      <c r="I510" t="s">
        <v>55</v>
      </c>
      <c r="J510" t="s">
        <v>88</v>
      </c>
      <c r="K510">
        <v>24</v>
      </c>
      <c r="L510">
        <v>0.71</v>
      </c>
      <c r="N510" s="1"/>
      <c r="O510" t="s">
        <v>57</v>
      </c>
      <c r="P510">
        <v>14665.31</v>
      </c>
      <c r="Q510" t="s">
        <v>44</v>
      </c>
      <c r="R510" t="s">
        <v>114</v>
      </c>
      <c r="S510" t="s">
        <v>96</v>
      </c>
      <c r="T510" t="s">
        <v>100</v>
      </c>
      <c r="U510" t="s">
        <v>49</v>
      </c>
      <c r="V510" t="s">
        <v>49</v>
      </c>
      <c r="W510" t="s">
        <v>57</v>
      </c>
      <c r="X510">
        <f>YEAR(Table1[[#This Row],[BookingDate]])</f>
        <v>2024</v>
      </c>
      <c r="Y510" t="str">
        <f>TEXT(Table1[[#This Row],[BookingDate]],"mmm")</f>
        <v>Apr</v>
      </c>
      <c r="Z510" t="str">
        <f>TEXT(Table1[[#This Row],[BookingDate]],"mmm-yyy")</f>
        <v>Apr-2024</v>
      </c>
      <c r="AA510" t="str">
        <f>IF(Table1[[#This Row],[ResolutionHours]]="","Pending",IF(Table1[[#This Row],[ResolutionHours]]&lt;=4,"0-4 Hours",IF(Table1[[#This Row],[ResolutionHours]]&lt;=8,"5-8 Hours",IF(Table1[[#This Row],[ResolutionHours]]&lt;=24,"9-24 Hours",IF(Table1[[#This Row],[ResolutionHours]]&lt;=48,"25-48 Hours","48+ Hours")))))</f>
        <v>Pending</v>
      </c>
      <c r="AB510" t="str">
        <f>IF(Table1[[#This Row],[ResolutionHours]]="","",Table1[[#This Row],[ResolutionHours]]-Table1[[#This Row],[SLATargetHours]])</f>
        <v/>
      </c>
    </row>
    <row r="511" spans="1:28" x14ac:dyDescent="0.25">
      <c r="A511" t="s">
        <v>2894</v>
      </c>
      <c r="B511" t="s">
        <v>2126</v>
      </c>
      <c r="C511" s="1">
        <v>45412.256724537037</v>
      </c>
      <c r="D511" t="s">
        <v>87</v>
      </c>
      <c r="E511" t="s">
        <v>2142</v>
      </c>
      <c r="F511" t="s">
        <v>38</v>
      </c>
      <c r="G511" t="s">
        <v>2128</v>
      </c>
      <c r="H511" t="s">
        <v>136</v>
      </c>
      <c r="I511" t="s">
        <v>82</v>
      </c>
      <c r="J511" t="s">
        <v>134</v>
      </c>
      <c r="K511">
        <v>72</v>
      </c>
      <c r="L511">
        <v>2.4700000000000002</v>
      </c>
      <c r="N511" s="1"/>
      <c r="O511" t="s">
        <v>57</v>
      </c>
      <c r="P511">
        <v>14633.84</v>
      </c>
      <c r="Q511" t="s">
        <v>66</v>
      </c>
      <c r="R511" t="s">
        <v>114</v>
      </c>
      <c r="S511" t="s">
        <v>60</v>
      </c>
      <c r="T511" t="s">
        <v>97</v>
      </c>
      <c r="U511" t="s">
        <v>49</v>
      </c>
      <c r="V511" t="s">
        <v>49</v>
      </c>
      <c r="W511" t="s">
        <v>57</v>
      </c>
      <c r="X511">
        <f>YEAR(Table1[[#This Row],[BookingDate]])</f>
        <v>2024</v>
      </c>
      <c r="Y511" t="str">
        <f>TEXT(Table1[[#This Row],[BookingDate]],"mmm")</f>
        <v>Apr</v>
      </c>
      <c r="Z511" t="str">
        <f>TEXT(Table1[[#This Row],[BookingDate]],"mmm-yyy")</f>
        <v>Apr-2024</v>
      </c>
      <c r="AA511" t="str">
        <f>IF(Table1[[#This Row],[ResolutionHours]]="","Pending",IF(Table1[[#This Row],[ResolutionHours]]&lt;=4,"0-4 Hours",IF(Table1[[#This Row],[ResolutionHours]]&lt;=8,"5-8 Hours",IF(Table1[[#This Row],[ResolutionHours]]&lt;=24,"9-24 Hours",IF(Table1[[#This Row],[ResolutionHours]]&lt;=48,"25-48 Hours","48+ Hours")))))</f>
        <v>Pending</v>
      </c>
      <c r="AB511" t="str">
        <f>IF(Table1[[#This Row],[ResolutionHours]]="","",Table1[[#This Row],[ResolutionHours]]-Table1[[#This Row],[SLATargetHours]])</f>
        <v/>
      </c>
    </row>
    <row r="512" spans="1:28" x14ac:dyDescent="0.25">
      <c r="A512" t="s">
        <v>464</v>
      </c>
      <c r="B512" t="s">
        <v>35</v>
      </c>
      <c r="C512" s="1">
        <v>45412.328310185178</v>
      </c>
      <c r="D512" t="s">
        <v>51</v>
      </c>
      <c r="E512" t="s">
        <v>102</v>
      </c>
      <c r="F512" t="s">
        <v>130</v>
      </c>
      <c r="G512" t="s">
        <v>39</v>
      </c>
      <c r="H512" t="s">
        <v>40</v>
      </c>
      <c r="I512" t="s">
        <v>41</v>
      </c>
      <c r="J512" t="s">
        <v>91</v>
      </c>
      <c r="K512">
        <v>24</v>
      </c>
      <c r="L512">
        <v>1.6</v>
      </c>
      <c r="M512">
        <v>7.23</v>
      </c>
      <c r="N512" s="1">
        <v>45412.629527060177</v>
      </c>
      <c r="O512" t="s">
        <v>43</v>
      </c>
      <c r="P512">
        <v>7.23</v>
      </c>
      <c r="Q512" t="s">
        <v>58</v>
      </c>
      <c r="R512" t="s">
        <v>59</v>
      </c>
      <c r="S512" t="s">
        <v>79</v>
      </c>
      <c r="T512" t="s">
        <v>121</v>
      </c>
      <c r="U512" t="s">
        <v>49</v>
      </c>
      <c r="V512" t="s">
        <v>49</v>
      </c>
      <c r="W512" t="s">
        <v>43</v>
      </c>
      <c r="X512">
        <f>YEAR(Table1[[#This Row],[BookingDate]])</f>
        <v>2024</v>
      </c>
      <c r="Y512" t="str">
        <f>TEXT(Table1[[#This Row],[BookingDate]],"mmm")</f>
        <v>Apr</v>
      </c>
      <c r="Z512" t="str">
        <f>TEXT(Table1[[#This Row],[BookingDate]],"mmm-yyy")</f>
        <v>Apr-2024</v>
      </c>
      <c r="AA512" t="str">
        <f>IF(Table1[[#This Row],[ResolutionHours]]="","Pending",IF(Table1[[#This Row],[ResolutionHours]]&lt;=4,"0-4 Hours",IF(Table1[[#This Row],[ResolutionHours]]&lt;=8,"5-8 Hours",IF(Table1[[#This Row],[ResolutionHours]]&lt;=24,"9-24 Hours",IF(Table1[[#This Row],[ResolutionHours]]&lt;=48,"25-48 Hours","48+ Hours")))))</f>
        <v>5-8 Hours</v>
      </c>
      <c r="AB512">
        <f>IF(Table1[[#This Row],[ResolutionHours]]="","",Table1[[#This Row],[ResolutionHours]]-Table1[[#This Row],[SLATargetHours]])</f>
        <v>-16.77</v>
      </c>
    </row>
    <row r="513" spans="1:28" x14ac:dyDescent="0.25">
      <c r="A513" t="s">
        <v>2826</v>
      </c>
      <c r="B513" t="s">
        <v>2126</v>
      </c>
      <c r="C513" s="1">
        <v>45412.539155092592</v>
      </c>
      <c r="D513" t="s">
        <v>87</v>
      </c>
      <c r="E513" t="s">
        <v>2134</v>
      </c>
      <c r="F513" t="s">
        <v>130</v>
      </c>
      <c r="G513" t="s">
        <v>2128</v>
      </c>
      <c r="H513" t="s">
        <v>40</v>
      </c>
      <c r="I513" t="s">
        <v>41</v>
      </c>
      <c r="J513" t="s">
        <v>110</v>
      </c>
      <c r="K513">
        <v>72</v>
      </c>
      <c r="L513">
        <v>4.55</v>
      </c>
      <c r="M513">
        <v>42.33</v>
      </c>
      <c r="N513" s="1">
        <v>45414.302992152778</v>
      </c>
      <c r="O513" t="s">
        <v>43</v>
      </c>
      <c r="P513">
        <v>42.33</v>
      </c>
      <c r="Q513" t="s">
        <v>66</v>
      </c>
      <c r="R513" t="s">
        <v>114</v>
      </c>
      <c r="S513" t="s">
        <v>46</v>
      </c>
      <c r="T513" t="s">
        <v>69</v>
      </c>
      <c r="U513" t="s">
        <v>49</v>
      </c>
      <c r="V513" t="s">
        <v>49</v>
      </c>
      <c r="W513" t="s">
        <v>43</v>
      </c>
      <c r="X513">
        <f>YEAR(Table1[[#This Row],[BookingDate]])</f>
        <v>2024</v>
      </c>
      <c r="Y513" t="str">
        <f>TEXT(Table1[[#This Row],[BookingDate]],"mmm")</f>
        <v>Apr</v>
      </c>
      <c r="Z513" t="str">
        <f>TEXT(Table1[[#This Row],[BookingDate]],"mmm-yyy")</f>
        <v>Apr-2024</v>
      </c>
      <c r="AA513" t="str">
        <f>IF(Table1[[#This Row],[ResolutionHours]]="","Pending",IF(Table1[[#This Row],[ResolutionHours]]&lt;=4,"0-4 Hours",IF(Table1[[#This Row],[ResolutionHours]]&lt;=8,"5-8 Hours",IF(Table1[[#This Row],[ResolutionHours]]&lt;=24,"9-24 Hours",IF(Table1[[#This Row],[ResolutionHours]]&lt;=48,"25-48 Hours","48+ Hours")))))</f>
        <v>25-48 Hours</v>
      </c>
      <c r="AB513">
        <f>IF(Table1[[#This Row],[ResolutionHours]]="","",Table1[[#This Row],[ResolutionHours]]-Table1[[#This Row],[SLATargetHours]])</f>
        <v>-29.67</v>
      </c>
    </row>
    <row r="514" spans="1:28" x14ac:dyDescent="0.25">
      <c r="A514" t="s">
        <v>737</v>
      </c>
      <c r="B514" t="s">
        <v>35</v>
      </c>
      <c r="C514" s="1">
        <v>45412.703252314823</v>
      </c>
      <c r="D514" t="s">
        <v>87</v>
      </c>
      <c r="E514" t="s">
        <v>81</v>
      </c>
      <c r="F514" t="s">
        <v>53</v>
      </c>
      <c r="G514" t="s">
        <v>39</v>
      </c>
      <c r="H514" t="s">
        <v>136</v>
      </c>
      <c r="I514" t="s">
        <v>64</v>
      </c>
      <c r="J514" t="s">
        <v>78</v>
      </c>
      <c r="K514">
        <v>72</v>
      </c>
      <c r="L514">
        <v>9.7799999999999994</v>
      </c>
      <c r="N514" s="1"/>
      <c r="O514" t="s">
        <v>57</v>
      </c>
      <c r="P514">
        <v>14623.12</v>
      </c>
      <c r="Q514" t="s">
        <v>44</v>
      </c>
      <c r="R514" t="s">
        <v>114</v>
      </c>
      <c r="S514" t="s">
        <v>46</v>
      </c>
      <c r="T514" t="s">
        <v>75</v>
      </c>
      <c r="U514" t="s">
        <v>49</v>
      </c>
      <c r="V514" t="s">
        <v>49</v>
      </c>
      <c r="W514" t="s">
        <v>57</v>
      </c>
      <c r="X514">
        <f>YEAR(Table1[[#This Row],[BookingDate]])</f>
        <v>2024</v>
      </c>
      <c r="Y514" t="str">
        <f>TEXT(Table1[[#This Row],[BookingDate]],"mmm")</f>
        <v>Apr</v>
      </c>
      <c r="Z514" t="str">
        <f>TEXT(Table1[[#This Row],[BookingDate]],"mmm-yyy")</f>
        <v>Apr-2024</v>
      </c>
      <c r="AA514" t="str">
        <f>IF(Table1[[#This Row],[ResolutionHours]]="","Pending",IF(Table1[[#This Row],[ResolutionHours]]&lt;=4,"0-4 Hours",IF(Table1[[#This Row],[ResolutionHours]]&lt;=8,"5-8 Hours",IF(Table1[[#This Row],[ResolutionHours]]&lt;=24,"9-24 Hours",IF(Table1[[#This Row],[ResolutionHours]]&lt;=48,"25-48 Hours","48+ Hours")))))</f>
        <v>Pending</v>
      </c>
      <c r="AB514" t="str">
        <f>IF(Table1[[#This Row],[ResolutionHours]]="","",Table1[[#This Row],[ResolutionHours]]-Table1[[#This Row],[SLATargetHours]])</f>
        <v/>
      </c>
    </row>
    <row r="515" spans="1:28" x14ac:dyDescent="0.25">
      <c r="A515" t="s">
        <v>151</v>
      </c>
      <c r="B515" t="s">
        <v>35</v>
      </c>
      <c r="C515" s="1">
        <v>45412.782453703701</v>
      </c>
      <c r="D515" t="s">
        <v>51</v>
      </c>
      <c r="E515" t="s">
        <v>71</v>
      </c>
      <c r="F515" t="s">
        <v>90</v>
      </c>
      <c r="G515" t="s">
        <v>39</v>
      </c>
      <c r="H515" t="s">
        <v>136</v>
      </c>
      <c r="I515" t="s">
        <v>64</v>
      </c>
      <c r="J515" t="s">
        <v>152</v>
      </c>
      <c r="K515">
        <v>24</v>
      </c>
      <c r="L515">
        <v>3.05</v>
      </c>
      <c r="N515" s="1"/>
      <c r="O515" t="s">
        <v>57</v>
      </c>
      <c r="P515">
        <v>14621.22</v>
      </c>
      <c r="Q515" t="s">
        <v>66</v>
      </c>
      <c r="R515" t="s">
        <v>45</v>
      </c>
      <c r="S515" t="s">
        <v>60</v>
      </c>
      <c r="T515" t="s">
        <v>75</v>
      </c>
      <c r="U515" t="s">
        <v>49</v>
      </c>
      <c r="V515" t="s">
        <v>49</v>
      </c>
      <c r="W515" t="s">
        <v>57</v>
      </c>
      <c r="X515">
        <f>YEAR(Table1[[#This Row],[BookingDate]])</f>
        <v>2024</v>
      </c>
      <c r="Y515" t="str">
        <f>TEXT(Table1[[#This Row],[BookingDate]],"mmm")</f>
        <v>Apr</v>
      </c>
      <c r="Z515" t="str">
        <f>TEXT(Table1[[#This Row],[BookingDate]],"mmm-yyy")</f>
        <v>Apr-2024</v>
      </c>
      <c r="AA515" t="str">
        <f>IF(Table1[[#This Row],[ResolutionHours]]="","Pending",IF(Table1[[#This Row],[ResolutionHours]]&lt;=4,"0-4 Hours",IF(Table1[[#This Row],[ResolutionHours]]&lt;=8,"5-8 Hours",IF(Table1[[#This Row],[ResolutionHours]]&lt;=24,"9-24 Hours",IF(Table1[[#This Row],[ResolutionHours]]&lt;=48,"25-48 Hours","48+ Hours")))))</f>
        <v>Pending</v>
      </c>
      <c r="AB515" t="str">
        <f>IF(Table1[[#This Row],[ResolutionHours]]="","",Table1[[#This Row],[ResolutionHours]]-Table1[[#This Row],[SLATargetHours]])</f>
        <v/>
      </c>
    </row>
    <row r="516" spans="1:28" x14ac:dyDescent="0.25">
      <c r="A516" t="s">
        <v>2609</v>
      </c>
      <c r="B516" t="s">
        <v>2126</v>
      </c>
      <c r="C516" s="1">
        <v>45412.880648148152</v>
      </c>
      <c r="D516" t="s">
        <v>87</v>
      </c>
      <c r="E516" t="s">
        <v>2138</v>
      </c>
      <c r="F516" t="s">
        <v>38</v>
      </c>
      <c r="G516" t="s">
        <v>2128</v>
      </c>
      <c r="H516" t="s">
        <v>63</v>
      </c>
      <c r="I516" t="s">
        <v>82</v>
      </c>
      <c r="J516" t="s">
        <v>165</v>
      </c>
      <c r="K516">
        <v>72</v>
      </c>
      <c r="L516">
        <v>7.71</v>
      </c>
      <c r="N516" s="1"/>
      <c r="O516" t="s">
        <v>57</v>
      </c>
      <c r="P516">
        <v>14618.86</v>
      </c>
      <c r="Q516" t="s">
        <v>44</v>
      </c>
      <c r="R516" t="s">
        <v>67</v>
      </c>
      <c r="S516" t="s">
        <v>96</v>
      </c>
      <c r="T516" t="s">
        <v>75</v>
      </c>
      <c r="U516" t="s">
        <v>49</v>
      </c>
      <c r="V516" t="s">
        <v>49</v>
      </c>
      <c r="W516" t="s">
        <v>57</v>
      </c>
      <c r="X516">
        <f>YEAR(Table1[[#This Row],[BookingDate]])</f>
        <v>2024</v>
      </c>
      <c r="Y516" t="str">
        <f>TEXT(Table1[[#This Row],[BookingDate]],"mmm")</f>
        <v>Apr</v>
      </c>
      <c r="Z516" t="str">
        <f>TEXT(Table1[[#This Row],[BookingDate]],"mmm-yyy")</f>
        <v>Apr-2024</v>
      </c>
      <c r="AA516" t="str">
        <f>IF(Table1[[#This Row],[ResolutionHours]]="","Pending",IF(Table1[[#This Row],[ResolutionHours]]&lt;=4,"0-4 Hours",IF(Table1[[#This Row],[ResolutionHours]]&lt;=8,"5-8 Hours",IF(Table1[[#This Row],[ResolutionHours]]&lt;=24,"9-24 Hours",IF(Table1[[#This Row],[ResolutionHours]]&lt;=48,"25-48 Hours","48+ Hours")))))</f>
        <v>Pending</v>
      </c>
      <c r="AB516" t="str">
        <f>IF(Table1[[#This Row],[ResolutionHours]]="","",Table1[[#This Row],[ResolutionHours]]-Table1[[#This Row],[SLATargetHours]])</f>
        <v/>
      </c>
    </row>
    <row r="517" spans="1:28" x14ac:dyDescent="0.25">
      <c r="A517" t="s">
        <v>646</v>
      </c>
      <c r="B517" t="s">
        <v>35</v>
      </c>
      <c r="C517" s="1">
        <v>45413.003680555557</v>
      </c>
      <c r="D517" t="s">
        <v>36</v>
      </c>
      <c r="E517" t="s">
        <v>81</v>
      </c>
      <c r="F517" t="s">
        <v>130</v>
      </c>
      <c r="G517" t="s">
        <v>39</v>
      </c>
      <c r="H517" t="s">
        <v>54</v>
      </c>
      <c r="I517" t="s">
        <v>41</v>
      </c>
      <c r="J517" t="s">
        <v>56</v>
      </c>
      <c r="K517">
        <v>48</v>
      </c>
      <c r="L517">
        <v>5.4</v>
      </c>
      <c r="N517" s="1"/>
      <c r="O517" t="s">
        <v>57</v>
      </c>
      <c r="P517">
        <v>14615.91</v>
      </c>
      <c r="Q517" t="s">
        <v>58</v>
      </c>
      <c r="R517" t="s">
        <v>59</v>
      </c>
      <c r="S517" t="s">
        <v>68</v>
      </c>
      <c r="T517" t="s">
        <v>61</v>
      </c>
      <c r="U517" t="s">
        <v>49</v>
      </c>
      <c r="V517" t="s">
        <v>49</v>
      </c>
      <c r="W517" t="s">
        <v>57</v>
      </c>
      <c r="X517">
        <f>YEAR(Table1[[#This Row],[BookingDate]])</f>
        <v>2024</v>
      </c>
      <c r="Y517" t="str">
        <f>TEXT(Table1[[#This Row],[BookingDate]],"mmm")</f>
        <v>May</v>
      </c>
      <c r="Z517" t="str">
        <f>TEXT(Table1[[#This Row],[BookingDate]],"mmm-yyy")</f>
        <v>May-2024</v>
      </c>
      <c r="AA517" t="str">
        <f>IF(Table1[[#This Row],[ResolutionHours]]="","Pending",IF(Table1[[#This Row],[ResolutionHours]]&lt;=4,"0-4 Hours",IF(Table1[[#This Row],[ResolutionHours]]&lt;=8,"5-8 Hours",IF(Table1[[#This Row],[ResolutionHours]]&lt;=24,"9-24 Hours",IF(Table1[[#This Row],[ResolutionHours]]&lt;=48,"25-48 Hours","48+ Hours")))))</f>
        <v>Pending</v>
      </c>
      <c r="AB517" t="str">
        <f>IF(Table1[[#This Row],[ResolutionHours]]="","",Table1[[#This Row],[ResolutionHours]]-Table1[[#This Row],[SLATargetHours]])</f>
        <v/>
      </c>
    </row>
    <row r="518" spans="1:28" x14ac:dyDescent="0.25">
      <c r="A518" t="s">
        <v>581</v>
      </c>
      <c r="B518" t="s">
        <v>35</v>
      </c>
      <c r="C518" s="1">
        <v>45413.324340277781</v>
      </c>
      <c r="D518" t="s">
        <v>104</v>
      </c>
      <c r="E518" t="s">
        <v>105</v>
      </c>
      <c r="F518" t="s">
        <v>95</v>
      </c>
      <c r="G518" t="s">
        <v>39</v>
      </c>
      <c r="H518" t="s">
        <v>63</v>
      </c>
      <c r="I518" t="s">
        <v>82</v>
      </c>
      <c r="J518" t="s">
        <v>88</v>
      </c>
      <c r="K518">
        <v>8</v>
      </c>
      <c r="L518">
        <v>0.73</v>
      </c>
      <c r="N518" s="1"/>
      <c r="O518" t="s">
        <v>57</v>
      </c>
      <c r="P518">
        <v>14608.22</v>
      </c>
      <c r="Q518" t="s">
        <v>58</v>
      </c>
      <c r="R518" t="s">
        <v>114</v>
      </c>
      <c r="S518" t="s">
        <v>68</v>
      </c>
      <c r="T518" t="s">
        <v>61</v>
      </c>
      <c r="U518" t="s">
        <v>49</v>
      </c>
      <c r="V518" t="s">
        <v>49</v>
      </c>
      <c r="W518" t="s">
        <v>57</v>
      </c>
      <c r="X518">
        <f>YEAR(Table1[[#This Row],[BookingDate]])</f>
        <v>2024</v>
      </c>
      <c r="Y518" t="str">
        <f>TEXT(Table1[[#This Row],[BookingDate]],"mmm")</f>
        <v>May</v>
      </c>
      <c r="Z518" t="str">
        <f>TEXT(Table1[[#This Row],[BookingDate]],"mmm-yyy")</f>
        <v>May-2024</v>
      </c>
      <c r="AA518" t="str">
        <f>IF(Table1[[#This Row],[ResolutionHours]]="","Pending",IF(Table1[[#This Row],[ResolutionHours]]&lt;=4,"0-4 Hours",IF(Table1[[#This Row],[ResolutionHours]]&lt;=8,"5-8 Hours",IF(Table1[[#This Row],[ResolutionHours]]&lt;=24,"9-24 Hours",IF(Table1[[#This Row],[ResolutionHours]]&lt;=48,"25-48 Hours","48+ Hours")))))</f>
        <v>Pending</v>
      </c>
      <c r="AB518" t="str">
        <f>IF(Table1[[#This Row],[ResolutionHours]]="","",Table1[[#This Row],[ResolutionHours]]-Table1[[#This Row],[SLATargetHours]])</f>
        <v/>
      </c>
    </row>
    <row r="519" spans="1:28" x14ac:dyDescent="0.25">
      <c r="A519" t="s">
        <v>301</v>
      </c>
      <c r="B519" t="s">
        <v>35</v>
      </c>
      <c r="C519" s="1">
        <v>45413.502500000002</v>
      </c>
      <c r="D519" t="s">
        <v>36</v>
      </c>
      <c r="E519" t="s">
        <v>105</v>
      </c>
      <c r="F519" t="s">
        <v>38</v>
      </c>
      <c r="G519" t="s">
        <v>39</v>
      </c>
      <c r="H519" t="s">
        <v>40</v>
      </c>
      <c r="I519" t="s">
        <v>64</v>
      </c>
      <c r="J519" t="s">
        <v>83</v>
      </c>
      <c r="K519">
        <v>48</v>
      </c>
      <c r="L519">
        <v>4.78</v>
      </c>
      <c r="M519">
        <v>20.059999999999999</v>
      </c>
      <c r="N519" s="1">
        <v>45414.338212569448</v>
      </c>
      <c r="O519" t="s">
        <v>43</v>
      </c>
      <c r="P519">
        <v>20.059999999999999</v>
      </c>
      <c r="Q519" t="s">
        <v>66</v>
      </c>
      <c r="R519" t="s">
        <v>59</v>
      </c>
      <c r="S519" t="s">
        <v>60</v>
      </c>
      <c r="T519" t="s">
        <v>100</v>
      </c>
      <c r="U519" t="s">
        <v>49</v>
      </c>
      <c r="V519" t="s">
        <v>49</v>
      </c>
      <c r="W519" t="s">
        <v>43</v>
      </c>
      <c r="X519">
        <f>YEAR(Table1[[#This Row],[BookingDate]])</f>
        <v>2024</v>
      </c>
      <c r="Y519" t="str">
        <f>TEXT(Table1[[#This Row],[BookingDate]],"mmm")</f>
        <v>May</v>
      </c>
      <c r="Z519" t="str">
        <f>TEXT(Table1[[#This Row],[BookingDate]],"mmm-yyy")</f>
        <v>May-2024</v>
      </c>
      <c r="AA519" t="str">
        <f>IF(Table1[[#This Row],[ResolutionHours]]="","Pending",IF(Table1[[#This Row],[ResolutionHours]]&lt;=4,"0-4 Hours",IF(Table1[[#This Row],[ResolutionHours]]&lt;=8,"5-8 Hours",IF(Table1[[#This Row],[ResolutionHours]]&lt;=24,"9-24 Hours",IF(Table1[[#This Row],[ResolutionHours]]&lt;=48,"25-48 Hours","48+ Hours")))))</f>
        <v>9-24 Hours</v>
      </c>
      <c r="AB519">
        <f>IF(Table1[[#This Row],[ResolutionHours]]="","",Table1[[#This Row],[ResolutionHours]]-Table1[[#This Row],[SLATargetHours]])</f>
        <v>-27.94</v>
      </c>
    </row>
    <row r="520" spans="1:28" x14ac:dyDescent="0.25">
      <c r="A520" t="s">
        <v>2566</v>
      </c>
      <c r="B520" t="s">
        <v>2126</v>
      </c>
      <c r="C520" s="1">
        <v>45413.777511574073</v>
      </c>
      <c r="D520" t="s">
        <v>87</v>
      </c>
      <c r="E520" t="s">
        <v>2127</v>
      </c>
      <c r="F520" t="s">
        <v>130</v>
      </c>
      <c r="G520" t="s">
        <v>2128</v>
      </c>
      <c r="H520" t="s">
        <v>109</v>
      </c>
      <c r="I520" t="s">
        <v>46</v>
      </c>
      <c r="J520" t="s">
        <v>113</v>
      </c>
      <c r="K520">
        <v>72</v>
      </c>
      <c r="L520">
        <v>2.52</v>
      </c>
      <c r="M520">
        <v>37.770000000000003</v>
      </c>
      <c r="N520" s="1">
        <v>45415.351435324083</v>
      </c>
      <c r="O520" t="s">
        <v>43</v>
      </c>
      <c r="P520">
        <v>37.770000000000003</v>
      </c>
      <c r="Q520" t="s">
        <v>58</v>
      </c>
      <c r="R520" t="s">
        <v>59</v>
      </c>
      <c r="S520" t="s">
        <v>79</v>
      </c>
      <c r="T520" t="s">
        <v>115</v>
      </c>
      <c r="U520" t="s">
        <v>49</v>
      </c>
      <c r="V520" t="s">
        <v>49</v>
      </c>
      <c r="W520" t="s">
        <v>43</v>
      </c>
      <c r="X520">
        <f>YEAR(Table1[[#This Row],[BookingDate]])</f>
        <v>2024</v>
      </c>
      <c r="Y520" t="str">
        <f>TEXT(Table1[[#This Row],[BookingDate]],"mmm")</f>
        <v>May</v>
      </c>
      <c r="Z520" t="str">
        <f>TEXT(Table1[[#This Row],[BookingDate]],"mmm-yyy")</f>
        <v>May-2024</v>
      </c>
      <c r="AA520" t="str">
        <f>IF(Table1[[#This Row],[ResolutionHours]]="","Pending",IF(Table1[[#This Row],[ResolutionHours]]&lt;=4,"0-4 Hours",IF(Table1[[#This Row],[ResolutionHours]]&lt;=8,"5-8 Hours",IF(Table1[[#This Row],[ResolutionHours]]&lt;=24,"9-24 Hours",IF(Table1[[#This Row],[ResolutionHours]]&lt;=48,"25-48 Hours","48+ Hours")))))</f>
        <v>25-48 Hours</v>
      </c>
      <c r="AB520">
        <f>IF(Table1[[#This Row],[ResolutionHours]]="","",Table1[[#This Row],[ResolutionHours]]-Table1[[#This Row],[SLATargetHours]])</f>
        <v>-34.229999999999997</v>
      </c>
    </row>
    <row r="521" spans="1:28" x14ac:dyDescent="0.25">
      <c r="A521" t="s">
        <v>282</v>
      </c>
      <c r="B521" t="s">
        <v>35</v>
      </c>
      <c r="C521" s="1">
        <v>45414.057199074072</v>
      </c>
      <c r="D521" t="s">
        <v>51</v>
      </c>
      <c r="E521" t="s">
        <v>77</v>
      </c>
      <c r="F521" t="s">
        <v>95</v>
      </c>
      <c r="G521" t="s">
        <v>39</v>
      </c>
      <c r="H521" t="s">
        <v>54</v>
      </c>
      <c r="I521" t="s">
        <v>41</v>
      </c>
      <c r="J521" t="s">
        <v>165</v>
      </c>
      <c r="K521">
        <v>24</v>
      </c>
      <c r="L521">
        <v>4.0199999999999996</v>
      </c>
      <c r="N521" s="1"/>
      <c r="O521" t="s">
        <v>57</v>
      </c>
      <c r="P521">
        <v>14590.63</v>
      </c>
      <c r="Q521" t="s">
        <v>58</v>
      </c>
      <c r="R521" t="s">
        <v>92</v>
      </c>
      <c r="S521" t="s">
        <v>96</v>
      </c>
      <c r="T521" t="s">
        <v>75</v>
      </c>
      <c r="U521" t="s">
        <v>49</v>
      </c>
      <c r="V521" t="s">
        <v>49</v>
      </c>
      <c r="W521" t="s">
        <v>57</v>
      </c>
      <c r="X521">
        <f>YEAR(Table1[[#This Row],[BookingDate]])</f>
        <v>2024</v>
      </c>
      <c r="Y521" t="str">
        <f>TEXT(Table1[[#This Row],[BookingDate]],"mmm")</f>
        <v>May</v>
      </c>
      <c r="Z521" t="str">
        <f>TEXT(Table1[[#This Row],[BookingDate]],"mmm-yyy")</f>
        <v>May-2024</v>
      </c>
      <c r="AA521" t="str">
        <f>IF(Table1[[#This Row],[ResolutionHours]]="","Pending",IF(Table1[[#This Row],[ResolutionHours]]&lt;=4,"0-4 Hours",IF(Table1[[#This Row],[ResolutionHours]]&lt;=8,"5-8 Hours",IF(Table1[[#This Row],[ResolutionHours]]&lt;=24,"9-24 Hours",IF(Table1[[#This Row],[ResolutionHours]]&lt;=48,"25-48 Hours","48+ Hours")))))</f>
        <v>Pending</v>
      </c>
      <c r="AB521" t="str">
        <f>IF(Table1[[#This Row],[ResolutionHours]]="","",Table1[[#This Row],[ResolutionHours]]-Table1[[#This Row],[SLATargetHours]])</f>
        <v/>
      </c>
    </row>
    <row r="522" spans="1:28" x14ac:dyDescent="0.25">
      <c r="A522" t="s">
        <v>2043</v>
      </c>
      <c r="B522" t="s">
        <v>1116</v>
      </c>
      <c r="C522" s="1">
        <v>45414.572164351863</v>
      </c>
      <c r="D522" t="s">
        <v>87</v>
      </c>
      <c r="E522" t="s">
        <v>1117</v>
      </c>
      <c r="F522" t="s">
        <v>72</v>
      </c>
      <c r="G522" t="s">
        <v>1118</v>
      </c>
      <c r="H522" t="s">
        <v>54</v>
      </c>
      <c r="I522" t="s">
        <v>82</v>
      </c>
      <c r="J522" t="s">
        <v>91</v>
      </c>
      <c r="K522">
        <v>72</v>
      </c>
      <c r="L522">
        <v>2.64</v>
      </c>
      <c r="N522" s="1"/>
      <c r="O522" t="s">
        <v>57</v>
      </c>
      <c r="P522">
        <v>14578.27</v>
      </c>
      <c r="Q522" t="s">
        <v>58</v>
      </c>
      <c r="R522" t="s">
        <v>92</v>
      </c>
      <c r="S522" t="s">
        <v>46</v>
      </c>
      <c r="T522" t="s">
        <v>85</v>
      </c>
      <c r="U522" t="s">
        <v>49</v>
      </c>
      <c r="V522" t="s">
        <v>49</v>
      </c>
      <c r="W522" t="s">
        <v>57</v>
      </c>
      <c r="X522">
        <f>YEAR(Table1[[#This Row],[BookingDate]])</f>
        <v>2024</v>
      </c>
      <c r="Y522" t="str">
        <f>TEXT(Table1[[#This Row],[BookingDate]],"mmm")</f>
        <v>May</v>
      </c>
      <c r="Z522" t="str">
        <f>TEXT(Table1[[#This Row],[BookingDate]],"mmm-yyy")</f>
        <v>May-2024</v>
      </c>
      <c r="AA522" t="str">
        <f>IF(Table1[[#This Row],[ResolutionHours]]="","Pending",IF(Table1[[#This Row],[ResolutionHours]]&lt;=4,"0-4 Hours",IF(Table1[[#This Row],[ResolutionHours]]&lt;=8,"5-8 Hours",IF(Table1[[#This Row],[ResolutionHours]]&lt;=24,"9-24 Hours",IF(Table1[[#This Row],[ResolutionHours]]&lt;=48,"25-48 Hours","48+ Hours")))))</f>
        <v>Pending</v>
      </c>
      <c r="AB522" t="str">
        <f>IF(Table1[[#This Row],[ResolutionHours]]="","",Table1[[#This Row],[ResolutionHours]]-Table1[[#This Row],[SLATargetHours]])</f>
        <v/>
      </c>
    </row>
    <row r="523" spans="1:28" x14ac:dyDescent="0.25">
      <c r="A523" t="s">
        <v>817</v>
      </c>
      <c r="B523" t="s">
        <v>35</v>
      </c>
      <c r="C523" s="1">
        <v>45414.602835648147</v>
      </c>
      <c r="D523" t="s">
        <v>87</v>
      </c>
      <c r="E523" t="s">
        <v>52</v>
      </c>
      <c r="F523" t="s">
        <v>72</v>
      </c>
      <c r="G523" t="s">
        <v>39</v>
      </c>
      <c r="H523" t="s">
        <v>109</v>
      </c>
      <c r="I523" t="s">
        <v>55</v>
      </c>
      <c r="J523" t="s">
        <v>132</v>
      </c>
      <c r="K523">
        <v>72</v>
      </c>
      <c r="L523">
        <v>20.14</v>
      </c>
      <c r="M523">
        <v>68.38</v>
      </c>
      <c r="N523" s="1">
        <v>45417.451949664362</v>
      </c>
      <c r="O523" t="s">
        <v>43</v>
      </c>
      <c r="P523">
        <v>68.38</v>
      </c>
      <c r="Q523" t="s">
        <v>58</v>
      </c>
      <c r="R523" t="s">
        <v>45</v>
      </c>
      <c r="S523" t="s">
        <v>60</v>
      </c>
      <c r="T523" t="s">
        <v>100</v>
      </c>
      <c r="U523" t="s">
        <v>49</v>
      </c>
      <c r="V523" t="s">
        <v>49</v>
      </c>
      <c r="W523" t="s">
        <v>43</v>
      </c>
      <c r="X523">
        <f>YEAR(Table1[[#This Row],[BookingDate]])</f>
        <v>2024</v>
      </c>
      <c r="Y523" t="str">
        <f>TEXT(Table1[[#This Row],[BookingDate]],"mmm")</f>
        <v>May</v>
      </c>
      <c r="Z523" t="str">
        <f>TEXT(Table1[[#This Row],[BookingDate]],"mmm-yyy")</f>
        <v>May-2024</v>
      </c>
      <c r="AA523" t="str">
        <f>IF(Table1[[#This Row],[ResolutionHours]]="","Pending",IF(Table1[[#This Row],[ResolutionHours]]&lt;=4,"0-4 Hours",IF(Table1[[#This Row],[ResolutionHours]]&lt;=8,"5-8 Hours",IF(Table1[[#This Row],[ResolutionHours]]&lt;=24,"9-24 Hours",IF(Table1[[#This Row],[ResolutionHours]]&lt;=48,"25-48 Hours","48+ Hours")))))</f>
        <v>48+ Hours</v>
      </c>
      <c r="AB523">
        <f>IF(Table1[[#This Row],[ResolutionHours]]="","",Table1[[#This Row],[ResolutionHours]]-Table1[[#This Row],[SLATargetHours]])</f>
        <v>-3.6200000000000045</v>
      </c>
    </row>
    <row r="524" spans="1:28" x14ac:dyDescent="0.25">
      <c r="A524" t="s">
        <v>2862</v>
      </c>
      <c r="B524" t="s">
        <v>2126</v>
      </c>
      <c r="C524" s="1">
        <v>45415.120983796303</v>
      </c>
      <c r="D524" t="s">
        <v>51</v>
      </c>
      <c r="E524" t="s">
        <v>2153</v>
      </c>
      <c r="F524" t="s">
        <v>53</v>
      </c>
      <c r="G524" t="s">
        <v>2128</v>
      </c>
      <c r="H524" t="s">
        <v>40</v>
      </c>
      <c r="I524" t="s">
        <v>55</v>
      </c>
      <c r="J524" t="s">
        <v>165</v>
      </c>
      <c r="K524">
        <v>24</v>
      </c>
      <c r="L524">
        <v>0.48</v>
      </c>
      <c r="M524">
        <v>11.38</v>
      </c>
      <c r="N524" s="1">
        <v>45415.595140127312</v>
      </c>
      <c r="O524" t="s">
        <v>43</v>
      </c>
      <c r="P524">
        <v>11.38</v>
      </c>
      <c r="Q524" t="s">
        <v>66</v>
      </c>
      <c r="R524" t="s">
        <v>114</v>
      </c>
      <c r="S524" t="s">
        <v>79</v>
      </c>
      <c r="T524" t="s">
        <v>69</v>
      </c>
      <c r="U524" t="s">
        <v>49</v>
      </c>
      <c r="V524" t="s">
        <v>48</v>
      </c>
      <c r="W524" t="s">
        <v>43</v>
      </c>
      <c r="X524">
        <f>YEAR(Table1[[#This Row],[BookingDate]])</f>
        <v>2024</v>
      </c>
      <c r="Y524" t="str">
        <f>TEXT(Table1[[#This Row],[BookingDate]],"mmm")</f>
        <v>May</v>
      </c>
      <c r="Z524" t="str">
        <f>TEXT(Table1[[#This Row],[BookingDate]],"mmm-yyy")</f>
        <v>May-2024</v>
      </c>
      <c r="AA524" t="str">
        <f>IF(Table1[[#This Row],[ResolutionHours]]="","Pending",IF(Table1[[#This Row],[ResolutionHours]]&lt;=4,"0-4 Hours",IF(Table1[[#This Row],[ResolutionHours]]&lt;=8,"5-8 Hours",IF(Table1[[#This Row],[ResolutionHours]]&lt;=24,"9-24 Hours",IF(Table1[[#This Row],[ResolutionHours]]&lt;=48,"25-48 Hours","48+ Hours")))))</f>
        <v>9-24 Hours</v>
      </c>
      <c r="AB524">
        <f>IF(Table1[[#This Row],[ResolutionHours]]="","",Table1[[#This Row],[ResolutionHours]]-Table1[[#This Row],[SLATargetHours]])</f>
        <v>-12.62</v>
      </c>
    </row>
    <row r="525" spans="1:28" x14ac:dyDescent="0.25">
      <c r="A525" t="s">
        <v>799</v>
      </c>
      <c r="B525" t="s">
        <v>35</v>
      </c>
      <c r="C525" s="1">
        <v>45415.828125</v>
      </c>
      <c r="D525" t="s">
        <v>51</v>
      </c>
      <c r="E525" t="s">
        <v>123</v>
      </c>
      <c r="F525" t="s">
        <v>38</v>
      </c>
      <c r="G525" t="s">
        <v>39</v>
      </c>
      <c r="H525" t="s">
        <v>109</v>
      </c>
      <c r="I525" t="s">
        <v>64</v>
      </c>
      <c r="J525" t="s">
        <v>110</v>
      </c>
      <c r="K525">
        <v>24</v>
      </c>
      <c r="L525">
        <v>1.95</v>
      </c>
      <c r="M525">
        <v>7.76</v>
      </c>
      <c r="N525" s="1">
        <v>45416.151583576393</v>
      </c>
      <c r="O525" t="s">
        <v>43</v>
      </c>
      <c r="P525">
        <v>7.76</v>
      </c>
      <c r="Q525" t="s">
        <v>66</v>
      </c>
      <c r="R525" t="s">
        <v>45</v>
      </c>
      <c r="S525" t="s">
        <v>68</v>
      </c>
      <c r="T525" t="s">
        <v>93</v>
      </c>
      <c r="U525" t="s">
        <v>49</v>
      </c>
      <c r="V525" t="s">
        <v>48</v>
      </c>
      <c r="W525" t="s">
        <v>43</v>
      </c>
      <c r="X525">
        <f>YEAR(Table1[[#This Row],[BookingDate]])</f>
        <v>2024</v>
      </c>
      <c r="Y525" t="str">
        <f>TEXT(Table1[[#This Row],[BookingDate]],"mmm")</f>
        <v>May</v>
      </c>
      <c r="Z525" t="str">
        <f>TEXT(Table1[[#This Row],[BookingDate]],"mmm-yyy")</f>
        <v>May-2024</v>
      </c>
      <c r="AA525" t="str">
        <f>IF(Table1[[#This Row],[ResolutionHours]]="","Pending",IF(Table1[[#This Row],[ResolutionHours]]&lt;=4,"0-4 Hours",IF(Table1[[#This Row],[ResolutionHours]]&lt;=8,"5-8 Hours",IF(Table1[[#This Row],[ResolutionHours]]&lt;=24,"9-24 Hours",IF(Table1[[#This Row],[ResolutionHours]]&lt;=48,"25-48 Hours","48+ Hours")))))</f>
        <v>5-8 Hours</v>
      </c>
      <c r="AB525">
        <f>IF(Table1[[#This Row],[ResolutionHours]]="","",Table1[[#This Row],[ResolutionHours]]-Table1[[#This Row],[SLATargetHours]])</f>
        <v>-16.240000000000002</v>
      </c>
    </row>
    <row r="526" spans="1:28" x14ac:dyDescent="0.25">
      <c r="A526" t="s">
        <v>1539</v>
      </c>
      <c r="B526" t="s">
        <v>1116</v>
      </c>
      <c r="C526" s="1">
        <v>45415.985868055563</v>
      </c>
      <c r="D526" t="s">
        <v>51</v>
      </c>
      <c r="E526" t="s">
        <v>1129</v>
      </c>
      <c r="F526" t="s">
        <v>90</v>
      </c>
      <c r="G526" t="s">
        <v>1118</v>
      </c>
      <c r="H526" t="s">
        <v>109</v>
      </c>
      <c r="I526" t="s">
        <v>64</v>
      </c>
      <c r="J526" t="s">
        <v>157</v>
      </c>
      <c r="K526">
        <v>24</v>
      </c>
      <c r="L526">
        <v>2.76</v>
      </c>
      <c r="M526">
        <v>33.01</v>
      </c>
      <c r="N526" s="1">
        <v>45417.361259062498</v>
      </c>
      <c r="O526" t="s">
        <v>128</v>
      </c>
      <c r="P526">
        <v>33.01</v>
      </c>
      <c r="Q526" t="s">
        <v>44</v>
      </c>
      <c r="R526" t="s">
        <v>45</v>
      </c>
      <c r="S526" t="s">
        <v>60</v>
      </c>
      <c r="T526" t="s">
        <v>97</v>
      </c>
      <c r="U526" t="s">
        <v>48</v>
      </c>
      <c r="V526" t="s">
        <v>49</v>
      </c>
      <c r="W526" t="s">
        <v>128</v>
      </c>
      <c r="X526">
        <f>YEAR(Table1[[#This Row],[BookingDate]])</f>
        <v>2024</v>
      </c>
      <c r="Y526" t="str">
        <f>TEXT(Table1[[#This Row],[BookingDate]],"mmm")</f>
        <v>May</v>
      </c>
      <c r="Z526" t="str">
        <f>TEXT(Table1[[#This Row],[BookingDate]],"mmm-yyy")</f>
        <v>May-2024</v>
      </c>
      <c r="AA526" t="str">
        <f>IF(Table1[[#This Row],[ResolutionHours]]="","Pending",IF(Table1[[#This Row],[ResolutionHours]]&lt;=4,"0-4 Hours",IF(Table1[[#This Row],[ResolutionHours]]&lt;=8,"5-8 Hours",IF(Table1[[#This Row],[ResolutionHours]]&lt;=24,"9-24 Hours",IF(Table1[[#This Row],[ResolutionHours]]&lt;=48,"25-48 Hours","48+ Hours")))))</f>
        <v>25-48 Hours</v>
      </c>
      <c r="AB526">
        <f>IF(Table1[[#This Row],[ResolutionHours]]="","",Table1[[#This Row],[ResolutionHours]]-Table1[[#This Row],[SLATargetHours]])</f>
        <v>9.009999999999998</v>
      </c>
    </row>
    <row r="527" spans="1:28" x14ac:dyDescent="0.25">
      <c r="A527" t="s">
        <v>2250</v>
      </c>
      <c r="B527" t="s">
        <v>2126</v>
      </c>
      <c r="C527" s="1">
        <v>45416.316469907397</v>
      </c>
      <c r="D527" t="s">
        <v>36</v>
      </c>
      <c r="E527" t="s">
        <v>2136</v>
      </c>
      <c r="F527" t="s">
        <v>130</v>
      </c>
      <c r="G527" t="s">
        <v>2128</v>
      </c>
      <c r="H527" t="s">
        <v>40</v>
      </c>
      <c r="I527" t="s">
        <v>46</v>
      </c>
      <c r="J527" t="s">
        <v>110</v>
      </c>
      <c r="K527">
        <v>48</v>
      </c>
      <c r="L527">
        <v>0.62</v>
      </c>
      <c r="M527">
        <v>18.41</v>
      </c>
      <c r="N527" s="1">
        <v>45417.083627858803</v>
      </c>
      <c r="O527" t="s">
        <v>43</v>
      </c>
      <c r="P527">
        <v>18.41</v>
      </c>
      <c r="Q527" t="s">
        <v>58</v>
      </c>
      <c r="R527" t="s">
        <v>45</v>
      </c>
      <c r="S527" t="s">
        <v>96</v>
      </c>
      <c r="T527" t="s">
        <v>47</v>
      </c>
      <c r="U527" t="s">
        <v>49</v>
      </c>
      <c r="V527" t="s">
        <v>49</v>
      </c>
      <c r="W527" t="s">
        <v>43</v>
      </c>
      <c r="X527">
        <f>YEAR(Table1[[#This Row],[BookingDate]])</f>
        <v>2024</v>
      </c>
      <c r="Y527" t="str">
        <f>TEXT(Table1[[#This Row],[BookingDate]],"mmm")</f>
        <v>May</v>
      </c>
      <c r="Z527" t="str">
        <f>TEXT(Table1[[#This Row],[BookingDate]],"mmm-yyy")</f>
        <v>May-2024</v>
      </c>
      <c r="AA527" t="str">
        <f>IF(Table1[[#This Row],[ResolutionHours]]="","Pending",IF(Table1[[#This Row],[ResolutionHours]]&lt;=4,"0-4 Hours",IF(Table1[[#This Row],[ResolutionHours]]&lt;=8,"5-8 Hours",IF(Table1[[#This Row],[ResolutionHours]]&lt;=24,"9-24 Hours",IF(Table1[[#This Row],[ResolutionHours]]&lt;=48,"25-48 Hours","48+ Hours")))))</f>
        <v>9-24 Hours</v>
      </c>
      <c r="AB527">
        <f>IF(Table1[[#This Row],[ResolutionHours]]="","",Table1[[#This Row],[ResolutionHours]]-Table1[[#This Row],[SLATargetHours]])</f>
        <v>-29.59</v>
      </c>
    </row>
    <row r="528" spans="1:28" x14ac:dyDescent="0.25">
      <c r="A528" t="s">
        <v>1367</v>
      </c>
      <c r="B528" t="s">
        <v>1116</v>
      </c>
      <c r="C528" s="1">
        <v>45416.665312500001</v>
      </c>
      <c r="D528" t="s">
        <v>87</v>
      </c>
      <c r="E528" t="s">
        <v>1120</v>
      </c>
      <c r="F528" t="s">
        <v>38</v>
      </c>
      <c r="G528" t="s">
        <v>1118</v>
      </c>
      <c r="H528" t="s">
        <v>54</v>
      </c>
      <c r="I528" t="s">
        <v>64</v>
      </c>
      <c r="J528" t="s">
        <v>74</v>
      </c>
      <c r="K528">
        <v>72</v>
      </c>
      <c r="L528">
        <v>9.4600000000000009</v>
      </c>
      <c r="N528" s="1"/>
      <c r="O528" t="s">
        <v>57</v>
      </c>
      <c r="P528">
        <v>14528.03</v>
      </c>
      <c r="Q528" t="s">
        <v>44</v>
      </c>
      <c r="R528" t="s">
        <v>59</v>
      </c>
      <c r="S528" t="s">
        <v>60</v>
      </c>
      <c r="T528" t="s">
        <v>121</v>
      </c>
      <c r="U528" t="s">
        <v>49</v>
      </c>
      <c r="V528" t="s">
        <v>49</v>
      </c>
      <c r="W528" t="s">
        <v>57</v>
      </c>
      <c r="X528">
        <f>YEAR(Table1[[#This Row],[BookingDate]])</f>
        <v>2024</v>
      </c>
      <c r="Y528" t="str">
        <f>TEXT(Table1[[#This Row],[BookingDate]],"mmm")</f>
        <v>May</v>
      </c>
      <c r="Z528" t="str">
        <f>TEXT(Table1[[#This Row],[BookingDate]],"mmm-yyy")</f>
        <v>May-2024</v>
      </c>
      <c r="AA528" t="str">
        <f>IF(Table1[[#This Row],[ResolutionHours]]="","Pending",IF(Table1[[#This Row],[ResolutionHours]]&lt;=4,"0-4 Hours",IF(Table1[[#This Row],[ResolutionHours]]&lt;=8,"5-8 Hours",IF(Table1[[#This Row],[ResolutionHours]]&lt;=24,"9-24 Hours",IF(Table1[[#This Row],[ResolutionHours]]&lt;=48,"25-48 Hours","48+ Hours")))))</f>
        <v>Pending</v>
      </c>
      <c r="AB528" t="str">
        <f>IF(Table1[[#This Row],[ResolutionHours]]="","",Table1[[#This Row],[ResolutionHours]]-Table1[[#This Row],[SLATargetHours]])</f>
        <v/>
      </c>
    </row>
    <row r="529" spans="1:28" x14ac:dyDescent="0.25">
      <c r="A529" t="s">
        <v>376</v>
      </c>
      <c r="B529" t="s">
        <v>35</v>
      </c>
      <c r="C529" s="1">
        <v>45416.703449074077</v>
      </c>
      <c r="D529" t="s">
        <v>87</v>
      </c>
      <c r="E529" t="s">
        <v>123</v>
      </c>
      <c r="F529" t="s">
        <v>130</v>
      </c>
      <c r="G529" t="s">
        <v>39</v>
      </c>
      <c r="H529" t="s">
        <v>40</v>
      </c>
      <c r="I529" t="s">
        <v>73</v>
      </c>
      <c r="J529" t="s">
        <v>106</v>
      </c>
      <c r="K529">
        <v>72</v>
      </c>
      <c r="L529">
        <v>7.94</v>
      </c>
      <c r="M529">
        <v>36.92</v>
      </c>
      <c r="N529" s="1">
        <v>45418.241701631952</v>
      </c>
      <c r="O529" t="s">
        <v>43</v>
      </c>
      <c r="P529">
        <v>36.92</v>
      </c>
      <c r="Q529" t="s">
        <v>58</v>
      </c>
      <c r="R529" t="s">
        <v>67</v>
      </c>
      <c r="S529" t="s">
        <v>96</v>
      </c>
      <c r="T529" t="s">
        <v>61</v>
      </c>
      <c r="U529" t="s">
        <v>49</v>
      </c>
      <c r="V529" t="s">
        <v>49</v>
      </c>
      <c r="W529" t="s">
        <v>43</v>
      </c>
      <c r="X529">
        <f>YEAR(Table1[[#This Row],[BookingDate]])</f>
        <v>2024</v>
      </c>
      <c r="Y529" t="str">
        <f>TEXT(Table1[[#This Row],[BookingDate]],"mmm")</f>
        <v>May</v>
      </c>
      <c r="Z529" t="str">
        <f>TEXT(Table1[[#This Row],[BookingDate]],"mmm-yyy")</f>
        <v>May-2024</v>
      </c>
      <c r="AA529" t="str">
        <f>IF(Table1[[#This Row],[ResolutionHours]]="","Pending",IF(Table1[[#This Row],[ResolutionHours]]&lt;=4,"0-4 Hours",IF(Table1[[#This Row],[ResolutionHours]]&lt;=8,"5-8 Hours",IF(Table1[[#This Row],[ResolutionHours]]&lt;=24,"9-24 Hours",IF(Table1[[#This Row],[ResolutionHours]]&lt;=48,"25-48 Hours","48+ Hours")))))</f>
        <v>25-48 Hours</v>
      </c>
      <c r="AB529">
        <f>IF(Table1[[#This Row],[ResolutionHours]]="","",Table1[[#This Row],[ResolutionHours]]-Table1[[#This Row],[SLATargetHours]])</f>
        <v>-35.08</v>
      </c>
    </row>
    <row r="530" spans="1:28" x14ac:dyDescent="0.25">
      <c r="A530" t="s">
        <v>1538</v>
      </c>
      <c r="B530" t="s">
        <v>1116</v>
      </c>
      <c r="C530" s="1">
        <v>45416.84170138889</v>
      </c>
      <c r="D530" t="s">
        <v>36</v>
      </c>
      <c r="E530" t="s">
        <v>1129</v>
      </c>
      <c r="F530" t="s">
        <v>130</v>
      </c>
      <c r="G530" t="s">
        <v>1118</v>
      </c>
      <c r="H530" t="s">
        <v>40</v>
      </c>
      <c r="I530" t="s">
        <v>55</v>
      </c>
      <c r="J530" t="s">
        <v>132</v>
      </c>
      <c r="K530">
        <v>48</v>
      </c>
      <c r="L530">
        <v>4.67</v>
      </c>
      <c r="M530">
        <v>41.26</v>
      </c>
      <c r="N530" s="1">
        <v>45418.560771504628</v>
      </c>
      <c r="O530" t="s">
        <v>43</v>
      </c>
      <c r="P530">
        <v>41.26</v>
      </c>
      <c r="Q530" t="s">
        <v>66</v>
      </c>
      <c r="R530" t="s">
        <v>59</v>
      </c>
      <c r="S530" t="s">
        <v>79</v>
      </c>
      <c r="T530" t="s">
        <v>75</v>
      </c>
      <c r="U530" t="s">
        <v>49</v>
      </c>
      <c r="V530" t="s">
        <v>49</v>
      </c>
      <c r="W530" t="s">
        <v>43</v>
      </c>
      <c r="X530">
        <f>YEAR(Table1[[#This Row],[BookingDate]])</f>
        <v>2024</v>
      </c>
      <c r="Y530" t="str">
        <f>TEXT(Table1[[#This Row],[BookingDate]],"mmm")</f>
        <v>May</v>
      </c>
      <c r="Z530" t="str">
        <f>TEXT(Table1[[#This Row],[BookingDate]],"mmm-yyy")</f>
        <v>May-2024</v>
      </c>
      <c r="AA530" t="str">
        <f>IF(Table1[[#This Row],[ResolutionHours]]="","Pending",IF(Table1[[#This Row],[ResolutionHours]]&lt;=4,"0-4 Hours",IF(Table1[[#This Row],[ResolutionHours]]&lt;=8,"5-8 Hours",IF(Table1[[#This Row],[ResolutionHours]]&lt;=24,"9-24 Hours",IF(Table1[[#This Row],[ResolutionHours]]&lt;=48,"25-48 Hours","48+ Hours")))))</f>
        <v>25-48 Hours</v>
      </c>
      <c r="AB530">
        <f>IF(Table1[[#This Row],[ResolutionHours]]="","",Table1[[#This Row],[ResolutionHours]]-Table1[[#This Row],[SLATargetHours]])</f>
        <v>-6.740000000000002</v>
      </c>
    </row>
    <row r="531" spans="1:28" x14ac:dyDescent="0.25">
      <c r="A531" t="s">
        <v>1136</v>
      </c>
      <c r="B531" t="s">
        <v>1116</v>
      </c>
      <c r="C531" s="1">
        <v>45417.144861111112</v>
      </c>
      <c r="D531" t="s">
        <v>87</v>
      </c>
      <c r="E531" t="s">
        <v>1124</v>
      </c>
      <c r="F531" t="s">
        <v>38</v>
      </c>
      <c r="G531" t="s">
        <v>1118</v>
      </c>
      <c r="H531" t="s">
        <v>136</v>
      </c>
      <c r="I531" t="s">
        <v>73</v>
      </c>
      <c r="J531" t="s">
        <v>134</v>
      </c>
      <c r="K531">
        <v>72</v>
      </c>
      <c r="L531">
        <v>4.03</v>
      </c>
      <c r="N531" s="1"/>
      <c r="O531" t="s">
        <v>57</v>
      </c>
      <c r="P531">
        <v>14516.52</v>
      </c>
      <c r="Q531" t="s">
        <v>66</v>
      </c>
      <c r="R531" t="s">
        <v>114</v>
      </c>
      <c r="S531" t="s">
        <v>79</v>
      </c>
      <c r="T531" t="s">
        <v>47</v>
      </c>
      <c r="U531" t="s">
        <v>49</v>
      </c>
      <c r="V531" t="s">
        <v>49</v>
      </c>
      <c r="W531" t="s">
        <v>57</v>
      </c>
      <c r="X531">
        <f>YEAR(Table1[[#This Row],[BookingDate]])</f>
        <v>2024</v>
      </c>
      <c r="Y531" t="str">
        <f>TEXT(Table1[[#This Row],[BookingDate]],"mmm")</f>
        <v>May</v>
      </c>
      <c r="Z531" t="str">
        <f>TEXT(Table1[[#This Row],[BookingDate]],"mmm-yyy")</f>
        <v>May-2024</v>
      </c>
      <c r="AA531" t="str">
        <f>IF(Table1[[#This Row],[ResolutionHours]]="","Pending",IF(Table1[[#This Row],[ResolutionHours]]&lt;=4,"0-4 Hours",IF(Table1[[#This Row],[ResolutionHours]]&lt;=8,"5-8 Hours",IF(Table1[[#This Row],[ResolutionHours]]&lt;=24,"9-24 Hours",IF(Table1[[#This Row],[ResolutionHours]]&lt;=48,"25-48 Hours","48+ Hours")))))</f>
        <v>Pending</v>
      </c>
      <c r="AB531" t="str">
        <f>IF(Table1[[#This Row],[ResolutionHours]]="","",Table1[[#This Row],[ResolutionHours]]-Table1[[#This Row],[SLATargetHours]])</f>
        <v/>
      </c>
    </row>
    <row r="532" spans="1:28" x14ac:dyDescent="0.25">
      <c r="A532" t="s">
        <v>818</v>
      </c>
      <c r="B532" t="s">
        <v>35</v>
      </c>
      <c r="C532" s="1">
        <v>45417.213935185187</v>
      </c>
      <c r="D532" t="s">
        <v>104</v>
      </c>
      <c r="E532" t="s">
        <v>77</v>
      </c>
      <c r="F532" t="s">
        <v>72</v>
      </c>
      <c r="G532" t="s">
        <v>39</v>
      </c>
      <c r="H532" t="s">
        <v>136</v>
      </c>
      <c r="I532" t="s">
        <v>82</v>
      </c>
      <c r="J532" t="s">
        <v>83</v>
      </c>
      <c r="K532">
        <v>8</v>
      </c>
      <c r="L532">
        <v>0.51</v>
      </c>
      <c r="N532" s="1"/>
      <c r="O532" t="s">
        <v>57</v>
      </c>
      <c r="P532">
        <v>14514.87</v>
      </c>
      <c r="Q532" t="s">
        <v>58</v>
      </c>
      <c r="R532" t="s">
        <v>59</v>
      </c>
      <c r="S532" t="s">
        <v>68</v>
      </c>
      <c r="T532" t="s">
        <v>61</v>
      </c>
      <c r="U532" t="s">
        <v>49</v>
      </c>
      <c r="V532" t="s">
        <v>48</v>
      </c>
      <c r="W532" t="s">
        <v>57</v>
      </c>
      <c r="X532">
        <f>YEAR(Table1[[#This Row],[BookingDate]])</f>
        <v>2024</v>
      </c>
      <c r="Y532" t="str">
        <f>TEXT(Table1[[#This Row],[BookingDate]],"mmm")</f>
        <v>May</v>
      </c>
      <c r="Z532" t="str">
        <f>TEXT(Table1[[#This Row],[BookingDate]],"mmm-yyy")</f>
        <v>May-2024</v>
      </c>
      <c r="AA532" t="str">
        <f>IF(Table1[[#This Row],[ResolutionHours]]="","Pending",IF(Table1[[#This Row],[ResolutionHours]]&lt;=4,"0-4 Hours",IF(Table1[[#This Row],[ResolutionHours]]&lt;=8,"5-8 Hours",IF(Table1[[#This Row],[ResolutionHours]]&lt;=24,"9-24 Hours",IF(Table1[[#This Row],[ResolutionHours]]&lt;=48,"25-48 Hours","48+ Hours")))))</f>
        <v>Pending</v>
      </c>
      <c r="AB532" t="str">
        <f>IF(Table1[[#This Row],[ResolutionHours]]="","",Table1[[#This Row],[ResolutionHours]]-Table1[[#This Row],[SLATargetHours]])</f>
        <v/>
      </c>
    </row>
    <row r="533" spans="1:28" x14ac:dyDescent="0.25">
      <c r="A533" t="s">
        <v>2324</v>
      </c>
      <c r="B533" t="s">
        <v>2126</v>
      </c>
      <c r="C533" s="1">
        <v>45417.599224537043</v>
      </c>
      <c r="D533" t="s">
        <v>87</v>
      </c>
      <c r="E533" t="s">
        <v>2134</v>
      </c>
      <c r="F533" t="s">
        <v>53</v>
      </c>
      <c r="G533" t="s">
        <v>2128</v>
      </c>
      <c r="H533" t="s">
        <v>40</v>
      </c>
      <c r="I533" t="s">
        <v>46</v>
      </c>
      <c r="J533" t="s">
        <v>42</v>
      </c>
      <c r="K533">
        <v>72</v>
      </c>
      <c r="L533">
        <v>7.7</v>
      </c>
      <c r="M533">
        <v>19.23</v>
      </c>
      <c r="N533" s="1">
        <v>45418.400663101849</v>
      </c>
      <c r="O533" t="s">
        <v>43</v>
      </c>
      <c r="P533">
        <v>19.23</v>
      </c>
      <c r="Q533" t="s">
        <v>44</v>
      </c>
      <c r="R533" t="s">
        <v>67</v>
      </c>
      <c r="S533" t="s">
        <v>96</v>
      </c>
      <c r="T533" t="s">
        <v>69</v>
      </c>
      <c r="U533" t="s">
        <v>49</v>
      </c>
      <c r="V533" t="s">
        <v>49</v>
      </c>
      <c r="W533" t="s">
        <v>43</v>
      </c>
      <c r="X533">
        <f>YEAR(Table1[[#This Row],[BookingDate]])</f>
        <v>2024</v>
      </c>
      <c r="Y533" t="str">
        <f>TEXT(Table1[[#This Row],[BookingDate]],"mmm")</f>
        <v>May</v>
      </c>
      <c r="Z533" t="str">
        <f>TEXT(Table1[[#This Row],[BookingDate]],"mmm-yyy")</f>
        <v>May-2024</v>
      </c>
      <c r="AA533" t="str">
        <f>IF(Table1[[#This Row],[ResolutionHours]]="","Pending",IF(Table1[[#This Row],[ResolutionHours]]&lt;=4,"0-4 Hours",IF(Table1[[#This Row],[ResolutionHours]]&lt;=8,"5-8 Hours",IF(Table1[[#This Row],[ResolutionHours]]&lt;=24,"9-24 Hours",IF(Table1[[#This Row],[ResolutionHours]]&lt;=48,"25-48 Hours","48+ Hours")))))</f>
        <v>9-24 Hours</v>
      </c>
      <c r="AB533">
        <f>IF(Table1[[#This Row],[ResolutionHours]]="","",Table1[[#This Row],[ResolutionHours]]-Table1[[#This Row],[SLATargetHours]])</f>
        <v>-52.769999999999996</v>
      </c>
    </row>
    <row r="534" spans="1:28" x14ac:dyDescent="0.25">
      <c r="A534" t="s">
        <v>1794</v>
      </c>
      <c r="B534" t="s">
        <v>1116</v>
      </c>
      <c r="C534" s="1">
        <v>45417.665243055562</v>
      </c>
      <c r="D534" t="s">
        <v>51</v>
      </c>
      <c r="E534" t="s">
        <v>1117</v>
      </c>
      <c r="F534" t="s">
        <v>38</v>
      </c>
      <c r="G534" t="s">
        <v>1118</v>
      </c>
      <c r="H534" t="s">
        <v>40</v>
      </c>
      <c r="I534" t="s">
        <v>73</v>
      </c>
      <c r="J534" t="s">
        <v>42</v>
      </c>
      <c r="K534">
        <v>24</v>
      </c>
      <c r="L534">
        <v>0.77</v>
      </c>
      <c r="M534">
        <v>19.670000000000002</v>
      </c>
      <c r="N534" s="1">
        <v>45418.484691180558</v>
      </c>
      <c r="O534" t="s">
        <v>43</v>
      </c>
      <c r="P534">
        <v>19.670000000000002</v>
      </c>
      <c r="Q534" t="s">
        <v>58</v>
      </c>
      <c r="R534" t="s">
        <v>92</v>
      </c>
      <c r="S534" t="s">
        <v>60</v>
      </c>
      <c r="T534" t="s">
        <v>121</v>
      </c>
      <c r="U534" t="s">
        <v>49</v>
      </c>
      <c r="V534" t="s">
        <v>49</v>
      </c>
      <c r="W534" t="s">
        <v>43</v>
      </c>
      <c r="X534">
        <f>YEAR(Table1[[#This Row],[BookingDate]])</f>
        <v>2024</v>
      </c>
      <c r="Y534" t="str">
        <f>TEXT(Table1[[#This Row],[BookingDate]],"mmm")</f>
        <v>May</v>
      </c>
      <c r="Z534" t="str">
        <f>TEXT(Table1[[#This Row],[BookingDate]],"mmm-yyy")</f>
        <v>May-2024</v>
      </c>
      <c r="AA534" t="str">
        <f>IF(Table1[[#This Row],[ResolutionHours]]="","Pending",IF(Table1[[#This Row],[ResolutionHours]]&lt;=4,"0-4 Hours",IF(Table1[[#This Row],[ResolutionHours]]&lt;=8,"5-8 Hours",IF(Table1[[#This Row],[ResolutionHours]]&lt;=24,"9-24 Hours",IF(Table1[[#This Row],[ResolutionHours]]&lt;=48,"25-48 Hours","48+ Hours")))))</f>
        <v>9-24 Hours</v>
      </c>
      <c r="AB534">
        <f>IF(Table1[[#This Row],[ResolutionHours]]="","",Table1[[#This Row],[ResolutionHours]]-Table1[[#This Row],[SLATargetHours]])</f>
        <v>-4.3299999999999983</v>
      </c>
    </row>
    <row r="535" spans="1:28" x14ac:dyDescent="0.25">
      <c r="A535" t="s">
        <v>2712</v>
      </c>
      <c r="B535" t="s">
        <v>2126</v>
      </c>
      <c r="C535" s="1">
        <v>45417.717858796299</v>
      </c>
      <c r="D535" t="s">
        <v>36</v>
      </c>
      <c r="E535" t="s">
        <v>2130</v>
      </c>
      <c r="F535" t="s">
        <v>38</v>
      </c>
      <c r="G535" t="s">
        <v>2128</v>
      </c>
      <c r="H535" t="s">
        <v>40</v>
      </c>
      <c r="I535" t="s">
        <v>82</v>
      </c>
      <c r="J535" t="s">
        <v>91</v>
      </c>
      <c r="K535">
        <v>48</v>
      </c>
      <c r="L535">
        <v>1.04</v>
      </c>
      <c r="M535">
        <v>7.85</v>
      </c>
      <c r="N535" s="1">
        <v>45418.044844363423</v>
      </c>
      <c r="O535" t="s">
        <v>43</v>
      </c>
      <c r="P535">
        <v>7.85</v>
      </c>
      <c r="Q535" t="s">
        <v>66</v>
      </c>
      <c r="R535" t="s">
        <v>45</v>
      </c>
      <c r="S535" t="s">
        <v>60</v>
      </c>
      <c r="T535" t="s">
        <v>100</v>
      </c>
      <c r="U535" t="s">
        <v>49</v>
      </c>
      <c r="V535" t="s">
        <v>49</v>
      </c>
      <c r="W535" t="s">
        <v>43</v>
      </c>
      <c r="X535">
        <f>YEAR(Table1[[#This Row],[BookingDate]])</f>
        <v>2024</v>
      </c>
      <c r="Y535" t="str">
        <f>TEXT(Table1[[#This Row],[BookingDate]],"mmm")</f>
        <v>May</v>
      </c>
      <c r="Z535" t="str">
        <f>TEXT(Table1[[#This Row],[BookingDate]],"mmm-yyy")</f>
        <v>May-2024</v>
      </c>
      <c r="AA535" t="str">
        <f>IF(Table1[[#This Row],[ResolutionHours]]="","Pending",IF(Table1[[#This Row],[ResolutionHours]]&lt;=4,"0-4 Hours",IF(Table1[[#This Row],[ResolutionHours]]&lt;=8,"5-8 Hours",IF(Table1[[#This Row],[ResolutionHours]]&lt;=24,"9-24 Hours",IF(Table1[[#This Row],[ResolutionHours]]&lt;=48,"25-48 Hours","48+ Hours")))))</f>
        <v>5-8 Hours</v>
      </c>
      <c r="AB535">
        <f>IF(Table1[[#This Row],[ResolutionHours]]="","",Table1[[#This Row],[ResolutionHours]]-Table1[[#This Row],[SLATargetHours]])</f>
        <v>-40.15</v>
      </c>
    </row>
    <row r="536" spans="1:28" x14ac:dyDescent="0.25">
      <c r="A536" t="s">
        <v>1022</v>
      </c>
      <c r="B536" t="s">
        <v>35</v>
      </c>
      <c r="C536" s="1">
        <v>45418.556446759263</v>
      </c>
      <c r="D536" t="s">
        <v>51</v>
      </c>
      <c r="E536" t="s">
        <v>37</v>
      </c>
      <c r="F536" t="s">
        <v>90</v>
      </c>
      <c r="G536" t="s">
        <v>39</v>
      </c>
      <c r="H536" t="s">
        <v>40</v>
      </c>
      <c r="I536" t="s">
        <v>73</v>
      </c>
      <c r="J536" t="s">
        <v>56</v>
      </c>
      <c r="K536">
        <v>24</v>
      </c>
      <c r="L536">
        <v>6.46</v>
      </c>
      <c r="M536">
        <v>18.14</v>
      </c>
      <c r="N536" s="1">
        <v>45419.312264050917</v>
      </c>
      <c r="O536" t="s">
        <v>43</v>
      </c>
      <c r="P536">
        <v>18.14</v>
      </c>
      <c r="Q536" t="s">
        <v>58</v>
      </c>
      <c r="R536" t="s">
        <v>45</v>
      </c>
      <c r="S536" t="s">
        <v>79</v>
      </c>
      <c r="T536" t="s">
        <v>93</v>
      </c>
      <c r="U536" t="s">
        <v>49</v>
      </c>
      <c r="V536" t="s">
        <v>48</v>
      </c>
      <c r="W536" t="s">
        <v>43</v>
      </c>
      <c r="X536">
        <f>YEAR(Table1[[#This Row],[BookingDate]])</f>
        <v>2024</v>
      </c>
      <c r="Y536" t="str">
        <f>TEXT(Table1[[#This Row],[BookingDate]],"mmm")</f>
        <v>May</v>
      </c>
      <c r="Z536" t="str">
        <f>TEXT(Table1[[#This Row],[BookingDate]],"mmm-yyy")</f>
        <v>May-2024</v>
      </c>
      <c r="AA536" t="str">
        <f>IF(Table1[[#This Row],[ResolutionHours]]="","Pending",IF(Table1[[#This Row],[ResolutionHours]]&lt;=4,"0-4 Hours",IF(Table1[[#This Row],[ResolutionHours]]&lt;=8,"5-8 Hours",IF(Table1[[#This Row],[ResolutionHours]]&lt;=24,"9-24 Hours",IF(Table1[[#This Row],[ResolutionHours]]&lt;=48,"25-48 Hours","48+ Hours")))))</f>
        <v>9-24 Hours</v>
      </c>
      <c r="AB536">
        <f>IF(Table1[[#This Row],[ResolutionHours]]="","",Table1[[#This Row],[ResolutionHours]]-Table1[[#This Row],[SLATargetHours]])</f>
        <v>-5.8599999999999994</v>
      </c>
    </row>
    <row r="537" spans="1:28" x14ac:dyDescent="0.25">
      <c r="A537" t="s">
        <v>1757</v>
      </c>
      <c r="B537" t="s">
        <v>1116</v>
      </c>
      <c r="C537" s="1">
        <v>45418.603472222218</v>
      </c>
      <c r="D537" t="s">
        <v>51</v>
      </c>
      <c r="E537" t="s">
        <v>1129</v>
      </c>
      <c r="F537" t="s">
        <v>53</v>
      </c>
      <c r="G537" t="s">
        <v>1118</v>
      </c>
      <c r="H537" t="s">
        <v>40</v>
      </c>
      <c r="I537" t="s">
        <v>46</v>
      </c>
      <c r="J537" t="s">
        <v>110</v>
      </c>
      <c r="K537">
        <v>24</v>
      </c>
      <c r="L537">
        <v>1.1200000000000001</v>
      </c>
      <c r="M537">
        <v>13.74</v>
      </c>
      <c r="N537" s="1">
        <v>45419.175936516207</v>
      </c>
      <c r="O537" t="s">
        <v>43</v>
      </c>
      <c r="P537">
        <v>13.74</v>
      </c>
      <c r="Q537" t="s">
        <v>44</v>
      </c>
      <c r="R537" t="s">
        <v>114</v>
      </c>
      <c r="S537" t="s">
        <v>79</v>
      </c>
      <c r="T537" t="s">
        <v>93</v>
      </c>
      <c r="U537" t="s">
        <v>49</v>
      </c>
      <c r="V537" t="s">
        <v>49</v>
      </c>
      <c r="W537" t="s">
        <v>43</v>
      </c>
      <c r="X537">
        <f>YEAR(Table1[[#This Row],[BookingDate]])</f>
        <v>2024</v>
      </c>
      <c r="Y537" t="str">
        <f>TEXT(Table1[[#This Row],[BookingDate]],"mmm")</f>
        <v>May</v>
      </c>
      <c r="Z537" t="str">
        <f>TEXT(Table1[[#This Row],[BookingDate]],"mmm-yyy")</f>
        <v>May-2024</v>
      </c>
      <c r="AA537" t="str">
        <f>IF(Table1[[#This Row],[ResolutionHours]]="","Pending",IF(Table1[[#This Row],[ResolutionHours]]&lt;=4,"0-4 Hours",IF(Table1[[#This Row],[ResolutionHours]]&lt;=8,"5-8 Hours",IF(Table1[[#This Row],[ResolutionHours]]&lt;=24,"9-24 Hours",IF(Table1[[#This Row],[ResolutionHours]]&lt;=48,"25-48 Hours","48+ Hours")))))</f>
        <v>9-24 Hours</v>
      </c>
      <c r="AB537">
        <f>IF(Table1[[#This Row],[ResolutionHours]]="","",Table1[[#This Row],[ResolutionHours]]-Table1[[#This Row],[SLATargetHours]])</f>
        <v>-10.26</v>
      </c>
    </row>
    <row r="538" spans="1:28" x14ac:dyDescent="0.25">
      <c r="A538" t="s">
        <v>2346</v>
      </c>
      <c r="B538" t="s">
        <v>2126</v>
      </c>
      <c r="C538" s="1">
        <v>45418.60659722222</v>
      </c>
      <c r="D538" t="s">
        <v>51</v>
      </c>
      <c r="E538" t="s">
        <v>2153</v>
      </c>
      <c r="F538" t="s">
        <v>95</v>
      </c>
      <c r="G538" t="s">
        <v>2128</v>
      </c>
      <c r="H538" t="s">
        <v>63</v>
      </c>
      <c r="I538" t="s">
        <v>64</v>
      </c>
      <c r="J538" t="s">
        <v>83</v>
      </c>
      <c r="K538">
        <v>24</v>
      </c>
      <c r="L538">
        <v>4.2</v>
      </c>
      <c r="N538" s="1"/>
      <c r="O538" t="s">
        <v>57</v>
      </c>
      <c r="P538">
        <v>14481.44</v>
      </c>
      <c r="Q538" t="s">
        <v>44</v>
      </c>
      <c r="R538" t="s">
        <v>59</v>
      </c>
      <c r="S538" t="s">
        <v>68</v>
      </c>
      <c r="T538" t="s">
        <v>75</v>
      </c>
      <c r="U538" t="s">
        <v>49</v>
      </c>
      <c r="V538" t="s">
        <v>49</v>
      </c>
      <c r="W538" t="s">
        <v>57</v>
      </c>
      <c r="X538">
        <f>YEAR(Table1[[#This Row],[BookingDate]])</f>
        <v>2024</v>
      </c>
      <c r="Y538" t="str">
        <f>TEXT(Table1[[#This Row],[BookingDate]],"mmm")</f>
        <v>May</v>
      </c>
      <c r="Z538" t="str">
        <f>TEXT(Table1[[#This Row],[BookingDate]],"mmm-yyy")</f>
        <v>May-2024</v>
      </c>
      <c r="AA538" t="str">
        <f>IF(Table1[[#This Row],[ResolutionHours]]="","Pending",IF(Table1[[#This Row],[ResolutionHours]]&lt;=4,"0-4 Hours",IF(Table1[[#This Row],[ResolutionHours]]&lt;=8,"5-8 Hours",IF(Table1[[#This Row],[ResolutionHours]]&lt;=24,"9-24 Hours",IF(Table1[[#This Row],[ResolutionHours]]&lt;=48,"25-48 Hours","48+ Hours")))))</f>
        <v>Pending</v>
      </c>
      <c r="AB538" t="str">
        <f>IF(Table1[[#This Row],[ResolutionHours]]="","",Table1[[#This Row],[ResolutionHours]]-Table1[[#This Row],[SLATargetHours]])</f>
        <v/>
      </c>
    </row>
    <row r="539" spans="1:28" x14ac:dyDescent="0.25">
      <c r="A539" t="s">
        <v>2164</v>
      </c>
      <c r="B539" t="s">
        <v>2126</v>
      </c>
      <c r="C539" s="1">
        <v>45419.24318287037</v>
      </c>
      <c r="D539" t="s">
        <v>51</v>
      </c>
      <c r="E539" t="s">
        <v>2138</v>
      </c>
      <c r="F539" t="s">
        <v>130</v>
      </c>
      <c r="G539" t="s">
        <v>2128</v>
      </c>
      <c r="H539" t="s">
        <v>54</v>
      </c>
      <c r="I539" t="s">
        <v>55</v>
      </c>
      <c r="J539" t="s">
        <v>78</v>
      </c>
      <c r="K539">
        <v>24</v>
      </c>
      <c r="L539">
        <v>2.54</v>
      </c>
      <c r="N539" s="1"/>
      <c r="O539" t="s">
        <v>57</v>
      </c>
      <c r="P539">
        <v>14466.16</v>
      </c>
      <c r="Q539" t="s">
        <v>44</v>
      </c>
      <c r="R539" t="s">
        <v>45</v>
      </c>
      <c r="S539" t="s">
        <v>79</v>
      </c>
      <c r="T539" t="s">
        <v>97</v>
      </c>
      <c r="U539" t="s">
        <v>49</v>
      </c>
      <c r="V539" t="s">
        <v>49</v>
      </c>
      <c r="W539" t="s">
        <v>57</v>
      </c>
      <c r="X539">
        <f>YEAR(Table1[[#This Row],[BookingDate]])</f>
        <v>2024</v>
      </c>
      <c r="Y539" t="str">
        <f>TEXT(Table1[[#This Row],[BookingDate]],"mmm")</f>
        <v>May</v>
      </c>
      <c r="Z539" t="str">
        <f>TEXT(Table1[[#This Row],[BookingDate]],"mmm-yyy")</f>
        <v>May-2024</v>
      </c>
      <c r="AA539" t="str">
        <f>IF(Table1[[#This Row],[ResolutionHours]]="","Pending",IF(Table1[[#This Row],[ResolutionHours]]&lt;=4,"0-4 Hours",IF(Table1[[#This Row],[ResolutionHours]]&lt;=8,"5-8 Hours",IF(Table1[[#This Row],[ResolutionHours]]&lt;=24,"9-24 Hours",IF(Table1[[#This Row],[ResolutionHours]]&lt;=48,"25-48 Hours","48+ Hours")))))</f>
        <v>Pending</v>
      </c>
      <c r="AB539" t="str">
        <f>IF(Table1[[#This Row],[ResolutionHours]]="","",Table1[[#This Row],[ResolutionHours]]-Table1[[#This Row],[SLATargetHours]])</f>
        <v/>
      </c>
    </row>
    <row r="540" spans="1:28" x14ac:dyDescent="0.25">
      <c r="A540" t="s">
        <v>525</v>
      </c>
      <c r="B540" t="s">
        <v>35</v>
      </c>
      <c r="C540" s="1">
        <v>45419.397604166668</v>
      </c>
      <c r="D540" t="s">
        <v>87</v>
      </c>
      <c r="E540" t="s">
        <v>71</v>
      </c>
      <c r="F540" t="s">
        <v>38</v>
      </c>
      <c r="G540" t="s">
        <v>39</v>
      </c>
      <c r="H540" t="s">
        <v>40</v>
      </c>
      <c r="I540" t="s">
        <v>64</v>
      </c>
      <c r="J540" t="s">
        <v>65</v>
      </c>
      <c r="K540">
        <v>72</v>
      </c>
      <c r="L540">
        <v>6.66</v>
      </c>
      <c r="M540">
        <v>23.82</v>
      </c>
      <c r="N540" s="1">
        <v>45420.390025960653</v>
      </c>
      <c r="O540" t="s">
        <v>43</v>
      </c>
      <c r="P540">
        <v>23.82</v>
      </c>
      <c r="Q540" t="s">
        <v>58</v>
      </c>
      <c r="R540" t="s">
        <v>67</v>
      </c>
      <c r="S540" t="s">
        <v>96</v>
      </c>
      <c r="T540" t="s">
        <v>61</v>
      </c>
      <c r="U540" t="s">
        <v>49</v>
      </c>
      <c r="V540" t="s">
        <v>49</v>
      </c>
      <c r="W540" t="s">
        <v>43</v>
      </c>
      <c r="X540">
        <f>YEAR(Table1[[#This Row],[BookingDate]])</f>
        <v>2024</v>
      </c>
      <c r="Y540" t="str">
        <f>TEXT(Table1[[#This Row],[BookingDate]],"mmm")</f>
        <v>May</v>
      </c>
      <c r="Z540" t="str">
        <f>TEXT(Table1[[#This Row],[BookingDate]],"mmm-yyy")</f>
        <v>May-2024</v>
      </c>
      <c r="AA540" t="str">
        <f>IF(Table1[[#This Row],[ResolutionHours]]="","Pending",IF(Table1[[#This Row],[ResolutionHours]]&lt;=4,"0-4 Hours",IF(Table1[[#This Row],[ResolutionHours]]&lt;=8,"5-8 Hours",IF(Table1[[#This Row],[ResolutionHours]]&lt;=24,"9-24 Hours",IF(Table1[[#This Row],[ResolutionHours]]&lt;=48,"25-48 Hours","48+ Hours")))))</f>
        <v>9-24 Hours</v>
      </c>
      <c r="AB540">
        <f>IF(Table1[[#This Row],[ResolutionHours]]="","",Table1[[#This Row],[ResolutionHours]]-Table1[[#This Row],[SLATargetHours]])</f>
        <v>-48.18</v>
      </c>
    </row>
    <row r="541" spans="1:28" x14ac:dyDescent="0.25">
      <c r="A541" t="s">
        <v>658</v>
      </c>
      <c r="B541" t="s">
        <v>35</v>
      </c>
      <c r="C541" s="1">
        <v>45419.662905092591</v>
      </c>
      <c r="D541" t="s">
        <v>87</v>
      </c>
      <c r="E541" t="s">
        <v>71</v>
      </c>
      <c r="F541" t="s">
        <v>38</v>
      </c>
      <c r="G541" t="s">
        <v>39</v>
      </c>
      <c r="H541" t="s">
        <v>54</v>
      </c>
      <c r="I541" t="s">
        <v>64</v>
      </c>
      <c r="J541" t="s">
        <v>83</v>
      </c>
      <c r="K541">
        <v>72</v>
      </c>
      <c r="L541">
        <v>2.3199999999999998</v>
      </c>
      <c r="N541" s="1"/>
      <c r="O541" t="s">
        <v>57</v>
      </c>
      <c r="P541">
        <v>14456.09</v>
      </c>
      <c r="Q541" t="s">
        <v>66</v>
      </c>
      <c r="R541" t="s">
        <v>67</v>
      </c>
      <c r="S541" t="s">
        <v>46</v>
      </c>
      <c r="T541" t="s">
        <v>47</v>
      </c>
      <c r="U541" t="s">
        <v>49</v>
      </c>
      <c r="V541" t="s">
        <v>49</v>
      </c>
      <c r="W541" t="s">
        <v>57</v>
      </c>
      <c r="X541">
        <f>YEAR(Table1[[#This Row],[BookingDate]])</f>
        <v>2024</v>
      </c>
      <c r="Y541" t="str">
        <f>TEXT(Table1[[#This Row],[BookingDate]],"mmm")</f>
        <v>May</v>
      </c>
      <c r="Z541" t="str">
        <f>TEXT(Table1[[#This Row],[BookingDate]],"mmm-yyy")</f>
        <v>May-2024</v>
      </c>
      <c r="AA541" t="str">
        <f>IF(Table1[[#This Row],[ResolutionHours]]="","Pending",IF(Table1[[#This Row],[ResolutionHours]]&lt;=4,"0-4 Hours",IF(Table1[[#This Row],[ResolutionHours]]&lt;=8,"5-8 Hours",IF(Table1[[#This Row],[ResolutionHours]]&lt;=24,"9-24 Hours",IF(Table1[[#This Row],[ResolutionHours]]&lt;=48,"25-48 Hours","48+ Hours")))))</f>
        <v>Pending</v>
      </c>
      <c r="AB541" t="str">
        <f>IF(Table1[[#This Row],[ResolutionHours]]="","",Table1[[#This Row],[ResolutionHours]]-Table1[[#This Row],[SLATargetHours]])</f>
        <v/>
      </c>
    </row>
    <row r="542" spans="1:28" x14ac:dyDescent="0.25">
      <c r="A542" t="s">
        <v>2338</v>
      </c>
      <c r="B542" t="s">
        <v>2126</v>
      </c>
      <c r="C542" s="1">
        <v>45419.879884259259</v>
      </c>
      <c r="D542" t="s">
        <v>104</v>
      </c>
      <c r="E542" t="s">
        <v>2136</v>
      </c>
      <c r="F542" t="s">
        <v>130</v>
      </c>
      <c r="G542" t="s">
        <v>2128</v>
      </c>
      <c r="H542" t="s">
        <v>136</v>
      </c>
      <c r="I542" t="s">
        <v>46</v>
      </c>
      <c r="J542" t="s">
        <v>118</v>
      </c>
      <c r="K542">
        <v>8</v>
      </c>
      <c r="L542">
        <v>0.88</v>
      </c>
      <c r="N542" s="1"/>
      <c r="O542" t="s">
        <v>57</v>
      </c>
      <c r="P542">
        <v>14450.88</v>
      </c>
      <c r="Q542" t="s">
        <v>58</v>
      </c>
      <c r="R542" t="s">
        <v>92</v>
      </c>
      <c r="S542" t="s">
        <v>68</v>
      </c>
      <c r="T542" t="s">
        <v>85</v>
      </c>
      <c r="U542" t="s">
        <v>49</v>
      </c>
      <c r="V542" t="s">
        <v>48</v>
      </c>
      <c r="W542" t="s">
        <v>57</v>
      </c>
      <c r="X542">
        <f>YEAR(Table1[[#This Row],[BookingDate]])</f>
        <v>2024</v>
      </c>
      <c r="Y542" t="str">
        <f>TEXT(Table1[[#This Row],[BookingDate]],"mmm")</f>
        <v>May</v>
      </c>
      <c r="Z542" t="str">
        <f>TEXT(Table1[[#This Row],[BookingDate]],"mmm-yyy")</f>
        <v>May-2024</v>
      </c>
      <c r="AA542" t="str">
        <f>IF(Table1[[#This Row],[ResolutionHours]]="","Pending",IF(Table1[[#This Row],[ResolutionHours]]&lt;=4,"0-4 Hours",IF(Table1[[#This Row],[ResolutionHours]]&lt;=8,"5-8 Hours",IF(Table1[[#This Row],[ResolutionHours]]&lt;=24,"9-24 Hours",IF(Table1[[#This Row],[ResolutionHours]]&lt;=48,"25-48 Hours","48+ Hours")))))</f>
        <v>Pending</v>
      </c>
      <c r="AB542" t="str">
        <f>IF(Table1[[#This Row],[ResolutionHours]]="","",Table1[[#This Row],[ResolutionHours]]-Table1[[#This Row],[SLATargetHours]])</f>
        <v/>
      </c>
    </row>
    <row r="543" spans="1:28" x14ac:dyDescent="0.25">
      <c r="A543" t="s">
        <v>1981</v>
      </c>
      <c r="B543" t="s">
        <v>1116</v>
      </c>
      <c r="C543" s="1">
        <v>45419.900462962964</v>
      </c>
      <c r="D543" t="s">
        <v>36</v>
      </c>
      <c r="E543" t="s">
        <v>1140</v>
      </c>
      <c r="F543" t="s">
        <v>90</v>
      </c>
      <c r="G543" t="s">
        <v>1118</v>
      </c>
      <c r="H543" t="s">
        <v>40</v>
      </c>
      <c r="I543" t="s">
        <v>41</v>
      </c>
      <c r="J543" t="s">
        <v>106</v>
      </c>
      <c r="K543">
        <v>48</v>
      </c>
      <c r="L543">
        <v>3.9</v>
      </c>
      <c r="M543">
        <v>97.79</v>
      </c>
      <c r="N543" s="1">
        <v>45423.97519690972</v>
      </c>
      <c r="O543" t="s">
        <v>128</v>
      </c>
      <c r="P543">
        <v>97.79</v>
      </c>
      <c r="Q543" t="s">
        <v>58</v>
      </c>
      <c r="R543" t="s">
        <v>67</v>
      </c>
      <c r="S543" t="s">
        <v>60</v>
      </c>
      <c r="T543" t="s">
        <v>121</v>
      </c>
      <c r="U543" t="s">
        <v>49</v>
      </c>
      <c r="V543" t="s">
        <v>49</v>
      </c>
      <c r="W543" t="s">
        <v>128</v>
      </c>
      <c r="X543">
        <f>YEAR(Table1[[#This Row],[BookingDate]])</f>
        <v>2024</v>
      </c>
      <c r="Y543" t="str">
        <f>TEXT(Table1[[#This Row],[BookingDate]],"mmm")</f>
        <v>May</v>
      </c>
      <c r="Z543" t="str">
        <f>TEXT(Table1[[#This Row],[BookingDate]],"mmm-yyy")</f>
        <v>May-2024</v>
      </c>
      <c r="AA543" t="str">
        <f>IF(Table1[[#This Row],[ResolutionHours]]="","Pending",IF(Table1[[#This Row],[ResolutionHours]]&lt;=4,"0-4 Hours",IF(Table1[[#This Row],[ResolutionHours]]&lt;=8,"5-8 Hours",IF(Table1[[#This Row],[ResolutionHours]]&lt;=24,"9-24 Hours",IF(Table1[[#This Row],[ResolutionHours]]&lt;=48,"25-48 Hours","48+ Hours")))))</f>
        <v>48+ Hours</v>
      </c>
      <c r="AB543">
        <f>IF(Table1[[#This Row],[ResolutionHours]]="","",Table1[[#This Row],[ResolutionHours]]-Table1[[#This Row],[SLATargetHours]])</f>
        <v>49.790000000000006</v>
      </c>
    </row>
    <row r="544" spans="1:28" x14ac:dyDescent="0.25">
      <c r="A544" t="s">
        <v>2295</v>
      </c>
      <c r="B544" t="s">
        <v>2126</v>
      </c>
      <c r="C544" s="1">
        <v>45419.935578703713</v>
      </c>
      <c r="D544" t="s">
        <v>36</v>
      </c>
      <c r="E544" t="s">
        <v>2130</v>
      </c>
      <c r="F544" t="s">
        <v>130</v>
      </c>
      <c r="G544" t="s">
        <v>2128</v>
      </c>
      <c r="H544" t="s">
        <v>136</v>
      </c>
      <c r="I544" t="s">
        <v>73</v>
      </c>
      <c r="J544" t="s">
        <v>99</v>
      </c>
      <c r="K544">
        <v>48</v>
      </c>
      <c r="L544">
        <v>3.37</v>
      </c>
      <c r="N544" s="1"/>
      <c r="O544" t="s">
        <v>57</v>
      </c>
      <c r="P544">
        <v>14449.55</v>
      </c>
      <c r="Q544" t="s">
        <v>66</v>
      </c>
      <c r="R544" t="s">
        <v>67</v>
      </c>
      <c r="S544" t="s">
        <v>60</v>
      </c>
      <c r="T544" t="s">
        <v>115</v>
      </c>
      <c r="U544" t="s">
        <v>49</v>
      </c>
      <c r="V544" t="s">
        <v>49</v>
      </c>
      <c r="W544" t="s">
        <v>57</v>
      </c>
      <c r="X544">
        <f>YEAR(Table1[[#This Row],[BookingDate]])</f>
        <v>2024</v>
      </c>
      <c r="Y544" t="str">
        <f>TEXT(Table1[[#This Row],[BookingDate]],"mmm")</f>
        <v>May</v>
      </c>
      <c r="Z544" t="str">
        <f>TEXT(Table1[[#This Row],[BookingDate]],"mmm-yyy")</f>
        <v>May-2024</v>
      </c>
      <c r="AA544" t="str">
        <f>IF(Table1[[#This Row],[ResolutionHours]]="","Pending",IF(Table1[[#This Row],[ResolutionHours]]&lt;=4,"0-4 Hours",IF(Table1[[#This Row],[ResolutionHours]]&lt;=8,"5-8 Hours",IF(Table1[[#This Row],[ResolutionHours]]&lt;=24,"9-24 Hours",IF(Table1[[#This Row],[ResolutionHours]]&lt;=48,"25-48 Hours","48+ Hours")))))</f>
        <v>Pending</v>
      </c>
      <c r="AB544" t="str">
        <f>IF(Table1[[#This Row],[ResolutionHours]]="","",Table1[[#This Row],[ResolutionHours]]-Table1[[#This Row],[SLATargetHours]])</f>
        <v/>
      </c>
    </row>
    <row r="545" spans="1:28" x14ac:dyDescent="0.25">
      <c r="A545" t="s">
        <v>373</v>
      </c>
      <c r="B545" t="s">
        <v>35</v>
      </c>
      <c r="C545" s="1">
        <v>45420.060358796298</v>
      </c>
      <c r="D545" t="s">
        <v>36</v>
      </c>
      <c r="E545" t="s">
        <v>105</v>
      </c>
      <c r="F545" t="s">
        <v>53</v>
      </c>
      <c r="G545" t="s">
        <v>39</v>
      </c>
      <c r="H545" t="s">
        <v>40</v>
      </c>
      <c r="I545" t="s">
        <v>82</v>
      </c>
      <c r="J545" t="s">
        <v>74</v>
      </c>
      <c r="K545">
        <v>48</v>
      </c>
      <c r="L545">
        <v>2.69</v>
      </c>
      <c r="M545">
        <v>26.57</v>
      </c>
      <c r="N545" s="1">
        <v>45421.167256574066</v>
      </c>
      <c r="O545" t="s">
        <v>43</v>
      </c>
      <c r="P545">
        <v>26.57</v>
      </c>
      <c r="Q545" t="s">
        <v>44</v>
      </c>
      <c r="R545" t="s">
        <v>45</v>
      </c>
      <c r="S545" t="s">
        <v>60</v>
      </c>
      <c r="T545" t="s">
        <v>47</v>
      </c>
      <c r="U545" t="s">
        <v>49</v>
      </c>
      <c r="V545" t="s">
        <v>49</v>
      </c>
      <c r="W545" t="s">
        <v>43</v>
      </c>
      <c r="X545">
        <f>YEAR(Table1[[#This Row],[BookingDate]])</f>
        <v>2024</v>
      </c>
      <c r="Y545" t="str">
        <f>TEXT(Table1[[#This Row],[BookingDate]],"mmm")</f>
        <v>May</v>
      </c>
      <c r="Z545" t="str">
        <f>TEXT(Table1[[#This Row],[BookingDate]],"mmm-yyy")</f>
        <v>May-2024</v>
      </c>
      <c r="AA545" t="str">
        <f>IF(Table1[[#This Row],[ResolutionHours]]="","Pending",IF(Table1[[#This Row],[ResolutionHours]]&lt;=4,"0-4 Hours",IF(Table1[[#This Row],[ResolutionHours]]&lt;=8,"5-8 Hours",IF(Table1[[#This Row],[ResolutionHours]]&lt;=24,"9-24 Hours",IF(Table1[[#This Row],[ResolutionHours]]&lt;=48,"25-48 Hours","48+ Hours")))))</f>
        <v>25-48 Hours</v>
      </c>
      <c r="AB545">
        <f>IF(Table1[[#This Row],[ResolutionHours]]="","",Table1[[#This Row],[ResolutionHours]]-Table1[[#This Row],[SLATargetHours]])</f>
        <v>-21.43</v>
      </c>
    </row>
    <row r="546" spans="1:28" x14ac:dyDescent="0.25">
      <c r="A546" t="s">
        <v>1181</v>
      </c>
      <c r="B546" t="s">
        <v>1116</v>
      </c>
      <c r="C546" s="1">
        <v>45420.122719907413</v>
      </c>
      <c r="D546" t="s">
        <v>51</v>
      </c>
      <c r="E546" t="s">
        <v>1129</v>
      </c>
      <c r="F546" t="s">
        <v>130</v>
      </c>
      <c r="G546" t="s">
        <v>1118</v>
      </c>
      <c r="H546" t="s">
        <v>40</v>
      </c>
      <c r="I546" t="s">
        <v>41</v>
      </c>
      <c r="J546" t="s">
        <v>120</v>
      </c>
      <c r="K546">
        <v>24</v>
      </c>
      <c r="L546">
        <v>1.99</v>
      </c>
      <c r="M546">
        <v>3.73</v>
      </c>
      <c r="N546" s="1">
        <v>45420.278023009261</v>
      </c>
      <c r="O546" t="s">
        <v>43</v>
      </c>
      <c r="P546">
        <v>3.73</v>
      </c>
      <c r="Q546" t="s">
        <v>44</v>
      </c>
      <c r="R546" t="s">
        <v>59</v>
      </c>
      <c r="S546" t="s">
        <v>68</v>
      </c>
      <c r="T546" t="s">
        <v>69</v>
      </c>
      <c r="U546" t="s">
        <v>49</v>
      </c>
      <c r="V546" t="s">
        <v>49</v>
      </c>
      <c r="W546" t="s">
        <v>43</v>
      </c>
      <c r="X546">
        <f>YEAR(Table1[[#This Row],[BookingDate]])</f>
        <v>2024</v>
      </c>
      <c r="Y546" t="str">
        <f>TEXT(Table1[[#This Row],[BookingDate]],"mmm")</f>
        <v>May</v>
      </c>
      <c r="Z546" t="str">
        <f>TEXT(Table1[[#This Row],[BookingDate]],"mmm-yyy")</f>
        <v>May-2024</v>
      </c>
      <c r="AA546" t="str">
        <f>IF(Table1[[#This Row],[ResolutionHours]]="","Pending",IF(Table1[[#This Row],[ResolutionHours]]&lt;=4,"0-4 Hours",IF(Table1[[#This Row],[ResolutionHours]]&lt;=8,"5-8 Hours",IF(Table1[[#This Row],[ResolutionHours]]&lt;=24,"9-24 Hours",IF(Table1[[#This Row],[ResolutionHours]]&lt;=48,"25-48 Hours","48+ Hours")))))</f>
        <v>0-4 Hours</v>
      </c>
      <c r="AB546">
        <f>IF(Table1[[#This Row],[ResolutionHours]]="","",Table1[[#This Row],[ResolutionHours]]-Table1[[#This Row],[SLATargetHours]])</f>
        <v>-20.27</v>
      </c>
    </row>
    <row r="547" spans="1:28" x14ac:dyDescent="0.25">
      <c r="A547" t="s">
        <v>1557</v>
      </c>
      <c r="B547" t="s">
        <v>1116</v>
      </c>
      <c r="C547" s="1">
        <v>45420.391041666669</v>
      </c>
      <c r="D547" t="s">
        <v>87</v>
      </c>
      <c r="E547" t="s">
        <v>1129</v>
      </c>
      <c r="F547" t="s">
        <v>90</v>
      </c>
      <c r="G547" t="s">
        <v>1118</v>
      </c>
      <c r="H547" t="s">
        <v>136</v>
      </c>
      <c r="I547" t="s">
        <v>64</v>
      </c>
      <c r="J547" t="s">
        <v>160</v>
      </c>
      <c r="K547">
        <v>72</v>
      </c>
      <c r="L547">
        <v>5</v>
      </c>
      <c r="N547" s="1"/>
      <c r="O547" t="s">
        <v>57</v>
      </c>
      <c r="P547">
        <v>14438.61</v>
      </c>
      <c r="Q547" t="s">
        <v>66</v>
      </c>
      <c r="R547" t="s">
        <v>114</v>
      </c>
      <c r="S547" t="s">
        <v>96</v>
      </c>
      <c r="T547" t="s">
        <v>97</v>
      </c>
      <c r="U547" t="s">
        <v>49</v>
      </c>
      <c r="V547" t="s">
        <v>49</v>
      </c>
      <c r="W547" t="s">
        <v>57</v>
      </c>
      <c r="X547">
        <f>YEAR(Table1[[#This Row],[BookingDate]])</f>
        <v>2024</v>
      </c>
      <c r="Y547" t="str">
        <f>TEXT(Table1[[#This Row],[BookingDate]],"mmm")</f>
        <v>May</v>
      </c>
      <c r="Z547" t="str">
        <f>TEXT(Table1[[#This Row],[BookingDate]],"mmm-yyy")</f>
        <v>May-2024</v>
      </c>
      <c r="AA547" t="str">
        <f>IF(Table1[[#This Row],[ResolutionHours]]="","Pending",IF(Table1[[#This Row],[ResolutionHours]]&lt;=4,"0-4 Hours",IF(Table1[[#This Row],[ResolutionHours]]&lt;=8,"5-8 Hours",IF(Table1[[#This Row],[ResolutionHours]]&lt;=24,"9-24 Hours",IF(Table1[[#This Row],[ResolutionHours]]&lt;=48,"25-48 Hours","48+ Hours")))))</f>
        <v>Pending</v>
      </c>
      <c r="AB547" t="str">
        <f>IF(Table1[[#This Row],[ResolutionHours]]="","",Table1[[#This Row],[ResolutionHours]]-Table1[[#This Row],[SLATargetHours]])</f>
        <v/>
      </c>
    </row>
    <row r="548" spans="1:28" x14ac:dyDescent="0.25">
      <c r="A548" t="s">
        <v>875</v>
      </c>
      <c r="B548" t="s">
        <v>35</v>
      </c>
      <c r="C548" s="1">
        <v>45420.655624999999</v>
      </c>
      <c r="D548" t="s">
        <v>36</v>
      </c>
      <c r="E548" t="s">
        <v>81</v>
      </c>
      <c r="F548" t="s">
        <v>38</v>
      </c>
      <c r="G548" t="s">
        <v>39</v>
      </c>
      <c r="H548" t="s">
        <v>54</v>
      </c>
      <c r="I548" t="s">
        <v>73</v>
      </c>
      <c r="J548" t="s">
        <v>110</v>
      </c>
      <c r="K548">
        <v>48</v>
      </c>
      <c r="L548">
        <v>1.39</v>
      </c>
      <c r="N548" s="1"/>
      <c r="O548" t="s">
        <v>57</v>
      </c>
      <c r="P548">
        <v>14432.26</v>
      </c>
      <c r="Q548" t="s">
        <v>58</v>
      </c>
      <c r="R548" t="s">
        <v>92</v>
      </c>
      <c r="S548" t="s">
        <v>79</v>
      </c>
      <c r="T548" t="s">
        <v>69</v>
      </c>
      <c r="U548" t="s">
        <v>49</v>
      </c>
      <c r="V548" t="s">
        <v>49</v>
      </c>
      <c r="W548" t="s">
        <v>57</v>
      </c>
      <c r="X548">
        <f>YEAR(Table1[[#This Row],[BookingDate]])</f>
        <v>2024</v>
      </c>
      <c r="Y548" t="str">
        <f>TEXT(Table1[[#This Row],[BookingDate]],"mmm")</f>
        <v>May</v>
      </c>
      <c r="Z548" t="str">
        <f>TEXT(Table1[[#This Row],[BookingDate]],"mmm-yyy")</f>
        <v>May-2024</v>
      </c>
      <c r="AA548" t="str">
        <f>IF(Table1[[#This Row],[ResolutionHours]]="","Pending",IF(Table1[[#This Row],[ResolutionHours]]&lt;=4,"0-4 Hours",IF(Table1[[#This Row],[ResolutionHours]]&lt;=8,"5-8 Hours",IF(Table1[[#This Row],[ResolutionHours]]&lt;=24,"9-24 Hours",IF(Table1[[#This Row],[ResolutionHours]]&lt;=48,"25-48 Hours","48+ Hours")))))</f>
        <v>Pending</v>
      </c>
      <c r="AB548" t="str">
        <f>IF(Table1[[#This Row],[ResolutionHours]]="","",Table1[[#This Row],[ResolutionHours]]-Table1[[#This Row],[SLATargetHours]])</f>
        <v/>
      </c>
    </row>
    <row r="549" spans="1:28" x14ac:dyDescent="0.25">
      <c r="A549" t="s">
        <v>2332</v>
      </c>
      <c r="B549" t="s">
        <v>2126</v>
      </c>
      <c r="C549" s="1">
        <v>45420.849456018521</v>
      </c>
      <c r="D549" t="s">
        <v>36</v>
      </c>
      <c r="E549" t="s">
        <v>2130</v>
      </c>
      <c r="F549" t="s">
        <v>38</v>
      </c>
      <c r="G549" t="s">
        <v>2128</v>
      </c>
      <c r="H549" t="s">
        <v>136</v>
      </c>
      <c r="I549" t="s">
        <v>64</v>
      </c>
      <c r="J549" t="s">
        <v>118</v>
      </c>
      <c r="K549">
        <v>48</v>
      </c>
      <c r="L549">
        <v>4.6100000000000003</v>
      </c>
      <c r="N549" s="1"/>
      <c r="O549" t="s">
        <v>57</v>
      </c>
      <c r="P549">
        <v>14427.61</v>
      </c>
      <c r="Q549" t="s">
        <v>44</v>
      </c>
      <c r="R549" t="s">
        <v>114</v>
      </c>
      <c r="S549" t="s">
        <v>68</v>
      </c>
      <c r="T549" t="s">
        <v>121</v>
      </c>
      <c r="U549" t="s">
        <v>49</v>
      </c>
      <c r="V549" t="s">
        <v>49</v>
      </c>
      <c r="W549" t="s">
        <v>57</v>
      </c>
      <c r="X549">
        <f>YEAR(Table1[[#This Row],[BookingDate]])</f>
        <v>2024</v>
      </c>
      <c r="Y549" t="str">
        <f>TEXT(Table1[[#This Row],[BookingDate]],"mmm")</f>
        <v>May</v>
      </c>
      <c r="Z549" t="str">
        <f>TEXT(Table1[[#This Row],[BookingDate]],"mmm-yyy")</f>
        <v>May-2024</v>
      </c>
      <c r="AA549" t="str">
        <f>IF(Table1[[#This Row],[ResolutionHours]]="","Pending",IF(Table1[[#This Row],[ResolutionHours]]&lt;=4,"0-4 Hours",IF(Table1[[#This Row],[ResolutionHours]]&lt;=8,"5-8 Hours",IF(Table1[[#This Row],[ResolutionHours]]&lt;=24,"9-24 Hours",IF(Table1[[#This Row],[ResolutionHours]]&lt;=48,"25-48 Hours","48+ Hours")))))</f>
        <v>Pending</v>
      </c>
      <c r="AB549" t="str">
        <f>IF(Table1[[#This Row],[ResolutionHours]]="","",Table1[[#This Row],[ResolutionHours]]-Table1[[#This Row],[SLATargetHours]])</f>
        <v/>
      </c>
    </row>
    <row r="550" spans="1:28" x14ac:dyDescent="0.25">
      <c r="A550" t="s">
        <v>775</v>
      </c>
      <c r="B550" t="s">
        <v>35</v>
      </c>
      <c r="C550" s="1">
        <v>45421.181550925918</v>
      </c>
      <c r="D550" t="s">
        <v>36</v>
      </c>
      <c r="E550" t="s">
        <v>77</v>
      </c>
      <c r="F550" t="s">
        <v>72</v>
      </c>
      <c r="G550" t="s">
        <v>39</v>
      </c>
      <c r="H550" t="s">
        <v>109</v>
      </c>
      <c r="I550" t="s">
        <v>73</v>
      </c>
      <c r="J550" t="s">
        <v>118</v>
      </c>
      <c r="K550">
        <v>48</v>
      </c>
      <c r="L550">
        <v>3.97</v>
      </c>
      <c r="M550">
        <v>14.73</v>
      </c>
      <c r="N550" s="1">
        <v>45421.795228831019</v>
      </c>
      <c r="O550" t="s">
        <v>43</v>
      </c>
      <c r="P550">
        <v>14.73</v>
      </c>
      <c r="Q550" t="s">
        <v>58</v>
      </c>
      <c r="R550" t="s">
        <v>45</v>
      </c>
      <c r="S550" t="s">
        <v>96</v>
      </c>
      <c r="T550" t="s">
        <v>100</v>
      </c>
      <c r="U550" t="s">
        <v>49</v>
      </c>
      <c r="V550" t="s">
        <v>49</v>
      </c>
      <c r="W550" t="s">
        <v>43</v>
      </c>
      <c r="X550">
        <f>YEAR(Table1[[#This Row],[BookingDate]])</f>
        <v>2024</v>
      </c>
      <c r="Y550" t="str">
        <f>TEXT(Table1[[#This Row],[BookingDate]],"mmm")</f>
        <v>May</v>
      </c>
      <c r="Z550" t="str">
        <f>TEXT(Table1[[#This Row],[BookingDate]],"mmm-yyy")</f>
        <v>May-2024</v>
      </c>
      <c r="AA550" t="str">
        <f>IF(Table1[[#This Row],[ResolutionHours]]="","Pending",IF(Table1[[#This Row],[ResolutionHours]]&lt;=4,"0-4 Hours",IF(Table1[[#This Row],[ResolutionHours]]&lt;=8,"5-8 Hours",IF(Table1[[#This Row],[ResolutionHours]]&lt;=24,"9-24 Hours",IF(Table1[[#This Row],[ResolutionHours]]&lt;=48,"25-48 Hours","48+ Hours")))))</f>
        <v>9-24 Hours</v>
      </c>
      <c r="AB550">
        <f>IF(Table1[[#This Row],[ResolutionHours]]="","",Table1[[#This Row],[ResolutionHours]]-Table1[[#This Row],[SLATargetHours]])</f>
        <v>-33.269999999999996</v>
      </c>
    </row>
    <row r="551" spans="1:28" x14ac:dyDescent="0.25">
      <c r="A551" t="s">
        <v>344</v>
      </c>
      <c r="B551" t="s">
        <v>35</v>
      </c>
      <c r="C551" s="1">
        <v>45421.220891203702</v>
      </c>
      <c r="D551" t="s">
        <v>104</v>
      </c>
      <c r="E551" t="s">
        <v>52</v>
      </c>
      <c r="F551" t="s">
        <v>90</v>
      </c>
      <c r="G551" t="s">
        <v>39</v>
      </c>
      <c r="H551" t="s">
        <v>40</v>
      </c>
      <c r="I551" t="s">
        <v>46</v>
      </c>
      <c r="J551" t="s">
        <v>74</v>
      </c>
      <c r="K551">
        <v>8</v>
      </c>
      <c r="L551">
        <v>0.16</v>
      </c>
      <c r="M551">
        <v>2.4500000000000002</v>
      </c>
      <c r="N551" s="1">
        <v>45421.322961134261</v>
      </c>
      <c r="O551" t="s">
        <v>43</v>
      </c>
      <c r="P551">
        <v>2.4500000000000002</v>
      </c>
      <c r="Q551" t="s">
        <v>58</v>
      </c>
      <c r="R551" t="s">
        <v>45</v>
      </c>
      <c r="S551" t="s">
        <v>68</v>
      </c>
      <c r="T551" t="s">
        <v>69</v>
      </c>
      <c r="U551" t="s">
        <v>49</v>
      </c>
      <c r="V551" t="s">
        <v>49</v>
      </c>
      <c r="W551" t="s">
        <v>43</v>
      </c>
      <c r="X551">
        <f>YEAR(Table1[[#This Row],[BookingDate]])</f>
        <v>2024</v>
      </c>
      <c r="Y551" t="str">
        <f>TEXT(Table1[[#This Row],[BookingDate]],"mmm")</f>
        <v>May</v>
      </c>
      <c r="Z551" t="str">
        <f>TEXT(Table1[[#This Row],[BookingDate]],"mmm-yyy")</f>
        <v>May-2024</v>
      </c>
      <c r="AA551" t="str">
        <f>IF(Table1[[#This Row],[ResolutionHours]]="","Pending",IF(Table1[[#This Row],[ResolutionHours]]&lt;=4,"0-4 Hours",IF(Table1[[#This Row],[ResolutionHours]]&lt;=8,"5-8 Hours",IF(Table1[[#This Row],[ResolutionHours]]&lt;=24,"9-24 Hours",IF(Table1[[#This Row],[ResolutionHours]]&lt;=48,"25-48 Hours","48+ Hours")))))</f>
        <v>0-4 Hours</v>
      </c>
      <c r="AB551">
        <f>IF(Table1[[#This Row],[ResolutionHours]]="","",Table1[[#This Row],[ResolutionHours]]-Table1[[#This Row],[SLATargetHours]])</f>
        <v>-5.55</v>
      </c>
    </row>
    <row r="552" spans="1:28" x14ac:dyDescent="0.25">
      <c r="A552" t="s">
        <v>2086</v>
      </c>
      <c r="B552" t="s">
        <v>1116</v>
      </c>
      <c r="C552" s="1">
        <v>45421.304583333331</v>
      </c>
      <c r="D552" t="s">
        <v>51</v>
      </c>
      <c r="E552" t="s">
        <v>1124</v>
      </c>
      <c r="F552" t="s">
        <v>72</v>
      </c>
      <c r="G552" t="s">
        <v>1118</v>
      </c>
      <c r="H552" t="s">
        <v>40</v>
      </c>
      <c r="I552" t="s">
        <v>73</v>
      </c>
      <c r="J552" t="s">
        <v>91</v>
      </c>
      <c r="K552">
        <v>24</v>
      </c>
      <c r="L552">
        <v>0.96</v>
      </c>
      <c r="M552">
        <v>22.3</v>
      </c>
      <c r="N552" s="1">
        <v>45422.233890671298</v>
      </c>
      <c r="O552" t="s">
        <v>43</v>
      </c>
      <c r="P552">
        <v>22.3</v>
      </c>
      <c r="Q552" t="s">
        <v>66</v>
      </c>
      <c r="R552" t="s">
        <v>45</v>
      </c>
      <c r="S552" t="s">
        <v>46</v>
      </c>
      <c r="T552" t="s">
        <v>47</v>
      </c>
      <c r="U552" t="s">
        <v>49</v>
      </c>
      <c r="V552" t="s">
        <v>48</v>
      </c>
      <c r="W552" t="s">
        <v>43</v>
      </c>
      <c r="X552">
        <f>YEAR(Table1[[#This Row],[BookingDate]])</f>
        <v>2024</v>
      </c>
      <c r="Y552" t="str">
        <f>TEXT(Table1[[#This Row],[BookingDate]],"mmm")</f>
        <v>May</v>
      </c>
      <c r="Z552" t="str">
        <f>TEXT(Table1[[#This Row],[BookingDate]],"mmm-yyy")</f>
        <v>May-2024</v>
      </c>
      <c r="AA552" t="str">
        <f>IF(Table1[[#This Row],[ResolutionHours]]="","Pending",IF(Table1[[#This Row],[ResolutionHours]]&lt;=4,"0-4 Hours",IF(Table1[[#This Row],[ResolutionHours]]&lt;=8,"5-8 Hours",IF(Table1[[#This Row],[ResolutionHours]]&lt;=24,"9-24 Hours",IF(Table1[[#This Row],[ResolutionHours]]&lt;=48,"25-48 Hours","48+ Hours")))))</f>
        <v>9-24 Hours</v>
      </c>
      <c r="AB552">
        <f>IF(Table1[[#This Row],[ResolutionHours]]="","",Table1[[#This Row],[ResolutionHours]]-Table1[[#This Row],[SLATargetHours]])</f>
        <v>-1.6999999999999993</v>
      </c>
    </row>
    <row r="553" spans="1:28" x14ac:dyDescent="0.25">
      <c r="A553" t="s">
        <v>2824</v>
      </c>
      <c r="B553" t="s">
        <v>2126</v>
      </c>
      <c r="C553" s="1">
        <v>45421.663425925923</v>
      </c>
      <c r="D553" t="s">
        <v>108</v>
      </c>
      <c r="E553" t="s">
        <v>2136</v>
      </c>
      <c r="F553" t="s">
        <v>72</v>
      </c>
      <c r="G553" t="s">
        <v>2128</v>
      </c>
      <c r="H553" t="s">
        <v>54</v>
      </c>
      <c r="I553" t="s">
        <v>73</v>
      </c>
      <c r="J553" t="s">
        <v>113</v>
      </c>
      <c r="K553">
        <v>4</v>
      </c>
      <c r="L553">
        <v>0.14000000000000001</v>
      </c>
      <c r="N553" s="1"/>
      <c r="O553" t="s">
        <v>57</v>
      </c>
      <c r="P553">
        <v>14408.08</v>
      </c>
      <c r="Q553" t="s">
        <v>111</v>
      </c>
      <c r="R553" t="s">
        <v>45</v>
      </c>
      <c r="S553" t="s">
        <v>96</v>
      </c>
      <c r="T553" t="s">
        <v>85</v>
      </c>
      <c r="U553" t="s">
        <v>49</v>
      </c>
      <c r="V553" t="s">
        <v>49</v>
      </c>
      <c r="W553" t="s">
        <v>57</v>
      </c>
      <c r="X553">
        <f>YEAR(Table1[[#This Row],[BookingDate]])</f>
        <v>2024</v>
      </c>
      <c r="Y553" t="str">
        <f>TEXT(Table1[[#This Row],[BookingDate]],"mmm")</f>
        <v>May</v>
      </c>
      <c r="Z553" t="str">
        <f>TEXT(Table1[[#This Row],[BookingDate]],"mmm-yyy")</f>
        <v>May-2024</v>
      </c>
      <c r="AA553" t="str">
        <f>IF(Table1[[#This Row],[ResolutionHours]]="","Pending",IF(Table1[[#This Row],[ResolutionHours]]&lt;=4,"0-4 Hours",IF(Table1[[#This Row],[ResolutionHours]]&lt;=8,"5-8 Hours",IF(Table1[[#This Row],[ResolutionHours]]&lt;=24,"9-24 Hours",IF(Table1[[#This Row],[ResolutionHours]]&lt;=48,"25-48 Hours","48+ Hours")))))</f>
        <v>Pending</v>
      </c>
      <c r="AB553" t="str">
        <f>IF(Table1[[#This Row],[ResolutionHours]]="","",Table1[[#This Row],[ResolutionHours]]-Table1[[#This Row],[SLATargetHours]])</f>
        <v/>
      </c>
    </row>
    <row r="554" spans="1:28" x14ac:dyDescent="0.25">
      <c r="A554" t="s">
        <v>1657</v>
      </c>
      <c r="B554" t="s">
        <v>1116</v>
      </c>
      <c r="C554" s="1">
        <v>45421.700381944444</v>
      </c>
      <c r="D554" t="s">
        <v>104</v>
      </c>
      <c r="E554" t="s">
        <v>1129</v>
      </c>
      <c r="F554" t="s">
        <v>53</v>
      </c>
      <c r="G554" t="s">
        <v>1118</v>
      </c>
      <c r="H554" t="s">
        <v>40</v>
      </c>
      <c r="I554" t="s">
        <v>46</v>
      </c>
      <c r="J554" t="s">
        <v>134</v>
      </c>
      <c r="K554">
        <v>8</v>
      </c>
      <c r="L554">
        <v>1.66</v>
      </c>
      <c r="M554">
        <v>6.79</v>
      </c>
      <c r="N554" s="1">
        <v>45421.983196134257</v>
      </c>
      <c r="O554" t="s">
        <v>43</v>
      </c>
      <c r="P554">
        <v>6.79</v>
      </c>
      <c r="Q554" t="s">
        <v>58</v>
      </c>
      <c r="R554" t="s">
        <v>67</v>
      </c>
      <c r="S554" t="s">
        <v>68</v>
      </c>
      <c r="T554" t="s">
        <v>61</v>
      </c>
      <c r="U554" t="s">
        <v>49</v>
      </c>
      <c r="V554" t="s">
        <v>49</v>
      </c>
      <c r="W554" t="s">
        <v>43</v>
      </c>
      <c r="X554">
        <f>YEAR(Table1[[#This Row],[BookingDate]])</f>
        <v>2024</v>
      </c>
      <c r="Y554" t="str">
        <f>TEXT(Table1[[#This Row],[BookingDate]],"mmm")</f>
        <v>May</v>
      </c>
      <c r="Z554" t="str">
        <f>TEXT(Table1[[#This Row],[BookingDate]],"mmm-yyy")</f>
        <v>May-2024</v>
      </c>
      <c r="AA554" t="str">
        <f>IF(Table1[[#This Row],[ResolutionHours]]="","Pending",IF(Table1[[#This Row],[ResolutionHours]]&lt;=4,"0-4 Hours",IF(Table1[[#This Row],[ResolutionHours]]&lt;=8,"5-8 Hours",IF(Table1[[#This Row],[ResolutionHours]]&lt;=24,"9-24 Hours",IF(Table1[[#This Row],[ResolutionHours]]&lt;=48,"25-48 Hours","48+ Hours")))))</f>
        <v>5-8 Hours</v>
      </c>
      <c r="AB554">
        <f>IF(Table1[[#This Row],[ResolutionHours]]="","",Table1[[#This Row],[ResolutionHours]]-Table1[[#This Row],[SLATargetHours]])</f>
        <v>-1.21</v>
      </c>
    </row>
    <row r="555" spans="1:28" x14ac:dyDescent="0.25">
      <c r="A555" t="s">
        <v>2541</v>
      </c>
      <c r="B555" t="s">
        <v>2126</v>
      </c>
      <c r="C555" s="1">
        <v>45422.461631944447</v>
      </c>
      <c r="D555" t="s">
        <v>87</v>
      </c>
      <c r="E555" t="s">
        <v>2142</v>
      </c>
      <c r="F555" t="s">
        <v>38</v>
      </c>
      <c r="G555" t="s">
        <v>2128</v>
      </c>
      <c r="H555" t="s">
        <v>63</v>
      </c>
      <c r="I555" t="s">
        <v>55</v>
      </c>
      <c r="J555" t="s">
        <v>106</v>
      </c>
      <c r="K555">
        <v>72</v>
      </c>
      <c r="L555">
        <v>2.68</v>
      </c>
      <c r="N555" s="1"/>
      <c r="O555" t="s">
        <v>57</v>
      </c>
      <c r="P555">
        <v>14388.92</v>
      </c>
      <c r="Q555" t="s">
        <v>66</v>
      </c>
      <c r="R555" t="s">
        <v>59</v>
      </c>
      <c r="S555" t="s">
        <v>60</v>
      </c>
      <c r="T555" t="s">
        <v>93</v>
      </c>
      <c r="U555" t="s">
        <v>49</v>
      </c>
      <c r="V555" t="s">
        <v>49</v>
      </c>
      <c r="W555" t="s">
        <v>57</v>
      </c>
      <c r="X555">
        <f>YEAR(Table1[[#This Row],[BookingDate]])</f>
        <v>2024</v>
      </c>
      <c r="Y555" t="str">
        <f>TEXT(Table1[[#This Row],[BookingDate]],"mmm")</f>
        <v>May</v>
      </c>
      <c r="Z555" t="str">
        <f>TEXT(Table1[[#This Row],[BookingDate]],"mmm-yyy")</f>
        <v>May-2024</v>
      </c>
      <c r="AA555" t="str">
        <f>IF(Table1[[#This Row],[ResolutionHours]]="","Pending",IF(Table1[[#This Row],[ResolutionHours]]&lt;=4,"0-4 Hours",IF(Table1[[#This Row],[ResolutionHours]]&lt;=8,"5-8 Hours",IF(Table1[[#This Row],[ResolutionHours]]&lt;=24,"9-24 Hours",IF(Table1[[#This Row],[ResolutionHours]]&lt;=48,"25-48 Hours","48+ Hours")))))</f>
        <v>Pending</v>
      </c>
      <c r="AB555" t="str">
        <f>IF(Table1[[#This Row],[ResolutionHours]]="","",Table1[[#This Row],[ResolutionHours]]-Table1[[#This Row],[SLATargetHours]])</f>
        <v/>
      </c>
    </row>
    <row r="556" spans="1:28" x14ac:dyDescent="0.25">
      <c r="A556" t="s">
        <v>2150</v>
      </c>
      <c r="B556" t="s">
        <v>2126</v>
      </c>
      <c r="C556" s="1">
        <v>45422.499178240738</v>
      </c>
      <c r="D556" t="s">
        <v>36</v>
      </c>
      <c r="E556" t="s">
        <v>2134</v>
      </c>
      <c r="F556" t="s">
        <v>95</v>
      </c>
      <c r="G556" t="s">
        <v>2128</v>
      </c>
      <c r="H556" t="s">
        <v>40</v>
      </c>
      <c r="I556" t="s">
        <v>46</v>
      </c>
      <c r="J556" t="s">
        <v>113</v>
      </c>
      <c r="K556">
        <v>48</v>
      </c>
      <c r="L556">
        <v>2.74</v>
      </c>
      <c r="M556">
        <v>5.87</v>
      </c>
      <c r="N556" s="1">
        <v>45422.743563020827</v>
      </c>
      <c r="O556" t="s">
        <v>43</v>
      </c>
      <c r="P556">
        <v>5.87</v>
      </c>
      <c r="Q556" t="s">
        <v>58</v>
      </c>
      <c r="R556" t="s">
        <v>45</v>
      </c>
      <c r="S556" t="s">
        <v>68</v>
      </c>
      <c r="T556" t="s">
        <v>115</v>
      </c>
      <c r="U556" t="s">
        <v>49</v>
      </c>
      <c r="V556" t="s">
        <v>49</v>
      </c>
      <c r="W556" t="s">
        <v>43</v>
      </c>
      <c r="X556">
        <f>YEAR(Table1[[#This Row],[BookingDate]])</f>
        <v>2024</v>
      </c>
      <c r="Y556" t="str">
        <f>TEXT(Table1[[#This Row],[BookingDate]],"mmm")</f>
        <v>May</v>
      </c>
      <c r="Z556" t="str">
        <f>TEXT(Table1[[#This Row],[BookingDate]],"mmm-yyy")</f>
        <v>May-2024</v>
      </c>
      <c r="AA556" t="str">
        <f>IF(Table1[[#This Row],[ResolutionHours]]="","Pending",IF(Table1[[#This Row],[ResolutionHours]]&lt;=4,"0-4 Hours",IF(Table1[[#This Row],[ResolutionHours]]&lt;=8,"5-8 Hours",IF(Table1[[#This Row],[ResolutionHours]]&lt;=24,"9-24 Hours",IF(Table1[[#This Row],[ResolutionHours]]&lt;=48,"25-48 Hours","48+ Hours")))))</f>
        <v>5-8 Hours</v>
      </c>
      <c r="AB556">
        <f>IF(Table1[[#This Row],[ResolutionHours]]="","",Table1[[#This Row],[ResolutionHours]]-Table1[[#This Row],[SLATargetHours]])</f>
        <v>-42.13</v>
      </c>
    </row>
    <row r="557" spans="1:28" x14ac:dyDescent="0.25">
      <c r="A557" t="s">
        <v>1218</v>
      </c>
      <c r="B557" t="s">
        <v>1116</v>
      </c>
      <c r="C557" s="1">
        <v>45422.515798611108</v>
      </c>
      <c r="D557" t="s">
        <v>87</v>
      </c>
      <c r="E557" t="s">
        <v>1129</v>
      </c>
      <c r="F557" t="s">
        <v>38</v>
      </c>
      <c r="G557" t="s">
        <v>1118</v>
      </c>
      <c r="H557" t="s">
        <v>63</v>
      </c>
      <c r="I557" t="s">
        <v>46</v>
      </c>
      <c r="J557" t="s">
        <v>113</v>
      </c>
      <c r="K557">
        <v>72</v>
      </c>
      <c r="L557">
        <v>5.26</v>
      </c>
      <c r="N557" s="1"/>
      <c r="O557" t="s">
        <v>57</v>
      </c>
      <c r="P557">
        <v>14387.62</v>
      </c>
      <c r="Q557" t="s">
        <v>44</v>
      </c>
      <c r="R557" t="s">
        <v>67</v>
      </c>
      <c r="S557" t="s">
        <v>68</v>
      </c>
      <c r="T557" t="s">
        <v>69</v>
      </c>
      <c r="U557" t="s">
        <v>49</v>
      </c>
      <c r="V557" t="s">
        <v>49</v>
      </c>
      <c r="W557" t="s">
        <v>57</v>
      </c>
      <c r="X557">
        <f>YEAR(Table1[[#This Row],[BookingDate]])</f>
        <v>2024</v>
      </c>
      <c r="Y557" t="str">
        <f>TEXT(Table1[[#This Row],[BookingDate]],"mmm")</f>
        <v>May</v>
      </c>
      <c r="Z557" t="str">
        <f>TEXT(Table1[[#This Row],[BookingDate]],"mmm-yyy")</f>
        <v>May-2024</v>
      </c>
      <c r="AA557" t="str">
        <f>IF(Table1[[#This Row],[ResolutionHours]]="","Pending",IF(Table1[[#This Row],[ResolutionHours]]&lt;=4,"0-4 Hours",IF(Table1[[#This Row],[ResolutionHours]]&lt;=8,"5-8 Hours",IF(Table1[[#This Row],[ResolutionHours]]&lt;=24,"9-24 Hours",IF(Table1[[#This Row],[ResolutionHours]]&lt;=48,"25-48 Hours","48+ Hours")))))</f>
        <v>Pending</v>
      </c>
      <c r="AB557" t="str">
        <f>IF(Table1[[#This Row],[ResolutionHours]]="","",Table1[[#This Row],[ResolutionHours]]-Table1[[#This Row],[SLATargetHours]])</f>
        <v/>
      </c>
    </row>
    <row r="558" spans="1:28" x14ac:dyDescent="0.25">
      <c r="A558" t="s">
        <v>506</v>
      </c>
      <c r="B558" t="s">
        <v>35</v>
      </c>
      <c r="C558" s="1">
        <v>45423.045127314806</v>
      </c>
      <c r="D558" t="s">
        <v>51</v>
      </c>
      <c r="E558" t="s">
        <v>71</v>
      </c>
      <c r="F558" t="s">
        <v>72</v>
      </c>
      <c r="G558" t="s">
        <v>39</v>
      </c>
      <c r="H558" t="s">
        <v>63</v>
      </c>
      <c r="I558" t="s">
        <v>41</v>
      </c>
      <c r="J558" t="s">
        <v>56</v>
      </c>
      <c r="K558">
        <v>24</v>
      </c>
      <c r="L558">
        <v>0.82</v>
      </c>
      <c r="N558" s="1"/>
      <c r="O558" t="s">
        <v>57</v>
      </c>
      <c r="P558">
        <v>14374.92</v>
      </c>
      <c r="Q558" t="s">
        <v>44</v>
      </c>
      <c r="R558" t="s">
        <v>59</v>
      </c>
      <c r="S558" t="s">
        <v>79</v>
      </c>
      <c r="T558" t="s">
        <v>100</v>
      </c>
      <c r="U558" t="s">
        <v>49</v>
      </c>
      <c r="V558" t="s">
        <v>49</v>
      </c>
      <c r="W558" t="s">
        <v>57</v>
      </c>
      <c r="X558">
        <f>YEAR(Table1[[#This Row],[BookingDate]])</f>
        <v>2024</v>
      </c>
      <c r="Y558" t="str">
        <f>TEXT(Table1[[#This Row],[BookingDate]],"mmm")</f>
        <v>May</v>
      </c>
      <c r="Z558" t="str">
        <f>TEXT(Table1[[#This Row],[BookingDate]],"mmm-yyy")</f>
        <v>May-2024</v>
      </c>
      <c r="AA558" t="str">
        <f>IF(Table1[[#This Row],[ResolutionHours]]="","Pending",IF(Table1[[#This Row],[ResolutionHours]]&lt;=4,"0-4 Hours",IF(Table1[[#This Row],[ResolutionHours]]&lt;=8,"5-8 Hours",IF(Table1[[#This Row],[ResolutionHours]]&lt;=24,"9-24 Hours",IF(Table1[[#This Row],[ResolutionHours]]&lt;=48,"25-48 Hours","48+ Hours")))))</f>
        <v>Pending</v>
      </c>
      <c r="AB558" t="str">
        <f>IF(Table1[[#This Row],[ResolutionHours]]="","",Table1[[#This Row],[ResolutionHours]]-Table1[[#This Row],[SLATargetHours]])</f>
        <v/>
      </c>
    </row>
    <row r="559" spans="1:28" x14ac:dyDescent="0.25">
      <c r="A559" t="s">
        <v>1900</v>
      </c>
      <c r="B559" t="s">
        <v>1116</v>
      </c>
      <c r="C559" s="1">
        <v>45423.067141203697</v>
      </c>
      <c r="D559" t="s">
        <v>104</v>
      </c>
      <c r="E559" t="s">
        <v>1134</v>
      </c>
      <c r="F559" t="s">
        <v>90</v>
      </c>
      <c r="G559" t="s">
        <v>1118</v>
      </c>
      <c r="H559" t="s">
        <v>40</v>
      </c>
      <c r="I559" t="s">
        <v>73</v>
      </c>
      <c r="J559" t="s">
        <v>160</v>
      </c>
      <c r="K559">
        <v>8</v>
      </c>
      <c r="L559">
        <v>0.42</v>
      </c>
      <c r="M559">
        <v>3.22</v>
      </c>
      <c r="N559" s="1">
        <v>45423.20127109954</v>
      </c>
      <c r="O559" t="s">
        <v>43</v>
      </c>
      <c r="P559">
        <v>3.22</v>
      </c>
      <c r="Q559" t="s">
        <v>58</v>
      </c>
      <c r="R559" t="s">
        <v>45</v>
      </c>
      <c r="S559" t="s">
        <v>60</v>
      </c>
      <c r="T559" t="s">
        <v>61</v>
      </c>
      <c r="U559" t="s">
        <v>49</v>
      </c>
      <c r="V559" t="s">
        <v>49</v>
      </c>
      <c r="W559" t="s">
        <v>43</v>
      </c>
      <c r="X559">
        <f>YEAR(Table1[[#This Row],[BookingDate]])</f>
        <v>2024</v>
      </c>
      <c r="Y559" t="str">
        <f>TEXT(Table1[[#This Row],[BookingDate]],"mmm")</f>
        <v>May</v>
      </c>
      <c r="Z559" t="str">
        <f>TEXT(Table1[[#This Row],[BookingDate]],"mmm-yyy")</f>
        <v>May-2024</v>
      </c>
      <c r="AA559" t="str">
        <f>IF(Table1[[#This Row],[ResolutionHours]]="","Pending",IF(Table1[[#This Row],[ResolutionHours]]&lt;=4,"0-4 Hours",IF(Table1[[#This Row],[ResolutionHours]]&lt;=8,"5-8 Hours",IF(Table1[[#This Row],[ResolutionHours]]&lt;=24,"9-24 Hours",IF(Table1[[#This Row],[ResolutionHours]]&lt;=48,"25-48 Hours","48+ Hours")))))</f>
        <v>0-4 Hours</v>
      </c>
      <c r="AB559">
        <f>IF(Table1[[#This Row],[ResolutionHours]]="","",Table1[[#This Row],[ResolutionHours]]-Table1[[#This Row],[SLATargetHours]])</f>
        <v>-4.7799999999999994</v>
      </c>
    </row>
    <row r="560" spans="1:28" x14ac:dyDescent="0.25">
      <c r="A560" t="s">
        <v>365</v>
      </c>
      <c r="B560" t="s">
        <v>35</v>
      </c>
      <c r="C560" s="1">
        <v>45423.182696759257</v>
      </c>
      <c r="D560" t="s">
        <v>36</v>
      </c>
      <c r="E560" t="s">
        <v>37</v>
      </c>
      <c r="F560" t="s">
        <v>126</v>
      </c>
      <c r="G560" t="s">
        <v>39</v>
      </c>
      <c r="H560" t="s">
        <v>40</v>
      </c>
      <c r="I560" t="s">
        <v>64</v>
      </c>
      <c r="J560" t="s">
        <v>88</v>
      </c>
      <c r="K560">
        <v>48</v>
      </c>
      <c r="L560">
        <v>11.18</v>
      </c>
      <c r="M560">
        <v>15.8</v>
      </c>
      <c r="N560" s="1">
        <v>45423.841233113417</v>
      </c>
      <c r="O560" t="s">
        <v>43</v>
      </c>
      <c r="P560">
        <v>15.8</v>
      </c>
      <c r="Q560" t="s">
        <v>58</v>
      </c>
      <c r="R560" t="s">
        <v>59</v>
      </c>
      <c r="S560" t="s">
        <v>60</v>
      </c>
      <c r="T560" t="s">
        <v>100</v>
      </c>
      <c r="U560" t="s">
        <v>48</v>
      </c>
      <c r="V560" t="s">
        <v>49</v>
      </c>
      <c r="W560" t="s">
        <v>43</v>
      </c>
      <c r="X560">
        <f>YEAR(Table1[[#This Row],[BookingDate]])</f>
        <v>2024</v>
      </c>
      <c r="Y560" t="str">
        <f>TEXT(Table1[[#This Row],[BookingDate]],"mmm")</f>
        <v>May</v>
      </c>
      <c r="Z560" t="str">
        <f>TEXT(Table1[[#This Row],[BookingDate]],"mmm-yyy")</f>
        <v>May-2024</v>
      </c>
      <c r="AA560" t="str">
        <f>IF(Table1[[#This Row],[ResolutionHours]]="","Pending",IF(Table1[[#This Row],[ResolutionHours]]&lt;=4,"0-4 Hours",IF(Table1[[#This Row],[ResolutionHours]]&lt;=8,"5-8 Hours",IF(Table1[[#This Row],[ResolutionHours]]&lt;=24,"9-24 Hours",IF(Table1[[#This Row],[ResolutionHours]]&lt;=48,"25-48 Hours","48+ Hours")))))</f>
        <v>9-24 Hours</v>
      </c>
      <c r="AB560">
        <f>IF(Table1[[#This Row],[ResolutionHours]]="","",Table1[[#This Row],[ResolutionHours]]-Table1[[#This Row],[SLATargetHours]])</f>
        <v>-32.200000000000003</v>
      </c>
    </row>
    <row r="561" spans="1:28" x14ac:dyDescent="0.25">
      <c r="A561" t="s">
        <v>1744</v>
      </c>
      <c r="B561" t="s">
        <v>1116</v>
      </c>
      <c r="C561" s="1">
        <v>45423.21503472222</v>
      </c>
      <c r="D561" t="s">
        <v>87</v>
      </c>
      <c r="E561" t="s">
        <v>1124</v>
      </c>
      <c r="F561" t="s">
        <v>38</v>
      </c>
      <c r="G561" t="s">
        <v>1118</v>
      </c>
      <c r="H561" t="s">
        <v>54</v>
      </c>
      <c r="I561" t="s">
        <v>46</v>
      </c>
      <c r="J561" t="s">
        <v>106</v>
      </c>
      <c r="K561">
        <v>72</v>
      </c>
      <c r="L561">
        <v>5.2</v>
      </c>
      <c r="N561" s="1"/>
      <c r="O561" t="s">
        <v>57</v>
      </c>
      <c r="P561">
        <v>14370.84</v>
      </c>
      <c r="Q561" t="s">
        <v>58</v>
      </c>
      <c r="R561" t="s">
        <v>59</v>
      </c>
      <c r="S561" t="s">
        <v>96</v>
      </c>
      <c r="T561" t="s">
        <v>85</v>
      </c>
      <c r="U561" t="s">
        <v>49</v>
      </c>
      <c r="V561" t="s">
        <v>49</v>
      </c>
      <c r="W561" t="s">
        <v>57</v>
      </c>
      <c r="X561">
        <f>YEAR(Table1[[#This Row],[BookingDate]])</f>
        <v>2024</v>
      </c>
      <c r="Y561" t="str">
        <f>TEXT(Table1[[#This Row],[BookingDate]],"mmm")</f>
        <v>May</v>
      </c>
      <c r="Z561" t="str">
        <f>TEXT(Table1[[#This Row],[BookingDate]],"mmm-yyy")</f>
        <v>May-2024</v>
      </c>
      <c r="AA561" t="str">
        <f>IF(Table1[[#This Row],[ResolutionHours]]="","Pending",IF(Table1[[#This Row],[ResolutionHours]]&lt;=4,"0-4 Hours",IF(Table1[[#This Row],[ResolutionHours]]&lt;=8,"5-8 Hours",IF(Table1[[#This Row],[ResolutionHours]]&lt;=24,"9-24 Hours",IF(Table1[[#This Row],[ResolutionHours]]&lt;=48,"25-48 Hours","48+ Hours")))))</f>
        <v>Pending</v>
      </c>
      <c r="AB561" t="str">
        <f>IF(Table1[[#This Row],[ResolutionHours]]="","",Table1[[#This Row],[ResolutionHours]]-Table1[[#This Row],[SLATargetHours]])</f>
        <v/>
      </c>
    </row>
    <row r="562" spans="1:28" x14ac:dyDescent="0.25">
      <c r="A562" t="s">
        <v>1810</v>
      </c>
      <c r="B562" t="s">
        <v>1116</v>
      </c>
      <c r="C562" s="1">
        <v>45423.533055555563</v>
      </c>
      <c r="D562" t="s">
        <v>36</v>
      </c>
      <c r="E562" t="s">
        <v>1120</v>
      </c>
      <c r="F562" t="s">
        <v>72</v>
      </c>
      <c r="G562" t="s">
        <v>1118</v>
      </c>
      <c r="H562" t="s">
        <v>54</v>
      </c>
      <c r="I562" t="s">
        <v>64</v>
      </c>
      <c r="J562" t="s">
        <v>160</v>
      </c>
      <c r="K562">
        <v>48</v>
      </c>
      <c r="L562">
        <v>0.75</v>
      </c>
      <c r="N562" s="1"/>
      <c r="O562" t="s">
        <v>57</v>
      </c>
      <c r="P562">
        <v>14363.21</v>
      </c>
      <c r="Q562" t="s">
        <v>44</v>
      </c>
      <c r="R562" t="s">
        <v>59</v>
      </c>
      <c r="S562" t="s">
        <v>68</v>
      </c>
      <c r="T562" t="s">
        <v>100</v>
      </c>
      <c r="U562" t="s">
        <v>49</v>
      </c>
      <c r="V562" t="s">
        <v>49</v>
      </c>
      <c r="W562" t="s">
        <v>57</v>
      </c>
      <c r="X562">
        <f>YEAR(Table1[[#This Row],[BookingDate]])</f>
        <v>2024</v>
      </c>
      <c r="Y562" t="str">
        <f>TEXT(Table1[[#This Row],[BookingDate]],"mmm")</f>
        <v>May</v>
      </c>
      <c r="Z562" t="str">
        <f>TEXT(Table1[[#This Row],[BookingDate]],"mmm-yyy")</f>
        <v>May-2024</v>
      </c>
      <c r="AA562" t="str">
        <f>IF(Table1[[#This Row],[ResolutionHours]]="","Pending",IF(Table1[[#This Row],[ResolutionHours]]&lt;=4,"0-4 Hours",IF(Table1[[#This Row],[ResolutionHours]]&lt;=8,"5-8 Hours",IF(Table1[[#This Row],[ResolutionHours]]&lt;=24,"9-24 Hours",IF(Table1[[#This Row],[ResolutionHours]]&lt;=48,"25-48 Hours","48+ Hours")))))</f>
        <v>Pending</v>
      </c>
      <c r="AB562" t="str">
        <f>IF(Table1[[#This Row],[ResolutionHours]]="","",Table1[[#This Row],[ResolutionHours]]-Table1[[#This Row],[SLATargetHours]])</f>
        <v/>
      </c>
    </row>
    <row r="563" spans="1:28" x14ac:dyDescent="0.25">
      <c r="A563" t="s">
        <v>463</v>
      </c>
      <c r="B563" t="s">
        <v>35</v>
      </c>
      <c r="C563" s="1">
        <v>45424.093148148153</v>
      </c>
      <c r="D563" t="s">
        <v>104</v>
      </c>
      <c r="E563" t="s">
        <v>52</v>
      </c>
      <c r="F563" t="s">
        <v>95</v>
      </c>
      <c r="G563" t="s">
        <v>39</v>
      </c>
      <c r="H563" t="s">
        <v>54</v>
      </c>
      <c r="I563" t="s">
        <v>82</v>
      </c>
      <c r="J563" t="s">
        <v>157</v>
      </c>
      <c r="K563">
        <v>8</v>
      </c>
      <c r="L563">
        <v>0.82</v>
      </c>
      <c r="N563" s="1"/>
      <c r="O563" t="s">
        <v>57</v>
      </c>
      <c r="P563">
        <v>14349.76</v>
      </c>
      <c r="Q563" t="s">
        <v>58</v>
      </c>
      <c r="R563" t="s">
        <v>59</v>
      </c>
      <c r="S563" t="s">
        <v>60</v>
      </c>
      <c r="T563" t="s">
        <v>85</v>
      </c>
      <c r="U563" t="s">
        <v>49</v>
      </c>
      <c r="V563" t="s">
        <v>48</v>
      </c>
      <c r="W563" t="s">
        <v>57</v>
      </c>
      <c r="X563">
        <f>YEAR(Table1[[#This Row],[BookingDate]])</f>
        <v>2024</v>
      </c>
      <c r="Y563" t="str">
        <f>TEXT(Table1[[#This Row],[BookingDate]],"mmm")</f>
        <v>May</v>
      </c>
      <c r="Z563" t="str">
        <f>TEXT(Table1[[#This Row],[BookingDate]],"mmm-yyy")</f>
        <v>May-2024</v>
      </c>
      <c r="AA563" t="str">
        <f>IF(Table1[[#This Row],[ResolutionHours]]="","Pending",IF(Table1[[#This Row],[ResolutionHours]]&lt;=4,"0-4 Hours",IF(Table1[[#This Row],[ResolutionHours]]&lt;=8,"5-8 Hours",IF(Table1[[#This Row],[ResolutionHours]]&lt;=24,"9-24 Hours",IF(Table1[[#This Row],[ResolutionHours]]&lt;=48,"25-48 Hours","48+ Hours")))))</f>
        <v>Pending</v>
      </c>
      <c r="AB563" t="str">
        <f>IF(Table1[[#This Row],[ResolutionHours]]="","",Table1[[#This Row],[ResolutionHours]]-Table1[[#This Row],[SLATargetHours]])</f>
        <v/>
      </c>
    </row>
    <row r="564" spans="1:28" x14ac:dyDescent="0.25">
      <c r="A564" t="s">
        <v>2518</v>
      </c>
      <c r="B564" t="s">
        <v>2126</v>
      </c>
      <c r="C564" s="1">
        <v>45424.393553240741</v>
      </c>
      <c r="D564" t="s">
        <v>36</v>
      </c>
      <c r="E564" t="s">
        <v>2163</v>
      </c>
      <c r="F564" t="s">
        <v>95</v>
      </c>
      <c r="G564" t="s">
        <v>2128</v>
      </c>
      <c r="H564" t="s">
        <v>109</v>
      </c>
      <c r="I564" t="s">
        <v>55</v>
      </c>
      <c r="J564" t="s">
        <v>42</v>
      </c>
      <c r="K564">
        <v>48</v>
      </c>
      <c r="L564">
        <v>2.04</v>
      </c>
      <c r="M564">
        <v>63.52</v>
      </c>
      <c r="N564" s="1">
        <v>45427.040346365742</v>
      </c>
      <c r="O564" t="s">
        <v>128</v>
      </c>
      <c r="P564">
        <v>63.52</v>
      </c>
      <c r="Q564" t="s">
        <v>44</v>
      </c>
      <c r="R564" t="s">
        <v>92</v>
      </c>
      <c r="S564" t="s">
        <v>79</v>
      </c>
      <c r="T564" t="s">
        <v>121</v>
      </c>
      <c r="U564" t="s">
        <v>48</v>
      </c>
      <c r="V564" t="s">
        <v>49</v>
      </c>
      <c r="W564" t="s">
        <v>128</v>
      </c>
      <c r="X564">
        <f>YEAR(Table1[[#This Row],[BookingDate]])</f>
        <v>2024</v>
      </c>
      <c r="Y564" t="str">
        <f>TEXT(Table1[[#This Row],[BookingDate]],"mmm")</f>
        <v>May</v>
      </c>
      <c r="Z564" t="str">
        <f>TEXT(Table1[[#This Row],[BookingDate]],"mmm-yyy")</f>
        <v>May-2024</v>
      </c>
      <c r="AA564" t="str">
        <f>IF(Table1[[#This Row],[ResolutionHours]]="","Pending",IF(Table1[[#This Row],[ResolutionHours]]&lt;=4,"0-4 Hours",IF(Table1[[#This Row],[ResolutionHours]]&lt;=8,"5-8 Hours",IF(Table1[[#This Row],[ResolutionHours]]&lt;=24,"9-24 Hours",IF(Table1[[#This Row],[ResolutionHours]]&lt;=48,"25-48 Hours","48+ Hours")))))</f>
        <v>48+ Hours</v>
      </c>
      <c r="AB564">
        <f>IF(Table1[[#This Row],[ResolutionHours]]="","",Table1[[#This Row],[ResolutionHours]]-Table1[[#This Row],[SLATargetHours]])</f>
        <v>15.520000000000003</v>
      </c>
    </row>
    <row r="565" spans="1:28" x14ac:dyDescent="0.25">
      <c r="A565" t="s">
        <v>583</v>
      </c>
      <c r="B565" t="s">
        <v>35</v>
      </c>
      <c r="C565" s="1">
        <v>45424.653263888889</v>
      </c>
      <c r="D565" t="s">
        <v>36</v>
      </c>
      <c r="E565" t="s">
        <v>105</v>
      </c>
      <c r="F565" t="s">
        <v>53</v>
      </c>
      <c r="G565" t="s">
        <v>39</v>
      </c>
      <c r="H565" t="s">
        <v>40</v>
      </c>
      <c r="I565" t="s">
        <v>46</v>
      </c>
      <c r="J565" t="s">
        <v>88</v>
      </c>
      <c r="K565">
        <v>48</v>
      </c>
      <c r="L565">
        <v>0.57999999999999996</v>
      </c>
      <c r="M565">
        <v>26.88</v>
      </c>
      <c r="N565" s="1">
        <v>45425.77341011574</v>
      </c>
      <c r="O565" t="s">
        <v>43</v>
      </c>
      <c r="P565">
        <v>26.88</v>
      </c>
      <c r="Q565" t="s">
        <v>58</v>
      </c>
      <c r="R565" t="s">
        <v>92</v>
      </c>
      <c r="S565" t="s">
        <v>68</v>
      </c>
      <c r="T565" t="s">
        <v>100</v>
      </c>
      <c r="U565" t="s">
        <v>49</v>
      </c>
      <c r="V565" t="s">
        <v>49</v>
      </c>
      <c r="W565" t="s">
        <v>43</v>
      </c>
      <c r="X565">
        <f>YEAR(Table1[[#This Row],[BookingDate]])</f>
        <v>2024</v>
      </c>
      <c r="Y565" t="str">
        <f>TEXT(Table1[[#This Row],[BookingDate]],"mmm")</f>
        <v>May</v>
      </c>
      <c r="Z565" t="str">
        <f>TEXT(Table1[[#This Row],[BookingDate]],"mmm-yyy")</f>
        <v>May-2024</v>
      </c>
      <c r="AA565" t="str">
        <f>IF(Table1[[#This Row],[ResolutionHours]]="","Pending",IF(Table1[[#This Row],[ResolutionHours]]&lt;=4,"0-4 Hours",IF(Table1[[#This Row],[ResolutionHours]]&lt;=8,"5-8 Hours",IF(Table1[[#This Row],[ResolutionHours]]&lt;=24,"9-24 Hours",IF(Table1[[#This Row],[ResolutionHours]]&lt;=48,"25-48 Hours","48+ Hours")))))</f>
        <v>25-48 Hours</v>
      </c>
      <c r="AB565">
        <f>IF(Table1[[#This Row],[ResolutionHours]]="","",Table1[[#This Row],[ResolutionHours]]-Table1[[#This Row],[SLATargetHours]])</f>
        <v>-21.12</v>
      </c>
    </row>
    <row r="566" spans="1:28" x14ac:dyDescent="0.25">
      <c r="A566" t="s">
        <v>678</v>
      </c>
      <c r="B566" t="s">
        <v>35</v>
      </c>
      <c r="C566" s="1">
        <v>45424.675324074073</v>
      </c>
      <c r="D566" t="s">
        <v>36</v>
      </c>
      <c r="E566" t="s">
        <v>105</v>
      </c>
      <c r="F566" t="s">
        <v>130</v>
      </c>
      <c r="G566" t="s">
        <v>39</v>
      </c>
      <c r="H566" t="s">
        <v>40</v>
      </c>
      <c r="I566" t="s">
        <v>55</v>
      </c>
      <c r="J566" t="s">
        <v>42</v>
      </c>
      <c r="K566">
        <v>48</v>
      </c>
      <c r="L566">
        <v>3.19</v>
      </c>
      <c r="M566">
        <v>21.2</v>
      </c>
      <c r="N566" s="1">
        <v>45425.558782083332</v>
      </c>
      <c r="O566" t="s">
        <v>43</v>
      </c>
      <c r="P566">
        <v>21.2</v>
      </c>
      <c r="Q566" t="s">
        <v>44</v>
      </c>
      <c r="R566" t="s">
        <v>67</v>
      </c>
      <c r="S566" t="s">
        <v>79</v>
      </c>
      <c r="T566" t="s">
        <v>61</v>
      </c>
      <c r="U566" t="s">
        <v>49</v>
      </c>
      <c r="V566" t="s">
        <v>49</v>
      </c>
      <c r="W566" t="s">
        <v>43</v>
      </c>
      <c r="X566">
        <f>YEAR(Table1[[#This Row],[BookingDate]])</f>
        <v>2024</v>
      </c>
      <c r="Y566" t="str">
        <f>TEXT(Table1[[#This Row],[BookingDate]],"mmm")</f>
        <v>May</v>
      </c>
      <c r="Z566" t="str">
        <f>TEXT(Table1[[#This Row],[BookingDate]],"mmm-yyy")</f>
        <v>May-2024</v>
      </c>
      <c r="AA566" t="str">
        <f>IF(Table1[[#This Row],[ResolutionHours]]="","Pending",IF(Table1[[#This Row],[ResolutionHours]]&lt;=4,"0-4 Hours",IF(Table1[[#This Row],[ResolutionHours]]&lt;=8,"5-8 Hours",IF(Table1[[#This Row],[ResolutionHours]]&lt;=24,"9-24 Hours",IF(Table1[[#This Row],[ResolutionHours]]&lt;=48,"25-48 Hours","48+ Hours")))))</f>
        <v>9-24 Hours</v>
      </c>
      <c r="AB566">
        <f>IF(Table1[[#This Row],[ResolutionHours]]="","",Table1[[#This Row],[ResolutionHours]]-Table1[[#This Row],[SLATargetHours]])</f>
        <v>-26.8</v>
      </c>
    </row>
    <row r="567" spans="1:28" x14ac:dyDescent="0.25">
      <c r="A567" t="s">
        <v>1406</v>
      </c>
      <c r="B567" t="s">
        <v>1116</v>
      </c>
      <c r="C567" s="1">
        <v>45424.882349537038</v>
      </c>
      <c r="D567" t="s">
        <v>36</v>
      </c>
      <c r="E567" t="s">
        <v>1120</v>
      </c>
      <c r="F567" t="s">
        <v>53</v>
      </c>
      <c r="G567" t="s">
        <v>1118</v>
      </c>
      <c r="H567" t="s">
        <v>54</v>
      </c>
      <c r="I567" t="s">
        <v>46</v>
      </c>
      <c r="J567" t="s">
        <v>132</v>
      </c>
      <c r="K567">
        <v>48</v>
      </c>
      <c r="L567">
        <v>6.21</v>
      </c>
      <c r="N567" s="1"/>
      <c r="O567" t="s">
        <v>57</v>
      </c>
      <c r="P567">
        <v>14330.82</v>
      </c>
      <c r="Q567" t="s">
        <v>44</v>
      </c>
      <c r="R567" t="s">
        <v>114</v>
      </c>
      <c r="S567" t="s">
        <v>79</v>
      </c>
      <c r="T567" t="s">
        <v>115</v>
      </c>
      <c r="U567" t="s">
        <v>49</v>
      </c>
      <c r="V567" t="s">
        <v>49</v>
      </c>
      <c r="W567" t="s">
        <v>57</v>
      </c>
      <c r="X567">
        <f>YEAR(Table1[[#This Row],[BookingDate]])</f>
        <v>2024</v>
      </c>
      <c r="Y567" t="str">
        <f>TEXT(Table1[[#This Row],[BookingDate]],"mmm")</f>
        <v>May</v>
      </c>
      <c r="Z567" t="str">
        <f>TEXT(Table1[[#This Row],[BookingDate]],"mmm-yyy")</f>
        <v>May-2024</v>
      </c>
      <c r="AA567" t="str">
        <f>IF(Table1[[#This Row],[ResolutionHours]]="","Pending",IF(Table1[[#This Row],[ResolutionHours]]&lt;=4,"0-4 Hours",IF(Table1[[#This Row],[ResolutionHours]]&lt;=8,"5-8 Hours",IF(Table1[[#This Row],[ResolutionHours]]&lt;=24,"9-24 Hours",IF(Table1[[#This Row],[ResolutionHours]]&lt;=48,"25-48 Hours","48+ Hours")))))</f>
        <v>Pending</v>
      </c>
      <c r="AB567" t="str">
        <f>IF(Table1[[#This Row],[ResolutionHours]]="","",Table1[[#This Row],[ResolutionHours]]-Table1[[#This Row],[SLATargetHours]])</f>
        <v/>
      </c>
    </row>
    <row r="568" spans="1:28" x14ac:dyDescent="0.25">
      <c r="A568" t="s">
        <v>129</v>
      </c>
      <c r="B568" t="s">
        <v>35</v>
      </c>
      <c r="C568" s="1">
        <v>45425.443773148138</v>
      </c>
      <c r="D568" t="s">
        <v>108</v>
      </c>
      <c r="E568" t="s">
        <v>105</v>
      </c>
      <c r="F568" t="s">
        <v>130</v>
      </c>
      <c r="G568" t="s">
        <v>39</v>
      </c>
      <c r="H568" t="s">
        <v>40</v>
      </c>
      <c r="I568" t="s">
        <v>46</v>
      </c>
      <c r="J568" t="s">
        <v>120</v>
      </c>
      <c r="K568">
        <v>4</v>
      </c>
      <c r="L568">
        <v>0.22</v>
      </c>
      <c r="M568">
        <v>1.55</v>
      </c>
      <c r="N568" s="1">
        <v>45425.508352326389</v>
      </c>
      <c r="O568" t="s">
        <v>43</v>
      </c>
      <c r="P568">
        <v>1.55</v>
      </c>
      <c r="Q568" t="s">
        <v>111</v>
      </c>
      <c r="R568" t="s">
        <v>45</v>
      </c>
      <c r="S568" t="s">
        <v>96</v>
      </c>
      <c r="T568" t="s">
        <v>115</v>
      </c>
      <c r="U568" t="s">
        <v>49</v>
      </c>
      <c r="V568" t="s">
        <v>49</v>
      </c>
      <c r="W568" t="s">
        <v>43</v>
      </c>
      <c r="X568">
        <f>YEAR(Table1[[#This Row],[BookingDate]])</f>
        <v>2024</v>
      </c>
      <c r="Y568" t="str">
        <f>TEXT(Table1[[#This Row],[BookingDate]],"mmm")</f>
        <v>May</v>
      </c>
      <c r="Z568" t="str">
        <f>TEXT(Table1[[#This Row],[BookingDate]],"mmm-yyy")</f>
        <v>May-2024</v>
      </c>
      <c r="AA568" t="str">
        <f>IF(Table1[[#This Row],[ResolutionHours]]="","Pending",IF(Table1[[#This Row],[ResolutionHours]]&lt;=4,"0-4 Hours",IF(Table1[[#This Row],[ResolutionHours]]&lt;=8,"5-8 Hours",IF(Table1[[#This Row],[ResolutionHours]]&lt;=24,"9-24 Hours",IF(Table1[[#This Row],[ResolutionHours]]&lt;=48,"25-48 Hours","48+ Hours")))))</f>
        <v>0-4 Hours</v>
      </c>
      <c r="AB568">
        <f>IF(Table1[[#This Row],[ResolutionHours]]="","",Table1[[#This Row],[ResolutionHours]]-Table1[[#This Row],[SLATargetHours]])</f>
        <v>-2.4500000000000002</v>
      </c>
    </row>
    <row r="569" spans="1:28" x14ac:dyDescent="0.25">
      <c r="A569" t="s">
        <v>749</v>
      </c>
      <c r="B569" t="s">
        <v>35</v>
      </c>
      <c r="C569" s="1">
        <v>45425.711435185192</v>
      </c>
      <c r="D569" t="s">
        <v>36</v>
      </c>
      <c r="E569" t="s">
        <v>37</v>
      </c>
      <c r="F569" t="s">
        <v>130</v>
      </c>
      <c r="G569" t="s">
        <v>39</v>
      </c>
      <c r="H569" t="s">
        <v>54</v>
      </c>
      <c r="I569" t="s">
        <v>46</v>
      </c>
      <c r="J569" t="s">
        <v>160</v>
      </c>
      <c r="K569">
        <v>48</v>
      </c>
      <c r="L569">
        <v>0.64</v>
      </c>
      <c r="N569" s="1"/>
      <c r="O569" t="s">
        <v>57</v>
      </c>
      <c r="P569">
        <v>14310.93</v>
      </c>
      <c r="Q569" t="s">
        <v>44</v>
      </c>
      <c r="R569" t="s">
        <v>114</v>
      </c>
      <c r="S569" t="s">
        <v>46</v>
      </c>
      <c r="T569" t="s">
        <v>100</v>
      </c>
      <c r="U569" t="s">
        <v>49</v>
      </c>
      <c r="V569" t="s">
        <v>49</v>
      </c>
      <c r="W569" t="s">
        <v>57</v>
      </c>
      <c r="X569">
        <f>YEAR(Table1[[#This Row],[BookingDate]])</f>
        <v>2024</v>
      </c>
      <c r="Y569" t="str">
        <f>TEXT(Table1[[#This Row],[BookingDate]],"mmm")</f>
        <v>May</v>
      </c>
      <c r="Z569" t="str">
        <f>TEXT(Table1[[#This Row],[BookingDate]],"mmm-yyy")</f>
        <v>May-2024</v>
      </c>
      <c r="AA569" t="str">
        <f>IF(Table1[[#This Row],[ResolutionHours]]="","Pending",IF(Table1[[#This Row],[ResolutionHours]]&lt;=4,"0-4 Hours",IF(Table1[[#This Row],[ResolutionHours]]&lt;=8,"5-8 Hours",IF(Table1[[#This Row],[ResolutionHours]]&lt;=24,"9-24 Hours",IF(Table1[[#This Row],[ResolutionHours]]&lt;=48,"25-48 Hours","48+ Hours")))))</f>
        <v>Pending</v>
      </c>
      <c r="AB569" t="str">
        <f>IF(Table1[[#This Row],[ResolutionHours]]="","",Table1[[#This Row],[ResolutionHours]]-Table1[[#This Row],[SLATargetHours]])</f>
        <v/>
      </c>
    </row>
    <row r="570" spans="1:28" x14ac:dyDescent="0.25">
      <c r="A570" t="s">
        <v>2188</v>
      </c>
      <c r="B570" t="s">
        <v>2126</v>
      </c>
      <c r="C570" s="1">
        <v>45425.713321759264</v>
      </c>
      <c r="D570" t="s">
        <v>36</v>
      </c>
      <c r="E570" t="s">
        <v>2134</v>
      </c>
      <c r="F570" t="s">
        <v>130</v>
      </c>
      <c r="G570" t="s">
        <v>2128</v>
      </c>
      <c r="H570" t="s">
        <v>136</v>
      </c>
      <c r="I570" t="s">
        <v>64</v>
      </c>
      <c r="J570" t="s">
        <v>78</v>
      </c>
      <c r="K570">
        <v>48</v>
      </c>
      <c r="L570">
        <v>4.26</v>
      </c>
      <c r="N570" s="1"/>
      <c r="O570" t="s">
        <v>57</v>
      </c>
      <c r="P570">
        <v>14310.88</v>
      </c>
      <c r="Q570" t="s">
        <v>58</v>
      </c>
      <c r="R570" t="s">
        <v>114</v>
      </c>
      <c r="S570" t="s">
        <v>46</v>
      </c>
      <c r="T570" t="s">
        <v>47</v>
      </c>
      <c r="U570" t="s">
        <v>49</v>
      </c>
      <c r="V570" t="s">
        <v>49</v>
      </c>
      <c r="W570" t="s">
        <v>57</v>
      </c>
      <c r="X570">
        <f>YEAR(Table1[[#This Row],[BookingDate]])</f>
        <v>2024</v>
      </c>
      <c r="Y570" t="str">
        <f>TEXT(Table1[[#This Row],[BookingDate]],"mmm")</f>
        <v>May</v>
      </c>
      <c r="Z570" t="str">
        <f>TEXT(Table1[[#This Row],[BookingDate]],"mmm-yyy")</f>
        <v>May-2024</v>
      </c>
      <c r="AA570" t="str">
        <f>IF(Table1[[#This Row],[ResolutionHours]]="","Pending",IF(Table1[[#This Row],[ResolutionHours]]&lt;=4,"0-4 Hours",IF(Table1[[#This Row],[ResolutionHours]]&lt;=8,"5-8 Hours",IF(Table1[[#This Row],[ResolutionHours]]&lt;=24,"9-24 Hours",IF(Table1[[#This Row],[ResolutionHours]]&lt;=48,"25-48 Hours","48+ Hours")))))</f>
        <v>Pending</v>
      </c>
      <c r="AB570" t="str">
        <f>IF(Table1[[#This Row],[ResolutionHours]]="","",Table1[[#This Row],[ResolutionHours]]-Table1[[#This Row],[SLATargetHours]])</f>
        <v/>
      </c>
    </row>
    <row r="571" spans="1:28" x14ac:dyDescent="0.25">
      <c r="A571" t="s">
        <v>1026</v>
      </c>
      <c r="B571" t="s">
        <v>35</v>
      </c>
      <c r="C571" s="1">
        <v>45426.162777777783</v>
      </c>
      <c r="D571" t="s">
        <v>51</v>
      </c>
      <c r="E571" t="s">
        <v>77</v>
      </c>
      <c r="F571" t="s">
        <v>130</v>
      </c>
      <c r="G571" t="s">
        <v>39</v>
      </c>
      <c r="H571" t="s">
        <v>40</v>
      </c>
      <c r="I571" t="s">
        <v>82</v>
      </c>
      <c r="J571" t="s">
        <v>78</v>
      </c>
      <c r="K571">
        <v>24</v>
      </c>
      <c r="L571">
        <v>2.09</v>
      </c>
      <c r="M571">
        <v>6.43</v>
      </c>
      <c r="N571" s="1">
        <v>45426.430601087974</v>
      </c>
      <c r="O571" t="s">
        <v>43</v>
      </c>
      <c r="P571">
        <v>6.43</v>
      </c>
      <c r="Q571" t="s">
        <v>58</v>
      </c>
      <c r="R571" t="s">
        <v>59</v>
      </c>
      <c r="S571" t="s">
        <v>68</v>
      </c>
      <c r="T571" t="s">
        <v>115</v>
      </c>
      <c r="U571" t="s">
        <v>49</v>
      </c>
      <c r="V571" t="s">
        <v>49</v>
      </c>
      <c r="W571" t="s">
        <v>43</v>
      </c>
      <c r="X571">
        <f>YEAR(Table1[[#This Row],[BookingDate]])</f>
        <v>2024</v>
      </c>
      <c r="Y571" t="str">
        <f>TEXT(Table1[[#This Row],[BookingDate]],"mmm")</f>
        <v>May</v>
      </c>
      <c r="Z571" t="str">
        <f>TEXT(Table1[[#This Row],[BookingDate]],"mmm-yyy")</f>
        <v>May-2024</v>
      </c>
      <c r="AA571" t="str">
        <f>IF(Table1[[#This Row],[ResolutionHours]]="","Pending",IF(Table1[[#This Row],[ResolutionHours]]&lt;=4,"0-4 Hours",IF(Table1[[#This Row],[ResolutionHours]]&lt;=8,"5-8 Hours",IF(Table1[[#This Row],[ResolutionHours]]&lt;=24,"9-24 Hours",IF(Table1[[#This Row],[ResolutionHours]]&lt;=48,"25-48 Hours","48+ Hours")))))</f>
        <v>5-8 Hours</v>
      </c>
      <c r="AB571">
        <f>IF(Table1[[#This Row],[ResolutionHours]]="","",Table1[[#This Row],[ResolutionHours]]-Table1[[#This Row],[SLATargetHours]])</f>
        <v>-17.57</v>
      </c>
    </row>
    <row r="572" spans="1:28" x14ac:dyDescent="0.25">
      <c r="A572" t="s">
        <v>2721</v>
      </c>
      <c r="B572" t="s">
        <v>2126</v>
      </c>
      <c r="C572" s="1">
        <v>45426.52884259259</v>
      </c>
      <c r="D572" t="s">
        <v>51</v>
      </c>
      <c r="E572" t="s">
        <v>2153</v>
      </c>
      <c r="F572" t="s">
        <v>130</v>
      </c>
      <c r="G572" t="s">
        <v>2128</v>
      </c>
      <c r="H572" t="s">
        <v>109</v>
      </c>
      <c r="I572" t="s">
        <v>41</v>
      </c>
      <c r="J572" t="s">
        <v>113</v>
      </c>
      <c r="K572">
        <v>24</v>
      </c>
      <c r="L572">
        <v>1.66</v>
      </c>
      <c r="M572">
        <v>19.37</v>
      </c>
      <c r="N572" s="1">
        <v>45427.335934664348</v>
      </c>
      <c r="O572" t="s">
        <v>43</v>
      </c>
      <c r="P572">
        <v>19.37</v>
      </c>
      <c r="Q572" t="s">
        <v>44</v>
      </c>
      <c r="R572" t="s">
        <v>59</v>
      </c>
      <c r="S572" t="s">
        <v>79</v>
      </c>
      <c r="T572" t="s">
        <v>61</v>
      </c>
      <c r="U572" t="s">
        <v>49</v>
      </c>
      <c r="V572" t="s">
        <v>49</v>
      </c>
      <c r="W572" t="s">
        <v>43</v>
      </c>
      <c r="X572">
        <f>YEAR(Table1[[#This Row],[BookingDate]])</f>
        <v>2024</v>
      </c>
      <c r="Y572" t="str">
        <f>TEXT(Table1[[#This Row],[BookingDate]],"mmm")</f>
        <v>May</v>
      </c>
      <c r="Z572" t="str">
        <f>TEXT(Table1[[#This Row],[BookingDate]],"mmm-yyy")</f>
        <v>May-2024</v>
      </c>
      <c r="AA572" t="str">
        <f>IF(Table1[[#This Row],[ResolutionHours]]="","Pending",IF(Table1[[#This Row],[ResolutionHours]]&lt;=4,"0-4 Hours",IF(Table1[[#This Row],[ResolutionHours]]&lt;=8,"5-8 Hours",IF(Table1[[#This Row],[ResolutionHours]]&lt;=24,"9-24 Hours",IF(Table1[[#This Row],[ResolutionHours]]&lt;=48,"25-48 Hours","48+ Hours")))))</f>
        <v>9-24 Hours</v>
      </c>
      <c r="AB572">
        <f>IF(Table1[[#This Row],[ResolutionHours]]="","",Table1[[#This Row],[ResolutionHours]]-Table1[[#This Row],[SLATargetHours]])</f>
        <v>-4.629999999999999</v>
      </c>
    </row>
    <row r="573" spans="1:28" x14ac:dyDescent="0.25">
      <c r="A573" t="s">
        <v>1773</v>
      </c>
      <c r="B573" t="s">
        <v>1116</v>
      </c>
      <c r="C573" s="1">
        <v>45426.729467592602</v>
      </c>
      <c r="D573" t="s">
        <v>36</v>
      </c>
      <c r="E573" t="s">
        <v>1120</v>
      </c>
      <c r="F573" t="s">
        <v>95</v>
      </c>
      <c r="G573" t="s">
        <v>1118</v>
      </c>
      <c r="H573" t="s">
        <v>40</v>
      </c>
      <c r="I573" t="s">
        <v>64</v>
      </c>
      <c r="J573" t="s">
        <v>78</v>
      </c>
      <c r="K573">
        <v>48</v>
      </c>
      <c r="L573">
        <v>3.36</v>
      </c>
      <c r="M573">
        <v>30.9</v>
      </c>
      <c r="N573" s="1">
        <v>45428.017105462961</v>
      </c>
      <c r="O573" t="s">
        <v>43</v>
      </c>
      <c r="P573">
        <v>30.9</v>
      </c>
      <c r="Q573" t="s">
        <v>58</v>
      </c>
      <c r="R573" t="s">
        <v>45</v>
      </c>
      <c r="S573" t="s">
        <v>60</v>
      </c>
      <c r="T573" t="s">
        <v>85</v>
      </c>
      <c r="U573" t="s">
        <v>49</v>
      </c>
      <c r="V573" t="s">
        <v>49</v>
      </c>
      <c r="W573" t="s">
        <v>43</v>
      </c>
      <c r="X573">
        <f>YEAR(Table1[[#This Row],[BookingDate]])</f>
        <v>2024</v>
      </c>
      <c r="Y573" t="str">
        <f>TEXT(Table1[[#This Row],[BookingDate]],"mmm")</f>
        <v>May</v>
      </c>
      <c r="Z573" t="str">
        <f>TEXT(Table1[[#This Row],[BookingDate]],"mmm-yyy")</f>
        <v>May-2024</v>
      </c>
      <c r="AA573" t="str">
        <f>IF(Table1[[#This Row],[ResolutionHours]]="","Pending",IF(Table1[[#This Row],[ResolutionHours]]&lt;=4,"0-4 Hours",IF(Table1[[#This Row],[ResolutionHours]]&lt;=8,"5-8 Hours",IF(Table1[[#This Row],[ResolutionHours]]&lt;=24,"9-24 Hours",IF(Table1[[#This Row],[ResolutionHours]]&lt;=48,"25-48 Hours","48+ Hours")))))</f>
        <v>25-48 Hours</v>
      </c>
      <c r="AB573">
        <f>IF(Table1[[#This Row],[ResolutionHours]]="","",Table1[[#This Row],[ResolutionHours]]-Table1[[#This Row],[SLATargetHours]])</f>
        <v>-17.100000000000001</v>
      </c>
    </row>
    <row r="574" spans="1:28" x14ac:dyDescent="0.25">
      <c r="A574" t="s">
        <v>2858</v>
      </c>
      <c r="B574" t="s">
        <v>2126</v>
      </c>
      <c r="C574" s="1">
        <v>45428.024456018517</v>
      </c>
      <c r="D574" t="s">
        <v>36</v>
      </c>
      <c r="E574" t="s">
        <v>2163</v>
      </c>
      <c r="F574" t="s">
        <v>90</v>
      </c>
      <c r="G574" t="s">
        <v>2128</v>
      </c>
      <c r="H574" t="s">
        <v>136</v>
      </c>
      <c r="I574" t="s">
        <v>46</v>
      </c>
      <c r="J574" t="s">
        <v>118</v>
      </c>
      <c r="K574">
        <v>48</v>
      </c>
      <c r="L574">
        <v>2.54</v>
      </c>
      <c r="N574" s="1"/>
      <c r="O574" t="s">
        <v>57</v>
      </c>
      <c r="P574">
        <v>14255.41</v>
      </c>
      <c r="Q574" t="s">
        <v>58</v>
      </c>
      <c r="R574" t="s">
        <v>59</v>
      </c>
      <c r="S574" t="s">
        <v>96</v>
      </c>
      <c r="T574" t="s">
        <v>121</v>
      </c>
      <c r="U574" t="s">
        <v>49</v>
      </c>
      <c r="V574" t="s">
        <v>49</v>
      </c>
      <c r="W574" t="s">
        <v>57</v>
      </c>
      <c r="X574">
        <f>YEAR(Table1[[#This Row],[BookingDate]])</f>
        <v>2024</v>
      </c>
      <c r="Y574" t="str">
        <f>TEXT(Table1[[#This Row],[BookingDate]],"mmm")</f>
        <v>May</v>
      </c>
      <c r="Z574" t="str">
        <f>TEXT(Table1[[#This Row],[BookingDate]],"mmm-yyy")</f>
        <v>May-2024</v>
      </c>
      <c r="AA574" t="str">
        <f>IF(Table1[[#This Row],[ResolutionHours]]="","Pending",IF(Table1[[#This Row],[ResolutionHours]]&lt;=4,"0-4 Hours",IF(Table1[[#This Row],[ResolutionHours]]&lt;=8,"5-8 Hours",IF(Table1[[#This Row],[ResolutionHours]]&lt;=24,"9-24 Hours",IF(Table1[[#This Row],[ResolutionHours]]&lt;=48,"25-48 Hours","48+ Hours")))))</f>
        <v>Pending</v>
      </c>
      <c r="AB574" t="str">
        <f>IF(Table1[[#This Row],[ResolutionHours]]="","",Table1[[#This Row],[ResolutionHours]]-Table1[[#This Row],[SLATargetHours]])</f>
        <v/>
      </c>
    </row>
    <row r="575" spans="1:28" x14ac:dyDescent="0.25">
      <c r="A575" t="s">
        <v>2714</v>
      </c>
      <c r="B575" t="s">
        <v>2126</v>
      </c>
      <c r="C575" s="1">
        <v>45428.286319444444</v>
      </c>
      <c r="D575" t="s">
        <v>87</v>
      </c>
      <c r="E575" t="s">
        <v>2138</v>
      </c>
      <c r="F575" t="s">
        <v>72</v>
      </c>
      <c r="G575" t="s">
        <v>2128</v>
      </c>
      <c r="H575" t="s">
        <v>63</v>
      </c>
      <c r="I575" t="s">
        <v>55</v>
      </c>
      <c r="J575" t="s">
        <v>120</v>
      </c>
      <c r="K575">
        <v>72</v>
      </c>
      <c r="L575">
        <v>3.75</v>
      </c>
      <c r="N575" s="1"/>
      <c r="O575" t="s">
        <v>57</v>
      </c>
      <c r="P575">
        <v>14249.13</v>
      </c>
      <c r="Q575" t="s">
        <v>66</v>
      </c>
      <c r="R575" t="s">
        <v>92</v>
      </c>
      <c r="S575" t="s">
        <v>46</v>
      </c>
      <c r="T575" t="s">
        <v>75</v>
      </c>
      <c r="U575" t="s">
        <v>49</v>
      </c>
      <c r="V575" t="s">
        <v>49</v>
      </c>
      <c r="W575" t="s">
        <v>57</v>
      </c>
      <c r="X575">
        <f>YEAR(Table1[[#This Row],[BookingDate]])</f>
        <v>2024</v>
      </c>
      <c r="Y575" t="str">
        <f>TEXT(Table1[[#This Row],[BookingDate]],"mmm")</f>
        <v>May</v>
      </c>
      <c r="Z575" t="str">
        <f>TEXT(Table1[[#This Row],[BookingDate]],"mmm-yyy")</f>
        <v>May-2024</v>
      </c>
      <c r="AA575" t="str">
        <f>IF(Table1[[#This Row],[ResolutionHours]]="","Pending",IF(Table1[[#This Row],[ResolutionHours]]&lt;=4,"0-4 Hours",IF(Table1[[#This Row],[ResolutionHours]]&lt;=8,"5-8 Hours",IF(Table1[[#This Row],[ResolutionHours]]&lt;=24,"9-24 Hours",IF(Table1[[#This Row],[ResolutionHours]]&lt;=48,"25-48 Hours","48+ Hours")))))</f>
        <v>Pending</v>
      </c>
      <c r="AB575" t="str">
        <f>IF(Table1[[#This Row],[ResolutionHours]]="","",Table1[[#This Row],[ResolutionHours]]-Table1[[#This Row],[SLATargetHours]])</f>
        <v/>
      </c>
    </row>
    <row r="576" spans="1:28" x14ac:dyDescent="0.25">
      <c r="A576" t="s">
        <v>2604</v>
      </c>
      <c r="B576" t="s">
        <v>2126</v>
      </c>
      <c r="C576" s="1">
        <v>45428.608148148152</v>
      </c>
      <c r="D576" t="s">
        <v>36</v>
      </c>
      <c r="E576" t="s">
        <v>2163</v>
      </c>
      <c r="F576" t="s">
        <v>126</v>
      </c>
      <c r="G576" t="s">
        <v>2128</v>
      </c>
      <c r="H576" t="s">
        <v>40</v>
      </c>
      <c r="I576" t="s">
        <v>55</v>
      </c>
      <c r="J576" t="s">
        <v>78</v>
      </c>
      <c r="K576">
        <v>48</v>
      </c>
      <c r="L576">
        <v>7.24</v>
      </c>
      <c r="M576">
        <v>46.15</v>
      </c>
      <c r="N576" s="1">
        <v>45430.531148344897</v>
      </c>
      <c r="O576" t="s">
        <v>43</v>
      </c>
      <c r="P576">
        <v>46.15</v>
      </c>
      <c r="Q576" t="s">
        <v>58</v>
      </c>
      <c r="R576" t="s">
        <v>45</v>
      </c>
      <c r="S576" t="s">
        <v>68</v>
      </c>
      <c r="T576" t="s">
        <v>61</v>
      </c>
      <c r="U576" t="s">
        <v>49</v>
      </c>
      <c r="V576" t="s">
        <v>49</v>
      </c>
      <c r="W576" t="s">
        <v>43</v>
      </c>
      <c r="X576">
        <f>YEAR(Table1[[#This Row],[BookingDate]])</f>
        <v>2024</v>
      </c>
      <c r="Y576" t="str">
        <f>TEXT(Table1[[#This Row],[BookingDate]],"mmm")</f>
        <v>May</v>
      </c>
      <c r="Z576" t="str">
        <f>TEXT(Table1[[#This Row],[BookingDate]],"mmm-yyy")</f>
        <v>May-2024</v>
      </c>
      <c r="AA576" t="str">
        <f>IF(Table1[[#This Row],[ResolutionHours]]="","Pending",IF(Table1[[#This Row],[ResolutionHours]]&lt;=4,"0-4 Hours",IF(Table1[[#This Row],[ResolutionHours]]&lt;=8,"5-8 Hours",IF(Table1[[#This Row],[ResolutionHours]]&lt;=24,"9-24 Hours",IF(Table1[[#This Row],[ResolutionHours]]&lt;=48,"25-48 Hours","48+ Hours")))))</f>
        <v>25-48 Hours</v>
      </c>
      <c r="AB576">
        <f>IF(Table1[[#This Row],[ResolutionHours]]="","",Table1[[#This Row],[ResolutionHours]]-Table1[[#This Row],[SLATargetHours]])</f>
        <v>-1.8500000000000014</v>
      </c>
    </row>
    <row r="577" spans="1:28" x14ac:dyDescent="0.25">
      <c r="A577" t="s">
        <v>2657</v>
      </c>
      <c r="B577" t="s">
        <v>2126</v>
      </c>
      <c r="C577" s="1">
        <v>45428.658692129633</v>
      </c>
      <c r="D577" t="s">
        <v>36</v>
      </c>
      <c r="E577" t="s">
        <v>2138</v>
      </c>
      <c r="F577" t="s">
        <v>130</v>
      </c>
      <c r="G577" t="s">
        <v>2128</v>
      </c>
      <c r="H577" t="s">
        <v>136</v>
      </c>
      <c r="I577" t="s">
        <v>64</v>
      </c>
      <c r="J577" t="s">
        <v>106</v>
      </c>
      <c r="K577">
        <v>48</v>
      </c>
      <c r="L577">
        <v>4.3</v>
      </c>
      <c r="N577" s="1"/>
      <c r="O577" t="s">
        <v>57</v>
      </c>
      <c r="P577">
        <v>14240.19</v>
      </c>
      <c r="Q577" t="s">
        <v>66</v>
      </c>
      <c r="R577" t="s">
        <v>114</v>
      </c>
      <c r="S577" t="s">
        <v>68</v>
      </c>
      <c r="T577" t="s">
        <v>85</v>
      </c>
      <c r="U577" t="s">
        <v>49</v>
      </c>
      <c r="V577" t="s">
        <v>49</v>
      </c>
      <c r="W577" t="s">
        <v>57</v>
      </c>
      <c r="X577">
        <f>YEAR(Table1[[#This Row],[BookingDate]])</f>
        <v>2024</v>
      </c>
      <c r="Y577" t="str">
        <f>TEXT(Table1[[#This Row],[BookingDate]],"mmm")</f>
        <v>May</v>
      </c>
      <c r="Z577" t="str">
        <f>TEXT(Table1[[#This Row],[BookingDate]],"mmm-yyy")</f>
        <v>May-2024</v>
      </c>
      <c r="AA577" t="str">
        <f>IF(Table1[[#This Row],[ResolutionHours]]="","Pending",IF(Table1[[#This Row],[ResolutionHours]]&lt;=4,"0-4 Hours",IF(Table1[[#This Row],[ResolutionHours]]&lt;=8,"5-8 Hours",IF(Table1[[#This Row],[ResolutionHours]]&lt;=24,"9-24 Hours",IF(Table1[[#This Row],[ResolutionHours]]&lt;=48,"25-48 Hours","48+ Hours")))))</f>
        <v>Pending</v>
      </c>
      <c r="AB577" t="str">
        <f>IF(Table1[[#This Row],[ResolutionHours]]="","",Table1[[#This Row],[ResolutionHours]]-Table1[[#This Row],[SLATargetHours]])</f>
        <v/>
      </c>
    </row>
    <row r="578" spans="1:28" x14ac:dyDescent="0.25">
      <c r="A578" t="s">
        <v>2031</v>
      </c>
      <c r="B578" t="s">
        <v>1116</v>
      </c>
      <c r="C578" s="1">
        <v>45428.869664351849</v>
      </c>
      <c r="D578" t="s">
        <v>36</v>
      </c>
      <c r="E578" t="s">
        <v>1140</v>
      </c>
      <c r="F578" t="s">
        <v>90</v>
      </c>
      <c r="G578" t="s">
        <v>1118</v>
      </c>
      <c r="H578" t="s">
        <v>40</v>
      </c>
      <c r="I578" t="s">
        <v>64</v>
      </c>
      <c r="J578" t="s">
        <v>56</v>
      </c>
      <c r="K578">
        <v>48</v>
      </c>
      <c r="L578">
        <v>2.08</v>
      </c>
      <c r="M578">
        <v>3.85</v>
      </c>
      <c r="N578" s="1">
        <v>45429.030053668983</v>
      </c>
      <c r="O578" t="s">
        <v>43</v>
      </c>
      <c r="P578">
        <v>3.85</v>
      </c>
      <c r="Q578" t="s">
        <v>66</v>
      </c>
      <c r="R578" t="s">
        <v>67</v>
      </c>
      <c r="S578" t="s">
        <v>60</v>
      </c>
      <c r="T578" t="s">
        <v>97</v>
      </c>
      <c r="U578" t="s">
        <v>49</v>
      </c>
      <c r="V578" t="s">
        <v>49</v>
      </c>
      <c r="W578" t="s">
        <v>43</v>
      </c>
      <c r="X578">
        <f>YEAR(Table1[[#This Row],[BookingDate]])</f>
        <v>2024</v>
      </c>
      <c r="Y578" t="str">
        <f>TEXT(Table1[[#This Row],[BookingDate]],"mmm")</f>
        <v>May</v>
      </c>
      <c r="Z578" t="str">
        <f>TEXT(Table1[[#This Row],[BookingDate]],"mmm-yyy")</f>
        <v>May-2024</v>
      </c>
      <c r="AA578" t="str">
        <f>IF(Table1[[#This Row],[ResolutionHours]]="","Pending",IF(Table1[[#This Row],[ResolutionHours]]&lt;=4,"0-4 Hours",IF(Table1[[#This Row],[ResolutionHours]]&lt;=8,"5-8 Hours",IF(Table1[[#This Row],[ResolutionHours]]&lt;=24,"9-24 Hours",IF(Table1[[#This Row],[ResolutionHours]]&lt;=48,"25-48 Hours","48+ Hours")))))</f>
        <v>0-4 Hours</v>
      </c>
      <c r="AB578">
        <f>IF(Table1[[#This Row],[ResolutionHours]]="","",Table1[[#This Row],[ResolutionHours]]-Table1[[#This Row],[SLATargetHours]])</f>
        <v>-44.15</v>
      </c>
    </row>
    <row r="579" spans="1:28" x14ac:dyDescent="0.25">
      <c r="A579" t="s">
        <v>367</v>
      </c>
      <c r="B579" t="s">
        <v>35</v>
      </c>
      <c r="C579" s="1">
        <v>45429.592592592591</v>
      </c>
      <c r="D579" t="s">
        <v>51</v>
      </c>
      <c r="E579" t="s">
        <v>71</v>
      </c>
      <c r="F579" t="s">
        <v>38</v>
      </c>
      <c r="G579" t="s">
        <v>39</v>
      </c>
      <c r="H579" t="s">
        <v>40</v>
      </c>
      <c r="I579" t="s">
        <v>41</v>
      </c>
      <c r="J579" t="s">
        <v>65</v>
      </c>
      <c r="K579">
        <v>24</v>
      </c>
      <c r="L579">
        <v>0.22</v>
      </c>
      <c r="M579">
        <v>4.92</v>
      </c>
      <c r="N579" s="1">
        <v>45429.797745532407</v>
      </c>
      <c r="O579" t="s">
        <v>43</v>
      </c>
      <c r="P579">
        <v>4.92</v>
      </c>
      <c r="Q579" t="s">
        <v>58</v>
      </c>
      <c r="R579" t="s">
        <v>92</v>
      </c>
      <c r="S579" t="s">
        <v>60</v>
      </c>
      <c r="T579" t="s">
        <v>75</v>
      </c>
      <c r="U579" t="s">
        <v>49</v>
      </c>
      <c r="V579" t="s">
        <v>49</v>
      </c>
      <c r="W579" t="s">
        <v>43</v>
      </c>
      <c r="X579">
        <f>YEAR(Table1[[#This Row],[BookingDate]])</f>
        <v>2024</v>
      </c>
      <c r="Y579" t="str">
        <f>TEXT(Table1[[#This Row],[BookingDate]],"mmm")</f>
        <v>May</v>
      </c>
      <c r="Z579" t="str">
        <f>TEXT(Table1[[#This Row],[BookingDate]],"mmm-yyy")</f>
        <v>May-2024</v>
      </c>
      <c r="AA579" t="str">
        <f>IF(Table1[[#This Row],[ResolutionHours]]="","Pending",IF(Table1[[#This Row],[ResolutionHours]]&lt;=4,"0-4 Hours",IF(Table1[[#This Row],[ResolutionHours]]&lt;=8,"5-8 Hours",IF(Table1[[#This Row],[ResolutionHours]]&lt;=24,"9-24 Hours",IF(Table1[[#This Row],[ResolutionHours]]&lt;=48,"25-48 Hours","48+ Hours")))))</f>
        <v>5-8 Hours</v>
      </c>
      <c r="AB579">
        <f>IF(Table1[[#This Row],[ResolutionHours]]="","",Table1[[#This Row],[ResolutionHours]]-Table1[[#This Row],[SLATargetHours]])</f>
        <v>-19.079999999999998</v>
      </c>
    </row>
    <row r="580" spans="1:28" x14ac:dyDescent="0.25">
      <c r="A580" t="s">
        <v>1133</v>
      </c>
      <c r="B580" t="s">
        <v>1116</v>
      </c>
      <c r="C580" s="1">
        <v>45430.317256944443</v>
      </c>
      <c r="D580" t="s">
        <v>51</v>
      </c>
      <c r="E580" t="s">
        <v>1134</v>
      </c>
      <c r="F580" t="s">
        <v>90</v>
      </c>
      <c r="G580" t="s">
        <v>1118</v>
      </c>
      <c r="H580" t="s">
        <v>40</v>
      </c>
      <c r="I580" t="s">
        <v>82</v>
      </c>
      <c r="J580" t="s">
        <v>165</v>
      </c>
      <c r="K580">
        <v>24</v>
      </c>
      <c r="L580">
        <v>0.95</v>
      </c>
      <c r="M580">
        <v>14.77</v>
      </c>
      <c r="N580" s="1">
        <v>45430.932473067129</v>
      </c>
      <c r="O580" t="s">
        <v>43</v>
      </c>
      <c r="P580">
        <v>14.77</v>
      </c>
      <c r="Q580" t="s">
        <v>44</v>
      </c>
      <c r="R580" t="s">
        <v>59</v>
      </c>
      <c r="S580" t="s">
        <v>46</v>
      </c>
      <c r="T580" t="s">
        <v>69</v>
      </c>
      <c r="U580" t="s">
        <v>49</v>
      </c>
      <c r="V580" t="s">
        <v>49</v>
      </c>
      <c r="W580" t="s">
        <v>43</v>
      </c>
      <c r="X580">
        <f>YEAR(Table1[[#This Row],[BookingDate]])</f>
        <v>2024</v>
      </c>
      <c r="Y580" t="str">
        <f>TEXT(Table1[[#This Row],[BookingDate]],"mmm")</f>
        <v>May</v>
      </c>
      <c r="Z580" t="str">
        <f>TEXT(Table1[[#This Row],[BookingDate]],"mmm-yyy")</f>
        <v>May-2024</v>
      </c>
      <c r="AA580" t="str">
        <f>IF(Table1[[#This Row],[ResolutionHours]]="","Pending",IF(Table1[[#This Row],[ResolutionHours]]&lt;=4,"0-4 Hours",IF(Table1[[#This Row],[ResolutionHours]]&lt;=8,"5-8 Hours",IF(Table1[[#This Row],[ResolutionHours]]&lt;=24,"9-24 Hours",IF(Table1[[#This Row],[ResolutionHours]]&lt;=48,"25-48 Hours","48+ Hours")))))</f>
        <v>9-24 Hours</v>
      </c>
      <c r="AB580">
        <f>IF(Table1[[#This Row],[ResolutionHours]]="","",Table1[[#This Row],[ResolutionHours]]-Table1[[#This Row],[SLATargetHours]])</f>
        <v>-9.23</v>
      </c>
    </row>
    <row r="581" spans="1:28" x14ac:dyDescent="0.25">
      <c r="A581" t="s">
        <v>186</v>
      </c>
      <c r="B581" t="s">
        <v>35</v>
      </c>
      <c r="C581" s="1">
        <v>45430.503553240742</v>
      </c>
      <c r="D581" t="s">
        <v>51</v>
      </c>
      <c r="E581" t="s">
        <v>77</v>
      </c>
      <c r="F581" t="s">
        <v>53</v>
      </c>
      <c r="G581" t="s">
        <v>39</v>
      </c>
      <c r="H581" t="s">
        <v>54</v>
      </c>
      <c r="I581" t="s">
        <v>55</v>
      </c>
      <c r="J581" t="s">
        <v>99</v>
      </c>
      <c r="K581">
        <v>24</v>
      </c>
      <c r="L581">
        <v>1.42</v>
      </c>
      <c r="N581" s="1"/>
      <c r="O581" t="s">
        <v>57</v>
      </c>
      <c r="P581">
        <v>14195.91</v>
      </c>
      <c r="Q581" t="s">
        <v>66</v>
      </c>
      <c r="R581" t="s">
        <v>114</v>
      </c>
      <c r="S581" t="s">
        <v>60</v>
      </c>
      <c r="T581" t="s">
        <v>97</v>
      </c>
      <c r="U581" t="s">
        <v>49</v>
      </c>
      <c r="V581" t="s">
        <v>49</v>
      </c>
      <c r="W581" t="s">
        <v>57</v>
      </c>
      <c r="X581">
        <f>YEAR(Table1[[#This Row],[BookingDate]])</f>
        <v>2024</v>
      </c>
      <c r="Y581" t="str">
        <f>TEXT(Table1[[#This Row],[BookingDate]],"mmm")</f>
        <v>May</v>
      </c>
      <c r="Z581" t="str">
        <f>TEXT(Table1[[#This Row],[BookingDate]],"mmm-yyy")</f>
        <v>May-2024</v>
      </c>
      <c r="AA581" t="str">
        <f>IF(Table1[[#This Row],[ResolutionHours]]="","Pending",IF(Table1[[#This Row],[ResolutionHours]]&lt;=4,"0-4 Hours",IF(Table1[[#This Row],[ResolutionHours]]&lt;=8,"5-8 Hours",IF(Table1[[#This Row],[ResolutionHours]]&lt;=24,"9-24 Hours",IF(Table1[[#This Row],[ResolutionHours]]&lt;=48,"25-48 Hours","48+ Hours")))))</f>
        <v>Pending</v>
      </c>
      <c r="AB581" t="str">
        <f>IF(Table1[[#This Row],[ResolutionHours]]="","",Table1[[#This Row],[ResolutionHours]]-Table1[[#This Row],[SLATargetHours]])</f>
        <v/>
      </c>
    </row>
    <row r="582" spans="1:28" x14ac:dyDescent="0.25">
      <c r="A582" t="s">
        <v>1901</v>
      </c>
      <c r="B582" t="s">
        <v>1116</v>
      </c>
      <c r="C582" s="1">
        <v>45431.091550925928</v>
      </c>
      <c r="D582" t="s">
        <v>36</v>
      </c>
      <c r="E582" t="s">
        <v>1129</v>
      </c>
      <c r="F582" t="s">
        <v>90</v>
      </c>
      <c r="G582" t="s">
        <v>1118</v>
      </c>
      <c r="H582" t="s">
        <v>40</v>
      </c>
      <c r="I582" t="s">
        <v>82</v>
      </c>
      <c r="J582" t="s">
        <v>134</v>
      </c>
      <c r="K582">
        <v>48</v>
      </c>
      <c r="L582">
        <v>1.32</v>
      </c>
      <c r="M582">
        <v>51.76</v>
      </c>
      <c r="N582" s="1">
        <v>45433.248372858798</v>
      </c>
      <c r="O582" t="s">
        <v>128</v>
      </c>
      <c r="P582">
        <v>51.76</v>
      </c>
      <c r="Q582" t="s">
        <v>66</v>
      </c>
      <c r="R582" t="s">
        <v>59</v>
      </c>
      <c r="S582" t="s">
        <v>46</v>
      </c>
      <c r="T582" t="s">
        <v>85</v>
      </c>
      <c r="U582" t="s">
        <v>49</v>
      </c>
      <c r="V582" t="s">
        <v>49</v>
      </c>
      <c r="W582" t="s">
        <v>128</v>
      </c>
      <c r="X582">
        <f>YEAR(Table1[[#This Row],[BookingDate]])</f>
        <v>2024</v>
      </c>
      <c r="Y582" t="str">
        <f>TEXT(Table1[[#This Row],[BookingDate]],"mmm")</f>
        <v>May</v>
      </c>
      <c r="Z582" t="str">
        <f>TEXT(Table1[[#This Row],[BookingDate]],"mmm-yyy")</f>
        <v>May-2024</v>
      </c>
      <c r="AA582" t="str">
        <f>IF(Table1[[#This Row],[ResolutionHours]]="","Pending",IF(Table1[[#This Row],[ResolutionHours]]&lt;=4,"0-4 Hours",IF(Table1[[#This Row],[ResolutionHours]]&lt;=8,"5-8 Hours",IF(Table1[[#This Row],[ResolutionHours]]&lt;=24,"9-24 Hours",IF(Table1[[#This Row],[ResolutionHours]]&lt;=48,"25-48 Hours","48+ Hours")))))</f>
        <v>48+ Hours</v>
      </c>
      <c r="AB582">
        <f>IF(Table1[[#This Row],[ResolutionHours]]="","",Table1[[#This Row],[ResolutionHours]]-Table1[[#This Row],[SLATargetHours]])</f>
        <v>3.759999999999998</v>
      </c>
    </row>
    <row r="583" spans="1:28" x14ac:dyDescent="0.25">
      <c r="A583" t="s">
        <v>2042</v>
      </c>
      <c r="B583" t="s">
        <v>1116</v>
      </c>
      <c r="C583" s="1">
        <v>45431.150300925918</v>
      </c>
      <c r="D583" t="s">
        <v>51</v>
      </c>
      <c r="E583" t="s">
        <v>1140</v>
      </c>
      <c r="F583" t="s">
        <v>38</v>
      </c>
      <c r="G583" t="s">
        <v>1118</v>
      </c>
      <c r="H583" t="s">
        <v>54</v>
      </c>
      <c r="I583" t="s">
        <v>82</v>
      </c>
      <c r="J583" t="s">
        <v>78</v>
      </c>
      <c r="K583">
        <v>24</v>
      </c>
      <c r="L583">
        <v>2.23</v>
      </c>
      <c r="N583" s="1"/>
      <c r="O583" t="s">
        <v>57</v>
      </c>
      <c r="P583">
        <v>14180.39</v>
      </c>
      <c r="Q583" t="s">
        <v>66</v>
      </c>
      <c r="R583" t="s">
        <v>92</v>
      </c>
      <c r="S583" t="s">
        <v>79</v>
      </c>
      <c r="T583" t="s">
        <v>61</v>
      </c>
      <c r="U583" t="s">
        <v>49</v>
      </c>
      <c r="V583" t="s">
        <v>49</v>
      </c>
      <c r="W583" t="s">
        <v>57</v>
      </c>
      <c r="X583">
        <f>YEAR(Table1[[#This Row],[BookingDate]])</f>
        <v>2024</v>
      </c>
      <c r="Y583" t="str">
        <f>TEXT(Table1[[#This Row],[BookingDate]],"mmm")</f>
        <v>May</v>
      </c>
      <c r="Z583" t="str">
        <f>TEXT(Table1[[#This Row],[BookingDate]],"mmm-yyy")</f>
        <v>May-2024</v>
      </c>
      <c r="AA583" t="str">
        <f>IF(Table1[[#This Row],[ResolutionHours]]="","Pending",IF(Table1[[#This Row],[ResolutionHours]]&lt;=4,"0-4 Hours",IF(Table1[[#This Row],[ResolutionHours]]&lt;=8,"5-8 Hours",IF(Table1[[#This Row],[ResolutionHours]]&lt;=24,"9-24 Hours",IF(Table1[[#This Row],[ResolutionHours]]&lt;=48,"25-48 Hours","48+ Hours")))))</f>
        <v>Pending</v>
      </c>
      <c r="AB583" t="str">
        <f>IF(Table1[[#This Row],[ResolutionHours]]="","",Table1[[#This Row],[ResolutionHours]]-Table1[[#This Row],[SLATargetHours]])</f>
        <v/>
      </c>
    </row>
    <row r="584" spans="1:28" x14ac:dyDescent="0.25">
      <c r="A584" t="s">
        <v>1781</v>
      </c>
      <c r="B584" t="s">
        <v>1116</v>
      </c>
      <c r="C584" s="1">
        <v>45431.435682870368</v>
      </c>
      <c r="D584" t="s">
        <v>36</v>
      </c>
      <c r="E584" t="s">
        <v>1120</v>
      </c>
      <c r="F584" t="s">
        <v>130</v>
      </c>
      <c r="G584" t="s">
        <v>1118</v>
      </c>
      <c r="H584" t="s">
        <v>40</v>
      </c>
      <c r="I584" t="s">
        <v>64</v>
      </c>
      <c r="J584" t="s">
        <v>134</v>
      </c>
      <c r="K584">
        <v>48</v>
      </c>
      <c r="L584">
        <v>2.39</v>
      </c>
      <c r="M584">
        <v>22.14</v>
      </c>
      <c r="N584" s="1">
        <v>45432.358188692131</v>
      </c>
      <c r="O584" t="s">
        <v>43</v>
      </c>
      <c r="P584">
        <v>22.14</v>
      </c>
      <c r="Q584" t="s">
        <v>58</v>
      </c>
      <c r="R584" t="s">
        <v>45</v>
      </c>
      <c r="S584" t="s">
        <v>96</v>
      </c>
      <c r="T584" t="s">
        <v>75</v>
      </c>
      <c r="U584" t="s">
        <v>49</v>
      </c>
      <c r="V584" t="s">
        <v>49</v>
      </c>
      <c r="W584" t="s">
        <v>43</v>
      </c>
      <c r="X584">
        <f>YEAR(Table1[[#This Row],[BookingDate]])</f>
        <v>2024</v>
      </c>
      <c r="Y584" t="str">
        <f>TEXT(Table1[[#This Row],[BookingDate]],"mmm")</f>
        <v>May</v>
      </c>
      <c r="Z584" t="str">
        <f>TEXT(Table1[[#This Row],[BookingDate]],"mmm-yyy")</f>
        <v>May-2024</v>
      </c>
      <c r="AA584" t="str">
        <f>IF(Table1[[#This Row],[ResolutionHours]]="","Pending",IF(Table1[[#This Row],[ResolutionHours]]&lt;=4,"0-4 Hours",IF(Table1[[#This Row],[ResolutionHours]]&lt;=8,"5-8 Hours",IF(Table1[[#This Row],[ResolutionHours]]&lt;=24,"9-24 Hours",IF(Table1[[#This Row],[ResolutionHours]]&lt;=48,"25-48 Hours","48+ Hours")))))</f>
        <v>9-24 Hours</v>
      </c>
      <c r="AB584">
        <f>IF(Table1[[#This Row],[ResolutionHours]]="","",Table1[[#This Row],[ResolutionHours]]-Table1[[#This Row],[SLATargetHours]])</f>
        <v>-25.86</v>
      </c>
    </row>
    <row r="585" spans="1:28" x14ac:dyDescent="0.25">
      <c r="A585" t="s">
        <v>2720</v>
      </c>
      <c r="B585" t="s">
        <v>2126</v>
      </c>
      <c r="C585" s="1">
        <v>45431.477349537039</v>
      </c>
      <c r="D585" t="s">
        <v>104</v>
      </c>
      <c r="E585" t="s">
        <v>2127</v>
      </c>
      <c r="F585" t="s">
        <v>53</v>
      </c>
      <c r="G585" t="s">
        <v>2128</v>
      </c>
      <c r="H585" t="s">
        <v>136</v>
      </c>
      <c r="I585" t="s">
        <v>82</v>
      </c>
      <c r="J585" t="s">
        <v>78</v>
      </c>
      <c r="K585">
        <v>8</v>
      </c>
      <c r="L585">
        <v>0.6</v>
      </c>
      <c r="N585" s="1"/>
      <c r="O585" t="s">
        <v>57</v>
      </c>
      <c r="P585">
        <v>14172.54</v>
      </c>
      <c r="Q585" t="s">
        <v>58</v>
      </c>
      <c r="R585" t="s">
        <v>59</v>
      </c>
      <c r="S585" t="s">
        <v>79</v>
      </c>
      <c r="T585" t="s">
        <v>115</v>
      </c>
      <c r="U585" t="s">
        <v>49</v>
      </c>
      <c r="V585" t="s">
        <v>48</v>
      </c>
      <c r="W585" t="s">
        <v>57</v>
      </c>
      <c r="X585">
        <f>YEAR(Table1[[#This Row],[BookingDate]])</f>
        <v>2024</v>
      </c>
      <c r="Y585" t="str">
        <f>TEXT(Table1[[#This Row],[BookingDate]],"mmm")</f>
        <v>May</v>
      </c>
      <c r="Z585" t="str">
        <f>TEXT(Table1[[#This Row],[BookingDate]],"mmm-yyy")</f>
        <v>May-2024</v>
      </c>
      <c r="AA585" t="str">
        <f>IF(Table1[[#This Row],[ResolutionHours]]="","Pending",IF(Table1[[#This Row],[ResolutionHours]]&lt;=4,"0-4 Hours",IF(Table1[[#This Row],[ResolutionHours]]&lt;=8,"5-8 Hours",IF(Table1[[#This Row],[ResolutionHours]]&lt;=24,"9-24 Hours",IF(Table1[[#This Row],[ResolutionHours]]&lt;=48,"25-48 Hours","48+ Hours")))))</f>
        <v>Pending</v>
      </c>
      <c r="AB585" t="str">
        <f>IF(Table1[[#This Row],[ResolutionHours]]="","",Table1[[#This Row],[ResolutionHours]]-Table1[[#This Row],[SLATargetHours]])</f>
        <v/>
      </c>
    </row>
    <row r="586" spans="1:28" x14ac:dyDescent="0.25">
      <c r="A586" t="s">
        <v>2198</v>
      </c>
      <c r="B586" t="s">
        <v>2126</v>
      </c>
      <c r="C586" s="1">
        <v>45432.107175925928</v>
      </c>
      <c r="D586" t="s">
        <v>87</v>
      </c>
      <c r="E586" t="s">
        <v>2134</v>
      </c>
      <c r="F586" t="s">
        <v>53</v>
      </c>
      <c r="G586" t="s">
        <v>2128</v>
      </c>
      <c r="H586" t="s">
        <v>54</v>
      </c>
      <c r="I586" t="s">
        <v>82</v>
      </c>
      <c r="J586" t="s">
        <v>110</v>
      </c>
      <c r="K586">
        <v>72</v>
      </c>
      <c r="L586">
        <v>5.14</v>
      </c>
      <c r="N586" s="1"/>
      <c r="O586" t="s">
        <v>57</v>
      </c>
      <c r="P586">
        <v>14157.43</v>
      </c>
      <c r="Q586" t="s">
        <v>44</v>
      </c>
      <c r="R586" t="s">
        <v>67</v>
      </c>
      <c r="S586" t="s">
        <v>60</v>
      </c>
      <c r="T586" t="s">
        <v>121</v>
      </c>
      <c r="U586" t="s">
        <v>49</v>
      </c>
      <c r="V586" t="s">
        <v>49</v>
      </c>
      <c r="W586" t="s">
        <v>57</v>
      </c>
      <c r="X586">
        <f>YEAR(Table1[[#This Row],[BookingDate]])</f>
        <v>2024</v>
      </c>
      <c r="Y586" t="str">
        <f>TEXT(Table1[[#This Row],[BookingDate]],"mmm")</f>
        <v>May</v>
      </c>
      <c r="Z586" t="str">
        <f>TEXT(Table1[[#This Row],[BookingDate]],"mmm-yyy")</f>
        <v>May-2024</v>
      </c>
      <c r="AA586" t="str">
        <f>IF(Table1[[#This Row],[ResolutionHours]]="","Pending",IF(Table1[[#This Row],[ResolutionHours]]&lt;=4,"0-4 Hours",IF(Table1[[#This Row],[ResolutionHours]]&lt;=8,"5-8 Hours",IF(Table1[[#This Row],[ResolutionHours]]&lt;=24,"9-24 Hours",IF(Table1[[#This Row],[ResolutionHours]]&lt;=48,"25-48 Hours","48+ Hours")))))</f>
        <v>Pending</v>
      </c>
      <c r="AB586" t="str">
        <f>IF(Table1[[#This Row],[ResolutionHours]]="","",Table1[[#This Row],[ResolutionHours]]-Table1[[#This Row],[SLATargetHours]])</f>
        <v/>
      </c>
    </row>
    <row r="587" spans="1:28" x14ac:dyDescent="0.25">
      <c r="A587" t="s">
        <v>1475</v>
      </c>
      <c r="B587" t="s">
        <v>1116</v>
      </c>
      <c r="C587" s="1">
        <v>45432.116562499999</v>
      </c>
      <c r="D587" t="s">
        <v>87</v>
      </c>
      <c r="E587" t="s">
        <v>1120</v>
      </c>
      <c r="F587" t="s">
        <v>95</v>
      </c>
      <c r="G587" t="s">
        <v>1118</v>
      </c>
      <c r="H587" t="s">
        <v>54</v>
      </c>
      <c r="I587" t="s">
        <v>46</v>
      </c>
      <c r="J587" t="s">
        <v>83</v>
      </c>
      <c r="K587">
        <v>72</v>
      </c>
      <c r="L587">
        <v>6.37</v>
      </c>
      <c r="N587" s="1"/>
      <c r="O587" t="s">
        <v>57</v>
      </c>
      <c r="P587">
        <v>14157.2</v>
      </c>
      <c r="Q587" t="s">
        <v>66</v>
      </c>
      <c r="R587" t="s">
        <v>114</v>
      </c>
      <c r="S587" t="s">
        <v>46</v>
      </c>
      <c r="T587" t="s">
        <v>61</v>
      </c>
      <c r="U587" t="s">
        <v>49</v>
      </c>
      <c r="V587" t="s">
        <v>49</v>
      </c>
      <c r="W587" t="s">
        <v>57</v>
      </c>
      <c r="X587">
        <f>YEAR(Table1[[#This Row],[BookingDate]])</f>
        <v>2024</v>
      </c>
      <c r="Y587" t="str">
        <f>TEXT(Table1[[#This Row],[BookingDate]],"mmm")</f>
        <v>May</v>
      </c>
      <c r="Z587" t="str">
        <f>TEXT(Table1[[#This Row],[BookingDate]],"mmm-yyy")</f>
        <v>May-2024</v>
      </c>
      <c r="AA587" t="str">
        <f>IF(Table1[[#This Row],[ResolutionHours]]="","Pending",IF(Table1[[#This Row],[ResolutionHours]]&lt;=4,"0-4 Hours",IF(Table1[[#This Row],[ResolutionHours]]&lt;=8,"5-8 Hours",IF(Table1[[#This Row],[ResolutionHours]]&lt;=24,"9-24 Hours",IF(Table1[[#This Row],[ResolutionHours]]&lt;=48,"25-48 Hours","48+ Hours")))))</f>
        <v>Pending</v>
      </c>
      <c r="AB587" t="str">
        <f>IF(Table1[[#This Row],[ResolutionHours]]="","",Table1[[#This Row],[ResolutionHours]]-Table1[[#This Row],[SLATargetHours]])</f>
        <v/>
      </c>
    </row>
    <row r="588" spans="1:28" x14ac:dyDescent="0.25">
      <c r="A588" t="s">
        <v>1696</v>
      </c>
      <c r="B588" t="s">
        <v>1116</v>
      </c>
      <c r="C588" s="1">
        <v>45432.546527777777</v>
      </c>
      <c r="D588" t="s">
        <v>108</v>
      </c>
      <c r="E588" t="s">
        <v>1126</v>
      </c>
      <c r="F588" t="s">
        <v>90</v>
      </c>
      <c r="G588" t="s">
        <v>1118</v>
      </c>
      <c r="H588" t="s">
        <v>54</v>
      </c>
      <c r="I588" t="s">
        <v>55</v>
      </c>
      <c r="J588" t="s">
        <v>152</v>
      </c>
      <c r="K588">
        <v>4</v>
      </c>
      <c r="L588">
        <v>0.36</v>
      </c>
      <c r="N588" s="1"/>
      <c r="O588" t="s">
        <v>57</v>
      </c>
      <c r="P588">
        <v>14146.88</v>
      </c>
      <c r="Q588" t="s">
        <v>111</v>
      </c>
      <c r="R588" t="s">
        <v>45</v>
      </c>
      <c r="S588" t="s">
        <v>96</v>
      </c>
      <c r="T588" t="s">
        <v>61</v>
      </c>
      <c r="U588" t="s">
        <v>49</v>
      </c>
      <c r="V588" t="s">
        <v>48</v>
      </c>
      <c r="W588" t="s">
        <v>57</v>
      </c>
      <c r="X588">
        <f>YEAR(Table1[[#This Row],[BookingDate]])</f>
        <v>2024</v>
      </c>
      <c r="Y588" t="str">
        <f>TEXT(Table1[[#This Row],[BookingDate]],"mmm")</f>
        <v>May</v>
      </c>
      <c r="Z588" t="str">
        <f>TEXT(Table1[[#This Row],[BookingDate]],"mmm-yyy")</f>
        <v>May-2024</v>
      </c>
      <c r="AA588" t="str">
        <f>IF(Table1[[#This Row],[ResolutionHours]]="","Pending",IF(Table1[[#This Row],[ResolutionHours]]&lt;=4,"0-4 Hours",IF(Table1[[#This Row],[ResolutionHours]]&lt;=8,"5-8 Hours",IF(Table1[[#This Row],[ResolutionHours]]&lt;=24,"9-24 Hours",IF(Table1[[#This Row],[ResolutionHours]]&lt;=48,"25-48 Hours","48+ Hours")))))</f>
        <v>Pending</v>
      </c>
      <c r="AB588" t="str">
        <f>IF(Table1[[#This Row],[ResolutionHours]]="","",Table1[[#This Row],[ResolutionHours]]-Table1[[#This Row],[SLATargetHours]])</f>
        <v/>
      </c>
    </row>
    <row r="589" spans="1:28" x14ac:dyDescent="0.25">
      <c r="A589" t="s">
        <v>1352</v>
      </c>
      <c r="B589" t="s">
        <v>1116</v>
      </c>
      <c r="C589" s="1">
        <v>45432.571608796286</v>
      </c>
      <c r="D589" t="s">
        <v>87</v>
      </c>
      <c r="E589" t="s">
        <v>1134</v>
      </c>
      <c r="F589" t="s">
        <v>90</v>
      </c>
      <c r="G589" t="s">
        <v>1118</v>
      </c>
      <c r="H589" t="s">
        <v>63</v>
      </c>
      <c r="I589" t="s">
        <v>46</v>
      </c>
      <c r="J589" t="s">
        <v>106</v>
      </c>
      <c r="K589">
        <v>72</v>
      </c>
      <c r="L589">
        <v>11.36</v>
      </c>
      <c r="N589" s="1"/>
      <c r="O589" t="s">
        <v>57</v>
      </c>
      <c r="P589">
        <v>14146.28</v>
      </c>
      <c r="Q589" t="s">
        <v>58</v>
      </c>
      <c r="R589" t="s">
        <v>45</v>
      </c>
      <c r="S589" t="s">
        <v>68</v>
      </c>
      <c r="T589" t="s">
        <v>97</v>
      </c>
      <c r="U589" t="s">
        <v>49</v>
      </c>
      <c r="V589" t="s">
        <v>49</v>
      </c>
      <c r="W589" t="s">
        <v>57</v>
      </c>
      <c r="X589">
        <f>YEAR(Table1[[#This Row],[BookingDate]])</f>
        <v>2024</v>
      </c>
      <c r="Y589" t="str">
        <f>TEXT(Table1[[#This Row],[BookingDate]],"mmm")</f>
        <v>May</v>
      </c>
      <c r="Z589" t="str">
        <f>TEXT(Table1[[#This Row],[BookingDate]],"mmm-yyy")</f>
        <v>May-2024</v>
      </c>
      <c r="AA589" t="str">
        <f>IF(Table1[[#This Row],[ResolutionHours]]="","Pending",IF(Table1[[#This Row],[ResolutionHours]]&lt;=4,"0-4 Hours",IF(Table1[[#This Row],[ResolutionHours]]&lt;=8,"5-8 Hours",IF(Table1[[#This Row],[ResolutionHours]]&lt;=24,"9-24 Hours",IF(Table1[[#This Row],[ResolutionHours]]&lt;=48,"25-48 Hours","48+ Hours")))))</f>
        <v>Pending</v>
      </c>
      <c r="AB589" t="str">
        <f>IF(Table1[[#This Row],[ResolutionHours]]="","",Table1[[#This Row],[ResolutionHours]]-Table1[[#This Row],[SLATargetHours]])</f>
        <v/>
      </c>
    </row>
    <row r="590" spans="1:28" x14ac:dyDescent="0.25">
      <c r="A590" t="s">
        <v>637</v>
      </c>
      <c r="B590" t="s">
        <v>35</v>
      </c>
      <c r="C590" s="1">
        <v>45432.572268518517</v>
      </c>
      <c r="D590" t="s">
        <v>51</v>
      </c>
      <c r="E590" t="s">
        <v>37</v>
      </c>
      <c r="F590" t="s">
        <v>126</v>
      </c>
      <c r="G590" t="s">
        <v>39</v>
      </c>
      <c r="H590" t="s">
        <v>40</v>
      </c>
      <c r="I590" t="s">
        <v>46</v>
      </c>
      <c r="J590" t="s">
        <v>99</v>
      </c>
      <c r="K590">
        <v>24</v>
      </c>
      <c r="L590">
        <v>0.91</v>
      </c>
      <c r="M590">
        <v>15.74</v>
      </c>
      <c r="N590" s="1">
        <v>45433.227938379627</v>
      </c>
      <c r="O590" t="s">
        <v>43</v>
      </c>
      <c r="P590">
        <v>15.74</v>
      </c>
      <c r="Q590" t="s">
        <v>66</v>
      </c>
      <c r="R590" t="s">
        <v>67</v>
      </c>
      <c r="S590" t="s">
        <v>68</v>
      </c>
      <c r="T590" t="s">
        <v>121</v>
      </c>
      <c r="U590" t="s">
        <v>49</v>
      </c>
      <c r="V590" t="s">
        <v>49</v>
      </c>
      <c r="W590" t="s">
        <v>43</v>
      </c>
      <c r="X590">
        <f>YEAR(Table1[[#This Row],[BookingDate]])</f>
        <v>2024</v>
      </c>
      <c r="Y590" t="str">
        <f>TEXT(Table1[[#This Row],[BookingDate]],"mmm")</f>
        <v>May</v>
      </c>
      <c r="Z590" t="str">
        <f>TEXT(Table1[[#This Row],[BookingDate]],"mmm-yyy")</f>
        <v>May-2024</v>
      </c>
      <c r="AA590" t="str">
        <f>IF(Table1[[#This Row],[ResolutionHours]]="","Pending",IF(Table1[[#This Row],[ResolutionHours]]&lt;=4,"0-4 Hours",IF(Table1[[#This Row],[ResolutionHours]]&lt;=8,"5-8 Hours",IF(Table1[[#This Row],[ResolutionHours]]&lt;=24,"9-24 Hours",IF(Table1[[#This Row],[ResolutionHours]]&lt;=48,"25-48 Hours","48+ Hours")))))</f>
        <v>9-24 Hours</v>
      </c>
      <c r="AB590">
        <f>IF(Table1[[#This Row],[ResolutionHours]]="","",Table1[[#This Row],[ResolutionHours]]-Table1[[#This Row],[SLATargetHours]])</f>
        <v>-8.26</v>
      </c>
    </row>
    <row r="591" spans="1:28" x14ac:dyDescent="0.25">
      <c r="A591" t="s">
        <v>2498</v>
      </c>
      <c r="B591" t="s">
        <v>2126</v>
      </c>
      <c r="C591" s="1">
        <v>45432.877824074072</v>
      </c>
      <c r="D591" t="s">
        <v>87</v>
      </c>
      <c r="E591" t="s">
        <v>2136</v>
      </c>
      <c r="F591" t="s">
        <v>126</v>
      </c>
      <c r="G591" t="s">
        <v>2128</v>
      </c>
      <c r="H591" t="s">
        <v>40</v>
      </c>
      <c r="I591" t="s">
        <v>82</v>
      </c>
      <c r="J591" t="s">
        <v>83</v>
      </c>
      <c r="K591">
        <v>72</v>
      </c>
      <c r="L591">
        <v>13.9</v>
      </c>
      <c r="M591">
        <v>127.09</v>
      </c>
      <c r="N591" s="1">
        <v>45438.173046724543</v>
      </c>
      <c r="O591" t="s">
        <v>128</v>
      </c>
      <c r="P591">
        <v>127.09</v>
      </c>
      <c r="Q591" t="s">
        <v>58</v>
      </c>
      <c r="R591" t="s">
        <v>59</v>
      </c>
      <c r="S591" t="s">
        <v>68</v>
      </c>
      <c r="T591" t="s">
        <v>93</v>
      </c>
      <c r="U591" t="s">
        <v>49</v>
      </c>
      <c r="V591" t="s">
        <v>49</v>
      </c>
      <c r="W591" t="s">
        <v>128</v>
      </c>
      <c r="X591">
        <f>YEAR(Table1[[#This Row],[BookingDate]])</f>
        <v>2024</v>
      </c>
      <c r="Y591" t="str">
        <f>TEXT(Table1[[#This Row],[BookingDate]],"mmm")</f>
        <v>May</v>
      </c>
      <c r="Z591" t="str">
        <f>TEXT(Table1[[#This Row],[BookingDate]],"mmm-yyy")</f>
        <v>May-2024</v>
      </c>
      <c r="AA591" t="str">
        <f>IF(Table1[[#This Row],[ResolutionHours]]="","Pending",IF(Table1[[#This Row],[ResolutionHours]]&lt;=4,"0-4 Hours",IF(Table1[[#This Row],[ResolutionHours]]&lt;=8,"5-8 Hours",IF(Table1[[#This Row],[ResolutionHours]]&lt;=24,"9-24 Hours",IF(Table1[[#This Row],[ResolutionHours]]&lt;=48,"25-48 Hours","48+ Hours")))))</f>
        <v>48+ Hours</v>
      </c>
      <c r="AB591">
        <f>IF(Table1[[#This Row],[ResolutionHours]]="","",Table1[[#This Row],[ResolutionHours]]-Table1[[#This Row],[SLATargetHours]])</f>
        <v>55.09</v>
      </c>
    </row>
    <row r="592" spans="1:28" x14ac:dyDescent="0.25">
      <c r="A592" t="s">
        <v>1639</v>
      </c>
      <c r="B592" t="s">
        <v>1116</v>
      </c>
      <c r="C592" s="1">
        <v>45433.027789351851</v>
      </c>
      <c r="D592" t="s">
        <v>36</v>
      </c>
      <c r="E592" t="s">
        <v>1129</v>
      </c>
      <c r="F592" t="s">
        <v>90</v>
      </c>
      <c r="G592" t="s">
        <v>1118</v>
      </c>
      <c r="H592" t="s">
        <v>40</v>
      </c>
      <c r="I592" t="s">
        <v>55</v>
      </c>
      <c r="J592" t="s">
        <v>110</v>
      </c>
      <c r="K592">
        <v>48</v>
      </c>
      <c r="L592">
        <v>2.72</v>
      </c>
      <c r="M592">
        <v>41.87</v>
      </c>
      <c r="N592" s="1">
        <v>45434.772331747678</v>
      </c>
      <c r="O592" t="s">
        <v>43</v>
      </c>
      <c r="P592">
        <v>41.87</v>
      </c>
      <c r="Q592" t="s">
        <v>58</v>
      </c>
      <c r="R592" t="s">
        <v>45</v>
      </c>
      <c r="S592" t="s">
        <v>96</v>
      </c>
      <c r="T592" t="s">
        <v>75</v>
      </c>
      <c r="U592" t="s">
        <v>49</v>
      </c>
      <c r="V592" t="s">
        <v>49</v>
      </c>
      <c r="W592" t="s">
        <v>43</v>
      </c>
      <c r="X592">
        <f>YEAR(Table1[[#This Row],[BookingDate]])</f>
        <v>2024</v>
      </c>
      <c r="Y592" t="str">
        <f>TEXT(Table1[[#This Row],[BookingDate]],"mmm")</f>
        <v>May</v>
      </c>
      <c r="Z592" t="str">
        <f>TEXT(Table1[[#This Row],[BookingDate]],"mmm-yyy")</f>
        <v>May-2024</v>
      </c>
      <c r="AA592" t="str">
        <f>IF(Table1[[#This Row],[ResolutionHours]]="","Pending",IF(Table1[[#This Row],[ResolutionHours]]&lt;=4,"0-4 Hours",IF(Table1[[#This Row],[ResolutionHours]]&lt;=8,"5-8 Hours",IF(Table1[[#This Row],[ResolutionHours]]&lt;=24,"9-24 Hours",IF(Table1[[#This Row],[ResolutionHours]]&lt;=48,"25-48 Hours","48+ Hours")))))</f>
        <v>25-48 Hours</v>
      </c>
      <c r="AB592">
        <f>IF(Table1[[#This Row],[ResolutionHours]]="","",Table1[[#This Row],[ResolutionHours]]-Table1[[#This Row],[SLATargetHours]])</f>
        <v>-6.1300000000000026</v>
      </c>
    </row>
    <row r="593" spans="1:28" x14ac:dyDescent="0.25">
      <c r="A593" t="s">
        <v>1839</v>
      </c>
      <c r="B593" t="s">
        <v>1116</v>
      </c>
      <c r="C593" s="1">
        <v>45433.037002314813</v>
      </c>
      <c r="D593" t="s">
        <v>36</v>
      </c>
      <c r="E593" t="s">
        <v>1117</v>
      </c>
      <c r="F593" t="s">
        <v>53</v>
      </c>
      <c r="G593" t="s">
        <v>1118</v>
      </c>
      <c r="H593" t="s">
        <v>40</v>
      </c>
      <c r="I593" t="s">
        <v>41</v>
      </c>
      <c r="J593" t="s">
        <v>134</v>
      </c>
      <c r="K593">
        <v>48</v>
      </c>
      <c r="L593">
        <v>2.37</v>
      </c>
      <c r="M593">
        <v>29.14</v>
      </c>
      <c r="N593" s="1">
        <v>45434.251331666666</v>
      </c>
      <c r="O593" t="s">
        <v>43</v>
      </c>
      <c r="P593">
        <v>29.14</v>
      </c>
      <c r="Q593" t="s">
        <v>58</v>
      </c>
      <c r="R593" t="s">
        <v>67</v>
      </c>
      <c r="S593" t="s">
        <v>60</v>
      </c>
      <c r="T593" t="s">
        <v>47</v>
      </c>
      <c r="U593" t="s">
        <v>49</v>
      </c>
      <c r="V593" t="s">
        <v>49</v>
      </c>
      <c r="W593" t="s">
        <v>43</v>
      </c>
      <c r="X593">
        <f>YEAR(Table1[[#This Row],[BookingDate]])</f>
        <v>2024</v>
      </c>
      <c r="Y593" t="str">
        <f>TEXT(Table1[[#This Row],[BookingDate]],"mmm")</f>
        <v>May</v>
      </c>
      <c r="Z593" t="str">
        <f>TEXT(Table1[[#This Row],[BookingDate]],"mmm-yyy")</f>
        <v>May-2024</v>
      </c>
      <c r="AA593" t="str">
        <f>IF(Table1[[#This Row],[ResolutionHours]]="","Pending",IF(Table1[[#This Row],[ResolutionHours]]&lt;=4,"0-4 Hours",IF(Table1[[#This Row],[ResolutionHours]]&lt;=8,"5-8 Hours",IF(Table1[[#This Row],[ResolutionHours]]&lt;=24,"9-24 Hours",IF(Table1[[#This Row],[ResolutionHours]]&lt;=48,"25-48 Hours","48+ Hours")))))</f>
        <v>25-48 Hours</v>
      </c>
      <c r="AB593">
        <f>IF(Table1[[#This Row],[ResolutionHours]]="","",Table1[[#This Row],[ResolutionHours]]-Table1[[#This Row],[SLATargetHours]])</f>
        <v>-18.86</v>
      </c>
    </row>
    <row r="594" spans="1:28" x14ac:dyDescent="0.25">
      <c r="A594" t="s">
        <v>1002</v>
      </c>
      <c r="B594" t="s">
        <v>35</v>
      </c>
      <c r="C594" s="1">
        <v>45433.113321759258</v>
      </c>
      <c r="D594" t="s">
        <v>36</v>
      </c>
      <c r="E594" t="s">
        <v>37</v>
      </c>
      <c r="F594" t="s">
        <v>72</v>
      </c>
      <c r="G594" t="s">
        <v>39</v>
      </c>
      <c r="H594" t="s">
        <v>136</v>
      </c>
      <c r="I594" t="s">
        <v>41</v>
      </c>
      <c r="J594" t="s">
        <v>118</v>
      </c>
      <c r="K594">
        <v>48</v>
      </c>
      <c r="L594">
        <v>10.18</v>
      </c>
      <c r="N594" s="1"/>
      <c r="O594" t="s">
        <v>57</v>
      </c>
      <c r="P594">
        <v>14133.28</v>
      </c>
      <c r="Q594" t="s">
        <v>66</v>
      </c>
      <c r="R594" t="s">
        <v>67</v>
      </c>
      <c r="S594" t="s">
        <v>60</v>
      </c>
      <c r="T594" t="s">
        <v>115</v>
      </c>
      <c r="U594" t="s">
        <v>49</v>
      </c>
      <c r="V594" t="s">
        <v>49</v>
      </c>
      <c r="W594" t="s">
        <v>57</v>
      </c>
      <c r="X594">
        <f>YEAR(Table1[[#This Row],[BookingDate]])</f>
        <v>2024</v>
      </c>
      <c r="Y594" t="str">
        <f>TEXT(Table1[[#This Row],[BookingDate]],"mmm")</f>
        <v>May</v>
      </c>
      <c r="Z594" t="str">
        <f>TEXT(Table1[[#This Row],[BookingDate]],"mmm-yyy")</f>
        <v>May-2024</v>
      </c>
      <c r="AA594" t="str">
        <f>IF(Table1[[#This Row],[ResolutionHours]]="","Pending",IF(Table1[[#This Row],[ResolutionHours]]&lt;=4,"0-4 Hours",IF(Table1[[#This Row],[ResolutionHours]]&lt;=8,"5-8 Hours",IF(Table1[[#This Row],[ResolutionHours]]&lt;=24,"9-24 Hours",IF(Table1[[#This Row],[ResolutionHours]]&lt;=48,"25-48 Hours","48+ Hours")))))</f>
        <v>Pending</v>
      </c>
      <c r="AB594" t="str">
        <f>IF(Table1[[#This Row],[ResolutionHours]]="","",Table1[[#This Row],[ResolutionHours]]-Table1[[#This Row],[SLATargetHours]])</f>
        <v/>
      </c>
    </row>
    <row r="595" spans="1:28" x14ac:dyDescent="0.25">
      <c r="A595" t="s">
        <v>3034</v>
      </c>
      <c r="B595" t="s">
        <v>2126</v>
      </c>
      <c r="C595" s="1">
        <v>45433.174328703702</v>
      </c>
      <c r="D595" t="s">
        <v>87</v>
      </c>
      <c r="E595" t="s">
        <v>2127</v>
      </c>
      <c r="F595" t="s">
        <v>126</v>
      </c>
      <c r="G595" t="s">
        <v>2128</v>
      </c>
      <c r="H595" t="s">
        <v>136</v>
      </c>
      <c r="I595" t="s">
        <v>46</v>
      </c>
      <c r="J595" t="s">
        <v>152</v>
      </c>
      <c r="K595">
        <v>72</v>
      </c>
      <c r="L595">
        <v>7.3</v>
      </c>
      <c r="N595" s="1"/>
      <c r="O595" t="s">
        <v>57</v>
      </c>
      <c r="P595">
        <v>14131.82</v>
      </c>
      <c r="Q595" t="s">
        <v>66</v>
      </c>
      <c r="R595" t="s">
        <v>45</v>
      </c>
      <c r="S595" t="s">
        <v>79</v>
      </c>
      <c r="T595" t="s">
        <v>47</v>
      </c>
      <c r="U595" t="s">
        <v>49</v>
      </c>
      <c r="V595" t="s">
        <v>49</v>
      </c>
      <c r="W595" t="s">
        <v>57</v>
      </c>
      <c r="X595">
        <f>YEAR(Table1[[#This Row],[BookingDate]])</f>
        <v>2024</v>
      </c>
      <c r="Y595" t="str">
        <f>TEXT(Table1[[#This Row],[BookingDate]],"mmm")</f>
        <v>May</v>
      </c>
      <c r="Z595" t="str">
        <f>TEXT(Table1[[#This Row],[BookingDate]],"mmm-yyy")</f>
        <v>May-2024</v>
      </c>
      <c r="AA595" t="str">
        <f>IF(Table1[[#This Row],[ResolutionHours]]="","Pending",IF(Table1[[#This Row],[ResolutionHours]]&lt;=4,"0-4 Hours",IF(Table1[[#This Row],[ResolutionHours]]&lt;=8,"5-8 Hours",IF(Table1[[#This Row],[ResolutionHours]]&lt;=24,"9-24 Hours",IF(Table1[[#This Row],[ResolutionHours]]&lt;=48,"25-48 Hours","48+ Hours")))))</f>
        <v>Pending</v>
      </c>
      <c r="AB595" t="str">
        <f>IF(Table1[[#This Row],[ResolutionHours]]="","",Table1[[#This Row],[ResolutionHours]]-Table1[[#This Row],[SLATargetHours]])</f>
        <v/>
      </c>
    </row>
    <row r="596" spans="1:28" x14ac:dyDescent="0.25">
      <c r="A596" t="s">
        <v>1644</v>
      </c>
      <c r="B596" t="s">
        <v>1116</v>
      </c>
      <c r="C596" s="1">
        <v>45433.51190972222</v>
      </c>
      <c r="D596" t="s">
        <v>104</v>
      </c>
      <c r="E596" t="s">
        <v>1126</v>
      </c>
      <c r="F596" t="s">
        <v>72</v>
      </c>
      <c r="G596" t="s">
        <v>1118</v>
      </c>
      <c r="H596" t="s">
        <v>40</v>
      </c>
      <c r="I596" t="s">
        <v>73</v>
      </c>
      <c r="J596" t="s">
        <v>91</v>
      </c>
      <c r="K596">
        <v>8</v>
      </c>
      <c r="L596">
        <v>0.48</v>
      </c>
      <c r="M596">
        <v>2.9</v>
      </c>
      <c r="N596" s="1">
        <v>45433.632749837961</v>
      </c>
      <c r="O596" t="s">
        <v>43</v>
      </c>
      <c r="P596">
        <v>2.9</v>
      </c>
      <c r="Q596" t="s">
        <v>58</v>
      </c>
      <c r="R596" t="s">
        <v>59</v>
      </c>
      <c r="S596" t="s">
        <v>60</v>
      </c>
      <c r="T596" t="s">
        <v>100</v>
      </c>
      <c r="U596" t="s">
        <v>49</v>
      </c>
      <c r="V596" t="s">
        <v>48</v>
      </c>
      <c r="W596" t="s">
        <v>43</v>
      </c>
      <c r="X596">
        <f>YEAR(Table1[[#This Row],[BookingDate]])</f>
        <v>2024</v>
      </c>
      <c r="Y596" t="str">
        <f>TEXT(Table1[[#This Row],[BookingDate]],"mmm")</f>
        <v>May</v>
      </c>
      <c r="Z596" t="str">
        <f>TEXT(Table1[[#This Row],[BookingDate]],"mmm-yyy")</f>
        <v>May-2024</v>
      </c>
      <c r="AA596" t="str">
        <f>IF(Table1[[#This Row],[ResolutionHours]]="","Pending",IF(Table1[[#This Row],[ResolutionHours]]&lt;=4,"0-4 Hours",IF(Table1[[#This Row],[ResolutionHours]]&lt;=8,"5-8 Hours",IF(Table1[[#This Row],[ResolutionHours]]&lt;=24,"9-24 Hours",IF(Table1[[#This Row],[ResolutionHours]]&lt;=48,"25-48 Hours","48+ Hours")))))</f>
        <v>0-4 Hours</v>
      </c>
      <c r="AB596">
        <f>IF(Table1[[#This Row],[ResolutionHours]]="","",Table1[[#This Row],[ResolutionHours]]-Table1[[#This Row],[SLATargetHours]])</f>
        <v>-5.0999999999999996</v>
      </c>
    </row>
    <row r="597" spans="1:28" x14ac:dyDescent="0.25">
      <c r="A597" t="s">
        <v>2898</v>
      </c>
      <c r="B597" t="s">
        <v>2126</v>
      </c>
      <c r="C597" s="1">
        <v>45434.121168981481</v>
      </c>
      <c r="D597" t="s">
        <v>36</v>
      </c>
      <c r="E597" t="s">
        <v>2138</v>
      </c>
      <c r="F597" t="s">
        <v>90</v>
      </c>
      <c r="G597" t="s">
        <v>2128</v>
      </c>
      <c r="H597" t="s">
        <v>40</v>
      </c>
      <c r="I597" t="s">
        <v>82</v>
      </c>
      <c r="J597" t="s">
        <v>56</v>
      </c>
      <c r="K597">
        <v>48</v>
      </c>
      <c r="L597">
        <v>8.0500000000000007</v>
      </c>
      <c r="M597">
        <v>42.72</v>
      </c>
      <c r="N597" s="1">
        <v>45435.901158333327</v>
      </c>
      <c r="O597" t="s">
        <v>43</v>
      </c>
      <c r="P597">
        <v>42.72</v>
      </c>
      <c r="Q597" t="s">
        <v>66</v>
      </c>
      <c r="R597" t="s">
        <v>45</v>
      </c>
      <c r="S597" t="s">
        <v>96</v>
      </c>
      <c r="T597" t="s">
        <v>115</v>
      </c>
      <c r="U597" t="s">
        <v>49</v>
      </c>
      <c r="V597" t="s">
        <v>49</v>
      </c>
      <c r="W597" t="s">
        <v>43</v>
      </c>
      <c r="X597">
        <f>YEAR(Table1[[#This Row],[BookingDate]])</f>
        <v>2024</v>
      </c>
      <c r="Y597" t="str">
        <f>TEXT(Table1[[#This Row],[BookingDate]],"mmm")</f>
        <v>May</v>
      </c>
      <c r="Z597" t="str">
        <f>TEXT(Table1[[#This Row],[BookingDate]],"mmm-yyy")</f>
        <v>May-2024</v>
      </c>
      <c r="AA597" t="str">
        <f>IF(Table1[[#This Row],[ResolutionHours]]="","Pending",IF(Table1[[#This Row],[ResolutionHours]]&lt;=4,"0-4 Hours",IF(Table1[[#This Row],[ResolutionHours]]&lt;=8,"5-8 Hours",IF(Table1[[#This Row],[ResolutionHours]]&lt;=24,"9-24 Hours",IF(Table1[[#This Row],[ResolutionHours]]&lt;=48,"25-48 Hours","48+ Hours")))))</f>
        <v>25-48 Hours</v>
      </c>
      <c r="AB597">
        <f>IF(Table1[[#This Row],[ResolutionHours]]="","",Table1[[#This Row],[ResolutionHours]]-Table1[[#This Row],[SLATargetHours]])</f>
        <v>-5.2800000000000011</v>
      </c>
    </row>
    <row r="598" spans="1:28" x14ac:dyDescent="0.25">
      <c r="A598" t="s">
        <v>166</v>
      </c>
      <c r="B598" t="s">
        <v>35</v>
      </c>
      <c r="C598" s="1">
        <v>45434.280891203707</v>
      </c>
      <c r="D598" t="s">
        <v>87</v>
      </c>
      <c r="E598" t="s">
        <v>71</v>
      </c>
      <c r="F598" t="s">
        <v>38</v>
      </c>
      <c r="G598" t="s">
        <v>39</v>
      </c>
      <c r="H598" t="s">
        <v>54</v>
      </c>
      <c r="I598" t="s">
        <v>73</v>
      </c>
      <c r="J598" t="s">
        <v>56</v>
      </c>
      <c r="K598">
        <v>72</v>
      </c>
      <c r="L598">
        <v>1.89</v>
      </c>
      <c r="N598" s="1"/>
      <c r="O598" t="s">
        <v>57</v>
      </c>
      <c r="P598">
        <v>14105.26</v>
      </c>
      <c r="Q598" t="s">
        <v>44</v>
      </c>
      <c r="R598" t="s">
        <v>45</v>
      </c>
      <c r="S598" t="s">
        <v>68</v>
      </c>
      <c r="T598" t="s">
        <v>115</v>
      </c>
      <c r="U598" t="s">
        <v>49</v>
      </c>
      <c r="V598" t="s">
        <v>49</v>
      </c>
      <c r="W598" t="s">
        <v>57</v>
      </c>
      <c r="X598">
        <f>YEAR(Table1[[#This Row],[BookingDate]])</f>
        <v>2024</v>
      </c>
      <c r="Y598" t="str">
        <f>TEXT(Table1[[#This Row],[BookingDate]],"mmm")</f>
        <v>May</v>
      </c>
      <c r="Z598" t="str">
        <f>TEXT(Table1[[#This Row],[BookingDate]],"mmm-yyy")</f>
        <v>May-2024</v>
      </c>
      <c r="AA598" t="str">
        <f>IF(Table1[[#This Row],[ResolutionHours]]="","Pending",IF(Table1[[#This Row],[ResolutionHours]]&lt;=4,"0-4 Hours",IF(Table1[[#This Row],[ResolutionHours]]&lt;=8,"5-8 Hours",IF(Table1[[#This Row],[ResolutionHours]]&lt;=24,"9-24 Hours",IF(Table1[[#This Row],[ResolutionHours]]&lt;=48,"25-48 Hours","48+ Hours")))))</f>
        <v>Pending</v>
      </c>
      <c r="AB598" t="str">
        <f>IF(Table1[[#This Row],[ResolutionHours]]="","",Table1[[#This Row],[ResolutionHours]]-Table1[[#This Row],[SLATargetHours]])</f>
        <v/>
      </c>
    </row>
    <row r="599" spans="1:28" x14ac:dyDescent="0.25">
      <c r="A599" t="s">
        <v>2599</v>
      </c>
      <c r="B599" t="s">
        <v>2126</v>
      </c>
      <c r="C599" s="1">
        <v>45434.335925925923</v>
      </c>
      <c r="D599" t="s">
        <v>51</v>
      </c>
      <c r="E599" t="s">
        <v>2134</v>
      </c>
      <c r="F599" t="s">
        <v>53</v>
      </c>
      <c r="G599" t="s">
        <v>2128</v>
      </c>
      <c r="H599" t="s">
        <v>40</v>
      </c>
      <c r="I599" t="s">
        <v>82</v>
      </c>
      <c r="J599" t="s">
        <v>74</v>
      </c>
      <c r="K599">
        <v>24</v>
      </c>
      <c r="L599">
        <v>0.36</v>
      </c>
      <c r="M599">
        <v>12.75</v>
      </c>
      <c r="N599" s="1">
        <v>45434.867379074072</v>
      </c>
      <c r="O599" t="s">
        <v>43</v>
      </c>
      <c r="P599">
        <v>12.75</v>
      </c>
      <c r="Q599" t="s">
        <v>44</v>
      </c>
      <c r="R599" t="s">
        <v>59</v>
      </c>
      <c r="S599" t="s">
        <v>46</v>
      </c>
      <c r="T599" t="s">
        <v>75</v>
      </c>
      <c r="U599" t="s">
        <v>49</v>
      </c>
      <c r="V599" t="s">
        <v>49</v>
      </c>
      <c r="W599" t="s">
        <v>43</v>
      </c>
      <c r="X599">
        <f>YEAR(Table1[[#This Row],[BookingDate]])</f>
        <v>2024</v>
      </c>
      <c r="Y599" t="str">
        <f>TEXT(Table1[[#This Row],[BookingDate]],"mmm")</f>
        <v>May</v>
      </c>
      <c r="Z599" t="str">
        <f>TEXT(Table1[[#This Row],[BookingDate]],"mmm-yyy")</f>
        <v>May-2024</v>
      </c>
      <c r="AA599" t="str">
        <f>IF(Table1[[#This Row],[ResolutionHours]]="","Pending",IF(Table1[[#This Row],[ResolutionHours]]&lt;=4,"0-4 Hours",IF(Table1[[#This Row],[ResolutionHours]]&lt;=8,"5-8 Hours",IF(Table1[[#This Row],[ResolutionHours]]&lt;=24,"9-24 Hours",IF(Table1[[#This Row],[ResolutionHours]]&lt;=48,"25-48 Hours","48+ Hours")))))</f>
        <v>9-24 Hours</v>
      </c>
      <c r="AB599">
        <f>IF(Table1[[#This Row],[ResolutionHours]]="","",Table1[[#This Row],[ResolutionHours]]-Table1[[#This Row],[SLATargetHours]])</f>
        <v>-11.25</v>
      </c>
    </row>
    <row r="600" spans="1:28" x14ac:dyDescent="0.25">
      <c r="A600" t="s">
        <v>657</v>
      </c>
      <c r="B600" t="s">
        <v>35</v>
      </c>
      <c r="C600" s="1">
        <v>45434.414756944447</v>
      </c>
      <c r="D600" t="s">
        <v>36</v>
      </c>
      <c r="E600" t="s">
        <v>37</v>
      </c>
      <c r="F600" t="s">
        <v>72</v>
      </c>
      <c r="G600" t="s">
        <v>39</v>
      </c>
      <c r="H600" t="s">
        <v>54</v>
      </c>
      <c r="I600" t="s">
        <v>46</v>
      </c>
      <c r="J600" t="s">
        <v>78</v>
      </c>
      <c r="K600">
        <v>48</v>
      </c>
      <c r="L600">
        <v>3.73</v>
      </c>
      <c r="N600" s="1"/>
      <c r="O600" t="s">
        <v>57</v>
      </c>
      <c r="P600">
        <v>14102.05</v>
      </c>
      <c r="Q600" t="s">
        <v>66</v>
      </c>
      <c r="R600" t="s">
        <v>67</v>
      </c>
      <c r="S600" t="s">
        <v>79</v>
      </c>
      <c r="T600" t="s">
        <v>100</v>
      </c>
      <c r="U600" t="s">
        <v>49</v>
      </c>
      <c r="V600" t="s">
        <v>49</v>
      </c>
      <c r="W600" t="s">
        <v>57</v>
      </c>
      <c r="X600">
        <f>YEAR(Table1[[#This Row],[BookingDate]])</f>
        <v>2024</v>
      </c>
      <c r="Y600" t="str">
        <f>TEXT(Table1[[#This Row],[BookingDate]],"mmm")</f>
        <v>May</v>
      </c>
      <c r="Z600" t="str">
        <f>TEXT(Table1[[#This Row],[BookingDate]],"mmm-yyy")</f>
        <v>May-2024</v>
      </c>
      <c r="AA600" t="str">
        <f>IF(Table1[[#This Row],[ResolutionHours]]="","Pending",IF(Table1[[#This Row],[ResolutionHours]]&lt;=4,"0-4 Hours",IF(Table1[[#This Row],[ResolutionHours]]&lt;=8,"5-8 Hours",IF(Table1[[#This Row],[ResolutionHours]]&lt;=24,"9-24 Hours",IF(Table1[[#This Row],[ResolutionHours]]&lt;=48,"25-48 Hours","48+ Hours")))))</f>
        <v>Pending</v>
      </c>
      <c r="AB600" t="str">
        <f>IF(Table1[[#This Row],[ResolutionHours]]="","",Table1[[#This Row],[ResolutionHours]]-Table1[[#This Row],[SLATargetHours]])</f>
        <v/>
      </c>
    </row>
    <row r="601" spans="1:28" x14ac:dyDescent="0.25">
      <c r="A601" t="s">
        <v>1278</v>
      </c>
      <c r="B601" t="s">
        <v>1116</v>
      </c>
      <c r="C601" s="1">
        <v>45434.878553240742</v>
      </c>
      <c r="D601" t="s">
        <v>87</v>
      </c>
      <c r="E601" t="s">
        <v>1126</v>
      </c>
      <c r="F601" t="s">
        <v>90</v>
      </c>
      <c r="G601" t="s">
        <v>1118</v>
      </c>
      <c r="H601" t="s">
        <v>40</v>
      </c>
      <c r="I601" t="s">
        <v>55</v>
      </c>
      <c r="J601" t="s">
        <v>110</v>
      </c>
      <c r="K601">
        <v>72</v>
      </c>
      <c r="L601">
        <v>1.85</v>
      </c>
      <c r="M601">
        <v>43.48</v>
      </c>
      <c r="N601" s="1">
        <v>45436.690374490739</v>
      </c>
      <c r="O601" t="s">
        <v>43</v>
      </c>
      <c r="P601">
        <v>43.48</v>
      </c>
      <c r="Q601" t="s">
        <v>66</v>
      </c>
      <c r="R601" t="s">
        <v>67</v>
      </c>
      <c r="S601" t="s">
        <v>46</v>
      </c>
      <c r="T601" t="s">
        <v>100</v>
      </c>
      <c r="U601" t="s">
        <v>48</v>
      </c>
      <c r="V601" t="s">
        <v>49</v>
      </c>
      <c r="W601" t="s">
        <v>43</v>
      </c>
      <c r="X601">
        <f>YEAR(Table1[[#This Row],[BookingDate]])</f>
        <v>2024</v>
      </c>
      <c r="Y601" t="str">
        <f>TEXT(Table1[[#This Row],[BookingDate]],"mmm")</f>
        <v>May</v>
      </c>
      <c r="Z601" t="str">
        <f>TEXT(Table1[[#This Row],[BookingDate]],"mmm-yyy")</f>
        <v>May-2024</v>
      </c>
      <c r="AA601" t="str">
        <f>IF(Table1[[#This Row],[ResolutionHours]]="","Pending",IF(Table1[[#This Row],[ResolutionHours]]&lt;=4,"0-4 Hours",IF(Table1[[#This Row],[ResolutionHours]]&lt;=8,"5-8 Hours",IF(Table1[[#This Row],[ResolutionHours]]&lt;=24,"9-24 Hours",IF(Table1[[#This Row],[ResolutionHours]]&lt;=48,"25-48 Hours","48+ Hours")))))</f>
        <v>25-48 Hours</v>
      </c>
      <c r="AB601">
        <f>IF(Table1[[#This Row],[ResolutionHours]]="","",Table1[[#This Row],[ResolutionHours]]-Table1[[#This Row],[SLATargetHours]])</f>
        <v>-28.520000000000003</v>
      </c>
    </row>
    <row r="602" spans="1:28" x14ac:dyDescent="0.25">
      <c r="A602" t="s">
        <v>1186</v>
      </c>
      <c r="B602" t="s">
        <v>1116</v>
      </c>
      <c r="C602" s="1">
        <v>45434.901747685188</v>
      </c>
      <c r="D602" t="s">
        <v>87</v>
      </c>
      <c r="E602" t="s">
        <v>1117</v>
      </c>
      <c r="F602" t="s">
        <v>126</v>
      </c>
      <c r="G602" t="s">
        <v>1118</v>
      </c>
      <c r="H602" t="s">
        <v>40</v>
      </c>
      <c r="I602" t="s">
        <v>55</v>
      </c>
      <c r="J602" t="s">
        <v>106</v>
      </c>
      <c r="K602">
        <v>72</v>
      </c>
      <c r="L602">
        <v>14</v>
      </c>
      <c r="M602">
        <v>31.79</v>
      </c>
      <c r="N602" s="1">
        <v>45436.226345798612</v>
      </c>
      <c r="O602" t="s">
        <v>43</v>
      </c>
      <c r="P602">
        <v>31.79</v>
      </c>
      <c r="Q602" t="s">
        <v>44</v>
      </c>
      <c r="R602" t="s">
        <v>67</v>
      </c>
      <c r="S602" t="s">
        <v>60</v>
      </c>
      <c r="T602" t="s">
        <v>69</v>
      </c>
      <c r="U602" t="s">
        <v>48</v>
      </c>
      <c r="V602" t="s">
        <v>49</v>
      </c>
      <c r="W602" t="s">
        <v>43</v>
      </c>
      <c r="X602">
        <f>YEAR(Table1[[#This Row],[BookingDate]])</f>
        <v>2024</v>
      </c>
      <c r="Y602" t="str">
        <f>TEXT(Table1[[#This Row],[BookingDate]],"mmm")</f>
        <v>May</v>
      </c>
      <c r="Z602" t="str">
        <f>TEXT(Table1[[#This Row],[BookingDate]],"mmm-yyy")</f>
        <v>May-2024</v>
      </c>
      <c r="AA602" t="str">
        <f>IF(Table1[[#This Row],[ResolutionHours]]="","Pending",IF(Table1[[#This Row],[ResolutionHours]]&lt;=4,"0-4 Hours",IF(Table1[[#This Row],[ResolutionHours]]&lt;=8,"5-8 Hours",IF(Table1[[#This Row],[ResolutionHours]]&lt;=24,"9-24 Hours",IF(Table1[[#This Row],[ResolutionHours]]&lt;=48,"25-48 Hours","48+ Hours")))))</f>
        <v>25-48 Hours</v>
      </c>
      <c r="AB602">
        <f>IF(Table1[[#This Row],[ResolutionHours]]="","",Table1[[#This Row],[ResolutionHours]]-Table1[[#This Row],[SLATargetHours]])</f>
        <v>-40.21</v>
      </c>
    </row>
    <row r="603" spans="1:28" x14ac:dyDescent="0.25">
      <c r="A603" t="s">
        <v>1797</v>
      </c>
      <c r="B603" t="s">
        <v>1116</v>
      </c>
      <c r="C603" s="1">
        <v>45435.04859953704</v>
      </c>
      <c r="D603" t="s">
        <v>104</v>
      </c>
      <c r="E603" t="s">
        <v>1131</v>
      </c>
      <c r="F603" t="s">
        <v>90</v>
      </c>
      <c r="G603" t="s">
        <v>1118</v>
      </c>
      <c r="H603" t="s">
        <v>40</v>
      </c>
      <c r="I603" t="s">
        <v>73</v>
      </c>
      <c r="J603" t="s">
        <v>106</v>
      </c>
      <c r="K603">
        <v>8</v>
      </c>
      <c r="L603">
        <v>1.64</v>
      </c>
      <c r="M603">
        <v>4.0599999999999996</v>
      </c>
      <c r="N603" s="1">
        <v>45435.217847164349</v>
      </c>
      <c r="O603" t="s">
        <v>43</v>
      </c>
      <c r="P603">
        <v>4.0599999999999996</v>
      </c>
      <c r="Q603" t="s">
        <v>58</v>
      </c>
      <c r="R603" t="s">
        <v>67</v>
      </c>
      <c r="S603" t="s">
        <v>96</v>
      </c>
      <c r="T603" t="s">
        <v>93</v>
      </c>
      <c r="U603" t="s">
        <v>49</v>
      </c>
      <c r="V603" t="s">
        <v>49</v>
      </c>
      <c r="W603" t="s">
        <v>43</v>
      </c>
      <c r="X603">
        <f>YEAR(Table1[[#This Row],[BookingDate]])</f>
        <v>2024</v>
      </c>
      <c r="Y603" t="str">
        <f>TEXT(Table1[[#This Row],[BookingDate]],"mmm")</f>
        <v>May</v>
      </c>
      <c r="Z603" t="str">
        <f>TEXT(Table1[[#This Row],[BookingDate]],"mmm-yyy")</f>
        <v>May-2024</v>
      </c>
      <c r="AA603" t="str">
        <f>IF(Table1[[#This Row],[ResolutionHours]]="","Pending",IF(Table1[[#This Row],[ResolutionHours]]&lt;=4,"0-4 Hours",IF(Table1[[#This Row],[ResolutionHours]]&lt;=8,"5-8 Hours",IF(Table1[[#This Row],[ResolutionHours]]&lt;=24,"9-24 Hours",IF(Table1[[#This Row],[ResolutionHours]]&lt;=48,"25-48 Hours","48+ Hours")))))</f>
        <v>5-8 Hours</v>
      </c>
      <c r="AB603">
        <f>IF(Table1[[#This Row],[ResolutionHours]]="","",Table1[[#This Row],[ResolutionHours]]-Table1[[#This Row],[SLATargetHours]])</f>
        <v>-3.9400000000000004</v>
      </c>
    </row>
    <row r="604" spans="1:28" x14ac:dyDescent="0.25">
      <c r="A604" t="s">
        <v>3067</v>
      </c>
      <c r="B604" t="s">
        <v>2126</v>
      </c>
      <c r="C604" s="1">
        <v>45435.321608796286</v>
      </c>
      <c r="D604" t="s">
        <v>87</v>
      </c>
      <c r="E604" t="s">
        <v>2134</v>
      </c>
      <c r="F604" t="s">
        <v>130</v>
      </c>
      <c r="G604" t="s">
        <v>2128</v>
      </c>
      <c r="H604" t="s">
        <v>40</v>
      </c>
      <c r="I604" t="s">
        <v>82</v>
      </c>
      <c r="J604" t="s">
        <v>56</v>
      </c>
      <c r="K604">
        <v>72</v>
      </c>
      <c r="L604">
        <v>2.4700000000000002</v>
      </c>
      <c r="M604">
        <v>46.71</v>
      </c>
      <c r="N604" s="1">
        <v>45437.267971643523</v>
      </c>
      <c r="O604" t="s">
        <v>43</v>
      </c>
      <c r="P604">
        <v>46.71</v>
      </c>
      <c r="Q604" t="s">
        <v>66</v>
      </c>
      <c r="R604" t="s">
        <v>59</v>
      </c>
      <c r="S604" t="s">
        <v>46</v>
      </c>
      <c r="T604" t="s">
        <v>85</v>
      </c>
      <c r="U604" t="s">
        <v>49</v>
      </c>
      <c r="V604" t="s">
        <v>49</v>
      </c>
      <c r="W604" t="s">
        <v>43</v>
      </c>
      <c r="X604">
        <f>YEAR(Table1[[#This Row],[BookingDate]])</f>
        <v>2024</v>
      </c>
      <c r="Y604" t="str">
        <f>TEXT(Table1[[#This Row],[BookingDate]],"mmm")</f>
        <v>May</v>
      </c>
      <c r="Z604" t="str">
        <f>TEXT(Table1[[#This Row],[BookingDate]],"mmm-yyy")</f>
        <v>May-2024</v>
      </c>
      <c r="AA604" t="str">
        <f>IF(Table1[[#This Row],[ResolutionHours]]="","Pending",IF(Table1[[#This Row],[ResolutionHours]]&lt;=4,"0-4 Hours",IF(Table1[[#This Row],[ResolutionHours]]&lt;=8,"5-8 Hours",IF(Table1[[#This Row],[ResolutionHours]]&lt;=24,"9-24 Hours",IF(Table1[[#This Row],[ResolutionHours]]&lt;=48,"25-48 Hours","48+ Hours")))))</f>
        <v>25-48 Hours</v>
      </c>
      <c r="AB604">
        <f>IF(Table1[[#This Row],[ResolutionHours]]="","",Table1[[#This Row],[ResolutionHours]]-Table1[[#This Row],[SLATargetHours]])</f>
        <v>-25.29</v>
      </c>
    </row>
    <row r="605" spans="1:28" x14ac:dyDescent="0.25">
      <c r="A605" t="s">
        <v>512</v>
      </c>
      <c r="B605" t="s">
        <v>35</v>
      </c>
      <c r="C605" s="1">
        <v>45435.593726851846</v>
      </c>
      <c r="D605" t="s">
        <v>51</v>
      </c>
      <c r="E605" t="s">
        <v>102</v>
      </c>
      <c r="F605" t="s">
        <v>53</v>
      </c>
      <c r="G605" t="s">
        <v>39</v>
      </c>
      <c r="H605" t="s">
        <v>63</v>
      </c>
      <c r="I605" t="s">
        <v>55</v>
      </c>
      <c r="J605" t="s">
        <v>91</v>
      </c>
      <c r="K605">
        <v>24</v>
      </c>
      <c r="L605">
        <v>0.28000000000000003</v>
      </c>
      <c r="N605" s="1"/>
      <c r="O605" t="s">
        <v>57</v>
      </c>
      <c r="P605">
        <v>14073.75</v>
      </c>
      <c r="Q605" t="s">
        <v>44</v>
      </c>
      <c r="R605" t="s">
        <v>45</v>
      </c>
      <c r="S605" t="s">
        <v>79</v>
      </c>
      <c r="T605" t="s">
        <v>69</v>
      </c>
      <c r="U605" t="s">
        <v>49</v>
      </c>
      <c r="V605" t="s">
        <v>49</v>
      </c>
      <c r="W605" t="s">
        <v>57</v>
      </c>
      <c r="X605">
        <f>YEAR(Table1[[#This Row],[BookingDate]])</f>
        <v>2024</v>
      </c>
      <c r="Y605" t="str">
        <f>TEXT(Table1[[#This Row],[BookingDate]],"mmm")</f>
        <v>May</v>
      </c>
      <c r="Z605" t="str">
        <f>TEXT(Table1[[#This Row],[BookingDate]],"mmm-yyy")</f>
        <v>May-2024</v>
      </c>
      <c r="AA605" t="str">
        <f>IF(Table1[[#This Row],[ResolutionHours]]="","Pending",IF(Table1[[#This Row],[ResolutionHours]]&lt;=4,"0-4 Hours",IF(Table1[[#This Row],[ResolutionHours]]&lt;=8,"5-8 Hours",IF(Table1[[#This Row],[ResolutionHours]]&lt;=24,"9-24 Hours",IF(Table1[[#This Row],[ResolutionHours]]&lt;=48,"25-48 Hours","48+ Hours")))))</f>
        <v>Pending</v>
      </c>
      <c r="AB605" t="str">
        <f>IF(Table1[[#This Row],[ResolutionHours]]="","",Table1[[#This Row],[ResolutionHours]]-Table1[[#This Row],[SLATargetHours]])</f>
        <v/>
      </c>
    </row>
    <row r="606" spans="1:28" x14ac:dyDescent="0.25">
      <c r="A606" t="s">
        <v>1107</v>
      </c>
      <c r="B606" t="s">
        <v>35</v>
      </c>
      <c r="C606" s="1">
        <v>45435.987314814818</v>
      </c>
      <c r="D606" t="s">
        <v>36</v>
      </c>
      <c r="E606" t="s">
        <v>77</v>
      </c>
      <c r="F606" t="s">
        <v>53</v>
      </c>
      <c r="G606" t="s">
        <v>39</v>
      </c>
      <c r="H606" t="s">
        <v>109</v>
      </c>
      <c r="I606" t="s">
        <v>55</v>
      </c>
      <c r="J606" t="s">
        <v>106</v>
      </c>
      <c r="K606">
        <v>48</v>
      </c>
      <c r="L606">
        <v>3.02</v>
      </c>
      <c r="M606">
        <v>35.369999999999997</v>
      </c>
      <c r="N606" s="1">
        <v>45437.461153298609</v>
      </c>
      <c r="O606" t="s">
        <v>43</v>
      </c>
      <c r="P606">
        <v>35.369999999999997</v>
      </c>
      <c r="Q606" t="s">
        <v>66</v>
      </c>
      <c r="R606" t="s">
        <v>59</v>
      </c>
      <c r="S606" t="s">
        <v>46</v>
      </c>
      <c r="T606" t="s">
        <v>100</v>
      </c>
      <c r="U606" t="s">
        <v>49</v>
      </c>
      <c r="V606" t="s">
        <v>49</v>
      </c>
      <c r="W606" t="s">
        <v>43</v>
      </c>
      <c r="X606">
        <f>YEAR(Table1[[#This Row],[BookingDate]])</f>
        <v>2024</v>
      </c>
      <c r="Y606" t="str">
        <f>TEXT(Table1[[#This Row],[BookingDate]],"mmm")</f>
        <v>May</v>
      </c>
      <c r="Z606" t="str">
        <f>TEXT(Table1[[#This Row],[BookingDate]],"mmm-yyy")</f>
        <v>May-2024</v>
      </c>
      <c r="AA606" t="str">
        <f>IF(Table1[[#This Row],[ResolutionHours]]="","Pending",IF(Table1[[#This Row],[ResolutionHours]]&lt;=4,"0-4 Hours",IF(Table1[[#This Row],[ResolutionHours]]&lt;=8,"5-8 Hours",IF(Table1[[#This Row],[ResolutionHours]]&lt;=24,"9-24 Hours",IF(Table1[[#This Row],[ResolutionHours]]&lt;=48,"25-48 Hours","48+ Hours")))))</f>
        <v>25-48 Hours</v>
      </c>
      <c r="AB606">
        <f>IF(Table1[[#This Row],[ResolutionHours]]="","",Table1[[#This Row],[ResolutionHours]]-Table1[[#This Row],[SLATargetHours]])</f>
        <v>-12.630000000000003</v>
      </c>
    </row>
    <row r="607" spans="1:28" x14ac:dyDescent="0.25">
      <c r="A607" t="s">
        <v>952</v>
      </c>
      <c r="B607" t="s">
        <v>35</v>
      </c>
      <c r="C607" s="1">
        <v>45436.887280092589</v>
      </c>
      <c r="D607" t="s">
        <v>36</v>
      </c>
      <c r="E607" t="s">
        <v>77</v>
      </c>
      <c r="F607" t="s">
        <v>130</v>
      </c>
      <c r="G607" t="s">
        <v>39</v>
      </c>
      <c r="H607" t="s">
        <v>40</v>
      </c>
      <c r="I607" t="s">
        <v>73</v>
      </c>
      <c r="J607" t="s">
        <v>99</v>
      </c>
      <c r="K607">
        <v>48</v>
      </c>
      <c r="L607">
        <v>6</v>
      </c>
      <c r="M607">
        <v>23.06</v>
      </c>
      <c r="N607" s="1">
        <v>45437.847997291668</v>
      </c>
      <c r="O607" t="s">
        <v>43</v>
      </c>
      <c r="P607">
        <v>23.06</v>
      </c>
      <c r="Q607" t="s">
        <v>44</v>
      </c>
      <c r="R607" t="s">
        <v>92</v>
      </c>
      <c r="S607" t="s">
        <v>79</v>
      </c>
      <c r="T607" t="s">
        <v>69</v>
      </c>
      <c r="U607" t="s">
        <v>49</v>
      </c>
      <c r="V607" t="s">
        <v>49</v>
      </c>
      <c r="W607" t="s">
        <v>43</v>
      </c>
      <c r="X607">
        <f>YEAR(Table1[[#This Row],[BookingDate]])</f>
        <v>2024</v>
      </c>
      <c r="Y607" t="str">
        <f>TEXT(Table1[[#This Row],[BookingDate]],"mmm")</f>
        <v>May</v>
      </c>
      <c r="Z607" t="str">
        <f>TEXT(Table1[[#This Row],[BookingDate]],"mmm-yyy")</f>
        <v>May-2024</v>
      </c>
      <c r="AA607" t="str">
        <f>IF(Table1[[#This Row],[ResolutionHours]]="","Pending",IF(Table1[[#This Row],[ResolutionHours]]&lt;=4,"0-4 Hours",IF(Table1[[#This Row],[ResolutionHours]]&lt;=8,"5-8 Hours",IF(Table1[[#This Row],[ResolutionHours]]&lt;=24,"9-24 Hours",IF(Table1[[#This Row],[ResolutionHours]]&lt;=48,"25-48 Hours","48+ Hours")))))</f>
        <v>9-24 Hours</v>
      </c>
      <c r="AB607">
        <f>IF(Table1[[#This Row],[ResolutionHours]]="","",Table1[[#This Row],[ResolutionHours]]-Table1[[#This Row],[SLATargetHours]])</f>
        <v>-24.94</v>
      </c>
    </row>
    <row r="608" spans="1:28" x14ac:dyDescent="0.25">
      <c r="A608" t="s">
        <v>1441</v>
      </c>
      <c r="B608" t="s">
        <v>1116</v>
      </c>
      <c r="C608" s="1">
        <v>45437.188506944447</v>
      </c>
      <c r="D608" t="s">
        <v>51</v>
      </c>
      <c r="E608" t="s">
        <v>1129</v>
      </c>
      <c r="F608" t="s">
        <v>126</v>
      </c>
      <c r="G608" t="s">
        <v>1118</v>
      </c>
      <c r="H608" t="s">
        <v>54</v>
      </c>
      <c r="I608" t="s">
        <v>46</v>
      </c>
      <c r="J608" t="s">
        <v>99</v>
      </c>
      <c r="K608">
        <v>24</v>
      </c>
      <c r="L608">
        <v>5.4</v>
      </c>
      <c r="N608" s="1"/>
      <c r="O608" t="s">
        <v>57</v>
      </c>
      <c r="P608">
        <v>14035.48</v>
      </c>
      <c r="Q608" t="s">
        <v>58</v>
      </c>
      <c r="R608" t="s">
        <v>114</v>
      </c>
      <c r="S608" t="s">
        <v>68</v>
      </c>
      <c r="T608" t="s">
        <v>115</v>
      </c>
      <c r="U608" t="s">
        <v>49</v>
      </c>
      <c r="V608" t="s">
        <v>49</v>
      </c>
      <c r="W608" t="s">
        <v>57</v>
      </c>
      <c r="X608">
        <f>YEAR(Table1[[#This Row],[BookingDate]])</f>
        <v>2024</v>
      </c>
      <c r="Y608" t="str">
        <f>TEXT(Table1[[#This Row],[BookingDate]],"mmm")</f>
        <v>May</v>
      </c>
      <c r="Z608" t="str">
        <f>TEXT(Table1[[#This Row],[BookingDate]],"mmm-yyy")</f>
        <v>May-2024</v>
      </c>
      <c r="AA608" t="str">
        <f>IF(Table1[[#This Row],[ResolutionHours]]="","Pending",IF(Table1[[#This Row],[ResolutionHours]]&lt;=4,"0-4 Hours",IF(Table1[[#This Row],[ResolutionHours]]&lt;=8,"5-8 Hours",IF(Table1[[#This Row],[ResolutionHours]]&lt;=24,"9-24 Hours",IF(Table1[[#This Row],[ResolutionHours]]&lt;=48,"25-48 Hours","48+ Hours")))))</f>
        <v>Pending</v>
      </c>
      <c r="AB608" t="str">
        <f>IF(Table1[[#This Row],[ResolutionHours]]="","",Table1[[#This Row],[ResolutionHours]]-Table1[[#This Row],[SLATargetHours]])</f>
        <v/>
      </c>
    </row>
    <row r="609" spans="1:28" x14ac:dyDescent="0.25">
      <c r="A609" t="s">
        <v>3068</v>
      </c>
      <c r="B609" t="s">
        <v>2126</v>
      </c>
      <c r="C609" s="1">
        <v>45437.296620370369</v>
      </c>
      <c r="D609" t="s">
        <v>87</v>
      </c>
      <c r="E609" t="s">
        <v>2163</v>
      </c>
      <c r="F609" t="s">
        <v>90</v>
      </c>
      <c r="G609" t="s">
        <v>2128</v>
      </c>
      <c r="H609" t="s">
        <v>40</v>
      </c>
      <c r="I609" t="s">
        <v>64</v>
      </c>
      <c r="J609" t="s">
        <v>88</v>
      </c>
      <c r="K609">
        <v>72</v>
      </c>
      <c r="L609">
        <v>7.49</v>
      </c>
      <c r="M609">
        <v>174.51</v>
      </c>
      <c r="N609" s="1">
        <v>45444.567790057867</v>
      </c>
      <c r="O609" t="s">
        <v>128</v>
      </c>
      <c r="P609">
        <v>174.51</v>
      </c>
      <c r="Q609" t="s">
        <v>44</v>
      </c>
      <c r="R609" t="s">
        <v>67</v>
      </c>
      <c r="S609" t="s">
        <v>79</v>
      </c>
      <c r="T609" t="s">
        <v>115</v>
      </c>
      <c r="U609" t="s">
        <v>49</v>
      </c>
      <c r="V609" t="s">
        <v>49</v>
      </c>
      <c r="W609" t="s">
        <v>128</v>
      </c>
      <c r="X609">
        <f>YEAR(Table1[[#This Row],[BookingDate]])</f>
        <v>2024</v>
      </c>
      <c r="Y609" t="str">
        <f>TEXT(Table1[[#This Row],[BookingDate]],"mmm")</f>
        <v>May</v>
      </c>
      <c r="Z609" t="str">
        <f>TEXT(Table1[[#This Row],[BookingDate]],"mmm-yyy")</f>
        <v>May-2024</v>
      </c>
      <c r="AA609" t="str">
        <f>IF(Table1[[#This Row],[ResolutionHours]]="","Pending",IF(Table1[[#This Row],[ResolutionHours]]&lt;=4,"0-4 Hours",IF(Table1[[#This Row],[ResolutionHours]]&lt;=8,"5-8 Hours",IF(Table1[[#This Row],[ResolutionHours]]&lt;=24,"9-24 Hours",IF(Table1[[#This Row],[ResolutionHours]]&lt;=48,"25-48 Hours","48+ Hours")))))</f>
        <v>48+ Hours</v>
      </c>
      <c r="AB609">
        <f>IF(Table1[[#This Row],[ResolutionHours]]="","",Table1[[#This Row],[ResolutionHours]]-Table1[[#This Row],[SLATargetHours]])</f>
        <v>102.50999999999999</v>
      </c>
    </row>
    <row r="610" spans="1:28" x14ac:dyDescent="0.25">
      <c r="A610" t="s">
        <v>1843</v>
      </c>
      <c r="B610" t="s">
        <v>1116</v>
      </c>
      <c r="C610" s="1">
        <v>45437.309155092589</v>
      </c>
      <c r="D610" t="s">
        <v>36</v>
      </c>
      <c r="E610" t="s">
        <v>1134</v>
      </c>
      <c r="F610" t="s">
        <v>95</v>
      </c>
      <c r="G610" t="s">
        <v>1118</v>
      </c>
      <c r="H610" t="s">
        <v>40</v>
      </c>
      <c r="I610" t="s">
        <v>55</v>
      </c>
      <c r="J610" t="s">
        <v>134</v>
      </c>
      <c r="K610">
        <v>48</v>
      </c>
      <c r="L610">
        <v>0.87</v>
      </c>
      <c r="M610">
        <v>13.5</v>
      </c>
      <c r="N610" s="1">
        <v>45437.871512314807</v>
      </c>
      <c r="O610" t="s">
        <v>43</v>
      </c>
      <c r="P610">
        <v>13.5</v>
      </c>
      <c r="Q610" t="s">
        <v>66</v>
      </c>
      <c r="R610" t="s">
        <v>59</v>
      </c>
      <c r="S610" t="s">
        <v>46</v>
      </c>
      <c r="T610" t="s">
        <v>121</v>
      </c>
      <c r="U610" t="s">
        <v>49</v>
      </c>
      <c r="V610" t="s">
        <v>49</v>
      </c>
      <c r="W610" t="s">
        <v>43</v>
      </c>
      <c r="X610">
        <f>YEAR(Table1[[#This Row],[BookingDate]])</f>
        <v>2024</v>
      </c>
      <c r="Y610" t="str">
        <f>TEXT(Table1[[#This Row],[BookingDate]],"mmm")</f>
        <v>May</v>
      </c>
      <c r="Z610" t="str">
        <f>TEXT(Table1[[#This Row],[BookingDate]],"mmm-yyy")</f>
        <v>May-2024</v>
      </c>
      <c r="AA610" t="str">
        <f>IF(Table1[[#This Row],[ResolutionHours]]="","Pending",IF(Table1[[#This Row],[ResolutionHours]]&lt;=4,"0-4 Hours",IF(Table1[[#This Row],[ResolutionHours]]&lt;=8,"5-8 Hours",IF(Table1[[#This Row],[ResolutionHours]]&lt;=24,"9-24 Hours",IF(Table1[[#This Row],[ResolutionHours]]&lt;=48,"25-48 Hours","48+ Hours")))))</f>
        <v>9-24 Hours</v>
      </c>
      <c r="AB610">
        <f>IF(Table1[[#This Row],[ResolutionHours]]="","",Table1[[#This Row],[ResolutionHours]]-Table1[[#This Row],[SLATargetHours]])</f>
        <v>-34.5</v>
      </c>
    </row>
    <row r="611" spans="1:28" x14ac:dyDescent="0.25">
      <c r="A611" t="s">
        <v>1384</v>
      </c>
      <c r="B611" t="s">
        <v>1116</v>
      </c>
      <c r="C611" s="1">
        <v>45437.665347222217</v>
      </c>
      <c r="D611" t="s">
        <v>36</v>
      </c>
      <c r="E611" t="s">
        <v>1124</v>
      </c>
      <c r="F611" t="s">
        <v>95</v>
      </c>
      <c r="G611" t="s">
        <v>1118</v>
      </c>
      <c r="H611" t="s">
        <v>54</v>
      </c>
      <c r="I611" t="s">
        <v>73</v>
      </c>
      <c r="J611" t="s">
        <v>160</v>
      </c>
      <c r="K611">
        <v>48</v>
      </c>
      <c r="L611">
        <v>3.86</v>
      </c>
      <c r="N611" s="1"/>
      <c r="O611" t="s">
        <v>57</v>
      </c>
      <c r="P611">
        <v>14024.03</v>
      </c>
      <c r="Q611" t="s">
        <v>44</v>
      </c>
      <c r="R611" t="s">
        <v>45</v>
      </c>
      <c r="S611" t="s">
        <v>79</v>
      </c>
      <c r="T611" t="s">
        <v>75</v>
      </c>
      <c r="U611" t="s">
        <v>49</v>
      </c>
      <c r="V611" t="s">
        <v>49</v>
      </c>
      <c r="W611" t="s">
        <v>57</v>
      </c>
      <c r="X611">
        <f>YEAR(Table1[[#This Row],[BookingDate]])</f>
        <v>2024</v>
      </c>
      <c r="Y611" t="str">
        <f>TEXT(Table1[[#This Row],[BookingDate]],"mmm")</f>
        <v>May</v>
      </c>
      <c r="Z611" t="str">
        <f>TEXT(Table1[[#This Row],[BookingDate]],"mmm-yyy")</f>
        <v>May-2024</v>
      </c>
      <c r="AA611" t="str">
        <f>IF(Table1[[#This Row],[ResolutionHours]]="","Pending",IF(Table1[[#This Row],[ResolutionHours]]&lt;=4,"0-4 Hours",IF(Table1[[#This Row],[ResolutionHours]]&lt;=8,"5-8 Hours",IF(Table1[[#This Row],[ResolutionHours]]&lt;=24,"9-24 Hours",IF(Table1[[#This Row],[ResolutionHours]]&lt;=48,"25-48 Hours","48+ Hours")))))</f>
        <v>Pending</v>
      </c>
      <c r="AB611" t="str">
        <f>IF(Table1[[#This Row],[ResolutionHours]]="","",Table1[[#This Row],[ResolutionHours]]-Table1[[#This Row],[SLATargetHours]])</f>
        <v/>
      </c>
    </row>
    <row r="612" spans="1:28" x14ac:dyDescent="0.25">
      <c r="A612" t="s">
        <v>1150</v>
      </c>
      <c r="B612" t="s">
        <v>1116</v>
      </c>
      <c r="C612" s="1">
        <v>45437.919664351852</v>
      </c>
      <c r="D612" t="s">
        <v>87</v>
      </c>
      <c r="E612" t="s">
        <v>1120</v>
      </c>
      <c r="F612" t="s">
        <v>38</v>
      </c>
      <c r="G612" t="s">
        <v>1118</v>
      </c>
      <c r="H612" t="s">
        <v>40</v>
      </c>
      <c r="I612" t="s">
        <v>64</v>
      </c>
      <c r="J612" t="s">
        <v>106</v>
      </c>
      <c r="K612">
        <v>72</v>
      </c>
      <c r="L612">
        <v>15.7</v>
      </c>
      <c r="M612">
        <v>35.53</v>
      </c>
      <c r="N612" s="1">
        <v>45439.400005405092</v>
      </c>
      <c r="O612" t="s">
        <v>43</v>
      </c>
      <c r="P612">
        <v>35.53</v>
      </c>
      <c r="Q612" t="s">
        <v>44</v>
      </c>
      <c r="R612" t="s">
        <v>59</v>
      </c>
      <c r="S612" t="s">
        <v>96</v>
      </c>
      <c r="T612" t="s">
        <v>93</v>
      </c>
      <c r="U612" t="s">
        <v>49</v>
      </c>
      <c r="V612" t="s">
        <v>49</v>
      </c>
      <c r="W612" t="s">
        <v>43</v>
      </c>
      <c r="X612">
        <f>YEAR(Table1[[#This Row],[BookingDate]])</f>
        <v>2024</v>
      </c>
      <c r="Y612" t="str">
        <f>TEXT(Table1[[#This Row],[BookingDate]],"mmm")</f>
        <v>May</v>
      </c>
      <c r="Z612" t="str">
        <f>TEXT(Table1[[#This Row],[BookingDate]],"mmm-yyy")</f>
        <v>May-2024</v>
      </c>
      <c r="AA612" t="str">
        <f>IF(Table1[[#This Row],[ResolutionHours]]="","Pending",IF(Table1[[#This Row],[ResolutionHours]]&lt;=4,"0-4 Hours",IF(Table1[[#This Row],[ResolutionHours]]&lt;=8,"5-8 Hours",IF(Table1[[#This Row],[ResolutionHours]]&lt;=24,"9-24 Hours",IF(Table1[[#This Row],[ResolutionHours]]&lt;=48,"25-48 Hours","48+ Hours")))))</f>
        <v>25-48 Hours</v>
      </c>
      <c r="AB612">
        <f>IF(Table1[[#This Row],[ResolutionHours]]="","",Table1[[#This Row],[ResolutionHours]]-Table1[[#This Row],[SLATargetHours]])</f>
        <v>-36.47</v>
      </c>
    </row>
    <row r="613" spans="1:28" x14ac:dyDescent="0.25">
      <c r="A613" t="s">
        <v>540</v>
      </c>
      <c r="B613" t="s">
        <v>35</v>
      </c>
      <c r="C613" s="1">
        <v>45438.035995370366</v>
      </c>
      <c r="D613" t="s">
        <v>108</v>
      </c>
      <c r="E613" t="s">
        <v>37</v>
      </c>
      <c r="F613" t="s">
        <v>90</v>
      </c>
      <c r="G613" t="s">
        <v>39</v>
      </c>
      <c r="H613" t="s">
        <v>40</v>
      </c>
      <c r="I613" t="s">
        <v>82</v>
      </c>
      <c r="J613" t="s">
        <v>78</v>
      </c>
      <c r="K613">
        <v>4</v>
      </c>
      <c r="L613">
        <v>0.36</v>
      </c>
      <c r="M613">
        <v>1.52</v>
      </c>
      <c r="N613" s="1">
        <v>45438.099534259258</v>
      </c>
      <c r="O613" t="s">
        <v>43</v>
      </c>
      <c r="P613">
        <v>1.52</v>
      </c>
      <c r="Q613" t="s">
        <v>111</v>
      </c>
      <c r="R613" t="s">
        <v>45</v>
      </c>
      <c r="S613" t="s">
        <v>46</v>
      </c>
      <c r="T613" t="s">
        <v>97</v>
      </c>
      <c r="U613" t="s">
        <v>49</v>
      </c>
      <c r="V613" t="s">
        <v>48</v>
      </c>
      <c r="W613" t="s">
        <v>43</v>
      </c>
      <c r="X613">
        <f>YEAR(Table1[[#This Row],[BookingDate]])</f>
        <v>2024</v>
      </c>
      <c r="Y613" t="str">
        <f>TEXT(Table1[[#This Row],[BookingDate]],"mmm")</f>
        <v>May</v>
      </c>
      <c r="Z613" t="str">
        <f>TEXT(Table1[[#This Row],[BookingDate]],"mmm-yyy")</f>
        <v>May-2024</v>
      </c>
      <c r="AA613" t="str">
        <f>IF(Table1[[#This Row],[ResolutionHours]]="","Pending",IF(Table1[[#This Row],[ResolutionHours]]&lt;=4,"0-4 Hours",IF(Table1[[#This Row],[ResolutionHours]]&lt;=8,"5-8 Hours",IF(Table1[[#This Row],[ResolutionHours]]&lt;=24,"9-24 Hours",IF(Table1[[#This Row],[ResolutionHours]]&lt;=48,"25-48 Hours","48+ Hours")))))</f>
        <v>0-4 Hours</v>
      </c>
      <c r="AB613">
        <f>IF(Table1[[#This Row],[ResolutionHours]]="","",Table1[[#This Row],[ResolutionHours]]-Table1[[#This Row],[SLATargetHours]])</f>
        <v>-2.48</v>
      </c>
    </row>
    <row r="614" spans="1:28" x14ac:dyDescent="0.25">
      <c r="A614" t="s">
        <v>216</v>
      </c>
      <c r="B614" t="s">
        <v>35</v>
      </c>
      <c r="C614" s="1">
        <v>45438.132893518523</v>
      </c>
      <c r="D614" t="s">
        <v>36</v>
      </c>
      <c r="E614" t="s">
        <v>77</v>
      </c>
      <c r="F614" t="s">
        <v>53</v>
      </c>
      <c r="G614" t="s">
        <v>39</v>
      </c>
      <c r="H614" t="s">
        <v>40</v>
      </c>
      <c r="I614" t="s">
        <v>46</v>
      </c>
      <c r="J614" t="s">
        <v>91</v>
      </c>
      <c r="K614">
        <v>48</v>
      </c>
      <c r="L614">
        <v>2.66</v>
      </c>
      <c r="M614">
        <v>13.93</v>
      </c>
      <c r="N614" s="1">
        <v>45438.713500057871</v>
      </c>
      <c r="O614" t="s">
        <v>43</v>
      </c>
      <c r="P614">
        <v>13.93</v>
      </c>
      <c r="Q614" t="s">
        <v>58</v>
      </c>
      <c r="R614" t="s">
        <v>59</v>
      </c>
      <c r="S614" t="s">
        <v>68</v>
      </c>
      <c r="T614" t="s">
        <v>93</v>
      </c>
      <c r="U614" t="s">
        <v>49</v>
      </c>
      <c r="V614" t="s">
        <v>49</v>
      </c>
      <c r="W614" t="s">
        <v>43</v>
      </c>
      <c r="X614">
        <f>YEAR(Table1[[#This Row],[BookingDate]])</f>
        <v>2024</v>
      </c>
      <c r="Y614" t="str">
        <f>TEXT(Table1[[#This Row],[BookingDate]],"mmm")</f>
        <v>May</v>
      </c>
      <c r="Z614" t="str">
        <f>TEXT(Table1[[#This Row],[BookingDate]],"mmm-yyy")</f>
        <v>May-2024</v>
      </c>
      <c r="AA614" t="str">
        <f>IF(Table1[[#This Row],[ResolutionHours]]="","Pending",IF(Table1[[#This Row],[ResolutionHours]]&lt;=4,"0-4 Hours",IF(Table1[[#This Row],[ResolutionHours]]&lt;=8,"5-8 Hours",IF(Table1[[#This Row],[ResolutionHours]]&lt;=24,"9-24 Hours",IF(Table1[[#This Row],[ResolutionHours]]&lt;=48,"25-48 Hours","48+ Hours")))))</f>
        <v>9-24 Hours</v>
      </c>
      <c r="AB614">
        <f>IF(Table1[[#This Row],[ResolutionHours]]="","",Table1[[#This Row],[ResolutionHours]]-Table1[[#This Row],[SLATargetHours]])</f>
        <v>-34.07</v>
      </c>
    </row>
    <row r="615" spans="1:28" x14ac:dyDescent="0.25">
      <c r="A615" t="s">
        <v>1368</v>
      </c>
      <c r="B615" t="s">
        <v>1116</v>
      </c>
      <c r="C615" s="1">
        <v>45438.191192129627</v>
      </c>
      <c r="D615" t="s">
        <v>36</v>
      </c>
      <c r="E615" t="s">
        <v>1140</v>
      </c>
      <c r="F615" t="s">
        <v>95</v>
      </c>
      <c r="G615" t="s">
        <v>1118</v>
      </c>
      <c r="H615" t="s">
        <v>40</v>
      </c>
      <c r="I615" t="s">
        <v>73</v>
      </c>
      <c r="J615" t="s">
        <v>120</v>
      </c>
      <c r="K615">
        <v>48</v>
      </c>
      <c r="L615">
        <v>2.75</v>
      </c>
      <c r="M615">
        <v>36.549999999999997</v>
      </c>
      <c r="N615" s="1">
        <v>45439.714032303244</v>
      </c>
      <c r="O615" t="s">
        <v>43</v>
      </c>
      <c r="P615">
        <v>36.549999999999997</v>
      </c>
      <c r="Q615" t="s">
        <v>58</v>
      </c>
      <c r="R615" t="s">
        <v>67</v>
      </c>
      <c r="S615" t="s">
        <v>68</v>
      </c>
      <c r="T615" t="s">
        <v>75</v>
      </c>
      <c r="U615" t="s">
        <v>49</v>
      </c>
      <c r="V615" t="s">
        <v>48</v>
      </c>
      <c r="W615" t="s">
        <v>43</v>
      </c>
      <c r="X615">
        <f>YEAR(Table1[[#This Row],[BookingDate]])</f>
        <v>2024</v>
      </c>
      <c r="Y615" t="str">
        <f>TEXT(Table1[[#This Row],[BookingDate]],"mmm")</f>
        <v>May</v>
      </c>
      <c r="Z615" t="str">
        <f>TEXT(Table1[[#This Row],[BookingDate]],"mmm-yyy")</f>
        <v>May-2024</v>
      </c>
      <c r="AA615" t="str">
        <f>IF(Table1[[#This Row],[ResolutionHours]]="","Pending",IF(Table1[[#This Row],[ResolutionHours]]&lt;=4,"0-4 Hours",IF(Table1[[#This Row],[ResolutionHours]]&lt;=8,"5-8 Hours",IF(Table1[[#This Row],[ResolutionHours]]&lt;=24,"9-24 Hours",IF(Table1[[#This Row],[ResolutionHours]]&lt;=48,"25-48 Hours","48+ Hours")))))</f>
        <v>25-48 Hours</v>
      </c>
      <c r="AB615">
        <f>IF(Table1[[#This Row],[ResolutionHours]]="","",Table1[[#This Row],[ResolutionHours]]-Table1[[#This Row],[SLATargetHours]])</f>
        <v>-11.450000000000003</v>
      </c>
    </row>
    <row r="616" spans="1:28" x14ac:dyDescent="0.25">
      <c r="A616" t="s">
        <v>2644</v>
      </c>
      <c r="B616" t="s">
        <v>2126</v>
      </c>
      <c r="C616" s="1">
        <v>45438.339722222219</v>
      </c>
      <c r="D616" t="s">
        <v>51</v>
      </c>
      <c r="E616" t="s">
        <v>2134</v>
      </c>
      <c r="F616" t="s">
        <v>95</v>
      </c>
      <c r="G616" t="s">
        <v>2128</v>
      </c>
      <c r="H616" t="s">
        <v>136</v>
      </c>
      <c r="I616" t="s">
        <v>73</v>
      </c>
      <c r="J616" t="s">
        <v>160</v>
      </c>
      <c r="K616">
        <v>24</v>
      </c>
      <c r="L616">
        <v>4.08</v>
      </c>
      <c r="N616" s="1"/>
      <c r="O616" t="s">
        <v>57</v>
      </c>
      <c r="P616">
        <v>14007.85</v>
      </c>
      <c r="Q616" t="s">
        <v>44</v>
      </c>
      <c r="R616" t="s">
        <v>45</v>
      </c>
      <c r="S616" t="s">
        <v>60</v>
      </c>
      <c r="T616" t="s">
        <v>100</v>
      </c>
      <c r="U616" t="s">
        <v>49</v>
      </c>
      <c r="V616" t="s">
        <v>49</v>
      </c>
      <c r="W616" t="s">
        <v>57</v>
      </c>
      <c r="X616">
        <f>YEAR(Table1[[#This Row],[BookingDate]])</f>
        <v>2024</v>
      </c>
      <c r="Y616" t="str">
        <f>TEXT(Table1[[#This Row],[BookingDate]],"mmm")</f>
        <v>May</v>
      </c>
      <c r="Z616" t="str">
        <f>TEXT(Table1[[#This Row],[BookingDate]],"mmm-yyy")</f>
        <v>May-2024</v>
      </c>
      <c r="AA616" t="str">
        <f>IF(Table1[[#This Row],[ResolutionHours]]="","Pending",IF(Table1[[#This Row],[ResolutionHours]]&lt;=4,"0-4 Hours",IF(Table1[[#This Row],[ResolutionHours]]&lt;=8,"5-8 Hours",IF(Table1[[#This Row],[ResolutionHours]]&lt;=24,"9-24 Hours",IF(Table1[[#This Row],[ResolutionHours]]&lt;=48,"25-48 Hours","48+ Hours")))))</f>
        <v>Pending</v>
      </c>
      <c r="AB616" t="str">
        <f>IF(Table1[[#This Row],[ResolutionHours]]="","",Table1[[#This Row],[ResolutionHours]]-Table1[[#This Row],[SLATargetHours]])</f>
        <v/>
      </c>
    </row>
    <row r="617" spans="1:28" x14ac:dyDescent="0.25">
      <c r="A617" t="s">
        <v>1273</v>
      </c>
      <c r="B617" t="s">
        <v>1116</v>
      </c>
      <c r="C617" s="1">
        <v>45438.632708333331</v>
      </c>
      <c r="D617" t="s">
        <v>51</v>
      </c>
      <c r="E617" t="s">
        <v>1140</v>
      </c>
      <c r="F617" t="s">
        <v>38</v>
      </c>
      <c r="G617" t="s">
        <v>1118</v>
      </c>
      <c r="H617" t="s">
        <v>54</v>
      </c>
      <c r="I617" t="s">
        <v>55</v>
      </c>
      <c r="J617" t="s">
        <v>120</v>
      </c>
      <c r="K617">
        <v>24</v>
      </c>
      <c r="L617">
        <v>1.95</v>
      </c>
      <c r="N617" s="1"/>
      <c r="O617" t="s">
        <v>57</v>
      </c>
      <c r="P617">
        <v>14000.82</v>
      </c>
      <c r="Q617" t="s">
        <v>66</v>
      </c>
      <c r="R617" t="s">
        <v>59</v>
      </c>
      <c r="S617" t="s">
        <v>68</v>
      </c>
      <c r="T617" t="s">
        <v>69</v>
      </c>
      <c r="U617" t="s">
        <v>49</v>
      </c>
      <c r="V617" t="s">
        <v>49</v>
      </c>
      <c r="W617" t="s">
        <v>57</v>
      </c>
      <c r="X617">
        <f>YEAR(Table1[[#This Row],[BookingDate]])</f>
        <v>2024</v>
      </c>
      <c r="Y617" t="str">
        <f>TEXT(Table1[[#This Row],[BookingDate]],"mmm")</f>
        <v>May</v>
      </c>
      <c r="Z617" t="str">
        <f>TEXT(Table1[[#This Row],[BookingDate]],"mmm-yyy")</f>
        <v>May-2024</v>
      </c>
      <c r="AA617" t="str">
        <f>IF(Table1[[#This Row],[ResolutionHours]]="","Pending",IF(Table1[[#This Row],[ResolutionHours]]&lt;=4,"0-4 Hours",IF(Table1[[#This Row],[ResolutionHours]]&lt;=8,"5-8 Hours",IF(Table1[[#This Row],[ResolutionHours]]&lt;=24,"9-24 Hours",IF(Table1[[#This Row],[ResolutionHours]]&lt;=48,"25-48 Hours","48+ Hours")))))</f>
        <v>Pending</v>
      </c>
      <c r="AB617" t="str">
        <f>IF(Table1[[#This Row],[ResolutionHours]]="","",Table1[[#This Row],[ResolutionHours]]-Table1[[#This Row],[SLATargetHours]])</f>
        <v/>
      </c>
    </row>
    <row r="618" spans="1:28" x14ac:dyDescent="0.25">
      <c r="A618" t="s">
        <v>2111</v>
      </c>
      <c r="B618" t="s">
        <v>1116</v>
      </c>
      <c r="C618" s="1">
        <v>45438.691793981481</v>
      </c>
      <c r="D618" t="s">
        <v>87</v>
      </c>
      <c r="E618" t="s">
        <v>1124</v>
      </c>
      <c r="F618" t="s">
        <v>126</v>
      </c>
      <c r="G618" t="s">
        <v>1118</v>
      </c>
      <c r="H618" t="s">
        <v>40</v>
      </c>
      <c r="I618" t="s">
        <v>73</v>
      </c>
      <c r="J618" t="s">
        <v>152</v>
      </c>
      <c r="K618">
        <v>72</v>
      </c>
      <c r="L618">
        <v>7.32</v>
      </c>
      <c r="M618">
        <v>53.58</v>
      </c>
      <c r="N618" s="1">
        <v>45440.924461921299</v>
      </c>
      <c r="O618" t="s">
        <v>43</v>
      </c>
      <c r="P618">
        <v>53.58</v>
      </c>
      <c r="Q618" t="s">
        <v>44</v>
      </c>
      <c r="R618" t="s">
        <v>59</v>
      </c>
      <c r="S618" t="s">
        <v>79</v>
      </c>
      <c r="T618" t="s">
        <v>47</v>
      </c>
      <c r="U618" t="s">
        <v>49</v>
      </c>
      <c r="V618" t="s">
        <v>49</v>
      </c>
      <c r="W618" t="s">
        <v>43</v>
      </c>
      <c r="X618">
        <f>YEAR(Table1[[#This Row],[BookingDate]])</f>
        <v>2024</v>
      </c>
      <c r="Y618" t="str">
        <f>TEXT(Table1[[#This Row],[BookingDate]],"mmm")</f>
        <v>May</v>
      </c>
      <c r="Z618" t="str">
        <f>TEXT(Table1[[#This Row],[BookingDate]],"mmm-yyy")</f>
        <v>May-2024</v>
      </c>
      <c r="AA618" t="str">
        <f>IF(Table1[[#This Row],[ResolutionHours]]="","Pending",IF(Table1[[#This Row],[ResolutionHours]]&lt;=4,"0-4 Hours",IF(Table1[[#This Row],[ResolutionHours]]&lt;=8,"5-8 Hours",IF(Table1[[#This Row],[ResolutionHours]]&lt;=24,"9-24 Hours",IF(Table1[[#This Row],[ResolutionHours]]&lt;=48,"25-48 Hours","48+ Hours")))))</f>
        <v>48+ Hours</v>
      </c>
      <c r="AB618">
        <f>IF(Table1[[#This Row],[ResolutionHours]]="","",Table1[[#This Row],[ResolutionHours]]-Table1[[#This Row],[SLATargetHours]])</f>
        <v>-18.420000000000002</v>
      </c>
    </row>
    <row r="619" spans="1:28" x14ac:dyDescent="0.25">
      <c r="A619" t="s">
        <v>2608</v>
      </c>
      <c r="B619" t="s">
        <v>2126</v>
      </c>
      <c r="C619" s="1">
        <v>45439.064687500002</v>
      </c>
      <c r="D619" t="s">
        <v>36</v>
      </c>
      <c r="E619" t="s">
        <v>2136</v>
      </c>
      <c r="F619" t="s">
        <v>130</v>
      </c>
      <c r="G619" t="s">
        <v>2128</v>
      </c>
      <c r="H619" t="s">
        <v>40</v>
      </c>
      <c r="I619" t="s">
        <v>82</v>
      </c>
      <c r="J619" t="s">
        <v>88</v>
      </c>
      <c r="K619">
        <v>48</v>
      </c>
      <c r="L619">
        <v>3.76</v>
      </c>
      <c r="M619">
        <v>42.81</v>
      </c>
      <c r="N619" s="1">
        <v>45440.848319050929</v>
      </c>
      <c r="O619" t="s">
        <v>43</v>
      </c>
      <c r="P619">
        <v>42.81</v>
      </c>
      <c r="Q619" t="s">
        <v>58</v>
      </c>
      <c r="R619" t="s">
        <v>67</v>
      </c>
      <c r="S619" t="s">
        <v>60</v>
      </c>
      <c r="T619" t="s">
        <v>69</v>
      </c>
      <c r="U619" t="s">
        <v>48</v>
      </c>
      <c r="V619" t="s">
        <v>49</v>
      </c>
      <c r="W619" t="s">
        <v>43</v>
      </c>
      <c r="X619">
        <f>YEAR(Table1[[#This Row],[BookingDate]])</f>
        <v>2024</v>
      </c>
      <c r="Y619" t="str">
        <f>TEXT(Table1[[#This Row],[BookingDate]],"mmm")</f>
        <v>May</v>
      </c>
      <c r="Z619" t="str">
        <f>TEXT(Table1[[#This Row],[BookingDate]],"mmm-yyy")</f>
        <v>May-2024</v>
      </c>
      <c r="AA619" t="str">
        <f>IF(Table1[[#This Row],[ResolutionHours]]="","Pending",IF(Table1[[#This Row],[ResolutionHours]]&lt;=4,"0-4 Hours",IF(Table1[[#This Row],[ResolutionHours]]&lt;=8,"5-8 Hours",IF(Table1[[#This Row],[ResolutionHours]]&lt;=24,"9-24 Hours",IF(Table1[[#This Row],[ResolutionHours]]&lt;=48,"25-48 Hours","48+ Hours")))))</f>
        <v>25-48 Hours</v>
      </c>
      <c r="AB619">
        <f>IF(Table1[[#This Row],[ResolutionHours]]="","",Table1[[#This Row],[ResolutionHours]]-Table1[[#This Row],[SLATargetHours]])</f>
        <v>-5.1899999999999977</v>
      </c>
    </row>
    <row r="620" spans="1:28" x14ac:dyDescent="0.25">
      <c r="A620" t="s">
        <v>1990</v>
      </c>
      <c r="B620" t="s">
        <v>1116</v>
      </c>
      <c r="C620" s="1">
        <v>45439.256273148138</v>
      </c>
      <c r="D620" t="s">
        <v>87</v>
      </c>
      <c r="E620" t="s">
        <v>1120</v>
      </c>
      <c r="F620" t="s">
        <v>72</v>
      </c>
      <c r="G620" t="s">
        <v>1118</v>
      </c>
      <c r="H620" t="s">
        <v>40</v>
      </c>
      <c r="I620" t="s">
        <v>82</v>
      </c>
      <c r="J620" t="s">
        <v>110</v>
      </c>
      <c r="K620">
        <v>72</v>
      </c>
      <c r="L620">
        <v>6.2</v>
      </c>
      <c r="M620">
        <v>33.520000000000003</v>
      </c>
      <c r="N620" s="1">
        <v>45440.652743495368</v>
      </c>
      <c r="O620" t="s">
        <v>43</v>
      </c>
      <c r="P620">
        <v>33.520000000000003</v>
      </c>
      <c r="Q620" t="s">
        <v>58</v>
      </c>
      <c r="R620" t="s">
        <v>114</v>
      </c>
      <c r="S620" t="s">
        <v>68</v>
      </c>
      <c r="T620" t="s">
        <v>115</v>
      </c>
      <c r="U620" t="s">
        <v>48</v>
      </c>
      <c r="V620" t="s">
        <v>49</v>
      </c>
      <c r="W620" t="s">
        <v>43</v>
      </c>
      <c r="X620">
        <f>YEAR(Table1[[#This Row],[BookingDate]])</f>
        <v>2024</v>
      </c>
      <c r="Y620" t="str">
        <f>TEXT(Table1[[#This Row],[BookingDate]],"mmm")</f>
        <v>May</v>
      </c>
      <c r="Z620" t="str">
        <f>TEXT(Table1[[#This Row],[BookingDate]],"mmm-yyy")</f>
        <v>May-2024</v>
      </c>
      <c r="AA620" t="str">
        <f>IF(Table1[[#This Row],[ResolutionHours]]="","Pending",IF(Table1[[#This Row],[ResolutionHours]]&lt;=4,"0-4 Hours",IF(Table1[[#This Row],[ResolutionHours]]&lt;=8,"5-8 Hours",IF(Table1[[#This Row],[ResolutionHours]]&lt;=24,"9-24 Hours",IF(Table1[[#This Row],[ResolutionHours]]&lt;=48,"25-48 Hours","48+ Hours")))))</f>
        <v>25-48 Hours</v>
      </c>
      <c r="AB620">
        <f>IF(Table1[[#This Row],[ResolutionHours]]="","",Table1[[#This Row],[ResolutionHours]]-Table1[[#This Row],[SLATargetHours]])</f>
        <v>-38.479999999999997</v>
      </c>
    </row>
    <row r="621" spans="1:28" x14ac:dyDescent="0.25">
      <c r="A621" t="s">
        <v>89</v>
      </c>
      <c r="B621" t="s">
        <v>35</v>
      </c>
      <c r="C621" s="1">
        <v>45439.274224537039</v>
      </c>
      <c r="D621" t="s">
        <v>51</v>
      </c>
      <c r="E621" t="s">
        <v>71</v>
      </c>
      <c r="F621" t="s">
        <v>90</v>
      </c>
      <c r="G621" t="s">
        <v>39</v>
      </c>
      <c r="H621" t="s">
        <v>54</v>
      </c>
      <c r="I621" t="s">
        <v>82</v>
      </c>
      <c r="J621" t="s">
        <v>91</v>
      </c>
      <c r="K621">
        <v>24</v>
      </c>
      <c r="L621">
        <v>0.96</v>
      </c>
      <c r="N621" s="1"/>
      <c r="O621" t="s">
        <v>57</v>
      </c>
      <c r="P621">
        <v>13985.42</v>
      </c>
      <c r="Q621" t="s">
        <v>44</v>
      </c>
      <c r="R621" t="s">
        <v>92</v>
      </c>
      <c r="S621" t="s">
        <v>60</v>
      </c>
      <c r="T621" t="s">
        <v>93</v>
      </c>
      <c r="U621" t="s">
        <v>49</v>
      </c>
      <c r="V621" t="s">
        <v>49</v>
      </c>
      <c r="W621" t="s">
        <v>57</v>
      </c>
      <c r="X621">
        <f>YEAR(Table1[[#This Row],[BookingDate]])</f>
        <v>2024</v>
      </c>
      <c r="Y621" t="str">
        <f>TEXT(Table1[[#This Row],[BookingDate]],"mmm")</f>
        <v>May</v>
      </c>
      <c r="Z621" t="str">
        <f>TEXT(Table1[[#This Row],[BookingDate]],"mmm-yyy")</f>
        <v>May-2024</v>
      </c>
      <c r="AA621" t="str">
        <f>IF(Table1[[#This Row],[ResolutionHours]]="","Pending",IF(Table1[[#This Row],[ResolutionHours]]&lt;=4,"0-4 Hours",IF(Table1[[#This Row],[ResolutionHours]]&lt;=8,"5-8 Hours",IF(Table1[[#This Row],[ResolutionHours]]&lt;=24,"9-24 Hours",IF(Table1[[#This Row],[ResolutionHours]]&lt;=48,"25-48 Hours","48+ Hours")))))</f>
        <v>Pending</v>
      </c>
      <c r="AB621" t="str">
        <f>IF(Table1[[#This Row],[ResolutionHours]]="","",Table1[[#This Row],[ResolutionHours]]-Table1[[#This Row],[SLATargetHours]])</f>
        <v/>
      </c>
    </row>
    <row r="622" spans="1:28" x14ac:dyDescent="0.25">
      <c r="A622" t="s">
        <v>1355</v>
      </c>
      <c r="B622" t="s">
        <v>1116</v>
      </c>
      <c r="C622" s="1">
        <v>45439.458310185182</v>
      </c>
      <c r="D622" t="s">
        <v>104</v>
      </c>
      <c r="E622" t="s">
        <v>1140</v>
      </c>
      <c r="F622" t="s">
        <v>95</v>
      </c>
      <c r="G622" t="s">
        <v>1118</v>
      </c>
      <c r="H622" t="s">
        <v>40</v>
      </c>
      <c r="I622" t="s">
        <v>64</v>
      </c>
      <c r="J622" t="s">
        <v>160</v>
      </c>
      <c r="K622">
        <v>8</v>
      </c>
      <c r="L622">
        <v>0.1</v>
      </c>
      <c r="M622">
        <v>9.41</v>
      </c>
      <c r="N622" s="1">
        <v>45439.850470578713</v>
      </c>
      <c r="O622" t="s">
        <v>128</v>
      </c>
      <c r="P622">
        <v>9.41</v>
      </c>
      <c r="Q622" t="s">
        <v>58</v>
      </c>
      <c r="R622" t="s">
        <v>114</v>
      </c>
      <c r="S622" t="s">
        <v>79</v>
      </c>
      <c r="T622" t="s">
        <v>47</v>
      </c>
      <c r="U622" t="s">
        <v>49</v>
      </c>
      <c r="V622" t="s">
        <v>49</v>
      </c>
      <c r="W622" t="s">
        <v>128</v>
      </c>
      <c r="X622">
        <f>YEAR(Table1[[#This Row],[BookingDate]])</f>
        <v>2024</v>
      </c>
      <c r="Y622" t="str">
        <f>TEXT(Table1[[#This Row],[BookingDate]],"mmm")</f>
        <v>May</v>
      </c>
      <c r="Z622" t="str">
        <f>TEXT(Table1[[#This Row],[BookingDate]],"mmm-yyy")</f>
        <v>May-2024</v>
      </c>
      <c r="AA622" t="str">
        <f>IF(Table1[[#This Row],[ResolutionHours]]="","Pending",IF(Table1[[#This Row],[ResolutionHours]]&lt;=4,"0-4 Hours",IF(Table1[[#This Row],[ResolutionHours]]&lt;=8,"5-8 Hours",IF(Table1[[#This Row],[ResolutionHours]]&lt;=24,"9-24 Hours",IF(Table1[[#This Row],[ResolutionHours]]&lt;=48,"25-48 Hours","48+ Hours")))))</f>
        <v>9-24 Hours</v>
      </c>
      <c r="AB622">
        <f>IF(Table1[[#This Row],[ResolutionHours]]="","",Table1[[#This Row],[ResolutionHours]]-Table1[[#This Row],[SLATargetHours]])</f>
        <v>1.4100000000000001</v>
      </c>
    </row>
    <row r="623" spans="1:28" x14ac:dyDescent="0.25">
      <c r="A623" t="s">
        <v>986</v>
      </c>
      <c r="B623" t="s">
        <v>35</v>
      </c>
      <c r="C623" s="1">
        <v>45439.50271990741</v>
      </c>
      <c r="D623" t="s">
        <v>51</v>
      </c>
      <c r="E623" t="s">
        <v>123</v>
      </c>
      <c r="F623" t="s">
        <v>72</v>
      </c>
      <c r="G623" t="s">
        <v>39</v>
      </c>
      <c r="H623" t="s">
        <v>54</v>
      </c>
      <c r="I623" t="s">
        <v>73</v>
      </c>
      <c r="J623" t="s">
        <v>132</v>
      </c>
      <c r="K623">
        <v>24</v>
      </c>
      <c r="L623">
        <v>1.51</v>
      </c>
      <c r="N623" s="1"/>
      <c r="O623" t="s">
        <v>57</v>
      </c>
      <c r="P623">
        <v>13979.93</v>
      </c>
      <c r="Q623" t="s">
        <v>44</v>
      </c>
      <c r="R623" t="s">
        <v>45</v>
      </c>
      <c r="S623" t="s">
        <v>60</v>
      </c>
      <c r="T623" t="s">
        <v>75</v>
      </c>
      <c r="U623" t="s">
        <v>49</v>
      </c>
      <c r="V623" t="s">
        <v>49</v>
      </c>
      <c r="W623" t="s">
        <v>57</v>
      </c>
      <c r="X623">
        <f>YEAR(Table1[[#This Row],[BookingDate]])</f>
        <v>2024</v>
      </c>
      <c r="Y623" t="str">
        <f>TEXT(Table1[[#This Row],[BookingDate]],"mmm")</f>
        <v>May</v>
      </c>
      <c r="Z623" t="str">
        <f>TEXT(Table1[[#This Row],[BookingDate]],"mmm-yyy")</f>
        <v>May-2024</v>
      </c>
      <c r="AA623" t="str">
        <f>IF(Table1[[#This Row],[ResolutionHours]]="","Pending",IF(Table1[[#This Row],[ResolutionHours]]&lt;=4,"0-4 Hours",IF(Table1[[#This Row],[ResolutionHours]]&lt;=8,"5-8 Hours",IF(Table1[[#This Row],[ResolutionHours]]&lt;=24,"9-24 Hours",IF(Table1[[#This Row],[ResolutionHours]]&lt;=48,"25-48 Hours","48+ Hours")))))</f>
        <v>Pending</v>
      </c>
      <c r="AB623" t="str">
        <f>IF(Table1[[#This Row],[ResolutionHours]]="","",Table1[[#This Row],[ResolutionHours]]-Table1[[#This Row],[SLATargetHours]])</f>
        <v/>
      </c>
    </row>
    <row r="624" spans="1:28" x14ac:dyDescent="0.25">
      <c r="A624" t="s">
        <v>2456</v>
      </c>
      <c r="B624" t="s">
        <v>2126</v>
      </c>
      <c r="C624" s="1">
        <v>45439.535995370366</v>
      </c>
      <c r="D624" t="s">
        <v>87</v>
      </c>
      <c r="E624" t="s">
        <v>2163</v>
      </c>
      <c r="F624" t="s">
        <v>126</v>
      </c>
      <c r="G624" t="s">
        <v>2128</v>
      </c>
      <c r="H624" t="s">
        <v>54</v>
      </c>
      <c r="I624" t="s">
        <v>73</v>
      </c>
      <c r="J624" t="s">
        <v>74</v>
      </c>
      <c r="K624">
        <v>72</v>
      </c>
      <c r="L624">
        <v>6.21</v>
      </c>
      <c r="N624" s="1"/>
      <c r="O624" t="s">
        <v>57</v>
      </c>
      <c r="P624">
        <v>13979.14</v>
      </c>
      <c r="Q624" t="s">
        <v>58</v>
      </c>
      <c r="R624" t="s">
        <v>59</v>
      </c>
      <c r="S624" t="s">
        <v>60</v>
      </c>
      <c r="T624" t="s">
        <v>121</v>
      </c>
      <c r="U624" t="s">
        <v>49</v>
      </c>
      <c r="V624" t="s">
        <v>49</v>
      </c>
      <c r="W624" t="s">
        <v>57</v>
      </c>
      <c r="X624">
        <f>YEAR(Table1[[#This Row],[BookingDate]])</f>
        <v>2024</v>
      </c>
      <c r="Y624" t="str">
        <f>TEXT(Table1[[#This Row],[BookingDate]],"mmm")</f>
        <v>May</v>
      </c>
      <c r="Z624" t="str">
        <f>TEXT(Table1[[#This Row],[BookingDate]],"mmm-yyy")</f>
        <v>May-2024</v>
      </c>
      <c r="AA624" t="str">
        <f>IF(Table1[[#This Row],[ResolutionHours]]="","Pending",IF(Table1[[#This Row],[ResolutionHours]]&lt;=4,"0-4 Hours",IF(Table1[[#This Row],[ResolutionHours]]&lt;=8,"5-8 Hours",IF(Table1[[#This Row],[ResolutionHours]]&lt;=24,"9-24 Hours",IF(Table1[[#This Row],[ResolutionHours]]&lt;=48,"25-48 Hours","48+ Hours")))))</f>
        <v>Pending</v>
      </c>
      <c r="AB624" t="str">
        <f>IF(Table1[[#This Row],[ResolutionHours]]="","",Table1[[#This Row],[ResolutionHours]]-Table1[[#This Row],[SLATargetHours]])</f>
        <v/>
      </c>
    </row>
    <row r="625" spans="1:28" x14ac:dyDescent="0.25">
      <c r="A625" t="s">
        <v>767</v>
      </c>
      <c r="B625" t="s">
        <v>35</v>
      </c>
      <c r="C625" s="1">
        <v>45439.922592592593</v>
      </c>
      <c r="D625" t="s">
        <v>104</v>
      </c>
      <c r="E625" t="s">
        <v>71</v>
      </c>
      <c r="F625" t="s">
        <v>90</v>
      </c>
      <c r="G625" t="s">
        <v>39</v>
      </c>
      <c r="H625" t="s">
        <v>40</v>
      </c>
      <c r="I625" t="s">
        <v>55</v>
      </c>
      <c r="J625" t="s">
        <v>157</v>
      </c>
      <c r="K625">
        <v>8</v>
      </c>
      <c r="L625">
        <v>0.18</v>
      </c>
      <c r="M625">
        <v>2.64</v>
      </c>
      <c r="N625" s="1">
        <v>45440.032576944453</v>
      </c>
      <c r="O625" t="s">
        <v>43</v>
      </c>
      <c r="P625">
        <v>2.64</v>
      </c>
      <c r="Q625" t="s">
        <v>58</v>
      </c>
      <c r="R625" t="s">
        <v>114</v>
      </c>
      <c r="S625" t="s">
        <v>60</v>
      </c>
      <c r="T625" t="s">
        <v>97</v>
      </c>
      <c r="U625" t="s">
        <v>49</v>
      </c>
      <c r="V625" t="s">
        <v>49</v>
      </c>
      <c r="W625" t="s">
        <v>43</v>
      </c>
      <c r="X625">
        <f>YEAR(Table1[[#This Row],[BookingDate]])</f>
        <v>2024</v>
      </c>
      <c r="Y625" t="str">
        <f>TEXT(Table1[[#This Row],[BookingDate]],"mmm")</f>
        <v>May</v>
      </c>
      <c r="Z625" t="str">
        <f>TEXT(Table1[[#This Row],[BookingDate]],"mmm-yyy")</f>
        <v>May-2024</v>
      </c>
      <c r="AA625" t="str">
        <f>IF(Table1[[#This Row],[ResolutionHours]]="","Pending",IF(Table1[[#This Row],[ResolutionHours]]&lt;=4,"0-4 Hours",IF(Table1[[#This Row],[ResolutionHours]]&lt;=8,"5-8 Hours",IF(Table1[[#This Row],[ResolutionHours]]&lt;=24,"9-24 Hours",IF(Table1[[#This Row],[ResolutionHours]]&lt;=48,"25-48 Hours","48+ Hours")))))</f>
        <v>0-4 Hours</v>
      </c>
      <c r="AB625">
        <f>IF(Table1[[#This Row],[ResolutionHours]]="","",Table1[[#This Row],[ResolutionHours]]-Table1[[#This Row],[SLATargetHours]])</f>
        <v>-5.3599999999999994</v>
      </c>
    </row>
    <row r="626" spans="1:28" x14ac:dyDescent="0.25">
      <c r="A626" t="s">
        <v>338</v>
      </c>
      <c r="B626" t="s">
        <v>35</v>
      </c>
      <c r="C626" s="1">
        <v>45439.927615740737</v>
      </c>
      <c r="D626" t="s">
        <v>104</v>
      </c>
      <c r="E626" t="s">
        <v>123</v>
      </c>
      <c r="F626" t="s">
        <v>95</v>
      </c>
      <c r="G626" t="s">
        <v>39</v>
      </c>
      <c r="H626" t="s">
        <v>136</v>
      </c>
      <c r="I626" t="s">
        <v>46</v>
      </c>
      <c r="J626" t="s">
        <v>65</v>
      </c>
      <c r="K626">
        <v>8</v>
      </c>
      <c r="L626">
        <v>0.3</v>
      </c>
      <c r="N626" s="1"/>
      <c r="O626" t="s">
        <v>57</v>
      </c>
      <c r="P626">
        <v>13969.74</v>
      </c>
      <c r="Q626" t="s">
        <v>58</v>
      </c>
      <c r="R626" t="s">
        <v>67</v>
      </c>
      <c r="S626" t="s">
        <v>79</v>
      </c>
      <c r="T626" t="s">
        <v>85</v>
      </c>
      <c r="U626" t="s">
        <v>49</v>
      </c>
      <c r="V626" t="s">
        <v>48</v>
      </c>
      <c r="W626" t="s">
        <v>57</v>
      </c>
      <c r="X626">
        <f>YEAR(Table1[[#This Row],[BookingDate]])</f>
        <v>2024</v>
      </c>
      <c r="Y626" t="str">
        <f>TEXT(Table1[[#This Row],[BookingDate]],"mmm")</f>
        <v>May</v>
      </c>
      <c r="Z626" t="str">
        <f>TEXT(Table1[[#This Row],[BookingDate]],"mmm-yyy")</f>
        <v>May-2024</v>
      </c>
      <c r="AA626" t="str">
        <f>IF(Table1[[#This Row],[ResolutionHours]]="","Pending",IF(Table1[[#This Row],[ResolutionHours]]&lt;=4,"0-4 Hours",IF(Table1[[#This Row],[ResolutionHours]]&lt;=8,"5-8 Hours",IF(Table1[[#This Row],[ResolutionHours]]&lt;=24,"9-24 Hours",IF(Table1[[#This Row],[ResolutionHours]]&lt;=48,"25-48 Hours","48+ Hours")))))</f>
        <v>Pending</v>
      </c>
      <c r="AB626" t="str">
        <f>IF(Table1[[#This Row],[ResolutionHours]]="","",Table1[[#This Row],[ResolutionHours]]-Table1[[#This Row],[SLATargetHours]])</f>
        <v/>
      </c>
    </row>
    <row r="627" spans="1:28" x14ac:dyDescent="0.25">
      <c r="A627" t="s">
        <v>778</v>
      </c>
      <c r="B627" t="s">
        <v>35</v>
      </c>
      <c r="C627" s="1">
        <v>45439.957754629628</v>
      </c>
      <c r="D627" t="s">
        <v>51</v>
      </c>
      <c r="E627" t="s">
        <v>77</v>
      </c>
      <c r="F627" t="s">
        <v>95</v>
      </c>
      <c r="G627" t="s">
        <v>39</v>
      </c>
      <c r="H627" t="s">
        <v>54</v>
      </c>
      <c r="I627" t="s">
        <v>55</v>
      </c>
      <c r="J627" t="s">
        <v>56</v>
      </c>
      <c r="K627">
        <v>24</v>
      </c>
      <c r="L627">
        <v>1.29</v>
      </c>
      <c r="N627" s="1"/>
      <c r="O627" t="s">
        <v>57</v>
      </c>
      <c r="P627">
        <v>13969.01</v>
      </c>
      <c r="Q627" t="s">
        <v>58</v>
      </c>
      <c r="R627" t="s">
        <v>92</v>
      </c>
      <c r="S627" t="s">
        <v>79</v>
      </c>
      <c r="T627" t="s">
        <v>115</v>
      </c>
      <c r="U627" t="s">
        <v>49</v>
      </c>
      <c r="V627" t="s">
        <v>49</v>
      </c>
      <c r="W627" t="s">
        <v>57</v>
      </c>
      <c r="X627">
        <f>YEAR(Table1[[#This Row],[BookingDate]])</f>
        <v>2024</v>
      </c>
      <c r="Y627" t="str">
        <f>TEXT(Table1[[#This Row],[BookingDate]],"mmm")</f>
        <v>May</v>
      </c>
      <c r="Z627" t="str">
        <f>TEXT(Table1[[#This Row],[BookingDate]],"mmm-yyy")</f>
        <v>May-2024</v>
      </c>
      <c r="AA627" t="str">
        <f>IF(Table1[[#This Row],[ResolutionHours]]="","Pending",IF(Table1[[#This Row],[ResolutionHours]]&lt;=4,"0-4 Hours",IF(Table1[[#This Row],[ResolutionHours]]&lt;=8,"5-8 Hours",IF(Table1[[#This Row],[ResolutionHours]]&lt;=24,"9-24 Hours",IF(Table1[[#This Row],[ResolutionHours]]&lt;=48,"25-48 Hours","48+ Hours")))))</f>
        <v>Pending</v>
      </c>
      <c r="AB627" t="str">
        <f>IF(Table1[[#This Row],[ResolutionHours]]="","",Table1[[#This Row],[ResolutionHours]]-Table1[[#This Row],[SLATargetHours]])</f>
        <v/>
      </c>
    </row>
    <row r="628" spans="1:28" x14ac:dyDescent="0.25">
      <c r="A628" t="s">
        <v>453</v>
      </c>
      <c r="B628" t="s">
        <v>35</v>
      </c>
      <c r="C628" s="1">
        <v>45440.201701388891</v>
      </c>
      <c r="D628" t="s">
        <v>87</v>
      </c>
      <c r="E628" t="s">
        <v>37</v>
      </c>
      <c r="F628" t="s">
        <v>72</v>
      </c>
      <c r="G628" t="s">
        <v>39</v>
      </c>
      <c r="H628" t="s">
        <v>40</v>
      </c>
      <c r="I628" t="s">
        <v>82</v>
      </c>
      <c r="J628" t="s">
        <v>157</v>
      </c>
      <c r="K628">
        <v>72</v>
      </c>
      <c r="L628">
        <v>2.91</v>
      </c>
      <c r="M628">
        <v>69.41</v>
      </c>
      <c r="N628" s="1">
        <v>45443.093614988429</v>
      </c>
      <c r="O628" t="s">
        <v>43</v>
      </c>
      <c r="P628">
        <v>69.41</v>
      </c>
      <c r="Q628" t="s">
        <v>44</v>
      </c>
      <c r="R628" t="s">
        <v>45</v>
      </c>
      <c r="S628" t="s">
        <v>46</v>
      </c>
      <c r="T628" t="s">
        <v>61</v>
      </c>
      <c r="U628" t="s">
        <v>49</v>
      </c>
      <c r="V628" t="s">
        <v>49</v>
      </c>
      <c r="W628" t="s">
        <v>43</v>
      </c>
      <c r="X628">
        <f>YEAR(Table1[[#This Row],[BookingDate]])</f>
        <v>2024</v>
      </c>
      <c r="Y628" t="str">
        <f>TEXT(Table1[[#This Row],[BookingDate]],"mmm")</f>
        <v>May</v>
      </c>
      <c r="Z628" t="str">
        <f>TEXT(Table1[[#This Row],[BookingDate]],"mmm-yyy")</f>
        <v>May-2024</v>
      </c>
      <c r="AA628" t="str">
        <f>IF(Table1[[#This Row],[ResolutionHours]]="","Pending",IF(Table1[[#This Row],[ResolutionHours]]&lt;=4,"0-4 Hours",IF(Table1[[#This Row],[ResolutionHours]]&lt;=8,"5-8 Hours",IF(Table1[[#This Row],[ResolutionHours]]&lt;=24,"9-24 Hours",IF(Table1[[#This Row],[ResolutionHours]]&lt;=48,"25-48 Hours","48+ Hours")))))</f>
        <v>48+ Hours</v>
      </c>
      <c r="AB628">
        <f>IF(Table1[[#This Row],[ResolutionHours]]="","",Table1[[#This Row],[ResolutionHours]]-Table1[[#This Row],[SLATargetHours]])</f>
        <v>-2.5900000000000034</v>
      </c>
    </row>
    <row r="629" spans="1:28" x14ac:dyDescent="0.25">
      <c r="A629" t="s">
        <v>1391</v>
      </c>
      <c r="B629" t="s">
        <v>1116</v>
      </c>
      <c r="C629" s="1">
        <v>45440.433518518519</v>
      </c>
      <c r="D629" t="s">
        <v>36</v>
      </c>
      <c r="E629" t="s">
        <v>1124</v>
      </c>
      <c r="F629" t="s">
        <v>130</v>
      </c>
      <c r="G629" t="s">
        <v>1118</v>
      </c>
      <c r="H629" t="s">
        <v>109</v>
      </c>
      <c r="I629" t="s">
        <v>82</v>
      </c>
      <c r="J629" t="s">
        <v>134</v>
      </c>
      <c r="K629">
        <v>48</v>
      </c>
      <c r="L629">
        <v>2.21</v>
      </c>
      <c r="M629">
        <v>34.64</v>
      </c>
      <c r="N629" s="1">
        <v>45441.876915671302</v>
      </c>
      <c r="O629" t="s">
        <v>43</v>
      </c>
      <c r="P629">
        <v>34.64</v>
      </c>
      <c r="Q629" t="s">
        <v>44</v>
      </c>
      <c r="R629" t="s">
        <v>92</v>
      </c>
      <c r="S629" t="s">
        <v>79</v>
      </c>
      <c r="T629" t="s">
        <v>61</v>
      </c>
      <c r="U629" t="s">
        <v>49</v>
      </c>
      <c r="V629" t="s">
        <v>49</v>
      </c>
      <c r="W629" t="s">
        <v>43</v>
      </c>
      <c r="X629">
        <f>YEAR(Table1[[#This Row],[BookingDate]])</f>
        <v>2024</v>
      </c>
      <c r="Y629" t="str">
        <f>TEXT(Table1[[#This Row],[BookingDate]],"mmm")</f>
        <v>May</v>
      </c>
      <c r="Z629" t="str">
        <f>TEXT(Table1[[#This Row],[BookingDate]],"mmm-yyy")</f>
        <v>May-2024</v>
      </c>
      <c r="AA629" t="str">
        <f>IF(Table1[[#This Row],[ResolutionHours]]="","Pending",IF(Table1[[#This Row],[ResolutionHours]]&lt;=4,"0-4 Hours",IF(Table1[[#This Row],[ResolutionHours]]&lt;=8,"5-8 Hours",IF(Table1[[#This Row],[ResolutionHours]]&lt;=24,"9-24 Hours",IF(Table1[[#This Row],[ResolutionHours]]&lt;=48,"25-48 Hours","48+ Hours")))))</f>
        <v>25-48 Hours</v>
      </c>
      <c r="AB629">
        <f>IF(Table1[[#This Row],[ResolutionHours]]="","",Table1[[#This Row],[ResolutionHours]]-Table1[[#This Row],[SLATargetHours]])</f>
        <v>-13.36</v>
      </c>
    </row>
    <row r="630" spans="1:28" x14ac:dyDescent="0.25">
      <c r="A630" t="s">
        <v>1127</v>
      </c>
      <c r="B630" t="s">
        <v>1116</v>
      </c>
      <c r="C630" s="1">
        <v>45441.008483796293</v>
      </c>
      <c r="D630" t="s">
        <v>36</v>
      </c>
      <c r="E630" t="s">
        <v>1126</v>
      </c>
      <c r="F630" t="s">
        <v>72</v>
      </c>
      <c r="G630" t="s">
        <v>1118</v>
      </c>
      <c r="H630" t="s">
        <v>40</v>
      </c>
      <c r="I630" t="s">
        <v>41</v>
      </c>
      <c r="J630" t="s">
        <v>113</v>
      </c>
      <c r="K630">
        <v>48</v>
      </c>
      <c r="L630">
        <v>2.0699999999999998</v>
      </c>
      <c r="M630">
        <v>44.64</v>
      </c>
      <c r="N630" s="1">
        <v>45442.868379398147</v>
      </c>
      <c r="O630" t="s">
        <v>43</v>
      </c>
      <c r="P630">
        <v>44.64</v>
      </c>
      <c r="Q630" t="s">
        <v>44</v>
      </c>
      <c r="R630" t="s">
        <v>59</v>
      </c>
      <c r="S630" t="s">
        <v>68</v>
      </c>
      <c r="T630" t="s">
        <v>47</v>
      </c>
      <c r="U630" t="s">
        <v>49</v>
      </c>
      <c r="V630" t="s">
        <v>49</v>
      </c>
      <c r="W630" t="s">
        <v>43</v>
      </c>
      <c r="X630">
        <f>YEAR(Table1[[#This Row],[BookingDate]])</f>
        <v>2024</v>
      </c>
      <c r="Y630" t="str">
        <f>TEXT(Table1[[#This Row],[BookingDate]],"mmm")</f>
        <v>May</v>
      </c>
      <c r="Z630" t="str">
        <f>TEXT(Table1[[#This Row],[BookingDate]],"mmm-yyy")</f>
        <v>May-2024</v>
      </c>
      <c r="AA630" t="str">
        <f>IF(Table1[[#This Row],[ResolutionHours]]="","Pending",IF(Table1[[#This Row],[ResolutionHours]]&lt;=4,"0-4 Hours",IF(Table1[[#This Row],[ResolutionHours]]&lt;=8,"5-8 Hours",IF(Table1[[#This Row],[ResolutionHours]]&lt;=24,"9-24 Hours",IF(Table1[[#This Row],[ResolutionHours]]&lt;=48,"25-48 Hours","48+ Hours")))))</f>
        <v>25-48 Hours</v>
      </c>
      <c r="AB630">
        <f>IF(Table1[[#This Row],[ResolutionHours]]="","",Table1[[#This Row],[ResolutionHours]]-Table1[[#This Row],[SLATargetHours]])</f>
        <v>-3.3599999999999994</v>
      </c>
    </row>
    <row r="631" spans="1:28" x14ac:dyDescent="0.25">
      <c r="A631" t="s">
        <v>3116</v>
      </c>
      <c r="B631" t="s">
        <v>2126</v>
      </c>
      <c r="C631" s="1">
        <v>45441.146377314813</v>
      </c>
      <c r="D631" t="s">
        <v>87</v>
      </c>
      <c r="E631" t="s">
        <v>2142</v>
      </c>
      <c r="F631" t="s">
        <v>90</v>
      </c>
      <c r="G631" t="s">
        <v>2128</v>
      </c>
      <c r="H631" t="s">
        <v>40</v>
      </c>
      <c r="I631" t="s">
        <v>82</v>
      </c>
      <c r="J631" t="s">
        <v>113</v>
      </c>
      <c r="K631">
        <v>72</v>
      </c>
      <c r="L631">
        <v>3.16</v>
      </c>
      <c r="M631">
        <v>21.73</v>
      </c>
      <c r="N631" s="1">
        <v>45442.051742581018</v>
      </c>
      <c r="O631" t="s">
        <v>43</v>
      </c>
      <c r="P631">
        <v>21.73</v>
      </c>
      <c r="Q631" t="s">
        <v>66</v>
      </c>
      <c r="R631" t="s">
        <v>59</v>
      </c>
      <c r="S631" t="s">
        <v>46</v>
      </c>
      <c r="T631" t="s">
        <v>47</v>
      </c>
      <c r="U631" t="s">
        <v>49</v>
      </c>
      <c r="V631" t="s">
        <v>49</v>
      </c>
      <c r="W631" t="s">
        <v>43</v>
      </c>
      <c r="X631">
        <f>YEAR(Table1[[#This Row],[BookingDate]])</f>
        <v>2024</v>
      </c>
      <c r="Y631" t="str">
        <f>TEXT(Table1[[#This Row],[BookingDate]],"mmm")</f>
        <v>May</v>
      </c>
      <c r="Z631" t="str">
        <f>TEXT(Table1[[#This Row],[BookingDate]],"mmm-yyy")</f>
        <v>May-2024</v>
      </c>
      <c r="AA631" t="str">
        <f>IF(Table1[[#This Row],[ResolutionHours]]="","Pending",IF(Table1[[#This Row],[ResolutionHours]]&lt;=4,"0-4 Hours",IF(Table1[[#This Row],[ResolutionHours]]&lt;=8,"5-8 Hours",IF(Table1[[#This Row],[ResolutionHours]]&lt;=24,"9-24 Hours",IF(Table1[[#This Row],[ResolutionHours]]&lt;=48,"25-48 Hours","48+ Hours")))))</f>
        <v>9-24 Hours</v>
      </c>
      <c r="AB631">
        <f>IF(Table1[[#This Row],[ResolutionHours]]="","",Table1[[#This Row],[ResolutionHours]]-Table1[[#This Row],[SLATargetHours]])</f>
        <v>-50.269999999999996</v>
      </c>
    </row>
    <row r="632" spans="1:28" x14ac:dyDescent="0.25">
      <c r="A632" t="s">
        <v>2094</v>
      </c>
      <c r="B632" t="s">
        <v>1116</v>
      </c>
      <c r="C632" s="1">
        <v>45441.190057870372</v>
      </c>
      <c r="D632" t="s">
        <v>51</v>
      </c>
      <c r="E632" t="s">
        <v>1126</v>
      </c>
      <c r="F632" t="s">
        <v>95</v>
      </c>
      <c r="G632" t="s">
        <v>1118</v>
      </c>
      <c r="H632" t="s">
        <v>63</v>
      </c>
      <c r="I632" t="s">
        <v>64</v>
      </c>
      <c r="J632" t="s">
        <v>113</v>
      </c>
      <c r="K632">
        <v>24</v>
      </c>
      <c r="L632">
        <v>1.6</v>
      </c>
      <c r="N632" s="1"/>
      <c r="O632" t="s">
        <v>57</v>
      </c>
      <c r="P632">
        <v>13939.44</v>
      </c>
      <c r="Q632" t="s">
        <v>44</v>
      </c>
      <c r="R632" t="s">
        <v>45</v>
      </c>
      <c r="S632" t="s">
        <v>46</v>
      </c>
      <c r="T632" t="s">
        <v>61</v>
      </c>
      <c r="U632" t="s">
        <v>49</v>
      </c>
      <c r="V632" t="s">
        <v>48</v>
      </c>
      <c r="W632" t="s">
        <v>57</v>
      </c>
      <c r="X632">
        <f>YEAR(Table1[[#This Row],[BookingDate]])</f>
        <v>2024</v>
      </c>
      <c r="Y632" t="str">
        <f>TEXT(Table1[[#This Row],[BookingDate]],"mmm")</f>
        <v>May</v>
      </c>
      <c r="Z632" t="str">
        <f>TEXT(Table1[[#This Row],[BookingDate]],"mmm-yyy")</f>
        <v>May-2024</v>
      </c>
      <c r="AA632" t="str">
        <f>IF(Table1[[#This Row],[ResolutionHours]]="","Pending",IF(Table1[[#This Row],[ResolutionHours]]&lt;=4,"0-4 Hours",IF(Table1[[#This Row],[ResolutionHours]]&lt;=8,"5-8 Hours",IF(Table1[[#This Row],[ResolutionHours]]&lt;=24,"9-24 Hours",IF(Table1[[#This Row],[ResolutionHours]]&lt;=48,"25-48 Hours","48+ Hours")))))</f>
        <v>Pending</v>
      </c>
      <c r="AB632" t="str">
        <f>IF(Table1[[#This Row],[ResolutionHours]]="","",Table1[[#This Row],[ResolutionHours]]-Table1[[#This Row],[SLATargetHours]])</f>
        <v/>
      </c>
    </row>
    <row r="633" spans="1:28" x14ac:dyDescent="0.25">
      <c r="A633" t="s">
        <v>1375</v>
      </c>
      <c r="B633" t="s">
        <v>1116</v>
      </c>
      <c r="C633" s="1">
        <v>45441.191863425927</v>
      </c>
      <c r="D633" t="s">
        <v>87</v>
      </c>
      <c r="E633" t="s">
        <v>1140</v>
      </c>
      <c r="F633" t="s">
        <v>95</v>
      </c>
      <c r="G633" t="s">
        <v>1118</v>
      </c>
      <c r="H633" t="s">
        <v>40</v>
      </c>
      <c r="I633" t="s">
        <v>82</v>
      </c>
      <c r="J633" t="s">
        <v>110</v>
      </c>
      <c r="K633">
        <v>72</v>
      </c>
      <c r="L633">
        <v>6.65</v>
      </c>
      <c r="M633">
        <v>21.87</v>
      </c>
      <c r="N633" s="1">
        <v>45442.103260324067</v>
      </c>
      <c r="O633" t="s">
        <v>43</v>
      </c>
      <c r="P633">
        <v>21.87</v>
      </c>
      <c r="Q633" t="s">
        <v>58</v>
      </c>
      <c r="R633" t="s">
        <v>92</v>
      </c>
      <c r="S633" t="s">
        <v>79</v>
      </c>
      <c r="T633" t="s">
        <v>75</v>
      </c>
      <c r="U633" t="s">
        <v>49</v>
      </c>
      <c r="V633" t="s">
        <v>49</v>
      </c>
      <c r="W633" t="s">
        <v>43</v>
      </c>
      <c r="X633">
        <f>YEAR(Table1[[#This Row],[BookingDate]])</f>
        <v>2024</v>
      </c>
      <c r="Y633" t="str">
        <f>TEXT(Table1[[#This Row],[BookingDate]],"mmm")</f>
        <v>May</v>
      </c>
      <c r="Z633" t="str">
        <f>TEXT(Table1[[#This Row],[BookingDate]],"mmm-yyy")</f>
        <v>May-2024</v>
      </c>
      <c r="AA633" t="str">
        <f>IF(Table1[[#This Row],[ResolutionHours]]="","Pending",IF(Table1[[#This Row],[ResolutionHours]]&lt;=4,"0-4 Hours",IF(Table1[[#This Row],[ResolutionHours]]&lt;=8,"5-8 Hours",IF(Table1[[#This Row],[ResolutionHours]]&lt;=24,"9-24 Hours",IF(Table1[[#This Row],[ResolutionHours]]&lt;=48,"25-48 Hours","48+ Hours")))))</f>
        <v>9-24 Hours</v>
      </c>
      <c r="AB633">
        <f>IF(Table1[[#This Row],[ResolutionHours]]="","",Table1[[#This Row],[ResolutionHours]]-Table1[[#This Row],[SLATargetHours]])</f>
        <v>-50.129999999999995</v>
      </c>
    </row>
    <row r="634" spans="1:28" x14ac:dyDescent="0.25">
      <c r="A634" t="s">
        <v>1264</v>
      </c>
      <c r="B634" t="s">
        <v>1116</v>
      </c>
      <c r="C634" s="1">
        <v>45441.194606481477</v>
      </c>
      <c r="D634" t="s">
        <v>87</v>
      </c>
      <c r="E634" t="s">
        <v>1129</v>
      </c>
      <c r="F634" t="s">
        <v>95</v>
      </c>
      <c r="G634" t="s">
        <v>1118</v>
      </c>
      <c r="H634" t="s">
        <v>109</v>
      </c>
      <c r="I634" t="s">
        <v>55</v>
      </c>
      <c r="J634" t="s">
        <v>106</v>
      </c>
      <c r="K634">
        <v>72</v>
      </c>
      <c r="L634">
        <v>5.54</v>
      </c>
      <c r="M634">
        <v>21.05</v>
      </c>
      <c r="N634" s="1">
        <v>45442.071637881942</v>
      </c>
      <c r="O634" t="s">
        <v>43</v>
      </c>
      <c r="P634">
        <v>21.05</v>
      </c>
      <c r="Q634" t="s">
        <v>44</v>
      </c>
      <c r="R634" t="s">
        <v>45</v>
      </c>
      <c r="S634" t="s">
        <v>96</v>
      </c>
      <c r="T634" t="s">
        <v>69</v>
      </c>
      <c r="U634" t="s">
        <v>49</v>
      </c>
      <c r="V634" t="s">
        <v>49</v>
      </c>
      <c r="W634" t="s">
        <v>43</v>
      </c>
      <c r="X634">
        <f>YEAR(Table1[[#This Row],[BookingDate]])</f>
        <v>2024</v>
      </c>
      <c r="Y634" t="str">
        <f>TEXT(Table1[[#This Row],[BookingDate]],"mmm")</f>
        <v>May</v>
      </c>
      <c r="Z634" t="str">
        <f>TEXT(Table1[[#This Row],[BookingDate]],"mmm-yyy")</f>
        <v>May-2024</v>
      </c>
      <c r="AA634" t="str">
        <f>IF(Table1[[#This Row],[ResolutionHours]]="","Pending",IF(Table1[[#This Row],[ResolutionHours]]&lt;=4,"0-4 Hours",IF(Table1[[#This Row],[ResolutionHours]]&lt;=8,"5-8 Hours",IF(Table1[[#This Row],[ResolutionHours]]&lt;=24,"9-24 Hours",IF(Table1[[#This Row],[ResolutionHours]]&lt;=48,"25-48 Hours","48+ Hours")))))</f>
        <v>9-24 Hours</v>
      </c>
      <c r="AB634">
        <f>IF(Table1[[#This Row],[ResolutionHours]]="","",Table1[[#This Row],[ResolutionHours]]-Table1[[#This Row],[SLATargetHours]])</f>
        <v>-50.95</v>
      </c>
    </row>
    <row r="635" spans="1:28" x14ac:dyDescent="0.25">
      <c r="A635" t="s">
        <v>1877</v>
      </c>
      <c r="B635" t="s">
        <v>1116</v>
      </c>
      <c r="C635" s="1">
        <v>45441.462442129632</v>
      </c>
      <c r="D635" t="s">
        <v>104</v>
      </c>
      <c r="E635" t="s">
        <v>1126</v>
      </c>
      <c r="F635" t="s">
        <v>95</v>
      </c>
      <c r="G635" t="s">
        <v>1118</v>
      </c>
      <c r="H635" t="s">
        <v>40</v>
      </c>
      <c r="I635" t="s">
        <v>41</v>
      </c>
      <c r="J635" t="s">
        <v>120</v>
      </c>
      <c r="K635">
        <v>8</v>
      </c>
      <c r="L635">
        <v>0.5</v>
      </c>
      <c r="M635">
        <v>6.38</v>
      </c>
      <c r="N635" s="1">
        <v>45441.728456215278</v>
      </c>
      <c r="O635" t="s">
        <v>43</v>
      </c>
      <c r="P635">
        <v>6.38</v>
      </c>
      <c r="Q635" t="s">
        <v>58</v>
      </c>
      <c r="R635" t="s">
        <v>45</v>
      </c>
      <c r="S635" t="s">
        <v>96</v>
      </c>
      <c r="T635" t="s">
        <v>85</v>
      </c>
      <c r="U635" t="s">
        <v>49</v>
      </c>
      <c r="V635" t="s">
        <v>49</v>
      </c>
      <c r="W635" t="s">
        <v>43</v>
      </c>
      <c r="X635">
        <f>YEAR(Table1[[#This Row],[BookingDate]])</f>
        <v>2024</v>
      </c>
      <c r="Y635" t="str">
        <f>TEXT(Table1[[#This Row],[BookingDate]],"mmm")</f>
        <v>May</v>
      </c>
      <c r="Z635" t="str">
        <f>TEXT(Table1[[#This Row],[BookingDate]],"mmm-yyy")</f>
        <v>May-2024</v>
      </c>
      <c r="AA635" t="str">
        <f>IF(Table1[[#This Row],[ResolutionHours]]="","Pending",IF(Table1[[#This Row],[ResolutionHours]]&lt;=4,"0-4 Hours",IF(Table1[[#This Row],[ResolutionHours]]&lt;=8,"5-8 Hours",IF(Table1[[#This Row],[ResolutionHours]]&lt;=24,"9-24 Hours",IF(Table1[[#This Row],[ResolutionHours]]&lt;=48,"25-48 Hours","48+ Hours")))))</f>
        <v>5-8 Hours</v>
      </c>
      <c r="AB635">
        <f>IF(Table1[[#This Row],[ResolutionHours]]="","",Table1[[#This Row],[ResolutionHours]]-Table1[[#This Row],[SLATargetHours]])</f>
        <v>-1.62</v>
      </c>
    </row>
    <row r="636" spans="1:28" x14ac:dyDescent="0.25">
      <c r="A636" t="s">
        <v>2166</v>
      </c>
      <c r="B636" t="s">
        <v>2126</v>
      </c>
      <c r="C636" s="1">
        <v>45441.500983796293</v>
      </c>
      <c r="D636" t="s">
        <v>87</v>
      </c>
      <c r="E636" t="s">
        <v>2153</v>
      </c>
      <c r="F636" t="s">
        <v>53</v>
      </c>
      <c r="G636" t="s">
        <v>2128</v>
      </c>
      <c r="H636" t="s">
        <v>109</v>
      </c>
      <c r="I636" t="s">
        <v>82</v>
      </c>
      <c r="J636" t="s">
        <v>110</v>
      </c>
      <c r="K636">
        <v>72</v>
      </c>
      <c r="L636">
        <v>7.8</v>
      </c>
      <c r="M636">
        <v>115.49</v>
      </c>
      <c r="N636" s="1">
        <v>45446.313175266201</v>
      </c>
      <c r="O636" t="s">
        <v>128</v>
      </c>
      <c r="P636">
        <v>115.49</v>
      </c>
      <c r="Q636" t="s">
        <v>44</v>
      </c>
      <c r="R636" t="s">
        <v>114</v>
      </c>
      <c r="S636" t="s">
        <v>46</v>
      </c>
      <c r="T636" t="s">
        <v>121</v>
      </c>
      <c r="U636" t="s">
        <v>49</v>
      </c>
      <c r="V636" t="s">
        <v>49</v>
      </c>
      <c r="W636" t="s">
        <v>128</v>
      </c>
      <c r="X636">
        <f>YEAR(Table1[[#This Row],[BookingDate]])</f>
        <v>2024</v>
      </c>
      <c r="Y636" t="str">
        <f>TEXT(Table1[[#This Row],[BookingDate]],"mmm")</f>
        <v>May</v>
      </c>
      <c r="Z636" t="str">
        <f>TEXT(Table1[[#This Row],[BookingDate]],"mmm-yyy")</f>
        <v>May-2024</v>
      </c>
      <c r="AA636" t="str">
        <f>IF(Table1[[#This Row],[ResolutionHours]]="","Pending",IF(Table1[[#This Row],[ResolutionHours]]&lt;=4,"0-4 Hours",IF(Table1[[#This Row],[ResolutionHours]]&lt;=8,"5-8 Hours",IF(Table1[[#This Row],[ResolutionHours]]&lt;=24,"9-24 Hours",IF(Table1[[#This Row],[ResolutionHours]]&lt;=48,"25-48 Hours","48+ Hours")))))</f>
        <v>48+ Hours</v>
      </c>
      <c r="AB636">
        <f>IF(Table1[[#This Row],[ResolutionHours]]="","",Table1[[#This Row],[ResolutionHours]]-Table1[[#This Row],[SLATargetHours]])</f>
        <v>43.489999999999995</v>
      </c>
    </row>
    <row r="637" spans="1:28" x14ac:dyDescent="0.25">
      <c r="A637" t="s">
        <v>1902</v>
      </c>
      <c r="B637" t="s">
        <v>1116</v>
      </c>
      <c r="C637" s="1">
        <v>45441.540578703702</v>
      </c>
      <c r="D637" t="s">
        <v>104</v>
      </c>
      <c r="E637" t="s">
        <v>1129</v>
      </c>
      <c r="F637" t="s">
        <v>90</v>
      </c>
      <c r="G637" t="s">
        <v>1118</v>
      </c>
      <c r="H637" t="s">
        <v>40</v>
      </c>
      <c r="I637" t="s">
        <v>41</v>
      </c>
      <c r="J637" t="s">
        <v>106</v>
      </c>
      <c r="K637">
        <v>8</v>
      </c>
      <c r="L637">
        <v>0.49</v>
      </c>
      <c r="M637">
        <v>5.25</v>
      </c>
      <c r="N637" s="1">
        <v>45441.759282997693</v>
      </c>
      <c r="O637" t="s">
        <v>43</v>
      </c>
      <c r="P637">
        <v>5.25</v>
      </c>
      <c r="Q637" t="s">
        <v>58</v>
      </c>
      <c r="R637" t="s">
        <v>114</v>
      </c>
      <c r="S637" t="s">
        <v>68</v>
      </c>
      <c r="T637" t="s">
        <v>121</v>
      </c>
      <c r="U637" t="s">
        <v>49</v>
      </c>
      <c r="V637" t="s">
        <v>49</v>
      </c>
      <c r="W637" t="s">
        <v>43</v>
      </c>
      <c r="X637">
        <f>YEAR(Table1[[#This Row],[BookingDate]])</f>
        <v>2024</v>
      </c>
      <c r="Y637" t="str">
        <f>TEXT(Table1[[#This Row],[BookingDate]],"mmm")</f>
        <v>May</v>
      </c>
      <c r="Z637" t="str">
        <f>TEXT(Table1[[#This Row],[BookingDate]],"mmm-yyy")</f>
        <v>May-2024</v>
      </c>
      <c r="AA637" t="str">
        <f>IF(Table1[[#This Row],[ResolutionHours]]="","Pending",IF(Table1[[#This Row],[ResolutionHours]]&lt;=4,"0-4 Hours",IF(Table1[[#This Row],[ResolutionHours]]&lt;=8,"5-8 Hours",IF(Table1[[#This Row],[ResolutionHours]]&lt;=24,"9-24 Hours",IF(Table1[[#This Row],[ResolutionHours]]&lt;=48,"25-48 Hours","48+ Hours")))))</f>
        <v>5-8 Hours</v>
      </c>
      <c r="AB637">
        <f>IF(Table1[[#This Row],[ResolutionHours]]="","",Table1[[#This Row],[ResolutionHours]]-Table1[[#This Row],[SLATargetHours]])</f>
        <v>-2.75</v>
      </c>
    </row>
    <row r="638" spans="1:28" x14ac:dyDescent="0.25">
      <c r="A638" t="s">
        <v>1809</v>
      </c>
      <c r="B638" t="s">
        <v>1116</v>
      </c>
      <c r="C638" s="1">
        <v>45441.55023148148</v>
      </c>
      <c r="D638" t="s">
        <v>104</v>
      </c>
      <c r="E638" t="s">
        <v>1140</v>
      </c>
      <c r="F638" t="s">
        <v>38</v>
      </c>
      <c r="G638" t="s">
        <v>1118</v>
      </c>
      <c r="H638" t="s">
        <v>40</v>
      </c>
      <c r="I638" t="s">
        <v>41</v>
      </c>
      <c r="J638" t="s">
        <v>83</v>
      </c>
      <c r="K638">
        <v>8</v>
      </c>
      <c r="L638">
        <v>0.34</v>
      </c>
      <c r="M638">
        <v>7.06</v>
      </c>
      <c r="N638" s="1">
        <v>45441.844582592603</v>
      </c>
      <c r="O638" t="s">
        <v>43</v>
      </c>
      <c r="P638">
        <v>7.06</v>
      </c>
      <c r="Q638" t="s">
        <v>58</v>
      </c>
      <c r="R638" t="s">
        <v>114</v>
      </c>
      <c r="S638" t="s">
        <v>79</v>
      </c>
      <c r="T638" t="s">
        <v>97</v>
      </c>
      <c r="U638" t="s">
        <v>49</v>
      </c>
      <c r="V638" t="s">
        <v>48</v>
      </c>
      <c r="W638" t="s">
        <v>43</v>
      </c>
      <c r="X638">
        <f>YEAR(Table1[[#This Row],[BookingDate]])</f>
        <v>2024</v>
      </c>
      <c r="Y638" t="str">
        <f>TEXT(Table1[[#This Row],[BookingDate]],"mmm")</f>
        <v>May</v>
      </c>
      <c r="Z638" t="str">
        <f>TEXT(Table1[[#This Row],[BookingDate]],"mmm-yyy")</f>
        <v>May-2024</v>
      </c>
      <c r="AA638" t="str">
        <f>IF(Table1[[#This Row],[ResolutionHours]]="","Pending",IF(Table1[[#This Row],[ResolutionHours]]&lt;=4,"0-4 Hours",IF(Table1[[#This Row],[ResolutionHours]]&lt;=8,"5-8 Hours",IF(Table1[[#This Row],[ResolutionHours]]&lt;=24,"9-24 Hours",IF(Table1[[#This Row],[ResolutionHours]]&lt;=48,"25-48 Hours","48+ Hours")))))</f>
        <v>5-8 Hours</v>
      </c>
      <c r="AB638">
        <f>IF(Table1[[#This Row],[ResolutionHours]]="","",Table1[[#This Row],[ResolutionHours]]-Table1[[#This Row],[SLATargetHours]])</f>
        <v>-0.94000000000000039</v>
      </c>
    </row>
    <row r="639" spans="1:28" x14ac:dyDescent="0.25">
      <c r="A639" t="s">
        <v>1775</v>
      </c>
      <c r="B639" t="s">
        <v>1116</v>
      </c>
      <c r="C639" s="1">
        <v>45441.966597222221</v>
      </c>
      <c r="D639" t="s">
        <v>36</v>
      </c>
      <c r="E639" t="s">
        <v>1140</v>
      </c>
      <c r="F639" t="s">
        <v>90</v>
      </c>
      <c r="G639" t="s">
        <v>1118</v>
      </c>
      <c r="H639" t="s">
        <v>40</v>
      </c>
      <c r="I639" t="s">
        <v>46</v>
      </c>
      <c r="J639" t="s">
        <v>83</v>
      </c>
      <c r="K639">
        <v>48</v>
      </c>
      <c r="L639">
        <v>4.97</v>
      </c>
      <c r="M639">
        <v>43.21</v>
      </c>
      <c r="N639" s="1">
        <v>45443.766874409717</v>
      </c>
      <c r="O639" t="s">
        <v>43</v>
      </c>
      <c r="P639">
        <v>43.21</v>
      </c>
      <c r="Q639" t="s">
        <v>44</v>
      </c>
      <c r="R639" t="s">
        <v>59</v>
      </c>
      <c r="S639" t="s">
        <v>79</v>
      </c>
      <c r="T639" t="s">
        <v>47</v>
      </c>
      <c r="U639" t="s">
        <v>48</v>
      </c>
      <c r="V639" t="s">
        <v>49</v>
      </c>
      <c r="W639" t="s">
        <v>43</v>
      </c>
      <c r="X639">
        <f>YEAR(Table1[[#This Row],[BookingDate]])</f>
        <v>2024</v>
      </c>
      <c r="Y639" t="str">
        <f>TEXT(Table1[[#This Row],[BookingDate]],"mmm")</f>
        <v>May</v>
      </c>
      <c r="Z639" t="str">
        <f>TEXT(Table1[[#This Row],[BookingDate]],"mmm-yyy")</f>
        <v>May-2024</v>
      </c>
      <c r="AA639" t="str">
        <f>IF(Table1[[#This Row],[ResolutionHours]]="","Pending",IF(Table1[[#This Row],[ResolutionHours]]&lt;=4,"0-4 Hours",IF(Table1[[#This Row],[ResolutionHours]]&lt;=8,"5-8 Hours",IF(Table1[[#This Row],[ResolutionHours]]&lt;=24,"9-24 Hours",IF(Table1[[#This Row],[ResolutionHours]]&lt;=48,"25-48 Hours","48+ Hours")))))</f>
        <v>25-48 Hours</v>
      </c>
      <c r="AB639">
        <f>IF(Table1[[#This Row],[ResolutionHours]]="","",Table1[[#This Row],[ResolutionHours]]-Table1[[#This Row],[SLATargetHours]])</f>
        <v>-4.7899999999999991</v>
      </c>
    </row>
    <row r="640" spans="1:28" x14ac:dyDescent="0.25">
      <c r="A640" t="s">
        <v>2453</v>
      </c>
      <c r="B640" t="s">
        <v>2126</v>
      </c>
      <c r="C640" s="1">
        <v>45442.115474537037</v>
      </c>
      <c r="D640" t="s">
        <v>36</v>
      </c>
      <c r="E640" t="s">
        <v>2127</v>
      </c>
      <c r="F640" t="s">
        <v>90</v>
      </c>
      <c r="G640" t="s">
        <v>2128</v>
      </c>
      <c r="H640" t="s">
        <v>40</v>
      </c>
      <c r="I640" t="s">
        <v>82</v>
      </c>
      <c r="J640" t="s">
        <v>78</v>
      </c>
      <c r="K640">
        <v>48</v>
      </c>
      <c r="L640">
        <v>5.29</v>
      </c>
      <c r="M640">
        <v>28.24</v>
      </c>
      <c r="N640" s="1">
        <v>45443.291954351851</v>
      </c>
      <c r="O640" t="s">
        <v>43</v>
      </c>
      <c r="P640">
        <v>28.24</v>
      </c>
      <c r="Q640" t="s">
        <v>58</v>
      </c>
      <c r="R640" t="s">
        <v>59</v>
      </c>
      <c r="S640" t="s">
        <v>60</v>
      </c>
      <c r="T640" t="s">
        <v>121</v>
      </c>
      <c r="U640" t="s">
        <v>49</v>
      </c>
      <c r="V640" t="s">
        <v>49</v>
      </c>
      <c r="W640" t="s">
        <v>43</v>
      </c>
      <c r="X640">
        <f>YEAR(Table1[[#This Row],[BookingDate]])</f>
        <v>2024</v>
      </c>
      <c r="Y640" t="str">
        <f>TEXT(Table1[[#This Row],[BookingDate]],"mmm")</f>
        <v>May</v>
      </c>
      <c r="Z640" t="str">
        <f>TEXT(Table1[[#This Row],[BookingDate]],"mmm-yyy")</f>
        <v>May-2024</v>
      </c>
      <c r="AA640" t="str">
        <f>IF(Table1[[#This Row],[ResolutionHours]]="","Pending",IF(Table1[[#This Row],[ResolutionHours]]&lt;=4,"0-4 Hours",IF(Table1[[#This Row],[ResolutionHours]]&lt;=8,"5-8 Hours",IF(Table1[[#This Row],[ResolutionHours]]&lt;=24,"9-24 Hours",IF(Table1[[#This Row],[ResolutionHours]]&lt;=48,"25-48 Hours","48+ Hours")))))</f>
        <v>25-48 Hours</v>
      </c>
      <c r="AB640">
        <f>IF(Table1[[#This Row],[ResolutionHours]]="","",Table1[[#This Row],[ResolutionHours]]-Table1[[#This Row],[SLATargetHours]])</f>
        <v>-19.760000000000002</v>
      </c>
    </row>
    <row r="641" spans="1:28" x14ac:dyDescent="0.25">
      <c r="A641" t="s">
        <v>1540</v>
      </c>
      <c r="B641" t="s">
        <v>1116</v>
      </c>
      <c r="C641" s="1">
        <v>45442.321851851862</v>
      </c>
      <c r="D641" t="s">
        <v>104</v>
      </c>
      <c r="E641" t="s">
        <v>1134</v>
      </c>
      <c r="F641" t="s">
        <v>72</v>
      </c>
      <c r="G641" t="s">
        <v>1118</v>
      </c>
      <c r="H641" t="s">
        <v>40</v>
      </c>
      <c r="I641" t="s">
        <v>41</v>
      </c>
      <c r="J641" t="s">
        <v>99</v>
      </c>
      <c r="K641">
        <v>8</v>
      </c>
      <c r="L641">
        <v>0.99</v>
      </c>
      <c r="M641">
        <v>6.03</v>
      </c>
      <c r="N641" s="1">
        <v>45442.573236631943</v>
      </c>
      <c r="O641" t="s">
        <v>43</v>
      </c>
      <c r="P641">
        <v>6.03</v>
      </c>
      <c r="Q641" t="s">
        <v>58</v>
      </c>
      <c r="R641" t="s">
        <v>45</v>
      </c>
      <c r="S641" t="s">
        <v>79</v>
      </c>
      <c r="T641" t="s">
        <v>93</v>
      </c>
      <c r="U641" t="s">
        <v>49</v>
      </c>
      <c r="V641" t="s">
        <v>49</v>
      </c>
      <c r="W641" t="s">
        <v>43</v>
      </c>
      <c r="X641">
        <f>YEAR(Table1[[#This Row],[BookingDate]])</f>
        <v>2024</v>
      </c>
      <c r="Y641" t="str">
        <f>TEXT(Table1[[#This Row],[BookingDate]],"mmm")</f>
        <v>May</v>
      </c>
      <c r="Z641" t="str">
        <f>TEXT(Table1[[#This Row],[BookingDate]],"mmm-yyy")</f>
        <v>May-2024</v>
      </c>
      <c r="AA641" t="str">
        <f>IF(Table1[[#This Row],[ResolutionHours]]="","Pending",IF(Table1[[#This Row],[ResolutionHours]]&lt;=4,"0-4 Hours",IF(Table1[[#This Row],[ResolutionHours]]&lt;=8,"5-8 Hours",IF(Table1[[#This Row],[ResolutionHours]]&lt;=24,"9-24 Hours",IF(Table1[[#This Row],[ResolutionHours]]&lt;=48,"25-48 Hours","48+ Hours")))))</f>
        <v>5-8 Hours</v>
      </c>
      <c r="AB641">
        <f>IF(Table1[[#This Row],[ResolutionHours]]="","",Table1[[#This Row],[ResolutionHours]]-Table1[[#This Row],[SLATargetHours]])</f>
        <v>-1.9699999999999998</v>
      </c>
    </row>
    <row r="642" spans="1:28" x14ac:dyDescent="0.25">
      <c r="A642" t="s">
        <v>1885</v>
      </c>
      <c r="B642" t="s">
        <v>1116</v>
      </c>
      <c r="C642" s="1">
        <v>45442.356898148151</v>
      </c>
      <c r="D642" t="s">
        <v>36</v>
      </c>
      <c r="E642" t="s">
        <v>1126</v>
      </c>
      <c r="F642" t="s">
        <v>95</v>
      </c>
      <c r="G642" t="s">
        <v>1118</v>
      </c>
      <c r="H642" t="s">
        <v>109</v>
      </c>
      <c r="I642" t="s">
        <v>46</v>
      </c>
      <c r="J642" t="s">
        <v>152</v>
      </c>
      <c r="K642">
        <v>48</v>
      </c>
      <c r="L642">
        <v>3.1</v>
      </c>
      <c r="M642">
        <v>10.02</v>
      </c>
      <c r="N642" s="1">
        <v>45442.774237881953</v>
      </c>
      <c r="O642" t="s">
        <v>43</v>
      </c>
      <c r="P642">
        <v>10.02</v>
      </c>
      <c r="Q642" t="s">
        <v>44</v>
      </c>
      <c r="R642" t="s">
        <v>92</v>
      </c>
      <c r="S642" t="s">
        <v>46</v>
      </c>
      <c r="T642" t="s">
        <v>85</v>
      </c>
      <c r="U642" t="s">
        <v>49</v>
      </c>
      <c r="V642" t="s">
        <v>49</v>
      </c>
      <c r="W642" t="s">
        <v>43</v>
      </c>
      <c r="X642">
        <f>YEAR(Table1[[#This Row],[BookingDate]])</f>
        <v>2024</v>
      </c>
      <c r="Y642" t="str">
        <f>TEXT(Table1[[#This Row],[BookingDate]],"mmm")</f>
        <v>May</v>
      </c>
      <c r="Z642" t="str">
        <f>TEXT(Table1[[#This Row],[BookingDate]],"mmm-yyy")</f>
        <v>May-2024</v>
      </c>
      <c r="AA642" t="str">
        <f>IF(Table1[[#This Row],[ResolutionHours]]="","Pending",IF(Table1[[#This Row],[ResolutionHours]]&lt;=4,"0-4 Hours",IF(Table1[[#This Row],[ResolutionHours]]&lt;=8,"5-8 Hours",IF(Table1[[#This Row],[ResolutionHours]]&lt;=24,"9-24 Hours",IF(Table1[[#This Row],[ResolutionHours]]&lt;=48,"25-48 Hours","48+ Hours")))))</f>
        <v>9-24 Hours</v>
      </c>
      <c r="AB642">
        <f>IF(Table1[[#This Row],[ResolutionHours]]="","",Table1[[#This Row],[ResolutionHours]]-Table1[[#This Row],[SLATargetHours]])</f>
        <v>-37.980000000000004</v>
      </c>
    </row>
    <row r="643" spans="1:28" x14ac:dyDescent="0.25">
      <c r="A643" t="s">
        <v>2271</v>
      </c>
      <c r="B643" t="s">
        <v>2126</v>
      </c>
      <c r="C643" s="1">
        <v>45443.041226851848</v>
      </c>
      <c r="D643" t="s">
        <v>51</v>
      </c>
      <c r="E643" t="s">
        <v>2153</v>
      </c>
      <c r="F643" t="s">
        <v>72</v>
      </c>
      <c r="G643" t="s">
        <v>2128</v>
      </c>
      <c r="H643" t="s">
        <v>40</v>
      </c>
      <c r="I643" t="s">
        <v>64</v>
      </c>
      <c r="J643" t="s">
        <v>152</v>
      </c>
      <c r="K643">
        <v>24</v>
      </c>
      <c r="L643">
        <v>4.34</v>
      </c>
      <c r="M643">
        <v>0.77</v>
      </c>
      <c r="N643" s="1">
        <v>45443.073170787044</v>
      </c>
      <c r="O643" t="s">
        <v>43</v>
      </c>
      <c r="P643">
        <v>0.77</v>
      </c>
      <c r="Q643" t="s">
        <v>44</v>
      </c>
      <c r="R643" t="s">
        <v>59</v>
      </c>
      <c r="S643" t="s">
        <v>79</v>
      </c>
      <c r="T643" t="s">
        <v>61</v>
      </c>
      <c r="U643" t="s">
        <v>49</v>
      </c>
      <c r="V643" t="s">
        <v>49</v>
      </c>
      <c r="W643" t="s">
        <v>43</v>
      </c>
      <c r="X643">
        <f>YEAR(Table1[[#This Row],[BookingDate]])</f>
        <v>2024</v>
      </c>
      <c r="Y643" t="str">
        <f>TEXT(Table1[[#This Row],[BookingDate]],"mmm")</f>
        <v>May</v>
      </c>
      <c r="Z643" t="str">
        <f>TEXT(Table1[[#This Row],[BookingDate]],"mmm-yyy")</f>
        <v>May-2024</v>
      </c>
      <c r="AA643" t="str">
        <f>IF(Table1[[#This Row],[ResolutionHours]]="","Pending",IF(Table1[[#This Row],[ResolutionHours]]&lt;=4,"0-4 Hours",IF(Table1[[#This Row],[ResolutionHours]]&lt;=8,"5-8 Hours",IF(Table1[[#This Row],[ResolutionHours]]&lt;=24,"9-24 Hours",IF(Table1[[#This Row],[ResolutionHours]]&lt;=48,"25-48 Hours","48+ Hours")))))</f>
        <v>0-4 Hours</v>
      </c>
      <c r="AB643">
        <f>IF(Table1[[#This Row],[ResolutionHours]]="","",Table1[[#This Row],[ResolutionHours]]-Table1[[#This Row],[SLATargetHours]])</f>
        <v>-23.23</v>
      </c>
    </row>
    <row r="644" spans="1:28" x14ac:dyDescent="0.25">
      <c r="A644" t="s">
        <v>1684</v>
      </c>
      <c r="B644" t="s">
        <v>1116</v>
      </c>
      <c r="C644" s="1">
        <v>45443.146469907413</v>
      </c>
      <c r="D644" t="s">
        <v>87</v>
      </c>
      <c r="E644" t="s">
        <v>1129</v>
      </c>
      <c r="F644" t="s">
        <v>90</v>
      </c>
      <c r="G644" t="s">
        <v>1118</v>
      </c>
      <c r="H644" t="s">
        <v>40</v>
      </c>
      <c r="I644" t="s">
        <v>41</v>
      </c>
      <c r="J644" t="s">
        <v>74</v>
      </c>
      <c r="K644">
        <v>72</v>
      </c>
      <c r="L644">
        <v>8.7100000000000009</v>
      </c>
      <c r="M644">
        <v>21.02</v>
      </c>
      <c r="N644" s="1">
        <v>45444.022387777783</v>
      </c>
      <c r="O644" t="s">
        <v>43</v>
      </c>
      <c r="P644">
        <v>21.02</v>
      </c>
      <c r="Q644" t="s">
        <v>58</v>
      </c>
      <c r="R644" t="s">
        <v>59</v>
      </c>
      <c r="S644" t="s">
        <v>46</v>
      </c>
      <c r="T644" t="s">
        <v>121</v>
      </c>
      <c r="U644" t="s">
        <v>49</v>
      </c>
      <c r="V644" t="s">
        <v>49</v>
      </c>
      <c r="W644" t="s">
        <v>43</v>
      </c>
      <c r="X644">
        <f>YEAR(Table1[[#This Row],[BookingDate]])</f>
        <v>2024</v>
      </c>
      <c r="Y644" t="str">
        <f>TEXT(Table1[[#This Row],[BookingDate]],"mmm")</f>
        <v>May</v>
      </c>
      <c r="Z644" t="str">
        <f>TEXT(Table1[[#This Row],[BookingDate]],"mmm-yyy")</f>
        <v>May-2024</v>
      </c>
      <c r="AA644" t="str">
        <f>IF(Table1[[#This Row],[ResolutionHours]]="","Pending",IF(Table1[[#This Row],[ResolutionHours]]&lt;=4,"0-4 Hours",IF(Table1[[#This Row],[ResolutionHours]]&lt;=8,"5-8 Hours",IF(Table1[[#This Row],[ResolutionHours]]&lt;=24,"9-24 Hours",IF(Table1[[#This Row],[ResolutionHours]]&lt;=48,"25-48 Hours","48+ Hours")))))</f>
        <v>9-24 Hours</v>
      </c>
      <c r="AB644">
        <f>IF(Table1[[#This Row],[ResolutionHours]]="","",Table1[[#This Row],[ResolutionHours]]-Table1[[#This Row],[SLATargetHours]])</f>
        <v>-50.980000000000004</v>
      </c>
    </row>
    <row r="645" spans="1:28" x14ac:dyDescent="0.25">
      <c r="A645" t="s">
        <v>2629</v>
      </c>
      <c r="B645" t="s">
        <v>2126</v>
      </c>
      <c r="C645" s="1">
        <v>45443.65420138889</v>
      </c>
      <c r="D645" t="s">
        <v>36</v>
      </c>
      <c r="E645" t="s">
        <v>2130</v>
      </c>
      <c r="F645" t="s">
        <v>126</v>
      </c>
      <c r="G645" t="s">
        <v>2128</v>
      </c>
      <c r="H645" t="s">
        <v>136</v>
      </c>
      <c r="I645" t="s">
        <v>82</v>
      </c>
      <c r="J645" t="s">
        <v>106</v>
      </c>
      <c r="K645">
        <v>48</v>
      </c>
      <c r="L645">
        <v>1.19</v>
      </c>
      <c r="N645" s="1"/>
      <c r="O645" t="s">
        <v>57</v>
      </c>
      <c r="P645">
        <v>13880.3</v>
      </c>
      <c r="Q645" t="s">
        <v>66</v>
      </c>
      <c r="R645" t="s">
        <v>59</v>
      </c>
      <c r="S645" t="s">
        <v>79</v>
      </c>
      <c r="T645" t="s">
        <v>93</v>
      </c>
      <c r="U645" t="s">
        <v>49</v>
      </c>
      <c r="V645" t="s">
        <v>49</v>
      </c>
      <c r="W645" t="s">
        <v>57</v>
      </c>
      <c r="X645">
        <f>YEAR(Table1[[#This Row],[BookingDate]])</f>
        <v>2024</v>
      </c>
      <c r="Y645" t="str">
        <f>TEXT(Table1[[#This Row],[BookingDate]],"mmm")</f>
        <v>May</v>
      </c>
      <c r="Z645" t="str">
        <f>TEXT(Table1[[#This Row],[BookingDate]],"mmm-yyy")</f>
        <v>May-2024</v>
      </c>
      <c r="AA645" t="str">
        <f>IF(Table1[[#This Row],[ResolutionHours]]="","Pending",IF(Table1[[#This Row],[ResolutionHours]]&lt;=4,"0-4 Hours",IF(Table1[[#This Row],[ResolutionHours]]&lt;=8,"5-8 Hours",IF(Table1[[#This Row],[ResolutionHours]]&lt;=24,"9-24 Hours",IF(Table1[[#This Row],[ResolutionHours]]&lt;=48,"25-48 Hours","48+ Hours")))))</f>
        <v>Pending</v>
      </c>
      <c r="AB645" t="str">
        <f>IF(Table1[[#This Row],[ResolutionHours]]="","",Table1[[#This Row],[ResolutionHours]]-Table1[[#This Row],[SLATargetHours]])</f>
        <v/>
      </c>
    </row>
    <row r="646" spans="1:28" x14ac:dyDescent="0.25">
      <c r="A646" t="s">
        <v>2257</v>
      </c>
      <c r="B646" t="s">
        <v>2126</v>
      </c>
      <c r="C646" s="1">
        <v>45444.00203703704</v>
      </c>
      <c r="D646" t="s">
        <v>104</v>
      </c>
      <c r="E646" t="s">
        <v>2134</v>
      </c>
      <c r="F646" t="s">
        <v>90</v>
      </c>
      <c r="G646" t="s">
        <v>2128</v>
      </c>
      <c r="H646" t="s">
        <v>40</v>
      </c>
      <c r="I646" t="s">
        <v>73</v>
      </c>
      <c r="J646" t="s">
        <v>132</v>
      </c>
      <c r="K646">
        <v>8</v>
      </c>
      <c r="L646">
        <v>0.2</v>
      </c>
      <c r="M646">
        <v>3.01</v>
      </c>
      <c r="N646" s="1">
        <v>45444.127615347221</v>
      </c>
      <c r="O646" t="s">
        <v>43</v>
      </c>
      <c r="P646">
        <v>3.01</v>
      </c>
      <c r="Q646" t="s">
        <v>58</v>
      </c>
      <c r="R646" t="s">
        <v>67</v>
      </c>
      <c r="S646" t="s">
        <v>96</v>
      </c>
      <c r="T646" t="s">
        <v>85</v>
      </c>
      <c r="U646" t="s">
        <v>49</v>
      </c>
      <c r="V646" t="s">
        <v>49</v>
      </c>
      <c r="W646" t="s">
        <v>43</v>
      </c>
      <c r="X646">
        <f>YEAR(Table1[[#This Row],[BookingDate]])</f>
        <v>2024</v>
      </c>
      <c r="Y646" t="str">
        <f>TEXT(Table1[[#This Row],[BookingDate]],"mmm")</f>
        <v>Jun</v>
      </c>
      <c r="Z646" t="str">
        <f>TEXT(Table1[[#This Row],[BookingDate]],"mmm-yyy")</f>
        <v>Jun-2024</v>
      </c>
      <c r="AA646" t="str">
        <f>IF(Table1[[#This Row],[ResolutionHours]]="","Pending",IF(Table1[[#This Row],[ResolutionHours]]&lt;=4,"0-4 Hours",IF(Table1[[#This Row],[ResolutionHours]]&lt;=8,"5-8 Hours",IF(Table1[[#This Row],[ResolutionHours]]&lt;=24,"9-24 Hours",IF(Table1[[#This Row],[ResolutionHours]]&lt;=48,"25-48 Hours","48+ Hours")))))</f>
        <v>0-4 Hours</v>
      </c>
      <c r="AB646">
        <f>IF(Table1[[#This Row],[ResolutionHours]]="","",Table1[[#This Row],[ResolutionHours]]-Table1[[#This Row],[SLATargetHours]])</f>
        <v>-4.99</v>
      </c>
    </row>
    <row r="647" spans="1:28" x14ac:dyDescent="0.25">
      <c r="A647" t="s">
        <v>849</v>
      </c>
      <c r="B647" t="s">
        <v>35</v>
      </c>
      <c r="C647" s="1">
        <v>45444.241527777784</v>
      </c>
      <c r="D647" t="s">
        <v>36</v>
      </c>
      <c r="E647" t="s">
        <v>71</v>
      </c>
      <c r="F647" t="s">
        <v>90</v>
      </c>
      <c r="G647" t="s">
        <v>39</v>
      </c>
      <c r="H647" t="s">
        <v>54</v>
      </c>
      <c r="I647" t="s">
        <v>82</v>
      </c>
      <c r="J647" t="s">
        <v>91</v>
      </c>
      <c r="K647">
        <v>48</v>
      </c>
      <c r="L647">
        <v>3.58</v>
      </c>
      <c r="N647" s="1"/>
      <c r="O647" t="s">
        <v>57</v>
      </c>
      <c r="P647">
        <v>13866.2</v>
      </c>
      <c r="Q647" t="s">
        <v>58</v>
      </c>
      <c r="R647" t="s">
        <v>59</v>
      </c>
      <c r="S647" t="s">
        <v>68</v>
      </c>
      <c r="T647" t="s">
        <v>115</v>
      </c>
      <c r="U647" t="s">
        <v>49</v>
      </c>
      <c r="V647" t="s">
        <v>49</v>
      </c>
      <c r="W647" t="s">
        <v>57</v>
      </c>
      <c r="X647">
        <f>YEAR(Table1[[#This Row],[BookingDate]])</f>
        <v>2024</v>
      </c>
      <c r="Y647" t="str">
        <f>TEXT(Table1[[#This Row],[BookingDate]],"mmm")</f>
        <v>Jun</v>
      </c>
      <c r="Z647" t="str">
        <f>TEXT(Table1[[#This Row],[BookingDate]],"mmm-yyy")</f>
        <v>Jun-2024</v>
      </c>
      <c r="AA647" t="str">
        <f>IF(Table1[[#This Row],[ResolutionHours]]="","Pending",IF(Table1[[#This Row],[ResolutionHours]]&lt;=4,"0-4 Hours",IF(Table1[[#This Row],[ResolutionHours]]&lt;=8,"5-8 Hours",IF(Table1[[#This Row],[ResolutionHours]]&lt;=24,"9-24 Hours",IF(Table1[[#This Row],[ResolutionHours]]&lt;=48,"25-48 Hours","48+ Hours")))))</f>
        <v>Pending</v>
      </c>
      <c r="AB647" t="str">
        <f>IF(Table1[[#This Row],[ResolutionHours]]="","",Table1[[#This Row],[ResolutionHours]]-Table1[[#This Row],[SLATargetHours]])</f>
        <v/>
      </c>
    </row>
    <row r="648" spans="1:28" x14ac:dyDescent="0.25">
      <c r="A648" t="s">
        <v>2788</v>
      </c>
      <c r="B648" t="s">
        <v>2126</v>
      </c>
      <c r="C648" s="1">
        <v>45445.42523148148</v>
      </c>
      <c r="D648" t="s">
        <v>87</v>
      </c>
      <c r="E648" t="s">
        <v>2138</v>
      </c>
      <c r="F648" t="s">
        <v>53</v>
      </c>
      <c r="G648" t="s">
        <v>2128</v>
      </c>
      <c r="H648" t="s">
        <v>63</v>
      </c>
      <c r="I648" t="s">
        <v>41</v>
      </c>
      <c r="J648" t="s">
        <v>65</v>
      </c>
      <c r="K648">
        <v>72</v>
      </c>
      <c r="L648">
        <v>12.43</v>
      </c>
      <c r="N648" s="1"/>
      <c r="O648" t="s">
        <v>57</v>
      </c>
      <c r="P648">
        <v>13837.79</v>
      </c>
      <c r="Q648" t="s">
        <v>44</v>
      </c>
      <c r="R648" t="s">
        <v>114</v>
      </c>
      <c r="S648" t="s">
        <v>79</v>
      </c>
      <c r="T648" t="s">
        <v>47</v>
      </c>
      <c r="U648" t="s">
        <v>49</v>
      </c>
      <c r="V648" t="s">
        <v>49</v>
      </c>
      <c r="W648" t="s">
        <v>57</v>
      </c>
      <c r="X648">
        <f>YEAR(Table1[[#This Row],[BookingDate]])</f>
        <v>2024</v>
      </c>
      <c r="Y648" t="str">
        <f>TEXT(Table1[[#This Row],[BookingDate]],"mmm")</f>
        <v>Jun</v>
      </c>
      <c r="Z648" t="str">
        <f>TEXT(Table1[[#This Row],[BookingDate]],"mmm-yyy")</f>
        <v>Jun-2024</v>
      </c>
      <c r="AA648" t="str">
        <f>IF(Table1[[#This Row],[ResolutionHours]]="","Pending",IF(Table1[[#This Row],[ResolutionHours]]&lt;=4,"0-4 Hours",IF(Table1[[#This Row],[ResolutionHours]]&lt;=8,"5-8 Hours",IF(Table1[[#This Row],[ResolutionHours]]&lt;=24,"9-24 Hours",IF(Table1[[#This Row],[ResolutionHours]]&lt;=48,"25-48 Hours","48+ Hours")))))</f>
        <v>Pending</v>
      </c>
      <c r="AB648" t="str">
        <f>IF(Table1[[#This Row],[ResolutionHours]]="","",Table1[[#This Row],[ResolutionHours]]-Table1[[#This Row],[SLATargetHours]])</f>
        <v/>
      </c>
    </row>
    <row r="649" spans="1:28" x14ac:dyDescent="0.25">
      <c r="A649" t="s">
        <v>1435</v>
      </c>
      <c r="B649" t="s">
        <v>1116</v>
      </c>
      <c r="C649" s="1">
        <v>45445.470671296287</v>
      </c>
      <c r="D649" t="s">
        <v>36</v>
      </c>
      <c r="E649" t="s">
        <v>1131</v>
      </c>
      <c r="F649" t="s">
        <v>126</v>
      </c>
      <c r="G649" t="s">
        <v>1118</v>
      </c>
      <c r="H649" t="s">
        <v>54</v>
      </c>
      <c r="I649" t="s">
        <v>64</v>
      </c>
      <c r="J649" t="s">
        <v>65</v>
      </c>
      <c r="K649">
        <v>48</v>
      </c>
      <c r="L649">
        <v>3.51</v>
      </c>
      <c r="N649" s="1"/>
      <c r="O649" t="s">
        <v>57</v>
      </c>
      <c r="P649">
        <v>13836.7</v>
      </c>
      <c r="Q649" t="s">
        <v>58</v>
      </c>
      <c r="R649" t="s">
        <v>45</v>
      </c>
      <c r="S649" t="s">
        <v>46</v>
      </c>
      <c r="T649" t="s">
        <v>61</v>
      </c>
      <c r="U649" t="s">
        <v>49</v>
      </c>
      <c r="V649" t="s">
        <v>49</v>
      </c>
      <c r="W649" t="s">
        <v>57</v>
      </c>
      <c r="X649">
        <f>YEAR(Table1[[#This Row],[BookingDate]])</f>
        <v>2024</v>
      </c>
      <c r="Y649" t="str">
        <f>TEXT(Table1[[#This Row],[BookingDate]],"mmm")</f>
        <v>Jun</v>
      </c>
      <c r="Z649" t="str">
        <f>TEXT(Table1[[#This Row],[BookingDate]],"mmm-yyy")</f>
        <v>Jun-2024</v>
      </c>
      <c r="AA649" t="str">
        <f>IF(Table1[[#This Row],[ResolutionHours]]="","Pending",IF(Table1[[#This Row],[ResolutionHours]]&lt;=4,"0-4 Hours",IF(Table1[[#This Row],[ResolutionHours]]&lt;=8,"5-8 Hours",IF(Table1[[#This Row],[ResolutionHours]]&lt;=24,"9-24 Hours",IF(Table1[[#This Row],[ResolutionHours]]&lt;=48,"25-48 Hours","48+ Hours")))))</f>
        <v>Pending</v>
      </c>
      <c r="AB649" t="str">
        <f>IF(Table1[[#This Row],[ResolutionHours]]="","",Table1[[#This Row],[ResolutionHours]]-Table1[[#This Row],[SLATargetHours]])</f>
        <v/>
      </c>
    </row>
    <row r="650" spans="1:28" x14ac:dyDescent="0.25">
      <c r="A650" t="s">
        <v>2507</v>
      </c>
      <c r="B650" t="s">
        <v>2126</v>
      </c>
      <c r="C650" s="1">
        <v>45446.859120370369</v>
      </c>
      <c r="D650" t="s">
        <v>36</v>
      </c>
      <c r="E650" t="s">
        <v>2163</v>
      </c>
      <c r="F650" t="s">
        <v>90</v>
      </c>
      <c r="G650" t="s">
        <v>2128</v>
      </c>
      <c r="H650" t="s">
        <v>54</v>
      </c>
      <c r="I650" t="s">
        <v>46</v>
      </c>
      <c r="J650" t="s">
        <v>152</v>
      </c>
      <c r="K650">
        <v>48</v>
      </c>
      <c r="L650">
        <v>2.61</v>
      </c>
      <c r="N650" s="1"/>
      <c r="O650" t="s">
        <v>57</v>
      </c>
      <c r="P650">
        <v>13803.38</v>
      </c>
      <c r="Q650" t="s">
        <v>66</v>
      </c>
      <c r="R650" t="s">
        <v>92</v>
      </c>
      <c r="S650" t="s">
        <v>68</v>
      </c>
      <c r="T650" t="s">
        <v>75</v>
      </c>
      <c r="U650" t="s">
        <v>49</v>
      </c>
      <c r="V650" t="s">
        <v>49</v>
      </c>
      <c r="W650" t="s">
        <v>57</v>
      </c>
      <c r="X650">
        <f>YEAR(Table1[[#This Row],[BookingDate]])</f>
        <v>2024</v>
      </c>
      <c r="Y650" t="str">
        <f>TEXT(Table1[[#This Row],[BookingDate]],"mmm")</f>
        <v>Jun</v>
      </c>
      <c r="Z650" t="str">
        <f>TEXT(Table1[[#This Row],[BookingDate]],"mmm-yyy")</f>
        <v>Jun-2024</v>
      </c>
      <c r="AA650" t="str">
        <f>IF(Table1[[#This Row],[ResolutionHours]]="","Pending",IF(Table1[[#This Row],[ResolutionHours]]&lt;=4,"0-4 Hours",IF(Table1[[#This Row],[ResolutionHours]]&lt;=8,"5-8 Hours",IF(Table1[[#This Row],[ResolutionHours]]&lt;=24,"9-24 Hours",IF(Table1[[#This Row],[ResolutionHours]]&lt;=48,"25-48 Hours","48+ Hours")))))</f>
        <v>Pending</v>
      </c>
      <c r="AB650" t="str">
        <f>IF(Table1[[#This Row],[ResolutionHours]]="","",Table1[[#This Row],[ResolutionHours]]-Table1[[#This Row],[SLATargetHours]])</f>
        <v/>
      </c>
    </row>
    <row r="651" spans="1:28" x14ac:dyDescent="0.25">
      <c r="A651" t="s">
        <v>2329</v>
      </c>
      <c r="B651" t="s">
        <v>2126</v>
      </c>
      <c r="C651" s="1">
        <v>45447.085196759261</v>
      </c>
      <c r="D651" t="s">
        <v>36</v>
      </c>
      <c r="E651" t="s">
        <v>2134</v>
      </c>
      <c r="F651" t="s">
        <v>130</v>
      </c>
      <c r="G651" t="s">
        <v>2128</v>
      </c>
      <c r="H651" t="s">
        <v>54</v>
      </c>
      <c r="I651" t="s">
        <v>64</v>
      </c>
      <c r="J651" t="s">
        <v>113</v>
      </c>
      <c r="K651">
        <v>48</v>
      </c>
      <c r="L651">
        <v>2.62</v>
      </c>
      <c r="N651" s="1"/>
      <c r="O651" t="s">
        <v>57</v>
      </c>
      <c r="P651">
        <v>13797.96</v>
      </c>
      <c r="Q651" t="s">
        <v>58</v>
      </c>
      <c r="R651" t="s">
        <v>45</v>
      </c>
      <c r="S651" t="s">
        <v>79</v>
      </c>
      <c r="T651" t="s">
        <v>47</v>
      </c>
      <c r="U651" t="s">
        <v>49</v>
      </c>
      <c r="V651" t="s">
        <v>49</v>
      </c>
      <c r="W651" t="s">
        <v>57</v>
      </c>
      <c r="X651">
        <f>YEAR(Table1[[#This Row],[BookingDate]])</f>
        <v>2024</v>
      </c>
      <c r="Y651" t="str">
        <f>TEXT(Table1[[#This Row],[BookingDate]],"mmm")</f>
        <v>Jun</v>
      </c>
      <c r="Z651" t="str">
        <f>TEXT(Table1[[#This Row],[BookingDate]],"mmm-yyy")</f>
        <v>Jun-2024</v>
      </c>
      <c r="AA651" t="str">
        <f>IF(Table1[[#This Row],[ResolutionHours]]="","Pending",IF(Table1[[#This Row],[ResolutionHours]]&lt;=4,"0-4 Hours",IF(Table1[[#This Row],[ResolutionHours]]&lt;=8,"5-8 Hours",IF(Table1[[#This Row],[ResolutionHours]]&lt;=24,"9-24 Hours",IF(Table1[[#This Row],[ResolutionHours]]&lt;=48,"25-48 Hours","48+ Hours")))))</f>
        <v>Pending</v>
      </c>
      <c r="AB651" t="str">
        <f>IF(Table1[[#This Row],[ResolutionHours]]="","",Table1[[#This Row],[ResolutionHours]]-Table1[[#This Row],[SLATargetHours]])</f>
        <v/>
      </c>
    </row>
    <row r="652" spans="1:28" x14ac:dyDescent="0.25">
      <c r="A652" t="s">
        <v>2342</v>
      </c>
      <c r="B652" t="s">
        <v>2126</v>
      </c>
      <c r="C652" s="1">
        <v>45448.033379629633</v>
      </c>
      <c r="D652" t="s">
        <v>36</v>
      </c>
      <c r="E652" t="s">
        <v>2142</v>
      </c>
      <c r="F652" t="s">
        <v>38</v>
      </c>
      <c r="G652" t="s">
        <v>2128</v>
      </c>
      <c r="H652" t="s">
        <v>40</v>
      </c>
      <c r="I652" t="s">
        <v>73</v>
      </c>
      <c r="J652" t="s">
        <v>78</v>
      </c>
      <c r="K652">
        <v>48</v>
      </c>
      <c r="L652">
        <v>1.69</v>
      </c>
      <c r="M652">
        <v>31.73</v>
      </c>
      <c r="N652" s="1">
        <v>45449.355350451391</v>
      </c>
      <c r="O652" t="s">
        <v>43</v>
      </c>
      <c r="P652">
        <v>31.73</v>
      </c>
      <c r="Q652" t="s">
        <v>66</v>
      </c>
      <c r="R652" t="s">
        <v>92</v>
      </c>
      <c r="S652" t="s">
        <v>46</v>
      </c>
      <c r="T652" t="s">
        <v>69</v>
      </c>
      <c r="U652" t="s">
        <v>49</v>
      </c>
      <c r="V652" t="s">
        <v>49</v>
      </c>
      <c r="W652" t="s">
        <v>43</v>
      </c>
      <c r="X652">
        <f>YEAR(Table1[[#This Row],[BookingDate]])</f>
        <v>2024</v>
      </c>
      <c r="Y652" t="str">
        <f>TEXT(Table1[[#This Row],[BookingDate]],"mmm")</f>
        <v>Jun</v>
      </c>
      <c r="Z652" t="str">
        <f>TEXT(Table1[[#This Row],[BookingDate]],"mmm-yyy")</f>
        <v>Jun-2024</v>
      </c>
      <c r="AA652" t="str">
        <f>IF(Table1[[#This Row],[ResolutionHours]]="","Pending",IF(Table1[[#This Row],[ResolutionHours]]&lt;=4,"0-4 Hours",IF(Table1[[#This Row],[ResolutionHours]]&lt;=8,"5-8 Hours",IF(Table1[[#This Row],[ResolutionHours]]&lt;=24,"9-24 Hours",IF(Table1[[#This Row],[ResolutionHours]]&lt;=48,"25-48 Hours","48+ Hours")))))</f>
        <v>25-48 Hours</v>
      </c>
      <c r="AB652">
        <f>IF(Table1[[#This Row],[ResolutionHours]]="","",Table1[[#This Row],[ResolutionHours]]-Table1[[#This Row],[SLATargetHours]])</f>
        <v>-16.27</v>
      </c>
    </row>
    <row r="653" spans="1:28" x14ac:dyDescent="0.25">
      <c r="A653" t="s">
        <v>1465</v>
      </c>
      <c r="B653" t="s">
        <v>1116</v>
      </c>
      <c r="C653" s="1">
        <v>45448.62699074074</v>
      </c>
      <c r="D653" t="s">
        <v>36</v>
      </c>
      <c r="E653" t="s">
        <v>1124</v>
      </c>
      <c r="F653" t="s">
        <v>95</v>
      </c>
      <c r="G653" t="s">
        <v>1118</v>
      </c>
      <c r="H653" t="s">
        <v>40</v>
      </c>
      <c r="I653" t="s">
        <v>82</v>
      </c>
      <c r="J653" t="s">
        <v>157</v>
      </c>
      <c r="K653">
        <v>48</v>
      </c>
      <c r="L653">
        <v>8.1199999999999992</v>
      </c>
      <c r="M653">
        <v>16.16</v>
      </c>
      <c r="N653" s="1">
        <v>45449.300118877312</v>
      </c>
      <c r="O653" t="s">
        <v>43</v>
      </c>
      <c r="P653">
        <v>16.16</v>
      </c>
      <c r="Q653" t="s">
        <v>58</v>
      </c>
      <c r="R653" t="s">
        <v>59</v>
      </c>
      <c r="S653" t="s">
        <v>60</v>
      </c>
      <c r="T653" t="s">
        <v>97</v>
      </c>
      <c r="U653" t="s">
        <v>49</v>
      </c>
      <c r="V653" t="s">
        <v>49</v>
      </c>
      <c r="W653" t="s">
        <v>43</v>
      </c>
      <c r="X653">
        <f>YEAR(Table1[[#This Row],[BookingDate]])</f>
        <v>2024</v>
      </c>
      <c r="Y653" t="str">
        <f>TEXT(Table1[[#This Row],[BookingDate]],"mmm")</f>
        <v>Jun</v>
      </c>
      <c r="Z653" t="str">
        <f>TEXT(Table1[[#This Row],[BookingDate]],"mmm-yyy")</f>
        <v>Jun-2024</v>
      </c>
      <c r="AA653" t="str">
        <f>IF(Table1[[#This Row],[ResolutionHours]]="","Pending",IF(Table1[[#This Row],[ResolutionHours]]&lt;=4,"0-4 Hours",IF(Table1[[#This Row],[ResolutionHours]]&lt;=8,"5-8 Hours",IF(Table1[[#This Row],[ResolutionHours]]&lt;=24,"9-24 Hours",IF(Table1[[#This Row],[ResolutionHours]]&lt;=48,"25-48 Hours","48+ Hours")))))</f>
        <v>9-24 Hours</v>
      </c>
      <c r="AB653">
        <f>IF(Table1[[#This Row],[ResolutionHours]]="","",Table1[[#This Row],[ResolutionHours]]-Table1[[#This Row],[SLATargetHours]])</f>
        <v>-31.84</v>
      </c>
    </row>
    <row r="654" spans="1:28" x14ac:dyDescent="0.25">
      <c r="A654" t="s">
        <v>256</v>
      </c>
      <c r="B654" t="s">
        <v>35</v>
      </c>
      <c r="C654" s="1">
        <v>45448.861388888887</v>
      </c>
      <c r="D654" t="s">
        <v>36</v>
      </c>
      <c r="E654" t="s">
        <v>71</v>
      </c>
      <c r="F654" t="s">
        <v>95</v>
      </c>
      <c r="G654" t="s">
        <v>39</v>
      </c>
      <c r="H654" t="s">
        <v>40</v>
      </c>
      <c r="I654" t="s">
        <v>46</v>
      </c>
      <c r="J654" t="s">
        <v>88</v>
      </c>
      <c r="K654">
        <v>48</v>
      </c>
      <c r="L654">
        <v>1.84</v>
      </c>
      <c r="M654">
        <v>21.06</v>
      </c>
      <c r="N654" s="1">
        <v>45449.738882372687</v>
      </c>
      <c r="O654" t="s">
        <v>43</v>
      </c>
      <c r="P654">
        <v>21.06</v>
      </c>
      <c r="Q654" t="s">
        <v>44</v>
      </c>
      <c r="R654" t="s">
        <v>67</v>
      </c>
      <c r="S654" t="s">
        <v>46</v>
      </c>
      <c r="T654" t="s">
        <v>121</v>
      </c>
      <c r="U654" t="s">
        <v>49</v>
      </c>
      <c r="V654" t="s">
        <v>49</v>
      </c>
      <c r="W654" t="s">
        <v>43</v>
      </c>
      <c r="X654">
        <f>YEAR(Table1[[#This Row],[BookingDate]])</f>
        <v>2024</v>
      </c>
      <c r="Y654" t="str">
        <f>TEXT(Table1[[#This Row],[BookingDate]],"mmm")</f>
        <v>Jun</v>
      </c>
      <c r="Z654" t="str">
        <f>TEXT(Table1[[#This Row],[BookingDate]],"mmm-yyy")</f>
        <v>Jun-2024</v>
      </c>
      <c r="AA654" t="str">
        <f>IF(Table1[[#This Row],[ResolutionHours]]="","Pending",IF(Table1[[#This Row],[ResolutionHours]]&lt;=4,"0-4 Hours",IF(Table1[[#This Row],[ResolutionHours]]&lt;=8,"5-8 Hours",IF(Table1[[#This Row],[ResolutionHours]]&lt;=24,"9-24 Hours",IF(Table1[[#This Row],[ResolutionHours]]&lt;=48,"25-48 Hours","48+ Hours")))))</f>
        <v>9-24 Hours</v>
      </c>
      <c r="AB654">
        <f>IF(Table1[[#This Row],[ResolutionHours]]="","",Table1[[#This Row],[ResolutionHours]]-Table1[[#This Row],[SLATargetHours]])</f>
        <v>-26.94</v>
      </c>
    </row>
    <row r="655" spans="1:28" x14ac:dyDescent="0.25">
      <c r="A655" t="s">
        <v>2205</v>
      </c>
      <c r="B655" t="s">
        <v>2126</v>
      </c>
      <c r="C655" s="1">
        <v>45449.353402777779</v>
      </c>
      <c r="D655" t="s">
        <v>87</v>
      </c>
      <c r="E655" t="s">
        <v>2127</v>
      </c>
      <c r="F655" t="s">
        <v>72</v>
      </c>
      <c r="G655" t="s">
        <v>2128</v>
      </c>
      <c r="H655" t="s">
        <v>40</v>
      </c>
      <c r="I655" t="s">
        <v>64</v>
      </c>
      <c r="J655" t="s">
        <v>110</v>
      </c>
      <c r="K655">
        <v>72</v>
      </c>
      <c r="L655">
        <v>7.69</v>
      </c>
      <c r="M655">
        <v>22.29</v>
      </c>
      <c r="N655" s="1">
        <v>45450.282323206018</v>
      </c>
      <c r="O655" t="s">
        <v>43</v>
      </c>
      <c r="P655">
        <v>22.29</v>
      </c>
      <c r="Q655" t="s">
        <v>44</v>
      </c>
      <c r="R655" t="s">
        <v>67</v>
      </c>
      <c r="S655" t="s">
        <v>79</v>
      </c>
      <c r="T655" t="s">
        <v>69</v>
      </c>
      <c r="U655" t="s">
        <v>49</v>
      </c>
      <c r="V655" t="s">
        <v>49</v>
      </c>
      <c r="W655" t="s">
        <v>43</v>
      </c>
      <c r="X655">
        <f>YEAR(Table1[[#This Row],[BookingDate]])</f>
        <v>2024</v>
      </c>
      <c r="Y655" t="str">
        <f>TEXT(Table1[[#This Row],[BookingDate]],"mmm")</f>
        <v>Jun</v>
      </c>
      <c r="Z655" t="str">
        <f>TEXT(Table1[[#This Row],[BookingDate]],"mmm-yyy")</f>
        <v>Jun-2024</v>
      </c>
      <c r="AA655" t="str">
        <f>IF(Table1[[#This Row],[ResolutionHours]]="","Pending",IF(Table1[[#This Row],[ResolutionHours]]&lt;=4,"0-4 Hours",IF(Table1[[#This Row],[ResolutionHours]]&lt;=8,"5-8 Hours",IF(Table1[[#This Row],[ResolutionHours]]&lt;=24,"9-24 Hours",IF(Table1[[#This Row],[ResolutionHours]]&lt;=48,"25-48 Hours","48+ Hours")))))</f>
        <v>9-24 Hours</v>
      </c>
      <c r="AB655">
        <f>IF(Table1[[#This Row],[ResolutionHours]]="","",Table1[[#This Row],[ResolutionHours]]-Table1[[#This Row],[SLATargetHours]])</f>
        <v>-49.71</v>
      </c>
    </row>
    <row r="656" spans="1:28" x14ac:dyDescent="0.25">
      <c r="A656" t="s">
        <v>1666</v>
      </c>
      <c r="B656" t="s">
        <v>1116</v>
      </c>
      <c r="C656" s="1">
        <v>45449.617974537039</v>
      </c>
      <c r="D656" t="s">
        <v>51</v>
      </c>
      <c r="E656" t="s">
        <v>1126</v>
      </c>
      <c r="F656" t="s">
        <v>72</v>
      </c>
      <c r="G656" t="s">
        <v>1118</v>
      </c>
      <c r="H656" t="s">
        <v>40</v>
      </c>
      <c r="I656" t="s">
        <v>55</v>
      </c>
      <c r="J656" t="s">
        <v>120</v>
      </c>
      <c r="K656">
        <v>24</v>
      </c>
      <c r="L656">
        <v>0.78</v>
      </c>
      <c r="M656">
        <v>11.58</v>
      </c>
      <c r="N656" s="1">
        <v>45450.100435335647</v>
      </c>
      <c r="O656" t="s">
        <v>43</v>
      </c>
      <c r="P656">
        <v>11.58</v>
      </c>
      <c r="Q656" t="s">
        <v>44</v>
      </c>
      <c r="R656" t="s">
        <v>114</v>
      </c>
      <c r="S656" t="s">
        <v>60</v>
      </c>
      <c r="T656" t="s">
        <v>69</v>
      </c>
      <c r="U656" t="s">
        <v>49</v>
      </c>
      <c r="V656" t="s">
        <v>49</v>
      </c>
      <c r="W656" t="s">
        <v>43</v>
      </c>
      <c r="X656">
        <f>YEAR(Table1[[#This Row],[BookingDate]])</f>
        <v>2024</v>
      </c>
      <c r="Y656" t="str">
        <f>TEXT(Table1[[#This Row],[BookingDate]],"mmm")</f>
        <v>Jun</v>
      </c>
      <c r="Z656" t="str">
        <f>TEXT(Table1[[#This Row],[BookingDate]],"mmm-yyy")</f>
        <v>Jun-2024</v>
      </c>
      <c r="AA656" t="str">
        <f>IF(Table1[[#This Row],[ResolutionHours]]="","Pending",IF(Table1[[#This Row],[ResolutionHours]]&lt;=4,"0-4 Hours",IF(Table1[[#This Row],[ResolutionHours]]&lt;=8,"5-8 Hours",IF(Table1[[#This Row],[ResolutionHours]]&lt;=24,"9-24 Hours",IF(Table1[[#This Row],[ResolutionHours]]&lt;=48,"25-48 Hours","48+ Hours")))))</f>
        <v>9-24 Hours</v>
      </c>
      <c r="AB656">
        <f>IF(Table1[[#This Row],[ResolutionHours]]="","",Table1[[#This Row],[ResolutionHours]]-Table1[[#This Row],[SLATargetHours]])</f>
        <v>-12.42</v>
      </c>
    </row>
    <row r="657" spans="1:28" x14ac:dyDescent="0.25">
      <c r="A657" t="s">
        <v>2540</v>
      </c>
      <c r="B657" t="s">
        <v>2126</v>
      </c>
      <c r="C657" s="1">
        <v>45449.651782407411</v>
      </c>
      <c r="D657" t="s">
        <v>36</v>
      </c>
      <c r="E657" t="s">
        <v>2127</v>
      </c>
      <c r="F657" t="s">
        <v>130</v>
      </c>
      <c r="G657" t="s">
        <v>2128</v>
      </c>
      <c r="H657" t="s">
        <v>136</v>
      </c>
      <c r="I657" t="s">
        <v>55</v>
      </c>
      <c r="J657" t="s">
        <v>42</v>
      </c>
      <c r="K657">
        <v>48</v>
      </c>
      <c r="L657">
        <v>4.2</v>
      </c>
      <c r="N657" s="1"/>
      <c r="O657" t="s">
        <v>57</v>
      </c>
      <c r="P657">
        <v>13736.36</v>
      </c>
      <c r="Q657" t="s">
        <v>58</v>
      </c>
      <c r="R657" t="s">
        <v>92</v>
      </c>
      <c r="S657" t="s">
        <v>68</v>
      </c>
      <c r="T657" t="s">
        <v>115</v>
      </c>
      <c r="U657" t="s">
        <v>49</v>
      </c>
      <c r="V657" t="s">
        <v>49</v>
      </c>
      <c r="W657" t="s">
        <v>57</v>
      </c>
      <c r="X657">
        <f>YEAR(Table1[[#This Row],[BookingDate]])</f>
        <v>2024</v>
      </c>
      <c r="Y657" t="str">
        <f>TEXT(Table1[[#This Row],[BookingDate]],"mmm")</f>
        <v>Jun</v>
      </c>
      <c r="Z657" t="str">
        <f>TEXT(Table1[[#This Row],[BookingDate]],"mmm-yyy")</f>
        <v>Jun-2024</v>
      </c>
      <c r="AA657" t="str">
        <f>IF(Table1[[#This Row],[ResolutionHours]]="","Pending",IF(Table1[[#This Row],[ResolutionHours]]&lt;=4,"0-4 Hours",IF(Table1[[#This Row],[ResolutionHours]]&lt;=8,"5-8 Hours",IF(Table1[[#This Row],[ResolutionHours]]&lt;=24,"9-24 Hours",IF(Table1[[#This Row],[ResolutionHours]]&lt;=48,"25-48 Hours","48+ Hours")))))</f>
        <v>Pending</v>
      </c>
      <c r="AB657" t="str">
        <f>IF(Table1[[#This Row],[ResolutionHours]]="","",Table1[[#This Row],[ResolutionHours]]-Table1[[#This Row],[SLATargetHours]])</f>
        <v/>
      </c>
    </row>
    <row r="658" spans="1:28" x14ac:dyDescent="0.25">
      <c r="A658" t="s">
        <v>2382</v>
      </c>
      <c r="B658" t="s">
        <v>2126</v>
      </c>
      <c r="C658" s="1">
        <v>45449.668807870366</v>
      </c>
      <c r="D658" t="s">
        <v>87</v>
      </c>
      <c r="E658" t="s">
        <v>2130</v>
      </c>
      <c r="F658" t="s">
        <v>53</v>
      </c>
      <c r="G658" t="s">
        <v>2128</v>
      </c>
      <c r="H658" t="s">
        <v>54</v>
      </c>
      <c r="I658" t="s">
        <v>82</v>
      </c>
      <c r="J658" t="s">
        <v>83</v>
      </c>
      <c r="K658">
        <v>72</v>
      </c>
      <c r="L658">
        <v>11.04</v>
      </c>
      <c r="N658" s="1"/>
      <c r="O658" t="s">
        <v>57</v>
      </c>
      <c r="P658">
        <v>13735.95</v>
      </c>
      <c r="Q658" t="s">
        <v>44</v>
      </c>
      <c r="R658" t="s">
        <v>67</v>
      </c>
      <c r="S658" t="s">
        <v>96</v>
      </c>
      <c r="T658" t="s">
        <v>47</v>
      </c>
      <c r="U658" t="s">
        <v>49</v>
      </c>
      <c r="V658" t="s">
        <v>48</v>
      </c>
      <c r="W658" t="s">
        <v>57</v>
      </c>
      <c r="X658">
        <f>YEAR(Table1[[#This Row],[BookingDate]])</f>
        <v>2024</v>
      </c>
      <c r="Y658" t="str">
        <f>TEXT(Table1[[#This Row],[BookingDate]],"mmm")</f>
        <v>Jun</v>
      </c>
      <c r="Z658" t="str">
        <f>TEXT(Table1[[#This Row],[BookingDate]],"mmm-yyy")</f>
        <v>Jun-2024</v>
      </c>
      <c r="AA658" t="str">
        <f>IF(Table1[[#This Row],[ResolutionHours]]="","Pending",IF(Table1[[#This Row],[ResolutionHours]]&lt;=4,"0-4 Hours",IF(Table1[[#This Row],[ResolutionHours]]&lt;=8,"5-8 Hours",IF(Table1[[#This Row],[ResolutionHours]]&lt;=24,"9-24 Hours",IF(Table1[[#This Row],[ResolutionHours]]&lt;=48,"25-48 Hours","48+ Hours")))))</f>
        <v>Pending</v>
      </c>
      <c r="AB658" t="str">
        <f>IF(Table1[[#This Row],[ResolutionHours]]="","",Table1[[#This Row],[ResolutionHours]]-Table1[[#This Row],[SLATargetHours]])</f>
        <v/>
      </c>
    </row>
    <row r="659" spans="1:28" x14ac:dyDescent="0.25">
      <c r="A659" t="s">
        <v>1951</v>
      </c>
      <c r="B659" t="s">
        <v>1116</v>
      </c>
      <c r="C659" s="1">
        <v>45449.73196759259</v>
      </c>
      <c r="D659" t="s">
        <v>36</v>
      </c>
      <c r="E659" t="s">
        <v>1140</v>
      </c>
      <c r="F659" t="s">
        <v>53</v>
      </c>
      <c r="G659" t="s">
        <v>1118</v>
      </c>
      <c r="H659" t="s">
        <v>54</v>
      </c>
      <c r="I659" t="s">
        <v>41</v>
      </c>
      <c r="J659" t="s">
        <v>83</v>
      </c>
      <c r="K659">
        <v>48</v>
      </c>
      <c r="L659">
        <v>16.23</v>
      </c>
      <c r="N659" s="1"/>
      <c r="O659" t="s">
        <v>57</v>
      </c>
      <c r="P659">
        <v>13734.43</v>
      </c>
      <c r="Q659" t="s">
        <v>58</v>
      </c>
      <c r="R659" t="s">
        <v>67</v>
      </c>
      <c r="S659" t="s">
        <v>96</v>
      </c>
      <c r="T659" t="s">
        <v>121</v>
      </c>
      <c r="U659" t="s">
        <v>49</v>
      </c>
      <c r="V659" t="s">
        <v>49</v>
      </c>
      <c r="W659" t="s">
        <v>57</v>
      </c>
      <c r="X659">
        <f>YEAR(Table1[[#This Row],[BookingDate]])</f>
        <v>2024</v>
      </c>
      <c r="Y659" t="str">
        <f>TEXT(Table1[[#This Row],[BookingDate]],"mmm")</f>
        <v>Jun</v>
      </c>
      <c r="Z659" t="str">
        <f>TEXT(Table1[[#This Row],[BookingDate]],"mmm-yyy")</f>
        <v>Jun-2024</v>
      </c>
      <c r="AA659" t="str">
        <f>IF(Table1[[#This Row],[ResolutionHours]]="","Pending",IF(Table1[[#This Row],[ResolutionHours]]&lt;=4,"0-4 Hours",IF(Table1[[#This Row],[ResolutionHours]]&lt;=8,"5-8 Hours",IF(Table1[[#This Row],[ResolutionHours]]&lt;=24,"9-24 Hours",IF(Table1[[#This Row],[ResolutionHours]]&lt;=48,"25-48 Hours","48+ Hours")))))</f>
        <v>Pending</v>
      </c>
      <c r="AB659" t="str">
        <f>IF(Table1[[#This Row],[ResolutionHours]]="","",Table1[[#This Row],[ResolutionHours]]-Table1[[#This Row],[SLATargetHours]])</f>
        <v/>
      </c>
    </row>
    <row r="660" spans="1:28" x14ac:dyDescent="0.25">
      <c r="A660" t="s">
        <v>3115</v>
      </c>
      <c r="B660" t="s">
        <v>2126</v>
      </c>
      <c r="C660" s="1">
        <v>45450.231828703712</v>
      </c>
      <c r="D660" t="s">
        <v>36</v>
      </c>
      <c r="E660" t="s">
        <v>2163</v>
      </c>
      <c r="F660" t="s">
        <v>126</v>
      </c>
      <c r="G660" t="s">
        <v>2128</v>
      </c>
      <c r="H660" t="s">
        <v>54</v>
      </c>
      <c r="I660" t="s">
        <v>46</v>
      </c>
      <c r="J660" t="s">
        <v>132</v>
      </c>
      <c r="K660">
        <v>48</v>
      </c>
      <c r="L660">
        <v>1.89</v>
      </c>
      <c r="N660" s="1"/>
      <c r="O660" t="s">
        <v>57</v>
      </c>
      <c r="P660">
        <v>13722.44</v>
      </c>
      <c r="Q660" t="s">
        <v>44</v>
      </c>
      <c r="R660" t="s">
        <v>114</v>
      </c>
      <c r="S660" t="s">
        <v>79</v>
      </c>
      <c r="T660" t="s">
        <v>61</v>
      </c>
      <c r="U660" t="s">
        <v>49</v>
      </c>
      <c r="V660" t="s">
        <v>49</v>
      </c>
      <c r="W660" t="s">
        <v>57</v>
      </c>
      <c r="X660">
        <f>YEAR(Table1[[#This Row],[BookingDate]])</f>
        <v>2024</v>
      </c>
      <c r="Y660" t="str">
        <f>TEXT(Table1[[#This Row],[BookingDate]],"mmm")</f>
        <v>Jun</v>
      </c>
      <c r="Z660" t="str">
        <f>TEXT(Table1[[#This Row],[BookingDate]],"mmm-yyy")</f>
        <v>Jun-2024</v>
      </c>
      <c r="AA660" t="str">
        <f>IF(Table1[[#This Row],[ResolutionHours]]="","Pending",IF(Table1[[#This Row],[ResolutionHours]]&lt;=4,"0-4 Hours",IF(Table1[[#This Row],[ResolutionHours]]&lt;=8,"5-8 Hours",IF(Table1[[#This Row],[ResolutionHours]]&lt;=24,"9-24 Hours",IF(Table1[[#This Row],[ResolutionHours]]&lt;=48,"25-48 Hours","48+ Hours")))))</f>
        <v>Pending</v>
      </c>
      <c r="AB660" t="str">
        <f>IF(Table1[[#This Row],[ResolutionHours]]="","",Table1[[#This Row],[ResolutionHours]]-Table1[[#This Row],[SLATargetHours]])</f>
        <v/>
      </c>
    </row>
    <row r="661" spans="1:28" x14ac:dyDescent="0.25">
      <c r="A661" t="s">
        <v>2016</v>
      </c>
      <c r="B661" t="s">
        <v>1116</v>
      </c>
      <c r="C661" s="1">
        <v>45450.258692129632</v>
      </c>
      <c r="D661" t="s">
        <v>87</v>
      </c>
      <c r="E661" t="s">
        <v>1117</v>
      </c>
      <c r="F661" t="s">
        <v>95</v>
      </c>
      <c r="G661" t="s">
        <v>1118</v>
      </c>
      <c r="H661" t="s">
        <v>54</v>
      </c>
      <c r="I661" t="s">
        <v>73</v>
      </c>
      <c r="J661" t="s">
        <v>42</v>
      </c>
      <c r="K661">
        <v>72</v>
      </c>
      <c r="L661">
        <v>9.5500000000000007</v>
      </c>
      <c r="N661" s="1"/>
      <c r="O661" t="s">
        <v>57</v>
      </c>
      <c r="P661">
        <v>13721.79</v>
      </c>
      <c r="Q661" t="s">
        <v>66</v>
      </c>
      <c r="R661" t="s">
        <v>59</v>
      </c>
      <c r="S661" t="s">
        <v>46</v>
      </c>
      <c r="T661" t="s">
        <v>97</v>
      </c>
      <c r="U661" t="s">
        <v>49</v>
      </c>
      <c r="V661" t="s">
        <v>49</v>
      </c>
      <c r="W661" t="s">
        <v>57</v>
      </c>
      <c r="X661">
        <f>YEAR(Table1[[#This Row],[BookingDate]])</f>
        <v>2024</v>
      </c>
      <c r="Y661" t="str">
        <f>TEXT(Table1[[#This Row],[BookingDate]],"mmm")</f>
        <v>Jun</v>
      </c>
      <c r="Z661" t="str">
        <f>TEXT(Table1[[#This Row],[BookingDate]],"mmm-yyy")</f>
        <v>Jun-2024</v>
      </c>
      <c r="AA661" t="str">
        <f>IF(Table1[[#This Row],[ResolutionHours]]="","Pending",IF(Table1[[#This Row],[ResolutionHours]]&lt;=4,"0-4 Hours",IF(Table1[[#This Row],[ResolutionHours]]&lt;=8,"5-8 Hours",IF(Table1[[#This Row],[ResolutionHours]]&lt;=24,"9-24 Hours",IF(Table1[[#This Row],[ResolutionHours]]&lt;=48,"25-48 Hours","48+ Hours")))))</f>
        <v>Pending</v>
      </c>
      <c r="AB661" t="str">
        <f>IF(Table1[[#This Row],[ResolutionHours]]="","",Table1[[#This Row],[ResolutionHours]]-Table1[[#This Row],[SLATargetHours]])</f>
        <v/>
      </c>
    </row>
    <row r="662" spans="1:28" x14ac:dyDescent="0.25">
      <c r="A662" t="s">
        <v>1497</v>
      </c>
      <c r="B662" t="s">
        <v>1116</v>
      </c>
      <c r="C662" s="1">
        <v>45450.394293981481</v>
      </c>
      <c r="D662" t="s">
        <v>36</v>
      </c>
      <c r="E662" t="s">
        <v>1131</v>
      </c>
      <c r="F662" t="s">
        <v>130</v>
      </c>
      <c r="G662" t="s">
        <v>1118</v>
      </c>
      <c r="H662" t="s">
        <v>40</v>
      </c>
      <c r="I662" t="s">
        <v>41</v>
      </c>
      <c r="J662" t="s">
        <v>91</v>
      </c>
      <c r="K662">
        <v>48</v>
      </c>
      <c r="L662">
        <v>2.82</v>
      </c>
      <c r="M662">
        <v>16.760000000000002</v>
      </c>
      <c r="N662" s="1">
        <v>45451.092726238428</v>
      </c>
      <c r="O662" t="s">
        <v>43</v>
      </c>
      <c r="P662">
        <v>16.760000000000002</v>
      </c>
      <c r="Q662" t="s">
        <v>44</v>
      </c>
      <c r="R662" t="s">
        <v>114</v>
      </c>
      <c r="S662" t="s">
        <v>79</v>
      </c>
      <c r="T662" t="s">
        <v>97</v>
      </c>
      <c r="U662" t="s">
        <v>49</v>
      </c>
      <c r="V662" t="s">
        <v>49</v>
      </c>
      <c r="W662" t="s">
        <v>43</v>
      </c>
      <c r="X662">
        <f>YEAR(Table1[[#This Row],[BookingDate]])</f>
        <v>2024</v>
      </c>
      <c r="Y662" t="str">
        <f>TEXT(Table1[[#This Row],[BookingDate]],"mmm")</f>
        <v>Jun</v>
      </c>
      <c r="Z662" t="str">
        <f>TEXT(Table1[[#This Row],[BookingDate]],"mmm-yyy")</f>
        <v>Jun-2024</v>
      </c>
      <c r="AA662" t="str">
        <f>IF(Table1[[#This Row],[ResolutionHours]]="","Pending",IF(Table1[[#This Row],[ResolutionHours]]&lt;=4,"0-4 Hours",IF(Table1[[#This Row],[ResolutionHours]]&lt;=8,"5-8 Hours",IF(Table1[[#This Row],[ResolutionHours]]&lt;=24,"9-24 Hours",IF(Table1[[#This Row],[ResolutionHours]]&lt;=48,"25-48 Hours","48+ Hours")))))</f>
        <v>9-24 Hours</v>
      </c>
      <c r="AB662">
        <f>IF(Table1[[#This Row],[ResolutionHours]]="","",Table1[[#This Row],[ResolutionHours]]-Table1[[#This Row],[SLATargetHours]])</f>
        <v>-31.24</v>
      </c>
    </row>
    <row r="663" spans="1:28" x14ac:dyDescent="0.25">
      <c r="A663" t="s">
        <v>1149</v>
      </c>
      <c r="B663" t="s">
        <v>1116</v>
      </c>
      <c r="C663" s="1">
        <v>45450.646689814806</v>
      </c>
      <c r="D663" t="s">
        <v>87</v>
      </c>
      <c r="E663" t="s">
        <v>1134</v>
      </c>
      <c r="F663" t="s">
        <v>130</v>
      </c>
      <c r="G663" t="s">
        <v>1118</v>
      </c>
      <c r="H663" t="s">
        <v>40</v>
      </c>
      <c r="I663" t="s">
        <v>73</v>
      </c>
      <c r="J663" t="s">
        <v>106</v>
      </c>
      <c r="K663">
        <v>72</v>
      </c>
      <c r="L663">
        <v>2.0699999999999998</v>
      </c>
      <c r="M663">
        <v>18.149999999999999</v>
      </c>
      <c r="N663" s="1">
        <v>45451.402967476854</v>
      </c>
      <c r="O663" t="s">
        <v>43</v>
      </c>
      <c r="P663">
        <v>18.149999999999999</v>
      </c>
      <c r="Q663" t="s">
        <v>58</v>
      </c>
      <c r="R663" t="s">
        <v>67</v>
      </c>
      <c r="S663" t="s">
        <v>68</v>
      </c>
      <c r="T663" t="s">
        <v>121</v>
      </c>
      <c r="U663" t="s">
        <v>49</v>
      </c>
      <c r="V663" t="s">
        <v>49</v>
      </c>
      <c r="W663" t="s">
        <v>43</v>
      </c>
      <c r="X663">
        <f>YEAR(Table1[[#This Row],[BookingDate]])</f>
        <v>2024</v>
      </c>
      <c r="Y663" t="str">
        <f>TEXT(Table1[[#This Row],[BookingDate]],"mmm")</f>
        <v>Jun</v>
      </c>
      <c r="Z663" t="str">
        <f>TEXT(Table1[[#This Row],[BookingDate]],"mmm-yyy")</f>
        <v>Jun-2024</v>
      </c>
      <c r="AA663" t="str">
        <f>IF(Table1[[#This Row],[ResolutionHours]]="","Pending",IF(Table1[[#This Row],[ResolutionHours]]&lt;=4,"0-4 Hours",IF(Table1[[#This Row],[ResolutionHours]]&lt;=8,"5-8 Hours",IF(Table1[[#This Row],[ResolutionHours]]&lt;=24,"9-24 Hours",IF(Table1[[#This Row],[ResolutionHours]]&lt;=48,"25-48 Hours","48+ Hours")))))</f>
        <v>9-24 Hours</v>
      </c>
      <c r="AB663">
        <f>IF(Table1[[#This Row],[ResolutionHours]]="","",Table1[[#This Row],[ResolutionHours]]-Table1[[#This Row],[SLATargetHours]])</f>
        <v>-53.85</v>
      </c>
    </row>
    <row r="664" spans="1:28" x14ac:dyDescent="0.25">
      <c r="A664" t="s">
        <v>2506</v>
      </c>
      <c r="B664" t="s">
        <v>2126</v>
      </c>
      <c r="C664" s="1">
        <v>45450.911446759259</v>
      </c>
      <c r="D664" t="s">
        <v>87</v>
      </c>
      <c r="E664" t="s">
        <v>2142</v>
      </c>
      <c r="F664" t="s">
        <v>38</v>
      </c>
      <c r="G664" t="s">
        <v>2128</v>
      </c>
      <c r="H664" t="s">
        <v>40</v>
      </c>
      <c r="I664" t="s">
        <v>41</v>
      </c>
      <c r="J664" t="s">
        <v>91</v>
      </c>
      <c r="K664">
        <v>72</v>
      </c>
      <c r="L664">
        <v>6.56</v>
      </c>
      <c r="M664">
        <v>134.26</v>
      </c>
      <c r="N664" s="1">
        <v>45456.505751307872</v>
      </c>
      <c r="O664" t="s">
        <v>128</v>
      </c>
      <c r="P664">
        <v>134.26</v>
      </c>
      <c r="Q664" t="s">
        <v>44</v>
      </c>
      <c r="R664" t="s">
        <v>67</v>
      </c>
      <c r="S664" t="s">
        <v>79</v>
      </c>
      <c r="T664" t="s">
        <v>115</v>
      </c>
      <c r="U664" t="s">
        <v>49</v>
      </c>
      <c r="V664" t="s">
        <v>49</v>
      </c>
      <c r="W664" t="s">
        <v>128</v>
      </c>
      <c r="X664">
        <f>YEAR(Table1[[#This Row],[BookingDate]])</f>
        <v>2024</v>
      </c>
      <c r="Y664" t="str">
        <f>TEXT(Table1[[#This Row],[BookingDate]],"mmm")</f>
        <v>Jun</v>
      </c>
      <c r="Z664" t="str">
        <f>TEXT(Table1[[#This Row],[BookingDate]],"mmm-yyy")</f>
        <v>Jun-2024</v>
      </c>
      <c r="AA664" t="str">
        <f>IF(Table1[[#This Row],[ResolutionHours]]="","Pending",IF(Table1[[#This Row],[ResolutionHours]]&lt;=4,"0-4 Hours",IF(Table1[[#This Row],[ResolutionHours]]&lt;=8,"5-8 Hours",IF(Table1[[#This Row],[ResolutionHours]]&lt;=24,"9-24 Hours",IF(Table1[[#This Row],[ResolutionHours]]&lt;=48,"25-48 Hours","48+ Hours")))))</f>
        <v>48+ Hours</v>
      </c>
      <c r="AB664">
        <f>IF(Table1[[#This Row],[ResolutionHours]]="","",Table1[[#This Row],[ResolutionHours]]-Table1[[#This Row],[SLATargetHours]])</f>
        <v>62.259999999999991</v>
      </c>
    </row>
    <row r="665" spans="1:28" x14ac:dyDescent="0.25">
      <c r="A665" t="s">
        <v>1078</v>
      </c>
      <c r="B665" t="s">
        <v>35</v>
      </c>
      <c r="C665" s="1">
        <v>45451.086446759262</v>
      </c>
      <c r="D665" t="s">
        <v>36</v>
      </c>
      <c r="E665" t="s">
        <v>81</v>
      </c>
      <c r="F665" t="s">
        <v>95</v>
      </c>
      <c r="G665" t="s">
        <v>39</v>
      </c>
      <c r="H665" t="s">
        <v>63</v>
      </c>
      <c r="I665" t="s">
        <v>73</v>
      </c>
      <c r="J665" t="s">
        <v>78</v>
      </c>
      <c r="K665">
        <v>48</v>
      </c>
      <c r="L665">
        <v>2.25</v>
      </c>
      <c r="N665" s="1"/>
      <c r="O665" t="s">
        <v>57</v>
      </c>
      <c r="P665">
        <v>13701.93</v>
      </c>
      <c r="Q665" t="s">
        <v>66</v>
      </c>
      <c r="R665" t="s">
        <v>59</v>
      </c>
      <c r="S665" t="s">
        <v>68</v>
      </c>
      <c r="T665" t="s">
        <v>93</v>
      </c>
      <c r="U665" t="s">
        <v>49</v>
      </c>
      <c r="V665" t="s">
        <v>49</v>
      </c>
      <c r="W665" t="s">
        <v>57</v>
      </c>
      <c r="X665">
        <f>YEAR(Table1[[#This Row],[BookingDate]])</f>
        <v>2024</v>
      </c>
      <c r="Y665" t="str">
        <f>TEXT(Table1[[#This Row],[BookingDate]],"mmm")</f>
        <v>Jun</v>
      </c>
      <c r="Z665" t="str">
        <f>TEXT(Table1[[#This Row],[BookingDate]],"mmm-yyy")</f>
        <v>Jun-2024</v>
      </c>
      <c r="AA665" t="str">
        <f>IF(Table1[[#This Row],[ResolutionHours]]="","Pending",IF(Table1[[#This Row],[ResolutionHours]]&lt;=4,"0-4 Hours",IF(Table1[[#This Row],[ResolutionHours]]&lt;=8,"5-8 Hours",IF(Table1[[#This Row],[ResolutionHours]]&lt;=24,"9-24 Hours",IF(Table1[[#This Row],[ResolutionHours]]&lt;=48,"25-48 Hours","48+ Hours")))))</f>
        <v>Pending</v>
      </c>
      <c r="AB665" t="str">
        <f>IF(Table1[[#This Row],[ResolutionHours]]="","",Table1[[#This Row],[ResolutionHours]]-Table1[[#This Row],[SLATargetHours]])</f>
        <v/>
      </c>
    </row>
    <row r="666" spans="1:28" x14ac:dyDescent="0.25">
      <c r="A666" t="s">
        <v>2317</v>
      </c>
      <c r="B666" t="s">
        <v>2126</v>
      </c>
      <c r="C666" s="1">
        <v>45451.36614583333</v>
      </c>
      <c r="D666" t="s">
        <v>51</v>
      </c>
      <c r="E666" t="s">
        <v>2138</v>
      </c>
      <c r="F666" t="s">
        <v>53</v>
      </c>
      <c r="G666" t="s">
        <v>2128</v>
      </c>
      <c r="H666" t="s">
        <v>54</v>
      </c>
      <c r="I666" t="s">
        <v>73</v>
      </c>
      <c r="J666" t="s">
        <v>91</v>
      </c>
      <c r="K666">
        <v>24</v>
      </c>
      <c r="L666">
        <v>4.41</v>
      </c>
      <c r="N666" s="1"/>
      <c r="O666" t="s">
        <v>57</v>
      </c>
      <c r="P666">
        <v>13695.21</v>
      </c>
      <c r="Q666" t="s">
        <v>66</v>
      </c>
      <c r="R666" t="s">
        <v>45</v>
      </c>
      <c r="S666" t="s">
        <v>96</v>
      </c>
      <c r="T666" t="s">
        <v>121</v>
      </c>
      <c r="U666" t="s">
        <v>49</v>
      </c>
      <c r="V666" t="s">
        <v>48</v>
      </c>
      <c r="W666" t="s">
        <v>57</v>
      </c>
      <c r="X666">
        <f>YEAR(Table1[[#This Row],[BookingDate]])</f>
        <v>2024</v>
      </c>
      <c r="Y666" t="str">
        <f>TEXT(Table1[[#This Row],[BookingDate]],"mmm")</f>
        <v>Jun</v>
      </c>
      <c r="Z666" t="str">
        <f>TEXT(Table1[[#This Row],[BookingDate]],"mmm-yyy")</f>
        <v>Jun-2024</v>
      </c>
      <c r="AA666" t="str">
        <f>IF(Table1[[#This Row],[ResolutionHours]]="","Pending",IF(Table1[[#This Row],[ResolutionHours]]&lt;=4,"0-4 Hours",IF(Table1[[#This Row],[ResolutionHours]]&lt;=8,"5-8 Hours",IF(Table1[[#This Row],[ResolutionHours]]&lt;=24,"9-24 Hours",IF(Table1[[#This Row],[ResolutionHours]]&lt;=48,"25-48 Hours","48+ Hours")))))</f>
        <v>Pending</v>
      </c>
      <c r="AB666" t="str">
        <f>IF(Table1[[#This Row],[ResolutionHours]]="","",Table1[[#This Row],[ResolutionHours]]-Table1[[#This Row],[SLATargetHours]])</f>
        <v/>
      </c>
    </row>
    <row r="667" spans="1:28" x14ac:dyDescent="0.25">
      <c r="A667" t="s">
        <v>2477</v>
      </c>
      <c r="B667" t="s">
        <v>2126</v>
      </c>
      <c r="C667" s="1">
        <v>45451.415555555563</v>
      </c>
      <c r="D667" t="s">
        <v>87</v>
      </c>
      <c r="E667" t="s">
        <v>2153</v>
      </c>
      <c r="F667" t="s">
        <v>130</v>
      </c>
      <c r="G667" t="s">
        <v>2128</v>
      </c>
      <c r="H667" t="s">
        <v>54</v>
      </c>
      <c r="I667" t="s">
        <v>82</v>
      </c>
      <c r="J667" t="s">
        <v>88</v>
      </c>
      <c r="K667">
        <v>72</v>
      </c>
      <c r="L667">
        <v>2.4</v>
      </c>
      <c r="N667" s="1"/>
      <c r="O667" t="s">
        <v>57</v>
      </c>
      <c r="P667">
        <v>13694.03</v>
      </c>
      <c r="Q667" t="s">
        <v>58</v>
      </c>
      <c r="R667" t="s">
        <v>92</v>
      </c>
      <c r="S667" t="s">
        <v>68</v>
      </c>
      <c r="T667" t="s">
        <v>85</v>
      </c>
      <c r="U667" t="s">
        <v>49</v>
      </c>
      <c r="V667" t="s">
        <v>49</v>
      </c>
      <c r="W667" t="s">
        <v>57</v>
      </c>
      <c r="X667">
        <f>YEAR(Table1[[#This Row],[BookingDate]])</f>
        <v>2024</v>
      </c>
      <c r="Y667" t="str">
        <f>TEXT(Table1[[#This Row],[BookingDate]],"mmm")</f>
        <v>Jun</v>
      </c>
      <c r="Z667" t="str">
        <f>TEXT(Table1[[#This Row],[BookingDate]],"mmm-yyy")</f>
        <v>Jun-2024</v>
      </c>
      <c r="AA667" t="str">
        <f>IF(Table1[[#This Row],[ResolutionHours]]="","Pending",IF(Table1[[#This Row],[ResolutionHours]]&lt;=4,"0-4 Hours",IF(Table1[[#This Row],[ResolutionHours]]&lt;=8,"5-8 Hours",IF(Table1[[#This Row],[ResolutionHours]]&lt;=24,"9-24 Hours",IF(Table1[[#This Row],[ResolutionHours]]&lt;=48,"25-48 Hours","48+ Hours")))))</f>
        <v>Pending</v>
      </c>
      <c r="AB667" t="str">
        <f>IF(Table1[[#This Row],[ResolutionHours]]="","",Table1[[#This Row],[ResolutionHours]]-Table1[[#This Row],[SLATargetHours]])</f>
        <v/>
      </c>
    </row>
    <row r="668" spans="1:28" x14ac:dyDescent="0.25">
      <c r="A668" t="s">
        <v>2034</v>
      </c>
      <c r="B668" t="s">
        <v>1116</v>
      </c>
      <c r="C668" s="1">
        <v>45451.48028935185</v>
      </c>
      <c r="D668" t="s">
        <v>36</v>
      </c>
      <c r="E668" t="s">
        <v>1126</v>
      </c>
      <c r="F668" t="s">
        <v>38</v>
      </c>
      <c r="G668" t="s">
        <v>1118</v>
      </c>
      <c r="H668" t="s">
        <v>54</v>
      </c>
      <c r="I668" t="s">
        <v>46</v>
      </c>
      <c r="J668" t="s">
        <v>152</v>
      </c>
      <c r="K668">
        <v>48</v>
      </c>
      <c r="L668">
        <v>4.26</v>
      </c>
      <c r="N668" s="1"/>
      <c r="O668" t="s">
        <v>57</v>
      </c>
      <c r="P668">
        <v>13692.47</v>
      </c>
      <c r="Q668" t="s">
        <v>66</v>
      </c>
      <c r="R668" t="s">
        <v>114</v>
      </c>
      <c r="S668" t="s">
        <v>46</v>
      </c>
      <c r="T668" t="s">
        <v>75</v>
      </c>
      <c r="U668" t="s">
        <v>49</v>
      </c>
      <c r="V668" t="s">
        <v>49</v>
      </c>
      <c r="W668" t="s">
        <v>57</v>
      </c>
      <c r="X668">
        <f>YEAR(Table1[[#This Row],[BookingDate]])</f>
        <v>2024</v>
      </c>
      <c r="Y668" t="str">
        <f>TEXT(Table1[[#This Row],[BookingDate]],"mmm")</f>
        <v>Jun</v>
      </c>
      <c r="Z668" t="str">
        <f>TEXT(Table1[[#This Row],[BookingDate]],"mmm-yyy")</f>
        <v>Jun-2024</v>
      </c>
      <c r="AA668" t="str">
        <f>IF(Table1[[#This Row],[ResolutionHours]]="","Pending",IF(Table1[[#This Row],[ResolutionHours]]&lt;=4,"0-4 Hours",IF(Table1[[#This Row],[ResolutionHours]]&lt;=8,"5-8 Hours",IF(Table1[[#This Row],[ResolutionHours]]&lt;=24,"9-24 Hours",IF(Table1[[#This Row],[ResolutionHours]]&lt;=48,"25-48 Hours","48+ Hours")))))</f>
        <v>Pending</v>
      </c>
      <c r="AB668" t="str">
        <f>IF(Table1[[#This Row],[ResolutionHours]]="","",Table1[[#This Row],[ResolutionHours]]-Table1[[#This Row],[SLATargetHours]])</f>
        <v/>
      </c>
    </row>
    <row r="669" spans="1:28" x14ac:dyDescent="0.25">
      <c r="A669" t="s">
        <v>1761</v>
      </c>
      <c r="B669" t="s">
        <v>1116</v>
      </c>
      <c r="C669" s="1">
        <v>45452.044317129628</v>
      </c>
      <c r="D669" t="s">
        <v>36</v>
      </c>
      <c r="E669" t="s">
        <v>1124</v>
      </c>
      <c r="F669" t="s">
        <v>53</v>
      </c>
      <c r="G669" t="s">
        <v>1118</v>
      </c>
      <c r="H669" t="s">
        <v>54</v>
      </c>
      <c r="I669" t="s">
        <v>82</v>
      </c>
      <c r="J669" t="s">
        <v>78</v>
      </c>
      <c r="K669">
        <v>48</v>
      </c>
      <c r="L669">
        <v>5.62</v>
      </c>
      <c r="N669" s="1"/>
      <c r="O669" t="s">
        <v>57</v>
      </c>
      <c r="P669">
        <v>13678.94</v>
      </c>
      <c r="Q669" t="s">
        <v>66</v>
      </c>
      <c r="R669" t="s">
        <v>67</v>
      </c>
      <c r="S669" t="s">
        <v>60</v>
      </c>
      <c r="T669" t="s">
        <v>75</v>
      </c>
      <c r="U669" t="s">
        <v>49</v>
      </c>
      <c r="V669" t="s">
        <v>49</v>
      </c>
      <c r="W669" t="s">
        <v>57</v>
      </c>
      <c r="X669">
        <f>YEAR(Table1[[#This Row],[BookingDate]])</f>
        <v>2024</v>
      </c>
      <c r="Y669" t="str">
        <f>TEXT(Table1[[#This Row],[BookingDate]],"mmm")</f>
        <v>Jun</v>
      </c>
      <c r="Z669" t="str">
        <f>TEXT(Table1[[#This Row],[BookingDate]],"mmm-yyy")</f>
        <v>Jun-2024</v>
      </c>
      <c r="AA669" t="str">
        <f>IF(Table1[[#This Row],[ResolutionHours]]="","Pending",IF(Table1[[#This Row],[ResolutionHours]]&lt;=4,"0-4 Hours",IF(Table1[[#This Row],[ResolutionHours]]&lt;=8,"5-8 Hours",IF(Table1[[#This Row],[ResolutionHours]]&lt;=24,"9-24 Hours",IF(Table1[[#This Row],[ResolutionHours]]&lt;=48,"25-48 Hours","48+ Hours")))))</f>
        <v>Pending</v>
      </c>
      <c r="AB669" t="str">
        <f>IF(Table1[[#This Row],[ResolutionHours]]="","",Table1[[#This Row],[ResolutionHours]]-Table1[[#This Row],[SLATargetHours]])</f>
        <v/>
      </c>
    </row>
    <row r="670" spans="1:28" x14ac:dyDescent="0.25">
      <c r="A670" t="s">
        <v>1017</v>
      </c>
      <c r="B670" t="s">
        <v>35</v>
      </c>
      <c r="C670" s="1">
        <v>45452.188217592593</v>
      </c>
      <c r="D670" t="s">
        <v>51</v>
      </c>
      <c r="E670" t="s">
        <v>102</v>
      </c>
      <c r="F670" t="s">
        <v>72</v>
      </c>
      <c r="G670" t="s">
        <v>39</v>
      </c>
      <c r="H670" t="s">
        <v>63</v>
      </c>
      <c r="I670" t="s">
        <v>41</v>
      </c>
      <c r="J670" t="s">
        <v>42</v>
      </c>
      <c r="K670">
        <v>24</v>
      </c>
      <c r="L670">
        <v>4.4800000000000004</v>
      </c>
      <c r="N670" s="1"/>
      <c r="O670" t="s">
        <v>57</v>
      </c>
      <c r="P670">
        <v>13675.48</v>
      </c>
      <c r="Q670" t="s">
        <v>44</v>
      </c>
      <c r="R670" t="s">
        <v>92</v>
      </c>
      <c r="S670" t="s">
        <v>68</v>
      </c>
      <c r="T670" t="s">
        <v>69</v>
      </c>
      <c r="U670" t="s">
        <v>49</v>
      </c>
      <c r="V670" t="s">
        <v>49</v>
      </c>
      <c r="W670" t="s">
        <v>57</v>
      </c>
      <c r="X670">
        <f>YEAR(Table1[[#This Row],[BookingDate]])</f>
        <v>2024</v>
      </c>
      <c r="Y670" t="str">
        <f>TEXT(Table1[[#This Row],[BookingDate]],"mmm")</f>
        <v>Jun</v>
      </c>
      <c r="Z670" t="str">
        <f>TEXT(Table1[[#This Row],[BookingDate]],"mmm-yyy")</f>
        <v>Jun-2024</v>
      </c>
      <c r="AA670" t="str">
        <f>IF(Table1[[#This Row],[ResolutionHours]]="","Pending",IF(Table1[[#This Row],[ResolutionHours]]&lt;=4,"0-4 Hours",IF(Table1[[#This Row],[ResolutionHours]]&lt;=8,"5-8 Hours",IF(Table1[[#This Row],[ResolutionHours]]&lt;=24,"9-24 Hours",IF(Table1[[#This Row],[ResolutionHours]]&lt;=48,"25-48 Hours","48+ Hours")))))</f>
        <v>Pending</v>
      </c>
      <c r="AB670" t="str">
        <f>IF(Table1[[#This Row],[ResolutionHours]]="","",Table1[[#This Row],[ResolutionHours]]-Table1[[#This Row],[SLATargetHours]])</f>
        <v/>
      </c>
    </row>
    <row r="671" spans="1:28" x14ac:dyDescent="0.25">
      <c r="A671" t="s">
        <v>2627</v>
      </c>
      <c r="B671" t="s">
        <v>2126</v>
      </c>
      <c r="C671" s="1">
        <v>45452.240081018521</v>
      </c>
      <c r="D671" t="s">
        <v>36</v>
      </c>
      <c r="E671" t="s">
        <v>2163</v>
      </c>
      <c r="F671" t="s">
        <v>130</v>
      </c>
      <c r="G671" t="s">
        <v>2128</v>
      </c>
      <c r="H671" t="s">
        <v>63</v>
      </c>
      <c r="I671" t="s">
        <v>55</v>
      </c>
      <c r="J671" t="s">
        <v>74</v>
      </c>
      <c r="K671">
        <v>48</v>
      </c>
      <c r="L671">
        <v>11.57</v>
      </c>
      <c r="N671" s="1"/>
      <c r="O671" t="s">
        <v>57</v>
      </c>
      <c r="P671">
        <v>13674.24</v>
      </c>
      <c r="Q671" t="s">
        <v>44</v>
      </c>
      <c r="R671" t="s">
        <v>92</v>
      </c>
      <c r="S671" t="s">
        <v>96</v>
      </c>
      <c r="T671" t="s">
        <v>61</v>
      </c>
      <c r="U671" t="s">
        <v>49</v>
      </c>
      <c r="V671" t="s">
        <v>49</v>
      </c>
      <c r="W671" t="s">
        <v>57</v>
      </c>
      <c r="X671">
        <f>YEAR(Table1[[#This Row],[BookingDate]])</f>
        <v>2024</v>
      </c>
      <c r="Y671" t="str">
        <f>TEXT(Table1[[#This Row],[BookingDate]],"mmm")</f>
        <v>Jun</v>
      </c>
      <c r="Z671" t="str">
        <f>TEXT(Table1[[#This Row],[BookingDate]],"mmm-yyy")</f>
        <v>Jun-2024</v>
      </c>
      <c r="AA671" t="str">
        <f>IF(Table1[[#This Row],[ResolutionHours]]="","Pending",IF(Table1[[#This Row],[ResolutionHours]]&lt;=4,"0-4 Hours",IF(Table1[[#This Row],[ResolutionHours]]&lt;=8,"5-8 Hours",IF(Table1[[#This Row],[ResolutionHours]]&lt;=24,"9-24 Hours",IF(Table1[[#This Row],[ResolutionHours]]&lt;=48,"25-48 Hours","48+ Hours")))))</f>
        <v>Pending</v>
      </c>
      <c r="AB671" t="str">
        <f>IF(Table1[[#This Row],[ResolutionHours]]="","",Table1[[#This Row],[ResolutionHours]]-Table1[[#This Row],[SLATargetHours]])</f>
        <v/>
      </c>
    </row>
    <row r="672" spans="1:28" x14ac:dyDescent="0.25">
      <c r="A672" t="s">
        <v>1939</v>
      </c>
      <c r="B672" t="s">
        <v>1116</v>
      </c>
      <c r="C672" s="1">
        <v>45452.826342592591</v>
      </c>
      <c r="D672" t="s">
        <v>36</v>
      </c>
      <c r="E672" t="s">
        <v>1120</v>
      </c>
      <c r="F672" t="s">
        <v>72</v>
      </c>
      <c r="G672" t="s">
        <v>1118</v>
      </c>
      <c r="H672" t="s">
        <v>40</v>
      </c>
      <c r="I672" t="s">
        <v>64</v>
      </c>
      <c r="J672" t="s">
        <v>65</v>
      </c>
      <c r="K672">
        <v>48</v>
      </c>
      <c r="L672">
        <v>1.82</v>
      </c>
      <c r="M672">
        <v>110.05</v>
      </c>
      <c r="N672" s="1">
        <v>45457.411850949073</v>
      </c>
      <c r="O672" t="s">
        <v>128</v>
      </c>
      <c r="P672">
        <v>110.05</v>
      </c>
      <c r="Q672" t="s">
        <v>44</v>
      </c>
      <c r="R672" t="s">
        <v>45</v>
      </c>
      <c r="S672" t="s">
        <v>60</v>
      </c>
      <c r="T672" t="s">
        <v>69</v>
      </c>
      <c r="U672" t="s">
        <v>49</v>
      </c>
      <c r="V672" t="s">
        <v>49</v>
      </c>
      <c r="W672" t="s">
        <v>128</v>
      </c>
      <c r="X672">
        <f>YEAR(Table1[[#This Row],[BookingDate]])</f>
        <v>2024</v>
      </c>
      <c r="Y672" t="str">
        <f>TEXT(Table1[[#This Row],[BookingDate]],"mmm")</f>
        <v>Jun</v>
      </c>
      <c r="Z672" t="str">
        <f>TEXT(Table1[[#This Row],[BookingDate]],"mmm-yyy")</f>
        <v>Jun-2024</v>
      </c>
      <c r="AA672" t="str">
        <f>IF(Table1[[#This Row],[ResolutionHours]]="","Pending",IF(Table1[[#This Row],[ResolutionHours]]&lt;=4,"0-4 Hours",IF(Table1[[#This Row],[ResolutionHours]]&lt;=8,"5-8 Hours",IF(Table1[[#This Row],[ResolutionHours]]&lt;=24,"9-24 Hours",IF(Table1[[#This Row],[ResolutionHours]]&lt;=48,"25-48 Hours","48+ Hours")))))</f>
        <v>48+ Hours</v>
      </c>
      <c r="AB672">
        <f>IF(Table1[[#This Row],[ResolutionHours]]="","",Table1[[#This Row],[ResolutionHours]]-Table1[[#This Row],[SLATargetHours]])</f>
        <v>62.05</v>
      </c>
    </row>
    <row r="673" spans="1:28" x14ac:dyDescent="0.25">
      <c r="A673" t="s">
        <v>3035</v>
      </c>
      <c r="B673" t="s">
        <v>2126</v>
      </c>
      <c r="C673" s="1">
        <v>45453.020370370366</v>
      </c>
      <c r="D673" t="s">
        <v>87</v>
      </c>
      <c r="E673" t="s">
        <v>2138</v>
      </c>
      <c r="F673" t="s">
        <v>90</v>
      </c>
      <c r="G673" t="s">
        <v>2128</v>
      </c>
      <c r="H673" t="s">
        <v>54</v>
      </c>
      <c r="I673" t="s">
        <v>46</v>
      </c>
      <c r="J673" t="s">
        <v>42</v>
      </c>
      <c r="K673">
        <v>72</v>
      </c>
      <c r="L673">
        <v>5.81</v>
      </c>
      <c r="N673" s="1"/>
      <c r="O673" t="s">
        <v>57</v>
      </c>
      <c r="P673">
        <v>13655.51</v>
      </c>
      <c r="Q673" t="s">
        <v>58</v>
      </c>
      <c r="R673" t="s">
        <v>67</v>
      </c>
      <c r="S673" t="s">
        <v>96</v>
      </c>
      <c r="T673" t="s">
        <v>75</v>
      </c>
      <c r="U673" t="s">
        <v>49</v>
      </c>
      <c r="V673" t="s">
        <v>49</v>
      </c>
      <c r="W673" t="s">
        <v>57</v>
      </c>
      <c r="X673">
        <f>YEAR(Table1[[#This Row],[BookingDate]])</f>
        <v>2024</v>
      </c>
      <c r="Y673" t="str">
        <f>TEXT(Table1[[#This Row],[BookingDate]],"mmm")</f>
        <v>Jun</v>
      </c>
      <c r="Z673" t="str">
        <f>TEXT(Table1[[#This Row],[BookingDate]],"mmm-yyy")</f>
        <v>Jun-2024</v>
      </c>
      <c r="AA673" t="str">
        <f>IF(Table1[[#This Row],[ResolutionHours]]="","Pending",IF(Table1[[#This Row],[ResolutionHours]]&lt;=4,"0-4 Hours",IF(Table1[[#This Row],[ResolutionHours]]&lt;=8,"5-8 Hours",IF(Table1[[#This Row],[ResolutionHours]]&lt;=24,"9-24 Hours",IF(Table1[[#This Row],[ResolutionHours]]&lt;=48,"25-48 Hours","48+ Hours")))))</f>
        <v>Pending</v>
      </c>
      <c r="AB673" t="str">
        <f>IF(Table1[[#This Row],[ResolutionHours]]="","",Table1[[#This Row],[ResolutionHours]]-Table1[[#This Row],[SLATargetHours]])</f>
        <v/>
      </c>
    </row>
    <row r="674" spans="1:28" x14ac:dyDescent="0.25">
      <c r="A674" t="s">
        <v>2510</v>
      </c>
      <c r="B674" t="s">
        <v>2126</v>
      </c>
      <c r="C674" s="1">
        <v>45453.43074074074</v>
      </c>
      <c r="D674" t="s">
        <v>87</v>
      </c>
      <c r="E674" t="s">
        <v>2138</v>
      </c>
      <c r="F674" t="s">
        <v>90</v>
      </c>
      <c r="G674" t="s">
        <v>2128</v>
      </c>
      <c r="H674" t="s">
        <v>40</v>
      </c>
      <c r="I674" t="s">
        <v>46</v>
      </c>
      <c r="J674" t="s">
        <v>99</v>
      </c>
      <c r="K674">
        <v>72</v>
      </c>
      <c r="L674">
        <v>4.04</v>
      </c>
      <c r="M674">
        <v>56.44</v>
      </c>
      <c r="N674" s="1">
        <v>45455.782566956019</v>
      </c>
      <c r="O674" t="s">
        <v>43</v>
      </c>
      <c r="P674">
        <v>56.44</v>
      </c>
      <c r="Q674" t="s">
        <v>66</v>
      </c>
      <c r="R674" t="s">
        <v>45</v>
      </c>
      <c r="S674" t="s">
        <v>60</v>
      </c>
      <c r="T674" t="s">
        <v>121</v>
      </c>
      <c r="U674" t="s">
        <v>49</v>
      </c>
      <c r="V674" t="s">
        <v>49</v>
      </c>
      <c r="W674" t="s">
        <v>43</v>
      </c>
      <c r="X674">
        <f>YEAR(Table1[[#This Row],[BookingDate]])</f>
        <v>2024</v>
      </c>
      <c r="Y674" t="str">
        <f>TEXT(Table1[[#This Row],[BookingDate]],"mmm")</f>
        <v>Jun</v>
      </c>
      <c r="Z674" t="str">
        <f>TEXT(Table1[[#This Row],[BookingDate]],"mmm-yyy")</f>
        <v>Jun-2024</v>
      </c>
      <c r="AA674" t="str">
        <f>IF(Table1[[#This Row],[ResolutionHours]]="","Pending",IF(Table1[[#This Row],[ResolutionHours]]&lt;=4,"0-4 Hours",IF(Table1[[#This Row],[ResolutionHours]]&lt;=8,"5-8 Hours",IF(Table1[[#This Row],[ResolutionHours]]&lt;=24,"9-24 Hours",IF(Table1[[#This Row],[ResolutionHours]]&lt;=48,"25-48 Hours","48+ Hours")))))</f>
        <v>48+ Hours</v>
      </c>
      <c r="AB674">
        <f>IF(Table1[[#This Row],[ResolutionHours]]="","",Table1[[#This Row],[ResolutionHours]]-Table1[[#This Row],[SLATargetHours]])</f>
        <v>-15.560000000000002</v>
      </c>
    </row>
    <row r="675" spans="1:28" x14ac:dyDescent="0.25">
      <c r="A675" t="s">
        <v>1669</v>
      </c>
      <c r="B675" t="s">
        <v>1116</v>
      </c>
      <c r="C675" s="1">
        <v>45453.672777777778</v>
      </c>
      <c r="D675" t="s">
        <v>104</v>
      </c>
      <c r="E675" t="s">
        <v>1131</v>
      </c>
      <c r="F675" t="s">
        <v>130</v>
      </c>
      <c r="G675" t="s">
        <v>1118</v>
      </c>
      <c r="H675" t="s">
        <v>54</v>
      </c>
      <c r="I675" t="s">
        <v>41</v>
      </c>
      <c r="J675" t="s">
        <v>74</v>
      </c>
      <c r="K675">
        <v>8</v>
      </c>
      <c r="L675">
        <v>0.96</v>
      </c>
      <c r="N675" s="1"/>
      <c r="O675" t="s">
        <v>57</v>
      </c>
      <c r="P675">
        <v>13639.85</v>
      </c>
      <c r="Q675" t="s">
        <v>58</v>
      </c>
      <c r="R675" t="s">
        <v>59</v>
      </c>
      <c r="S675" t="s">
        <v>60</v>
      </c>
      <c r="T675" t="s">
        <v>93</v>
      </c>
      <c r="U675" t="s">
        <v>49</v>
      </c>
      <c r="V675" t="s">
        <v>49</v>
      </c>
      <c r="W675" t="s">
        <v>57</v>
      </c>
      <c r="X675">
        <f>YEAR(Table1[[#This Row],[BookingDate]])</f>
        <v>2024</v>
      </c>
      <c r="Y675" t="str">
        <f>TEXT(Table1[[#This Row],[BookingDate]],"mmm")</f>
        <v>Jun</v>
      </c>
      <c r="Z675" t="str">
        <f>TEXT(Table1[[#This Row],[BookingDate]],"mmm-yyy")</f>
        <v>Jun-2024</v>
      </c>
      <c r="AA675" t="str">
        <f>IF(Table1[[#This Row],[ResolutionHours]]="","Pending",IF(Table1[[#This Row],[ResolutionHours]]&lt;=4,"0-4 Hours",IF(Table1[[#This Row],[ResolutionHours]]&lt;=8,"5-8 Hours",IF(Table1[[#This Row],[ResolutionHours]]&lt;=24,"9-24 Hours",IF(Table1[[#This Row],[ResolutionHours]]&lt;=48,"25-48 Hours","48+ Hours")))))</f>
        <v>Pending</v>
      </c>
      <c r="AB675" t="str">
        <f>IF(Table1[[#This Row],[ResolutionHours]]="","",Table1[[#This Row],[ResolutionHours]]-Table1[[#This Row],[SLATargetHours]])</f>
        <v/>
      </c>
    </row>
    <row r="676" spans="1:28" x14ac:dyDescent="0.25">
      <c r="A676" t="s">
        <v>1374</v>
      </c>
      <c r="B676" t="s">
        <v>1116</v>
      </c>
      <c r="C676" s="1">
        <v>45454.09579861111</v>
      </c>
      <c r="D676" t="s">
        <v>104</v>
      </c>
      <c r="E676" t="s">
        <v>1129</v>
      </c>
      <c r="F676" t="s">
        <v>95</v>
      </c>
      <c r="G676" t="s">
        <v>1118</v>
      </c>
      <c r="H676" t="s">
        <v>54</v>
      </c>
      <c r="I676" t="s">
        <v>64</v>
      </c>
      <c r="J676" t="s">
        <v>99</v>
      </c>
      <c r="K676">
        <v>8</v>
      </c>
      <c r="L676">
        <v>0.63</v>
      </c>
      <c r="N676" s="1"/>
      <c r="O676" t="s">
        <v>57</v>
      </c>
      <c r="P676">
        <v>13629.7</v>
      </c>
      <c r="Q676" t="s">
        <v>58</v>
      </c>
      <c r="R676" t="s">
        <v>45</v>
      </c>
      <c r="S676" t="s">
        <v>46</v>
      </c>
      <c r="T676" t="s">
        <v>69</v>
      </c>
      <c r="U676" t="s">
        <v>49</v>
      </c>
      <c r="V676" t="s">
        <v>49</v>
      </c>
      <c r="W676" t="s">
        <v>57</v>
      </c>
      <c r="X676">
        <f>YEAR(Table1[[#This Row],[BookingDate]])</f>
        <v>2024</v>
      </c>
      <c r="Y676" t="str">
        <f>TEXT(Table1[[#This Row],[BookingDate]],"mmm")</f>
        <v>Jun</v>
      </c>
      <c r="Z676" t="str">
        <f>TEXT(Table1[[#This Row],[BookingDate]],"mmm-yyy")</f>
        <v>Jun-2024</v>
      </c>
      <c r="AA676" t="str">
        <f>IF(Table1[[#This Row],[ResolutionHours]]="","Pending",IF(Table1[[#This Row],[ResolutionHours]]&lt;=4,"0-4 Hours",IF(Table1[[#This Row],[ResolutionHours]]&lt;=8,"5-8 Hours",IF(Table1[[#This Row],[ResolutionHours]]&lt;=24,"9-24 Hours",IF(Table1[[#This Row],[ResolutionHours]]&lt;=48,"25-48 Hours","48+ Hours")))))</f>
        <v>Pending</v>
      </c>
      <c r="AB676" t="str">
        <f>IF(Table1[[#This Row],[ResolutionHours]]="","",Table1[[#This Row],[ResolutionHours]]-Table1[[#This Row],[SLATargetHours]])</f>
        <v/>
      </c>
    </row>
    <row r="677" spans="1:28" x14ac:dyDescent="0.25">
      <c r="A677" t="s">
        <v>1963</v>
      </c>
      <c r="B677" t="s">
        <v>1116</v>
      </c>
      <c r="C677" s="1">
        <v>45454.186342592591</v>
      </c>
      <c r="D677" t="s">
        <v>36</v>
      </c>
      <c r="E677" t="s">
        <v>1140</v>
      </c>
      <c r="F677" t="s">
        <v>53</v>
      </c>
      <c r="G677" t="s">
        <v>1118</v>
      </c>
      <c r="H677" t="s">
        <v>54</v>
      </c>
      <c r="I677" t="s">
        <v>82</v>
      </c>
      <c r="J677" t="s">
        <v>65</v>
      </c>
      <c r="K677">
        <v>48</v>
      </c>
      <c r="L677">
        <v>0.26</v>
      </c>
      <c r="N677" s="1"/>
      <c r="O677" t="s">
        <v>57</v>
      </c>
      <c r="P677">
        <v>13627.53</v>
      </c>
      <c r="Q677" t="s">
        <v>66</v>
      </c>
      <c r="R677" t="s">
        <v>59</v>
      </c>
      <c r="S677" t="s">
        <v>68</v>
      </c>
      <c r="T677" t="s">
        <v>115</v>
      </c>
      <c r="U677" t="s">
        <v>49</v>
      </c>
      <c r="V677" t="s">
        <v>48</v>
      </c>
      <c r="W677" t="s">
        <v>57</v>
      </c>
      <c r="X677">
        <f>YEAR(Table1[[#This Row],[BookingDate]])</f>
        <v>2024</v>
      </c>
      <c r="Y677" t="str">
        <f>TEXT(Table1[[#This Row],[BookingDate]],"mmm")</f>
        <v>Jun</v>
      </c>
      <c r="Z677" t="str">
        <f>TEXT(Table1[[#This Row],[BookingDate]],"mmm-yyy")</f>
        <v>Jun-2024</v>
      </c>
      <c r="AA677" t="str">
        <f>IF(Table1[[#This Row],[ResolutionHours]]="","Pending",IF(Table1[[#This Row],[ResolutionHours]]&lt;=4,"0-4 Hours",IF(Table1[[#This Row],[ResolutionHours]]&lt;=8,"5-8 Hours",IF(Table1[[#This Row],[ResolutionHours]]&lt;=24,"9-24 Hours",IF(Table1[[#This Row],[ResolutionHours]]&lt;=48,"25-48 Hours","48+ Hours")))))</f>
        <v>Pending</v>
      </c>
      <c r="AB677" t="str">
        <f>IF(Table1[[#This Row],[ResolutionHours]]="","",Table1[[#This Row],[ResolutionHours]]-Table1[[#This Row],[SLATargetHours]])</f>
        <v/>
      </c>
    </row>
    <row r="678" spans="1:28" x14ac:dyDescent="0.25">
      <c r="A678" t="s">
        <v>2961</v>
      </c>
      <c r="B678" t="s">
        <v>2126</v>
      </c>
      <c r="C678" s="1">
        <v>45454.357106481482</v>
      </c>
      <c r="D678" t="s">
        <v>36</v>
      </c>
      <c r="E678" t="s">
        <v>2138</v>
      </c>
      <c r="F678" t="s">
        <v>95</v>
      </c>
      <c r="G678" t="s">
        <v>2128</v>
      </c>
      <c r="H678" t="s">
        <v>54</v>
      </c>
      <c r="I678" t="s">
        <v>64</v>
      </c>
      <c r="J678" t="s">
        <v>83</v>
      </c>
      <c r="K678">
        <v>48</v>
      </c>
      <c r="L678">
        <v>0.65</v>
      </c>
      <c r="N678" s="1"/>
      <c r="O678" t="s">
        <v>57</v>
      </c>
      <c r="P678">
        <v>13623.43</v>
      </c>
      <c r="Q678" t="s">
        <v>66</v>
      </c>
      <c r="R678" t="s">
        <v>59</v>
      </c>
      <c r="S678" t="s">
        <v>79</v>
      </c>
      <c r="T678" t="s">
        <v>115</v>
      </c>
      <c r="U678" t="s">
        <v>49</v>
      </c>
      <c r="V678" t="s">
        <v>49</v>
      </c>
      <c r="W678" t="s">
        <v>57</v>
      </c>
      <c r="X678">
        <f>YEAR(Table1[[#This Row],[BookingDate]])</f>
        <v>2024</v>
      </c>
      <c r="Y678" t="str">
        <f>TEXT(Table1[[#This Row],[BookingDate]],"mmm")</f>
        <v>Jun</v>
      </c>
      <c r="Z678" t="str">
        <f>TEXT(Table1[[#This Row],[BookingDate]],"mmm-yyy")</f>
        <v>Jun-2024</v>
      </c>
      <c r="AA678" t="str">
        <f>IF(Table1[[#This Row],[ResolutionHours]]="","Pending",IF(Table1[[#This Row],[ResolutionHours]]&lt;=4,"0-4 Hours",IF(Table1[[#This Row],[ResolutionHours]]&lt;=8,"5-8 Hours",IF(Table1[[#This Row],[ResolutionHours]]&lt;=24,"9-24 Hours",IF(Table1[[#This Row],[ResolutionHours]]&lt;=48,"25-48 Hours","48+ Hours")))))</f>
        <v>Pending</v>
      </c>
      <c r="AB678" t="str">
        <f>IF(Table1[[#This Row],[ResolutionHours]]="","",Table1[[#This Row],[ResolutionHours]]-Table1[[#This Row],[SLATargetHours]])</f>
        <v/>
      </c>
    </row>
    <row r="679" spans="1:28" x14ac:dyDescent="0.25">
      <c r="A679" t="s">
        <v>1387</v>
      </c>
      <c r="B679" t="s">
        <v>1116</v>
      </c>
      <c r="C679" s="1">
        <v>45454.404456018521</v>
      </c>
      <c r="D679" t="s">
        <v>36</v>
      </c>
      <c r="E679" t="s">
        <v>1134</v>
      </c>
      <c r="F679" t="s">
        <v>130</v>
      </c>
      <c r="G679" t="s">
        <v>1118</v>
      </c>
      <c r="H679" t="s">
        <v>40</v>
      </c>
      <c r="I679" t="s">
        <v>64</v>
      </c>
      <c r="J679" t="s">
        <v>56</v>
      </c>
      <c r="K679">
        <v>48</v>
      </c>
      <c r="L679">
        <v>0.89</v>
      </c>
      <c r="M679">
        <v>73.81</v>
      </c>
      <c r="N679" s="1">
        <v>45457.479986712962</v>
      </c>
      <c r="O679" t="s">
        <v>128</v>
      </c>
      <c r="P679">
        <v>73.81</v>
      </c>
      <c r="Q679" t="s">
        <v>44</v>
      </c>
      <c r="R679" t="s">
        <v>114</v>
      </c>
      <c r="S679" t="s">
        <v>79</v>
      </c>
      <c r="T679" t="s">
        <v>121</v>
      </c>
      <c r="U679" t="s">
        <v>49</v>
      </c>
      <c r="V679" t="s">
        <v>49</v>
      </c>
      <c r="W679" t="s">
        <v>128</v>
      </c>
      <c r="X679">
        <f>YEAR(Table1[[#This Row],[BookingDate]])</f>
        <v>2024</v>
      </c>
      <c r="Y679" t="str">
        <f>TEXT(Table1[[#This Row],[BookingDate]],"mmm")</f>
        <v>Jun</v>
      </c>
      <c r="Z679" t="str">
        <f>TEXT(Table1[[#This Row],[BookingDate]],"mmm-yyy")</f>
        <v>Jun-2024</v>
      </c>
      <c r="AA679" t="str">
        <f>IF(Table1[[#This Row],[ResolutionHours]]="","Pending",IF(Table1[[#This Row],[ResolutionHours]]&lt;=4,"0-4 Hours",IF(Table1[[#This Row],[ResolutionHours]]&lt;=8,"5-8 Hours",IF(Table1[[#This Row],[ResolutionHours]]&lt;=24,"9-24 Hours",IF(Table1[[#This Row],[ResolutionHours]]&lt;=48,"25-48 Hours","48+ Hours")))))</f>
        <v>48+ Hours</v>
      </c>
      <c r="AB679">
        <f>IF(Table1[[#This Row],[ResolutionHours]]="","",Table1[[#This Row],[ResolutionHours]]-Table1[[#This Row],[SLATargetHours]])</f>
        <v>25.810000000000002</v>
      </c>
    </row>
    <row r="680" spans="1:28" x14ac:dyDescent="0.25">
      <c r="A680" t="s">
        <v>2815</v>
      </c>
      <c r="B680" t="s">
        <v>2126</v>
      </c>
      <c r="C680" s="1">
        <v>45454.559537037043</v>
      </c>
      <c r="D680" t="s">
        <v>87</v>
      </c>
      <c r="E680" t="s">
        <v>2134</v>
      </c>
      <c r="F680" t="s">
        <v>126</v>
      </c>
      <c r="G680" t="s">
        <v>2128</v>
      </c>
      <c r="H680" t="s">
        <v>136</v>
      </c>
      <c r="I680" t="s">
        <v>46</v>
      </c>
      <c r="J680" t="s">
        <v>160</v>
      </c>
      <c r="K680">
        <v>72</v>
      </c>
      <c r="L680">
        <v>2.17</v>
      </c>
      <c r="N680" s="1"/>
      <c r="O680" t="s">
        <v>57</v>
      </c>
      <c r="P680">
        <v>13618.57</v>
      </c>
      <c r="Q680" t="s">
        <v>44</v>
      </c>
      <c r="R680" t="s">
        <v>114</v>
      </c>
      <c r="S680" t="s">
        <v>79</v>
      </c>
      <c r="T680" t="s">
        <v>115</v>
      </c>
      <c r="U680" t="s">
        <v>49</v>
      </c>
      <c r="V680" t="s">
        <v>49</v>
      </c>
      <c r="W680" t="s">
        <v>57</v>
      </c>
      <c r="X680">
        <f>YEAR(Table1[[#This Row],[BookingDate]])</f>
        <v>2024</v>
      </c>
      <c r="Y680" t="str">
        <f>TEXT(Table1[[#This Row],[BookingDate]],"mmm")</f>
        <v>Jun</v>
      </c>
      <c r="Z680" t="str">
        <f>TEXT(Table1[[#This Row],[BookingDate]],"mmm-yyy")</f>
        <v>Jun-2024</v>
      </c>
      <c r="AA680" t="str">
        <f>IF(Table1[[#This Row],[ResolutionHours]]="","Pending",IF(Table1[[#This Row],[ResolutionHours]]&lt;=4,"0-4 Hours",IF(Table1[[#This Row],[ResolutionHours]]&lt;=8,"5-8 Hours",IF(Table1[[#This Row],[ResolutionHours]]&lt;=24,"9-24 Hours",IF(Table1[[#This Row],[ResolutionHours]]&lt;=48,"25-48 Hours","48+ Hours")))))</f>
        <v>Pending</v>
      </c>
      <c r="AB680" t="str">
        <f>IF(Table1[[#This Row],[ResolutionHours]]="","",Table1[[#This Row],[ResolutionHours]]-Table1[[#This Row],[SLATargetHours]])</f>
        <v/>
      </c>
    </row>
    <row r="681" spans="1:28" x14ac:dyDescent="0.25">
      <c r="A681" t="s">
        <v>1742</v>
      </c>
      <c r="B681" t="s">
        <v>1116</v>
      </c>
      <c r="C681" s="1">
        <v>45454.645844907413</v>
      </c>
      <c r="D681" t="s">
        <v>87</v>
      </c>
      <c r="E681" t="s">
        <v>1120</v>
      </c>
      <c r="F681" t="s">
        <v>53</v>
      </c>
      <c r="G681" t="s">
        <v>1118</v>
      </c>
      <c r="H681" t="s">
        <v>63</v>
      </c>
      <c r="I681" t="s">
        <v>46</v>
      </c>
      <c r="J681" t="s">
        <v>83</v>
      </c>
      <c r="K681">
        <v>72</v>
      </c>
      <c r="L681">
        <v>12.32</v>
      </c>
      <c r="N681" s="1"/>
      <c r="O681" t="s">
        <v>57</v>
      </c>
      <c r="P681">
        <v>13616.5</v>
      </c>
      <c r="Q681" t="s">
        <v>44</v>
      </c>
      <c r="R681" t="s">
        <v>114</v>
      </c>
      <c r="S681" t="s">
        <v>79</v>
      </c>
      <c r="T681" t="s">
        <v>61</v>
      </c>
      <c r="U681" t="s">
        <v>49</v>
      </c>
      <c r="V681" t="s">
        <v>49</v>
      </c>
      <c r="W681" t="s">
        <v>57</v>
      </c>
      <c r="X681">
        <f>YEAR(Table1[[#This Row],[BookingDate]])</f>
        <v>2024</v>
      </c>
      <c r="Y681" t="str">
        <f>TEXT(Table1[[#This Row],[BookingDate]],"mmm")</f>
        <v>Jun</v>
      </c>
      <c r="Z681" t="str">
        <f>TEXT(Table1[[#This Row],[BookingDate]],"mmm-yyy")</f>
        <v>Jun-2024</v>
      </c>
      <c r="AA681" t="str">
        <f>IF(Table1[[#This Row],[ResolutionHours]]="","Pending",IF(Table1[[#This Row],[ResolutionHours]]&lt;=4,"0-4 Hours",IF(Table1[[#This Row],[ResolutionHours]]&lt;=8,"5-8 Hours",IF(Table1[[#This Row],[ResolutionHours]]&lt;=24,"9-24 Hours",IF(Table1[[#This Row],[ResolutionHours]]&lt;=48,"25-48 Hours","48+ Hours")))))</f>
        <v>Pending</v>
      </c>
      <c r="AB681" t="str">
        <f>IF(Table1[[#This Row],[ResolutionHours]]="","",Table1[[#This Row],[ResolutionHours]]-Table1[[#This Row],[SLATargetHours]])</f>
        <v/>
      </c>
    </row>
    <row r="682" spans="1:28" x14ac:dyDescent="0.25">
      <c r="A682" t="s">
        <v>477</v>
      </c>
      <c r="B682" t="s">
        <v>35</v>
      </c>
      <c r="C682" s="1">
        <v>45455.318506944437</v>
      </c>
      <c r="D682" t="s">
        <v>51</v>
      </c>
      <c r="E682" t="s">
        <v>102</v>
      </c>
      <c r="F682" t="s">
        <v>95</v>
      </c>
      <c r="G682" t="s">
        <v>39</v>
      </c>
      <c r="H682" t="s">
        <v>63</v>
      </c>
      <c r="I682" t="s">
        <v>46</v>
      </c>
      <c r="J682" t="s">
        <v>118</v>
      </c>
      <c r="K682">
        <v>24</v>
      </c>
      <c r="L682">
        <v>3.76</v>
      </c>
      <c r="N682" s="1"/>
      <c r="O682" t="s">
        <v>57</v>
      </c>
      <c r="P682">
        <v>13600.36</v>
      </c>
      <c r="Q682" t="s">
        <v>44</v>
      </c>
      <c r="R682" t="s">
        <v>59</v>
      </c>
      <c r="S682" t="s">
        <v>46</v>
      </c>
      <c r="T682" t="s">
        <v>97</v>
      </c>
      <c r="U682" t="s">
        <v>49</v>
      </c>
      <c r="V682" t="s">
        <v>49</v>
      </c>
      <c r="W682" t="s">
        <v>57</v>
      </c>
      <c r="X682">
        <f>YEAR(Table1[[#This Row],[BookingDate]])</f>
        <v>2024</v>
      </c>
      <c r="Y682" t="str">
        <f>TEXT(Table1[[#This Row],[BookingDate]],"mmm")</f>
        <v>Jun</v>
      </c>
      <c r="Z682" t="str">
        <f>TEXT(Table1[[#This Row],[BookingDate]],"mmm-yyy")</f>
        <v>Jun-2024</v>
      </c>
      <c r="AA682" t="str">
        <f>IF(Table1[[#This Row],[ResolutionHours]]="","Pending",IF(Table1[[#This Row],[ResolutionHours]]&lt;=4,"0-4 Hours",IF(Table1[[#This Row],[ResolutionHours]]&lt;=8,"5-8 Hours",IF(Table1[[#This Row],[ResolutionHours]]&lt;=24,"9-24 Hours",IF(Table1[[#This Row],[ResolutionHours]]&lt;=48,"25-48 Hours","48+ Hours")))))</f>
        <v>Pending</v>
      </c>
      <c r="AB682" t="str">
        <f>IF(Table1[[#This Row],[ResolutionHours]]="","",Table1[[#This Row],[ResolutionHours]]-Table1[[#This Row],[SLATargetHours]])</f>
        <v/>
      </c>
    </row>
    <row r="683" spans="1:28" x14ac:dyDescent="0.25">
      <c r="A683" t="s">
        <v>2069</v>
      </c>
      <c r="B683" t="s">
        <v>1116</v>
      </c>
      <c r="C683" s="1">
        <v>45455.456967592603</v>
      </c>
      <c r="D683" t="s">
        <v>104</v>
      </c>
      <c r="E683" t="s">
        <v>1117</v>
      </c>
      <c r="F683" t="s">
        <v>53</v>
      </c>
      <c r="G683" t="s">
        <v>1118</v>
      </c>
      <c r="H683" t="s">
        <v>63</v>
      </c>
      <c r="I683" t="s">
        <v>64</v>
      </c>
      <c r="J683" t="s">
        <v>120</v>
      </c>
      <c r="K683">
        <v>8</v>
      </c>
      <c r="L683">
        <v>0.75</v>
      </c>
      <c r="N683" s="1"/>
      <c r="O683" t="s">
        <v>57</v>
      </c>
      <c r="P683">
        <v>13597.03</v>
      </c>
      <c r="Q683" t="s">
        <v>58</v>
      </c>
      <c r="R683" t="s">
        <v>45</v>
      </c>
      <c r="S683" t="s">
        <v>68</v>
      </c>
      <c r="T683" t="s">
        <v>47</v>
      </c>
      <c r="U683" t="s">
        <v>49</v>
      </c>
      <c r="V683" t="s">
        <v>49</v>
      </c>
      <c r="W683" t="s">
        <v>57</v>
      </c>
      <c r="X683">
        <f>YEAR(Table1[[#This Row],[BookingDate]])</f>
        <v>2024</v>
      </c>
      <c r="Y683" t="str">
        <f>TEXT(Table1[[#This Row],[BookingDate]],"mmm")</f>
        <v>Jun</v>
      </c>
      <c r="Z683" t="str">
        <f>TEXT(Table1[[#This Row],[BookingDate]],"mmm-yyy")</f>
        <v>Jun-2024</v>
      </c>
      <c r="AA683" t="str">
        <f>IF(Table1[[#This Row],[ResolutionHours]]="","Pending",IF(Table1[[#This Row],[ResolutionHours]]&lt;=4,"0-4 Hours",IF(Table1[[#This Row],[ResolutionHours]]&lt;=8,"5-8 Hours",IF(Table1[[#This Row],[ResolutionHours]]&lt;=24,"9-24 Hours",IF(Table1[[#This Row],[ResolutionHours]]&lt;=48,"25-48 Hours","48+ Hours")))))</f>
        <v>Pending</v>
      </c>
      <c r="AB683" t="str">
        <f>IF(Table1[[#This Row],[ResolutionHours]]="","",Table1[[#This Row],[ResolutionHours]]-Table1[[#This Row],[SLATargetHours]])</f>
        <v/>
      </c>
    </row>
    <row r="684" spans="1:28" x14ac:dyDescent="0.25">
      <c r="A684" t="s">
        <v>2939</v>
      </c>
      <c r="B684" t="s">
        <v>2126</v>
      </c>
      <c r="C684" s="1">
        <v>45455.964166666658</v>
      </c>
      <c r="D684" t="s">
        <v>36</v>
      </c>
      <c r="E684" t="s">
        <v>2134</v>
      </c>
      <c r="F684" t="s">
        <v>126</v>
      </c>
      <c r="G684" t="s">
        <v>2128</v>
      </c>
      <c r="H684" t="s">
        <v>54</v>
      </c>
      <c r="I684" t="s">
        <v>73</v>
      </c>
      <c r="J684" t="s">
        <v>74</v>
      </c>
      <c r="K684">
        <v>48</v>
      </c>
      <c r="L684">
        <v>0.86</v>
      </c>
      <c r="N684" s="1"/>
      <c r="O684" t="s">
        <v>57</v>
      </c>
      <c r="P684">
        <v>13584.86</v>
      </c>
      <c r="Q684" t="s">
        <v>66</v>
      </c>
      <c r="R684" t="s">
        <v>59</v>
      </c>
      <c r="S684" t="s">
        <v>96</v>
      </c>
      <c r="T684" t="s">
        <v>100</v>
      </c>
      <c r="U684" t="s">
        <v>49</v>
      </c>
      <c r="V684" t="s">
        <v>49</v>
      </c>
      <c r="W684" t="s">
        <v>57</v>
      </c>
      <c r="X684">
        <f>YEAR(Table1[[#This Row],[BookingDate]])</f>
        <v>2024</v>
      </c>
      <c r="Y684" t="str">
        <f>TEXT(Table1[[#This Row],[BookingDate]],"mmm")</f>
        <v>Jun</v>
      </c>
      <c r="Z684" t="str">
        <f>TEXT(Table1[[#This Row],[BookingDate]],"mmm-yyy")</f>
        <v>Jun-2024</v>
      </c>
      <c r="AA684" t="str">
        <f>IF(Table1[[#This Row],[ResolutionHours]]="","Pending",IF(Table1[[#This Row],[ResolutionHours]]&lt;=4,"0-4 Hours",IF(Table1[[#This Row],[ResolutionHours]]&lt;=8,"5-8 Hours",IF(Table1[[#This Row],[ResolutionHours]]&lt;=24,"9-24 Hours",IF(Table1[[#This Row],[ResolutionHours]]&lt;=48,"25-48 Hours","48+ Hours")))))</f>
        <v>Pending</v>
      </c>
      <c r="AB684" t="str">
        <f>IF(Table1[[#This Row],[ResolutionHours]]="","",Table1[[#This Row],[ResolutionHours]]-Table1[[#This Row],[SLATargetHours]])</f>
        <v/>
      </c>
    </row>
    <row r="685" spans="1:28" x14ac:dyDescent="0.25">
      <c r="A685" t="s">
        <v>2253</v>
      </c>
      <c r="B685" t="s">
        <v>2126</v>
      </c>
      <c r="C685" s="1">
        <v>45456.209965277783</v>
      </c>
      <c r="D685" t="s">
        <v>36</v>
      </c>
      <c r="E685" t="s">
        <v>2136</v>
      </c>
      <c r="F685" t="s">
        <v>38</v>
      </c>
      <c r="G685" t="s">
        <v>2128</v>
      </c>
      <c r="H685" t="s">
        <v>136</v>
      </c>
      <c r="I685" t="s">
        <v>41</v>
      </c>
      <c r="J685" t="s">
        <v>78</v>
      </c>
      <c r="K685">
        <v>48</v>
      </c>
      <c r="L685">
        <v>2.33</v>
      </c>
      <c r="N685" s="1"/>
      <c r="O685" t="s">
        <v>57</v>
      </c>
      <c r="P685">
        <v>13578.96</v>
      </c>
      <c r="Q685" t="s">
        <v>66</v>
      </c>
      <c r="R685" t="s">
        <v>59</v>
      </c>
      <c r="S685" t="s">
        <v>96</v>
      </c>
      <c r="T685" t="s">
        <v>115</v>
      </c>
      <c r="U685" t="s">
        <v>49</v>
      </c>
      <c r="V685" t="s">
        <v>49</v>
      </c>
      <c r="W685" t="s">
        <v>57</v>
      </c>
      <c r="X685">
        <f>YEAR(Table1[[#This Row],[BookingDate]])</f>
        <v>2024</v>
      </c>
      <c r="Y685" t="str">
        <f>TEXT(Table1[[#This Row],[BookingDate]],"mmm")</f>
        <v>Jun</v>
      </c>
      <c r="Z685" t="str">
        <f>TEXT(Table1[[#This Row],[BookingDate]],"mmm-yyy")</f>
        <v>Jun-2024</v>
      </c>
      <c r="AA685" t="str">
        <f>IF(Table1[[#This Row],[ResolutionHours]]="","Pending",IF(Table1[[#This Row],[ResolutionHours]]&lt;=4,"0-4 Hours",IF(Table1[[#This Row],[ResolutionHours]]&lt;=8,"5-8 Hours",IF(Table1[[#This Row],[ResolutionHours]]&lt;=24,"9-24 Hours",IF(Table1[[#This Row],[ResolutionHours]]&lt;=48,"25-48 Hours","48+ Hours")))))</f>
        <v>Pending</v>
      </c>
      <c r="AB685" t="str">
        <f>IF(Table1[[#This Row],[ResolutionHours]]="","",Table1[[#This Row],[ResolutionHours]]-Table1[[#This Row],[SLATargetHours]])</f>
        <v/>
      </c>
    </row>
    <row r="686" spans="1:28" x14ac:dyDescent="0.25">
      <c r="A686" t="s">
        <v>3101</v>
      </c>
      <c r="B686" t="s">
        <v>2126</v>
      </c>
      <c r="C686" s="1">
        <v>45456.807719907411</v>
      </c>
      <c r="D686" t="s">
        <v>51</v>
      </c>
      <c r="E686" t="s">
        <v>2130</v>
      </c>
      <c r="F686" t="s">
        <v>72</v>
      </c>
      <c r="G686" t="s">
        <v>2128</v>
      </c>
      <c r="H686" t="s">
        <v>54</v>
      </c>
      <c r="I686" t="s">
        <v>82</v>
      </c>
      <c r="J686" t="s">
        <v>132</v>
      </c>
      <c r="K686">
        <v>24</v>
      </c>
      <c r="L686">
        <v>2.38</v>
      </c>
      <c r="N686" s="1"/>
      <c r="O686" t="s">
        <v>57</v>
      </c>
      <c r="P686">
        <v>13564.61</v>
      </c>
      <c r="Q686" t="s">
        <v>58</v>
      </c>
      <c r="R686" t="s">
        <v>92</v>
      </c>
      <c r="S686" t="s">
        <v>60</v>
      </c>
      <c r="T686" t="s">
        <v>115</v>
      </c>
      <c r="U686" t="s">
        <v>49</v>
      </c>
      <c r="V686" t="s">
        <v>49</v>
      </c>
      <c r="W686" t="s">
        <v>57</v>
      </c>
      <c r="X686">
        <f>YEAR(Table1[[#This Row],[BookingDate]])</f>
        <v>2024</v>
      </c>
      <c r="Y686" t="str">
        <f>TEXT(Table1[[#This Row],[BookingDate]],"mmm")</f>
        <v>Jun</v>
      </c>
      <c r="Z686" t="str">
        <f>TEXT(Table1[[#This Row],[BookingDate]],"mmm-yyy")</f>
        <v>Jun-2024</v>
      </c>
      <c r="AA686" t="str">
        <f>IF(Table1[[#This Row],[ResolutionHours]]="","Pending",IF(Table1[[#This Row],[ResolutionHours]]&lt;=4,"0-4 Hours",IF(Table1[[#This Row],[ResolutionHours]]&lt;=8,"5-8 Hours",IF(Table1[[#This Row],[ResolutionHours]]&lt;=24,"9-24 Hours",IF(Table1[[#This Row],[ResolutionHours]]&lt;=48,"25-48 Hours","48+ Hours")))))</f>
        <v>Pending</v>
      </c>
      <c r="AB686" t="str">
        <f>IF(Table1[[#This Row],[ResolutionHours]]="","",Table1[[#This Row],[ResolutionHours]]-Table1[[#This Row],[SLATargetHours]])</f>
        <v/>
      </c>
    </row>
    <row r="687" spans="1:28" x14ac:dyDescent="0.25">
      <c r="A687" t="s">
        <v>1090</v>
      </c>
      <c r="B687" t="s">
        <v>35</v>
      </c>
      <c r="C687" s="1">
        <v>45456.908379629633</v>
      </c>
      <c r="D687" t="s">
        <v>87</v>
      </c>
      <c r="E687" t="s">
        <v>71</v>
      </c>
      <c r="F687" t="s">
        <v>90</v>
      </c>
      <c r="G687" t="s">
        <v>39</v>
      </c>
      <c r="H687" t="s">
        <v>54</v>
      </c>
      <c r="I687" t="s">
        <v>55</v>
      </c>
      <c r="J687" t="s">
        <v>160</v>
      </c>
      <c r="K687">
        <v>72</v>
      </c>
      <c r="L687">
        <v>7.36</v>
      </c>
      <c r="N687" s="1"/>
      <c r="O687" t="s">
        <v>57</v>
      </c>
      <c r="P687">
        <v>13562.2</v>
      </c>
      <c r="Q687" t="s">
        <v>58</v>
      </c>
      <c r="R687" t="s">
        <v>67</v>
      </c>
      <c r="S687" t="s">
        <v>46</v>
      </c>
      <c r="T687" t="s">
        <v>75</v>
      </c>
      <c r="U687" t="s">
        <v>49</v>
      </c>
      <c r="V687" t="s">
        <v>49</v>
      </c>
      <c r="W687" t="s">
        <v>57</v>
      </c>
      <c r="X687">
        <f>YEAR(Table1[[#This Row],[BookingDate]])</f>
        <v>2024</v>
      </c>
      <c r="Y687" t="str">
        <f>TEXT(Table1[[#This Row],[BookingDate]],"mmm")</f>
        <v>Jun</v>
      </c>
      <c r="Z687" t="str">
        <f>TEXT(Table1[[#This Row],[BookingDate]],"mmm-yyy")</f>
        <v>Jun-2024</v>
      </c>
      <c r="AA687" t="str">
        <f>IF(Table1[[#This Row],[ResolutionHours]]="","Pending",IF(Table1[[#This Row],[ResolutionHours]]&lt;=4,"0-4 Hours",IF(Table1[[#This Row],[ResolutionHours]]&lt;=8,"5-8 Hours",IF(Table1[[#This Row],[ResolutionHours]]&lt;=24,"9-24 Hours",IF(Table1[[#This Row],[ResolutionHours]]&lt;=48,"25-48 Hours","48+ Hours")))))</f>
        <v>Pending</v>
      </c>
      <c r="AB687" t="str">
        <f>IF(Table1[[#This Row],[ResolutionHours]]="","",Table1[[#This Row],[ResolutionHours]]-Table1[[#This Row],[SLATargetHours]])</f>
        <v/>
      </c>
    </row>
    <row r="688" spans="1:28" x14ac:dyDescent="0.25">
      <c r="A688" t="s">
        <v>192</v>
      </c>
      <c r="B688" t="s">
        <v>35</v>
      </c>
      <c r="C688" s="1">
        <v>45457.870729166672</v>
      </c>
      <c r="D688" t="s">
        <v>51</v>
      </c>
      <c r="E688" t="s">
        <v>71</v>
      </c>
      <c r="F688" t="s">
        <v>126</v>
      </c>
      <c r="G688" t="s">
        <v>39</v>
      </c>
      <c r="H688" t="s">
        <v>63</v>
      </c>
      <c r="I688" t="s">
        <v>55</v>
      </c>
      <c r="J688" t="s">
        <v>152</v>
      </c>
      <c r="K688">
        <v>24</v>
      </c>
      <c r="L688">
        <v>2.14</v>
      </c>
      <c r="N688" s="1"/>
      <c r="O688" t="s">
        <v>57</v>
      </c>
      <c r="P688">
        <v>13539.1</v>
      </c>
      <c r="Q688" t="s">
        <v>58</v>
      </c>
      <c r="R688" t="s">
        <v>114</v>
      </c>
      <c r="S688" t="s">
        <v>96</v>
      </c>
      <c r="T688" t="s">
        <v>93</v>
      </c>
      <c r="U688" t="s">
        <v>49</v>
      </c>
      <c r="V688" t="s">
        <v>49</v>
      </c>
      <c r="W688" t="s">
        <v>57</v>
      </c>
      <c r="X688">
        <f>YEAR(Table1[[#This Row],[BookingDate]])</f>
        <v>2024</v>
      </c>
      <c r="Y688" t="str">
        <f>TEXT(Table1[[#This Row],[BookingDate]],"mmm")</f>
        <v>Jun</v>
      </c>
      <c r="Z688" t="str">
        <f>TEXT(Table1[[#This Row],[BookingDate]],"mmm-yyy")</f>
        <v>Jun-2024</v>
      </c>
      <c r="AA688" t="str">
        <f>IF(Table1[[#This Row],[ResolutionHours]]="","Pending",IF(Table1[[#This Row],[ResolutionHours]]&lt;=4,"0-4 Hours",IF(Table1[[#This Row],[ResolutionHours]]&lt;=8,"5-8 Hours",IF(Table1[[#This Row],[ResolutionHours]]&lt;=24,"9-24 Hours",IF(Table1[[#This Row],[ResolutionHours]]&lt;=48,"25-48 Hours","48+ Hours")))))</f>
        <v>Pending</v>
      </c>
      <c r="AB688" t="str">
        <f>IF(Table1[[#This Row],[ResolutionHours]]="","",Table1[[#This Row],[ResolutionHours]]-Table1[[#This Row],[SLATargetHours]])</f>
        <v/>
      </c>
    </row>
    <row r="689" spans="1:28" x14ac:dyDescent="0.25">
      <c r="A689" t="s">
        <v>142</v>
      </c>
      <c r="B689" t="s">
        <v>35</v>
      </c>
      <c r="C689" s="1">
        <v>45458.111493055563</v>
      </c>
      <c r="D689" t="s">
        <v>36</v>
      </c>
      <c r="E689" t="s">
        <v>77</v>
      </c>
      <c r="F689" t="s">
        <v>38</v>
      </c>
      <c r="G689" t="s">
        <v>39</v>
      </c>
      <c r="H689" t="s">
        <v>40</v>
      </c>
      <c r="I689" t="s">
        <v>64</v>
      </c>
      <c r="J689" t="s">
        <v>132</v>
      </c>
      <c r="K689">
        <v>48</v>
      </c>
      <c r="L689">
        <v>9.2100000000000009</v>
      </c>
      <c r="M689">
        <v>57.35</v>
      </c>
      <c r="N689" s="1">
        <v>45460.501094236111</v>
      </c>
      <c r="O689" t="s">
        <v>128</v>
      </c>
      <c r="P689">
        <v>57.35</v>
      </c>
      <c r="Q689" t="s">
        <v>66</v>
      </c>
      <c r="R689" t="s">
        <v>114</v>
      </c>
      <c r="S689" t="s">
        <v>60</v>
      </c>
      <c r="T689" t="s">
        <v>93</v>
      </c>
      <c r="U689" t="s">
        <v>49</v>
      </c>
      <c r="V689" t="s">
        <v>49</v>
      </c>
      <c r="W689" t="s">
        <v>128</v>
      </c>
      <c r="X689">
        <f>YEAR(Table1[[#This Row],[BookingDate]])</f>
        <v>2024</v>
      </c>
      <c r="Y689" t="str">
        <f>TEXT(Table1[[#This Row],[BookingDate]],"mmm")</f>
        <v>Jun</v>
      </c>
      <c r="Z689" t="str">
        <f>TEXT(Table1[[#This Row],[BookingDate]],"mmm-yyy")</f>
        <v>Jun-2024</v>
      </c>
      <c r="AA689" t="str">
        <f>IF(Table1[[#This Row],[ResolutionHours]]="","Pending",IF(Table1[[#This Row],[ResolutionHours]]&lt;=4,"0-4 Hours",IF(Table1[[#This Row],[ResolutionHours]]&lt;=8,"5-8 Hours",IF(Table1[[#This Row],[ResolutionHours]]&lt;=24,"9-24 Hours",IF(Table1[[#This Row],[ResolutionHours]]&lt;=48,"25-48 Hours","48+ Hours")))))</f>
        <v>48+ Hours</v>
      </c>
      <c r="AB689">
        <f>IF(Table1[[#This Row],[ResolutionHours]]="","",Table1[[#This Row],[ResolutionHours]]-Table1[[#This Row],[SLATargetHours]])</f>
        <v>9.3500000000000014</v>
      </c>
    </row>
    <row r="690" spans="1:28" x14ac:dyDescent="0.25">
      <c r="A690" t="s">
        <v>2910</v>
      </c>
      <c r="B690" t="s">
        <v>2126</v>
      </c>
      <c r="C690" s="1">
        <v>45458.683032407411</v>
      </c>
      <c r="D690" t="s">
        <v>51</v>
      </c>
      <c r="E690" t="s">
        <v>2127</v>
      </c>
      <c r="F690" t="s">
        <v>130</v>
      </c>
      <c r="G690" t="s">
        <v>2128</v>
      </c>
      <c r="H690" t="s">
        <v>109</v>
      </c>
      <c r="I690" t="s">
        <v>82</v>
      </c>
      <c r="J690" t="s">
        <v>134</v>
      </c>
      <c r="K690">
        <v>24</v>
      </c>
      <c r="L690">
        <v>1.95</v>
      </c>
      <c r="M690">
        <v>52.44</v>
      </c>
      <c r="N690" s="1">
        <v>45460.867962615739</v>
      </c>
      <c r="O690" t="s">
        <v>128</v>
      </c>
      <c r="P690">
        <v>52.44</v>
      </c>
      <c r="Q690" t="s">
        <v>66</v>
      </c>
      <c r="R690" t="s">
        <v>92</v>
      </c>
      <c r="S690" t="s">
        <v>96</v>
      </c>
      <c r="T690" t="s">
        <v>93</v>
      </c>
      <c r="U690" t="s">
        <v>48</v>
      </c>
      <c r="V690" t="s">
        <v>49</v>
      </c>
      <c r="W690" t="s">
        <v>128</v>
      </c>
      <c r="X690">
        <f>YEAR(Table1[[#This Row],[BookingDate]])</f>
        <v>2024</v>
      </c>
      <c r="Y690" t="str">
        <f>TEXT(Table1[[#This Row],[BookingDate]],"mmm")</f>
        <v>Jun</v>
      </c>
      <c r="Z690" t="str">
        <f>TEXT(Table1[[#This Row],[BookingDate]],"mmm-yyy")</f>
        <v>Jun-2024</v>
      </c>
      <c r="AA690" t="str">
        <f>IF(Table1[[#This Row],[ResolutionHours]]="","Pending",IF(Table1[[#This Row],[ResolutionHours]]&lt;=4,"0-4 Hours",IF(Table1[[#This Row],[ResolutionHours]]&lt;=8,"5-8 Hours",IF(Table1[[#This Row],[ResolutionHours]]&lt;=24,"9-24 Hours",IF(Table1[[#This Row],[ResolutionHours]]&lt;=48,"25-48 Hours","48+ Hours")))))</f>
        <v>48+ Hours</v>
      </c>
      <c r="AB690">
        <f>IF(Table1[[#This Row],[ResolutionHours]]="","",Table1[[#This Row],[ResolutionHours]]-Table1[[#This Row],[SLATargetHours]])</f>
        <v>28.439999999999998</v>
      </c>
    </row>
    <row r="691" spans="1:28" x14ac:dyDescent="0.25">
      <c r="A691" t="s">
        <v>681</v>
      </c>
      <c r="B691" t="s">
        <v>35</v>
      </c>
      <c r="C691" s="1">
        <v>45458.719039351847</v>
      </c>
      <c r="D691" t="s">
        <v>36</v>
      </c>
      <c r="E691" t="s">
        <v>37</v>
      </c>
      <c r="F691" t="s">
        <v>95</v>
      </c>
      <c r="G691" t="s">
        <v>39</v>
      </c>
      <c r="H691" t="s">
        <v>109</v>
      </c>
      <c r="I691" t="s">
        <v>46</v>
      </c>
      <c r="J691" t="s">
        <v>118</v>
      </c>
      <c r="K691">
        <v>48</v>
      </c>
      <c r="L691">
        <v>3.7</v>
      </c>
      <c r="M691">
        <v>21.99</v>
      </c>
      <c r="N691" s="1">
        <v>45459.635216689807</v>
      </c>
      <c r="O691" t="s">
        <v>43</v>
      </c>
      <c r="P691">
        <v>21.99</v>
      </c>
      <c r="Q691" t="s">
        <v>44</v>
      </c>
      <c r="R691" t="s">
        <v>45</v>
      </c>
      <c r="S691" t="s">
        <v>79</v>
      </c>
      <c r="T691" t="s">
        <v>61</v>
      </c>
      <c r="U691" t="s">
        <v>49</v>
      </c>
      <c r="V691" t="s">
        <v>49</v>
      </c>
      <c r="W691" t="s">
        <v>43</v>
      </c>
      <c r="X691">
        <f>YEAR(Table1[[#This Row],[BookingDate]])</f>
        <v>2024</v>
      </c>
      <c r="Y691" t="str">
        <f>TEXT(Table1[[#This Row],[BookingDate]],"mmm")</f>
        <v>Jun</v>
      </c>
      <c r="Z691" t="str">
        <f>TEXT(Table1[[#This Row],[BookingDate]],"mmm-yyy")</f>
        <v>Jun-2024</v>
      </c>
      <c r="AA691" t="str">
        <f>IF(Table1[[#This Row],[ResolutionHours]]="","Pending",IF(Table1[[#This Row],[ResolutionHours]]&lt;=4,"0-4 Hours",IF(Table1[[#This Row],[ResolutionHours]]&lt;=8,"5-8 Hours",IF(Table1[[#This Row],[ResolutionHours]]&lt;=24,"9-24 Hours",IF(Table1[[#This Row],[ResolutionHours]]&lt;=48,"25-48 Hours","48+ Hours")))))</f>
        <v>9-24 Hours</v>
      </c>
      <c r="AB691">
        <f>IF(Table1[[#This Row],[ResolutionHours]]="","",Table1[[#This Row],[ResolutionHours]]-Table1[[#This Row],[SLATargetHours]])</f>
        <v>-26.01</v>
      </c>
    </row>
    <row r="692" spans="1:28" x14ac:dyDescent="0.25">
      <c r="A692" t="s">
        <v>1447</v>
      </c>
      <c r="B692" t="s">
        <v>1116</v>
      </c>
      <c r="C692" s="1">
        <v>45458.78638888889</v>
      </c>
      <c r="D692" t="s">
        <v>87</v>
      </c>
      <c r="E692" t="s">
        <v>1129</v>
      </c>
      <c r="F692" t="s">
        <v>126</v>
      </c>
      <c r="G692" t="s">
        <v>1118</v>
      </c>
      <c r="H692" t="s">
        <v>40</v>
      </c>
      <c r="I692" t="s">
        <v>82</v>
      </c>
      <c r="J692" t="s">
        <v>160</v>
      </c>
      <c r="K692">
        <v>72</v>
      </c>
      <c r="L692">
        <v>9.5399999999999991</v>
      </c>
      <c r="M692">
        <v>16.55</v>
      </c>
      <c r="N692" s="1">
        <v>45459.475901817132</v>
      </c>
      <c r="O692" t="s">
        <v>43</v>
      </c>
      <c r="P692">
        <v>16.55</v>
      </c>
      <c r="Q692" t="s">
        <v>44</v>
      </c>
      <c r="R692" t="s">
        <v>114</v>
      </c>
      <c r="S692" t="s">
        <v>68</v>
      </c>
      <c r="T692" t="s">
        <v>100</v>
      </c>
      <c r="U692" t="s">
        <v>49</v>
      </c>
      <c r="V692" t="s">
        <v>49</v>
      </c>
      <c r="W692" t="s">
        <v>43</v>
      </c>
      <c r="X692">
        <f>YEAR(Table1[[#This Row],[BookingDate]])</f>
        <v>2024</v>
      </c>
      <c r="Y692" t="str">
        <f>TEXT(Table1[[#This Row],[BookingDate]],"mmm")</f>
        <v>Jun</v>
      </c>
      <c r="Z692" t="str">
        <f>TEXT(Table1[[#This Row],[BookingDate]],"mmm-yyy")</f>
        <v>Jun-2024</v>
      </c>
      <c r="AA692" t="str">
        <f>IF(Table1[[#This Row],[ResolutionHours]]="","Pending",IF(Table1[[#This Row],[ResolutionHours]]&lt;=4,"0-4 Hours",IF(Table1[[#This Row],[ResolutionHours]]&lt;=8,"5-8 Hours",IF(Table1[[#This Row],[ResolutionHours]]&lt;=24,"9-24 Hours",IF(Table1[[#This Row],[ResolutionHours]]&lt;=48,"25-48 Hours","48+ Hours")))))</f>
        <v>9-24 Hours</v>
      </c>
      <c r="AB692">
        <f>IF(Table1[[#This Row],[ResolutionHours]]="","",Table1[[#This Row],[ResolutionHours]]-Table1[[#This Row],[SLATargetHours]])</f>
        <v>-55.45</v>
      </c>
    </row>
    <row r="693" spans="1:28" x14ac:dyDescent="0.25">
      <c r="A693" t="s">
        <v>2682</v>
      </c>
      <c r="B693" t="s">
        <v>2126</v>
      </c>
      <c r="C693" s="1">
        <v>45458.97284722222</v>
      </c>
      <c r="D693" t="s">
        <v>36</v>
      </c>
      <c r="E693" t="s">
        <v>2130</v>
      </c>
      <c r="F693" t="s">
        <v>126</v>
      </c>
      <c r="G693" t="s">
        <v>2128</v>
      </c>
      <c r="H693" t="s">
        <v>40</v>
      </c>
      <c r="I693" t="s">
        <v>64</v>
      </c>
      <c r="J693" t="s">
        <v>74</v>
      </c>
      <c r="K693">
        <v>48</v>
      </c>
      <c r="L693">
        <v>5.37</v>
      </c>
      <c r="M693">
        <v>16.52</v>
      </c>
      <c r="N693" s="1">
        <v>45459.66133638889</v>
      </c>
      <c r="O693" t="s">
        <v>43</v>
      </c>
      <c r="P693">
        <v>16.52</v>
      </c>
      <c r="Q693" t="s">
        <v>58</v>
      </c>
      <c r="R693" t="s">
        <v>67</v>
      </c>
      <c r="S693" t="s">
        <v>79</v>
      </c>
      <c r="T693" t="s">
        <v>75</v>
      </c>
      <c r="U693" t="s">
        <v>49</v>
      </c>
      <c r="V693" t="s">
        <v>49</v>
      </c>
      <c r="W693" t="s">
        <v>43</v>
      </c>
      <c r="X693">
        <f>YEAR(Table1[[#This Row],[BookingDate]])</f>
        <v>2024</v>
      </c>
      <c r="Y693" t="str">
        <f>TEXT(Table1[[#This Row],[BookingDate]],"mmm")</f>
        <v>Jun</v>
      </c>
      <c r="Z693" t="str">
        <f>TEXT(Table1[[#This Row],[BookingDate]],"mmm-yyy")</f>
        <v>Jun-2024</v>
      </c>
      <c r="AA693" t="str">
        <f>IF(Table1[[#This Row],[ResolutionHours]]="","Pending",IF(Table1[[#This Row],[ResolutionHours]]&lt;=4,"0-4 Hours",IF(Table1[[#This Row],[ResolutionHours]]&lt;=8,"5-8 Hours",IF(Table1[[#This Row],[ResolutionHours]]&lt;=24,"9-24 Hours",IF(Table1[[#This Row],[ResolutionHours]]&lt;=48,"25-48 Hours","48+ Hours")))))</f>
        <v>9-24 Hours</v>
      </c>
      <c r="AB693">
        <f>IF(Table1[[#This Row],[ResolutionHours]]="","",Table1[[#This Row],[ResolutionHours]]-Table1[[#This Row],[SLATargetHours]])</f>
        <v>-31.48</v>
      </c>
    </row>
    <row r="694" spans="1:28" x14ac:dyDescent="0.25">
      <c r="A694" t="s">
        <v>2396</v>
      </c>
      <c r="B694" t="s">
        <v>2126</v>
      </c>
      <c r="C694" s="1">
        <v>45459.117881944447</v>
      </c>
      <c r="D694" t="s">
        <v>87</v>
      </c>
      <c r="E694" t="s">
        <v>2130</v>
      </c>
      <c r="F694" t="s">
        <v>72</v>
      </c>
      <c r="G694" t="s">
        <v>2128</v>
      </c>
      <c r="H694" t="s">
        <v>109</v>
      </c>
      <c r="I694" t="s">
        <v>82</v>
      </c>
      <c r="J694" t="s">
        <v>99</v>
      </c>
      <c r="K694">
        <v>72</v>
      </c>
      <c r="L694">
        <v>0.68</v>
      </c>
      <c r="M694">
        <v>165.34</v>
      </c>
      <c r="N694" s="1">
        <v>45466.007075000001</v>
      </c>
      <c r="O694" t="s">
        <v>128</v>
      </c>
      <c r="P694">
        <v>165.34</v>
      </c>
      <c r="Q694" t="s">
        <v>58</v>
      </c>
      <c r="R694" t="s">
        <v>45</v>
      </c>
      <c r="S694" t="s">
        <v>68</v>
      </c>
      <c r="T694" t="s">
        <v>75</v>
      </c>
      <c r="U694" t="s">
        <v>48</v>
      </c>
      <c r="V694" t="s">
        <v>49</v>
      </c>
      <c r="W694" t="s">
        <v>128</v>
      </c>
      <c r="X694">
        <f>YEAR(Table1[[#This Row],[BookingDate]])</f>
        <v>2024</v>
      </c>
      <c r="Y694" t="str">
        <f>TEXT(Table1[[#This Row],[BookingDate]],"mmm")</f>
        <v>Jun</v>
      </c>
      <c r="Z694" t="str">
        <f>TEXT(Table1[[#This Row],[BookingDate]],"mmm-yyy")</f>
        <v>Jun-2024</v>
      </c>
      <c r="AA694" t="str">
        <f>IF(Table1[[#This Row],[ResolutionHours]]="","Pending",IF(Table1[[#This Row],[ResolutionHours]]&lt;=4,"0-4 Hours",IF(Table1[[#This Row],[ResolutionHours]]&lt;=8,"5-8 Hours",IF(Table1[[#This Row],[ResolutionHours]]&lt;=24,"9-24 Hours",IF(Table1[[#This Row],[ResolutionHours]]&lt;=48,"25-48 Hours","48+ Hours")))))</f>
        <v>48+ Hours</v>
      </c>
      <c r="AB694">
        <f>IF(Table1[[#This Row],[ResolutionHours]]="","",Table1[[#This Row],[ResolutionHours]]-Table1[[#This Row],[SLATargetHours]])</f>
        <v>93.34</v>
      </c>
    </row>
    <row r="695" spans="1:28" x14ac:dyDescent="0.25">
      <c r="A695" t="s">
        <v>2500</v>
      </c>
      <c r="B695" t="s">
        <v>2126</v>
      </c>
      <c r="C695" s="1">
        <v>45459.764976851853</v>
      </c>
      <c r="D695" t="s">
        <v>87</v>
      </c>
      <c r="E695" t="s">
        <v>2153</v>
      </c>
      <c r="F695" t="s">
        <v>90</v>
      </c>
      <c r="G695" t="s">
        <v>2128</v>
      </c>
      <c r="H695" t="s">
        <v>40</v>
      </c>
      <c r="I695" t="s">
        <v>64</v>
      </c>
      <c r="J695" t="s">
        <v>65</v>
      </c>
      <c r="K695">
        <v>72</v>
      </c>
      <c r="L695">
        <v>3.14</v>
      </c>
      <c r="M695">
        <v>64.349999999999994</v>
      </c>
      <c r="N695" s="1">
        <v>45462.446177395832</v>
      </c>
      <c r="O695" t="s">
        <v>43</v>
      </c>
      <c r="P695">
        <v>64.349999999999994</v>
      </c>
      <c r="Q695" t="s">
        <v>66</v>
      </c>
      <c r="R695" t="s">
        <v>67</v>
      </c>
      <c r="S695" t="s">
        <v>46</v>
      </c>
      <c r="T695" t="s">
        <v>69</v>
      </c>
      <c r="U695" t="s">
        <v>48</v>
      </c>
      <c r="V695" t="s">
        <v>49</v>
      </c>
      <c r="W695" t="s">
        <v>43</v>
      </c>
      <c r="X695">
        <f>YEAR(Table1[[#This Row],[BookingDate]])</f>
        <v>2024</v>
      </c>
      <c r="Y695" t="str">
        <f>TEXT(Table1[[#This Row],[BookingDate]],"mmm")</f>
        <v>Jun</v>
      </c>
      <c r="Z695" t="str">
        <f>TEXT(Table1[[#This Row],[BookingDate]],"mmm-yyy")</f>
        <v>Jun-2024</v>
      </c>
      <c r="AA695" t="str">
        <f>IF(Table1[[#This Row],[ResolutionHours]]="","Pending",IF(Table1[[#This Row],[ResolutionHours]]&lt;=4,"0-4 Hours",IF(Table1[[#This Row],[ResolutionHours]]&lt;=8,"5-8 Hours",IF(Table1[[#This Row],[ResolutionHours]]&lt;=24,"9-24 Hours",IF(Table1[[#This Row],[ResolutionHours]]&lt;=48,"25-48 Hours","48+ Hours")))))</f>
        <v>48+ Hours</v>
      </c>
      <c r="AB695">
        <f>IF(Table1[[#This Row],[ResolutionHours]]="","",Table1[[#This Row],[ResolutionHours]]-Table1[[#This Row],[SLATargetHours]])</f>
        <v>-7.6500000000000057</v>
      </c>
    </row>
    <row r="696" spans="1:28" x14ac:dyDescent="0.25">
      <c r="A696" t="s">
        <v>526</v>
      </c>
      <c r="B696" t="s">
        <v>35</v>
      </c>
      <c r="C696" s="1">
        <v>45459.878553240742</v>
      </c>
      <c r="D696" t="s">
        <v>51</v>
      </c>
      <c r="E696" t="s">
        <v>102</v>
      </c>
      <c r="F696" t="s">
        <v>72</v>
      </c>
      <c r="G696" t="s">
        <v>39</v>
      </c>
      <c r="H696" t="s">
        <v>63</v>
      </c>
      <c r="I696" t="s">
        <v>55</v>
      </c>
      <c r="J696" t="s">
        <v>65</v>
      </c>
      <c r="K696">
        <v>24</v>
      </c>
      <c r="L696">
        <v>1.57</v>
      </c>
      <c r="N696" s="1"/>
      <c r="O696" t="s">
        <v>57</v>
      </c>
      <c r="P696">
        <v>13490.91</v>
      </c>
      <c r="Q696" t="s">
        <v>44</v>
      </c>
      <c r="R696" t="s">
        <v>59</v>
      </c>
      <c r="S696" t="s">
        <v>68</v>
      </c>
      <c r="T696" t="s">
        <v>93</v>
      </c>
      <c r="U696" t="s">
        <v>49</v>
      </c>
      <c r="V696" t="s">
        <v>49</v>
      </c>
      <c r="W696" t="s">
        <v>57</v>
      </c>
      <c r="X696">
        <f>YEAR(Table1[[#This Row],[BookingDate]])</f>
        <v>2024</v>
      </c>
      <c r="Y696" t="str">
        <f>TEXT(Table1[[#This Row],[BookingDate]],"mmm")</f>
        <v>Jun</v>
      </c>
      <c r="Z696" t="str">
        <f>TEXT(Table1[[#This Row],[BookingDate]],"mmm-yyy")</f>
        <v>Jun-2024</v>
      </c>
      <c r="AA696" t="str">
        <f>IF(Table1[[#This Row],[ResolutionHours]]="","Pending",IF(Table1[[#This Row],[ResolutionHours]]&lt;=4,"0-4 Hours",IF(Table1[[#This Row],[ResolutionHours]]&lt;=8,"5-8 Hours",IF(Table1[[#This Row],[ResolutionHours]]&lt;=24,"9-24 Hours",IF(Table1[[#This Row],[ResolutionHours]]&lt;=48,"25-48 Hours","48+ Hours")))))</f>
        <v>Pending</v>
      </c>
      <c r="AB696" t="str">
        <f>IF(Table1[[#This Row],[ResolutionHours]]="","",Table1[[#This Row],[ResolutionHours]]-Table1[[#This Row],[SLATargetHours]])</f>
        <v/>
      </c>
    </row>
    <row r="697" spans="1:28" x14ac:dyDescent="0.25">
      <c r="A697" t="s">
        <v>440</v>
      </c>
      <c r="B697" t="s">
        <v>35</v>
      </c>
      <c r="C697" s="1">
        <v>45460.286423611113</v>
      </c>
      <c r="D697" t="s">
        <v>87</v>
      </c>
      <c r="E697" t="s">
        <v>52</v>
      </c>
      <c r="F697" t="s">
        <v>53</v>
      </c>
      <c r="G697" t="s">
        <v>39</v>
      </c>
      <c r="H697" t="s">
        <v>40</v>
      </c>
      <c r="I697" t="s">
        <v>41</v>
      </c>
      <c r="J697" t="s">
        <v>120</v>
      </c>
      <c r="K697">
        <v>72</v>
      </c>
      <c r="L697">
        <v>16.02</v>
      </c>
      <c r="M697">
        <v>33.86</v>
      </c>
      <c r="N697" s="1">
        <v>45461.697333715281</v>
      </c>
      <c r="O697" t="s">
        <v>43</v>
      </c>
      <c r="P697">
        <v>33.86</v>
      </c>
      <c r="Q697" t="s">
        <v>44</v>
      </c>
      <c r="R697" t="s">
        <v>67</v>
      </c>
      <c r="S697" t="s">
        <v>96</v>
      </c>
      <c r="T697" t="s">
        <v>47</v>
      </c>
      <c r="U697" t="s">
        <v>49</v>
      </c>
      <c r="V697" t="s">
        <v>49</v>
      </c>
      <c r="W697" t="s">
        <v>43</v>
      </c>
      <c r="X697">
        <f>YEAR(Table1[[#This Row],[BookingDate]])</f>
        <v>2024</v>
      </c>
      <c r="Y697" t="str">
        <f>TEXT(Table1[[#This Row],[BookingDate]],"mmm")</f>
        <v>Jun</v>
      </c>
      <c r="Z697" t="str">
        <f>TEXT(Table1[[#This Row],[BookingDate]],"mmm-yyy")</f>
        <v>Jun-2024</v>
      </c>
      <c r="AA697" t="str">
        <f>IF(Table1[[#This Row],[ResolutionHours]]="","Pending",IF(Table1[[#This Row],[ResolutionHours]]&lt;=4,"0-4 Hours",IF(Table1[[#This Row],[ResolutionHours]]&lt;=8,"5-8 Hours",IF(Table1[[#This Row],[ResolutionHours]]&lt;=24,"9-24 Hours",IF(Table1[[#This Row],[ResolutionHours]]&lt;=48,"25-48 Hours","48+ Hours")))))</f>
        <v>25-48 Hours</v>
      </c>
      <c r="AB697">
        <f>IF(Table1[[#This Row],[ResolutionHours]]="","",Table1[[#This Row],[ResolutionHours]]-Table1[[#This Row],[SLATargetHours]])</f>
        <v>-38.14</v>
      </c>
    </row>
    <row r="698" spans="1:28" x14ac:dyDescent="0.25">
      <c r="A698" t="s">
        <v>1323</v>
      </c>
      <c r="B698" t="s">
        <v>1116</v>
      </c>
      <c r="C698" s="1">
        <v>45460.303854166668</v>
      </c>
      <c r="D698" t="s">
        <v>87</v>
      </c>
      <c r="E698" t="s">
        <v>1134</v>
      </c>
      <c r="F698" t="s">
        <v>95</v>
      </c>
      <c r="G698" t="s">
        <v>1118</v>
      </c>
      <c r="H698" t="s">
        <v>63</v>
      </c>
      <c r="I698" t="s">
        <v>46</v>
      </c>
      <c r="J698" t="s">
        <v>134</v>
      </c>
      <c r="K698">
        <v>72</v>
      </c>
      <c r="L698">
        <v>6.06</v>
      </c>
      <c r="N698" s="1"/>
      <c r="O698" t="s">
        <v>57</v>
      </c>
      <c r="P698">
        <v>13480.71</v>
      </c>
      <c r="Q698" t="s">
        <v>58</v>
      </c>
      <c r="R698" t="s">
        <v>45</v>
      </c>
      <c r="S698" t="s">
        <v>96</v>
      </c>
      <c r="T698" t="s">
        <v>85</v>
      </c>
      <c r="U698" t="s">
        <v>49</v>
      </c>
      <c r="V698" t="s">
        <v>49</v>
      </c>
      <c r="W698" t="s">
        <v>57</v>
      </c>
      <c r="X698">
        <f>YEAR(Table1[[#This Row],[BookingDate]])</f>
        <v>2024</v>
      </c>
      <c r="Y698" t="str">
        <f>TEXT(Table1[[#This Row],[BookingDate]],"mmm")</f>
        <v>Jun</v>
      </c>
      <c r="Z698" t="str">
        <f>TEXT(Table1[[#This Row],[BookingDate]],"mmm-yyy")</f>
        <v>Jun-2024</v>
      </c>
      <c r="AA698" t="str">
        <f>IF(Table1[[#This Row],[ResolutionHours]]="","Pending",IF(Table1[[#This Row],[ResolutionHours]]&lt;=4,"0-4 Hours",IF(Table1[[#This Row],[ResolutionHours]]&lt;=8,"5-8 Hours",IF(Table1[[#This Row],[ResolutionHours]]&lt;=24,"9-24 Hours",IF(Table1[[#This Row],[ResolutionHours]]&lt;=48,"25-48 Hours","48+ Hours")))))</f>
        <v>Pending</v>
      </c>
      <c r="AB698" t="str">
        <f>IF(Table1[[#This Row],[ResolutionHours]]="","",Table1[[#This Row],[ResolutionHours]]-Table1[[#This Row],[SLATargetHours]])</f>
        <v/>
      </c>
    </row>
    <row r="699" spans="1:28" x14ac:dyDescent="0.25">
      <c r="A699" t="s">
        <v>1769</v>
      </c>
      <c r="B699" t="s">
        <v>1116</v>
      </c>
      <c r="C699" s="1">
        <v>45460.364907407413</v>
      </c>
      <c r="D699" t="s">
        <v>87</v>
      </c>
      <c r="E699" t="s">
        <v>1126</v>
      </c>
      <c r="F699" t="s">
        <v>72</v>
      </c>
      <c r="G699" t="s">
        <v>1118</v>
      </c>
      <c r="H699" t="s">
        <v>54</v>
      </c>
      <c r="I699" t="s">
        <v>41</v>
      </c>
      <c r="J699" t="s">
        <v>152</v>
      </c>
      <c r="K699">
        <v>72</v>
      </c>
      <c r="L699">
        <v>0.27</v>
      </c>
      <c r="N699" s="1"/>
      <c r="O699" t="s">
        <v>57</v>
      </c>
      <c r="P699">
        <v>13479.24</v>
      </c>
      <c r="Q699" t="s">
        <v>66</v>
      </c>
      <c r="R699" t="s">
        <v>114</v>
      </c>
      <c r="S699" t="s">
        <v>46</v>
      </c>
      <c r="T699" t="s">
        <v>47</v>
      </c>
      <c r="U699" t="s">
        <v>49</v>
      </c>
      <c r="V699" t="s">
        <v>49</v>
      </c>
      <c r="W699" t="s">
        <v>57</v>
      </c>
      <c r="X699">
        <f>YEAR(Table1[[#This Row],[BookingDate]])</f>
        <v>2024</v>
      </c>
      <c r="Y699" t="str">
        <f>TEXT(Table1[[#This Row],[BookingDate]],"mmm")</f>
        <v>Jun</v>
      </c>
      <c r="Z699" t="str">
        <f>TEXT(Table1[[#This Row],[BookingDate]],"mmm-yyy")</f>
        <v>Jun-2024</v>
      </c>
      <c r="AA699" t="str">
        <f>IF(Table1[[#This Row],[ResolutionHours]]="","Pending",IF(Table1[[#This Row],[ResolutionHours]]&lt;=4,"0-4 Hours",IF(Table1[[#This Row],[ResolutionHours]]&lt;=8,"5-8 Hours",IF(Table1[[#This Row],[ResolutionHours]]&lt;=24,"9-24 Hours",IF(Table1[[#This Row],[ResolutionHours]]&lt;=48,"25-48 Hours","48+ Hours")))))</f>
        <v>Pending</v>
      </c>
      <c r="AB699" t="str">
        <f>IF(Table1[[#This Row],[ResolutionHours]]="","",Table1[[#This Row],[ResolutionHours]]-Table1[[#This Row],[SLATargetHours]])</f>
        <v/>
      </c>
    </row>
    <row r="700" spans="1:28" x14ac:dyDescent="0.25">
      <c r="A700" t="s">
        <v>2426</v>
      </c>
      <c r="B700" t="s">
        <v>2126</v>
      </c>
      <c r="C700" s="1">
        <v>45460.69159722222</v>
      </c>
      <c r="D700" t="s">
        <v>87</v>
      </c>
      <c r="E700" t="s">
        <v>2153</v>
      </c>
      <c r="F700" t="s">
        <v>130</v>
      </c>
      <c r="G700" t="s">
        <v>2128</v>
      </c>
      <c r="H700" t="s">
        <v>40</v>
      </c>
      <c r="I700" t="s">
        <v>64</v>
      </c>
      <c r="J700" t="s">
        <v>83</v>
      </c>
      <c r="K700">
        <v>72</v>
      </c>
      <c r="L700">
        <v>8.4600000000000009</v>
      </c>
      <c r="M700">
        <v>140.88</v>
      </c>
      <c r="N700" s="1">
        <v>45466.561687847221</v>
      </c>
      <c r="O700" t="s">
        <v>128</v>
      </c>
      <c r="P700">
        <v>140.88</v>
      </c>
      <c r="Q700" t="s">
        <v>58</v>
      </c>
      <c r="R700" t="s">
        <v>114</v>
      </c>
      <c r="S700" t="s">
        <v>79</v>
      </c>
      <c r="T700" t="s">
        <v>61</v>
      </c>
      <c r="U700" t="s">
        <v>49</v>
      </c>
      <c r="V700" t="s">
        <v>49</v>
      </c>
      <c r="W700" t="s">
        <v>128</v>
      </c>
      <c r="X700">
        <f>YEAR(Table1[[#This Row],[BookingDate]])</f>
        <v>2024</v>
      </c>
      <c r="Y700" t="str">
        <f>TEXT(Table1[[#This Row],[BookingDate]],"mmm")</f>
        <v>Jun</v>
      </c>
      <c r="Z700" t="str">
        <f>TEXT(Table1[[#This Row],[BookingDate]],"mmm-yyy")</f>
        <v>Jun-2024</v>
      </c>
      <c r="AA700" t="str">
        <f>IF(Table1[[#This Row],[ResolutionHours]]="","Pending",IF(Table1[[#This Row],[ResolutionHours]]&lt;=4,"0-4 Hours",IF(Table1[[#This Row],[ResolutionHours]]&lt;=8,"5-8 Hours",IF(Table1[[#This Row],[ResolutionHours]]&lt;=24,"9-24 Hours",IF(Table1[[#This Row],[ResolutionHours]]&lt;=48,"25-48 Hours","48+ Hours")))))</f>
        <v>48+ Hours</v>
      </c>
      <c r="AB700">
        <f>IF(Table1[[#This Row],[ResolutionHours]]="","",Table1[[#This Row],[ResolutionHours]]-Table1[[#This Row],[SLATargetHours]])</f>
        <v>68.88</v>
      </c>
    </row>
    <row r="701" spans="1:28" x14ac:dyDescent="0.25">
      <c r="A701" t="s">
        <v>1478</v>
      </c>
      <c r="B701" t="s">
        <v>1116</v>
      </c>
      <c r="C701" s="1">
        <v>45460.874039351853</v>
      </c>
      <c r="D701" t="s">
        <v>36</v>
      </c>
      <c r="E701" t="s">
        <v>1131</v>
      </c>
      <c r="F701" t="s">
        <v>53</v>
      </c>
      <c r="G701" t="s">
        <v>1118</v>
      </c>
      <c r="H701" t="s">
        <v>63</v>
      </c>
      <c r="I701" t="s">
        <v>41</v>
      </c>
      <c r="J701" t="s">
        <v>42</v>
      </c>
      <c r="K701">
        <v>48</v>
      </c>
      <c r="L701">
        <v>2.74</v>
      </c>
      <c r="N701" s="1"/>
      <c r="O701" t="s">
        <v>57</v>
      </c>
      <c r="P701">
        <v>13467.02</v>
      </c>
      <c r="Q701" t="s">
        <v>66</v>
      </c>
      <c r="R701" t="s">
        <v>67</v>
      </c>
      <c r="S701" t="s">
        <v>68</v>
      </c>
      <c r="T701" t="s">
        <v>75</v>
      </c>
      <c r="U701" t="s">
        <v>49</v>
      </c>
      <c r="V701" t="s">
        <v>48</v>
      </c>
      <c r="W701" t="s">
        <v>57</v>
      </c>
      <c r="X701">
        <f>YEAR(Table1[[#This Row],[BookingDate]])</f>
        <v>2024</v>
      </c>
      <c r="Y701" t="str">
        <f>TEXT(Table1[[#This Row],[BookingDate]],"mmm")</f>
        <v>Jun</v>
      </c>
      <c r="Z701" t="str">
        <f>TEXT(Table1[[#This Row],[BookingDate]],"mmm-yyy")</f>
        <v>Jun-2024</v>
      </c>
      <c r="AA701" t="str">
        <f>IF(Table1[[#This Row],[ResolutionHours]]="","Pending",IF(Table1[[#This Row],[ResolutionHours]]&lt;=4,"0-4 Hours",IF(Table1[[#This Row],[ResolutionHours]]&lt;=8,"5-8 Hours",IF(Table1[[#This Row],[ResolutionHours]]&lt;=24,"9-24 Hours",IF(Table1[[#This Row],[ResolutionHours]]&lt;=48,"25-48 Hours","48+ Hours")))))</f>
        <v>Pending</v>
      </c>
      <c r="AB701" t="str">
        <f>IF(Table1[[#This Row],[ResolutionHours]]="","",Table1[[#This Row],[ResolutionHours]]-Table1[[#This Row],[SLATargetHours]])</f>
        <v/>
      </c>
    </row>
    <row r="702" spans="1:28" x14ac:dyDescent="0.25">
      <c r="A702" t="s">
        <v>2817</v>
      </c>
      <c r="B702" t="s">
        <v>2126</v>
      </c>
      <c r="C702" s="1">
        <v>45461.137766203698</v>
      </c>
      <c r="D702" t="s">
        <v>51</v>
      </c>
      <c r="E702" t="s">
        <v>2136</v>
      </c>
      <c r="F702" t="s">
        <v>95</v>
      </c>
      <c r="G702" t="s">
        <v>2128</v>
      </c>
      <c r="H702" t="s">
        <v>40</v>
      </c>
      <c r="I702" t="s">
        <v>64</v>
      </c>
      <c r="J702" t="s">
        <v>88</v>
      </c>
      <c r="K702">
        <v>24</v>
      </c>
      <c r="L702">
        <v>0.81</v>
      </c>
      <c r="M702">
        <v>38.82</v>
      </c>
      <c r="N702" s="1">
        <v>45462.755120879629</v>
      </c>
      <c r="O702" t="s">
        <v>128</v>
      </c>
      <c r="P702">
        <v>38.82</v>
      </c>
      <c r="Q702" t="s">
        <v>44</v>
      </c>
      <c r="R702" t="s">
        <v>45</v>
      </c>
      <c r="S702" t="s">
        <v>96</v>
      </c>
      <c r="T702" t="s">
        <v>100</v>
      </c>
      <c r="U702" t="s">
        <v>49</v>
      </c>
      <c r="V702" t="s">
        <v>49</v>
      </c>
      <c r="W702" t="s">
        <v>128</v>
      </c>
      <c r="X702">
        <f>YEAR(Table1[[#This Row],[BookingDate]])</f>
        <v>2024</v>
      </c>
      <c r="Y702" t="str">
        <f>TEXT(Table1[[#This Row],[BookingDate]],"mmm")</f>
        <v>Jun</v>
      </c>
      <c r="Z702" t="str">
        <f>TEXT(Table1[[#This Row],[BookingDate]],"mmm-yyy")</f>
        <v>Jun-2024</v>
      </c>
      <c r="AA702" t="str">
        <f>IF(Table1[[#This Row],[ResolutionHours]]="","Pending",IF(Table1[[#This Row],[ResolutionHours]]&lt;=4,"0-4 Hours",IF(Table1[[#This Row],[ResolutionHours]]&lt;=8,"5-8 Hours",IF(Table1[[#This Row],[ResolutionHours]]&lt;=24,"9-24 Hours",IF(Table1[[#This Row],[ResolutionHours]]&lt;=48,"25-48 Hours","48+ Hours")))))</f>
        <v>25-48 Hours</v>
      </c>
      <c r="AB702">
        <f>IF(Table1[[#This Row],[ResolutionHours]]="","",Table1[[#This Row],[ResolutionHours]]-Table1[[#This Row],[SLATargetHours]])</f>
        <v>14.82</v>
      </c>
    </row>
    <row r="703" spans="1:28" x14ac:dyDescent="0.25">
      <c r="A703" t="s">
        <v>2084</v>
      </c>
      <c r="B703" t="s">
        <v>1116</v>
      </c>
      <c r="C703" s="1">
        <v>45461.557488425933</v>
      </c>
      <c r="D703" t="s">
        <v>51</v>
      </c>
      <c r="E703" t="s">
        <v>1134</v>
      </c>
      <c r="F703" t="s">
        <v>130</v>
      </c>
      <c r="G703" t="s">
        <v>1118</v>
      </c>
      <c r="H703" t="s">
        <v>136</v>
      </c>
      <c r="I703" t="s">
        <v>55</v>
      </c>
      <c r="J703" t="s">
        <v>165</v>
      </c>
      <c r="K703">
        <v>24</v>
      </c>
      <c r="L703">
        <v>0.91</v>
      </c>
      <c r="N703" s="1"/>
      <c r="O703" t="s">
        <v>57</v>
      </c>
      <c r="P703">
        <v>13450.62</v>
      </c>
      <c r="Q703" t="s">
        <v>44</v>
      </c>
      <c r="R703" t="s">
        <v>45</v>
      </c>
      <c r="S703" t="s">
        <v>46</v>
      </c>
      <c r="T703" t="s">
        <v>75</v>
      </c>
      <c r="U703" t="s">
        <v>49</v>
      </c>
      <c r="V703" t="s">
        <v>49</v>
      </c>
      <c r="W703" t="s">
        <v>57</v>
      </c>
      <c r="X703">
        <f>YEAR(Table1[[#This Row],[BookingDate]])</f>
        <v>2024</v>
      </c>
      <c r="Y703" t="str">
        <f>TEXT(Table1[[#This Row],[BookingDate]],"mmm")</f>
        <v>Jun</v>
      </c>
      <c r="Z703" t="str">
        <f>TEXT(Table1[[#This Row],[BookingDate]],"mmm-yyy")</f>
        <v>Jun-2024</v>
      </c>
      <c r="AA703" t="str">
        <f>IF(Table1[[#This Row],[ResolutionHours]]="","Pending",IF(Table1[[#This Row],[ResolutionHours]]&lt;=4,"0-4 Hours",IF(Table1[[#This Row],[ResolutionHours]]&lt;=8,"5-8 Hours",IF(Table1[[#This Row],[ResolutionHours]]&lt;=24,"9-24 Hours",IF(Table1[[#This Row],[ResolutionHours]]&lt;=48,"25-48 Hours","48+ Hours")))))</f>
        <v>Pending</v>
      </c>
      <c r="AB703" t="str">
        <f>IF(Table1[[#This Row],[ResolutionHours]]="","",Table1[[#This Row],[ResolutionHours]]-Table1[[#This Row],[SLATargetHours]])</f>
        <v/>
      </c>
    </row>
    <row r="704" spans="1:28" x14ac:dyDescent="0.25">
      <c r="A704" t="s">
        <v>2770</v>
      </c>
      <c r="B704" t="s">
        <v>2126</v>
      </c>
      <c r="C704" s="1">
        <v>45461.696018518523</v>
      </c>
      <c r="D704" t="s">
        <v>87</v>
      </c>
      <c r="E704" t="s">
        <v>2134</v>
      </c>
      <c r="F704" t="s">
        <v>53</v>
      </c>
      <c r="G704" t="s">
        <v>2128</v>
      </c>
      <c r="H704" t="s">
        <v>136</v>
      </c>
      <c r="I704" t="s">
        <v>73</v>
      </c>
      <c r="J704" t="s">
        <v>113</v>
      </c>
      <c r="K704">
        <v>72</v>
      </c>
      <c r="L704">
        <v>6.16</v>
      </c>
      <c r="N704" s="1"/>
      <c r="O704" t="s">
        <v>57</v>
      </c>
      <c r="P704">
        <v>13447.3</v>
      </c>
      <c r="Q704" t="s">
        <v>44</v>
      </c>
      <c r="R704" t="s">
        <v>114</v>
      </c>
      <c r="S704" t="s">
        <v>96</v>
      </c>
      <c r="T704" t="s">
        <v>75</v>
      </c>
      <c r="U704" t="s">
        <v>49</v>
      </c>
      <c r="V704" t="s">
        <v>49</v>
      </c>
      <c r="W704" t="s">
        <v>57</v>
      </c>
      <c r="X704">
        <f>YEAR(Table1[[#This Row],[BookingDate]])</f>
        <v>2024</v>
      </c>
      <c r="Y704" t="str">
        <f>TEXT(Table1[[#This Row],[BookingDate]],"mmm")</f>
        <v>Jun</v>
      </c>
      <c r="Z704" t="str">
        <f>TEXT(Table1[[#This Row],[BookingDate]],"mmm-yyy")</f>
        <v>Jun-2024</v>
      </c>
      <c r="AA704" t="str">
        <f>IF(Table1[[#This Row],[ResolutionHours]]="","Pending",IF(Table1[[#This Row],[ResolutionHours]]&lt;=4,"0-4 Hours",IF(Table1[[#This Row],[ResolutionHours]]&lt;=8,"5-8 Hours",IF(Table1[[#This Row],[ResolutionHours]]&lt;=24,"9-24 Hours",IF(Table1[[#This Row],[ResolutionHours]]&lt;=48,"25-48 Hours","48+ Hours")))))</f>
        <v>Pending</v>
      </c>
      <c r="AB704" t="str">
        <f>IF(Table1[[#This Row],[ResolutionHours]]="","",Table1[[#This Row],[ResolutionHours]]-Table1[[#This Row],[SLATargetHours]])</f>
        <v/>
      </c>
    </row>
    <row r="705" spans="1:28" x14ac:dyDescent="0.25">
      <c r="A705" t="s">
        <v>740</v>
      </c>
      <c r="B705" t="s">
        <v>35</v>
      </c>
      <c r="C705" s="1">
        <v>45462.008622685193</v>
      </c>
      <c r="D705" t="s">
        <v>51</v>
      </c>
      <c r="E705" t="s">
        <v>77</v>
      </c>
      <c r="F705" t="s">
        <v>90</v>
      </c>
      <c r="G705" t="s">
        <v>39</v>
      </c>
      <c r="H705" t="s">
        <v>109</v>
      </c>
      <c r="I705" t="s">
        <v>46</v>
      </c>
      <c r="J705" t="s">
        <v>99</v>
      </c>
      <c r="K705">
        <v>24</v>
      </c>
      <c r="L705">
        <v>2.4900000000000002</v>
      </c>
      <c r="M705">
        <v>6.4</v>
      </c>
      <c r="N705" s="1">
        <v>45462.275301400463</v>
      </c>
      <c r="O705" t="s">
        <v>43</v>
      </c>
      <c r="P705">
        <v>6.4</v>
      </c>
      <c r="Q705" t="s">
        <v>44</v>
      </c>
      <c r="R705" t="s">
        <v>114</v>
      </c>
      <c r="S705" t="s">
        <v>46</v>
      </c>
      <c r="T705" t="s">
        <v>115</v>
      </c>
      <c r="U705" t="s">
        <v>49</v>
      </c>
      <c r="V705" t="s">
        <v>48</v>
      </c>
      <c r="W705" t="s">
        <v>43</v>
      </c>
      <c r="X705">
        <f>YEAR(Table1[[#This Row],[BookingDate]])</f>
        <v>2024</v>
      </c>
      <c r="Y705" t="str">
        <f>TEXT(Table1[[#This Row],[BookingDate]],"mmm")</f>
        <v>Jun</v>
      </c>
      <c r="Z705" t="str">
        <f>TEXT(Table1[[#This Row],[BookingDate]],"mmm-yyy")</f>
        <v>Jun-2024</v>
      </c>
      <c r="AA705" t="str">
        <f>IF(Table1[[#This Row],[ResolutionHours]]="","Pending",IF(Table1[[#This Row],[ResolutionHours]]&lt;=4,"0-4 Hours",IF(Table1[[#This Row],[ResolutionHours]]&lt;=8,"5-8 Hours",IF(Table1[[#This Row],[ResolutionHours]]&lt;=24,"9-24 Hours",IF(Table1[[#This Row],[ResolutionHours]]&lt;=48,"25-48 Hours","48+ Hours")))))</f>
        <v>5-8 Hours</v>
      </c>
      <c r="AB705">
        <f>IF(Table1[[#This Row],[ResolutionHours]]="","",Table1[[#This Row],[ResolutionHours]]-Table1[[#This Row],[SLATargetHours]])</f>
        <v>-17.600000000000001</v>
      </c>
    </row>
    <row r="706" spans="1:28" x14ac:dyDescent="0.25">
      <c r="A706" t="s">
        <v>600</v>
      </c>
      <c r="B706" t="s">
        <v>35</v>
      </c>
      <c r="C706" s="1">
        <v>45462.060370370367</v>
      </c>
      <c r="D706" t="s">
        <v>51</v>
      </c>
      <c r="E706" t="s">
        <v>52</v>
      </c>
      <c r="F706" t="s">
        <v>130</v>
      </c>
      <c r="G706" t="s">
        <v>39</v>
      </c>
      <c r="H706" t="s">
        <v>54</v>
      </c>
      <c r="I706" t="s">
        <v>73</v>
      </c>
      <c r="J706" t="s">
        <v>99</v>
      </c>
      <c r="K706">
        <v>24</v>
      </c>
      <c r="L706">
        <v>1.66</v>
      </c>
      <c r="N706" s="1"/>
      <c r="O706" t="s">
        <v>57</v>
      </c>
      <c r="P706">
        <v>13438.55</v>
      </c>
      <c r="Q706" t="s">
        <v>66</v>
      </c>
      <c r="R706" t="s">
        <v>114</v>
      </c>
      <c r="S706" t="s">
        <v>96</v>
      </c>
      <c r="T706" t="s">
        <v>47</v>
      </c>
      <c r="U706" t="s">
        <v>49</v>
      </c>
      <c r="V706" t="s">
        <v>49</v>
      </c>
      <c r="W706" t="s">
        <v>57</v>
      </c>
      <c r="X706">
        <f>YEAR(Table1[[#This Row],[BookingDate]])</f>
        <v>2024</v>
      </c>
      <c r="Y706" t="str">
        <f>TEXT(Table1[[#This Row],[BookingDate]],"mmm")</f>
        <v>Jun</v>
      </c>
      <c r="Z706" t="str">
        <f>TEXT(Table1[[#This Row],[BookingDate]],"mmm-yyy")</f>
        <v>Jun-2024</v>
      </c>
      <c r="AA706" t="str">
        <f>IF(Table1[[#This Row],[ResolutionHours]]="","Pending",IF(Table1[[#This Row],[ResolutionHours]]&lt;=4,"0-4 Hours",IF(Table1[[#This Row],[ResolutionHours]]&lt;=8,"5-8 Hours",IF(Table1[[#This Row],[ResolutionHours]]&lt;=24,"9-24 Hours",IF(Table1[[#This Row],[ResolutionHours]]&lt;=48,"25-48 Hours","48+ Hours")))))</f>
        <v>Pending</v>
      </c>
      <c r="AB706" t="str">
        <f>IF(Table1[[#This Row],[ResolutionHours]]="","",Table1[[#This Row],[ResolutionHours]]-Table1[[#This Row],[SLATargetHours]])</f>
        <v/>
      </c>
    </row>
    <row r="707" spans="1:28" x14ac:dyDescent="0.25">
      <c r="A707" t="s">
        <v>1494</v>
      </c>
      <c r="B707" t="s">
        <v>1116</v>
      </c>
      <c r="C707" s="1">
        <v>45462.200648148151</v>
      </c>
      <c r="D707" t="s">
        <v>87</v>
      </c>
      <c r="E707" t="s">
        <v>1120</v>
      </c>
      <c r="F707" t="s">
        <v>130</v>
      </c>
      <c r="G707" t="s">
        <v>1118</v>
      </c>
      <c r="H707" t="s">
        <v>54</v>
      </c>
      <c r="I707" t="s">
        <v>64</v>
      </c>
      <c r="J707" t="s">
        <v>106</v>
      </c>
      <c r="K707">
        <v>72</v>
      </c>
      <c r="L707">
        <v>0.51</v>
      </c>
      <c r="N707" s="1"/>
      <c r="O707" t="s">
        <v>57</v>
      </c>
      <c r="P707">
        <v>13435.18</v>
      </c>
      <c r="Q707" t="s">
        <v>58</v>
      </c>
      <c r="R707" t="s">
        <v>45</v>
      </c>
      <c r="S707" t="s">
        <v>46</v>
      </c>
      <c r="T707" t="s">
        <v>93</v>
      </c>
      <c r="U707" t="s">
        <v>49</v>
      </c>
      <c r="V707" t="s">
        <v>49</v>
      </c>
      <c r="W707" t="s">
        <v>57</v>
      </c>
      <c r="X707">
        <f>YEAR(Table1[[#This Row],[BookingDate]])</f>
        <v>2024</v>
      </c>
      <c r="Y707" t="str">
        <f>TEXT(Table1[[#This Row],[BookingDate]],"mmm")</f>
        <v>Jun</v>
      </c>
      <c r="Z707" t="str">
        <f>TEXT(Table1[[#This Row],[BookingDate]],"mmm-yyy")</f>
        <v>Jun-2024</v>
      </c>
      <c r="AA707" t="str">
        <f>IF(Table1[[#This Row],[ResolutionHours]]="","Pending",IF(Table1[[#This Row],[ResolutionHours]]&lt;=4,"0-4 Hours",IF(Table1[[#This Row],[ResolutionHours]]&lt;=8,"5-8 Hours",IF(Table1[[#This Row],[ResolutionHours]]&lt;=24,"9-24 Hours",IF(Table1[[#This Row],[ResolutionHours]]&lt;=48,"25-48 Hours","48+ Hours")))))</f>
        <v>Pending</v>
      </c>
      <c r="AB707" t="str">
        <f>IF(Table1[[#This Row],[ResolutionHours]]="","",Table1[[#This Row],[ResolutionHours]]-Table1[[#This Row],[SLATargetHours]])</f>
        <v/>
      </c>
    </row>
    <row r="708" spans="1:28" x14ac:dyDescent="0.25">
      <c r="A708" t="s">
        <v>1412</v>
      </c>
      <c r="B708" t="s">
        <v>1116</v>
      </c>
      <c r="C708" s="1">
        <v>45462.445752314823</v>
      </c>
      <c r="D708" t="s">
        <v>87</v>
      </c>
      <c r="E708" t="s">
        <v>1131</v>
      </c>
      <c r="F708" t="s">
        <v>72</v>
      </c>
      <c r="G708" t="s">
        <v>1118</v>
      </c>
      <c r="H708" t="s">
        <v>109</v>
      </c>
      <c r="I708" t="s">
        <v>82</v>
      </c>
      <c r="J708" t="s">
        <v>91</v>
      </c>
      <c r="K708">
        <v>72</v>
      </c>
      <c r="L708">
        <v>3.24</v>
      </c>
      <c r="M708">
        <v>28.29</v>
      </c>
      <c r="N708" s="1">
        <v>45463.624455810183</v>
      </c>
      <c r="O708" t="s">
        <v>43</v>
      </c>
      <c r="P708">
        <v>28.29</v>
      </c>
      <c r="Q708" t="s">
        <v>66</v>
      </c>
      <c r="R708" t="s">
        <v>45</v>
      </c>
      <c r="S708" t="s">
        <v>68</v>
      </c>
      <c r="T708" t="s">
        <v>93</v>
      </c>
      <c r="U708" t="s">
        <v>49</v>
      </c>
      <c r="V708" t="s">
        <v>49</v>
      </c>
      <c r="W708" t="s">
        <v>43</v>
      </c>
      <c r="X708">
        <f>YEAR(Table1[[#This Row],[BookingDate]])</f>
        <v>2024</v>
      </c>
      <c r="Y708" t="str">
        <f>TEXT(Table1[[#This Row],[BookingDate]],"mmm")</f>
        <v>Jun</v>
      </c>
      <c r="Z708" t="str">
        <f>TEXT(Table1[[#This Row],[BookingDate]],"mmm-yyy")</f>
        <v>Jun-2024</v>
      </c>
      <c r="AA708" t="str">
        <f>IF(Table1[[#This Row],[ResolutionHours]]="","Pending",IF(Table1[[#This Row],[ResolutionHours]]&lt;=4,"0-4 Hours",IF(Table1[[#This Row],[ResolutionHours]]&lt;=8,"5-8 Hours",IF(Table1[[#This Row],[ResolutionHours]]&lt;=24,"9-24 Hours",IF(Table1[[#This Row],[ResolutionHours]]&lt;=48,"25-48 Hours","48+ Hours")))))</f>
        <v>25-48 Hours</v>
      </c>
      <c r="AB708">
        <f>IF(Table1[[#This Row],[ResolutionHours]]="","",Table1[[#This Row],[ResolutionHours]]-Table1[[#This Row],[SLATargetHours]])</f>
        <v>-43.71</v>
      </c>
    </row>
    <row r="709" spans="1:28" x14ac:dyDescent="0.25">
      <c r="A709" t="s">
        <v>3001</v>
      </c>
      <c r="B709" t="s">
        <v>2126</v>
      </c>
      <c r="C709" s="1">
        <v>45462.598344907397</v>
      </c>
      <c r="D709" t="s">
        <v>51</v>
      </c>
      <c r="E709" t="s">
        <v>2134</v>
      </c>
      <c r="F709" t="s">
        <v>95</v>
      </c>
      <c r="G709" t="s">
        <v>2128</v>
      </c>
      <c r="H709" t="s">
        <v>40</v>
      </c>
      <c r="I709" t="s">
        <v>46</v>
      </c>
      <c r="J709" t="s">
        <v>74</v>
      </c>
      <c r="K709">
        <v>24</v>
      </c>
      <c r="L709">
        <v>1.85</v>
      </c>
      <c r="M709">
        <v>30.76</v>
      </c>
      <c r="N709" s="1">
        <v>45463.880014363429</v>
      </c>
      <c r="O709" t="s">
        <v>128</v>
      </c>
      <c r="P709">
        <v>30.76</v>
      </c>
      <c r="Q709" t="s">
        <v>66</v>
      </c>
      <c r="R709" t="s">
        <v>45</v>
      </c>
      <c r="S709" t="s">
        <v>96</v>
      </c>
      <c r="T709" t="s">
        <v>121</v>
      </c>
      <c r="U709" t="s">
        <v>49</v>
      </c>
      <c r="V709" t="s">
        <v>49</v>
      </c>
      <c r="W709" t="s">
        <v>128</v>
      </c>
      <c r="X709">
        <f>YEAR(Table1[[#This Row],[BookingDate]])</f>
        <v>2024</v>
      </c>
      <c r="Y709" t="str">
        <f>TEXT(Table1[[#This Row],[BookingDate]],"mmm")</f>
        <v>Jun</v>
      </c>
      <c r="Z709" t="str">
        <f>TEXT(Table1[[#This Row],[BookingDate]],"mmm-yyy")</f>
        <v>Jun-2024</v>
      </c>
      <c r="AA709" t="str">
        <f>IF(Table1[[#This Row],[ResolutionHours]]="","Pending",IF(Table1[[#This Row],[ResolutionHours]]&lt;=4,"0-4 Hours",IF(Table1[[#This Row],[ResolutionHours]]&lt;=8,"5-8 Hours",IF(Table1[[#This Row],[ResolutionHours]]&lt;=24,"9-24 Hours",IF(Table1[[#This Row],[ResolutionHours]]&lt;=48,"25-48 Hours","48+ Hours")))))</f>
        <v>25-48 Hours</v>
      </c>
      <c r="AB709">
        <f>IF(Table1[[#This Row],[ResolutionHours]]="","",Table1[[#This Row],[ResolutionHours]]-Table1[[#This Row],[SLATargetHours]])</f>
        <v>6.7600000000000016</v>
      </c>
    </row>
    <row r="710" spans="1:28" x14ac:dyDescent="0.25">
      <c r="A710" t="s">
        <v>1568</v>
      </c>
      <c r="B710" t="s">
        <v>1116</v>
      </c>
      <c r="C710" s="1">
        <v>45462.921886574077</v>
      </c>
      <c r="D710" t="s">
        <v>36</v>
      </c>
      <c r="E710" t="s">
        <v>1131</v>
      </c>
      <c r="F710" t="s">
        <v>126</v>
      </c>
      <c r="G710" t="s">
        <v>1118</v>
      </c>
      <c r="H710" t="s">
        <v>40</v>
      </c>
      <c r="I710" t="s">
        <v>55</v>
      </c>
      <c r="J710" t="s">
        <v>110</v>
      </c>
      <c r="K710">
        <v>48</v>
      </c>
      <c r="L710">
        <v>5.03</v>
      </c>
      <c r="M710">
        <v>23.34</v>
      </c>
      <c r="N710" s="1">
        <v>45463.894588009258</v>
      </c>
      <c r="O710" t="s">
        <v>43</v>
      </c>
      <c r="P710">
        <v>23.34</v>
      </c>
      <c r="Q710" t="s">
        <v>44</v>
      </c>
      <c r="R710" t="s">
        <v>114</v>
      </c>
      <c r="S710" t="s">
        <v>96</v>
      </c>
      <c r="T710" t="s">
        <v>61</v>
      </c>
      <c r="U710" t="s">
        <v>49</v>
      </c>
      <c r="V710" t="s">
        <v>49</v>
      </c>
      <c r="W710" t="s">
        <v>43</v>
      </c>
      <c r="X710">
        <f>YEAR(Table1[[#This Row],[BookingDate]])</f>
        <v>2024</v>
      </c>
      <c r="Y710" t="str">
        <f>TEXT(Table1[[#This Row],[BookingDate]],"mmm")</f>
        <v>Jun</v>
      </c>
      <c r="Z710" t="str">
        <f>TEXT(Table1[[#This Row],[BookingDate]],"mmm-yyy")</f>
        <v>Jun-2024</v>
      </c>
      <c r="AA710" t="str">
        <f>IF(Table1[[#This Row],[ResolutionHours]]="","Pending",IF(Table1[[#This Row],[ResolutionHours]]&lt;=4,"0-4 Hours",IF(Table1[[#This Row],[ResolutionHours]]&lt;=8,"5-8 Hours",IF(Table1[[#This Row],[ResolutionHours]]&lt;=24,"9-24 Hours",IF(Table1[[#This Row],[ResolutionHours]]&lt;=48,"25-48 Hours","48+ Hours")))))</f>
        <v>9-24 Hours</v>
      </c>
      <c r="AB710">
        <f>IF(Table1[[#This Row],[ResolutionHours]]="","",Table1[[#This Row],[ResolutionHours]]-Table1[[#This Row],[SLATargetHours]])</f>
        <v>-24.66</v>
      </c>
    </row>
    <row r="711" spans="1:28" x14ac:dyDescent="0.25">
      <c r="A711" t="s">
        <v>2673</v>
      </c>
      <c r="B711" t="s">
        <v>2126</v>
      </c>
      <c r="C711" s="1">
        <v>45462.929710648154</v>
      </c>
      <c r="D711" t="s">
        <v>87</v>
      </c>
      <c r="E711" t="s">
        <v>2142</v>
      </c>
      <c r="F711" t="s">
        <v>126</v>
      </c>
      <c r="G711" t="s">
        <v>2128</v>
      </c>
      <c r="H711" t="s">
        <v>40</v>
      </c>
      <c r="I711" t="s">
        <v>55</v>
      </c>
      <c r="J711" t="s">
        <v>113</v>
      </c>
      <c r="K711">
        <v>72</v>
      </c>
      <c r="L711">
        <v>9.9499999999999993</v>
      </c>
      <c r="M711">
        <v>34.950000000000003</v>
      </c>
      <c r="N711" s="1">
        <v>45464.385963738423</v>
      </c>
      <c r="O711" t="s">
        <v>43</v>
      </c>
      <c r="P711">
        <v>34.950000000000003</v>
      </c>
      <c r="Q711" t="s">
        <v>58</v>
      </c>
      <c r="R711" t="s">
        <v>45</v>
      </c>
      <c r="S711" t="s">
        <v>79</v>
      </c>
      <c r="T711" t="s">
        <v>85</v>
      </c>
      <c r="U711" t="s">
        <v>49</v>
      </c>
      <c r="V711" t="s">
        <v>48</v>
      </c>
      <c r="W711" t="s">
        <v>43</v>
      </c>
      <c r="X711">
        <f>YEAR(Table1[[#This Row],[BookingDate]])</f>
        <v>2024</v>
      </c>
      <c r="Y711" t="str">
        <f>TEXT(Table1[[#This Row],[BookingDate]],"mmm")</f>
        <v>Jun</v>
      </c>
      <c r="Z711" t="str">
        <f>TEXT(Table1[[#This Row],[BookingDate]],"mmm-yyy")</f>
        <v>Jun-2024</v>
      </c>
      <c r="AA711" t="str">
        <f>IF(Table1[[#This Row],[ResolutionHours]]="","Pending",IF(Table1[[#This Row],[ResolutionHours]]&lt;=4,"0-4 Hours",IF(Table1[[#This Row],[ResolutionHours]]&lt;=8,"5-8 Hours",IF(Table1[[#This Row],[ResolutionHours]]&lt;=24,"9-24 Hours",IF(Table1[[#This Row],[ResolutionHours]]&lt;=48,"25-48 Hours","48+ Hours")))))</f>
        <v>25-48 Hours</v>
      </c>
      <c r="AB711">
        <f>IF(Table1[[#This Row],[ResolutionHours]]="","",Table1[[#This Row],[ResolutionHours]]-Table1[[#This Row],[SLATargetHours]])</f>
        <v>-37.049999999999997</v>
      </c>
    </row>
    <row r="712" spans="1:28" x14ac:dyDescent="0.25">
      <c r="A712" t="s">
        <v>262</v>
      </c>
      <c r="B712" t="s">
        <v>35</v>
      </c>
      <c r="C712" s="1">
        <v>45463.009756944448</v>
      </c>
      <c r="D712" t="s">
        <v>51</v>
      </c>
      <c r="E712" t="s">
        <v>71</v>
      </c>
      <c r="F712" t="s">
        <v>38</v>
      </c>
      <c r="G712" t="s">
        <v>39</v>
      </c>
      <c r="H712" t="s">
        <v>40</v>
      </c>
      <c r="I712" t="s">
        <v>64</v>
      </c>
      <c r="J712" t="s">
        <v>83</v>
      </c>
      <c r="K712">
        <v>24</v>
      </c>
      <c r="L712">
        <v>0.39</v>
      </c>
      <c r="M712">
        <v>21.23</v>
      </c>
      <c r="N712" s="1">
        <v>45463.894166203703</v>
      </c>
      <c r="O712" t="s">
        <v>43</v>
      </c>
      <c r="P712">
        <v>21.23</v>
      </c>
      <c r="Q712" t="s">
        <v>66</v>
      </c>
      <c r="R712" t="s">
        <v>114</v>
      </c>
      <c r="S712" t="s">
        <v>79</v>
      </c>
      <c r="T712" t="s">
        <v>97</v>
      </c>
      <c r="U712" t="s">
        <v>49</v>
      </c>
      <c r="V712" t="s">
        <v>49</v>
      </c>
      <c r="W712" t="s">
        <v>43</v>
      </c>
      <c r="X712">
        <f>YEAR(Table1[[#This Row],[BookingDate]])</f>
        <v>2024</v>
      </c>
      <c r="Y712" t="str">
        <f>TEXT(Table1[[#This Row],[BookingDate]],"mmm")</f>
        <v>Jun</v>
      </c>
      <c r="Z712" t="str">
        <f>TEXT(Table1[[#This Row],[BookingDate]],"mmm-yyy")</f>
        <v>Jun-2024</v>
      </c>
      <c r="AA712" t="str">
        <f>IF(Table1[[#This Row],[ResolutionHours]]="","Pending",IF(Table1[[#This Row],[ResolutionHours]]&lt;=4,"0-4 Hours",IF(Table1[[#This Row],[ResolutionHours]]&lt;=8,"5-8 Hours",IF(Table1[[#This Row],[ResolutionHours]]&lt;=24,"9-24 Hours",IF(Table1[[#This Row],[ResolutionHours]]&lt;=48,"25-48 Hours","48+ Hours")))))</f>
        <v>9-24 Hours</v>
      </c>
      <c r="AB712">
        <f>IF(Table1[[#This Row],[ResolutionHours]]="","",Table1[[#This Row],[ResolutionHours]]-Table1[[#This Row],[SLATargetHours]])</f>
        <v>-2.7699999999999996</v>
      </c>
    </row>
    <row r="713" spans="1:28" x14ac:dyDescent="0.25">
      <c r="A713" t="s">
        <v>2049</v>
      </c>
      <c r="B713" t="s">
        <v>1116</v>
      </c>
      <c r="C713" s="1">
        <v>45463.039212962962</v>
      </c>
      <c r="D713" t="s">
        <v>36</v>
      </c>
      <c r="E713" t="s">
        <v>1129</v>
      </c>
      <c r="F713" t="s">
        <v>72</v>
      </c>
      <c r="G713" t="s">
        <v>1118</v>
      </c>
      <c r="H713" t="s">
        <v>40</v>
      </c>
      <c r="I713" t="s">
        <v>64</v>
      </c>
      <c r="J713" t="s">
        <v>78</v>
      </c>
      <c r="K713">
        <v>48</v>
      </c>
      <c r="L713">
        <v>4.09</v>
      </c>
      <c r="M713">
        <v>16.04</v>
      </c>
      <c r="N713" s="1">
        <v>45463.70761917824</v>
      </c>
      <c r="O713" t="s">
        <v>43</v>
      </c>
      <c r="P713">
        <v>16.04</v>
      </c>
      <c r="Q713" t="s">
        <v>58</v>
      </c>
      <c r="R713" t="s">
        <v>114</v>
      </c>
      <c r="S713" t="s">
        <v>79</v>
      </c>
      <c r="T713" t="s">
        <v>75</v>
      </c>
      <c r="U713" t="s">
        <v>49</v>
      </c>
      <c r="V713" t="s">
        <v>49</v>
      </c>
      <c r="W713" t="s">
        <v>43</v>
      </c>
      <c r="X713">
        <f>YEAR(Table1[[#This Row],[BookingDate]])</f>
        <v>2024</v>
      </c>
      <c r="Y713" t="str">
        <f>TEXT(Table1[[#This Row],[BookingDate]],"mmm")</f>
        <v>Jun</v>
      </c>
      <c r="Z713" t="str">
        <f>TEXT(Table1[[#This Row],[BookingDate]],"mmm-yyy")</f>
        <v>Jun-2024</v>
      </c>
      <c r="AA713" t="str">
        <f>IF(Table1[[#This Row],[ResolutionHours]]="","Pending",IF(Table1[[#This Row],[ResolutionHours]]&lt;=4,"0-4 Hours",IF(Table1[[#This Row],[ResolutionHours]]&lt;=8,"5-8 Hours",IF(Table1[[#This Row],[ResolutionHours]]&lt;=24,"9-24 Hours",IF(Table1[[#This Row],[ResolutionHours]]&lt;=48,"25-48 Hours","48+ Hours")))))</f>
        <v>9-24 Hours</v>
      </c>
      <c r="AB713">
        <f>IF(Table1[[#This Row],[ResolutionHours]]="","",Table1[[#This Row],[ResolutionHours]]-Table1[[#This Row],[SLATargetHours]])</f>
        <v>-31.96</v>
      </c>
    </row>
    <row r="714" spans="1:28" x14ac:dyDescent="0.25">
      <c r="A714" t="s">
        <v>2308</v>
      </c>
      <c r="B714" t="s">
        <v>2126</v>
      </c>
      <c r="C714" s="1">
        <v>45463.061932870369</v>
      </c>
      <c r="D714" t="s">
        <v>87</v>
      </c>
      <c r="E714" t="s">
        <v>2153</v>
      </c>
      <c r="F714" t="s">
        <v>95</v>
      </c>
      <c r="G714" t="s">
        <v>2128</v>
      </c>
      <c r="H714" t="s">
        <v>40</v>
      </c>
      <c r="I714" t="s">
        <v>55</v>
      </c>
      <c r="J714" t="s">
        <v>110</v>
      </c>
      <c r="K714">
        <v>72</v>
      </c>
      <c r="L714">
        <v>4.8600000000000003</v>
      </c>
      <c r="M714">
        <v>51.13</v>
      </c>
      <c r="N714" s="1">
        <v>45465.192206805557</v>
      </c>
      <c r="O714" t="s">
        <v>43</v>
      </c>
      <c r="P714">
        <v>51.13</v>
      </c>
      <c r="Q714" t="s">
        <v>44</v>
      </c>
      <c r="R714" t="s">
        <v>59</v>
      </c>
      <c r="S714" t="s">
        <v>79</v>
      </c>
      <c r="T714" t="s">
        <v>47</v>
      </c>
      <c r="U714" t="s">
        <v>49</v>
      </c>
      <c r="V714" t="s">
        <v>49</v>
      </c>
      <c r="W714" t="s">
        <v>43</v>
      </c>
      <c r="X714">
        <f>YEAR(Table1[[#This Row],[BookingDate]])</f>
        <v>2024</v>
      </c>
      <c r="Y714" t="str">
        <f>TEXT(Table1[[#This Row],[BookingDate]],"mmm")</f>
        <v>Jun</v>
      </c>
      <c r="Z714" t="str">
        <f>TEXT(Table1[[#This Row],[BookingDate]],"mmm-yyy")</f>
        <v>Jun-2024</v>
      </c>
      <c r="AA714" t="str">
        <f>IF(Table1[[#This Row],[ResolutionHours]]="","Pending",IF(Table1[[#This Row],[ResolutionHours]]&lt;=4,"0-4 Hours",IF(Table1[[#This Row],[ResolutionHours]]&lt;=8,"5-8 Hours",IF(Table1[[#This Row],[ResolutionHours]]&lt;=24,"9-24 Hours",IF(Table1[[#This Row],[ResolutionHours]]&lt;=48,"25-48 Hours","48+ Hours")))))</f>
        <v>48+ Hours</v>
      </c>
      <c r="AB714">
        <f>IF(Table1[[#This Row],[ResolutionHours]]="","",Table1[[#This Row],[ResolutionHours]]-Table1[[#This Row],[SLATargetHours]])</f>
        <v>-20.869999999999997</v>
      </c>
    </row>
    <row r="715" spans="1:28" x14ac:dyDescent="0.25">
      <c r="A715" t="s">
        <v>2260</v>
      </c>
      <c r="B715" t="s">
        <v>2126</v>
      </c>
      <c r="C715" s="1">
        <v>45463.069675925923</v>
      </c>
      <c r="D715" t="s">
        <v>36</v>
      </c>
      <c r="E715" t="s">
        <v>2138</v>
      </c>
      <c r="F715" t="s">
        <v>126</v>
      </c>
      <c r="G715" t="s">
        <v>2128</v>
      </c>
      <c r="H715" t="s">
        <v>63</v>
      </c>
      <c r="I715" t="s">
        <v>46</v>
      </c>
      <c r="J715" t="s">
        <v>110</v>
      </c>
      <c r="K715">
        <v>48</v>
      </c>
      <c r="L715">
        <v>17.22</v>
      </c>
      <c r="N715" s="1"/>
      <c r="O715" t="s">
        <v>57</v>
      </c>
      <c r="P715">
        <v>13414.33</v>
      </c>
      <c r="Q715" t="s">
        <v>44</v>
      </c>
      <c r="R715" t="s">
        <v>45</v>
      </c>
      <c r="S715" t="s">
        <v>46</v>
      </c>
      <c r="T715" t="s">
        <v>75</v>
      </c>
      <c r="U715" t="s">
        <v>49</v>
      </c>
      <c r="V715" t="s">
        <v>49</v>
      </c>
      <c r="W715" t="s">
        <v>57</v>
      </c>
      <c r="X715">
        <f>YEAR(Table1[[#This Row],[BookingDate]])</f>
        <v>2024</v>
      </c>
      <c r="Y715" t="str">
        <f>TEXT(Table1[[#This Row],[BookingDate]],"mmm")</f>
        <v>Jun</v>
      </c>
      <c r="Z715" t="str">
        <f>TEXT(Table1[[#This Row],[BookingDate]],"mmm-yyy")</f>
        <v>Jun-2024</v>
      </c>
      <c r="AA715" t="str">
        <f>IF(Table1[[#This Row],[ResolutionHours]]="","Pending",IF(Table1[[#This Row],[ResolutionHours]]&lt;=4,"0-4 Hours",IF(Table1[[#This Row],[ResolutionHours]]&lt;=8,"5-8 Hours",IF(Table1[[#This Row],[ResolutionHours]]&lt;=24,"9-24 Hours",IF(Table1[[#This Row],[ResolutionHours]]&lt;=48,"25-48 Hours","48+ Hours")))))</f>
        <v>Pending</v>
      </c>
      <c r="AB715" t="str">
        <f>IF(Table1[[#This Row],[ResolutionHours]]="","",Table1[[#This Row],[ResolutionHours]]-Table1[[#This Row],[SLATargetHours]])</f>
        <v/>
      </c>
    </row>
    <row r="716" spans="1:28" x14ac:dyDescent="0.25">
      <c r="A716" t="s">
        <v>2558</v>
      </c>
      <c r="B716" t="s">
        <v>2126</v>
      </c>
      <c r="C716" s="1">
        <v>45463.188078703701</v>
      </c>
      <c r="D716" t="s">
        <v>51</v>
      </c>
      <c r="E716" t="s">
        <v>2136</v>
      </c>
      <c r="F716" t="s">
        <v>130</v>
      </c>
      <c r="G716" t="s">
        <v>2128</v>
      </c>
      <c r="H716" t="s">
        <v>54</v>
      </c>
      <c r="I716" t="s">
        <v>55</v>
      </c>
      <c r="J716" t="s">
        <v>165</v>
      </c>
      <c r="K716">
        <v>24</v>
      </c>
      <c r="L716">
        <v>2.15</v>
      </c>
      <c r="N716" s="1"/>
      <c r="O716" t="s">
        <v>57</v>
      </c>
      <c r="P716">
        <v>13411.49</v>
      </c>
      <c r="Q716" t="s">
        <v>66</v>
      </c>
      <c r="R716" t="s">
        <v>92</v>
      </c>
      <c r="S716" t="s">
        <v>68</v>
      </c>
      <c r="T716" t="s">
        <v>61</v>
      </c>
      <c r="U716" t="s">
        <v>49</v>
      </c>
      <c r="V716" t="s">
        <v>49</v>
      </c>
      <c r="W716" t="s">
        <v>57</v>
      </c>
      <c r="X716">
        <f>YEAR(Table1[[#This Row],[BookingDate]])</f>
        <v>2024</v>
      </c>
      <c r="Y716" t="str">
        <f>TEXT(Table1[[#This Row],[BookingDate]],"mmm")</f>
        <v>Jun</v>
      </c>
      <c r="Z716" t="str">
        <f>TEXT(Table1[[#This Row],[BookingDate]],"mmm-yyy")</f>
        <v>Jun-2024</v>
      </c>
      <c r="AA716" t="str">
        <f>IF(Table1[[#This Row],[ResolutionHours]]="","Pending",IF(Table1[[#This Row],[ResolutionHours]]&lt;=4,"0-4 Hours",IF(Table1[[#This Row],[ResolutionHours]]&lt;=8,"5-8 Hours",IF(Table1[[#This Row],[ResolutionHours]]&lt;=24,"9-24 Hours",IF(Table1[[#This Row],[ResolutionHours]]&lt;=48,"25-48 Hours","48+ Hours")))))</f>
        <v>Pending</v>
      </c>
      <c r="AB716" t="str">
        <f>IF(Table1[[#This Row],[ResolutionHours]]="","",Table1[[#This Row],[ResolutionHours]]-Table1[[#This Row],[SLATargetHours]])</f>
        <v/>
      </c>
    </row>
    <row r="717" spans="1:28" x14ac:dyDescent="0.25">
      <c r="A717" t="s">
        <v>2433</v>
      </c>
      <c r="B717" t="s">
        <v>2126</v>
      </c>
      <c r="C717" s="1">
        <v>45463.273935185192</v>
      </c>
      <c r="D717" t="s">
        <v>36</v>
      </c>
      <c r="E717" t="s">
        <v>2130</v>
      </c>
      <c r="F717" t="s">
        <v>126</v>
      </c>
      <c r="G717" t="s">
        <v>2128</v>
      </c>
      <c r="H717" t="s">
        <v>54</v>
      </c>
      <c r="I717" t="s">
        <v>41</v>
      </c>
      <c r="J717" t="s">
        <v>113</v>
      </c>
      <c r="K717">
        <v>48</v>
      </c>
      <c r="L717">
        <v>3.05</v>
      </c>
      <c r="N717" s="1"/>
      <c r="O717" t="s">
        <v>57</v>
      </c>
      <c r="P717">
        <v>13409.43</v>
      </c>
      <c r="Q717" t="s">
        <v>58</v>
      </c>
      <c r="R717" t="s">
        <v>45</v>
      </c>
      <c r="S717" t="s">
        <v>79</v>
      </c>
      <c r="T717" t="s">
        <v>115</v>
      </c>
      <c r="U717" t="s">
        <v>49</v>
      </c>
      <c r="V717" t="s">
        <v>49</v>
      </c>
      <c r="W717" t="s">
        <v>57</v>
      </c>
      <c r="X717">
        <f>YEAR(Table1[[#This Row],[BookingDate]])</f>
        <v>2024</v>
      </c>
      <c r="Y717" t="str">
        <f>TEXT(Table1[[#This Row],[BookingDate]],"mmm")</f>
        <v>Jun</v>
      </c>
      <c r="Z717" t="str">
        <f>TEXT(Table1[[#This Row],[BookingDate]],"mmm-yyy")</f>
        <v>Jun-2024</v>
      </c>
      <c r="AA717" t="str">
        <f>IF(Table1[[#This Row],[ResolutionHours]]="","Pending",IF(Table1[[#This Row],[ResolutionHours]]&lt;=4,"0-4 Hours",IF(Table1[[#This Row],[ResolutionHours]]&lt;=8,"5-8 Hours",IF(Table1[[#This Row],[ResolutionHours]]&lt;=24,"9-24 Hours",IF(Table1[[#This Row],[ResolutionHours]]&lt;=48,"25-48 Hours","48+ Hours")))))</f>
        <v>Pending</v>
      </c>
      <c r="AB717" t="str">
        <f>IF(Table1[[#This Row],[ResolutionHours]]="","",Table1[[#This Row],[ResolutionHours]]-Table1[[#This Row],[SLATargetHours]])</f>
        <v/>
      </c>
    </row>
    <row r="718" spans="1:28" x14ac:dyDescent="0.25">
      <c r="A718" t="s">
        <v>2330</v>
      </c>
      <c r="B718" t="s">
        <v>2126</v>
      </c>
      <c r="C718" s="1">
        <v>45463.293981481482</v>
      </c>
      <c r="D718" t="s">
        <v>36</v>
      </c>
      <c r="E718" t="s">
        <v>2127</v>
      </c>
      <c r="F718" t="s">
        <v>95</v>
      </c>
      <c r="G718" t="s">
        <v>2128</v>
      </c>
      <c r="H718" t="s">
        <v>40</v>
      </c>
      <c r="I718" t="s">
        <v>64</v>
      </c>
      <c r="J718" t="s">
        <v>91</v>
      </c>
      <c r="K718">
        <v>48</v>
      </c>
      <c r="L718">
        <v>3.06</v>
      </c>
      <c r="M718">
        <v>1.34</v>
      </c>
      <c r="N718" s="1">
        <v>45463.349965393521</v>
      </c>
      <c r="O718" t="s">
        <v>43</v>
      </c>
      <c r="P718">
        <v>1.34</v>
      </c>
      <c r="Q718" t="s">
        <v>66</v>
      </c>
      <c r="R718" t="s">
        <v>92</v>
      </c>
      <c r="S718" t="s">
        <v>60</v>
      </c>
      <c r="T718" t="s">
        <v>121</v>
      </c>
      <c r="U718" t="s">
        <v>49</v>
      </c>
      <c r="V718" t="s">
        <v>49</v>
      </c>
      <c r="W718" t="s">
        <v>43</v>
      </c>
      <c r="X718">
        <f>YEAR(Table1[[#This Row],[BookingDate]])</f>
        <v>2024</v>
      </c>
      <c r="Y718" t="str">
        <f>TEXT(Table1[[#This Row],[BookingDate]],"mmm")</f>
        <v>Jun</v>
      </c>
      <c r="Z718" t="str">
        <f>TEXT(Table1[[#This Row],[BookingDate]],"mmm-yyy")</f>
        <v>Jun-2024</v>
      </c>
      <c r="AA718" t="str">
        <f>IF(Table1[[#This Row],[ResolutionHours]]="","Pending",IF(Table1[[#This Row],[ResolutionHours]]&lt;=4,"0-4 Hours",IF(Table1[[#This Row],[ResolutionHours]]&lt;=8,"5-8 Hours",IF(Table1[[#This Row],[ResolutionHours]]&lt;=24,"9-24 Hours",IF(Table1[[#This Row],[ResolutionHours]]&lt;=48,"25-48 Hours","48+ Hours")))))</f>
        <v>0-4 Hours</v>
      </c>
      <c r="AB718">
        <f>IF(Table1[[#This Row],[ResolutionHours]]="","",Table1[[#This Row],[ResolutionHours]]-Table1[[#This Row],[SLATargetHours]])</f>
        <v>-46.66</v>
      </c>
    </row>
    <row r="719" spans="1:28" x14ac:dyDescent="0.25">
      <c r="A719" t="s">
        <v>1121</v>
      </c>
      <c r="B719" t="s">
        <v>1116</v>
      </c>
      <c r="C719" s="1">
        <v>45463.503854166673</v>
      </c>
      <c r="D719" t="s">
        <v>51</v>
      </c>
      <c r="E719" t="s">
        <v>1117</v>
      </c>
      <c r="F719" t="s">
        <v>126</v>
      </c>
      <c r="G719" t="s">
        <v>1118</v>
      </c>
      <c r="H719" t="s">
        <v>40</v>
      </c>
      <c r="I719" t="s">
        <v>82</v>
      </c>
      <c r="J719" t="s">
        <v>106</v>
      </c>
      <c r="K719">
        <v>24</v>
      </c>
      <c r="L719">
        <v>0.59</v>
      </c>
      <c r="M719">
        <v>7.03</v>
      </c>
      <c r="N719" s="1">
        <v>45463.796707650457</v>
      </c>
      <c r="O719" t="s">
        <v>43</v>
      </c>
      <c r="P719">
        <v>7.03</v>
      </c>
      <c r="Q719" t="s">
        <v>44</v>
      </c>
      <c r="R719" t="s">
        <v>114</v>
      </c>
      <c r="S719" t="s">
        <v>46</v>
      </c>
      <c r="T719" t="s">
        <v>97</v>
      </c>
      <c r="U719" t="s">
        <v>49</v>
      </c>
      <c r="V719" t="s">
        <v>49</v>
      </c>
      <c r="W719" t="s">
        <v>43</v>
      </c>
      <c r="X719">
        <f>YEAR(Table1[[#This Row],[BookingDate]])</f>
        <v>2024</v>
      </c>
      <c r="Y719" t="str">
        <f>TEXT(Table1[[#This Row],[BookingDate]],"mmm")</f>
        <v>Jun</v>
      </c>
      <c r="Z719" t="str">
        <f>TEXT(Table1[[#This Row],[BookingDate]],"mmm-yyy")</f>
        <v>Jun-2024</v>
      </c>
      <c r="AA719" t="str">
        <f>IF(Table1[[#This Row],[ResolutionHours]]="","Pending",IF(Table1[[#This Row],[ResolutionHours]]&lt;=4,"0-4 Hours",IF(Table1[[#This Row],[ResolutionHours]]&lt;=8,"5-8 Hours",IF(Table1[[#This Row],[ResolutionHours]]&lt;=24,"9-24 Hours",IF(Table1[[#This Row],[ResolutionHours]]&lt;=48,"25-48 Hours","48+ Hours")))))</f>
        <v>5-8 Hours</v>
      </c>
      <c r="AB719">
        <f>IF(Table1[[#This Row],[ResolutionHours]]="","",Table1[[#This Row],[ResolutionHours]]-Table1[[#This Row],[SLATargetHours]])</f>
        <v>-16.97</v>
      </c>
    </row>
    <row r="720" spans="1:28" x14ac:dyDescent="0.25">
      <c r="A720" t="s">
        <v>1733</v>
      </c>
      <c r="B720" t="s">
        <v>1116</v>
      </c>
      <c r="C720" s="1">
        <v>45463.861944444441</v>
      </c>
      <c r="D720" t="s">
        <v>108</v>
      </c>
      <c r="E720" t="s">
        <v>1131</v>
      </c>
      <c r="F720" t="s">
        <v>130</v>
      </c>
      <c r="G720" t="s">
        <v>1118</v>
      </c>
      <c r="H720" t="s">
        <v>136</v>
      </c>
      <c r="I720" t="s">
        <v>73</v>
      </c>
      <c r="J720" t="s">
        <v>134</v>
      </c>
      <c r="K720">
        <v>4</v>
      </c>
      <c r="L720">
        <v>0.65</v>
      </c>
      <c r="N720" s="1"/>
      <c r="O720" t="s">
        <v>57</v>
      </c>
      <c r="P720">
        <v>13395.31</v>
      </c>
      <c r="Q720" t="s">
        <v>111</v>
      </c>
      <c r="R720" t="s">
        <v>45</v>
      </c>
      <c r="S720" t="s">
        <v>46</v>
      </c>
      <c r="T720" t="s">
        <v>100</v>
      </c>
      <c r="U720" t="s">
        <v>49</v>
      </c>
      <c r="V720" t="s">
        <v>49</v>
      </c>
      <c r="W720" t="s">
        <v>57</v>
      </c>
      <c r="X720">
        <f>YEAR(Table1[[#This Row],[BookingDate]])</f>
        <v>2024</v>
      </c>
      <c r="Y720" t="str">
        <f>TEXT(Table1[[#This Row],[BookingDate]],"mmm")</f>
        <v>Jun</v>
      </c>
      <c r="Z720" t="str">
        <f>TEXT(Table1[[#This Row],[BookingDate]],"mmm-yyy")</f>
        <v>Jun-2024</v>
      </c>
      <c r="AA720" t="str">
        <f>IF(Table1[[#This Row],[ResolutionHours]]="","Pending",IF(Table1[[#This Row],[ResolutionHours]]&lt;=4,"0-4 Hours",IF(Table1[[#This Row],[ResolutionHours]]&lt;=8,"5-8 Hours",IF(Table1[[#This Row],[ResolutionHours]]&lt;=24,"9-24 Hours",IF(Table1[[#This Row],[ResolutionHours]]&lt;=48,"25-48 Hours","48+ Hours")))))</f>
        <v>Pending</v>
      </c>
      <c r="AB720" t="str">
        <f>IF(Table1[[#This Row],[ResolutionHours]]="","",Table1[[#This Row],[ResolutionHours]]-Table1[[#This Row],[SLATargetHours]])</f>
        <v/>
      </c>
    </row>
    <row r="721" spans="1:28" x14ac:dyDescent="0.25">
      <c r="A721" t="s">
        <v>2055</v>
      </c>
      <c r="B721" t="s">
        <v>1116</v>
      </c>
      <c r="C721" s="1">
        <v>45463.877476851849</v>
      </c>
      <c r="D721" t="s">
        <v>51</v>
      </c>
      <c r="E721" t="s">
        <v>1117</v>
      </c>
      <c r="F721" t="s">
        <v>126</v>
      </c>
      <c r="G721" t="s">
        <v>1118</v>
      </c>
      <c r="H721" t="s">
        <v>54</v>
      </c>
      <c r="I721" t="s">
        <v>82</v>
      </c>
      <c r="J721" t="s">
        <v>56</v>
      </c>
      <c r="K721">
        <v>24</v>
      </c>
      <c r="L721">
        <v>0.67</v>
      </c>
      <c r="N721" s="1"/>
      <c r="O721" t="s">
        <v>57</v>
      </c>
      <c r="P721">
        <v>13394.94</v>
      </c>
      <c r="Q721" t="s">
        <v>58</v>
      </c>
      <c r="R721" t="s">
        <v>59</v>
      </c>
      <c r="S721" t="s">
        <v>46</v>
      </c>
      <c r="T721" t="s">
        <v>47</v>
      </c>
      <c r="U721" t="s">
        <v>49</v>
      </c>
      <c r="V721" t="s">
        <v>49</v>
      </c>
      <c r="W721" t="s">
        <v>57</v>
      </c>
      <c r="X721">
        <f>YEAR(Table1[[#This Row],[BookingDate]])</f>
        <v>2024</v>
      </c>
      <c r="Y721" t="str">
        <f>TEXT(Table1[[#This Row],[BookingDate]],"mmm")</f>
        <v>Jun</v>
      </c>
      <c r="Z721" t="str">
        <f>TEXT(Table1[[#This Row],[BookingDate]],"mmm-yyy")</f>
        <v>Jun-2024</v>
      </c>
      <c r="AA721" t="str">
        <f>IF(Table1[[#This Row],[ResolutionHours]]="","Pending",IF(Table1[[#This Row],[ResolutionHours]]&lt;=4,"0-4 Hours",IF(Table1[[#This Row],[ResolutionHours]]&lt;=8,"5-8 Hours",IF(Table1[[#This Row],[ResolutionHours]]&lt;=24,"9-24 Hours",IF(Table1[[#This Row],[ResolutionHours]]&lt;=48,"25-48 Hours","48+ Hours")))))</f>
        <v>Pending</v>
      </c>
      <c r="AB721" t="str">
        <f>IF(Table1[[#This Row],[ResolutionHours]]="","",Table1[[#This Row],[ResolutionHours]]-Table1[[#This Row],[SLATargetHours]])</f>
        <v/>
      </c>
    </row>
    <row r="722" spans="1:28" x14ac:dyDescent="0.25">
      <c r="A722" t="s">
        <v>751</v>
      </c>
      <c r="B722" t="s">
        <v>35</v>
      </c>
      <c r="C722" s="1">
        <v>45464.111134259263</v>
      </c>
      <c r="D722" t="s">
        <v>36</v>
      </c>
      <c r="E722" t="s">
        <v>123</v>
      </c>
      <c r="F722" t="s">
        <v>95</v>
      </c>
      <c r="G722" t="s">
        <v>39</v>
      </c>
      <c r="H722" t="s">
        <v>54</v>
      </c>
      <c r="I722" t="s">
        <v>46</v>
      </c>
      <c r="J722" t="s">
        <v>134</v>
      </c>
      <c r="K722">
        <v>48</v>
      </c>
      <c r="L722">
        <v>2.41</v>
      </c>
      <c r="N722" s="1"/>
      <c r="O722" t="s">
        <v>57</v>
      </c>
      <c r="P722">
        <v>13389.33</v>
      </c>
      <c r="Q722" t="s">
        <v>44</v>
      </c>
      <c r="R722" t="s">
        <v>92</v>
      </c>
      <c r="S722" t="s">
        <v>68</v>
      </c>
      <c r="T722" t="s">
        <v>85</v>
      </c>
      <c r="U722" t="s">
        <v>49</v>
      </c>
      <c r="V722" t="s">
        <v>49</v>
      </c>
      <c r="W722" t="s">
        <v>57</v>
      </c>
      <c r="X722">
        <f>YEAR(Table1[[#This Row],[BookingDate]])</f>
        <v>2024</v>
      </c>
      <c r="Y722" t="str">
        <f>TEXT(Table1[[#This Row],[BookingDate]],"mmm")</f>
        <v>Jun</v>
      </c>
      <c r="Z722" t="str">
        <f>TEXT(Table1[[#This Row],[BookingDate]],"mmm-yyy")</f>
        <v>Jun-2024</v>
      </c>
      <c r="AA722" t="str">
        <f>IF(Table1[[#This Row],[ResolutionHours]]="","Pending",IF(Table1[[#This Row],[ResolutionHours]]&lt;=4,"0-4 Hours",IF(Table1[[#This Row],[ResolutionHours]]&lt;=8,"5-8 Hours",IF(Table1[[#This Row],[ResolutionHours]]&lt;=24,"9-24 Hours",IF(Table1[[#This Row],[ResolutionHours]]&lt;=48,"25-48 Hours","48+ Hours")))))</f>
        <v>Pending</v>
      </c>
      <c r="AB722" t="str">
        <f>IF(Table1[[#This Row],[ResolutionHours]]="","",Table1[[#This Row],[ResolutionHours]]-Table1[[#This Row],[SLATargetHours]])</f>
        <v/>
      </c>
    </row>
    <row r="723" spans="1:28" x14ac:dyDescent="0.25">
      <c r="A723" t="s">
        <v>833</v>
      </c>
      <c r="B723" t="s">
        <v>35</v>
      </c>
      <c r="C723" s="1">
        <v>45464.302974537037</v>
      </c>
      <c r="D723" t="s">
        <v>108</v>
      </c>
      <c r="E723" t="s">
        <v>105</v>
      </c>
      <c r="F723" t="s">
        <v>126</v>
      </c>
      <c r="G723" t="s">
        <v>39</v>
      </c>
      <c r="H723" t="s">
        <v>40</v>
      </c>
      <c r="I723" t="s">
        <v>55</v>
      </c>
      <c r="J723" t="s">
        <v>83</v>
      </c>
      <c r="K723">
        <v>4</v>
      </c>
      <c r="L723">
        <v>0.34</v>
      </c>
      <c r="M723">
        <v>2.71</v>
      </c>
      <c r="N723" s="1">
        <v>45464.416032175926</v>
      </c>
      <c r="O723" t="s">
        <v>43</v>
      </c>
      <c r="P723">
        <v>2.71</v>
      </c>
      <c r="Q723" t="s">
        <v>111</v>
      </c>
      <c r="R723" t="s">
        <v>114</v>
      </c>
      <c r="S723" t="s">
        <v>60</v>
      </c>
      <c r="T723" t="s">
        <v>93</v>
      </c>
      <c r="U723" t="s">
        <v>49</v>
      </c>
      <c r="V723" t="s">
        <v>48</v>
      </c>
      <c r="W723" t="s">
        <v>43</v>
      </c>
      <c r="X723">
        <f>YEAR(Table1[[#This Row],[BookingDate]])</f>
        <v>2024</v>
      </c>
      <c r="Y723" t="str">
        <f>TEXT(Table1[[#This Row],[BookingDate]],"mmm")</f>
        <v>Jun</v>
      </c>
      <c r="Z723" t="str">
        <f>TEXT(Table1[[#This Row],[BookingDate]],"mmm-yyy")</f>
        <v>Jun-2024</v>
      </c>
      <c r="AA723" t="str">
        <f>IF(Table1[[#This Row],[ResolutionHours]]="","Pending",IF(Table1[[#This Row],[ResolutionHours]]&lt;=4,"0-4 Hours",IF(Table1[[#This Row],[ResolutionHours]]&lt;=8,"5-8 Hours",IF(Table1[[#This Row],[ResolutionHours]]&lt;=24,"9-24 Hours",IF(Table1[[#This Row],[ResolutionHours]]&lt;=48,"25-48 Hours","48+ Hours")))))</f>
        <v>0-4 Hours</v>
      </c>
      <c r="AB723">
        <f>IF(Table1[[#This Row],[ResolutionHours]]="","",Table1[[#This Row],[ResolutionHours]]-Table1[[#This Row],[SLATargetHours]])</f>
        <v>-1.29</v>
      </c>
    </row>
    <row r="724" spans="1:28" x14ac:dyDescent="0.25">
      <c r="A724" t="s">
        <v>1979</v>
      </c>
      <c r="B724" t="s">
        <v>1116</v>
      </c>
      <c r="C724" s="1">
        <v>45464.313437500001</v>
      </c>
      <c r="D724" t="s">
        <v>36</v>
      </c>
      <c r="E724" t="s">
        <v>1129</v>
      </c>
      <c r="F724" t="s">
        <v>126</v>
      </c>
      <c r="G724" t="s">
        <v>1118</v>
      </c>
      <c r="H724" t="s">
        <v>40</v>
      </c>
      <c r="I724" t="s">
        <v>64</v>
      </c>
      <c r="J724" t="s">
        <v>74</v>
      </c>
      <c r="K724">
        <v>48</v>
      </c>
      <c r="L724">
        <v>1.53</v>
      </c>
      <c r="M724">
        <v>32.94</v>
      </c>
      <c r="N724" s="1">
        <v>45465.685848275461</v>
      </c>
      <c r="O724" t="s">
        <v>43</v>
      </c>
      <c r="P724">
        <v>32.94</v>
      </c>
      <c r="Q724" t="s">
        <v>44</v>
      </c>
      <c r="R724" t="s">
        <v>92</v>
      </c>
      <c r="S724" t="s">
        <v>60</v>
      </c>
      <c r="T724" t="s">
        <v>121</v>
      </c>
      <c r="U724" t="s">
        <v>49</v>
      </c>
      <c r="V724" t="s">
        <v>49</v>
      </c>
      <c r="W724" t="s">
        <v>43</v>
      </c>
      <c r="X724">
        <f>YEAR(Table1[[#This Row],[BookingDate]])</f>
        <v>2024</v>
      </c>
      <c r="Y724" t="str">
        <f>TEXT(Table1[[#This Row],[BookingDate]],"mmm")</f>
        <v>Jun</v>
      </c>
      <c r="Z724" t="str">
        <f>TEXT(Table1[[#This Row],[BookingDate]],"mmm-yyy")</f>
        <v>Jun-2024</v>
      </c>
      <c r="AA724" t="str">
        <f>IF(Table1[[#This Row],[ResolutionHours]]="","Pending",IF(Table1[[#This Row],[ResolutionHours]]&lt;=4,"0-4 Hours",IF(Table1[[#This Row],[ResolutionHours]]&lt;=8,"5-8 Hours",IF(Table1[[#This Row],[ResolutionHours]]&lt;=24,"9-24 Hours",IF(Table1[[#This Row],[ResolutionHours]]&lt;=48,"25-48 Hours","48+ Hours")))))</f>
        <v>25-48 Hours</v>
      </c>
      <c r="AB724">
        <f>IF(Table1[[#This Row],[ResolutionHours]]="","",Table1[[#This Row],[ResolutionHours]]-Table1[[#This Row],[SLATargetHours]])</f>
        <v>-15.060000000000002</v>
      </c>
    </row>
    <row r="725" spans="1:28" x14ac:dyDescent="0.25">
      <c r="A725" t="s">
        <v>1468</v>
      </c>
      <c r="B725" t="s">
        <v>1116</v>
      </c>
      <c r="C725" s="1">
        <v>45464.664305555547</v>
      </c>
      <c r="D725" t="s">
        <v>36</v>
      </c>
      <c r="E725" t="s">
        <v>1129</v>
      </c>
      <c r="F725" t="s">
        <v>53</v>
      </c>
      <c r="G725" t="s">
        <v>1118</v>
      </c>
      <c r="H725" t="s">
        <v>109</v>
      </c>
      <c r="I725" t="s">
        <v>82</v>
      </c>
      <c r="J725" t="s">
        <v>91</v>
      </c>
      <c r="K725">
        <v>48</v>
      </c>
      <c r="L725">
        <v>4.13</v>
      </c>
      <c r="M725">
        <v>45.09</v>
      </c>
      <c r="N725" s="1">
        <v>45466.542961064813</v>
      </c>
      <c r="O725" t="s">
        <v>43</v>
      </c>
      <c r="P725">
        <v>45.09</v>
      </c>
      <c r="Q725" t="s">
        <v>66</v>
      </c>
      <c r="R725" t="s">
        <v>67</v>
      </c>
      <c r="S725" t="s">
        <v>79</v>
      </c>
      <c r="T725" t="s">
        <v>115</v>
      </c>
      <c r="U725" t="s">
        <v>49</v>
      </c>
      <c r="V725" t="s">
        <v>49</v>
      </c>
      <c r="W725" t="s">
        <v>43</v>
      </c>
      <c r="X725">
        <f>YEAR(Table1[[#This Row],[BookingDate]])</f>
        <v>2024</v>
      </c>
      <c r="Y725" t="str">
        <f>TEXT(Table1[[#This Row],[BookingDate]],"mmm")</f>
        <v>Jun</v>
      </c>
      <c r="Z725" t="str">
        <f>TEXT(Table1[[#This Row],[BookingDate]],"mmm-yyy")</f>
        <v>Jun-2024</v>
      </c>
      <c r="AA725" t="str">
        <f>IF(Table1[[#This Row],[ResolutionHours]]="","Pending",IF(Table1[[#This Row],[ResolutionHours]]&lt;=4,"0-4 Hours",IF(Table1[[#This Row],[ResolutionHours]]&lt;=8,"5-8 Hours",IF(Table1[[#This Row],[ResolutionHours]]&lt;=24,"9-24 Hours",IF(Table1[[#This Row],[ResolutionHours]]&lt;=48,"25-48 Hours","48+ Hours")))))</f>
        <v>25-48 Hours</v>
      </c>
      <c r="AB725">
        <f>IF(Table1[[#This Row],[ResolutionHours]]="","",Table1[[#This Row],[ResolutionHours]]-Table1[[#This Row],[SLATargetHours]])</f>
        <v>-2.9099999999999966</v>
      </c>
    </row>
    <row r="726" spans="1:28" x14ac:dyDescent="0.25">
      <c r="A726" t="s">
        <v>2709</v>
      </c>
      <c r="B726" t="s">
        <v>2126</v>
      </c>
      <c r="C726" s="1">
        <v>45464.679027777784</v>
      </c>
      <c r="D726" t="s">
        <v>36</v>
      </c>
      <c r="E726" t="s">
        <v>2142</v>
      </c>
      <c r="F726" t="s">
        <v>130</v>
      </c>
      <c r="G726" t="s">
        <v>2128</v>
      </c>
      <c r="H726" t="s">
        <v>40</v>
      </c>
      <c r="I726" t="s">
        <v>55</v>
      </c>
      <c r="J726" t="s">
        <v>134</v>
      </c>
      <c r="K726">
        <v>48</v>
      </c>
      <c r="L726">
        <v>2.48</v>
      </c>
      <c r="M726">
        <v>37.9</v>
      </c>
      <c r="N726" s="1">
        <v>45466.258181342593</v>
      </c>
      <c r="O726" t="s">
        <v>43</v>
      </c>
      <c r="P726">
        <v>37.9</v>
      </c>
      <c r="Q726" t="s">
        <v>66</v>
      </c>
      <c r="R726" t="s">
        <v>45</v>
      </c>
      <c r="S726" t="s">
        <v>60</v>
      </c>
      <c r="T726" t="s">
        <v>47</v>
      </c>
      <c r="U726" t="s">
        <v>49</v>
      </c>
      <c r="V726" t="s">
        <v>49</v>
      </c>
      <c r="W726" t="s">
        <v>43</v>
      </c>
      <c r="X726">
        <f>YEAR(Table1[[#This Row],[BookingDate]])</f>
        <v>2024</v>
      </c>
      <c r="Y726" t="str">
        <f>TEXT(Table1[[#This Row],[BookingDate]],"mmm")</f>
        <v>Jun</v>
      </c>
      <c r="Z726" t="str">
        <f>TEXT(Table1[[#This Row],[BookingDate]],"mmm-yyy")</f>
        <v>Jun-2024</v>
      </c>
      <c r="AA726" t="str">
        <f>IF(Table1[[#This Row],[ResolutionHours]]="","Pending",IF(Table1[[#This Row],[ResolutionHours]]&lt;=4,"0-4 Hours",IF(Table1[[#This Row],[ResolutionHours]]&lt;=8,"5-8 Hours",IF(Table1[[#This Row],[ResolutionHours]]&lt;=24,"9-24 Hours",IF(Table1[[#This Row],[ResolutionHours]]&lt;=48,"25-48 Hours","48+ Hours")))))</f>
        <v>25-48 Hours</v>
      </c>
      <c r="AB726">
        <f>IF(Table1[[#This Row],[ResolutionHours]]="","",Table1[[#This Row],[ResolutionHours]]-Table1[[#This Row],[SLATargetHours]])</f>
        <v>-10.100000000000001</v>
      </c>
    </row>
    <row r="727" spans="1:28" x14ac:dyDescent="0.25">
      <c r="A727" t="s">
        <v>441</v>
      </c>
      <c r="B727" t="s">
        <v>35</v>
      </c>
      <c r="C727" s="1">
        <v>45464.848912037043</v>
      </c>
      <c r="D727" t="s">
        <v>51</v>
      </c>
      <c r="E727" t="s">
        <v>81</v>
      </c>
      <c r="F727" t="s">
        <v>90</v>
      </c>
      <c r="G727" t="s">
        <v>39</v>
      </c>
      <c r="H727" t="s">
        <v>109</v>
      </c>
      <c r="I727" t="s">
        <v>73</v>
      </c>
      <c r="J727" t="s">
        <v>134</v>
      </c>
      <c r="K727">
        <v>24</v>
      </c>
      <c r="L727">
        <v>1.04</v>
      </c>
      <c r="M727">
        <v>48.18</v>
      </c>
      <c r="N727" s="1">
        <v>45466.856567777781</v>
      </c>
      <c r="O727" t="s">
        <v>128</v>
      </c>
      <c r="P727">
        <v>48.18</v>
      </c>
      <c r="Q727" t="s">
        <v>44</v>
      </c>
      <c r="R727" t="s">
        <v>67</v>
      </c>
      <c r="S727" t="s">
        <v>68</v>
      </c>
      <c r="T727" t="s">
        <v>97</v>
      </c>
      <c r="U727" t="s">
        <v>49</v>
      </c>
      <c r="V727" t="s">
        <v>48</v>
      </c>
      <c r="W727" t="s">
        <v>128</v>
      </c>
      <c r="X727">
        <f>YEAR(Table1[[#This Row],[BookingDate]])</f>
        <v>2024</v>
      </c>
      <c r="Y727" t="str">
        <f>TEXT(Table1[[#This Row],[BookingDate]],"mmm")</f>
        <v>Jun</v>
      </c>
      <c r="Z727" t="str">
        <f>TEXT(Table1[[#This Row],[BookingDate]],"mmm-yyy")</f>
        <v>Jun-2024</v>
      </c>
      <c r="AA727" t="str">
        <f>IF(Table1[[#This Row],[ResolutionHours]]="","Pending",IF(Table1[[#This Row],[ResolutionHours]]&lt;=4,"0-4 Hours",IF(Table1[[#This Row],[ResolutionHours]]&lt;=8,"5-8 Hours",IF(Table1[[#This Row],[ResolutionHours]]&lt;=24,"9-24 Hours",IF(Table1[[#This Row],[ResolutionHours]]&lt;=48,"25-48 Hours","48+ Hours")))))</f>
        <v>48+ Hours</v>
      </c>
      <c r="AB727">
        <f>IF(Table1[[#This Row],[ResolutionHours]]="","",Table1[[#This Row],[ResolutionHours]]-Table1[[#This Row],[SLATargetHours]])</f>
        <v>24.18</v>
      </c>
    </row>
    <row r="728" spans="1:28" x14ac:dyDescent="0.25">
      <c r="A728" t="s">
        <v>1830</v>
      </c>
      <c r="B728" t="s">
        <v>1116</v>
      </c>
      <c r="C728" s="1">
        <v>45464.941886574074</v>
      </c>
      <c r="D728" t="s">
        <v>51</v>
      </c>
      <c r="E728" t="s">
        <v>1124</v>
      </c>
      <c r="F728" t="s">
        <v>38</v>
      </c>
      <c r="G728" t="s">
        <v>1118</v>
      </c>
      <c r="H728" t="s">
        <v>40</v>
      </c>
      <c r="I728" t="s">
        <v>73</v>
      </c>
      <c r="J728" t="s">
        <v>56</v>
      </c>
      <c r="K728">
        <v>24</v>
      </c>
      <c r="L728">
        <v>1.44</v>
      </c>
      <c r="M728">
        <v>44.12</v>
      </c>
      <c r="N728" s="1">
        <v>45466.780330868052</v>
      </c>
      <c r="O728" t="s">
        <v>128</v>
      </c>
      <c r="P728">
        <v>44.12</v>
      </c>
      <c r="Q728" t="s">
        <v>58</v>
      </c>
      <c r="R728" t="s">
        <v>59</v>
      </c>
      <c r="S728" t="s">
        <v>60</v>
      </c>
      <c r="T728" t="s">
        <v>97</v>
      </c>
      <c r="U728" t="s">
        <v>49</v>
      </c>
      <c r="V728" t="s">
        <v>49</v>
      </c>
      <c r="W728" t="s">
        <v>128</v>
      </c>
      <c r="X728">
        <f>YEAR(Table1[[#This Row],[BookingDate]])</f>
        <v>2024</v>
      </c>
      <c r="Y728" t="str">
        <f>TEXT(Table1[[#This Row],[BookingDate]],"mmm")</f>
        <v>Jun</v>
      </c>
      <c r="Z728" t="str">
        <f>TEXT(Table1[[#This Row],[BookingDate]],"mmm-yyy")</f>
        <v>Jun-2024</v>
      </c>
      <c r="AA728" t="str">
        <f>IF(Table1[[#This Row],[ResolutionHours]]="","Pending",IF(Table1[[#This Row],[ResolutionHours]]&lt;=4,"0-4 Hours",IF(Table1[[#This Row],[ResolutionHours]]&lt;=8,"5-8 Hours",IF(Table1[[#This Row],[ResolutionHours]]&lt;=24,"9-24 Hours",IF(Table1[[#This Row],[ResolutionHours]]&lt;=48,"25-48 Hours","48+ Hours")))))</f>
        <v>25-48 Hours</v>
      </c>
      <c r="AB728">
        <f>IF(Table1[[#This Row],[ResolutionHours]]="","",Table1[[#This Row],[ResolutionHours]]-Table1[[#This Row],[SLATargetHours]])</f>
        <v>20.119999999999997</v>
      </c>
    </row>
    <row r="729" spans="1:28" x14ac:dyDescent="0.25">
      <c r="A729" t="s">
        <v>624</v>
      </c>
      <c r="B729" t="s">
        <v>35</v>
      </c>
      <c r="C729" s="1">
        <v>45465.000173611108</v>
      </c>
      <c r="D729" t="s">
        <v>51</v>
      </c>
      <c r="E729" t="s">
        <v>77</v>
      </c>
      <c r="F729" t="s">
        <v>130</v>
      </c>
      <c r="G729" t="s">
        <v>39</v>
      </c>
      <c r="H729" t="s">
        <v>136</v>
      </c>
      <c r="I729" t="s">
        <v>55</v>
      </c>
      <c r="J729" t="s">
        <v>106</v>
      </c>
      <c r="K729">
        <v>24</v>
      </c>
      <c r="L729">
        <v>0.28000000000000003</v>
      </c>
      <c r="N729" s="1"/>
      <c r="O729" t="s">
        <v>57</v>
      </c>
      <c r="P729">
        <v>13368</v>
      </c>
      <c r="Q729" t="s">
        <v>44</v>
      </c>
      <c r="R729" t="s">
        <v>45</v>
      </c>
      <c r="S729" t="s">
        <v>96</v>
      </c>
      <c r="T729" t="s">
        <v>93</v>
      </c>
      <c r="U729" t="s">
        <v>49</v>
      </c>
      <c r="V729" t="s">
        <v>48</v>
      </c>
      <c r="W729" t="s">
        <v>57</v>
      </c>
      <c r="X729">
        <f>YEAR(Table1[[#This Row],[BookingDate]])</f>
        <v>2024</v>
      </c>
      <c r="Y729" t="str">
        <f>TEXT(Table1[[#This Row],[BookingDate]],"mmm")</f>
        <v>Jun</v>
      </c>
      <c r="Z729" t="str">
        <f>TEXT(Table1[[#This Row],[BookingDate]],"mmm-yyy")</f>
        <v>Jun-2024</v>
      </c>
      <c r="AA729" t="str">
        <f>IF(Table1[[#This Row],[ResolutionHours]]="","Pending",IF(Table1[[#This Row],[ResolutionHours]]&lt;=4,"0-4 Hours",IF(Table1[[#This Row],[ResolutionHours]]&lt;=8,"5-8 Hours",IF(Table1[[#This Row],[ResolutionHours]]&lt;=24,"9-24 Hours",IF(Table1[[#This Row],[ResolutionHours]]&lt;=48,"25-48 Hours","48+ Hours")))))</f>
        <v>Pending</v>
      </c>
      <c r="AB729" t="str">
        <f>IF(Table1[[#This Row],[ResolutionHours]]="","",Table1[[#This Row],[ResolutionHours]]-Table1[[#This Row],[SLATargetHours]])</f>
        <v/>
      </c>
    </row>
    <row r="730" spans="1:28" x14ac:dyDescent="0.25">
      <c r="A730" t="s">
        <v>2442</v>
      </c>
      <c r="B730" t="s">
        <v>2126</v>
      </c>
      <c r="C730" s="1">
        <v>45465.047731481478</v>
      </c>
      <c r="D730" t="s">
        <v>87</v>
      </c>
      <c r="E730" t="s">
        <v>2127</v>
      </c>
      <c r="F730" t="s">
        <v>130</v>
      </c>
      <c r="G730" t="s">
        <v>2128</v>
      </c>
      <c r="H730" t="s">
        <v>40</v>
      </c>
      <c r="I730" t="s">
        <v>73</v>
      </c>
      <c r="J730" t="s">
        <v>113</v>
      </c>
      <c r="K730">
        <v>72</v>
      </c>
      <c r="L730">
        <v>3.77</v>
      </c>
      <c r="M730">
        <v>46.52</v>
      </c>
      <c r="N730" s="1">
        <v>45466.986261481477</v>
      </c>
      <c r="O730" t="s">
        <v>43</v>
      </c>
      <c r="P730">
        <v>46.52</v>
      </c>
      <c r="Q730" t="s">
        <v>66</v>
      </c>
      <c r="R730" t="s">
        <v>59</v>
      </c>
      <c r="S730" t="s">
        <v>68</v>
      </c>
      <c r="T730" t="s">
        <v>47</v>
      </c>
      <c r="U730" t="s">
        <v>49</v>
      </c>
      <c r="V730" t="s">
        <v>49</v>
      </c>
      <c r="W730" t="s">
        <v>43</v>
      </c>
      <c r="X730">
        <f>YEAR(Table1[[#This Row],[BookingDate]])</f>
        <v>2024</v>
      </c>
      <c r="Y730" t="str">
        <f>TEXT(Table1[[#This Row],[BookingDate]],"mmm")</f>
        <v>Jun</v>
      </c>
      <c r="Z730" t="str">
        <f>TEXT(Table1[[#This Row],[BookingDate]],"mmm-yyy")</f>
        <v>Jun-2024</v>
      </c>
      <c r="AA730" t="str">
        <f>IF(Table1[[#This Row],[ResolutionHours]]="","Pending",IF(Table1[[#This Row],[ResolutionHours]]&lt;=4,"0-4 Hours",IF(Table1[[#This Row],[ResolutionHours]]&lt;=8,"5-8 Hours",IF(Table1[[#This Row],[ResolutionHours]]&lt;=24,"9-24 Hours",IF(Table1[[#This Row],[ResolutionHours]]&lt;=48,"25-48 Hours","48+ Hours")))))</f>
        <v>25-48 Hours</v>
      </c>
      <c r="AB730">
        <f>IF(Table1[[#This Row],[ResolutionHours]]="","",Table1[[#This Row],[ResolutionHours]]-Table1[[#This Row],[SLATargetHours]])</f>
        <v>-25.479999999999997</v>
      </c>
    </row>
    <row r="731" spans="1:28" x14ac:dyDescent="0.25">
      <c r="A731" t="s">
        <v>680</v>
      </c>
      <c r="B731" t="s">
        <v>35</v>
      </c>
      <c r="C731" s="1">
        <v>45465.060497685183</v>
      </c>
      <c r="D731" t="s">
        <v>36</v>
      </c>
      <c r="E731" t="s">
        <v>37</v>
      </c>
      <c r="F731" t="s">
        <v>95</v>
      </c>
      <c r="G731" t="s">
        <v>39</v>
      </c>
      <c r="H731" t="s">
        <v>54</v>
      </c>
      <c r="I731" t="s">
        <v>41</v>
      </c>
      <c r="J731" t="s">
        <v>157</v>
      </c>
      <c r="K731">
        <v>48</v>
      </c>
      <c r="L731">
        <v>4.59</v>
      </c>
      <c r="N731" s="1"/>
      <c r="O731" t="s">
        <v>57</v>
      </c>
      <c r="P731">
        <v>13366.55</v>
      </c>
      <c r="Q731" t="s">
        <v>66</v>
      </c>
      <c r="R731" t="s">
        <v>67</v>
      </c>
      <c r="S731" t="s">
        <v>96</v>
      </c>
      <c r="T731" t="s">
        <v>47</v>
      </c>
      <c r="U731" t="s">
        <v>49</v>
      </c>
      <c r="V731" t="s">
        <v>49</v>
      </c>
      <c r="W731" t="s">
        <v>57</v>
      </c>
      <c r="X731">
        <f>YEAR(Table1[[#This Row],[BookingDate]])</f>
        <v>2024</v>
      </c>
      <c r="Y731" t="str">
        <f>TEXT(Table1[[#This Row],[BookingDate]],"mmm")</f>
        <v>Jun</v>
      </c>
      <c r="Z731" t="str">
        <f>TEXT(Table1[[#This Row],[BookingDate]],"mmm-yyy")</f>
        <v>Jun-2024</v>
      </c>
      <c r="AA731" t="str">
        <f>IF(Table1[[#This Row],[ResolutionHours]]="","Pending",IF(Table1[[#This Row],[ResolutionHours]]&lt;=4,"0-4 Hours",IF(Table1[[#This Row],[ResolutionHours]]&lt;=8,"5-8 Hours",IF(Table1[[#This Row],[ResolutionHours]]&lt;=24,"9-24 Hours",IF(Table1[[#This Row],[ResolutionHours]]&lt;=48,"25-48 Hours","48+ Hours")))))</f>
        <v>Pending</v>
      </c>
      <c r="AB731" t="str">
        <f>IF(Table1[[#This Row],[ResolutionHours]]="","",Table1[[#This Row],[ResolutionHours]]-Table1[[#This Row],[SLATargetHours]])</f>
        <v/>
      </c>
    </row>
    <row r="732" spans="1:28" x14ac:dyDescent="0.25">
      <c r="A732" t="s">
        <v>1599</v>
      </c>
      <c r="B732" t="s">
        <v>1116</v>
      </c>
      <c r="C732" s="1">
        <v>45465.443773148138</v>
      </c>
      <c r="D732" t="s">
        <v>108</v>
      </c>
      <c r="E732" t="s">
        <v>1131</v>
      </c>
      <c r="F732" t="s">
        <v>72</v>
      </c>
      <c r="G732" t="s">
        <v>1118</v>
      </c>
      <c r="H732" t="s">
        <v>109</v>
      </c>
      <c r="I732" t="s">
        <v>73</v>
      </c>
      <c r="J732" t="s">
        <v>120</v>
      </c>
      <c r="K732">
        <v>4</v>
      </c>
      <c r="L732">
        <v>0.28000000000000003</v>
      </c>
      <c r="M732">
        <v>6.18</v>
      </c>
      <c r="N732" s="1">
        <v>45465.701442268517</v>
      </c>
      <c r="O732" t="s">
        <v>128</v>
      </c>
      <c r="P732">
        <v>6.18</v>
      </c>
      <c r="Q732" t="s">
        <v>111</v>
      </c>
      <c r="R732" t="s">
        <v>114</v>
      </c>
      <c r="S732" t="s">
        <v>79</v>
      </c>
      <c r="T732" t="s">
        <v>115</v>
      </c>
      <c r="U732" t="s">
        <v>49</v>
      </c>
      <c r="V732" t="s">
        <v>49</v>
      </c>
      <c r="W732" t="s">
        <v>128</v>
      </c>
      <c r="X732">
        <f>YEAR(Table1[[#This Row],[BookingDate]])</f>
        <v>2024</v>
      </c>
      <c r="Y732" t="str">
        <f>TEXT(Table1[[#This Row],[BookingDate]],"mmm")</f>
        <v>Jun</v>
      </c>
      <c r="Z732" t="str">
        <f>TEXT(Table1[[#This Row],[BookingDate]],"mmm-yyy")</f>
        <v>Jun-2024</v>
      </c>
      <c r="AA732" t="str">
        <f>IF(Table1[[#This Row],[ResolutionHours]]="","Pending",IF(Table1[[#This Row],[ResolutionHours]]&lt;=4,"0-4 Hours",IF(Table1[[#This Row],[ResolutionHours]]&lt;=8,"5-8 Hours",IF(Table1[[#This Row],[ResolutionHours]]&lt;=24,"9-24 Hours",IF(Table1[[#This Row],[ResolutionHours]]&lt;=48,"25-48 Hours","48+ Hours")))))</f>
        <v>5-8 Hours</v>
      </c>
      <c r="AB732">
        <f>IF(Table1[[#This Row],[ResolutionHours]]="","",Table1[[#This Row],[ResolutionHours]]-Table1[[#This Row],[SLATargetHours]])</f>
        <v>2.1799999999999997</v>
      </c>
    </row>
    <row r="733" spans="1:28" x14ac:dyDescent="0.25">
      <c r="A733" t="s">
        <v>2809</v>
      </c>
      <c r="B733" t="s">
        <v>2126</v>
      </c>
      <c r="C733" s="1">
        <v>45466.041006944448</v>
      </c>
      <c r="D733" t="s">
        <v>36</v>
      </c>
      <c r="E733" t="s">
        <v>2138</v>
      </c>
      <c r="F733" t="s">
        <v>126</v>
      </c>
      <c r="G733" t="s">
        <v>2128</v>
      </c>
      <c r="H733" t="s">
        <v>40</v>
      </c>
      <c r="I733" t="s">
        <v>64</v>
      </c>
      <c r="J733" t="s">
        <v>83</v>
      </c>
      <c r="K733">
        <v>48</v>
      </c>
      <c r="L733">
        <v>5.26</v>
      </c>
      <c r="M733">
        <v>18.149999999999999</v>
      </c>
      <c r="N733" s="1">
        <v>45466.797249965282</v>
      </c>
      <c r="O733" t="s">
        <v>43</v>
      </c>
      <c r="P733">
        <v>18.149999999999999</v>
      </c>
      <c r="Q733" t="s">
        <v>58</v>
      </c>
      <c r="R733" t="s">
        <v>45</v>
      </c>
      <c r="S733" t="s">
        <v>79</v>
      </c>
      <c r="T733" t="s">
        <v>61</v>
      </c>
      <c r="U733" t="s">
        <v>49</v>
      </c>
      <c r="V733" t="s">
        <v>49</v>
      </c>
      <c r="W733" t="s">
        <v>43</v>
      </c>
      <c r="X733">
        <f>YEAR(Table1[[#This Row],[BookingDate]])</f>
        <v>2024</v>
      </c>
      <c r="Y733" t="str">
        <f>TEXT(Table1[[#This Row],[BookingDate]],"mmm")</f>
        <v>Jun</v>
      </c>
      <c r="Z733" t="str">
        <f>TEXT(Table1[[#This Row],[BookingDate]],"mmm-yyy")</f>
        <v>Jun-2024</v>
      </c>
      <c r="AA733" t="str">
        <f>IF(Table1[[#This Row],[ResolutionHours]]="","Pending",IF(Table1[[#This Row],[ResolutionHours]]&lt;=4,"0-4 Hours",IF(Table1[[#This Row],[ResolutionHours]]&lt;=8,"5-8 Hours",IF(Table1[[#This Row],[ResolutionHours]]&lt;=24,"9-24 Hours",IF(Table1[[#This Row],[ResolutionHours]]&lt;=48,"25-48 Hours","48+ Hours")))))</f>
        <v>9-24 Hours</v>
      </c>
      <c r="AB733">
        <f>IF(Table1[[#This Row],[ResolutionHours]]="","",Table1[[#This Row],[ResolutionHours]]-Table1[[#This Row],[SLATargetHours]])</f>
        <v>-29.85</v>
      </c>
    </row>
    <row r="734" spans="1:28" x14ac:dyDescent="0.25">
      <c r="A734" t="s">
        <v>968</v>
      </c>
      <c r="B734" t="s">
        <v>35</v>
      </c>
      <c r="C734" s="1">
        <v>45466.382106481477</v>
      </c>
      <c r="D734" t="s">
        <v>51</v>
      </c>
      <c r="E734" t="s">
        <v>77</v>
      </c>
      <c r="F734" t="s">
        <v>38</v>
      </c>
      <c r="G734" t="s">
        <v>39</v>
      </c>
      <c r="H734" t="s">
        <v>109</v>
      </c>
      <c r="I734" t="s">
        <v>64</v>
      </c>
      <c r="J734" t="s">
        <v>91</v>
      </c>
      <c r="K734">
        <v>24</v>
      </c>
      <c r="L734">
        <v>4.09</v>
      </c>
      <c r="M734">
        <v>8.6199999999999992</v>
      </c>
      <c r="N734" s="1">
        <v>45466.741261192132</v>
      </c>
      <c r="O734" t="s">
        <v>43</v>
      </c>
      <c r="P734">
        <v>8.6199999999999992</v>
      </c>
      <c r="Q734" t="s">
        <v>58</v>
      </c>
      <c r="R734" t="s">
        <v>59</v>
      </c>
      <c r="S734" t="s">
        <v>96</v>
      </c>
      <c r="T734" t="s">
        <v>100</v>
      </c>
      <c r="U734" t="s">
        <v>49</v>
      </c>
      <c r="V734" t="s">
        <v>49</v>
      </c>
      <c r="W734" t="s">
        <v>43</v>
      </c>
      <c r="X734">
        <f>YEAR(Table1[[#This Row],[BookingDate]])</f>
        <v>2024</v>
      </c>
      <c r="Y734" t="str">
        <f>TEXT(Table1[[#This Row],[BookingDate]],"mmm")</f>
        <v>Jun</v>
      </c>
      <c r="Z734" t="str">
        <f>TEXT(Table1[[#This Row],[BookingDate]],"mmm-yyy")</f>
        <v>Jun-2024</v>
      </c>
      <c r="AA734" t="str">
        <f>IF(Table1[[#This Row],[ResolutionHours]]="","Pending",IF(Table1[[#This Row],[ResolutionHours]]&lt;=4,"0-4 Hours",IF(Table1[[#This Row],[ResolutionHours]]&lt;=8,"5-8 Hours",IF(Table1[[#This Row],[ResolutionHours]]&lt;=24,"9-24 Hours",IF(Table1[[#This Row],[ResolutionHours]]&lt;=48,"25-48 Hours","48+ Hours")))))</f>
        <v>9-24 Hours</v>
      </c>
      <c r="AB734">
        <f>IF(Table1[[#This Row],[ResolutionHours]]="","",Table1[[#This Row],[ResolutionHours]]-Table1[[#This Row],[SLATargetHours]])</f>
        <v>-15.38</v>
      </c>
    </row>
    <row r="735" spans="1:28" x14ac:dyDescent="0.25">
      <c r="A735" t="s">
        <v>303</v>
      </c>
      <c r="B735" t="s">
        <v>35</v>
      </c>
      <c r="C735" s="1">
        <v>45466.538136574083</v>
      </c>
      <c r="D735" t="s">
        <v>51</v>
      </c>
      <c r="E735" t="s">
        <v>71</v>
      </c>
      <c r="F735" t="s">
        <v>126</v>
      </c>
      <c r="G735" t="s">
        <v>39</v>
      </c>
      <c r="H735" t="s">
        <v>63</v>
      </c>
      <c r="I735" t="s">
        <v>73</v>
      </c>
      <c r="J735" t="s">
        <v>88</v>
      </c>
      <c r="K735">
        <v>24</v>
      </c>
      <c r="L735">
        <v>0.62</v>
      </c>
      <c r="N735" s="1"/>
      <c r="O735" t="s">
        <v>57</v>
      </c>
      <c r="P735">
        <v>13331.08</v>
      </c>
      <c r="Q735" t="s">
        <v>44</v>
      </c>
      <c r="R735" t="s">
        <v>67</v>
      </c>
      <c r="S735" t="s">
        <v>68</v>
      </c>
      <c r="T735" t="s">
        <v>69</v>
      </c>
      <c r="U735" t="s">
        <v>49</v>
      </c>
      <c r="V735" t="s">
        <v>49</v>
      </c>
      <c r="W735" t="s">
        <v>57</v>
      </c>
      <c r="X735">
        <f>YEAR(Table1[[#This Row],[BookingDate]])</f>
        <v>2024</v>
      </c>
      <c r="Y735" t="str">
        <f>TEXT(Table1[[#This Row],[BookingDate]],"mmm")</f>
        <v>Jun</v>
      </c>
      <c r="Z735" t="str">
        <f>TEXT(Table1[[#This Row],[BookingDate]],"mmm-yyy")</f>
        <v>Jun-2024</v>
      </c>
      <c r="AA735" t="str">
        <f>IF(Table1[[#This Row],[ResolutionHours]]="","Pending",IF(Table1[[#This Row],[ResolutionHours]]&lt;=4,"0-4 Hours",IF(Table1[[#This Row],[ResolutionHours]]&lt;=8,"5-8 Hours",IF(Table1[[#This Row],[ResolutionHours]]&lt;=24,"9-24 Hours",IF(Table1[[#This Row],[ResolutionHours]]&lt;=48,"25-48 Hours","48+ Hours")))))</f>
        <v>Pending</v>
      </c>
      <c r="AB735" t="str">
        <f>IF(Table1[[#This Row],[ResolutionHours]]="","",Table1[[#This Row],[ResolutionHours]]-Table1[[#This Row],[SLATargetHours]])</f>
        <v/>
      </c>
    </row>
    <row r="736" spans="1:28" x14ac:dyDescent="0.25">
      <c r="A736" t="s">
        <v>1439</v>
      </c>
      <c r="B736" t="s">
        <v>1116</v>
      </c>
      <c r="C736" s="1">
        <v>45466.579212962963</v>
      </c>
      <c r="D736" t="s">
        <v>87</v>
      </c>
      <c r="E736" t="s">
        <v>1140</v>
      </c>
      <c r="F736" t="s">
        <v>38</v>
      </c>
      <c r="G736" t="s">
        <v>1118</v>
      </c>
      <c r="H736" t="s">
        <v>40</v>
      </c>
      <c r="I736" t="s">
        <v>55</v>
      </c>
      <c r="J736" t="s">
        <v>106</v>
      </c>
      <c r="K736">
        <v>72</v>
      </c>
      <c r="L736">
        <v>4.7300000000000004</v>
      </c>
      <c r="M736">
        <v>141.07</v>
      </c>
      <c r="N736" s="1">
        <v>45472.457082141213</v>
      </c>
      <c r="O736" t="s">
        <v>128</v>
      </c>
      <c r="P736">
        <v>141.07</v>
      </c>
      <c r="Q736" t="s">
        <v>66</v>
      </c>
      <c r="R736" t="s">
        <v>92</v>
      </c>
      <c r="S736" t="s">
        <v>46</v>
      </c>
      <c r="T736" t="s">
        <v>115</v>
      </c>
      <c r="U736" t="s">
        <v>49</v>
      </c>
      <c r="V736" t="s">
        <v>49</v>
      </c>
      <c r="W736" t="s">
        <v>128</v>
      </c>
      <c r="X736">
        <f>YEAR(Table1[[#This Row],[BookingDate]])</f>
        <v>2024</v>
      </c>
      <c r="Y736" t="str">
        <f>TEXT(Table1[[#This Row],[BookingDate]],"mmm")</f>
        <v>Jun</v>
      </c>
      <c r="Z736" t="str">
        <f>TEXT(Table1[[#This Row],[BookingDate]],"mmm-yyy")</f>
        <v>Jun-2024</v>
      </c>
      <c r="AA736" t="str">
        <f>IF(Table1[[#This Row],[ResolutionHours]]="","Pending",IF(Table1[[#This Row],[ResolutionHours]]&lt;=4,"0-4 Hours",IF(Table1[[#This Row],[ResolutionHours]]&lt;=8,"5-8 Hours",IF(Table1[[#This Row],[ResolutionHours]]&lt;=24,"9-24 Hours",IF(Table1[[#This Row],[ResolutionHours]]&lt;=48,"25-48 Hours","48+ Hours")))))</f>
        <v>48+ Hours</v>
      </c>
      <c r="AB736">
        <f>IF(Table1[[#This Row],[ResolutionHours]]="","",Table1[[#This Row],[ResolutionHours]]-Table1[[#This Row],[SLATargetHours]])</f>
        <v>69.069999999999993</v>
      </c>
    </row>
    <row r="737" spans="1:28" x14ac:dyDescent="0.25">
      <c r="A737" t="s">
        <v>211</v>
      </c>
      <c r="B737" t="s">
        <v>35</v>
      </c>
      <c r="C737" s="1">
        <v>45467.116736111107</v>
      </c>
      <c r="D737" t="s">
        <v>51</v>
      </c>
      <c r="E737" t="s">
        <v>37</v>
      </c>
      <c r="F737" t="s">
        <v>90</v>
      </c>
      <c r="G737" t="s">
        <v>39</v>
      </c>
      <c r="H737" t="s">
        <v>63</v>
      </c>
      <c r="I737" t="s">
        <v>41</v>
      </c>
      <c r="J737" t="s">
        <v>56</v>
      </c>
      <c r="K737">
        <v>24</v>
      </c>
      <c r="L737">
        <v>2.4500000000000002</v>
      </c>
      <c r="N737" s="1"/>
      <c r="O737" t="s">
        <v>57</v>
      </c>
      <c r="P737">
        <v>13317.2</v>
      </c>
      <c r="Q737" t="s">
        <v>66</v>
      </c>
      <c r="R737" t="s">
        <v>67</v>
      </c>
      <c r="S737" t="s">
        <v>79</v>
      </c>
      <c r="T737" t="s">
        <v>93</v>
      </c>
      <c r="U737" t="s">
        <v>49</v>
      </c>
      <c r="V737" t="s">
        <v>49</v>
      </c>
      <c r="W737" t="s">
        <v>57</v>
      </c>
      <c r="X737">
        <f>YEAR(Table1[[#This Row],[BookingDate]])</f>
        <v>2024</v>
      </c>
      <c r="Y737" t="str">
        <f>TEXT(Table1[[#This Row],[BookingDate]],"mmm")</f>
        <v>Jun</v>
      </c>
      <c r="Z737" t="str">
        <f>TEXT(Table1[[#This Row],[BookingDate]],"mmm-yyy")</f>
        <v>Jun-2024</v>
      </c>
      <c r="AA737" t="str">
        <f>IF(Table1[[#This Row],[ResolutionHours]]="","Pending",IF(Table1[[#This Row],[ResolutionHours]]&lt;=4,"0-4 Hours",IF(Table1[[#This Row],[ResolutionHours]]&lt;=8,"5-8 Hours",IF(Table1[[#This Row],[ResolutionHours]]&lt;=24,"9-24 Hours",IF(Table1[[#This Row],[ResolutionHours]]&lt;=48,"25-48 Hours","48+ Hours")))))</f>
        <v>Pending</v>
      </c>
      <c r="AB737" t="str">
        <f>IF(Table1[[#This Row],[ResolutionHours]]="","",Table1[[#This Row],[ResolutionHours]]-Table1[[#This Row],[SLATargetHours]])</f>
        <v/>
      </c>
    </row>
    <row r="738" spans="1:28" x14ac:dyDescent="0.25">
      <c r="A738" t="s">
        <v>707</v>
      </c>
      <c r="B738" t="s">
        <v>35</v>
      </c>
      <c r="C738" s="1">
        <v>45467.350821759261</v>
      </c>
      <c r="D738" t="s">
        <v>36</v>
      </c>
      <c r="E738" t="s">
        <v>71</v>
      </c>
      <c r="F738" t="s">
        <v>38</v>
      </c>
      <c r="G738" t="s">
        <v>39</v>
      </c>
      <c r="H738" t="s">
        <v>63</v>
      </c>
      <c r="I738" t="s">
        <v>55</v>
      </c>
      <c r="J738" t="s">
        <v>120</v>
      </c>
      <c r="K738">
        <v>48</v>
      </c>
      <c r="L738">
        <v>5.72</v>
      </c>
      <c r="N738" s="1"/>
      <c r="O738" t="s">
        <v>57</v>
      </c>
      <c r="P738">
        <v>13311.58</v>
      </c>
      <c r="Q738" t="s">
        <v>58</v>
      </c>
      <c r="R738" t="s">
        <v>59</v>
      </c>
      <c r="S738" t="s">
        <v>96</v>
      </c>
      <c r="T738" t="s">
        <v>61</v>
      </c>
      <c r="U738" t="s">
        <v>49</v>
      </c>
      <c r="V738" t="s">
        <v>49</v>
      </c>
      <c r="W738" t="s">
        <v>57</v>
      </c>
      <c r="X738">
        <f>YEAR(Table1[[#This Row],[BookingDate]])</f>
        <v>2024</v>
      </c>
      <c r="Y738" t="str">
        <f>TEXT(Table1[[#This Row],[BookingDate]],"mmm")</f>
        <v>Jun</v>
      </c>
      <c r="Z738" t="str">
        <f>TEXT(Table1[[#This Row],[BookingDate]],"mmm-yyy")</f>
        <v>Jun-2024</v>
      </c>
      <c r="AA738" t="str">
        <f>IF(Table1[[#This Row],[ResolutionHours]]="","Pending",IF(Table1[[#This Row],[ResolutionHours]]&lt;=4,"0-4 Hours",IF(Table1[[#This Row],[ResolutionHours]]&lt;=8,"5-8 Hours",IF(Table1[[#This Row],[ResolutionHours]]&lt;=24,"9-24 Hours",IF(Table1[[#This Row],[ResolutionHours]]&lt;=48,"25-48 Hours","48+ Hours")))))</f>
        <v>Pending</v>
      </c>
      <c r="AB738" t="str">
        <f>IF(Table1[[#This Row],[ResolutionHours]]="","",Table1[[#This Row],[ResolutionHours]]-Table1[[#This Row],[SLATargetHours]])</f>
        <v/>
      </c>
    </row>
    <row r="739" spans="1:28" x14ac:dyDescent="0.25">
      <c r="A739" t="s">
        <v>3073</v>
      </c>
      <c r="B739" t="s">
        <v>2126</v>
      </c>
      <c r="C739" s="1">
        <v>45467.372835648152</v>
      </c>
      <c r="D739" t="s">
        <v>87</v>
      </c>
      <c r="E739" t="s">
        <v>2142</v>
      </c>
      <c r="F739" t="s">
        <v>53</v>
      </c>
      <c r="G739" t="s">
        <v>2128</v>
      </c>
      <c r="H739" t="s">
        <v>40</v>
      </c>
      <c r="I739" t="s">
        <v>73</v>
      </c>
      <c r="J739" t="s">
        <v>132</v>
      </c>
      <c r="K739">
        <v>72</v>
      </c>
      <c r="L739">
        <v>7.65</v>
      </c>
      <c r="M739">
        <v>31.07</v>
      </c>
      <c r="N739" s="1">
        <v>45468.667418124998</v>
      </c>
      <c r="O739" t="s">
        <v>43</v>
      </c>
      <c r="P739">
        <v>31.07</v>
      </c>
      <c r="Q739" t="s">
        <v>66</v>
      </c>
      <c r="R739" t="s">
        <v>59</v>
      </c>
      <c r="S739" t="s">
        <v>96</v>
      </c>
      <c r="T739" t="s">
        <v>75</v>
      </c>
      <c r="U739" t="s">
        <v>48</v>
      </c>
      <c r="V739" t="s">
        <v>49</v>
      </c>
      <c r="W739" t="s">
        <v>43</v>
      </c>
      <c r="X739">
        <f>YEAR(Table1[[#This Row],[BookingDate]])</f>
        <v>2024</v>
      </c>
      <c r="Y739" t="str">
        <f>TEXT(Table1[[#This Row],[BookingDate]],"mmm")</f>
        <v>Jun</v>
      </c>
      <c r="Z739" t="str">
        <f>TEXT(Table1[[#This Row],[BookingDate]],"mmm-yyy")</f>
        <v>Jun-2024</v>
      </c>
      <c r="AA739" t="str">
        <f>IF(Table1[[#This Row],[ResolutionHours]]="","Pending",IF(Table1[[#This Row],[ResolutionHours]]&lt;=4,"0-4 Hours",IF(Table1[[#This Row],[ResolutionHours]]&lt;=8,"5-8 Hours",IF(Table1[[#This Row],[ResolutionHours]]&lt;=24,"9-24 Hours",IF(Table1[[#This Row],[ResolutionHours]]&lt;=48,"25-48 Hours","48+ Hours")))))</f>
        <v>25-48 Hours</v>
      </c>
      <c r="AB739">
        <f>IF(Table1[[#This Row],[ResolutionHours]]="","",Table1[[#This Row],[ResolutionHours]]-Table1[[#This Row],[SLATargetHours]])</f>
        <v>-40.93</v>
      </c>
    </row>
    <row r="740" spans="1:28" x14ac:dyDescent="0.25">
      <c r="A740" t="s">
        <v>1960</v>
      </c>
      <c r="B740" t="s">
        <v>1116</v>
      </c>
      <c r="C740" s="1">
        <v>45467.416250000002</v>
      </c>
      <c r="D740" t="s">
        <v>51</v>
      </c>
      <c r="E740" t="s">
        <v>1120</v>
      </c>
      <c r="F740" t="s">
        <v>53</v>
      </c>
      <c r="G740" t="s">
        <v>1118</v>
      </c>
      <c r="H740" t="s">
        <v>54</v>
      </c>
      <c r="I740" t="s">
        <v>41</v>
      </c>
      <c r="J740" t="s">
        <v>113</v>
      </c>
      <c r="K740">
        <v>24</v>
      </c>
      <c r="L740">
        <v>0.45</v>
      </c>
      <c r="N740" s="1"/>
      <c r="O740" t="s">
        <v>57</v>
      </c>
      <c r="P740">
        <v>13310.01</v>
      </c>
      <c r="Q740" t="s">
        <v>44</v>
      </c>
      <c r="R740" t="s">
        <v>67</v>
      </c>
      <c r="S740" t="s">
        <v>60</v>
      </c>
      <c r="T740" t="s">
        <v>97</v>
      </c>
      <c r="U740" t="s">
        <v>49</v>
      </c>
      <c r="V740" t="s">
        <v>49</v>
      </c>
      <c r="W740" t="s">
        <v>57</v>
      </c>
      <c r="X740">
        <f>YEAR(Table1[[#This Row],[BookingDate]])</f>
        <v>2024</v>
      </c>
      <c r="Y740" t="str">
        <f>TEXT(Table1[[#This Row],[BookingDate]],"mmm")</f>
        <v>Jun</v>
      </c>
      <c r="Z740" t="str">
        <f>TEXT(Table1[[#This Row],[BookingDate]],"mmm-yyy")</f>
        <v>Jun-2024</v>
      </c>
      <c r="AA740" t="str">
        <f>IF(Table1[[#This Row],[ResolutionHours]]="","Pending",IF(Table1[[#This Row],[ResolutionHours]]&lt;=4,"0-4 Hours",IF(Table1[[#This Row],[ResolutionHours]]&lt;=8,"5-8 Hours",IF(Table1[[#This Row],[ResolutionHours]]&lt;=24,"9-24 Hours",IF(Table1[[#This Row],[ResolutionHours]]&lt;=48,"25-48 Hours","48+ Hours")))))</f>
        <v>Pending</v>
      </c>
      <c r="AB740" t="str">
        <f>IF(Table1[[#This Row],[ResolutionHours]]="","",Table1[[#This Row],[ResolutionHours]]-Table1[[#This Row],[SLATargetHours]])</f>
        <v/>
      </c>
    </row>
    <row r="741" spans="1:28" x14ac:dyDescent="0.25">
      <c r="A741" t="s">
        <v>2716</v>
      </c>
      <c r="B741" t="s">
        <v>2126</v>
      </c>
      <c r="C741" s="1">
        <v>45467.991365740738</v>
      </c>
      <c r="D741" t="s">
        <v>51</v>
      </c>
      <c r="E741" t="s">
        <v>2127</v>
      </c>
      <c r="F741" t="s">
        <v>95</v>
      </c>
      <c r="G741" t="s">
        <v>2128</v>
      </c>
      <c r="H741" t="s">
        <v>54</v>
      </c>
      <c r="I741" t="s">
        <v>82</v>
      </c>
      <c r="J741" t="s">
        <v>160</v>
      </c>
      <c r="K741">
        <v>24</v>
      </c>
      <c r="L741">
        <v>0.1</v>
      </c>
      <c r="N741" s="1"/>
      <c r="O741" t="s">
        <v>57</v>
      </c>
      <c r="P741">
        <v>13296.21</v>
      </c>
      <c r="Q741" t="s">
        <v>58</v>
      </c>
      <c r="R741" t="s">
        <v>92</v>
      </c>
      <c r="S741" t="s">
        <v>68</v>
      </c>
      <c r="T741" t="s">
        <v>85</v>
      </c>
      <c r="U741" t="s">
        <v>49</v>
      </c>
      <c r="V741" t="s">
        <v>49</v>
      </c>
      <c r="W741" t="s">
        <v>57</v>
      </c>
      <c r="X741">
        <f>YEAR(Table1[[#This Row],[BookingDate]])</f>
        <v>2024</v>
      </c>
      <c r="Y741" t="str">
        <f>TEXT(Table1[[#This Row],[BookingDate]],"mmm")</f>
        <v>Jun</v>
      </c>
      <c r="Z741" t="str">
        <f>TEXT(Table1[[#This Row],[BookingDate]],"mmm-yyy")</f>
        <v>Jun-2024</v>
      </c>
      <c r="AA741" t="str">
        <f>IF(Table1[[#This Row],[ResolutionHours]]="","Pending",IF(Table1[[#This Row],[ResolutionHours]]&lt;=4,"0-4 Hours",IF(Table1[[#This Row],[ResolutionHours]]&lt;=8,"5-8 Hours",IF(Table1[[#This Row],[ResolutionHours]]&lt;=24,"9-24 Hours",IF(Table1[[#This Row],[ResolutionHours]]&lt;=48,"25-48 Hours","48+ Hours")))))</f>
        <v>Pending</v>
      </c>
      <c r="AB741" t="str">
        <f>IF(Table1[[#This Row],[ResolutionHours]]="","",Table1[[#This Row],[ResolutionHours]]-Table1[[#This Row],[SLATargetHours]])</f>
        <v/>
      </c>
    </row>
    <row r="742" spans="1:28" x14ac:dyDescent="0.25">
      <c r="A742" t="s">
        <v>2693</v>
      </c>
      <c r="B742" t="s">
        <v>2126</v>
      </c>
      <c r="C742" s="1">
        <v>45468.02920138889</v>
      </c>
      <c r="D742" t="s">
        <v>87</v>
      </c>
      <c r="E742" t="s">
        <v>2136</v>
      </c>
      <c r="F742" t="s">
        <v>72</v>
      </c>
      <c r="G742" t="s">
        <v>2128</v>
      </c>
      <c r="H742" t="s">
        <v>40</v>
      </c>
      <c r="I742" t="s">
        <v>73</v>
      </c>
      <c r="J742" t="s">
        <v>65</v>
      </c>
      <c r="K742">
        <v>72</v>
      </c>
      <c r="L742">
        <v>5.64</v>
      </c>
      <c r="M742">
        <v>43.91</v>
      </c>
      <c r="N742" s="1">
        <v>45469.858751643522</v>
      </c>
      <c r="O742" t="s">
        <v>43</v>
      </c>
      <c r="P742">
        <v>43.91</v>
      </c>
      <c r="Q742" t="s">
        <v>44</v>
      </c>
      <c r="R742" t="s">
        <v>92</v>
      </c>
      <c r="S742" t="s">
        <v>96</v>
      </c>
      <c r="T742" t="s">
        <v>61</v>
      </c>
      <c r="U742" t="s">
        <v>49</v>
      </c>
      <c r="V742" t="s">
        <v>49</v>
      </c>
      <c r="W742" t="s">
        <v>43</v>
      </c>
      <c r="X742">
        <f>YEAR(Table1[[#This Row],[BookingDate]])</f>
        <v>2024</v>
      </c>
      <c r="Y742" t="str">
        <f>TEXT(Table1[[#This Row],[BookingDate]],"mmm")</f>
        <v>Jun</v>
      </c>
      <c r="Z742" t="str">
        <f>TEXT(Table1[[#This Row],[BookingDate]],"mmm-yyy")</f>
        <v>Jun-2024</v>
      </c>
      <c r="AA742" t="str">
        <f>IF(Table1[[#This Row],[ResolutionHours]]="","Pending",IF(Table1[[#This Row],[ResolutionHours]]&lt;=4,"0-4 Hours",IF(Table1[[#This Row],[ResolutionHours]]&lt;=8,"5-8 Hours",IF(Table1[[#This Row],[ResolutionHours]]&lt;=24,"9-24 Hours",IF(Table1[[#This Row],[ResolutionHours]]&lt;=48,"25-48 Hours","48+ Hours")))))</f>
        <v>25-48 Hours</v>
      </c>
      <c r="AB742">
        <f>IF(Table1[[#This Row],[ResolutionHours]]="","",Table1[[#This Row],[ResolutionHours]]-Table1[[#This Row],[SLATargetHours]])</f>
        <v>-28.090000000000003</v>
      </c>
    </row>
    <row r="743" spans="1:28" x14ac:dyDescent="0.25">
      <c r="A743" t="s">
        <v>946</v>
      </c>
      <c r="B743" t="s">
        <v>35</v>
      </c>
      <c r="C743" s="1">
        <v>45468.045300925929</v>
      </c>
      <c r="D743" t="s">
        <v>51</v>
      </c>
      <c r="E743" t="s">
        <v>123</v>
      </c>
      <c r="F743" t="s">
        <v>53</v>
      </c>
      <c r="G743" t="s">
        <v>39</v>
      </c>
      <c r="H743" t="s">
        <v>136</v>
      </c>
      <c r="I743" t="s">
        <v>46</v>
      </c>
      <c r="J743" t="s">
        <v>65</v>
      </c>
      <c r="K743">
        <v>24</v>
      </c>
      <c r="L743">
        <v>0.43</v>
      </c>
      <c r="N743" s="1"/>
      <c r="O743" t="s">
        <v>57</v>
      </c>
      <c r="P743">
        <v>13294.91</v>
      </c>
      <c r="Q743" t="s">
        <v>66</v>
      </c>
      <c r="R743" t="s">
        <v>92</v>
      </c>
      <c r="S743" t="s">
        <v>46</v>
      </c>
      <c r="T743" t="s">
        <v>93</v>
      </c>
      <c r="U743" t="s">
        <v>49</v>
      </c>
      <c r="V743" t="s">
        <v>48</v>
      </c>
      <c r="W743" t="s">
        <v>57</v>
      </c>
      <c r="X743">
        <f>YEAR(Table1[[#This Row],[BookingDate]])</f>
        <v>2024</v>
      </c>
      <c r="Y743" t="str">
        <f>TEXT(Table1[[#This Row],[BookingDate]],"mmm")</f>
        <v>Jun</v>
      </c>
      <c r="Z743" t="str">
        <f>TEXT(Table1[[#This Row],[BookingDate]],"mmm-yyy")</f>
        <v>Jun-2024</v>
      </c>
      <c r="AA743" t="str">
        <f>IF(Table1[[#This Row],[ResolutionHours]]="","Pending",IF(Table1[[#This Row],[ResolutionHours]]&lt;=4,"0-4 Hours",IF(Table1[[#This Row],[ResolutionHours]]&lt;=8,"5-8 Hours",IF(Table1[[#This Row],[ResolutionHours]]&lt;=24,"9-24 Hours",IF(Table1[[#This Row],[ResolutionHours]]&lt;=48,"25-48 Hours","48+ Hours")))))</f>
        <v>Pending</v>
      </c>
      <c r="AB743" t="str">
        <f>IF(Table1[[#This Row],[ResolutionHours]]="","",Table1[[#This Row],[ResolutionHours]]-Table1[[#This Row],[SLATargetHours]])</f>
        <v/>
      </c>
    </row>
    <row r="744" spans="1:28" x14ac:dyDescent="0.25">
      <c r="A744" t="s">
        <v>2631</v>
      </c>
      <c r="B744" t="s">
        <v>2126</v>
      </c>
      <c r="C744" s="1">
        <v>45468.100219907406</v>
      </c>
      <c r="D744" t="s">
        <v>87</v>
      </c>
      <c r="E744" t="s">
        <v>2153</v>
      </c>
      <c r="F744" t="s">
        <v>130</v>
      </c>
      <c r="G744" t="s">
        <v>2128</v>
      </c>
      <c r="H744" t="s">
        <v>40</v>
      </c>
      <c r="I744" t="s">
        <v>82</v>
      </c>
      <c r="J744" t="s">
        <v>160</v>
      </c>
      <c r="K744">
        <v>72</v>
      </c>
      <c r="L744">
        <v>3.27</v>
      </c>
      <c r="M744">
        <v>38.08</v>
      </c>
      <c r="N744" s="1">
        <v>45469.686866956021</v>
      </c>
      <c r="O744" t="s">
        <v>43</v>
      </c>
      <c r="P744">
        <v>38.08</v>
      </c>
      <c r="Q744" t="s">
        <v>58</v>
      </c>
      <c r="R744" t="s">
        <v>59</v>
      </c>
      <c r="S744" t="s">
        <v>79</v>
      </c>
      <c r="T744" t="s">
        <v>93</v>
      </c>
      <c r="U744" t="s">
        <v>49</v>
      </c>
      <c r="V744" t="s">
        <v>49</v>
      </c>
      <c r="W744" t="s">
        <v>43</v>
      </c>
      <c r="X744">
        <f>YEAR(Table1[[#This Row],[BookingDate]])</f>
        <v>2024</v>
      </c>
      <c r="Y744" t="str">
        <f>TEXT(Table1[[#This Row],[BookingDate]],"mmm")</f>
        <v>Jun</v>
      </c>
      <c r="Z744" t="str">
        <f>TEXT(Table1[[#This Row],[BookingDate]],"mmm-yyy")</f>
        <v>Jun-2024</v>
      </c>
      <c r="AA744" t="str">
        <f>IF(Table1[[#This Row],[ResolutionHours]]="","Pending",IF(Table1[[#This Row],[ResolutionHours]]&lt;=4,"0-4 Hours",IF(Table1[[#This Row],[ResolutionHours]]&lt;=8,"5-8 Hours",IF(Table1[[#This Row],[ResolutionHours]]&lt;=24,"9-24 Hours",IF(Table1[[#This Row],[ResolutionHours]]&lt;=48,"25-48 Hours","48+ Hours")))))</f>
        <v>25-48 Hours</v>
      </c>
      <c r="AB744">
        <f>IF(Table1[[#This Row],[ResolutionHours]]="","",Table1[[#This Row],[ResolutionHours]]-Table1[[#This Row],[SLATargetHours]])</f>
        <v>-33.92</v>
      </c>
    </row>
    <row r="745" spans="1:28" x14ac:dyDescent="0.25">
      <c r="A745" t="s">
        <v>498</v>
      </c>
      <c r="B745" t="s">
        <v>35</v>
      </c>
      <c r="C745" s="1">
        <v>45468.14947916667</v>
      </c>
      <c r="D745" t="s">
        <v>51</v>
      </c>
      <c r="E745" t="s">
        <v>102</v>
      </c>
      <c r="F745" t="s">
        <v>72</v>
      </c>
      <c r="G745" t="s">
        <v>39</v>
      </c>
      <c r="H745" t="s">
        <v>40</v>
      </c>
      <c r="I745" t="s">
        <v>55</v>
      </c>
      <c r="J745" t="s">
        <v>78</v>
      </c>
      <c r="K745">
        <v>24</v>
      </c>
      <c r="L745">
        <v>1.99</v>
      </c>
      <c r="M745">
        <v>11.25</v>
      </c>
      <c r="N745" s="1">
        <v>45468.618221400473</v>
      </c>
      <c r="O745" t="s">
        <v>43</v>
      </c>
      <c r="P745">
        <v>11.25</v>
      </c>
      <c r="Q745" t="s">
        <v>66</v>
      </c>
      <c r="R745" t="s">
        <v>67</v>
      </c>
      <c r="S745" t="s">
        <v>79</v>
      </c>
      <c r="T745" t="s">
        <v>100</v>
      </c>
      <c r="U745" t="s">
        <v>49</v>
      </c>
      <c r="V745" t="s">
        <v>49</v>
      </c>
      <c r="W745" t="s">
        <v>43</v>
      </c>
      <c r="X745">
        <f>YEAR(Table1[[#This Row],[BookingDate]])</f>
        <v>2024</v>
      </c>
      <c r="Y745" t="str">
        <f>TEXT(Table1[[#This Row],[BookingDate]],"mmm")</f>
        <v>Jun</v>
      </c>
      <c r="Z745" t="str">
        <f>TEXT(Table1[[#This Row],[BookingDate]],"mmm-yyy")</f>
        <v>Jun-2024</v>
      </c>
      <c r="AA745" t="str">
        <f>IF(Table1[[#This Row],[ResolutionHours]]="","Pending",IF(Table1[[#This Row],[ResolutionHours]]&lt;=4,"0-4 Hours",IF(Table1[[#This Row],[ResolutionHours]]&lt;=8,"5-8 Hours",IF(Table1[[#This Row],[ResolutionHours]]&lt;=24,"9-24 Hours",IF(Table1[[#This Row],[ResolutionHours]]&lt;=48,"25-48 Hours","48+ Hours")))))</f>
        <v>9-24 Hours</v>
      </c>
      <c r="AB745">
        <f>IF(Table1[[#This Row],[ResolutionHours]]="","",Table1[[#This Row],[ResolutionHours]]-Table1[[#This Row],[SLATargetHours]])</f>
        <v>-12.75</v>
      </c>
    </row>
    <row r="746" spans="1:28" x14ac:dyDescent="0.25">
      <c r="A746" t="s">
        <v>1780</v>
      </c>
      <c r="B746" t="s">
        <v>1116</v>
      </c>
      <c r="C746" s="1">
        <v>45468.242569444446</v>
      </c>
      <c r="D746" t="s">
        <v>51</v>
      </c>
      <c r="E746" t="s">
        <v>1126</v>
      </c>
      <c r="F746" t="s">
        <v>130</v>
      </c>
      <c r="G746" t="s">
        <v>1118</v>
      </c>
      <c r="H746" t="s">
        <v>54</v>
      </c>
      <c r="I746" t="s">
        <v>55</v>
      </c>
      <c r="J746" t="s">
        <v>134</v>
      </c>
      <c r="K746">
        <v>24</v>
      </c>
      <c r="L746">
        <v>1.48</v>
      </c>
      <c r="N746" s="1"/>
      <c r="O746" t="s">
        <v>57</v>
      </c>
      <c r="P746">
        <v>13290.18</v>
      </c>
      <c r="Q746" t="s">
        <v>66</v>
      </c>
      <c r="R746" t="s">
        <v>92</v>
      </c>
      <c r="S746" t="s">
        <v>46</v>
      </c>
      <c r="T746" t="s">
        <v>75</v>
      </c>
      <c r="U746" t="s">
        <v>49</v>
      </c>
      <c r="V746" t="s">
        <v>49</v>
      </c>
      <c r="W746" t="s">
        <v>57</v>
      </c>
      <c r="X746">
        <f>YEAR(Table1[[#This Row],[BookingDate]])</f>
        <v>2024</v>
      </c>
      <c r="Y746" t="str">
        <f>TEXT(Table1[[#This Row],[BookingDate]],"mmm")</f>
        <v>Jun</v>
      </c>
      <c r="Z746" t="str">
        <f>TEXT(Table1[[#This Row],[BookingDate]],"mmm-yyy")</f>
        <v>Jun-2024</v>
      </c>
      <c r="AA746" t="str">
        <f>IF(Table1[[#This Row],[ResolutionHours]]="","Pending",IF(Table1[[#This Row],[ResolutionHours]]&lt;=4,"0-4 Hours",IF(Table1[[#This Row],[ResolutionHours]]&lt;=8,"5-8 Hours",IF(Table1[[#This Row],[ResolutionHours]]&lt;=24,"9-24 Hours",IF(Table1[[#This Row],[ResolutionHours]]&lt;=48,"25-48 Hours","48+ Hours")))))</f>
        <v>Pending</v>
      </c>
      <c r="AB746" t="str">
        <f>IF(Table1[[#This Row],[ResolutionHours]]="","",Table1[[#This Row],[ResolutionHours]]-Table1[[#This Row],[SLATargetHours]])</f>
        <v/>
      </c>
    </row>
    <row r="747" spans="1:28" x14ac:dyDescent="0.25">
      <c r="A747" t="s">
        <v>2664</v>
      </c>
      <c r="B747" t="s">
        <v>2126</v>
      </c>
      <c r="C747" s="1">
        <v>45468.91915509259</v>
      </c>
      <c r="D747" t="s">
        <v>36</v>
      </c>
      <c r="E747" t="s">
        <v>2130</v>
      </c>
      <c r="F747" t="s">
        <v>126</v>
      </c>
      <c r="G747" t="s">
        <v>2128</v>
      </c>
      <c r="H747" t="s">
        <v>40</v>
      </c>
      <c r="I747" t="s">
        <v>41</v>
      </c>
      <c r="J747" t="s">
        <v>113</v>
      </c>
      <c r="K747">
        <v>48</v>
      </c>
      <c r="L747">
        <v>2.82</v>
      </c>
      <c r="M747">
        <v>34.47</v>
      </c>
      <c r="N747" s="1">
        <v>45470.355567962957</v>
      </c>
      <c r="O747" t="s">
        <v>43</v>
      </c>
      <c r="P747">
        <v>34.47</v>
      </c>
      <c r="Q747" t="s">
        <v>58</v>
      </c>
      <c r="R747" t="s">
        <v>45</v>
      </c>
      <c r="S747" t="s">
        <v>96</v>
      </c>
      <c r="T747" t="s">
        <v>61</v>
      </c>
      <c r="U747" t="s">
        <v>48</v>
      </c>
      <c r="V747" t="s">
        <v>49</v>
      </c>
      <c r="W747" t="s">
        <v>43</v>
      </c>
      <c r="X747">
        <f>YEAR(Table1[[#This Row],[BookingDate]])</f>
        <v>2024</v>
      </c>
      <c r="Y747" t="str">
        <f>TEXT(Table1[[#This Row],[BookingDate]],"mmm")</f>
        <v>Jun</v>
      </c>
      <c r="Z747" t="str">
        <f>TEXT(Table1[[#This Row],[BookingDate]],"mmm-yyy")</f>
        <v>Jun-2024</v>
      </c>
      <c r="AA747" t="str">
        <f>IF(Table1[[#This Row],[ResolutionHours]]="","Pending",IF(Table1[[#This Row],[ResolutionHours]]&lt;=4,"0-4 Hours",IF(Table1[[#This Row],[ResolutionHours]]&lt;=8,"5-8 Hours",IF(Table1[[#This Row],[ResolutionHours]]&lt;=24,"9-24 Hours",IF(Table1[[#This Row],[ResolutionHours]]&lt;=48,"25-48 Hours","48+ Hours")))))</f>
        <v>25-48 Hours</v>
      </c>
      <c r="AB747">
        <f>IF(Table1[[#This Row],[ResolutionHours]]="","",Table1[[#This Row],[ResolutionHours]]-Table1[[#This Row],[SLATargetHours]])</f>
        <v>-13.530000000000001</v>
      </c>
    </row>
    <row r="748" spans="1:28" x14ac:dyDescent="0.25">
      <c r="A748" t="s">
        <v>1856</v>
      </c>
      <c r="B748" t="s">
        <v>1116</v>
      </c>
      <c r="C748" s="1">
        <v>45469.134247685193</v>
      </c>
      <c r="D748" t="s">
        <v>36</v>
      </c>
      <c r="E748" t="s">
        <v>1117</v>
      </c>
      <c r="F748" t="s">
        <v>53</v>
      </c>
      <c r="G748" t="s">
        <v>1118</v>
      </c>
      <c r="H748" t="s">
        <v>40</v>
      </c>
      <c r="I748" t="s">
        <v>55</v>
      </c>
      <c r="J748" t="s">
        <v>120</v>
      </c>
      <c r="K748">
        <v>48</v>
      </c>
      <c r="L748">
        <v>3.73</v>
      </c>
      <c r="M748">
        <v>70.94</v>
      </c>
      <c r="N748" s="1">
        <v>45472.089879942127</v>
      </c>
      <c r="O748" t="s">
        <v>128</v>
      </c>
      <c r="P748">
        <v>70.94</v>
      </c>
      <c r="Q748" t="s">
        <v>66</v>
      </c>
      <c r="R748" t="s">
        <v>59</v>
      </c>
      <c r="S748" t="s">
        <v>60</v>
      </c>
      <c r="T748" t="s">
        <v>93</v>
      </c>
      <c r="U748" t="s">
        <v>49</v>
      </c>
      <c r="V748" t="s">
        <v>49</v>
      </c>
      <c r="W748" t="s">
        <v>128</v>
      </c>
      <c r="X748">
        <f>YEAR(Table1[[#This Row],[BookingDate]])</f>
        <v>2024</v>
      </c>
      <c r="Y748" t="str">
        <f>TEXT(Table1[[#This Row],[BookingDate]],"mmm")</f>
        <v>Jun</v>
      </c>
      <c r="Z748" t="str">
        <f>TEXT(Table1[[#This Row],[BookingDate]],"mmm-yyy")</f>
        <v>Jun-2024</v>
      </c>
      <c r="AA748" t="str">
        <f>IF(Table1[[#This Row],[ResolutionHours]]="","Pending",IF(Table1[[#This Row],[ResolutionHours]]&lt;=4,"0-4 Hours",IF(Table1[[#This Row],[ResolutionHours]]&lt;=8,"5-8 Hours",IF(Table1[[#This Row],[ResolutionHours]]&lt;=24,"9-24 Hours",IF(Table1[[#This Row],[ResolutionHours]]&lt;=48,"25-48 Hours","48+ Hours")))))</f>
        <v>48+ Hours</v>
      </c>
      <c r="AB748">
        <f>IF(Table1[[#This Row],[ResolutionHours]]="","",Table1[[#This Row],[ResolutionHours]]-Table1[[#This Row],[SLATargetHours]])</f>
        <v>22.939999999999998</v>
      </c>
    </row>
    <row r="749" spans="1:28" x14ac:dyDescent="0.25">
      <c r="A749" t="s">
        <v>1473</v>
      </c>
      <c r="B749" t="s">
        <v>1116</v>
      </c>
      <c r="C749" s="1">
        <v>45469.194224537037</v>
      </c>
      <c r="D749" t="s">
        <v>51</v>
      </c>
      <c r="E749" t="s">
        <v>1134</v>
      </c>
      <c r="F749" t="s">
        <v>38</v>
      </c>
      <c r="G749" t="s">
        <v>1118</v>
      </c>
      <c r="H749" t="s">
        <v>40</v>
      </c>
      <c r="I749" t="s">
        <v>82</v>
      </c>
      <c r="J749" t="s">
        <v>134</v>
      </c>
      <c r="K749">
        <v>24</v>
      </c>
      <c r="L749">
        <v>6.3</v>
      </c>
      <c r="M749">
        <v>9.59</v>
      </c>
      <c r="N749" s="1">
        <v>45469.593870011573</v>
      </c>
      <c r="O749" t="s">
        <v>43</v>
      </c>
      <c r="P749">
        <v>9.59</v>
      </c>
      <c r="Q749" t="s">
        <v>58</v>
      </c>
      <c r="R749" t="s">
        <v>45</v>
      </c>
      <c r="S749" t="s">
        <v>96</v>
      </c>
      <c r="T749" t="s">
        <v>85</v>
      </c>
      <c r="U749" t="s">
        <v>48</v>
      </c>
      <c r="V749" t="s">
        <v>49</v>
      </c>
      <c r="W749" t="s">
        <v>43</v>
      </c>
      <c r="X749">
        <f>YEAR(Table1[[#This Row],[BookingDate]])</f>
        <v>2024</v>
      </c>
      <c r="Y749" t="str">
        <f>TEXT(Table1[[#This Row],[BookingDate]],"mmm")</f>
        <v>Jun</v>
      </c>
      <c r="Z749" t="str">
        <f>TEXT(Table1[[#This Row],[BookingDate]],"mmm-yyy")</f>
        <v>Jun-2024</v>
      </c>
      <c r="AA749" t="str">
        <f>IF(Table1[[#This Row],[ResolutionHours]]="","Pending",IF(Table1[[#This Row],[ResolutionHours]]&lt;=4,"0-4 Hours",IF(Table1[[#This Row],[ResolutionHours]]&lt;=8,"5-8 Hours",IF(Table1[[#This Row],[ResolutionHours]]&lt;=24,"9-24 Hours",IF(Table1[[#This Row],[ResolutionHours]]&lt;=48,"25-48 Hours","48+ Hours")))))</f>
        <v>9-24 Hours</v>
      </c>
      <c r="AB749">
        <f>IF(Table1[[#This Row],[ResolutionHours]]="","",Table1[[#This Row],[ResolutionHours]]-Table1[[#This Row],[SLATargetHours]])</f>
        <v>-14.41</v>
      </c>
    </row>
    <row r="750" spans="1:28" x14ac:dyDescent="0.25">
      <c r="A750" t="s">
        <v>1635</v>
      </c>
      <c r="B750" t="s">
        <v>1116</v>
      </c>
      <c r="C750" s="1">
        <v>45469.685370370367</v>
      </c>
      <c r="D750" t="s">
        <v>51</v>
      </c>
      <c r="E750" t="s">
        <v>1129</v>
      </c>
      <c r="F750" t="s">
        <v>38</v>
      </c>
      <c r="G750" t="s">
        <v>1118</v>
      </c>
      <c r="H750" t="s">
        <v>40</v>
      </c>
      <c r="I750" t="s">
        <v>73</v>
      </c>
      <c r="J750" t="s">
        <v>110</v>
      </c>
      <c r="K750">
        <v>24</v>
      </c>
      <c r="L750">
        <v>2.39</v>
      </c>
      <c r="M750">
        <v>17.29</v>
      </c>
      <c r="N750" s="1">
        <v>45470.405854178243</v>
      </c>
      <c r="O750" t="s">
        <v>43</v>
      </c>
      <c r="P750">
        <v>17.29</v>
      </c>
      <c r="Q750" t="s">
        <v>44</v>
      </c>
      <c r="R750" t="s">
        <v>92</v>
      </c>
      <c r="S750" t="s">
        <v>79</v>
      </c>
      <c r="T750" t="s">
        <v>115</v>
      </c>
      <c r="U750" t="s">
        <v>49</v>
      </c>
      <c r="V750" t="s">
        <v>49</v>
      </c>
      <c r="W750" t="s">
        <v>43</v>
      </c>
      <c r="X750">
        <f>YEAR(Table1[[#This Row],[BookingDate]])</f>
        <v>2024</v>
      </c>
      <c r="Y750" t="str">
        <f>TEXT(Table1[[#This Row],[BookingDate]],"mmm")</f>
        <v>Jun</v>
      </c>
      <c r="Z750" t="str">
        <f>TEXT(Table1[[#This Row],[BookingDate]],"mmm-yyy")</f>
        <v>Jun-2024</v>
      </c>
      <c r="AA750" t="str">
        <f>IF(Table1[[#This Row],[ResolutionHours]]="","Pending",IF(Table1[[#This Row],[ResolutionHours]]&lt;=4,"0-4 Hours",IF(Table1[[#This Row],[ResolutionHours]]&lt;=8,"5-8 Hours",IF(Table1[[#This Row],[ResolutionHours]]&lt;=24,"9-24 Hours",IF(Table1[[#This Row],[ResolutionHours]]&lt;=48,"25-48 Hours","48+ Hours")))))</f>
        <v>9-24 Hours</v>
      </c>
      <c r="AB750">
        <f>IF(Table1[[#This Row],[ResolutionHours]]="","",Table1[[#This Row],[ResolutionHours]]-Table1[[#This Row],[SLATargetHours]])</f>
        <v>-6.7100000000000009</v>
      </c>
    </row>
    <row r="751" spans="1:28" x14ac:dyDescent="0.25">
      <c r="A751" t="s">
        <v>2636</v>
      </c>
      <c r="B751" t="s">
        <v>2126</v>
      </c>
      <c r="C751" s="1">
        <v>45469.876620370371</v>
      </c>
      <c r="D751" t="s">
        <v>36</v>
      </c>
      <c r="E751" t="s">
        <v>2134</v>
      </c>
      <c r="F751" t="s">
        <v>95</v>
      </c>
      <c r="G751" t="s">
        <v>2128</v>
      </c>
      <c r="H751" t="s">
        <v>136</v>
      </c>
      <c r="I751" t="s">
        <v>82</v>
      </c>
      <c r="J751" t="s">
        <v>120</v>
      </c>
      <c r="K751">
        <v>48</v>
      </c>
      <c r="L751">
        <v>5.56</v>
      </c>
      <c r="N751" s="1"/>
      <c r="O751" t="s">
        <v>57</v>
      </c>
      <c r="P751">
        <v>13250.96</v>
      </c>
      <c r="Q751" t="s">
        <v>44</v>
      </c>
      <c r="R751" t="s">
        <v>45</v>
      </c>
      <c r="S751" t="s">
        <v>79</v>
      </c>
      <c r="T751" t="s">
        <v>121</v>
      </c>
      <c r="U751" t="s">
        <v>49</v>
      </c>
      <c r="V751" t="s">
        <v>49</v>
      </c>
      <c r="W751" t="s">
        <v>57</v>
      </c>
      <c r="X751">
        <f>YEAR(Table1[[#This Row],[BookingDate]])</f>
        <v>2024</v>
      </c>
      <c r="Y751" t="str">
        <f>TEXT(Table1[[#This Row],[BookingDate]],"mmm")</f>
        <v>Jun</v>
      </c>
      <c r="Z751" t="str">
        <f>TEXT(Table1[[#This Row],[BookingDate]],"mmm-yyy")</f>
        <v>Jun-2024</v>
      </c>
      <c r="AA751" t="str">
        <f>IF(Table1[[#This Row],[ResolutionHours]]="","Pending",IF(Table1[[#This Row],[ResolutionHours]]&lt;=4,"0-4 Hours",IF(Table1[[#This Row],[ResolutionHours]]&lt;=8,"5-8 Hours",IF(Table1[[#This Row],[ResolutionHours]]&lt;=24,"9-24 Hours",IF(Table1[[#This Row],[ResolutionHours]]&lt;=48,"25-48 Hours","48+ Hours")))))</f>
        <v>Pending</v>
      </c>
      <c r="AB751" t="str">
        <f>IF(Table1[[#This Row],[ResolutionHours]]="","",Table1[[#This Row],[ResolutionHours]]-Table1[[#This Row],[SLATargetHours]])</f>
        <v/>
      </c>
    </row>
    <row r="752" spans="1:28" x14ac:dyDescent="0.25">
      <c r="A752" t="s">
        <v>1767</v>
      </c>
      <c r="B752" t="s">
        <v>1116</v>
      </c>
      <c r="C752" s="1">
        <v>45469.966527777768</v>
      </c>
      <c r="D752" t="s">
        <v>51</v>
      </c>
      <c r="E752" t="s">
        <v>1134</v>
      </c>
      <c r="F752" t="s">
        <v>130</v>
      </c>
      <c r="G752" t="s">
        <v>1118</v>
      </c>
      <c r="H752" t="s">
        <v>63</v>
      </c>
      <c r="I752" t="s">
        <v>73</v>
      </c>
      <c r="J752" t="s">
        <v>88</v>
      </c>
      <c r="K752">
        <v>24</v>
      </c>
      <c r="L752">
        <v>1.24</v>
      </c>
      <c r="N752" s="1"/>
      <c r="O752" t="s">
        <v>57</v>
      </c>
      <c r="P752">
        <v>13248.8</v>
      </c>
      <c r="Q752" t="s">
        <v>66</v>
      </c>
      <c r="R752" t="s">
        <v>59</v>
      </c>
      <c r="S752" t="s">
        <v>60</v>
      </c>
      <c r="T752" t="s">
        <v>115</v>
      </c>
      <c r="U752" t="s">
        <v>49</v>
      </c>
      <c r="V752" t="s">
        <v>48</v>
      </c>
      <c r="W752" t="s">
        <v>57</v>
      </c>
      <c r="X752">
        <f>YEAR(Table1[[#This Row],[BookingDate]])</f>
        <v>2024</v>
      </c>
      <c r="Y752" t="str">
        <f>TEXT(Table1[[#This Row],[BookingDate]],"mmm")</f>
        <v>Jun</v>
      </c>
      <c r="Z752" t="str">
        <f>TEXT(Table1[[#This Row],[BookingDate]],"mmm-yyy")</f>
        <v>Jun-2024</v>
      </c>
      <c r="AA752" t="str">
        <f>IF(Table1[[#This Row],[ResolutionHours]]="","Pending",IF(Table1[[#This Row],[ResolutionHours]]&lt;=4,"0-4 Hours",IF(Table1[[#This Row],[ResolutionHours]]&lt;=8,"5-8 Hours",IF(Table1[[#This Row],[ResolutionHours]]&lt;=24,"9-24 Hours",IF(Table1[[#This Row],[ResolutionHours]]&lt;=48,"25-48 Hours","48+ Hours")))))</f>
        <v>Pending</v>
      </c>
      <c r="AB752" t="str">
        <f>IF(Table1[[#This Row],[ResolutionHours]]="","",Table1[[#This Row],[ResolutionHours]]-Table1[[#This Row],[SLATargetHours]])</f>
        <v/>
      </c>
    </row>
    <row r="753" spans="1:28" x14ac:dyDescent="0.25">
      <c r="A753" t="s">
        <v>1520</v>
      </c>
      <c r="B753" t="s">
        <v>1116</v>
      </c>
      <c r="C753" s="1">
        <v>45470.152754629627</v>
      </c>
      <c r="D753" t="s">
        <v>51</v>
      </c>
      <c r="E753" t="s">
        <v>1124</v>
      </c>
      <c r="F753" t="s">
        <v>38</v>
      </c>
      <c r="G753" t="s">
        <v>1118</v>
      </c>
      <c r="H753" t="s">
        <v>40</v>
      </c>
      <c r="I753" t="s">
        <v>73</v>
      </c>
      <c r="J753" t="s">
        <v>74</v>
      </c>
      <c r="K753">
        <v>24</v>
      </c>
      <c r="L753">
        <v>0.61</v>
      </c>
      <c r="M753">
        <v>8.27</v>
      </c>
      <c r="N753" s="1">
        <v>45470.497274525464</v>
      </c>
      <c r="O753" t="s">
        <v>43</v>
      </c>
      <c r="P753">
        <v>8.27</v>
      </c>
      <c r="Q753" t="s">
        <v>44</v>
      </c>
      <c r="R753" t="s">
        <v>67</v>
      </c>
      <c r="S753" t="s">
        <v>68</v>
      </c>
      <c r="T753" t="s">
        <v>61</v>
      </c>
      <c r="U753" t="s">
        <v>49</v>
      </c>
      <c r="V753" t="s">
        <v>49</v>
      </c>
      <c r="W753" t="s">
        <v>43</v>
      </c>
      <c r="X753">
        <f>YEAR(Table1[[#This Row],[BookingDate]])</f>
        <v>2024</v>
      </c>
      <c r="Y753" t="str">
        <f>TEXT(Table1[[#This Row],[BookingDate]],"mmm")</f>
        <v>Jun</v>
      </c>
      <c r="Z753" t="str">
        <f>TEXT(Table1[[#This Row],[BookingDate]],"mmm-yyy")</f>
        <v>Jun-2024</v>
      </c>
      <c r="AA753" t="str">
        <f>IF(Table1[[#This Row],[ResolutionHours]]="","Pending",IF(Table1[[#This Row],[ResolutionHours]]&lt;=4,"0-4 Hours",IF(Table1[[#This Row],[ResolutionHours]]&lt;=8,"5-8 Hours",IF(Table1[[#This Row],[ResolutionHours]]&lt;=24,"9-24 Hours",IF(Table1[[#This Row],[ResolutionHours]]&lt;=48,"25-48 Hours","48+ Hours")))))</f>
        <v>9-24 Hours</v>
      </c>
      <c r="AB753">
        <f>IF(Table1[[#This Row],[ResolutionHours]]="","",Table1[[#This Row],[ResolutionHours]]-Table1[[#This Row],[SLATargetHours]])</f>
        <v>-15.73</v>
      </c>
    </row>
    <row r="754" spans="1:28" x14ac:dyDescent="0.25">
      <c r="A754" t="s">
        <v>429</v>
      </c>
      <c r="B754" t="s">
        <v>35</v>
      </c>
      <c r="C754" s="1">
        <v>45470.27134259259</v>
      </c>
      <c r="D754" t="s">
        <v>51</v>
      </c>
      <c r="E754" t="s">
        <v>105</v>
      </c>
      <c r="F754" t="s">
        <v>130</v>
      </c>
      <c r="G754" t="s">
        <v>39</v>
      </c>
      <c r="H754" t="s">
        <v>40</v>
      </c>
      <c r="I754" t="s">
        <v>41</v>
      </c>
      <c r="J754" t="s">
        <v>65</v>
      </c>
      <c r="K754">
        <v>24</v>
      </c>
      <c r="L754">
        <v>2.09</v>
      </c>
      <c r="M754">
        <v>18.63</v>
      </c>
      <c r="N754" s="1">
        <v>45471.047414803237</v>
      </c>
      <c r="O754" t="s">
        <v>43</v>
      </c>
      <c r="P754">
        <v>18.63</v>
      </c>
      <c r="Q754" t="s">
        <v>44</v>
      </c>
      <c r="R754" t="s">
        <v>59</v>
      </c>
      <c r="S754" t="s">
        <v>68</v>
      </c>
      <c r="T754" t="s">
        <v>61</v>
      </c>
      <c r="U754" t="s">
        <v>49</v>
      </c>
      <c r="V754" t="s">
        <v>49</v>
      </c>
      <c r="W754" t="s">
        <v>43</v>
      </c>
      <c r="X754">
        <f>YEAR(Table1[[#This Row],[BookingDate]])</f>
        <v>2024</v>
      </c>
      <c r="Y754" t="str">
        <f>TEXT(Table1[[#This Row],[BookingDate]],"mmm")</f>
        <v>Jun</v>
      </c>
      <c r="Z754" t="str">
        <f>TEXT(Table1[[#This Row],[BookingDate]],"mmm-yyy")</f>
        <v>Jun-2024</v>
      </c>
      <c r="AA754" t="str">
        <f>IF(Table1[[#This Row],[ResolutionHours]]="","Pending",IF(Table1[[#This Row],[ResolutionHours]]&lt;=4,"0-4 Hours",IF(Table1[[#This Row],[ResolutionHours]]&lt;=8,"5-8 Hours",IF(Table1[[#This Row],[ResolutionHours]]&lt;=24,"9-24 Hours",IF(Table1[[#This Row],[ResolutionHours]]&lt;=48,"25-48 Hours","48+ Hours")))))</f>
        <v>9-24 Hours</v>
      </c>
      <c r="AB754">
        <f>IF(Table1[[#This Row],[ResolutionHours]]="","",Table1[[#This Row],[ResolutionHours]]-Table1[[#This Row],[SLATargetHours]])</f>
        <v>-5.370000000000001</v>
      </c>
    </row>
    <row r="755" spans="1:28" x14ac:dyDescent="0.25">
      <c r="A755" t="s">
        <v>2348</v>
      </c>
      <c r="B755" t="s">
        <v>2126</v>
      </c>
      <c r="C755" s="1">
        <v>45470.301087962973</v>
      </c>
      <c r="D755" t="s">
        <v>36</v>
      </c>
      <c r="E755" t="s">
        <v>2142</v>
      </c>
      <c r="F755" t="s">
        <v>95</v>
      </c>
      <c r="G755" t="s">
        <v>2128</v>
      </c>
      <c r="H755" t="s">
        <v>109</v>
      </c>
      <c r="I755" t="s">
        <v>46</v>
      </c>
      <c r="J755" t="s">
        <v>42</v>
      </c>
      <c r="K755">
        <v>48</v>
      </c>
      <c r="L755">
        <v>0.86</v>
      </c>
      <c r="M755">
        <v>17.260000000000002</v>
      </c>
      <c r="N755" s="1">
        <v>45471.020318993047</v>
      </c>
      <c r="O755" t="s">
        <v>43</v>
      </c>
      <c r="P755">
        <v>17.260000000000002</v>
      </c>
      <c r="Q755" t="s">
        <v>44</v>
      </c>
      <c r="R755" t="s">
        <v>59</v>
      </c>
      <c r="S755" t="s">
        <v>79</v>
      </c>
      <c r="T755" t="s">
        <v>93</v>
      </c>
      <c r="U755" t="s">
        <v>49</v>
      </c>
      <c r="V755" t="s">
        <v>49</v>
      </c>
      <c r="W755" t="s">
        <v>43</v>
      </c>
      <c r="X755">
        <f>YEAR(Table1[[#This Row],[BookingDate]])</f>
        <v>2024</v>
      </c>
      <c r="Y755" t="str">
        <f>TEXT(Table1[[#This Row],[BookingDate]],"mmm")</f>
        <v>Jun</v>
      </c>
      <c r="Z755" t="str">
        <f>TEXT(Table1[[#This Row],[BookingDate]],"mmm-yyy")</f>
        <v>Jun-2024</v>
      </c>
      <c r="AA755" t="str">
        <f>IF(Table1[[#This Row],[ResolutionHours]]="","Pending",IF(Table1[[#This Row],[ResolutionHours]]&lt;=4,"0-4 Hours",IF(Table1[[#This Row],[ResolutionHours]]&lt;=8,"5-8 Hours",IF(Table1[[#This Row],[ResolutionHours]]&lt;=24,"9-24 Hours",IF(Table1[[#This Row],[ResolutionHours]]&lt;=48,"25-48 Hours","48+ Hours")))))</f>
        <v>9-24 Hours</v>
      </c>
      <c r="AB755">
        <f>IF(Table1[[#This Row],[ResolutionHours]]="","",Table1[[#This Row],[ResolutionHours]]-Table1[[#This Row],[SLATargetHours]])</f>
        <v>-30.74</v>
      </c>
    </row>
    <row r="756" spans="1:28" x14ac:dyDescent="0.25">
      <c r="A756" t="s">
        <v>2651</v>
      </c>
      <c r="B756" t="s">
        <v>2126</v>
      </c>
      <c r="C756" s="1">
        <v>45470.436712962961</v>
      </c>
      <c r="D756" t="s">
        <v>36</v>
      </c>
      <c r="E756" t="s">
        <v>2136</v>
      </c>
      <c r="F756" t="s">
        <v>38</v>
      </c>
      <c r="G756" t="s">
        <v>2128</v>
      </c>
      <c r="H756" t="s">
        <v>54</v>
      </c>
      <c r="I756" t="s">
        <v>55</v>
      </c>
      <c r="J756" t="s">
        <v>99</v>
      </c>
      <c r="K756">
        <v>48</v>
      </c>
      <c r="L756">
        <v>1.26</v>
      </c>
      <c r="N756" s="1"/>
      <c r="O756" t="s">
        <v>57</v>
      </c>
      <c r="P756">
        <v>13237.52</v>
      </c>
      <c r="Q756" t="s">
        <v>58</v>
      </c>
      <c r="R756" t="s">
        <v>45</v>
      </c>
      <c r="S756" t="s">
        <v>79</v>
      </c>
      <c r="T756" t="s">
        <v>75</v>
      </c>
      <c r="U756" t="s">
        <v>49</v>
      </c>
      <c r="V756" t="s">
        <v>49</v>
      </c>
      <c r="W756" t="s">
        <v>57</v>
      </c>
      <c r="X756">
        <f>YEAR(Table1[[#This Row],[BookingDate]])</f>
        <v>2024</v>
      </c>
      <c r="Y756" t="str">
        <f>TEXT(Table1[[#This Row],[BookingDate]],"mmm")</f>
        <v>Jun</v>
      </c>
      <c r="Z756" t="str">
        <f>TEXT(Table1[[#This Row],[BookingDate]],"mmm-yyy")</f>
        <v>Jun-2024</v>
      </c>
      <c r="AA756" t="str">
        <f>IF(Table1[[#This Row],[ResolutionHours]]="","Pending",IF(Table1[[#This Row],[ResolutionHours]]&lt;=4,"0-4 Hours",IF(Table1[[#This Row],[ResolutionHours]]&lt;=8,"5-8 Hours",IF(Table1[[#This Row],[ResolutionHours]]&lt;=24,"9-24 Hours",IF(Table1[[#This Row],[ResolutionHours]]&lt;=48,"25-48 Hours","48+ Hours")))))</f>
        <v>Pending</v>
      </c>
      <c r="AB756" t="str">
        <f>IF(Table1[[#This Row],[ResolutionHours]]="","",Table1[[#This Row],[ResolutionHours]]-Table1[[#This Row],[SLATargetHours]])</f>
        <v/>
      </c>
    </row>
    <row r="757" spans="1:28" x14ac:dyDescent="0.25">
      <c r="A757" t="s">
        <v>2112</v>
      </c>
      <c r="B757" t="s">
        <v>1116</v>
      </c>
      <c r="C757" s="1">
        <v>45470.786620370367</v>
      </c>
      <c r="D757" t="s">
        <v>51</v>
      </c>
      <c r="E757" t="s">
        <v>1131</v>
      </c>
      <c r="F757" t="s">
        <v>53</v>
      </c>
      <c r="G757" t="s">
        <v>1118</v>
      </c>
      <c r="H757" t="s">
        <v>40</v>
      </c>
      <c r="I757" t="s">
        <v>64</v>
      </c>
      <c r="J757" t="s">
        <v>88</v>
      </c>
      <c r="K757">
        <v>24</v>
      </c>
      <c r="L757">
        <v>1.38</v>
      </c>
      <c r="M757">
        <v>42.57</v>
      </c>
      <c r="N757" s="1">
        <v>45472.560408645833</v>
      </c>
      <c r="O757" t="s">
        <v>128</v>
      </c>
      <c r="P757">
        <v>42.57</v>
      </c>
      <c r="Q757" t="s">
        <v>58</v>
      </c>
      <c r="R757" t="s">
        <v>59</v>
      </c>
      <c r="S757" t="s">
        <v>79</v>
      </c>
      <c r="T757" t="s">
        <v>121</v>
      </c>
      <c r="U757" t="s">
        <v>49</v>
      </c>
      <c r="V757" t="s">
        <v>49</v>
      </c>
      <c r="W757" t="s">
        <v>128</v>
      </c>
      <c r="X757">
        <f>YEAR(Table1[[#This Row],[BookingDate]])</f>
        <v>2024</v>
      </c>
      <c r="Y757" t="str">
        <f>TEXT(Table1[[#This Row],[BookingDate]],"mmm")</f>
        <v>Jun</v>
      </c>
      <c r="Z757" t="str">
        <f>TEXT(Table1[[#This Row],[BookingDate]],"mmm-yyy")</f>
        <v>Jun-2024</v>
      </c>
      <c r="AA757" t="str">
        <f>IF(Table1[[#This Row],[ResolutionHours]]="","Pending",IF(Table1[[#This Row],[ResolutionHours]]&lt;=4,"0-4 Hours",IF(Table1[[#This Row],[ResolutionHours]]&lt;=8,"5-8 Hours",IF(Table1[[#This Row],[ResolutionHours]]&lt;=24,"9-24 Hours",IF(Table1[[#This Row],[ResolutionHours]]&lt;=48,"25-48 Hours","48+ Hours")))))</f>
        <v>25-48 Hours</v>
      </c>
      <c r="AB757">
        <f>IF(Table1[[#This Row],[ResolutionHours]]="","",Table1[[#This Row],[ResolutionHours]]-Table1[[#This Row],[SLATargetHours]])</f>
        <v>18.57</v>
      </c>
    </row>
    <row r="758" spans="1:28" x14ac:dyDescent="0.25">
      <c r="A758" t="s">
        <v>1217</v>
      </c>
      <c r="B758" t="s">
        <v>1116</v>
      </c>
      <c r="C758" s="1">
        <v>45470.876215277778</v>
      </c>
      <c r="D758" t="s">
        <v>104</v>
      </c>
      <c r="E758" t="s">
        <v>1131</v>
      </c>
      <c r="F758" t="s">
        <v>126</v>
      </c>
      <c r="G758" t="s">
        <v>1118</v>
      </c>
      <c r="H758" t="s">
        <v>40</v>
      </c>
      <c r="I758" t="s">
        <v>73</v>
      </c>
      <c r="J758" t="s">
        <v>74</v>
      </c>
      <c r="K758">
        <v>8</v>
      </c>
      <c r="L758">
        <v>0.5</v>
      </c>
      <c r="M758">
        <v>7.47</v>
      </c>
      <c r="N758" s="1">
        <v>45471.187386400466</v>
      </c>
      <c r="O758" t="s">
        <v>43</v>
      </c>
      <c r="P758">
        <v>7.47</v>
      </c>
      <c r="Q758" t="s">
        <v>58</v>
      </c>
      <c r="R758" t="s">
        <v>92</v>
      </c>
      <c r="S758" t="s">
        <v>60</v>
      </c>
      <c r="T758" t="s">
        <v>69</v>
      </c>
      <c r="U758" t="s">
        <v>49</v>
      </c>
      <c r="V758" t="s">
        <v>49</v>
      </c>
      <c r="W758" t="s">
        <v>43</v>
      </c>
      <c r="X758">
        <f>YEAR(Table1[[#This Row],[BookingDate]])</f>
        <v>2024</v>
      </c>
      <c r="Y758" t="str">
        <f>TEXT(Table1[[#This Row],[BookingDate]],"mmm")</f>
        <v>Jun</v>
      </c>
      <c r="Z758" t="str">
        <f>TEXT(Table1[[#This Row],[BookingDate]],"mmm-yyy")</f>
        <v>Jun-2024</v>
      </c>
      <c r="AA758" t="str">
        <f>IF(Table1[[#This Row],[ResolutionHours]]="","Pending",IF(Table1[[#This Row],[ResolutionHours]]&lt;=4,"0-4 Hours",IF(Table1[[#This Row],[ResolutionHours]]&lt;=8,"5-8 Hours",IF(Table1[[#This Row],[ResolutionHours]]&lt;=24,"9-24 Hours",IF(Table1[[#This Row],[ResolutionHours]]&lt;=48,"25-48 Hours","48+ Hours")))))</f>
        <v>5-8 Hours</v>
      </c>
      <c r="AB758">
        <f>IF(Table1[[#This Row],[ResolutionHours]]="","",Table1[[#This Row],[ResolutionHours]]-Table1[[#This Row],[SLATargetHours]])</f>
        <v>-0.53000000000000025</v>
      </c>
    </row>
    <row r="759" spans="1:28" x14ac:dyDescent="0.25">
      <c r="A759" t="s">
        <v>971</v>
      </c>
      <c r="B759" t="s">
        <v>35</v>
      </c>
      <c r="C759" s="1">
        <v>45471.009305555563</v>
      </c>
      <c r="D759" t="s">
        <v>36</v>
      </c>
      <c r="E759" t="s">
        <v>105</v>
      </c>
      <c r="F759" t="s">
        <v>72</v>
      </c>
      <c r="G759" t="s">
        <v>39</v>
      </c>
      <c r="H759" t="s">
        <v>54</v>
      </c>
      <c r="I759" t="s">
        <v>41</v>
      </c>
      <c r="J759" t="s">
        <v>160</v>
      </c>
      <c r="K759">
        <v>48</v>
      </c>
      <c r="L759">
        <v>1.47</v>
      </c>
      <c r="N759" s="1"/>
      <c r="O759" t="s">
        <v>57</v>
      </c>
      <c r="P759">
        <v>13223.78</v>
      </c>
      <c r="Q759" t="s">
        <v>66</v>
      </c>
      <c r="R759" t="s">
        <v>92</v>
      </c>
      <c r="S759" t="s">
        <v>60</v>
      </c>
      <c r="T759" t="s">
        <v>115</v>
      </c>
      <c r="U759" t="s">
        <v>49</v>
      </c>
      <c r="V759" t="s">
        <v>49</v>
      </c>
      <c r="W759" t="s">
        <v>57</v>
      </c>
      <c r="X759">
        <f>YEAR(Table1[[#This Row],[BookingDate]])</f>
        <v>2024</v>
      </c>
      <c r="Y759" t="str">
        <f>TEXT(Table1[[#This Row],[BookingDate]],"mmm")</f>
        <v>Jun</v>
      </c>
      <c r="Z759" t="str">
        <f>TEXT(Table1[[#This Row],[BookingDate]],"mmm-yyy")</f>
        <v>Jun-2024</v>
      </c>
      <c r="AA759" t="str">
        <f>IF(Table1[[#This Row],[ResolutionHours]]="","Pending",IF(Table1[[#This Row],[ResolutionHours]]&lt;=4,"0-4 Hours",IF(Table1[[#This Row],[ResolutionHours]]&lt;=8,"5-8 Hours",IF(Table1[[#This Row],[ResolutionHours]]&lt;=24,"9-24 Hours",IF(Table1[[#This Row],[ResolutionHours]]&lt;=48,"25-48 Hours","48+ Hours")))))</f>
        <v>Pending</v>
      </c>
      <c r="AB759" t="str">
        <f>IF(Table1[[#This Row],[ResolutionHours]]="","",Table1[[#This Row],[ResolutionHours]]-Table1[[#This Row],[SLATargetHours]])</f>
        <v/>
      </c>
    </row>
    <row r="760" spans="1:28" x14ac:dyDescent="0.25">
      <c r="A760" t="s">
        <v>233</v>
      </c>
      <c r="B760" t="s">
        <v>35</v>
      </c>
      <c r="C760" s="1">
        <v>45471.44672453704</v>
      </c>
      <c r="D760" t="s">
        <v>51</v>
      </c>
      <c r="E760" t="s">
        <v>102</v>
      </c>
      <c r="F760" t="s">
        <v>95</v>
      </c>
      <c r="G760" t="s">
        <v>39</v>
      </c>
      <c r="H760" t="s">
        <v>40</v>
      </c>
      <c r="I760" t="s">
        <v>73</v>
      </c>
      <c r="J760" t="s">
        <v>160</v>
      </c>
      <c r="K760">
        <v>24</v>
      </c>
      <c r="L760">
        <v>0.64</v>
      </c>
      <c r="M760">
        <v>14.32</v>
      </c>
      <c r="N760" s="1">
        <v>45472.043490925927</v>
      </c>
      <c r="O760" t="s">
        <v>43</v>
      </c>
      <c r="P760">
        <v>14.32</v>
      </c>
      <c r="Q760" t="s">
        <v>44</v>
      </c>
      <c r="R760" t="s">
        <v>45</v>
      </c>
      <c r="S760" t="s">
        <v>96</v>
      </c>
      <c r="T760" t="s">
        <v>47</v>
      </c>
      <c r="U760" t="s">
        <v>49</v>
      </c>
      <c r="V760" t="s">
        <v>49</v>
      </c>
      <c r="W760" t="s">
        <v>43</v>
      </c>
      <c r="X760">
        <f>YEAR(Table1[[#This Row],[BookingDate]])</f>
        <v>2024</v>
      </c>
      <c r="Y760" t="str">
        <f>TEXT(Table1[[#This Row],[BookingDate]],"mmm")</f>
        <v>Jun</v>
      </c>
      <c r="Z760" t="str">
        <f>TEXT(Table1[[#This Row],[BookingDate]],"mmm-yyy")</f>
        <v>Jun-2024</v>
      </c>
      <c r="AA760" t="str">
        <f>IF(Table1[[#This Row],[ResolutionHours]]="","Pending",IF(Table1[[#This Row],[ResolutionHours]]&lt;=4,"0-4 Hours",IF(Table1[[#This Row],[ResolutionHours]]&lt;=8,"5-8 Hours",IF(Table1[[#This Row],[ResolutionHours]]&lt;=24,"9-24 Hours",IF(Table1[[#This Row],[ResolutionHours]]&lt;=48,"25-48 Hours","48+ Hours")))))</f>
        <v>9-24 Hours</v>
      </c>
      <c r="AB760">
        <f>IF(Table1[[#This Row],[ResolutionHours]]="","",Table1[[#This Row],[ResolutionHours]]-Table1[[#This Row],[SLATargetHours]])</f>
        <v>-9.68</v>
      </c>
    </row>
    <row r="761" spans="1:28" x14ac:dyDescent="0.25">
      <c r="A761" t="s">
        <v>945</v>
      </c>
      <c r="B761" t="s">
        <v>35</v>
      </c>
      <c r="C761" s="1">
        <v>45471.764988425923</v>
      </c>
      <c r="D761" t="s">
        <v>51</v>
      </c>
      <c r="E761" t="s">
        <v>123</v>
      </c>
      <c r="F761" t="s">
        <v>130</v>
      </c>
      <c r="G761" t="s">
        <v>39</v>
      </c>
      <c r="H761" t="s">
        <v>40</v>
      </c>
      <c r="I761" t="s">
        <v>41</v>
      </c>
      <c r="J761" t="s">
        <v>118</v>
      </c>
      <c r="K761">
        <v>24</v>
      </c>
      <c r="L761">
        <v>1.71</v>
      </c>
      <c r="M761">
        <v>21.78</v>
      </c>
      <c r="N761" s="1">
        <v>45472.672312939823</v>
      </c>
      <c r="O761" t="s">
        <v>43</v>
      </c>
      <c r="P761">
        <v>21.78</v>
      </c>
      <c r="Q761" t="s">
        <v>44</v>
      </c>
      <c r="R761" t="s">
        <v>67</v>
      </c>
      <c r="S761" t="s">
        <v>79</v>
      </c>
      <c r="T761" t="s">
        <v>69</v>
      </c>
      <c r="U761" t="s">
        <v>49</v>
      </c>
      <c r="V761" t="s">
        <v>49</v>
      </c>
      <c r="W761" t="s">
        <v>43</v>
      </c>
      <c r="X761">
        <f>YEAR(Table1[[#This Row],[BookingDate]])</f>
        <v>2024</v>
      </c>
      <c r="Y761" t="str">
        <f>TEXT(Table1[[#This Row],[BookingDate]],"mmm")</f>
        <v>Jun</v>
      </c>
      <c r="Z761" t="str">
        <f>TEXT(Table1[[#This Row],[BookingDate]],"mmm-yyy")</f>
        <v>Jun-2024</v>
      </c>
      <c r="AA761" t="str">
        <f>IF(Table1[[#This Row],[ResolutionHours]]="","Pending",IF(Table1[[#This Row],[ResolutionHours]]&lt;=4,"0-4 Hours",IF(Table1[[#This Row],[ResolutionHours]]&lt;=8,"5-8 Hours",IF(Table1[[#This Row],[ResolutionHours]]&lt;=24,"9-24 Hours",IF(Table1[[#This Row],[ResolutionHours]]&lt;=48,"25-48 Hours","48+ Hours")))))</f>
        <v>9-24 Hours</v>
      </c>
      <c r="AB761">
        <f>IF(Table1[[#This Row],[ResolutionHours]]="","",Table1[[#This Row],[ResolutionHours]]-Table1[[#This Row],[SLATargetHours]])</f>
        <v>-2.2199999999999989</v>
      </c>
    </row>
    <row r="762" spans="1:28" x14ac:dyDescent="0.25">
      <c r="A762" t="s">
        <v>1762</v>
      </c>
      <c r="B762" t="s">
        <v>1116</v>
      </c>
      <c r="C762" s="1">
        <v>45472.003784722219</v>
      </c>
      <c r="D762" t="s">
        <v>108</v>
      </c>
      <c r="E762" t="s">
        <v>1117</v>
      </c>
      <c r="F762" t="s">
        <v>72</v>
      </c>
      <c r="G762" t="s">
        <v>1118</v>
      </c>
      <c r="H762" t="s">
        <v>40</v>
      </c>
      <c r="I762" t="s">
        <v>64</v>
      </c>
      <c r="J762" t="s">
        <v>160</v>
      </c>
      <c r="K762">
        <v>4</v>
      </c>
      <c r="L762">
        <v>0.2</v>
      </c>
      <c r="M762">
        <v>3.35</v>
      </c>
      <c r="N762" s="1">
        <v>45472.143169062503</v>
      </c>
      <c r="O762" t="s">
        <v>43</v>
      </c>
      <c r="P762">
        <v>3.35</v>
      </c>
      <c r="Q762" t="s">
        <v>111</v>
      </c>
      <c r="R762" t="s">
        <v>67</v>
      </c>
      <c r="S762" t="s">
        <v>46</v>
      </c>
      <c r="T762" t="s">
        <v>69</v>
      </c>
      <c r="U762" t="s">
        <v>48</v>
      </c>
      <c r="V762" t="s">
        <v>49</v>
      </c>
      <c r="W762" t="s">
        <v>43</v>
      </c>
      <c r="X762">
        <f>YEAR(Table1[[#This Row],[BookingDate]])</f>
        <v>2024</v>
      </c>
      <c r="Y762" t="str">
        <f>TEXT(Table1[[#This Row],[BookingDate]],"mmm")</f>
        <v>Jun</v>
      </c>
      <c r="Z762" t="str">
        <f>TEXT(Table1[[#This Row],[BookingDate]],"mmm-yyy")</f>
        <v>Jun-2024</v>
      </c>
      <c r="AA762" t="str">
        <f>IF(Table1[[#This Row],[ResolutionHours]]="","Pending",IF(Table1[[#This Row],[ResolutionHours]]&lt;=4,"0-4 Hours",IF(Table1[[#This Row],[ResolutionHours]]&lt;=8,"5-8 Hours",IF(Table1[[#This Row],[ResolutionHours]]&lt;=24,"9-24 Hours",IF(Table1[[#This Row],[ResolutionHours]]&lt;=48,"25-48 Hours","48+ Hours")))))</f>
        <v>0-4 Hours</v>
      </c>
      <c r="AB762">
        <f>IF(Table1[[#This Row],[ResolutionHours]]="","",Table1[[#This Row],[ResolutionHours]]-Table1[[#This Row],[SLATargetHours]])</f>
        <v>-0.64999999999999991</v>
      </c>
    </row>
    <row r="763" spans="1:28" x14ac:dyDescent="0.25">
      <c r="A763" t="s">
        <v>1103</v>
      </c>
      <c r="B763" t="s">
        <v>35</v>
      </c>
      <c r="C763" s="1">
        <v>45472.03392361111</v>
      </c>
      <c r="D763" t="s">
        <v>51</v>
      </c>
      <c r="E763" t="s">
        <v>102</v>
      </c>
      <c r="F763" t="s">
        <v>90</v>
      </c>
      <c r="G763" t="s">
        <v>39</v>
      </c>
      <c r="H763" t="s">
        <v>63</v>
      </c>
      <c r="I763" t="s">
        <v>55</v>
      </c>
      <c r="J763" t="s">
        <v>160</v>
      </c>
      <c r="K763">
        <v>24</v>
      </c>
      <c r="L763">
        <v>0.56000000000000005</v>
      </c>
      <c r="N763" s="1"/>
      <c r="O763" t="s">
        <v>57</v>
      </c>
      <c r="P763">
        <v>13199.19</v>
      </c>
      <c r="Q763" t="s">
        <v>44</v>
      </c>
      <c r="R763" t="s">
        <v>67</v>
      </c>
      <c r="S763" t="s">
        <v>68</v>
      </c>
      <c r="T763" t="s">
        <v>75</v>
      </c>
      <c r="U763" t="s">
        <v>49</v>
      </c>
      <c r="V763" t="s">
        <v>49</v>
      </c>
      <c r="W763" t="s">
        <v>57</v>
      </c>
      <c r="X763">
        <f>YEAR(Table1[[#This Row],[BookingDate]])</f>
        <v>2024</v>
      </c>
      <c r="Y763" t="str">
        <f>TEXT(Table1[[#This Row],[BookingDate]],"mmm")</f>
        <v>Jun</v>
      </c>
      <c r="Z763" t="str">
        <f>TEXT(Table1[[#This Row],[BookingDate]],"mmm-yyy")</f>
        <v>Jun-2024</v>
      </c>
      <c r="AA763" t="str">
        <f>IF(Table1[[#This Row],[ResolutionHours]]="","Pending",IF(Table1[[#This Row],[ResolutionHours]]&lt;=4,"0-4 Hours",IF(Table1[[#This Row],[ResolutionHours]]&lt;=8,"5-8 Hours",IF(Table1[[#This Row],[ResolutionHours]]&lt;=24,"9-24 Hours",IF(Table1[[#This Row],[ResolutionHours]]&lt;=48,"25-48 Hours","48+ Hours")))))</f>
        <v>Pending</v>
      </c>
      <c r="AB763" t="str">
        <f>IF(Table1[[#This Row],[ResolutionHours]]="","",Table1[[#This Row],[ResolutionHours]]-Table1[[#This Row],[SLATargetHours]])</f>
        <v/>
      </c>
    </row>
    <row r="764" spans="1:28" x14ac:dyDescent="0.25">
      <c r="A764" t="s">
        <v>3039</v>
      </c>
      <c r="B764" t="s">
        <v>2126</v>
      </c>
      <c r="C764" s="1">
        <v>45472.252476851849</v>
      </c>
      <c r="D764" t="s">
        <v>36</v>
      </c>
      <c r="E764" t="s">
        <v>2136</v>
      </c>
      <c r="F764" t="s">
        <v>130</v>
      </c>
      <c r="G764" t="s">
        <v>2128</v>
      </c>
      <c r="H764" t="s">
        <v>40</v>
      </c>
      <c r="I764" t="s">
        <v>73</v>
      </c>
      <c r="J764" t="s">
        <v>160</v>
      </c>
      <c r="K764">
        <v>48</v>
      </c>
      <c r="L764">
        <v>9.2799999999999994</v>
      </c>
      <c r="M764">
        <v>76.53</v>
      </c>
      <c r="N764" s="1">
        <v>45475.441311400456</v>
      </c>
      <c r="O764" t="s">
        <v>128</v>
      </c>
      <c r="P764">
        <v>76.53</v>
      </c>
      <c r="Q764" t="s">
        <v>66</v>
      </c>
      <c r="R764" t="s">
        <v>59</v>
      </c>
      <c r="S764" t="s">
        <v>79</v>
      </c>
      <c r="T764" t="s">
        <v>75</v>
      </c>
      <c r="U764" t="s">
        <v>49</v>
      </c>
      <c r="V764" t="s">
        <v>49</v>
      </c>
      <c r="W764" t="s">
        <v>128</v>
      </c>
      <c r="X764">
        <f>YEAR(Table1[[#This Row],[BookingDate]])</f>
        <v>2024</v>
      </c>
      <c r="Y764" t="str">
        <f>TEXT(Table1[[#This Row],[BookingDate]],"mmm")</f>
        <v>Jun</v>
      </c>
      <c r="Z764" t="str">
        <f>TEXT(Table1[[#This Row],[BookingDate]],"mmm-yyy")</f>
        <v>Jun-2024</v>
      </c>
      <c r="AA764" t="str">
        <f>IF(Table1[[#This Row],[ResolutionHours]]="","Pending",IF(Table1[[#This Row],[ResolutionHours]]&lt;=4,"0-4 Hours",IF(Table1[[#This Row],[ResolutionHours]]&lt;=8,"5-8 Hours",IF(Table1[[#This Row],[ResolutionHours]]&lt;=24,"9-24 Hours",IF(Table1[[#This Row],[ResolutionHours]]&lt;=48,"25-48 Hours","48+ Hours")))))</f>
        <v>48+ Hours</v>
      </c>
      <c r="AB764">
        <f>IF(Table1[[#This Row],[ResolutionHours]]="","",Table1[[#This Row],[ResolutionHours]]-Table1[[#This Row],[SLATargetHours]])</f>
        <v>28.53</v>
      </c>
    </row>
    <row r="765" spans="1:28" x14ac:dyDescent="0.25">
      <c r="A765" t="s">
        <v>622</v>
      </c>
      <c r="B765" t="s">
        <v>35</v>
      </c>
      <c r="C765" s="1">
        <v>45473.170706018522</v>
      </c>
      <c r="D765" t="s">
        <v>51</v>
      </c>
      <c r="E765" t="s">
        <v>123</v>
      </c>
      <c r="F765" t="s">
        <v>126</v>
      </c>
      <c r="G765" t="s">
        <v>39</v>
      </c>
      <c r="H765" t="s">
        <v>40</v>
      </c>
      <c r="I765" t="s">
        <v>46</v>
      </c>
      <c r="J765" t="s">
        <v>152</v>
      </c>
      <c r="K765">
        <v>24</v>
      </c>
      <c r="L765">
        <v>2.11</v>
      </c>
      <c r="M765">
        <v>6.22</v>
      </c>
      <c r="N765" s="1">
        <v>45473.429856724542</v>
      </c>
      <c r="O765" t="s">
        <v>43</v>
      </c>
      <c r="P765">
        <v>6.22</v>
      </c>
      <c r="Q765" t="s">
        <v>58</v>
      </c>
      <c r="R765" t="s">
        <v>114</v>
      </c>
      <c r="S765" t="s">
        <v>60</v>
      </c>
      <c r="T765" t="s">
        <v>85</v>
      </c>
      <c r="U765" t="s">
        <v>49</v>
      </c>
      <c r="V765" t="s">
        <v>49</v>
      </c>
      <c r="W765" t="s">
        <v>43</v>
      </c>
      <c r="X765">
        <f>YEAR(Table1[[#This Row],[BookingDate]])</f>
        <v>2024</v>
      </c>
      <c r="Y765" t="str">
        <f>TEXT(Table1[[#This Row],[BookingDate]],"mmm")</f>
        <v>Jun</v>
      </c>
      <c r="Z765" t="str">
        <f>TEXT(Table1[[#This Row],[BookingDate]],"mmm-yyy")</f>
        <v>Jun-2024</v>
      </c>
      <c r="AA765" t="str">
        <f>IF(Table1[[#This Row],[ResolutionHours]]="","Pending",IF(Table1[[#This Row],[ResolutionHours]]&lt;=4,"0-4 Hours",IF(Table1[[#This Row],[ResolutionHours]]&lt;=8,"5-8 Hours",IF(Table1[[#This Row],[ResolutionHours]]&lt;=24,"9-24 Hours",IF(Table1[[#This Row],[ResolutionHours]]&lt;=48,"25-48 Hours","48+ Hours")))))</f>
        <v>5-8 Hours</v>
      </c>
      <c r="AB765">
        <f>IF(Table1[[#This Row],[ResolutionHours]]="","",Table1[[#This Row],[ResolutionHours]]-Table1[[#This Row],[SLATargetHours]])</f>
        <v>-17.78</v>
      </c>
    </row>
    <row r="766" spans="1:28" x14ac:dyDescent="0.25">
      <c r="A766" t="s">
        <v>1039</v>
      </c>
      <c r="B766" t="s">
        <v>35</v>
      </c>
      <c r="C766" s="1">
        <v>45473.49962962963</v>
      </c>
      <c r="D766" t="s">
        <v>104</v>
      </c>
      <c r="E766" t="s">
        <v>123</v>
      </c>
      <c r="F766" t="s">
        <v>95</v>
      </c>
      <c r="G766" t="s">
        <v>39</v>
      </c>
      <c r="H766" t="s">
        <v>54</v>
      </c>
      <c r="I766" t="s">
        <v>64</v>
      </c>
      <c r="J766" t="s">
        <v>99</v>
      </c>
      <c r="K766">
        <v>8</v>
      </c>
      <c r="L766">
        <v>0.27</v>
      </c>
      <c r="N766" s="1"/>
      <c r="O766" t="s">
        <v>57</v>
      </c>
      <c r="P766">
        <v>13164.01</v>
      </c>
      <c r="Q766" t="s">
        <v>58</v>
      </c>
      <c r="R766" t="s">
        <v>59</v>
      </c>
      <c r="S766" t="s">
        <v>68</v>
      </c>
      <c r="T766" t="s">
        <v>93</v>
      </c>
      <c r="U766" t="s">
        <v>49</v>
      </c>
      <c r="V766" t="s">
        <v>49</v>
      </c>
      <c r="W766" t="s">
        <v>57</v>
      </c>
      <c r="X766">
        <f>YEAR(Table1[[#This Row],[BookingDate]])</f>
        <v>2024</v>
      </c>
      <c r="Y766" t="str">
        <f>TEXT(Table1[[#This Row],[BookingDate]],"mmm")</f>
        <v>Jun</v>
      </c>
      <c r="Z766" t="str">
        <f>TEXT(Table1[[#This Row],[BookingDate]],"mmm-yyy")</f>
        <v>Jun-2024</v>
      </c>
      <c r="AA766" t="str">
        <f>IF(Table1[[#This Row],[ResolutionHours]]="","Pending",IF(Table1[[#This Row],[ResolutionHours]]&lt;=4,"0-4 Hours",IF(Table1[[#This Row],[ResolutionHours]]&lt;=8,"5-8 Hours",IF(Table1[[#This Row],[ResolutionHours]]&lt;=24,"9-24 Hours",IF(Table1[[#This Row],[ResolutionHours]]&lt;=48,"25-48 Hours","48+ Hours")))))</f>
        <v>Pending</v>
      </c>
      <c r="AB766" t="str">
        <f>IF(Table1[[#This Row],[ResolutionHours]]="","",Table1[[#This Row],[ResolutionHours]]-Table1[[#This Row],[SLATargetHours]])</f>
        <v/>
      </c>
    </row>
    <row r="767" spans="1:28" x14ac:dyDescent="0.25">
      <c r="A767" t="s">
        <v>1459</v>
      </c>
      <c r="B767" t="s">
        <v>1116</v>
      </c>
      <c r="C767" s="1">
        <v>45473.796712962961</v>
      </c>
      <c r="D767" t="s">
        <v>51</v>
      </c>
      <c r="E767" t="s">
        <v>1129</v>
      </c>
      <c r="F767" t="s">
        <v>90</v>
      </c>
      <c r="G767" t="s">
        <v>1118</v>
      </c>
      <c r="H767" t="s">
        <v>40</v>
      </c>
      <c r="I767" t="s">
        <v>46</v>
      </c>
      <c r="J767" t="s">
        <v>106</v>
      </c>
      <c r="K767">
        <v>24</v>
      </c>
      <c r="L767">
        <v>1.95</v>
      </c>
      <c r="M767">
        <v>8.39</v>
      </c>
      <c r="N767" s="1">
        <v>45474.146282939822</v>
      </c>
      <c r="O767" t="s">
        <v>43</v>
      </c>
      <c r="P767">
        <v>8.39</v>
      </c>
      <c r="Q767" t="s">
        <v>44</v>
      </c>
      <c r="R767" t="s">
        <v>92</v>
      </c>
      <c r="S767" t="s">
        <v>46</v>
      </c>
      <c r="T767" t="s">
        <v>121</v>
      </c>
      <c r="U767" t="s">
        <v>49</v>
      </c>
      <c r="V767" t="s">
        <v>49</v>
      </c>
      <c r="W767" t="s">
        <v>43</v>
      </c>
      <c r="X767">
        <f>YEAR(Table1[[#This Row],[BookingDate]])</f>
        <v>2024</v>
      </c>
      <c r="Y767" t="str">
        <f>TEXT(Table1[[#This Row],[BookingDate]],"mmm")</f>
        <v>Jun</v>
      </c>
      <c r="Z767" t="str">
        <f>TEXT(Table1[[#This Row],[BookingDate]],"mmm-yyy")</f>
        <v>Jun-2024</v>
      </c>
      <c r="AA767" t="str">
        <f>IF(Table1[[#This Row],[ResolutionHours]]="","Pending",IF(Table1[[#This Row],[ResolutionHours]]&lt;=4,"0-4 Hours",IF(Table1[[#This Row],[ResolutionHours]]&lt;=8,"5-8 Hours",IF(Table1[[#This Row],[ResolutionHours]]&lt;=24,"9-24 Hours",IF(Table1[[#This Row],[ResolutionHours]]&lt;=48,"25-48 Hours","48+ Hours")))))</f>
        <v>9-24 Hours</v>
      </c>
      <c r="AB767">
        <f>IF(Table1[[#This Row],[ResolutionHours]]="","",Table1[[#This Row],[ResolutionHours]]-Table1[[#This Row],[SLATargetHours]])</f>
        <v>-15.61</v>
      </c>
    </row>
    <row r="768" spans="1:28" x14ac:dyDescent="0.25">
      <c r="A768" t="s">
        <v>2977</v>
      </c>
      <c r="B768" t="s">
        <v>2126</v>
      </c>
      <c r="C768" s="1">
        <v>45473.961898148147</v>
      </c>
      <c r="D768" t="s">
        <v>87</v>
      </c>
      <c r="E768" t="s">
        <v>2134</v>
      </c>
      <c r="F768" t="s">
        <v>38</v>
      </c>
      <c r="G768" t="s">
        <v>2128</v>
      </c>
      <c r="H768" t="s">
        <v>40</v>
      </c>
      <c r="I768" t="s">
        <v>55</v>
      </c>
      <c r="J768" t="s">
        <v>120</v>
      </c>
      <c r="K768">
        <v>72</v>
      </c>
      <c r="L768">
        <v>2.88</v>
      </c>
      <c r="M768">
        <v>29.88</v>
      </c>
      <c r="N768" s="1">
        <v>45475.207105648151</v>
      </c>
      <c r="O768" t="s">
        <v>43</v>
      </c>
      <c r="P768">
        <v>29.88</v>
      </c>
      <c r="Q768" t="s">
        <v>58</v>
      </c>
      <c r="R768" t="s">
        <v>92</v>
      </c>
      <c r="S768" t="s">
        <v>60</v>
      </c>
      <c r="T768" t="s">
        <v>61</v>
      </c>
      <c r="U768" t="s">
        <v>49</v>
      </c>
      <c r="V768" t="s">
        <v>49</v>
      </c>
      <c r="W768" t="s">
        <v>43</v>
      </c>
      <c r="X768">
        <f>YEAR(Table1[[#This Row],[BookingDate]])</f>
        <v>2024</v>
      </c>
      <c r="Y768" t="str">
        <f>TEXT(Table1[[#This Row],[BookingDate]],"mmm")</f>
        <v>Jun</v>
      </c>
      <c r="Z768" t="str">
        <f>TEXT(Table1[[#This Row],[BookingDate]],"mmm-yyy")</f>
        <v>Jun-2024</v>
      </c>
      <c r="AA768" t="str">
        <f>IF(Table1[[#This Row],[ResolutionHours]]="","Pending",IF(Table1[[#This Row],[ResolutionHours]]&lt;=4,"0-4 Hours",IF(Table1[[#This Row],[ResolutionHours]]&lt;=8,"5-8 Hours",IF(Table1[[#This Row],[ResolutionHours]]&lt;=24,"9-24 Hours",IF(Table1[[#This Row],[ResolutionHours]]&lt;=48,"25-48 Hours","48+ Hours")))))</f>
        <v>25-48 Hours</v>
      </c>
      <c r="AB768">
        <f>IF(Table1[[#This Row],[ResolutionHours]]="","",Table1[[#This Row],[ResolutionHours]]-Table1[[#This Row],[SLATargetHours]])</f>
        <v>-42.120000000000005</v>
      </c>
    </row>
    <row r="769" spans="1:28" x14ac:dyDescent="0.25">
      <c r="A769" t="s">
        <v>1601</v>
      </c>
      <c r="B769" t="s">
        <v>1116</v>
      </c>
      <c r="C769" s="1">
        <v>45474.116284722222</v>
      </c>
      <c r="D769" t="s">
        <v>87</v>
      </c>
      <c r="E769" t="s">
        <v>1124</v>
      </c>
      <c r="F769" t="s">
        <v>130</v>
      </c>
      <c r="G769" t="s">
        <v>1118</v>
      </c>
      <c r="H769" t="s">
        <v>40</v>
      </c>
      <c r="I769" t="s">
        <v>64</v>
      </c>
      <c r="J769" t="s">
        <v>160</v>
      </c>
      <c r="K769">
        <v>72</v>
      </c>
      <c r="L769">
        <v>6.14</v>
      </c>
      <c r="M769">
        <v>79.36</v>
      </c>
      <c r="N769" s="1">
        <v>45477.422751874998</v>
      </c>
      <c r="O769" t="s">
        <v>128</v>
      </c>
      <c r="P769">
        <v>79.36</v>
      </c>
      <c r="Q769" t="s">
        <v>44</v>
      </c>
      <c r="R769" t="s">
        <v>114</v>
      </c>
      <c r="S769" t="s">
        <v>96</v>
      </c>
      <c r="T769" t="s">
        <v>100</v>
      </c>
      <c r="U769" t="s">
        <v>48</v>
      </c>
      <c r="V769" t="s">
        <v>49</v>
      </c>
      <c r="W769" t="s">
        <v>128</v>
      </c>
      <c r="X769">
        <f>YEAR(Table1[[#This Row],[BookingDate]])</f>
        <v>2024</v>
      </c>
      <c r="Y769" t="str">
        <f>TEXT(Table1[[#This Row],[BookingDate]],"mmm")</f>
        <v>Jul</v>
      </c>
      <c r="Z769" t="str">
        <f>TEXT(Table1[[#This Row],[BookingDate]],"mmm-yyy")</f>
        <v>Jul-2024</v>
      </c>
      <c r="AA769" t="str">
        <f>IF(Table1[[#This Row],[ResolutionHours]]="","Pending",IF(Table1[[#This Row],[ResolutionHours]]&lt;=4,"0-4 Hours",IF(Table1[[#This Row],[ResolutionHours]]&lt;=8,"5-8 Hours",IF(Table1[[#This Row],[ResolutionHours]]&lt;=24,"9-24 Hours",IF(Table1[[#This Row],[ResolutionHours]]&lt;=48,"25-48 Hours","48+ Hours")))))</f>
        <v>48+ Hours</v>
      </c>
      <c r="AB769">
        <f>IF(Table1[[#This Row],[ResolutionHours]]="","",Table1[[#This Row],[ResolutionHours]]-Table1[[#This Row],[SLATargetHours]])</f>
        <v>7.3599999999999994</v>
      </c>
    </row>
    <row r="770" spans="1:28" x14ac:dyDescent="0.25">
      <c r="A770" t="s">
        <v>1202</v>
      </c>
      <c r="B770" t="s">
        <v>1116</v>
      </c>
      <c r="C770" s="1">
        <v>45474.295659722222</v>
      </c>
      <c r="D770" t="s">
        <v>36</v>
      </c>
      <c r="E770" t="s">
        <v>1131</v>
      </c>
      <c r="F770" t="s">
        <v>90</v>
      </c>
      <c r="G770" t="s">
        <v>1118</v>
      </c>
      <c r="H770" t="s">
        <v>40</v>
      </c>
      <c r="I770" t="s">
        <v>82</v>
      </c>
      <c r="J770" t="s">
        <v>106</v>
      </c>
      <c r="K770">
        <v>48</v>
      </c>
      <c r="L770">
        <v>1.39</v>
      </c>
      <c r="M770">
        <v>45.63</v>
      </c>
      <c r="N770" s="1">
        <v>45476.196838599542</v>
      </c>
      <c r="O770" t="s">
        <v>43</v>
      </c>
      <c r="P770">
        <v>45.63</v>
      </c>
      <c r="Q770" t="s">
        <v>44</v>
      </c>
      <c r="R770" t="s">
        <v>59</v>
      </c>
      <c r="S770" t="s">
        <v>79</v>
      </c>
      <c r="T770" t="s">
        <v>100</v>
      </c>
      <c r="U770" t="s">
        <v>49</v>
      </c>
      <c r="V770" t="s">
        <v>49</v>
      </c>
      <c r="W770" t="s">
        <v>43</v>
      </c>
      <c r="X770">
        <f>YEAR(Table1[[#This Row],[BookingDate]])</f>
        <v>2024</v>
      </c>
      <c r="Y770" t="str">
        <f>TEXT(Table1[[#This Row],[BookingDate]],"mmm")</f>
        <v>Jul</v>
      </c>
      <c r="Z770" t="str">
        <f>TEXT(Table1[[#This Row],[BookingDate]],"mmm-yyy")</f>
        <v>Jul-2024</v>
      </c>
      <c r="AA770" t="str">
        <f>IF(Table1[[#This Row],[ResolutionHours]]="","Pending",IF(Table1[[#This Row],[ResolutionHours]]&lt;=4,"0-4 Hours",IF(Table1[[#This Row],[ResolutionHours]]&lt;=8,"5-8 Hours",IF(Table1[[#This Row],[ResolutionHours]]&lt;=24,"9-24 Hours",IF(Table1[[#This Row],[ResolutionHours]]&lt;=48,"25-48 Hours","48+ Hours")))))</f>
        <v>25-48 Hours</v>
      </c>
      <c r="AB770">
        <f>IF(Table1[[#This Row],[ResolutionHours]]="","",Table1[[#This Row],[ResolutionHours]]-Table1[[#This Row],[SLATargetHours]])</f>
        <v>-2.3699999999999974</v>
      </c>
    </row>
    <row r="771" spans="1:28" x14ac:dyDescent="0.25">
      <c r="A771" t="s">
        <v>682</v>
      </c>
      <c r="B771" t="s">
        <v>35</v>
      </c>
      <c r="C771" s="1">
        <v>45474.302314814813</v>
      </c>
      <c r="D771" t="s">
        <v>51</v>
      </c>
      <c r="E771" t="s">
        <v>123</v>
      </c>
      <c r="F771" t="s">
        <v>95</v>
      </c>
      <c r="G771" t="s">
        <v>39</v>
      </c>
      <c r="H771" t="s">
        <v>54</v>
      </c>
      <c r="I771" t="s">
        <v>82</v>
      </c>
      <c r="J771" t="s">
        <v>113</v>
      </c>
      <c r="K771">
        <v>24</v>
      </c>
      <c r="L771">
        <v>1.26</v>
      </c>
      <c r="N771" s="1"/>
      <c r="O771" t="s">
        <v>57</v>
      </c>
      <c r="P771">
        <v>13144.74</v>
      </c>
      <c r="Q771" t="s">
        <v>58</v>
      </c>
      <c r="R771" t="s">
        <v>92</v>
      </c>
      <c r="S771" t="s">
        <v>96</v>
      </c>
      <c r="T771" t="s">
        <v>100</v>
      </c>
      <c r="U771" t="s">
        <v>49</v>
      </c>
      <c r="V771" t="s">
        <v>49</v>
      </c>
      <c r="W771" t="s">
        <v>57</v>
      </c>
      <c r="X771">
        <f>YEAR(Table1[[#This Row],[BookingDate]])</f>
        <v>2024</v>
      </c>
      <c r="Y771" t="str">
        <f>TEXT(Table1[[#This Row],[BookingDate]],"mmm")</f>
        <v>Jul</v>
      </c>
      <c r="Z771" t="str">
        <f>TEXT(Table1[[#This Row],[BookingDate]],"mmm-yyy")</f>
        <v>Jul-2024</v>
      </c>
      <c r="AA771" t="str">
        <f>IF(Table1[[#This Row],[ResolutionHours]]="","Pending",IF(Table1[[#This Row],[ResolutionHours]]&lt;=4,"0-4 Hours",IF(Table1[[#This Row],[ResolutionHours]]&lt;=8,"5-8 Hours",IF(Table1[[#This Row],[ResolutionHours]]&lt;=24,"9-24 Hours",IF(Table1[[#This Row],[ResolutionHours]]&lt;=48,"25-48 Hours","48+ Hours")))))</f>
        <v>Pending</v>
      </c>
      <c r="AB771" t="str">
        <f>IF(Table1[[#This Row],[ResolutionHours]]="","",Table1[[#This Row],[ResolutionHours]]-Table1[[#This Row],[SLATargetHours]])</f>
        <v/>
      </c>
    </row>
    <row r="772" spans="1:28" x14ac:dyDescent="0.25">
      <c r="A772" t="s">
        <v>731</v>
      </c>
      <c r="B772" t="s">
        <v>35</v>
      </c>
      <c r="C772" s="1">
        <v>45474.602847222217</v>
      </c>
      <c r="D772" t="s">
        <v>87</v>
      </c>
      <c r="E772" t="s">
        <v>37</v>
      </c>
      <c r="F772" t="s">
        <v>72</v>
      </c>
      <c r="G772" t="s">
        <v>39</v>
      </c>
      <c r="H772" t="s">
        <v>40</v>
      </c>
      <c r="I772" t="s">
        <v>55</v>
      </c>
      <c r="J772" t="s">
        <v>74</v>
      </c>
      <c r="K772">
        <v>72</v>
      </c>
      <c r="L772">
        <v>13.27</v>
      </c>
      <c r="M772">
        <v>48.92</v>
      </c>
      <c r="N772" s="1">
        <v>45476.641039224538</v>
      </c>
      <c r="O772" t="s">
        <v>43</v>
      </c>
      <c r="P772">
        <v>48.92</v>
      </c>
      <c r="Q772" t="s">
        <v>44</v>
      </c>
      <c r="R772" t="s">
        <v>59</v>
      </c>
      <c r="S772" t="s">
        <v>96</v>
      </c>
      <c r="T772" t="s">
        <v>97</v>
      </c>
      <c r="U772" t="s">
        <v>49</v>
      </c>
      <c r="V772" t="s">
        <v>49</v>
      </c>
      <c r="W772" t="s">
        <v>43</v>
      </c>
      <c r="X772">
        <f>YEAR(Table1[[#This Row],[BookingDate]])</f>
        <v>2024</v>
      </c>
      <c r="Y772" t="str">
        <f>TEXT(Table1[[#This Row],[BookingDate]],"mmm")</f>
        <v>Jul</v>
      </c>
      <c r="Z772" t="str">
        <f>TEXT(Table1[[#This Row],[BookingDate]],"mmm-yyy")</f>
        <v>Jul-2024</v>
      </c>
      <c r="AA772" t="str">
        <f>IF(Table1[[#This Row],[ResolutionHours]]="","Pending",IF(Table1[[#This Row],[ResolutionHours]]&lt;=4,"0-4 Hours",IF(Table1[[#This Row],[ResolutionHours]]&lt;=8,"5-8 Hours",IF(Table1[[#This Row],[ResolutionHours]]&lt;=24,"9-24 Hours",IF(Table1[[#This Row],[ResolutionHours]]&lt;=48,"25-48 Hours","48+ Hours")))))</f>
        <v>48+ Hours</v>
      </c>
      <c r="AB772">
        <f>IF(Table1[[#This Row],[ResolutionHours]]="","",Table1[[#This Row],[ResolutionHours]]-Table1[[#This Row],[SLATargetHours]])</f>
        <v>-23.08</v>
      </c>
    </row>
    <row r="773" spans="1:28" x14ac:dyDescent="0.25">
      <c r="A773" t="s">
        <v>597</v>
      </c>
      <c r="B773" t="s">
        <v>35</v>
      </c>
      <c r="C773" s="1">
        <v>45475.125115740739</v>
      </c>
      <c r="D773" t="s">
        <v>51</v>
      </c>
      <c r="E773" t="s">
        <v>105</v>
      </c>
      <c r="F773" t="s">
        <v>72</v>
      </c>
      <c r="G773" t="s">
        <v>39</v>
      </c>
      <c r="H773" t="s">
        <v>40</v>
      </c>
      <c r="I773" t="s">
        <v>46</v>
      </c>
      <c r="J773" t="s">
        <v>152</v>
      </c>
      <c r="K773">
        <v>24</v>
      </c>
      <c r="L773">
        <v>1.71</v>
      </c>
      <c r="M773">
        <v>15.19</v>
      </c>
      <c r="N773" s="1">
        <v>45475.758222442128</v>
      </c>
      <c r="O773" t="s">
        <v>43</v>
      </c>
      <c r="P773">
        <v>15.19</v>
      </c>
      <c r="Q773" t="s">
        <v>44</v>
      </c>
      <c r="R773" t="s">
        <v>59</v>
      </c>
      <c r="S773" t="s">
        <v>79</v>
      </c>
      <c r="T773" t="s">
        <v>100</v>
      </c>
      <c r="U773" t="s">
        <v>49</v>
      </c>
      <c r="V773" t="s">
        <v>49</v>
      </c>
      <c r="W773" t="s">
        <v>43</v>
      </c>
      <c r="X773">
        <f>YEAR(Table1[[#This Row],[BookingDate]])</f>
        <v>2024</v>
      </c>
      <c r="Y773" t="str">
        <f>TEXT(Table1[[#This Row],[BookingDate]],"mmm")</f>
        <v>Jul</v>
      </c>
      <c r="Z773" t="str">
        <f>TEXT(Table1[[#This Row],[BookingDate]],"mmm-yyy")</f>
        <v>Jul-2024</v>
      </c>
      <c r="AA773" t="str">
        <f>IF(Table1[[#This Row],[ResolutionHours]]="","Pending",IF(Table1[[#This Row],[ResolutionHours]]&lt;=4,"0-4 Hours",IF(Table1[[#This Row],[ResolutionHours]]&lt;=8,"5-8 Hours",IF(Table1[[#This Row],[ResolutionHours]]&lt;=24,"9-24 Hours",IF(Table1[[#This Row],[ResolutionHours]]&lt;=48,"25-48 Hours","48+ Hours")))))</f>
        <v>9-24 Hours</v>
      </c>
      <c r="AB773">
        <f>IF(Table1[[#This Row],[ResolutionHours]]="","",Table1[[#This Row],[ResolutionHours]]-Table1[[#This Row],[SLATargetHours]])</f>
        <v>-8.81</v>
      </c>
    </row>
    <row r="774" spans="1:28" x14ac:dyDescent="0.25">
      <c r="A774" t="s">
        <v>2696</v>
      </c>
      <c r="B774" t="s">
        <v>2126</v>
      </c>
      <c r="C774" s="1">
        <v>45475.424710648149</v>
      </c>
      <c r="D774" t="s">
        <v>87</v>
      </c>
      <c r="E774" t="s">
        <v>2134</v>
      </c>
      <c r="F774" t="s">
        <v>38</v>
      </c>
      <c r="G774" t="s">
        <v>2128</v>
      </c>
      <c r="H774" t="s">
        <v>40</v>
      </c>
      <c r="I774" t="s">
        <v>82</v>
      </c>
      <c r="J774" t="s">
        <v>132</v>
      </c>
      <c r="K774">
        <v>72</v>
      </c>
      <c r="L774">
        <v>7.68</v>
      </c>
      <c r="M774">
        <v>30.51</v>
      </c>
      <c r="N774" s="1">
        <v>45476.695906261572</v>
      </c>
      <c r="O774" t="s">
        <v>43</v>
      </c>
      <c r="P774">
        <v>30.51</v>
      </c>
      <c r="Q774" t="s">
        <v>58</v>
      </c>
      <c r="R774" t="s">
        <v>45</v>
      </c>
      <c r="S774" t="s">
        <v>60</v>
      </c>
      <c r="T774" t="s">
        <v>100</v>
      </c>
      <c r="U774" t="s">
        <v>49</v>
      </c>
      <c r="V774" t="s">
        <v>49</v>
      </c>
      <c r="W774" t="s">
        <v>43</v>
      </c>
      <c r="X774">
        <f>YEAR(Table1[[#This Row],[BookingDate]])</f>
        <v>2024</v>
      </c>
      <c r="Y774" t="str">
        <f>TEXT(Table1[[#This Row],[BookingDate]],"mmm")</f>
        <v>Jul</v>
      </c>
      <c r="Z774" t="str">
        <f>TEXT(Table1[[#This Row],[BookingDate]],"mmm-yyy")</f>
        <v>Jul-2024</v>
      </c>
      <c r="AA774" t="str">
        <f>IF(Table1[[#This Row],[ResolutionHours]]="","Pending",IF(Table1[[#This Row],[ResolutionHours]]&lt;=4,"0-4 Hours",IF(Table1[[#This Row],[ResolutionHours]]&lt;=8,"5-8 Hours",IF(Table1[[#This Row],[ResolutionHours]]&lt;=24,"9-24 Hours",IF(Table1[[#This Row],[ResolutionHours]]&lt;=48,"25-48 Hours","48+ Hours")))))</f>
        <v>25-48 Hours</v>
      </c>
      <c r="AB774">
        <f>IF(Table1[[#This Row],[ResolutionHours]]="","",Table1[[#This Row],[ResolutionHours]]-Table1[[#This Row],[SLATargetHours]])</f>
        <v>-41.489999999999995</v>
      </c>
    </row>
    <row r="775" spans="1:28" x14ac:dyDescent="0.25">
      <c r="A775" t="s">
        <v>1555</v>
      </c>
      <c r="B775" t="s">
        <v>1116</v>
      </c>
      <c r="C775" s="1">
        <v>45475.639918981477</v>
      </c>
      <c r="D775" t="s">
        <v>104</v>
      </c>
      <c r="E775" t="s">
        <v>1126</v>
      </c>
      <c r="F775" t="s">
        <v>90</v>
      </c>
      <c r="G775" t="s">
        <v>1118</v>
      </c>
      <c r="H775" t="s">
        <v>54</v>
      </c>
      <c r="I775" t="s">
        <v>82</v>
      </c>
      <c r="J775" t="s">
        <v>113</v>
      </c>
      <c r="K775">
        <v>8</v>
      </c>
      <c r="L775">
        <v>1.03</v>
      </c>
      <c r="N775" s="1"/>
      <c r="O775" t="s">
        <v>57</v>
      </c>
      <c r="P775">
        <v>13112.64</v>
      </c>
      <c r="Q775" t="s">
        <v>58</v>
      </c>
      <c r="R775" t="s">
        <v>59</v>
      </c>
      <c r="S775" t="s">
        <v>79</v>
      </c>
      <c r="T775" t="s">
        <v>100</v>
      </c>
      <c r="U775" t="s">
        <v>49</v>
      </c>
      <c r="V775" t="s">
        <v>49</v>
      </c>
      <c r="W775" t="s">
        <v>57</v>
      </c>
      <c r="X775">
        <f>YEAR(Table1[[#This Row],[BookingDate]])</f>
        <v>2024</v>
      </c>
      <c r="Y775" t="str">
        <f>TEXT(Table1[[#This Row],[BookingDate]],"mmm")</f>
        <v>Jul</v>
      </c>
      <c r="Z775" t="str">
        <f>TEXT(Table1[[#This Row],[BookingDate]],"mmm-yyy")</f>
        <v>Jul-2024</v>
      </c>
      <c r="AA775" t="str">
        <f>IF(Table1[[#This Row],[ResolutionHours]]="","Pending",IF(Table1[[#This Row],[ResolutionHours]]&lt;=4,"0-4 Hours",IF(Table1[[#This Row],[ResolutionHours]]&lt;=8,"5-8 Hours",IF(Table1[[#This Row],[ResolutionHours]]&lt;=24,"9-24 Hours",IF(Table1[[#This Row],[ResolutionHours]]&lt;=48,"25-48 Hours","48+ Hours")))))</f>
        <v>Pending</v>
      </c>
      <c r="AB775" t="str">
        <f>IF(Table1[[#This Row],[ResolutionHours]]="","",Table1[[#This Row],[ResolutionHours]]-Table1[[#This Row],[SLATargetHours]])</f>
        <v/>
      </c>
    </row>
    <row r="776" spans="1:28" x14ac:dyDescent="0.25">
      <c r="A776" t="s">
        <v>2713</v>
      </c>
      <c r="B776" t="s">
        <v>2126</v>
      </c>
      <c r="C776" s="1">
        <v>45475.698831018519</v>
      </c>
      <c r="D776" t="s">
        <v>87</v>
      </c>
      <c r="E776" t="s">
        <v>2136</v>
      </c>
      <c r="F776" t="s">
        <v>95</v>
      </c>
      <c r="G776" t="s">
        <v>2128</v>
      </c>
      <c r="H776" t="s">
        <v>40</v>
      </c>
      <c r="I776" t="s">
        <v>55</v>
      </c>
      <c r="J776" t="s">
        <v>74</v>
      </c>
      <c r="K776">
        <v>72</v>
      </c>
      <c r="L776">
        <v>12.79</v>
      </c>
      <c r="M776">
        <v>16.93</v>
      </c>
      <c r="N776" s="1">
        <v>45476.4043465625</v>
      </c>
      <c r="O776" t="s">
        <v>43</v>
      </c>
      <c r="P776">
        <v>16.93</v>
      </c>
      <c r="Q776" t="s">
        <v>44</v>
      </c>
      <c r="R776" t="s">
        <v>114</v>
      </c>
      <c r="S776" t="s">
        <v>79</v>
      </c>
      <c r="T776" t="s">
        <v>69</v>
      </c>
      <c r="U776" t="s">
        <v>49</v>
      </c>
      <c r="V776" t="s">
        <v>49</v>
      </c>
      <c r="W776" t="s">
        <v>43</v>
      </c>
      <c r="X776">
        <f>YEAR(Table1[[#This Row],[BookingDate]])</f>
        <v>2024</v>
      </c>
      <c r="Y776" t="str">
        <f>TEXT(Table1[[#This Row],[BookingDate]],"mmm")</f>
        <v>Jul</v>
      </c>
      <c r="Z776" t="str">
        <f>TEXT(Table1[[#This Row],[BookingDate]],"mmm-yyy")</f>
        <v>Jul-2024</v>
      </c>
      <c r="AA776" t="str">
        <f>IF(Table1[[#This Row],[ResolutionHours]]="","Pending",IF(Table1[[#This Row],[ResolutionHours]]&lt;=4,"0-4 Hours",IF(Table1[[#This Row],[ResolutionHours]]&lt;=8,"5-8 Hours",IF(Table1[[#This Row],[ResolutionHours]]&lt;=24,"9-24 Hours",IF(Table1[[#This Row],[ResolutionHours]]&lt;=48,"25-48 Hours","48+ Hours")))))</f>
        <v>9-24 Hours</v>
      </c>
      <c r="AB776">
        <f>IF(Table1[[#This Row],[ResolutionHours]]="","",Table1[[#This Row],[ResolutionHours]]-Table1[[#This Row],[SLATargetHours]])</f>
        <v>-55.07</v>
      </c>
    </row>
    <row r="777" spans="1:28" x14ac:dyDescent="0.25">
      <c r="A777" t="s">
        <v>2290</v>
      </c>
      <c r="B777" t="s">
        <v>2126</v>
      </c>
      <c r="C777" s="1">
        <v>45476.378506944442</v>
      </c>
      <c r="D777" t="s">
        <v>36</v>
      </c>
      <c r="E777" t="s">
        <v>2127</v>
      </c>
      <c r="F777" t="s">
        <v>72</v>
      </c>
      <c r="G777" t="s">
        <v>2128</v>
      </c>
      <c r="H777" t="s">
        <v>63</v>
      </c>
      <c r="I777" t="s">
        <v>73</v>
      </c>
      <c r="J777" t="s">
        <v>74</v>
      </c>
      <c r="K777">
        <v>48</v>
      </c>
      <c r="L777">
        <v>4.87</v>
      </c>
      <c r="N777" s="1"/>
      <c r="O777" t="s">
        <v>57</v>
      </c>
      <c r="P777">
        <v>13094.92</v>
      </c>
      <c r="Q777" t="s">
        <v>66</v>
      </c>
      <c r="R777" t="s">
        <v>67</v>
      </c>
      <c r="S777" t="s">
        <v>60</v>
      </c>
      <c r="T777" t="s">
        <v>61</v>
      </c>
      <c r="U777" t="s">
        <v>49</v>
      </c>
      <c r="V777" t="s">
        <v>49</v>
      </c>
      <c r="W777" t="s">
        <v>57</v>
      </c>
      <c r="X777">
        <f>YEAR(Table1[[#This Row],[BookingDate]])</f>
        <v>2024</v>
      </c>
      <c r="Y777" t="str">
        <f>TEXT(Table1[[#This Row],[BookingDate]],"mmm")</f>
        <v>Jul</v>
      </c>
      <c r="Z777" t="str">
        <f>TEXT(Table1[[#This Row],[BookingDate]],"mmm-yyy")</f>
        <v>Jul-2024</v>
      </c>
      <c r="AA777" t="str">
        <f>IF(Table1[[#This Row],[ResolutionHours]]="","Pending",IF(Table1[[#This Row],[ResolutionHours]]&lt;=4,"0-4 Hours",IF(Table1[[#This Row],[ResolutionHours]]&lt;=8,"5-8 Hours",IF(Table1[[#This Row],[ResolutionHours]]&lt;=24,"9-24 Hours",IF(Table1[[#This Row],[ResolutionHours]]&lt;=48,"25-48 Hours","48+ Hours")))))</f>
        <v>Pending</v>
      </c>
      <c r="AB777" t="str">
        <f>IF(Table1[[#This Row],[ResolutionHours]]="","",Table1[[#This Row],[ResolutionHours]]-Table1[[#This Row],[SLATargetHours]])</f>
        <v/>
      </c>
    </row>
    <row r="778" spans="1:28" x14ac:dyDescent="0.25">
      <c r="A778" t="s">
        <v>2552</v>
      </c>
      <c r="B778" t="s">
        <v>2126</v>
      </c>
      <c r="C778" s="1">
        <v>45476.559328703697</v>
      </c>
      <c r="D778" t="s">
        <v>36</v>
      </c>
      <c r="E778" t="s">
        <v>2136</v>
      </c>
      <c r="F778" t="s">
        <v>53</v>
      </c>
      <c r="G778" t="s">
        <v>2128</v>
      </c>
      <c r="H778" t="s">
        <v>54</v>
      </c>
      <c r="I778" t="s">
        <v>55</v>
      </c>
      <c r="J778" t="s">
        <v>42</v>
      </c>
      <c r="K778">
        <v>48</v>
      </c>
      <c r="L778">
        <v>10.57</v>
      </c>
      <c r="N778" s="1"/>
      <c r="O778" t="s">
        <v>57</v>
      </c>
      <c r="P778">
        <v>13090.58</v>
      </c>
      <c r="Q778" t="s">
        <v>66</v>
      </c>
      <c r="R778" t="s">
        <v>92</v>
      </c>
      <c r="S778" t="s">
        <v>46</v>
      </c>
      <c r="T778" t="s">
        <v>93</v>
      </c>
      <c r="U778" t="s">
        <v>49</v>
      </c>
      <c r="V778" t="s">
        <v>49</v>
      </c>
      <c r="W778" t="s">
        <v>57</v>
      </c>
      <c r="X778">
        <f>YEAR(Table1[[#This Row],[BookingDate]])</f>
        <v>2024</v>
      </c>
      <c r="Y778" t="str">
        <f>TEXT(Table1[[#This Row],[BookingDate]],"mmm")</f>
        <v>Jul</v>
      </c>
      <c r="Z778" t="str">
        <f>TEXT(Table1[[#This Row],[BookingDate]],"mmm-yyy")</f>
        <v>Jul-2024</v>
      </c>
      <c r="AA778" t="str">
        <f>IF(Table1[[#This Row],[ResolutionHours]]="","Pending",IF(Table1[[#This Row],[ResolutionHours]]&lt;=4,"0-4 Hours",IF(Table1[[#This Row],[ResolutionHours]]&lt;=8,"5-8 Hours",IF(Table1[[#This Row],[ResolutionHours]]&lt;=24,"9-24 Hours",IF(Table1[[#This Row],[ResolutionHours]]&lt;=48,"25-48 Hours","48+ Hours")))))</f>
        <v>Pending</v>
      </c>
      <c r="AB778" t="str">
        <f>IF(Table1[[#This Row],[ResolutionHours]]="","",Table1[[#This Row],[ResolutionHours]]-Table1[[#This Row],[SLATargetHours]])</f>
        <v/>
      </c>
    </row>
    <row r="779" spans="1:28" x14ac:dyDescent="0.25">
      <c r="A779" t="s">
        <v>2960</v>
      </c>
      <c r="B779" t="s">
        <v>2126</v>
      </c>
      <c r="C779" s="1">
        <v>45477.07068287037</v>
      </c>
      <c r="D779" t="s">
        <v>36</v>
      </c>
      <c r="E779" t="s">
        <v>2130</v>
      </c>
      <c r="F779" t="s">
        <v>72</v>
      </c>
      <c r="G779" t="s">
        <v>2128</v>
      </c>
      <c r="H779" t="s">
        <v>136</v>
      </c>
      <c r="I779" t="s">
        <v>73</v>
      </c>
      <c r="J779" t="s">
        <v>56</v>
      </c>
      <c r="K779">
        <v>48</v>
      </c>
      <c r="L779">
        <v>2.0299999999999998</v>
      </c>
      <c r="N779" s="1"/>
      <c r="O779" t="s">
        <v>57</v>
      </c>
      <c r="P779">
        <v>13078.3</v>
      </c>
      <c r="Q779" t="s">
        <v>66</v>
      </c>
      <c r="R779" t="s">
        <v>59</v>
      </c>
      <c r="S779" t="s">
        <v>96</v>
      </c>
      <c r="T779" t="s">
        <v>75</v>
      </c>
      <c r="U779" t="s">
        <v>49</v>
      </c>
      <c r="V779" t="s">
        <v>49</v>
      </c>
      <c r="W779" t="s">
        <v>57</v>
      </c>
      <c r="X779">
        <f>YEAR(Table1[[#This Row],[BookingDate]])</f>
        <v>2024</v>
      </c>
      <c r="Y779" t="str">
        <f>TEXT(Table1[[#This Row],[BookingDate]],"mmm")</f>
        <v>Jul</v>
      </c>
      <c r="Z779" t="str">
        <f>TEXT(Table1[[#This Row],[BookingDate]],"mmm-yyy")</f>
        <v>Jul-2024</v>
      </c>
      <c r="AA779" t="str">
        <f>IF(Table1[[#This Row],[ResolutionHours]]="","Pending",IF(Table1[[#This Row],[ResolutionHours]]&lt;=4,"0-4 Hours",IF(Table1[[#This Row],[ResolutionHours]]&lt;=8,"5-8 Hours",IF(Table1[[#This Row],[ResolutionHours]]&lt;=24,"9-24 Hours",IF(Table1[[#This Row],[ResolutionHours]]&lt;=48,"25-48 Hours","48+ Hours")))))</f>
        <v>Pending</v>
      </c>
      <c r="AB779" t="str">
        <f>IF(Table1[[#This Row],[ResolutionHours]]="","",Table1[[#This Row],[ResolutionHours]]-Table1[[#This Row],[SLATargetHours]])</f>
        <v/>
      </c>
    </row>
    <row r="780" spans="1:28" x14ac:dyDescent="0.25">
      <c r="A780" t="s">
        <v>810</v>
      </c>
      <c r="B780" t="s">
        <v>35</v>
      </c>
      <c r="C780" s="1">
        <v>45477.223217592589</v>
      </c>
      <c r="D780" t="s">
        <v>104</v>
      </c>
      <c r="E780" t="s">
        <v>52</v>
      </c>
      <c r="F780" t="s">
        <v>130</v>
      </c>
      <c r="G780" t="s">
        <v>39</v>
      </c>
      <c r="H780" t="s">
        <v>63</v>
      </c>
      <c r="I780" t="s">
        <v>55</v>
      </c>
      <c r="J780" t="s">
        <v>120</v>
      </c>
      <c r="K780">
        <v>8</v>
      </c>
      <c r="L780">
        <v>0.74</v>
      </c>
      <c r="N780" s="1"/>
      <c r="O780" t="s">
        <v>57</v>
      </c>
      <c r="P780">
        <v>13074.64</v>
      </c>
      <c r="Q780" t="s">
        <v>58</v>
      </c>
      <c r="R780" t="s">
        <v>92</v>
      </c>
      <c r="S780" t="s">
        <v>68</v>
      </c>
      <c r="T780" t="s">
        <v>47</v>
      </c>
      <c r="U780" t="s">
        <v>49</v>
      </c>
      <c r="V780" t="s">
        <v>49</v>
      </c>
      <c r="W780" t="s">
        <v>57</v>
      </c>
      <c r="X780">
        <f>YEAR(Table1[[#This Row],[BookingDate]])</f>
        <v>2024</v>
      </c>
      <c r="Y780" t="str">
        <f>TEXT(Table1[[#This Row],[BookingDate]],"mmm")</f>
        <v>Jul</v>
      </c>
      <c r="Z780" t="str">
        <f>TEXT(Table1[[#This Row],[BookingDate]],"mmm-yyy")</f>
        <v>Jul-2024</v>
      </c>
      <c r="AA780" t="str">
        <f>IF(Table1[[#This Row],[ResolutionHours]]="","Pending",IF(Table1[[#This Row],[ResolutionHours]]&lt;=4,"0-4 Hours",IF(Table1[[#This Row],[ResolutionHours]]&lt;=8,"5-8 Hours",IF(Table1[[#This Row],[ResolutionHours]]&lt;=24,"9-24 Hours",IF(Table1[[#This Row],[ResolutionHours]]&lt;=48,"25-48 Hours","48+ Hours")))))</f>
        <v>Pending</v>
      </c>
      <c r="AB780" t="str">
        <f>IF(Table1[[#This Row],[ResolutionHours]]="","",Table1[[#This Row],[ResolutionHours]]-Table1[[#This Row],[SLATargetHours]])</f>
        <v/>
      </c>
    </row>
    <row r="781" spans="1:28" x14ac:dyDescent="0.25">
      <c r="A781" t="s">
        <v>1474</v>
      </c>
      <c r="B781" t="s">
        <v>1116</v>
      </c>
      <c r="C781" s="1">
        <v>45477.550625000003</v>
      </c>
      <c r="D781" t="s">
        <v>51</v>
      </c>
      <c r="E781" t="s">
        <v>1129</v>
      </c>
      <c r="F781" t="s">
        <v>130</v>
      </c>
      <c r="G781" t="s">
        <v>1118</v>
      </c>
      <c r="H781" t="s">
        <v>40</v>
      </c>
      <c r="I781" t="s">
        <v>46</v>
      </c>
      <c r="J781" t="s">
        <v>110</v>
      </c>
      <c r="K781">
        <v>24</v>
      </c>
      <c r="L781">
        <v>2.35</v>
      </c>
      <c r="M781">
        <v>9.76</v>
      </c>
      <c r="N781" s="1">
        <v>45477.957148032408</v>
      </c>
      <c r="O781" t="s">
        <v>43</v>
      </c>
      <c r="P781">
        <v>9.76</v>
      </c>
      <c r="Q781" t="s">
        <v>58</v>
      </c>
      <c r="R781" t="s">
        <v>45</v>
      </c>
      <c r="S781" t="s">
        <v>60</v>
      </c>
      <c r="T781" t="s">
        <v>75</v>
      </c>
      <c r="U781" t="s">
        <v>49</v>
      </c>
      <c r="V781" t="s">
        <v>49</v>
      </c>
      <c r="W781" t="s">
        <v>43</v>
      </c>
      <c r="X781">
        <f>YEAR(Table1[[#This Row],[BookingDate]])</f>
        <v>2024</v>
      </c>
      <c r="Y781" t="str">
        <f>TEXT(Table1[[#This Row],[BookingDate]],"mmm")</f>
        <v>Jul</v>
      </c>
      <c r="Z781" t="str">
        <f>TEXT(Table1[[#This Row],[BookingDate]],"mmm-yyy")</f>
        <v>Jul-2024</v>
      </c>
      <c r="AA781" t="str">
        <f>IF(Table1[[#This Row],[ResolutionHours]]="","Pending",IF(Table1[[#This Row],[ResolutionHours]]&lt;=4,"0-4 Hours",IF(Table1[[#This Row],[ResolutionHours]]&lt;=8,"5-8 Hours",IF(Table1[[#This Row],[ResolutionHours]]&lt;=24,"9-24 Hours",IF(Table1[[#This Row],[ResolutionHours]]&lt;=48,"25-48 Hours","48+ Hours")))))</f>
        <v>9-24 Hours</v>
      </c>
      <c r="AB781">
        <f>IF(Table1[[#This Row],[ResolutionHours]]="","",Table1[[#This Row],[ResolutionHours]]-Table1[[#This Row],[SLATargetHours]])</f>
        <v>-14.24</v>
      </c>
    </row>
    <row r="782" spans="1:28" x14ac:dyDescent="0.25">
      <c r="A782" t="s">
        <v>2394</v>
      </c>
      <c r="B782" t="s">
        <v>2126</v>
      </c>
      <c r="C782" s="1">
        <v>45477.820300925923</v>
      </c>
      <c r="D782" t="s">
        <v>87</v>
      </c>
      <c r="E782" t="s">
        <v>2130</v>
      </c>
      <c r="F782" t="s">
        <v>95</v>
      </c>
      <c r="G782" t="s">
        <v>2128</v>
      </c>
      <c r="H782" t="s">
        <v>40</v>
      </c>
      <c r="I782" t="s">
        <v>82</v>
      </c>
      <c r="J782" t="s">
        <v>152</v>
      </c>
      <c r="K782">
        <v>72</v>
      </c>
      <c r="L782">
        <v>2.1</v>
      </c>
      <c r="M782">
        <v>139.16</v>
      </c>
      <c r="N782" s="1">
        <v>45483.618518935182</v>
      </c>
      <c r="O782" t="s">
        <v>128</v>
      </c>
      <c r="P782">
        <v>139.16</v>
      </c>
      <c r="Q782" t="s">
        <v>58</v>
      </c>
      <c r="R782" t="s">
        <v>92</v>
      </c>
      <c r="S782" t="s">
        <v>60</v>
      </c>
      <c r="T782" t="s">
        <v>61</v>
      </c>
      <c r="U782" t="s">
        <v>49</v>
      </c>
      <c r="V782" t="s">
        <v>49</v>
      </c>
      <c r="W782" t="s">
        <v>128</v>
      </c>
      <c r="X782">
        <f>YEAR(Table1[[#This Row],[BookingDate]])</f>
        <v>2024</v>
      </c>
      <c r="Y782" t="str">
        <f>TEXT(Table1[[#This Row],[BookingDate]],"mmm")</f>
        <v>Jul</v>
      </c>
      <c r="Z782" t="str">
        <f>TEXT(Table1[[#This Row],[BookingDate]],"mmm-yyy")</f>
        <v>Jul-2024</v>
      </c>
      <c r="AA782" t="str">
        <f>IF(Table1[[#This Row],[ResolutionHours]]="","Pending",IF(Table1[[#This Row],[ResolutionHours]]&lt;=4,"0-4 Hours",IF(Table1[[#This Row],[ResolutionHours]]&lt;=8,"5-8 Hours",IF(Table1[[#This Row],[ResolutionHours]]&lt;=24,"9-24 Hours",IF(Table1[[#This Row],[ResolutionHours]]&lt;=48,"25-48 Hours","48+ Hours")))))</f>
        <v>48+ Hours</v>
      </c>
      <c r="AB782">
        <f>IF(Table1[[#This Row],[ResolutionHours]]="","",Table1[[#This Row],[ResolutionHours]]-Table1[[#This Row],[SLATargetHours]])</f>
        <v>67.16</v>
      </c>
    </row>
    <row r="783" spans="1:28" x14ac:dyDescent="0.25">
      <c r="A783" t="s">
        <v>1033</v>
      </c>
      <c r="B783" t="s">
        <v>35</v>
      </c>
      <c r="C783" s="1">
        <v>45478.02616898148</v>
      </c>
      <c r="D783" t="s">
        <v>36</v>
      </c>
      <c r="E783" t="s">
        <v>37</v>
      </c>
      <c r="F783" t="s">
        <v>38</v>
      </c>
      <c r="G783" t="s">
        <v>39</v>
      </c>
      <c r="H783" t="s">
        <v>63</v>
      </c>
      <c r="I783" t="s">
        <v>64</v>
      </c>
      <c r="J783" t="s">
        <v>152</v>
      </c>
      <c r="K783">
        <v>48</v>
      </c>
      <c r="L783">
        <v>1.39</v>
      </c>
      <c r="N783" s="1"/>
      <c r="O783" t="s">
        <v>57</v>
      </c>
      <c r="P783">
        <v>13055.37</v>
      </c>
      <c r="Q783" t="s">
        <v>58</v>
      </c>
      <c r="R783" t="s">
        <v>114</v>
      </c>
      <c r="S783" t="s">
        <v>60</v>
      </c>
      <c r="T783" t="s">
        <v>115</v>
      </c>
      <c r="U783" t="s">
        <v>49</v>
      </c>
      <c r="V783" t="s">
        <v>49</v>
      </c>
      <c r="W783" t="s">
        <v>57</v>
      </c>
      <c r="X783">
        <f>YEAR(Table1[[#This Row],[BookingDate]])</f>
        <v>2024</v>
      </c>
      <c r="Y783" t="str">
        <f>TEXT(Table1[[#This Row],[BookingDate]],"mmm")</f>
        <v>Jul</v>
      </c>
      <c r="Z783" t="str">
        <f>TEXT(Table1[[#This Row],[BookingDate]],"mmm-yyy")</f>
        <v>Jul-2024</v>
      </c>
      <c r="AA783" t="str">
        <f>IF(Table1[[#This Row],[ResolutionHours]]="","Pending",IF(Table1[[#This Row],[ResolutionHours]]&lt;=4,"0-4 Hours",IF(Table1[[#This Row],[ResolutionHours]]&lt;=8,"5-8 Hours",IF(Table1[[#This Row],[ResolutionHours]]&lt;=24,"9-24 Hours",IF(Table1[[#This Row],[ResolutionHours]]&lt;=48,"25-48 Hours","48+ Hours")))))</f>
        <v>Pending</v>
      </c>
      <c r="AB783" t="str">
        <f>IF(Table1[[#This Row],[ResolutionHours]]="","",Table1[[#This Row],[ResolutionHours]]-Table1[[#This Row],[SLATargetHours]])</f>
        <v/>
      </c>
    </row>
    <row r="784" spans="1:28" x14ac:dyDescent="0.25">
      <c r="A784" t="s">
        <v>2676</v>
      </c>
      <c r="B784" t="s">
        <v>2126</v>
      </c>
      <c r="C784" s="1">
        <v>45478.586504629631</v>
      </c>
      <c r="D784" t="s">
        <v>51</v>
      </c>
      <c r="E784" t="s">
        <v>2153</v>
      </c>
      <c r="F784" t="s">
        <v>38</v>
      </c>
      <c r="G784" t="s">
        <v>2128</v>
      </c>
      <c r="H784" t="s">
        <v>54</v>
      </c>
      <c r="I784" t="s">
        <v>55</v>
      </c>
      <c r="J784" t="s">
        <v>78</v>
      </c>
      <c r="K784">
        <v>24</v>
      </c>
      <c r="L784">
        <v>1.61</v>
      </c>
      <c r="N784" s="1"/>
      <c r="O784" t="s">
        <v>57</v>
      </c>
      <c r="P784">
        <v>13041.92</v>
      </c>
      <c r="Q784" t="s">
        <v>66</v>
      </c>
      <c r="R784" t="s">
        <v>92</v>
      </c>
      <c r="S784" t="s">
        <v>46</v>
      </c>
      <c r="T784" t="s">
        <v>100</v>
      </c>
      <c r="U784" t="s">
        <v>49</v>
      </c>
      <c r="V784" t="s">
        <v>49</v>
      </c>
      <c r="W784" t="s">
        <v>57</v>
      </c>
      <c r="X784">
        <f>YEAR(Table1[[#This Row],[BookingDate]])</f>
        <v>2024</v>
      </c>
      <c r="Y784" t="str">
        <f>TEXT(Table1[[#This Row],[BookingDate]],"mmm")</f>
        <v>Jul</v>
      </c>
      <c r="Z784" t="str">
        <f>TEXT(Table1[[#This Row],[BookingDate]],"mmm-yyy")</f>
        <v>Jul-2024</v>
      </c>
      <c r="AA784" t="str">
        <f>IF(Table1[[#This Row],[ResolutionHours]]="","Pending",IF(Table1[[#This Row],[ResolutionHours]]&lt;=4,"0-4 Hours",IF(Table1[[#This Row],[ResolutionHours]]&lt;=8,"5-8 Hours",IF(Table1[[#This Row],[ResolutionHours]]&lt;=24,"9-24 Hours",IF(Table1[[#This Row],[ResolutionHours]]&lt;=48,"25-48 Hours","48+ Hours")))))</f>
        <v>Pending</v>
      </c>
      <c r="AB784" t="str">
        <f>IF(Table1[[#This Row],[ResolutionHours]]="","",Table1[[#This Row],[ResolutionHours]]-Table1[[#This Row],[SLATargetHours]])</f>
        <v/>
      </c>
    </row>
    <row r="785" spans="1:28" x14ac:dyDescent="0.25">
      <c r="A785" t="s">
        <v>2919</v>
      </c>
      <c r="B785" t="s">
        <v>2126</v>
      </c>
      <c r="C785" s="1">
        <v>45478.666851851849</v>
      </c>
      <c r="D785" t="s">
        <v>51</v>
      </c>
      <c r="E785" t="s">
        <v>2134</v>
      </c>
      <c r="F785" t="s">
        <v>126</v>
      </c>
      <c r="G785" t="s">
        <v>2128</v>
      </c>
      <c r="H785" t="s">
        <v>40</v>
      </c>
      <c r="I785" t="s">
        <v>64</v>
      </c>
      <c r="J785" t="s">
        <v>65</v>
      </c>
      <c r="K785">
        <v>24</v>
      </c>
      <c r="L785">
        <v>3.29</v>
      </c>
      <c r="M785">
        <v>8.77</v>
      </c>
      <c r="N785" s="1">
        <v>45479.03228324074</v>
      </c>
      <c r="O785" t="s">
        <v>43</v>
      </c>
      <c r="P785">
        <v>8.77</v>
      </c>
      <c r="Q785" t="s">
        <v>44</v>
      </c>
      <c r="R785" t="s">
        <v>45</v>
      </c>
      <c r="S785" t="s">
        <v>79</v>
      </c>
      <c r="T785" t="s">
        <v>100</v>
      </c>
      <c r="U785" t="s">
        <v>49</v>
      </c>
      <c r="V785" t="s">
        <v>49</v>
      </c>
      <c r="W785" t="s">
        <v>43</v>
      </c>
      <c r="X785">
        <f>YEAR(Table1[[#This Row],[BookingDate]])</f>
        <v>2024</v>
      </c>
      <c r="Y785" t="str">
        <f>TEXT(Table1[[#This Row],[BookingDate]],"mmm")</f>
        <v>Jul</v>
      </c>
      <c r="Z785" t="str">
        <f>TEXT(Table1[[#This Row],[BookingDate]],"mmm-yyy")</f>
        <v>Jul-2024</v>
      </c>
      <c r="AA785" t="str">
        <f>IF(Table1[[#This Row],[ResolutionHours]]="","Pending",IF(Table1[[#This Row],[ResolutionHours]]&lt;=4,"0-4 Hours",IF(Table1[[#This Row],[ResolutionHours]]&lt;=8,"5-8 Hours",IF(Table1[[#This Row],[ResolutionHours]]&lt;=24,"9-24 Hours",IF(Table1[[#This Row],[ResolutionHours]]&lt;=48,"25-48 Hours","48+ Hours")))))</f>
        <v>9-24 Hours</v>
      </c>
      <c r="AB785">
        <f>IF(Table1[[#This Row],[ResolutionHours]]="","",Table1[[#This Row],[ResolutionHours]]-Table1[[#This Row],[SLATargetHours]])</f>
        <v>-15.23</v>
      </c>
    </row>
    <row r="786" spans="1:28" x14ac:dyDescent="0.25">
      <c r="A786" t="s">
        <v>2421</v>
      </c>
      <c r="B786" t="s">
        <v>2126</v>
      </c>
      <c r="C786" s="1">
        <v>45478.78943287037</v>
      </c>
      <c r="D786" t="s">
        <v>36</v>
      </c>
      <c r="E786" t="s">
        <v>2130</v>
      </c>
      <c r="F786" t="s">
        <v>72</v>
      </c>
      <c r="G786" t="s">
        <v>2128</v>
      </c>
      <c r="H786" t="s">
        <v>54</v>
      </c>
      <c r="I786" t="s">
        <v>73</v>
      </c>
      <c r="J786" t="s">
        <v>152</v>
      </c>
      <c r="K786">
        <v>48</v>
      </c>
      <c r="L786">
        <v>4.58</v>
      </c>
      <c r="N786" s="1"/>
      <c r="O786" t="s">
        <v>57</v>
      </c>
      <c r="P786">
        <v>13037.05</v>
      </c>
      <c r="Q786" t="s">
        <v>44</v>
      </c>
      <c r="R786" t="s">
        <v>92</v>
      </c>
      <c r="S786" t="s">
        <v>60</v>
      </c>
      <c r="T786" t="s">
        <v>47</v>
      </c>
      <c r="U786" t="s">
        <v>49</v>
      </c>
      <c r="V786" t="s">
        <v>49</v>
      </c>
      <c r="W786" t="s">
        <v>57</v>
      </c>
      <c r="X786">
        <f>YEAR(Table1[[#This Row],[BookingDate]])</f>
        <v>2024</v>
      </c>
      <c r="Y786" t="str">
        <f>TEXT(Table1[[#This Row],[BookingDate]],"mmm")</f>
        <v>Jul</v>
      </c>
      <c r="Z786" t="str">
        <f>TEXT(Table1[[#This Row],[BookingDate]],"mmm-yyy")</f>
        <v>Jul-2024</v>
      </c>
      <c r="AA786" t="str">
        <f>IF(Table1[[#This Row],[ResolutionHours]]="","Pending",IF(Table1[[#This Row],[ResolutionHours]]&lt;=4,"0-4 Hours",IF(Table1[[#This Row],[ResolutionHours]]&lt;=8,"5-8 Hours",IF(Table1[[#This Row],[ResolutionHours]]&lt;=24,"9-24 Hours",IF(Table1[[#This Row],[ResolutionHours]]&lt;=48,"25-48 Hours","48+ Hours")))))</f>
        <v>Pending</v>
      </c>
      <c r="AB786" t="str">
        <f>IF(Table1[[#This Row],[ResolutionHours]]="","",Table1[[#This Row],[ResolutionHours]]-Table1[[#This Row],[SLATargetHours]])</f>
        <v/>
      </c>
    </row>
    <row r="787" spans="1:28" x14ac:dyDescent="0.25">
      <c r="A787" t="s">
        <v>460</v>
      </c>
      <c r="B787" t="s">
        <v>35</v>
      </c>
      <c r="C787" s="1">
        <v>45479.110474537039</v>
      </c>
      <c r="D787" t="s">
        <v>51</v>
      </c>
      <c r="E787" t="s">
        <v>52</v>
      </c>
      <c r="F787" t="s">
        <v>38</v>
      </c>
      <c r="G787" t="s">
        <v>39</v>
      </c>
      <c r="H787" t="s">
        <v>63</v>
      </c>
      <c r="I787" t="s">
        <v>73</v>
      </c>
      <c r="J787" t="s">
        <v>160</v>
      </c>
      <c r="K787">
        <v>24</v>
      </c>
      <c r="L787">
        <v>2.11</v>
      </c>
      <c r="N787" s="1"/>
      <c r="O787" t="s">
        <v>57</v>
      </c>
      <c r="P787">
        <v>13029.35</v>
      </c>
      <c r="Q787" t="s">
        <v>58</v>
      </c>
      <c r="R787" t="s">
        <v>45</v>
      </c>
      <c r="S787" t="s">
        <v>96</v>
      </c>
      <c r="T787" t="s">
        <v>97</v>
      </c>
      <c r="U787" t="s">
        <v>49</v>
      </c>
      <c r="V787" t="s">
        <v>48</v>
      </c>
      <c r="W787" t="s">
        <v>57</v>
      </c>
      <c r="X787">
        <f>YEAR(Table1[[#This Row],[BookingDate]])</f>
        <v>2024</v>
      </c>
      <c r="Y787" t="str">
        <f>TEXT(Table1[[#This Row],[BookingDate]],"mmm")</f>
        <v>Jul</v>
      </c>
      <c r="Z787" t="str">
        <f>TEXT(Table1[[#This Row],[BookingDate]],"mmm-yyy")</f>
        <v>Jul-2024</v>
      </c>
      <c r="AA787" t="str">
        <f>IF(Table1[[#This Row],[ResolutionHours]]="","Pending",IF(Table1[[#This Row],[ResolutionHours]]&lt;=4,"0-4 Hours",IF(Table1[[#This Row],[ResolutionHours]]&lt;=8,"5-8 Hours",IF(Table1[[#This Row],[ResolutionHours]]&lt;=24,"9-24 Hours",IF(Table1[[#This Row],[ResolutionHours]]&lt;=48,"25-48 Hours","48+ Hours")))))</f>
        <v>Pending</v>
      </c>
      <c r="AB787" t="str">
        <f>IF(Table1[[#This Row],[ResolutionHours]]="","",Table1[[#This Row],[ResolutionHours]]-Table1[[#This Row],[SLATargetHours]])</f>
        <v/>
      </c>
    </row>
    <row r="788" spans="1:28" x14ac:dyDescent="0.25">
      <c r="A788" t="s">
        <v>1174</v>
      </c>
      <c r="B788" t="s">
        <v>1116</v>
      </c>
      <c r="C788" s="1">
        <v>45479.154340277782</v>
      </c>
      <c r="D788" t="s">
        <v>51</v>
      </c>
      <c r="E788" t="s">
        <v>1140</v>
      </c>
      <c r="F788" t="s">
        <v>38</v>
      </c>
      <c r="G788" t="s">
        <v>1118</v>
      </c>
      <c r="H788" t="s">
        <v>136</v>
      </c>
      <c r="I788" t="s">
        <v>82</v>
      </c>
      <c r="J788" t="s">
        <v>42</v>
      </c>
      <c r="K788">
        <v>24</v>
      </c>
      <c r="L788">
        <v>0.23</v>
      </c>
      <c r="N788" s="1"/>
      <c r="O788" t="s">
        <v>57</v>
      </c>
      <c r="P788">
        <v>13028.3</v>
      </c>
      <c r="Q788" t="s">
        <v>44</v>
      </c>
      <c r="R788" t="s">
        <v>114</v>
      </c>
      <c r="S788" t="s">
        <v>96</v>
      </c>
      <c r="T788" t="s">
        <v>100</v>
      </c>
      <c r="U788" t="s">
        <v>49</v>
      </c>
      <c r="V788" t="s">
        <v>49</v>
      </c>
      <c r="W788" t="s">
        <v>57</v>
      </c>
      <c r="X788">
        <f>YEAR(Table1[[#This Row],[BookingDate]])</f>
        <v>2024</v>
      </c>
      <c r="Y788" t="str">
        <f>TEXT(Table1[[#This Row],[BookingDate]],"mmm")</f>
        <v>Jul</v>
      </c>
      <c r="Z788" t="str">
        <f>TEXT(Table1[[#This Row],[BookingDate]],"mmm-yyy")</f>
        <v>Jul-2024</v>
      </c>
      <c r="AA788" t="str">
        <f>IF(Table1[[#This Row],[ResolutionHours]]="","Pending",IF(Table1[[#This Row],[ResolutionHours]]&lt;=4,"0-4 Hours",IF(Table1[[#This Row],[ResolutionHours]]&lt;=8,"5-8 Hours",IF(Table1[[#This Row],[ResolutionHours]]&lt;=24,"9-24 Hours",IF(Table1[[#This Row],[ResolutionHours]]&lt;=48,"25-48 Hours","48+ Hours")))))</f>
        <v>Pending</v>
      </c>
      <c r="AB788" t="str">
        <f>IF(Table1[[#This Row],[ResolutionHours]]="","",Table1[[#This Row],[ResolutionHours]]-Table1[[#This Row],[SLATargetHours]])</f>
        <v/>
      </c>
    </row>
    <row r="789" spans="1:28" x14ac:dyDescent="0.25">
      <c r="A789" t="s">
        <v>2800</v>
      </c>
      <c r="B789" t="s">
        <v>2126</v>
      </c>
      <c r="C789" s="1">
        <v>45479.695162037038</v>
      </c>
      <c r="D789" t="s">
        <v>51</v>
      </c>
      <c r="E789" t="s">
        <v>2136</v>
      </c>
      <c r="F789" t="s">
        <v>38</v>
      </c>
      <c r="G789" t="s">
        <v>2128</v>
      </c>
      <c r="H789" t="s">
        <v>40</v>
      </c>
      <c r="I789" t="s">
        <v>82</v>
      </c>
      <c r="J789" t="s">
        <v>91</v>
      </c>
      <c r="K789">
        <v>24</v>
      </c>
      <c r="L789">
        <v>4.7</v>
      </c>
      <c r="M789">
        <v>19.52</v>
      </c>
      <c r="N789" s="1">
        <v>45480.508380844913</v>
      </c>
      <c r="O789" t="s">
        <v>43</v>
      </c>
      <c r="P789">
        <v>19.52</v>
      </c>
      <c r="Q789" t="s">
        <v>44</v>
      </c>
      <c r="R789" t="s">
        <v>114</v>
      </c>
      <c r="S789" t="s">
        <v>79</v>
      </c>
      <c r="T789" t="s">
        <v>100</v>
      </c>
      <c r="U789" t="s">
        <v>49</v>
      </c>
      <c r="V789" t="s">
        <v>49</v>
      </c>
      <c r="W789" t="s">
        <v>43</v>
      </c>
      <c r="X789">
        <f>YEAR(Table1[[#This Row],[BookingDate]])</f>
        <v>2024</v>
      </c>
      <c r="Y789" t="str">
        <f>TEXT(Table1[[#This Row],[BookingDate]],"mmm")</f>
        <v>Jul</v>
      </c>
      <c r="Z789" t="str">
        <f>TEXT(Table1[[#This Row],[BookingDate]],"mmm-yyy")</f>
        <v>Jul-2024</v>
      </c>
      <c r="AA789" t="str">
        <f>IF(Table1[[#This Row],[ResolutionHours]]="","Pending",IF(Table1[[#This Row],[ResolutionHours]]&lt;=4,"0-4 Hours",IF(Table1[[#This Row],[ResolutionHours]]&lt;=8,"5-8 Hours",IF(Table1[[#This Row],[ResolutionHours]]&lt;=24,"9-24 Hours",IF(Table1[[#This Row],[ResolutionHours]]&lt;=48,"25-48 Hours","48+ Hours")))))</f>
        <v>9-24 Hours</v>
      </c>
      <c r="AB789">
        <f>IF(Table1[[#This Row],[ResolutionHours]]="","",Table1[[#This Row],[ResolutionHours]]-Table1[[#This Row],[SLATargetHours]])</f>
        <v>-4.4800000000000004</v>
      </c>
    </row>
    <row r="790" spans="1:28" x14ac:dyDescent="0.25">
      <c r="A790" t="s">
        <v>1047</v>
      </c>
      <c r="B790" t="s">
        <v>35</v>
      </c>
      <c r="C790" s="1">
        <v>45480.227106481478</v>
      </c>
      <c r="D790" t="s">
        <v>36</v>
      </c>
      <c r="E790" t="s">
        <v>102</v>
      </c>
      <c r="F790" t="s">
        <v>95</v>
      </c>
      <c r="G790" t="s">
        <v>39</v>
      </c>
      <c r="H790" t="s">
        <v>40</v>
      </c>
      <c r="I790" t="s">
        <v>41</v>
      </c>
      <c r="J790" t="s">
        <v>132</v>
      </c>
      <c r="K790">
        <v>48</v>
      </c>
      <c r="L790">
        <v>1.79</v>
      </c>
      <c r="M790">
        <v>31.2</v>
      </c>
      <c r="N790" s="1">
        <v>45481.527012361112</v>
      </c>
      <c r="O790" t="s">
        <v>43</v>
      </c>
      <c r="P790">
        <v>31.2</v>
      </c>
      <c r="Q790" t="s">
        <v>44</v>
      </c>
      <c r="R790" t="s">
        <v>92</v>
      </c>
      <c r="S790" t="s">
        <v>96</v>
      </c>
      <c r="T790" t="s">
        <v>115</v>
      </c>
      <c r="U790" t="s">
        <v>49</v>
      </c>
      <c r="V790" t="s">
        <v>49</v>
      </c>
      <c r="W790" t="s">
        <v>43</v>
      </c>
      <c r="X790">
        <f>YEAR(Table1[[#This Row],[BookingDate]])</f>
        <v>2024</v>
      </c>
      <c r="Y790" t="str">
        <f>TEXT(Table1[[#This Row],[BookingDate]],"mmm")</f>
        <v>Jul</v>
      </c>
      <c r="Z790" t="str">
        <f>TEXT(Table1[[#This Row],[BookingDate]],"mmm-yyy")</f>
        <v>Jul-2024</v>
      </c>
      <c r="AA790" t="str">
        <f>IF(Table1[[#This Row],[ResolutionHours]]="","Pending",IF(Table1[[#This Row],[ResolutionHours]]&lt;=4,"0-4 Hours",IF(Table1[[#This Row],[ResolutionHours]]&lt;=8,"5-8 Hours",IF(Table1[[#This Row],[ResolutionHours]]&lt;=24,"9-24 Hours",IF(Table1[[#This Row],[ResolutionHours]]&lt;=48,"25-48 Hours","48+ Hours")))))</f>
        <v>25-48 Hours</v>
      </c>
      <c r="AB790">
        <f>IF(Table1[[#This Row],[ResolutionHours]]="","",Table1[[#This Row],[ResolutionHours]]-Table1[[#This Row],[SLATargetHours]])</f>
        <v>-16.8</v>
      </c>
    </row>
    <row r="791" spans="1:28" x14ac:dyDescent="0.25">
      <c r="A791" t="s">
        <v>2019</v>
      </c>
      <c r="B791" t="s">
        <v>1116</v>
      </c>
      <c r="C791" s="1">
        <v>45480.665763888886</v>
      </c>
      <c r="D791" t="s">
        <v>51</v>
      </c>
      <c r="E791" t="s">
        <v>1140</v>
      </c>
      <c r="F791" t="s">
        <v>53</v>
      </c>
      <c r="G791" t="s">
        <v>1118</v>
      </c>
      <c r="H791" t="s">
        <v>54</v>
      </c>
      <c r="I791" t="s">
        <v>73</v>
      </c>
      <c r="J791" t="s">
        <v>56</v>
      </c>
      <c r="K791">
        <v>24</v>
      </c>
      <c r="L791">
        <v>2.4700000000000002</v>
      </c>
      <c r="N791" s="1"/>
      <c r="O791" t="s">
        <v>57</v>
      </c>
      <c r="P791">
        <v>12992.02</v>
      </c>
      <c r="Q791" t="s">
        <v>58</v>
      </c>
      <c r="R791" t="s">
        <v>67</v>
      </c>
      <c r="S791" t="s">
        <v>46</v>
      </c>
      <c r="T791" t="s">
        <v>47</v>
      </c>
      <c r="U791" t="s">
        <v>49</v>
      </c>
      <c r="V791" t="s">
        <v>49</v>
      </c>
      <c r="W791" t="s">
        <v>57</v>
      </c>
      <c r="X791">
        <f>YEAR(Table1[[#This Row],[BookingDate]])</f>
        <v>2024</v>
      </c>
      <c r="Y791" t="str">
        <f>TEXT(Table1[[#This Row],[BookingDate]],"mmm")</f>
        <v>Jul</v>
      </c>
      <c r="Z791" t="str">
        <f>TEXT(Table1[[#This Row],[BookingDate]],"mmm-yyy")</f>
        <v>Jul-2024</v>
      </c>
      <c r="AA791" t="str">
        <f>IF(Table1[[#This Row],[ResolutionHours]]="","Pending",IF(Table1[[#This Row],[ResolutionHours]]&lt;=4,"0-4 Hours",IF(Table1[[#This Row],[ResolutionHours]]&lt;=8,"5-8 Hours",IF(Table1[[#This Row],[ResolutionHours]]&lt;=24,"9-24 Hours",IF(Table1[[#This Row],[ResolutionHours]]&lt;=48,"25-48 Hours","48+ Hours")))))</f>
        <v>Pending</v>
      </c>
      <c r="AB791" t="str">
        <f>IF(Table1[[#This Row],[ResolutionHours]]="","",Table1[[#This Row],[ResolutionHours]]-Table1[[#This Row],[SLATargetHours]])</f>
        <v/>
      </c>
    </row>
    <row r="792" spans="1:28" x14ac:dyDescent="0.25">
      <c r="A792" t="s">
        <v>3097</v>
      </c>
      <c r="B792" t="s">
        <v>2126</v>
      </c>
      <c r="C792" s="1">
        <v>45480.75037037037</v>
      </c>
      <c r="D792" t="s">
        <v>36</v>
      </c>
      <c r="E792" t="s">
        <v>2134</v>
      </c>
      <c r="F792" t="s">
        <v>95</v>
      </c>
      <c r="G792" t="s">
        <v>2128</v>
      </c>
      <c r="H792" t="s">
        <v>40</v>
      </c>
      <c r="I792" t="s">
        <v>64</v>
      </c>
      <c r="J792" t="s">
        <v>165</v>
      </c>
      <c r="K792">
        <v>48</v>
      </c>
      <c r="L792">
        <v>9.68</v>
      </c>
      <c r="M792">
        <v>9.65</v>
      </c>
      <c r="N792" s="1">
        <v>45481.152608634256</v>
      </c>
      <c r="O792" t="s">
        <v>43</v>
      </c>
      <c r="P792">
        <v>9.65</v>
      </c>
      <c r="Q792" t="s">
        <v>58</v>
      </c>
      <c r="R792" t="s">
        <v>45</v>
      </c>
      <c r="S792" t="s">
        <v>46</v>
      </c>
      <c r="T792" t="s">
        <v>69</v>
      </c>
      <c r="U792" t="s">
        <v>49</v>
      </c>
      <c r="V792" t="s">
        <v>48</v>
      </c>
      <c r="W792" t="s">
        <v>43</v>
      </c>
      <c r="X792">
        <f>YEAR(Table1[[#This Row],[BookingDate]])</f>
        <v>2024</v>
      </c>
      <c r="Y792" t="str">
        <f>TEXT(Table1[[#This Row],[BookingDate]],"mmm")</f>
        <v>Jul</v>
      </c>
      <c r="Z792" t="str">
        <f>TEXT(Table1[[#This Row],[BookingDate]],"mmm-yyy")</f>
        <v>Jul-2024</v>
      </c>
      <c r="AA792" t="str">
        <f>IF(Table1[[#This Row],[ResolutionHours]]="","Pending",IF(Table1[[#This Row],[ResolutionHours]]&lt;=4,"0-4 Hours",IF(Table1[[#This Row],[ResolutionHours]]&lt;=8,"5-8 Hours",IF(Table1[[#This Row],[ResolutionHours]]&lt;=24,"9-24 Hours",IF(Table1[[#This Row],[ResolutionHours]]&lt;=48,"25-48 Hours","48+ Hours")))))</f>
        <v>9-24 Hours</v>
      </c>
      <c r="AB792">
        <f>IF(Table1[[#This Row],[ResolutionHours]]="","",Table1[[#This Row],[ResolutionHours]]-Table1[[#This Row],[SLATargetHours]])</f>
        <v>-38.35</v>
      </c>
    </row>
    <row r="793" spans="1:28" x14ac:dyDescent="0.25">
      <c r="A793" t="s">
        <v>1486</v>
      </c>
      <c r="B793" t="s">
        <v>1116</v>
      </c>
      <c r="C793" s="1">
        <v>45480.887662037043</v>
      </c>
      <c r="D793" t="s">
        <v>51</v>
      </c>
      <c r="E793" t="s">
        <v>1131</v>
      </c>
      <c r="F793" t="s">
        <v>126</v>
      </c>
      <c r="G793" t="s">
        <v>1118</v>
      </c>
      <c r="H793" t="s">
        <v>40</v>
      </c>
      <c r="I793" t="s">
        <v>64</v>
      </c>
      <c r="J793" t="s">
        <v>106</v>
      </c>
      <c r="K793">
        <v>24</v>
      </c>
      <c r="L793">
        <v>3.71</v>
      </c>
      <c r="M793">
        <v>16.68</v>
      </c>
      <c r="N793" s="1">
        <v>45481.582801307872</v>
      </c>
      <c r="O793" t="s">
        <v>43</v>
      </c>
      <c r="P793">
        <v>16.68</v>
      </c>
      <c r="Q793" t="s">
        <v>66</v>
      </c>
      <c r="R793" t="s">
        <v>92</v>
      </c>
      <c r="S793" t="s">
        <v>96</v>
      </c>
      <c r="T793" t="s">
        <v>61</v>
      </c>
      <c r="U793" t="s">
        <v>49</v>
      </c>
      <c r="V793" t="s">
        <v>49</v>
      </c>
      <c r="W793" t="s">
        <v>43</v>
      </c>
      <c r="X793">
        <f>YEAR(Table1[[#This Row],[BookingDate]])</f>
        <v>2024</v>
      </c>
      <c r="Y793" t="str">
        <f>TEXT(Table1[[#This Row],[BookingDate]],"mmm")</f>
        <v>Jul</v>
      </c>
      <c r="Z793" t="str">
        <f>TEXT(Table1[[#This Row],[BookingDate]],"mmm-yyy")</f>
        <v>Jul-2024</v>
      </c>
      <c r="AA793" t="str">
        <f>IF(Table1[[#This Row],[ResolutionHours]]="","Pending",IF(Table1[[#This Row],[ResolutionHours]]&lt;=4,"0-4 Hours",IF(Table1[[#This Row],[ResolutionHours]]&lt;=8,"5-8 Hours",IF(Table1[[#This Row],[ResolutionHours]]&lt;=24,"9-24 Hours",IF(Table1[[#This Row],[ResolutionHours]]&lt;=48,"25-48 Hours","48+ Hours")))))</f>
        <v>9-24 Hours</v>
      </c>
      <c r="AB793">
        <f>IF(Table1[[#This Row],[ResolutionHours]]="","",Table1[[#This Row],[ResolutionHours]]-Table1[[#This Row],[SLATargetHours]])</f>
        <v>-7.32</v>
      </c>
    </row>
    <row r="794" spans="1:28" x14ac:dyDescent="0.25">
      <c r="A794" t="s">
        <v>1935</v>
      </c>
      <c r="B794" t="s">
        <v>1116</v>
      </c>
      <c r="C794" s="1">
        <v>45480.909756944442</v>
      </c>
      <c r="D794" t="s">
        <v>104</v>
      </c>
      <c r="E794" t="s">
        <v>1126</v>
      </c>
      <c r="F794" t="s">
        <v>130</v>
      </c>
      <c r="G794" t="s">
        <v>1118</v>
      </c>
      <c r="H794" t="s">
        <v>40</v>
      </c>
      <c r="I794" t="s">
        <v>82</v>
      </c>
      <c r="J794" t="s">
        <v>99</v>
      </c>
      <c r="K794">
        <v>8</v>
      </c>
      <c r="L794">
        <v>1.24</v>
      </c>
      <c r="M794">
        <v>2.08</v>
      </c>
      <c r="N794" s="1">
        <v>45480.996533622689</v>
      </c>
      <c r="O794" t="s">
        <v>43</v>
      </c>
      <c r="P794">
        <v>2.08</v>
      </c>
      <c r="Q794" t="s">
        <v>58</v>
      </c>
      <c r="R794" t="s">
        <v>114</v>
      </c>
      <c r="S794" t="s">
        <v>46</v>
      </c>
      <c r="T794" t="s">
        <v>97</v>
      </c>
      <c r="U794" t="s">
        <v>49</v>
      </c>
      <c r="V794" t="s">
        <v>48</v>
      </c>
      <c r="W794" t="s">
        <v>43</v>
      </c>
      <c r="X794">
        <f>YEAR(Table1[[#This Row],[BookingDate]])</f>
        <v>2024</v>
      </c>
      <c r="Y794" t="str">
        <f>TEXT(Table1[[#This Row],[BookingDate]],"mmm")</f>
        <v>Jul</v>
      </c>
      <c r="Z794" t="str">
        <f>TEXT(Table1[[#This Row],[BookingDate]],"mmm-yyy")</f>
        <v>Jul-2024</v>
      </c>
      <c r="AA794" t="str">
        <f>IF(Table1[[#This Row],[ResolutionHours]]="","Pending",IF(Table1[[#This Row],[ResolutionHours]]&lt;=4,"0-4 Hours",IF(Table1[[#This Row],[ResolutionHours]]&lt;=8,"5-8 Hours",IF(Table1[[#This Row],[ResolutionHours]]&lt;=24,"9-24 Hours",IF(Table1[[#This Row],[ResolutionHours]]&lt;=48,"25-48 Hours","48+ Hours")))))</f>
        <v>0-4 Hours</v>
      </c>
      <c r="AB794">
        <f>IF(Table1[[#This Row],[ResolutionHours]]="","",Table1[[#This Row],[ResolutionHours]]-Table1[[#This Row],[SLATargetHours]])</f>
        <v>-5.92</v>
      </c>
    </row>
    <row r="795" spans="1:28" x14ac:dyDescent="0.25">
      <c r="A795" t="s">
        <v>2517</v>
      </c>
      <c r="B795" t="s">
        <v>2126</v>
      </c>
      <c r="C795" s="1">
        <v>45481.031493055547</v>
      </c>
      <c r="D795" t="s">
        <v>51</v>
      </c>
      <c r="E795" t="s">
        <v>2130</v>
      </c>
      <c r="F795" t="s">
        <v>126</v>
      </c>
      <c r="G795" t="s">
        <v>2128</v>
      </c>
      <c r="H795" t="s">
        <v>109</v>
      </c>
      <c r="I795" t="s">
        <v>64</v>
      </c>
      <c r="J795" t="s">
        <v>165</v>
      </c>
      <c r="K795">
        <v>24</v>
      </c>
      <c r="L795">
        <v>2.4700000000000002</v>
      </c>
      <c r="M795">
        <v>20.9</v>
      </c>
      <c r="N795" s="1">
        <v>45481.902502997676</v>
      </c>
      <c r="O795" t="s">
        <v>43</v>
      </c>
      <c r="P795">
        <v>20.9</v>
      </c>
      <c r="Q795" t="s">
        <v>58</v>
      </c>
      <c r="R795" t="s">
        <v>92</v>
      </c>
      <c r="S795" t="s">
        <v>79</v>
      </c>
      <c r="T795" t="s">
        <v>121</v>
      </c>
      <c r="U795" t="s">
        <v>49</v>
      </c>
      <c r="V795" t="s">
        <v>49</v>
      </c>
      <c r="W795" t="s">
        <v>43</v>
      </c>
      <c r="X795">
        <f>YEAR(Table1[[#This Row],[BookingDate]])</f>
        <v>2024</v>
      </c>
      <c r="Y795" t="str">
        <f>TEXT(Table1[[#This Row],[BookingDate]],"mmm")</f>
        <v>Jul</v>
      </c>
      <c r="Z795" t="str">
        <f>TEXT(Table1[[#This Row],[BookingDate]],"mmm-yyy")</f>
        <v>Jul-2024</v>
      </c>
      <c r="AA795" t="str">
        <f>IF(Table1[[#This Row],[ResolutionHours]]="","Pending",IF(Table1[[#This Row],[ResolutionHours]]&lt;=4,"0-4 Hours",IF(Table1[[#This Row],[ResolutionHours]]&lt;=8,"5-8 Hours",IF(Table1[[#This Row],[ResolutionHours]]&lt;=24,"9-24 Hours",IF(Table1[[#This Row],[ResolutionHours]]&lt;=48,"25-48 Hours","48+ Hours")))))</f>
        <v>9-24 Hours</v>
      </c>
      <c r="AB795">
        <f>IF(Table1[[#This Row],[ResolutionHours]]="","",Table1[[#This Row],[ResolutionHours]]-Table1[[#This Row],[SLATargetHours]])</f>
        <v>-3.1000000000000014</v>
      </c>
    </row>
    <row r="796" spans="1:28" x14ac:dyDescent="0.25">
      <c r="A796" t="s">
        <v>2877</v>
      </c>
      <c r="B796" t="s">
        <v>2126</v>
      </c>
      <c r="C796" s="1">
        <v>45481.728067129632</v>
      </c>
      <c r="D796" t="s">
        <v>36</v>
      </c>
      <c r="E796" t="s">
        <v>2127</v>
      </c>
      <c r="F796" t="s">
        <v>53</v>
      </c>
      <c r="G796" t="s">
        <v>2128</v>
      </c>
      <c r="H796" t="s">
        <v>40</v>
      </c>
      <c r="I796" t="s">
        <v>82</v>
      </c>
      <c r="J796" t="s">
        <v>91</v>
      </c>
      <c r="K796">
        <v>48</v>
      </c>
      <c r="L796">
        <v>1.08</v>
      </c>
      <c r="M796">
        <v>39.35</v>
      </c>
      <c r="N796" s="1">
        <v>45483.36761778935</v>
      </c>
      <c r="O796" t="s">
        <v>43</v>
      </c>
      <c r="P796">
        <v>39.35</v>
      </c>
      <c r="Q796" t="s">
        <v>44</v>
      </c>
      <c r="R796" t="s">
        <v>67</v>
      </c>
      <c r="S796" t="s">
        <v>60</v>
      </c>
      <c r="T796" t="s">
        <v>93</v>
      </c>
      <c r="U796" t="s">
        <v>49</v>
      </c>
      <c r="V796" t="s">
        <v>49</v>
      </c>
      <c r="W796" t="s">
        <v>43</v>
      </c>
      <c r="X796">
        <f>YEAR(Table1[[#This Row],[BookingDate]])</f>
        <v>2024</v>
      </c>
      <c r="Y796" t="str">
        <f>TEXT(Table1[[#This Row],[BookingDate]],"mmm")</f>
        <v>Jul</v>
      </c>
      <c r="Z796" t="str">
        <f>TEXT(Table1[[#This Row],[BookingDate]],"mmm-yyy")</f>
        <v>Jul-2024</v>
      </c>
      <c r="AA796" t="str">
        <f>IF(Table1[[#This Row],[ResolutionHours]]="","Pending",IF(Table1[[#This Row],[ResolutionHours]]&lt;=4,"0-4 Hours",IF(Table1[[#This Row],[ResolutionHours]]&lt;=8,"5-8 Hours",IF(Table1[[#This Row],[ResolutionHours]]&lt;=24,"9-24 Hours",IF(Table1[[#This Row],[ResolutionHours]]&lt;=48,"25-48 Hours","48+ Hours")))))</f>
        <v>25-48 Hours</v>
      </c>
      <c r="AB796">
        <f>IF(Table1[[#This Row],[ResolutionHours]]="","",Table1[[#This Row],[ResolutionHours]]-Table1[[#This Row],[SLATargetHours]])</f>
        <v>-8.6499999999999986</v>
      </c>
    </row>
    <row r="797" spans="1:28" x14ac:dyDescent="0.25">
      <c r="A797" t="s">
        <v>3023</v>
      </c>
      <c r="B797" t="s">
        <v>2126</v>
      </c>
      <c r="C797" s="1">
        <v>45482.038599537038</v>
      </c>
      <c r="D797" t="s">
        <v>36</v>
      </c>
      <c r="E797" t="s">
        <v>2163</v>
      </c>
      <c r="F797" t="s">
        <v>126</v>
      </c>
      <c r="G797" t="s">
        <v>2128</v>
      </c>
      <c r="H797" t="s">
        <v>54</v>
      </c>
      <c r="I797" t="s">
        <v>64</v>
      </c>
      <c r="J797" t="s">
        <v>157</v>
      </c>
      <c r="K797">
        <v>48</v>
      </c>
      <c r="L797">
        <v>6.4</v>
      </c>
      <c r="N797" s="1"/>
      <c r="O797" t="s">
        <v>57</v>
      </c>
      <c r="P797">
        <v>12959.07</v>
      </c>
      <c r="Q797" t="s">
        <v>66</v>
      </c>
      <c r="R797" t="s">
        <v>67</v>
      </c>
      <c r="S797" t="s">
        <v>46</v>
      </c>
      <c r="T797" t="s">
        <v>85</v>
      </c>
      <c r="U797" t="s">
        <v>49</v>
      </c>
      <c r="V797" t="s">
        <v>49</v>
      </c>
      <c r="W797" t="s">
        <v>57</v>
      </c>
      <c r="X797">
        <f>YEAR(Table1[[#This Row],[BookingDate]])</f>
        <v>2024</v>
      </c>
      <c r="Y797" t="str">
        <f>TEXT(Table1[[#This Row],[BookingDate]],"mmm")</f>
        <v>Jul</v>
      </c>
      <c r="Z797" t="str">
        <f>TEXT(Table1[[#This Row],[BookingDate]],"mmm-yyy")</f>
        <v>Jul-2024</v>
      </c>
      <c r="AA797" t="str">
        <f>IF(Table1[[#This Row],[ResolutionHours]]="","Pending",IF(Table1[[#This Row],[ResolutionHours]]&lt;=4,"0-4 Hours",IF(Table1[[#This Row],[ResolutionHours]]&lt;=8,"5-8 Hours",IF(Table1[[#This Row],[ResolutionHours]]&lt;=24,"9-24 Hours",IF(Table1[[#This Row],[ResolutionHours]]&lt;=48,"25-48 Hours","48+ Hours")))))</f>
        <v>Pending</v>
      </c>
      <c r="AB797" t="str">
        <f>IF(Table1[[#This Row],[ResolutionHours]]="","",Table1[[#This Row],[ResolutionHours]]-Table1[[#This Row],[SLATargetHours]])</f>
        <v/>
      </c>
    </row>
    <row r="798" spans="1:28" x14ac:dyDescent="0.25">
      <c r="A798" t="s">
        <v>2082</v>
      </c>
      <c r="B798" t="s">
        <v>1116</v>
      </c>
      <c r="C798" s="1">
        <v>45482.561539351853</v>
      </c>
      <c r="D798" t="s">
        <v>36</v>
      </c>
      <c r="E798" t="s">
        <v>1120</v>
      </c>
      <c r="F798" t="s">
        <v>53</v>
      </c>
      <c r="G798" t="s">
        <v>1118</v>
      </c>
      <c r="H798" t="s">
        <v>54</v>
      </c>
      <c r="I798" t="s">
        <v>64</v>
      </c>
      <c r="J798" t="s">
        <v>65</v>
      </c>
      <c r="K798">
        <v>48</v>
      </c>
      <c r="L798">
        <v>5.08</v>
      </c>
      <c r="N798" s="1"/>
      <c r="O798" t="s">
        <v>57</v>
      </c>
      <c r="P798">
        <v>12946.52</v>
      </c>
      <c r="Q798" t="s">
        <v>44</v>
      </c>
      <c r="R798" t="s">
        <v>67</v>
      </c>
      <c r="S798" t="s">
        <v>96</v>
      </c>
      <c r="T798" t="s">
        <v>97</v>
      </c>
      <c r="U798" t="s">
        <v>49</v>
      </c>
      <c r="V798" t="s">
        <v>49</v>
      </c>
      <c r="W798" t="s">
        <v>57</v>
      </c>
      <c r="X798">
        <f>YEAR(Table1[[#This Row],[BookingDate]])</f>
        <v>2024</v>
      </c>
      <c r="Y798" t="str">
        <f>TEXT(Table1[[#This Row],[BookingDate]],"mmm")</f>
        <v>Jul</v>
      </c>
      <c r="Z798" t="str">
        <f>TEXT(Table1[[#This Row],[BookingDate]],"mmm-yyy")</f>
        <v>Jul-2024</v>
      </c>
      <c r="AA798" t="str">
        <f>IF(Table1[[#This Row],[ResolutionHours]]="","Pending",IF(Table1[[#This Row],[ResolutionHours]]&lt;=4,"0-4 Hours",IF(Table1[[#This Row],[ResolutionHours]]&lt;=8,"5-8 Hours",IF(Table1[[#This Row],[ResolutionHours]]&lt;=24,"9-24 Hours",IF(Table1[[#This Row],[ResolutionHours]]&lt;=48,"25-48 Hours","48+ Hours")))))</f>
        <v>Pending</v>
      </c>
      <c r="AB798" t="str">
        <f>IF(Table1[[#This Row],[ResolutionHours]]="","",Table1[[#This Row],[ResolutionHours]]-Table1[[#This Row],[SLATargetHours]])</f>
        <v/>
      </c>
    </row>
    <row r="799" spans="1:28" x14ac:dyDescent="0.25">
      <c r="A799" t="s">
        <v>3042</v>
      </c>
      <c r="B799" t="s">
        <v>2126</v>
      </c>
      <c r="C799" s="1">
        <v>45482.597812499997</v>
      </c>
      <c r="D799" t="s">
        <v>36</v>
      </c>
      <c r="E799" t="s">
        <v>2138</v>
      </c>
      <c r="F799" t="s">
        <v>90</v>
      </c>
      <c r="G799" t="s">
        <v>2128</v>
      </c>
      <c r="H799" t="s">
        <v>109</v>
      </c>
      <c r="I799" t="s">
        <v>64</v>
      </c>
      <c r="J799" t="s">
        <v>74</v>
      </c>
      <c r="K799">
        <v>48</v>
      </c>
      <c r="L799">
        <v>3.08</v>
      </c>
      <c r="M799">
        <v>83.25</v>
      </c>
      <c r="N799" s="1">
        <v>45486.066392476852</v>
      </c>
      <c r="O799" t="s">
        <v>128</v>
      </c>
      <c r="P799">
        <v>83.25</v>
      </c>
      <c r="Q799" t="s">
        <v>66</v>
      </c>
      <c r="R799" t="s">
        <v>114</v>
      </c>
      <c r="S799" t="s">
        <v>46</v>
      </c>
      <c r="T799" t="s">
        <v>93</v>
      </c>
      <c r="U799" t="s">
        <v>49</v>
      </c>
      <c r="V799" t="s">
        <v>49</v>
      </c>
      <c r="W799" t="s">
        <v>128</v>
      </c>
      <c r="X799">
        <f>YEAR(Table1[[#This Row],[BookingDate]])</f>
        <v>2024</v>
      </c>
      <c r="Y799" t="str">
        <f>TEXT(Table1[[#This Row],[BookingDate]],"mmm")</f>
        <v>Jul</v>
      </c>
      <c r="Z799" t="str">
        <f>TEXT(Table1[[#This Row],[BookingDate]],"mmm-yyy")</f>
        <v>Jul-2024</v>
      </c>
      <c r="AA799" t="str">
        <f>IF(Table1[[#This Row],[ResolutionHours]]="","Pending",IF(Table1[[#This Row],[ResolutionHours]]&lt;=4,"0-4 Hours",IF(Table1[[#This Row],[ResolutionHours]]&lt;=8,"5-8 Hours",IF(Table1[[#This Row],[ResolutionHours]]&lt;=24,"9-24 Hours",IF(Table1[[#This Row],[ResolutionHours]]&lt;=48,"25-48 Hours","48+ Hours")))))</f>
        <v>48+ Hours</v>
      </c>
      <c r="AB799">
        <f>IF(Table1[[#This Row],[ResolutionHours]]="","",Table1[[#This Row],[ResolutionHours]]-Table1[[#This Row],[SLATargetHours]])</f>
        <v>35.25</v>
      </c>
    </row>
    <row r="800" spans="1:28" x14ac:dyDescent="0.25">
      <c r="A800" t="s">
        <v>1653</v>
      </c>
      <c r="B800" t="s">
        <v>1116</v>
      </c>
      <c r="C800" s="1">
        <v>45482.680486111109</v>
      </c>
      <c r="D800" t="s">
        <v>104</v>
      </c>
      <c r="E800" t="s">
        <v>1124</v>
      </c>
      <c r="F800" t="s">
        <v>53</v>
      </c>
      <c r="G800" t="s">
        <v>1118</v>
      </c>
      <c r="H800" t="s">
        <v>136</v>
      </c>
      <c r="I800" t="s">
        <v>41</v>
      </c>
      <c r="J800" t="s">
        <v>42</v>
      </c>
      <c r="K800">
        <v>8</v>
      </c>
      <c r="L800">
        <v>0.4</v>
      </c>
      <c r="N800" s="1"/>
      <c r="O800" t="s">
        <v>57</v>
      </c>
      <c r="P800">
        <v>12943.67</v>
      </c>
      <c r="Q800" t="s">
        <v>58</v>
      </c>
      <c r="R800" t="s">
        <v>45</v>
      </c>
      <c r="S800" t="s">
        <v>79</v>
      </c>
      <c r="T800" t="s">
        <v>85</v>
      </c>
      <c r="U800" t="s">
        <v>49</v>
      </c>
      <c r="V800" t="s">
        <v>49</v>
      </c>
      <c r="W800" t="s">
        <v>57</v>
      </c>
      <c r="X800">
        <f>YEAR(Table1[[#This Row],[BookingDate]])</f>
        <v>2024</v>
      </c>
      <c r="Y800" t="str">
        <f>TEXT(Table1[[#This Row],[BookingDate]],"mmm")</f>
        <v>Jul</v>
      </c>
      <c r="Z800" t="str">
        <f>TEXT(Table1[[#This Row],[BookingDate]],"mmm-yyy")</f>
        <v>Jul-2024</v>
      </c>
      <c r="AA800" t="str">
        <f>IF(Table1[[#This Row],[ResolutionHours]]="","Pending",IF(Table1[[#This Row],[ResolutionHours]]&lt;=4,"0-4 Hours",IF(Table1[[#This Row],[ResolutionHours]]&lt;=8,"5-8 Hours",IF(Table1[[#This Row],[ResolutionHours]]&lt;=24,"9-24 Hours",IF(Table1[[#This Row],[ResolutionHours]]&lt;=48,"25-48 Hours","48+ Hours")))))</f>
        <v>Pending</v>
      </c>
      <c r="AB800" t="str">
        <f>IF(Table1[[#This Row],[ResolutionHours]]="","",Table1[[#This Row],[ResolutionHours]]-Table1[[#This Row],[SLATargetHours]])</f>
        <v/>
      </c>
    </row>
    <row r="801" spans="1:28" x14ac:dyDescent="0.25">
      <c r="A801" t="s">
        <v>325</v>
      </c>
      <c r="B801" t="s">
        <v>35</v>
      </c>
      <c r="C801" s="1">
        <v>45482.893333333333</v>
      </c>
      <c r="D801" t="s">
        <v>51</v>
      </c>
      <c r="E801" t="s">
        <v>37</v>
      </c>
      <c r="F801" t="s">
        <v>130</v>
      </c>
      <c r="G801" t="s">
        <v>39</v>
      </c>
      <c r="H801" t="s">
        <v>40</v>
      </c>
      <c r="I801" t="s">
        <v>82</v>
      </c>
      <c r="J801" t="s">
        <v>106</v>
      </c>
      <c r="K801">
        <v>24</v>
      </c>
      <c r="L801">
        <v>0.85</v>
      </c>
      <c r="M801">
        <v>77.47</v>
      </c>
      <c r="N801" s="1">
        <v>45486.12110916667</v>
      </c>
      <c r="O801" t="s">
        <v>128</v>
      </c>
      <c r="P801">
        <v>77.47</v>
      </c>
      <c r="Q801" t="s">
        <v>44</v>
      </c>
      <c r="R801" t="s">
        <v>114</v>
      </c>
      <c r="S801" t="s">
        <v>68</v>
      </c>
      <c r="T801" t="s">
        <v>69</v>
      </c>
      <c r="U801" t="s">
        <v>49</v>
      </c>
      <c r="V801" t="s">
        <v>49</v>
      </c>
      <c r="W801" t="s">
        <v>128</v>
      </c>
      <c r="X801">
        <f>YEAR(Table1[[#This Row],[BookingDate]])</f>
        <v>2024</v>
      </c>
      <c r="Y801" t="str">
        <f>TEXT(Table1[[#This Row],[BookingDate]],"mmm")</f>
        <v>Jul</v>
      </c>
      <c r="Z801" t="str">
        <f>TEXT(Table1[[#This Row],[BookingDate]],"mmm-yyy")</f>
        <v>Jul-2024</v>
      </c>
      <c r="AA801" t="str">
        <f>IF(Table1[[#This Row],[ResolutionHours]]="","Pending",IF(Table1[[#This Row],[ResolutionHours]]&lt;=4,"0-4 Hours",IF(Table1[[#This Row],[ResolutionHours]]&lt;=8,"5-8 Hours",IF(Table1[[#This Row],[ResolutionHours]]&lt;=24,"9-24 Hours",IF(Table1[[#This Row],[ResolutionHours]]&lt;=48,"25-48 Hours","48+ Hours")))))</f>
        <v>48+ Hours</v>
      </c>
      <c r="AB801">
        <f>IF(Table1[[#This Row],[ResolutionHours]]="","",Table1[[#This Row],[ResolutionHours]]-Table1[[#This Row],[SLATargetHours]])</f>
        <v>53.47</v>
      </c>
    </row>
    <row r="802" spans="1:28" x14ac:dyDescent="0.25">
      <c r="A802" t="s">
        <v>2726</v>
      </c>
      <c r="B802" t="s">
        <v>2126</v>
      </c>
      <c r="C802" s="1">
        <v>45483.154444444437</v>
      </c>
      <c r="D802" t="s">
        <v>104</v>
      </c>
      <c r="E802" t="s">
        <v>2127</v>
      </c>
      <c r="F802" t="s">
        <v>72</v>
      </c>
      <c r="G802" t="s">
        <v>2128</v>
      </c>
      <c r="H802" t="s">
        <v>40</v>
      </c>
      <c r="I802" t="s">
        <v>55</v>
      </c>
      <c r="J802" t="s">
        <v>99</v>
      </c>
      <c r="K802">
        <v>8</v>
      </c>
      <c r="L802">
        <v>0.77</v>
      </c>
      <c r="M802">
        <v>15.94</v>
      </c>
      <c r="N802" s="1">
        <v>45483.81863238426</v>
      </c>
      <c r="O802" t="s">
        <v>128</v>
      </c>
      <c r="P802">
        <v>15.94</v>
      </c>
      <c r="Q802" t="s">
        <v>58</v>
      </c>
      <c r="R802" t="s">
        <v>45</v>
      </c>
      <c r="S802" t="s">
        <v>79</v>
      </c>
      <c r="T802" t="s">
        <v>115</v>
      </c>
      <c r="U802" t="s">
        <v>49</v>
      </c>
      <c r="V802" t="s">
        <v>48</v>
      </c>
      <c r="W802" t="s">
        <v>128</v>
      </c>
      <c r="X802">
        <f>YEAR(Table1[[#This Row],[BookingDate]])</f>
        <v>2024</v>
      </c>
      <c r="Y802" t="str">
        <f>TEXT(Table1[[#This Row],[BookingDate]],"mmm")</f>
        <v>Jul</v>
      </c>
      <c r="Z802" t="str">
        <f>TEXT(Table1[[#This Row],[BookingDate]],"mmm-yyy")</f>
        <v>Jul-2024</v>
      </c>
      <c r="AA802" t="str">
        <f>IF(Table1[[#This Row],[ResolutionHours]]="","Pending",IF(Table1[[#This Row],[ResolutionHours]]&lt;=4,"0-4 Hours",IF(Table1[[#This Row],[ResolutionHours]]&lt;=8,"5-8 Hours",IF(Table1[[#This Row],[ResolutionHours]]&lt;=24,"9-24 Hours",IF(Table1[[#This Row],[ResolutionHours]]&lt;=48,"25-48 Hours","48+ Hours")))))</f>
        <v>9-24 Hours</v>
      </c>
      <c r="AB802">
        <f>IF(Table1[[#This Row],[ResolutionHours]]="","",Table1[[#This Row],[ResolutionHours]]-Table1[[#This Row],[SLATargetHours]])</f>
        <v>7.9399999999999995</v>
      </c>
    </row>
    <row r="803" spans="1:28" x14ac:dyDescent="0.25">
      <c r="A803" t="s">
        <v>1952</v>
      </c>
      <c r="B803" t="s">
        <v>1116</v>
      </c>
      <c r="C803" s="1">
        <v>45483.823368055557</v>
      </c>
      <c r="D803" t="s">
        <v>51</v>
      </c>
      <c r="E803" t="s">
        <v>1131</v>
      </c>
      <c r="F803" t="s">
        <v>126</v>
      </c>
      <c r="G803" t="s">
        <v>1118</v>
      </c>
      <c r="H803" t="s">
        <v>40</v>
      </c>
      <c r="I803" t="s">
        <v>55</v>
      </c>
      <c r="J803" t="s">
        <v>152</v>
      </c>
      <c r="K803">
        <v>24</v>
      </c>
      <c r="L803">
        <v>1.5</v>
      </c>
      <c r="M803">
        <v>54.39</v>
      </c>
      <c r="N803" s="1">
        <v>45486.089742453703</v>
      </c>
      <c r="O803" t="s">
        <v>128</v>
      </c>
      <c r="P803">
        <v>54.39</v>
      </c>
      <c r="Q803" t="s">
        <v>58</v>
      </c>
      <c r="R803" t="s">
        <v>59</v>
      </c>
      <c r="S803" t="s">
        <v>96</v>
      </c>
      <c r="T803" t="s">
        <v>100</v>
      </c>
      <c r="U803" t="s">
        <v>49</v>
      </c>
      <c r="V803" t="s">
        <v>49</v>
      </c>
      <c r="W803" t="s">
        <v>128</v>
      </c>
      <c r="X803">
        <f>YEAR(Table1[[#This Row],[BookingDate]])</f>
        <v>2024</v>
      </c>
      <c r="Y803" t="str">
        <f>TEXT(Table1[[#This Row],[BookingDate]],"mmm")</f>
        <v>Jul</v>
      </c>
      <c r="Z803" t="str">
        <f>TEXT(Table1[[#This Row],[BookingDate]],"mmm-yyy")</f>
        <v>Jul-2024</v>
      </c>
      <c r="AA803" t="str">
        <f>IF(Table1[[#This Row],[ResolutionHours]]="","Pending",IF(Table1[[#This Row],[ResolutionHours]]&lt;=4,"0-4 Hours",IF(Table1[[#This Row],[ResolutionHours]]&lt;=8,"5-8 Hours",IF(Table1[[#This Row],[ResolutionHours]]&lt;=24,"9-24 Hours",IF(Table1[[#This Row],[ResolutionHours]]&lt;=48,"25-48 Hours","48+ Hours")))))</f>
        <v>48+ Hours</v>
      </c>
      <c r="AB803">
        <f>IF(Table1[[#This Row],[ResolutionHours]]="","",Table1[[#This Row],[ResolutionHours]]-Table1[[#This Row],[SLATargetHours]])</f>
        <v>30.39</v>
      </c>
    </row>
    <row r="804" spans="1:28" x14ac:dyDescent="0.25">
      <c r="A804" t="s">
        <v>494</v>
      </c>
      <c r="B804" t="s">
        <v>35</v>
      </c>
      <c r="C804" s="1">
        <v>45483.858622685177</v>
      </c>
      <c r="D804" t="s">
        <v>51</v>
      </c>
      <c r="E804" t="s">
        <v>52</v>
      </c>
      <c r="F804" t="s">
        <v>90</v>
      </c>
      <c r="G804" t="s">
        <v>39</v>
      </c>
      <c r="H804" t="s">
        <v>63</v>
      </c>
      <c r="I804" t="s">
        <v>41</v>
      </c>
      <c r="J804" t="s">
        <v>74</v>
      </c>
      <c r="K804">
        <v>24</v>
      </c>
      <c r="L804">
        <v>2.58</v>
      </c>
      <c r="N804" s="1"/>
      <c r="O804" t="s">
        <v>57</v>
      </c>
      <c r="P804">
        <v>12915.39</v>
      </c>
      <c r="Q804" t="s">
        <v>66</v>
      </c>
      <c r="R804" t="s">
        <v>92</v>
      </c>
      <c r="S804" t="s">
        <v>79</v>
      </c>
      <c r="T804" t="s">
        <v>93</v>
      </c>
      <c r="U804" t="s">
        <v>49</v>
      </c>
      <c r="V804" t="s">
        <v>49</v>
      </c>
      <c r="W804" t="s">
        <v>57</v>
      </c>
      <c r="X804">
        <f>YEAR(Table1[[#This Row],[BookingDate]])</f>
        <v>2024</v>
      </c>
      <c r="Y804" t="str">
        <f>TEXT(Table1[[#This Row],[BookingDate]],"mmm")</f>
        <v>Jul</v>
      </c>
      <c r="Z804" t="str">
        <f>TEXT(Table1[[#This Row],[BookingDate]],"mmm-yyy")</f>
        <v>Jul-2024</v>
      </c>
      <c r="AA804" t="str">
        <f>IF(Table1[[#This Row],[ResolutionHours]]="","Pending",IF(Table1[[#This Row],[ResolutionHours]]&lt;=4,"0-4 Hours",IF(Table1[[#This Row],[ResolutionHours]]&lt;=8,"5-8 Hours",IF(Table1[[#This Row],[ResolutionHours]]&lt;=24,"9-24 Hours",IF(Table1[[#This Row],[ResolutionHours]]&lt;=48,"25-48 Hours","48+ Hours")))))</f>
        <v>Pending</v>
      </c>
      <c r="AB804" t="str">
        <f>IF(Table1[[#This Row],[ResolutionHours]]="","",Table1[[#This Row],[ResolutionHours]]-Table1[[#This Row],[SLATargetHours]])</f>
        <v/>
      </c>
    </row>
    <row r="805" spans="1:28" x14ac:dyDescent="0.25">
      <c r="A805" t="s">
        <v>323</v>
      </c>
      <c r="B805" t="s">
        <v>35</v>
      </c>
      <c r="C805" s="1">
        <v>45484.636666666673</v>
      </c>
      <c r="D805" t="s">
        <v>36</v>
      </c>
      <c r="E805" t="s">
        <v>71</v>
      </c>
      <c r="F805" t="s">
        <v>126</v>
      </c>
      <c r="G805" t="s">
        <v>39</v>
      </c>
      <c r="H805" t="s">
        <v>40</v>
      </c>
      <c r="I805" t="s">
        <v>82</v>
      </c>
      <c r="J805" t="s">
        <v>91</v>
      </c>
      <c r="K805">
        <v>48</v>
      </c>
      <c r="L805">
        <v>5.69</v>
      </c>
      <c r="M805">
        <v>2.34</v>
      </c>
      <c r="N805" s="1">
        <v>45484.734366469907</v>
      </c>
      <c r="O805" t="s">
        <v>43</v>
      </c>
      <c r="P805">
        <v>2.34</v>
      </c>
      <c r="Q805" t="s">
        <v>66</v>
      </c>
      <c r="R805" t="s">
        <v>45</v>
      </c>
      <c r="S805" t="s">
        <v>79</v>
      </c>
      <c r="T805" t="s">
        <v>121</v>
      </c>
      <c r="U805" t="s">
        <v>49</v>
      </c>
      <c r="V805" t="s">
        <v>49</v>
      </c>
      <c r="W805" t="s">
        <v>43</v>
      </c>
      <c r="X805">
        <f>YEAR(Table1[[#This Row],[BookingDate]])</f>
        <v>2024</v>
      </c>
      <c r="Y805" t="str">
        <f>TEXT(Table1[[#This Row],[BookingDate]],"mmm")</f>
        <v>Jul</v>
      </c>
      <c r="Z805" t="str">
        <f>TEXT(Table1[[#This Row],[BookingDate]],"mmm-yyy")</f>
        <v>Jul-2024</v>
      </c>
      <c r="AA805" t="str">
        <f>IF(Table1[[#This Row],[ResolutionHours]]="","Pending",IF(Table1[[#This Row],[ResolutionHours]]&lt;=4,"0-4 Hours",IF(Table1[[#This Row],[ResolutionHours]]&lt;=8,"5-8 Hours",IF(Table1[[#This Row],[ResolutionHours]]&lt;=24,"9-24 Hours",IF(Table1[[#This Row],[ResolutionHours]]&lt;=48,"25-48 Hours","48+ Hours")))))</f>
        <v>0-4 Hours</v>
      </c>
      <c r="AB805">
        <f>IF(Table1[[#This Row],[ResolutionHours]]="","",Table1[[#This Row],[ResolutionHours]]-Table1[[#This Row],[SLATargetHours]])</f>
        <v>-45.66</v>
      </c>
    </row>
    <row r="806" spans="1:28" x14ac:dyDescent="0.25">
      <c r="A806" t="s">
        <v>2639</v>
      </c>
      <c r="B806" t="s">
        <v>2126</v>
      </c>
      <c r="C806" s="1">
        <v>45484.806226851862</v>
      </c>
      <c r="D806" t="s">
        <v>87</v>
      </c>
      <c r="E806" t="s">
        <v>2130</v>
      </c>
      <c r="F806" t="s">
        <v>72</v>
      </c>
      <c r="G806" t="s">
        <v>2128</v>
      </c>
      <c r="H806" t="s">
        <v>136</v>
      </c>
      <c r="I806" t="s">
        <v>46</v>
      </c>
      <c r="J806" t="s">
        <v>83</v>
      </c>
      <c r="K806">
        <v>72</v>
      </c>
      <c r="L806">
        <v>2.75</v>
      </c>
      <c r="N806" s="1"/>
      <c r="O806" t="s">
        <v>57</v>
      </c>
      <c r="P806">
        <v>12892.65</v>
      </c>
      <c r="Q806" t="s">
        <v>58</v>
      </c>
      <c r="R806" t="s">
        <v>45</v>
      </c>
      <c r="S806" t="s">
        <v>60</v>
      </c>
      <c r="T806" t="s">
        <v>47</v>
      </c>
      <c r="U806" t="s">
        <v>49</v>
      </c>
      <c r="V806" t="s">
        <v>49</v>
      </c>
      <c r="W806" t="s">
        <v>57</v>
      </c>
      <c r="X806">
        <f>YEAR(Table1[[#This Row],[BookingDate]])</f>
        <v>2024</v>
      </c>
      <c r="Y806" t="str">
        <f>TEXT(Table1[[#This Row],[BookingDate]],"mmm")</f>
        <v>Jul</v>
      </c>
      <c r="Z806" t="str">
        <f>TEXT(Table1[[#This Row],[BookingDate]],"mmm-yyy")</f>
        <v>Jul-2024</v>
      </c>
      <c r="AA806" t="str">
        <f>IF(Table1[[#This Row],[ResolutionHours]]="","Pending",IF(Table1[[#This Row],[ResolutionHours]]&lt;=4,"0-4 Hours",IF(Table1[[#This Row],[ResolutionHours]]&lt;=8,"5-8 Hours",IF(Table1[[#This Row],[ResolutionHours]]&lt;=24,"9-24 Hours",IF(Table1[[#This Row],[ResolutionHours]]&lt;=48,"25-48 Hours","48+ Hours")))))</f>
        <v>Pending</v>
      </c>
      <c r="AB806" t="str">
        <f>IF(Table1[[#This Row],[ResolutionHours]]="","",Table1[[#This Row],[ResolutionHours]]-Table1[[#This Row],[SLATargetHours]])</f>
        <v/>
      </c>
    </row>
    <row r="807" spans="1:28" x14ac:dyDescent="0.25">
      <c r="A807" t="s">
        <v>2607</v>
      </c>
      <c r="B807" t="s">
        <v>2126</v>
      </c>
      <c r="C807" s="1">
        <v>45484.923194444447</v>
      </c>
      <c r="D807" t="s">
        <v>36</v>
      </c>
      <c r="E807" t="s">
        <v>2134</v>
      </c>
      <c r="F807" t="s">
        <v>90</v>
      </c>
      <c r="G807" t="s">
        <v>2128</v>
      </c>
      <c r="H807" t="s">
        <v>40</v>
      </c>
      <c r="I807" t="s">
        <v>82</v>
      </c>
      <c r="J807" t="s">
        <v>65</v>
      </c>
      <c r="K807">
        <v>48</v>
      </c>
      <c r="L807">
        <v>2.63</v>
      </c>
      <c r="M807">
        <v>7.08</v>
      </c>
      <c r="N807" s="1">
        <v>45485.218189791667</v>
      </c>
      <c r="O807" t="s">
        <v>43</v>
      </c>
      <c r="P807">
        <v>7.08</v>
      </c>
      <c r="Q807" t="s">
        <v>58</v>
      </c>
      <c r="R807" t="s">
        <v>45</v>
      </c>
      <c r="S807" t="s">
        <v>96</v>
      </c>
      <c r="T807" t="s">
        <v>115</v>
      </c>
      <c r="U807" t="s">
        <v>49</v>
      </c>
      <c r="V807" t="s">
        <v>49</v>
      </c>
      <c r="W807" t="s">
        <v>43</v>
      </c>
      <c r="X807">
        <f>YEAR(Table1[[#This Row],[BookingDate]])</f>
        <v>2024</v>
      </c>
      <c r="Y807" t="str">
        <f>TEXT(Table1[[#This Row],[BookingDate]],"mmm")</f>
        <v>Jul</v>
      </c>
      <c r="Z807" t="str">
        <f>TEXT(Table1[[#This Row],[BookingDate]],"mmm-yyy")</f>
        <v>Jul-2024</v>
      </c>
      <c r="AA807" t="str">
        <f>IF(Table1[[#This Row],[ResolutionHours]]="","Pending",IF(Table1[[#This Row],[ResolutionHours]]&lt;=4,"0-4 Hours",IF(Table1[[#This Row],[ResolutionHours]]&lt;=8,"5-8 Hours",IF(Table1[[#This Row],[ResolutionHours]]&lt;=24,"9-24 Hours",IF(Table1[[#This Row],[ResolutionHours]]&lt;=48,"25-48 Hours","48+ Hours")))))</f>
        <v>5-8 Hours</v>
      </c>
      <c r="AB807">
        <f>IF(Table1[[#This Row],[ResolutionHours]]="","",Table1[[#This Row],[ResolutionHours]]-Table1[[#This Row],[SLATargetHours]])</f>
        <v>-40.92</v>
      </c>
    </row>
    <row r="808" spans="1:28" x14ac:dyDescent="0.25">
      <c r="A808" t="s">
        <v>2655</v>
      </c>
      <c r="B808" t="s">
        <v>2126</v>
      </c>
      <c r="C808" s="1">
        <v>45484.946458333332</v>
      </c>
      <c r="D808" t="s">
        <v>51</v>
      </c>
      <c r="E808" t="s">
        <v>2127</v>
      </c>
      <c r="F808" t="s">
        <v>53</v>
      </c>
      <c r="G808" t="s">
        <v>2128</v>
      </c>
      <c r="H808" t="s">
        <v>54</v>
      </c>
      <c r="I808" t="s">
        <v>73</v>
      </c>
      <c r="J808" t="s">
        <v>42</v>
      </c>
      <c r="K808">
        <v>24</v>
      </c>
      <c r="L808">
        <v>1.44</v>
      </c>
      <c r="N808" s="1"/>
      <c r="O808" t="s">
        <v>57</v>
      </c>
      <c r="P808">
        <v>12889.28</v>
      </c>
      <c r="Q808" t="s">
        <v>66</v>
      </c>
      <c r="R808" t="s">
        <v>67</v>
      </c>
      <c r="S808" t="s">
        <v>79</v>
      </c>
      <c r="T808" t="s">
        <v>69</v>
      </c>
      <c r="U808" t="s">
        <v>49</v>
      </c>
      <c r="V808" t="s">
        <v>49</v>
      </c>
      <c r="W808" t="s">
        <v>57</v>
      </c>
      <c r="X808">
        <f>YEAR(Table1[[#This Row],[BookingDate]])</f>
        <v>2024</v>
      </c>
      <c r="Y808" t="str">
        <f>TEXT(Table1[[#This Row],[BookingDate]],"mmm")</f>
        <v>Jul</v>
      </c>
      <c r="Z808" t="str">
        <f>TEXT(Table1[[#This Row],[BookingDate]],"mmm-yyy")</f>
        <v>Jul-2024</v>
      </c>
      <c r="AA808" t="str">
        <f>IF(Table1[[#This Row],[ResolutionHours]]="","Pending",IF(Table1[[#This Row],[ResolutionHours]]&lt;=4,"0-4 Hours",IF(Table1[[#This Row],[ResolutionHours]]&lt;=8,"5-8 Hours",IF(Table1[[#This Row],[ResolutionHours]]&lt;=24,"9-24 Hours",IF(Table1[[#This Row],[ResolutionHours]]&lt;=48,"25-48 Hours","48+ Hours")))))</f>
        <v>Pending</v>
      </c>
      <c r="AB808" t="str">
        <f>IF(Table1[[#This Row],[ResolutionHours]]="","",Table1[[#This Row],[ResolutionHours]]-Table1[[#This Row],[SLATargetHours]])</f>
        <v/>
      </c>
    </row>
    <row r="809" spans="1:28" x14ac:dyDescent="0.25">
      <c r="A809" t="s">
        <v>2707</v>
      </c>
      <c r="B809" t="s">
        <v>2126</v>
      </c>
      <c r="C809" s="1">
        <v>45485.252372685187</v>
      </c>
      <c r="D809" t="s">
        <v>104</v>
      </c>
      <c r="E809" t="s">
        <v>2153</v>
      </c>
      <c r="F809" t="s">
        <v>130</v>
      </c>
      <c r="G809" t="s">
        <v>2128</v>
      </c>
      <c r="H809" t="s">
        <v>40</v>
      </c>
      <c r="I809" t="s">
        <v>82</v>
      </c>
      <c r="J809" t="s">
        <v>83</v>
      </c>
      <c r="K809">
        <v>8</v>
      </c>
      <c r="L809">
        <v>0.24</v>
      </c>
      <c r="M809">
        <v>9.92</v>
      </c>
      <c r="N809" s="1">
        <v>45485.665581747693</v>
      </c>
      <c r="O809" t="s">
        <v>128</v>
      </c>
      <c r="P809">
        <v>9.92</v>
      </c>
      <c r="Q809" t="s">
        <v>58</v>
      </c>
      <c r="R809" t="s">
        <v>59</v>
      </c>
      <c r="S809" t="s">
        <v>68</v>
      </c>
      <c r="T809" t="s">
        <v>115</v>
      </c>
      <c r="U809" t="s">
        <v>49</v>
      </c>
      <c r="V809" t="s">
        <v>48</v>
      </c>
      <c r="W809" t="s">
        <v>128</v>
      </c>
      <c r="X809">
        <f>YEAR(Table1[[#This Row],[BookingDate]])</f>
        <v>2024</v>
      </c>
      <c r="Y809" t="str">
        <f>TEXT(Table1[[#This Row],[BookingDate]],"mmm")</f>
        <v>Jul</v>
      </c>
      <c r="Z809" t="str">
        <f>TEXT(Table1[[#This Row],[BookingDate]],"mmm-yyy")</f>
        <v>Jul-2024</v>
      </c>
      <c r="AA809" t="str">
        <f>IF(Table1[[#This Row],[ResolutionHours]]="","Pending",IF(Table1[[#This Row],[ResolutionHours]]&lt;=4,"0-4 Hours",IF(Table1[[#This Row],[ResolutionHours]]&lt;=8,"5-8 Hours",IF(Table1[[#This Row],[ResolutionHours]]&lt;=24,"9-24 Hours",IF(Table1[[#This Row],[ResolutionHours]]&lt;=48,"25-48 Hours","48+ Hours")))))</f>
        <v>9-24 Hours</v>
      </c>
      <c r="AB809">
        <f>IF(Table1[[#This Row],[ResolutionHours]]="","",Table1[[#This Row],[ResolutionHours]]-Table1[[#This Row],[SLATargetHours]])</f>
        <v>1.92</v>
      </c>
    </row>
    <row r="810" spans="1:28" x14ac:dyDescent="0.25">
      <c r="A810" t="s">
        <v>1968</v>
      </c>
      <c r="B810" t="s">
        <v>1116</v>
      </c>
      <c r="C810" s="1">
        <v>45485.26630787037</v>
      </c>
      <c r="D810" t="s">
        <v>108</v>
      </c>
      <c r="E810" t="s">
        <v>1129</v>
      </c>
      <c r="F810" t="s">
        <v>95</v>
      </c>
      <c r="G810" t="s">
        <v>1118</v>
      </c>
      <c r="H810" t="s">
        <v>54</v>
      </c>
      <c r="I810" t="s">
        <v>41</v>
      </c>
      <c r="J810" t="s">
        <v>106</v>
      </c>
      <c r="K810">
        <v>4</v>
      </c>
      <c r="L810">
        <v>0.27</v>
      </c>
      <c r="N810" s="1"/>
      <c r="O810" t="s">
        <v>57</v>
      </c>
      <c r="P810">
        <v>12881.61</v>
      </c>
      <c r="Q810" t="s">
        <v>111</v>
      </c>
      <c r="R810" t="s">
        <v>67</v>
      </c>
      <c r="S810" t="s">
        <v>68</v>
      </c>
      <c r="T810" t="s">
        <v>61</v>
      </c>
      <c r="U810" t="s">
        <v>49</v>
      </c>
      <c r="V810" t="s">
        <v>48</v>
      </c>
      <c r="W810" t="s">
        <v>57</v>
      </c>
      <c r="X810">
        <f>YEAR(Table1[[#This Row],[BookingDate]])</f>
        <v>2024</v>
      </c>
      <c r="Y810" t="str">
        <f>TEXT(Table1[[#This Row],[BookingDate]],"mmm")</f>
        <v>Jul</v>
      </c>
      <c r="Z810" t="str">
        <f>TEXT(Table1[[#This Row],[BookingDate]],"mmm-yyy")</f>
        <v>Jul-2024</v>
      </c>
      <c r="AA810" t="str">
        <f>IF(Table1[[#This Row],[ResolutionHours]]="","Pending",IF(Table1[[#This Row],[ResolutionHours]]&lt;=4,"0-4 Hours",IF(Table1[[#This Row],[ResolutionHours]]&lt;=8,"5-8 Hours",IF(Table1[[#This Row],[ResolutionHours]]&lt;=24,"9-24 Hours",IF(Table1[[#This Row],[ResolutionHours]]&lt;=48,"25-48 Hours","48+ Hours")))))</f>
        <v>Pending</v>
      </c>
      <c r="AB810" t="str">
        <f>IF(Table1[[#This Row],[ResolutionHours]]="","",Table1[[#This Row],[ResolutionHours]]-Table1[[#This Row],[SLATargetHours]])</f>
        <v/>
      </c>
    </row>
    <row r="811" spans="1:28" x14ac:dyDescent="0.25">
      <c r="A811" t="s">
        <v>1765</v>
      </c>
      <c r="B811" t="s">
        <v>1116</v>
      </c>
      <c r="C811" s="1">
        <v>45485.724953703713</v>
      </c>
      <c r="D811" t="s">
        <v>87</v>
      </c>
      <c r="E811" t="s">
        <v>1134</v>
      </c>
      <c r="F811" t="s">
        <v>90</v>
      </c>
      <c r="G811" t="s">
        <v>1118</v>
      </c>
      <c r="H811" t="s">
        <v>40</v>
      </c>
      <c r="I811" t="s">
        <v>73</v>
      </c>
      <c r="J811" t="s">
        <v>83</v>
      </c>
      <c r="K811">
        <v>72</v>
      </c>
      <c r="L811">
        <v>4.1900000000000004</v>
      </c>
      <c r="M811">
        <v>23.52</v>
      </c>
      <c r="N811" s="1">
        <v>45486.704934305562</v>
      </c>
      <c r="O811" t="s">
        <v>43</v>
      </c>
      <c r="P811">
        <v>23.52</v>
      </c>
      <c r="Q811" t="s">
        <v>58</v>
      </c>
      <c r="R811" t="s">
        <v>59</v>
      </c>
      <c r="S811" t="s">
        <v>79</v>
      </c>
      <c r="T811" t="s">
        <v>75</v>
      </c>
      <c r="U811" t="s">
        <v>49</v>
      </c>
      <c r="V811" t="s">
        <v>49</v>
      </c>
      <c r="W811" t="s">
        <v>43</v>
      </c>
      <c r="X811">
        <f>YEAR(Table1[[#This Row],[BookingDate]])</f>
        <v>2024</v>
      </c>
      <c r="Y811" t="str">
        <f>TEXT(Table1[[#This Row],[BookingDate]],"mmm")</f>
        <v>Jul</v>
      </c>
      <c r="Z811" t="str">
        <f>TEXT(Table1[[#This Row],[BookingDate]],"mmm-yyy")</f>
        <v>Jul-2024</v>
      </c>
      <c r="AA811" t="str">
        <f>IF(Table1[[#This Row],[ResolutionHours]]="","Pending",IF(Table1[[#This Row],[ResolutionHours]]&lt;=4,"0-4 Hours",IF(Table1[[#This Row],[ResolutionHours]]&lt;=8,"5-8 Hours",IF(Table1[[#This Row],[ResolutionHours]]&lt;=24,"9-24 Hours",IF(Table1[[#This Row],[ResolutionHours]]&lt;=48,"25-48 Hours","48+ Hours")))))</f>
        <v>9-24 Hours</v>
      </c>
      <c r="AB811">
        <f>IF(Table1[[#This Row],[ResolutionHours]]="","",Table1[[#This Row],[ResolutionHours]]-Table1[[#This Row],[SLATargetHours]])</f>
        <v>-48.480000000000004</v>
      </c>
    </row>
    <row r="812" spans="1:28" x14ac:dyDescent="0.25">
      <c r="A812" t="s">
        <v>1655</v>
      </c>
      <c r="B812" t="s">
        <v>1116</v>
      </c>
      <c r="C812" s="1">
        <v>45485.895335648151</v>
      </c>
      <c r="D812" t="s">
        <v>36</v>
      </c>
      <c r="E812" t="s">
        <v>1140</v>
      </c>
      <c r="F812" t="s">
        <v>95</v>
      </c>
      <c r="G812" t="s">
        <v>1118</v>
      </c>
      <c r="H812" t="s">
        <v>54</v>
      </c>
      <c r="I812" t="s">
        <v>64</v>
      </c>
      <c r="J812" t="s">
        <v>42</v>
      </c>
      <c r="K812">
        <v>48</v>
      </c>
      <c r="L812">
        <v>2.4900000000000002</v>
      </c>
      <c r="N812" s="1"/>
      <c r="O812" t="s">
        <v>57</v>
      </c>
      <c r="P812">
        <v>12866.51</v>
      </c>
      <c r="Q812" t="s">
        <v>44</v>
      </c>
      <c r="R812" t="s">
        <v>67</v>
      </c>
      <c r="S812" t="s">
        <v>46</v>
      </c>
      <c r="T812" t="s">
        <v>61</v>
      </c>
      <c r="U812" t="s">
        <v>49</v>
      </c>
      <c r="V812" t="s">
        <v>49</v>
      </c>
      <c r="W812" t="s">
        <v>57</v>
      </c>
      <c r="X812">
        <f>YEAR(Table1[[#This Row],[BookingDate]])</f>
        <v>2024</v>
      </c>
      <c r="Y812" t="str">
        <f>TEXT(Table1[[#This Row],[BookingDate]],"mmm")</f>
        <v>Jul</v>
      </c>
      <c r="Z812" t="str">
        <f>TEXT(Table1[[#This Row],[BookingDate]],"mmm-yyy")</f>
        <v>Jul-2024</v>
      </c>
      <c r="AA812" t="str">
        <f>IF(Table1[[#This Row],[ResolutionHours]]="","Pending",IF(Table1[[#This Row],[ResolutionHours]]&lt;=4,"0-4 Hours",IF(Table1[[#This Row],[ResolutionHours]]&lt;=8,"5-8 Hours",IF(Table1[[#This Row],[ResolutionHours]]&lt;=24,"9-24 Hours",IF(Table1[[#This Row],[ResolutionHours]]&lt;=48,"25-48 Hours","48+ Hours")))))</f>
        <v>Pending</v>
      </c>
      <c r="AB812" t="str">
        <f>IF(Table1[[#This Row],[ResolutionHours]]="","",Table1[[#This Row],[ResolutionHours]]-Table1[[#This Row],[SLATargetHours]])</f>
        <v/>
      </c>
    </row>
    <row r="813" spans="1:28" x14ac:dyDescent="0.25">
      <c r="A813" t="s">
        <v>1788</v>
      </c>
      <c r="B813" t="s">
        <v>1116</v>
      </c>
      <c r="C813" s="1">
        <v>45485.898217592592</v>
      </c>
      <c r="D813" t="s">
        <v>36</v>
      </c>
      <c r="E813" t="s">
        <v>1131</v>
      </c>
      <c r="F813" t="s">
        <v>38</v>
      </c>
      <c r="G813" t="s">
        <v>1118</v>
      </c>
      <c r="H813" t="s">
        <v>63</v>
      </c>
      <c r="I813" t="s">
        <v>46</v>
      </c>
      <c r="J813" t="s">
        <v>120</v>
      </c>
      <c r="K813">
        <v>48</v>
      </c>
      <c r="L813">
        <v>6.41</v>
      </c>
      <c r="N813" s="1"/>
      <c r="O813" t="s">
        <v>57</v>
      </c>
      <c r="P813">
        <v>12866.44</v>
      </c>
      <c r="Q813" t="s">
        <v>44</v>
      </c>
      <c r="R813" t="s">
        <v>114</v>
      </c>
      <c r="S813" t="s">
        <v>60</v>
      </c>
      <c r="T813" t="s">
        <v>115</v>
      </c>
      <c r="U813" t="s">
        <v>49</v>
      </c>
      <c r="V813" t="s">
        <v>49</v>
      </c>
      <c r="W813" t="s">
        <v>57</v>
      </c>
      <c r="X813">
        <f>YEAR(Table1[[#This Row],[BookingDate]])</f>
        <v>2024</v>
      </c>
      <c r="Y813" t="str">
        <f>TEXT(Table1[[#This Row],[BookingDate]],"mmm")</f>
        <v>Jul</v>
      </c>
      <c r="Z813" t="str">
        <f>TEXT(Table1[[#This Row],[BookingDate]],"mmm-yyy")</f>
        <v>Jul-2024</v>
      </c>
      <c r="AA813" t="str">
        <f>IF(Table1[[#This Row],[ResolutionHours]]="","Pending",IF(Table1[[#This Row],[ResolutionHours]]&lt;=4,"0-4 Hours",IF(Table1[[#This Row],[ResolutionHours]]&lt;=8,"5-8 Hours",IF(Table1[[#This Row],[ResolutionHours]]&lt;=24,"9-24 Hours",IF(Table1[[#This Row],[ResolutionHours]]&lt;=48,"25-48 Hours","48+ Hours")))))</f>
        <v>Pending</v>
      </c>
      <c r="AB813" t="str">
        <f>IF(Table1[[#This Row],[ResolutionHours]]="","",Table1[[#This Row],[ResolutionHours]]-Table1[[#This Row],[SLATargetHours]])</f>
        <v/>
      </c>
    </row>
    <row r="814" spans="1:28" x14ac:dyDescent="0.25">
      <c r="A814" t="s">
        <v>1682</v>
      </c>
      <c r="B814" t="s">
        <v>1116</v>
      </c>
      <c r="C814" s="1">
        <v>45486.128067129634</v>
      </c>
      <c r="D814" t="s">
        <v>87</v>
      </c>
      <c r="E814" t="s">
        <v>1129</v>
      </c>
      <c r="F814" t="s">
        <v>72</v>
      </c>
      <c r="G814" t="s">
        <v>1118</v>
      </c>
      <c r="H814" t="s">
        <v>136</v>
      </c>
      <c r="I814" t="s">
        <v>55</v>
      </c>
      <c r="J814" t="s">
        <v>56</v>
      </c>
      <c r="K814">
        <v>72</v>
      </c>
      <c r="L814">
        <v>11.82</v>
      </c>
      <c r="N814" s="1"/>
      <c r="O814" t="s">
        <v>57</v>
      </c>
      <c r="P814">
        <v>12860.93</v>
      </c>
      <c r="Q814" t="s">
        <v>58</v>
      </c>
      <c r="R814" t="s">
        <v>92</v>
      </c>
      <c r="S814" t="s">
        <v>60</v>
      </c>
      <c r="T814" t="s">
        <v>97</v>
      </c>
      <c r="U814" t="s">
        <v>49</v>
      </c>
      <c r="V814" t="s">
        <v>49</v>
      </c>
      <c r="W814" t="s">
        <v>57</v>
      </c>
      <c r="X814">
        <f>YEAR(Table1[[#This Row],[BookingDate]])</f>
        <v>2024</v>
      </c>
      <c r="Y814" t="str">
        <f>TEXT(Table1[[#This Row],[BookingDate]],"mmm")</f>
        <v>Jul</v>
      </c>
      <c r="Z814" t="str">
        <f>TEXT(Table1[[#This Row],[BookingDate]],"mmm-yyy")</f>
        <v>Jul-2024</v>
      </c>
      <c r="AA814" t="str">
        <f>IF(Table1[[#This Row],[ResolutionHours]]="","Pending",IF(Table1[[#This Row],[ResolutionHours]]&lt;=4,"0-4 Hours",IF(Table1[[#This Row],[ResolutionHours]]&lt;=8,"5-8 Hours",IF(Table1[[#This Row],[ResolutionHours]]&lt;=24,"9-24 Hours",IF(Table1[[#This Row],[ResolutionHours]]&lt;=48,"25-48 Hours","48+ Hours")))))</f>
        <v>Pending</v>
      </c>
      <c r="AB814" t="str">
        <f>IF(Table1[[#This Row],[ResolutionHours]]="","",Table1[[#This Row],[ResolutionHours]]-Table1[[#This Row],[SLATargetHours]])</f>
        <v/>
      </c>
    </row>
    <row r="815" spans="1:28" x14ac:dyDescent="0.25">
      <c r="A815" t="s">
        <v>320</v>
      </c>
      <c r="B815" t="s">
        <v>35</v>
      </c>
      <c r="C815" s="1">
        <v>45486.350937499999</v>
      </c>
      <c r="D815" t="s">
        <v>104</v>
      </c>
      <c r="E815" t="s">
        <v>37</v>
      </c>
      <c r="F815" t="s">
        <v>126</v>
      </c>
      <c r="G815" t="s">
        <v>39</v>
      </c>
      <c r="H815" t="s">
        <v>54</v>
      </c>
      <c r="I815" t="s">
        <v>82</v>
      </c>
      <c r="J815" t="s">
        <v>132</v>
      </c>
      <c r="K815">
        <v>8</v>
      </c>
      <c r="L815">
        <v>1.18</v>
      </c>
      <c r="N815" s="1"/>
      <c r="O815" t="s">
        <v>57</v>
      </c>
      <c r="P815">
        <v>12855.58</v>
      </c>
      <c r="Q815" t="s">
        <v>58</v>
      </c>
      <c r="R815" t="s">
        <v>114</v>
      </c>
      <c r="S815" t="s">
        <v>68</v>
      </c>
      <c r="T815" t="s">
        <v>115</v>
      </c>
      <c r="U815" t="s">
        <v>49</v>
      </c>
      <c r="V815" t="s">
        <v>49</v>
      </c>
      <c r="W815" t="s">
        <v>57</v>
      </c>
      <c r="X815">
        <f>YEAR(Table1[[#This Row],[BookingDate]])</f>
        <v>2024</v>
      </c>
      <c r="Y815" t="str">
        <f>TEXT(Table1[[#This Row],[BookingDate]],"mmm")</f>
        <v>Jul</v>
      </c>
      <c r="Z815" t="str">
        <f>TEXT(Table1[[#This Row],[BookingDate]],"mmm-yyy")</f>
        <v>Jul-2024</v>
      </c>
      <c r="AA815" t="str">
        <f>IF(Table1[[#This Row],[ResolutionHours]]="","Pending",IF(Table1[[#This Row],[ResolutionHours]]&lt;=4,"0-4 Hours",IF(Table1[[#This Row],[ResolutionHours]]&lt;=8,"5-8 Hours",IF(Table1[[#This Row],[ResolutionHours]]&lt;=24,"9-24 Hours",IF(Table1[[#This Row],[ResolutionHours]]&lt;=48,"25-48 Hours","48+ Hours")))))</f>
        <v>Pending</v>
      </c>
      <c r="AB815" t="str">
        <f>IF(Table1[[#This Row],[ResolutionHours]]="","",Table1[[#This Row],[ResolutionHours]]-Table1[[#This Row],[SLATargetHours]])</f>
        <v/>
      </c>
    </row>
    <row r="816" spans="1:28" x14ac:dyDescent="0.25">
      <c r="A816" t="s">
        <v>732</v>
      </c>
      <c r="B816" t="s">
        <v>35</v>
      </c>
      <c r="C816" s="1">
        <v>45486.784675925926</v>
      </c>
      <c r="D816" t="s">
        <v>108</v>
      </c>
      <c r="E816" t="s">
        <v>52</v>
      </c>
      <c r="F816" t="s">
        <v>130</v>
      </c>
      <c r="G816" t="s">
        <v>39</v>
      </c>
      <c r="H816" t="s">
        <v>40</v>
      </c>
      <c r="I816" t="s">
        <v>55</v>
      </c>
      <c r="J816" t="s">
        <v>132</v>
      </c>
      <c r="K816">
        <v>4</v>
      </c>
      <c r="L816">
        <v>0.31</v>
      </c>
      <c r="M816">
        <v>0.21</v>
      </c>
      <c r="N816" s="1">
        <v>45486.793573912037</v>
      </c>
      <c r="O816" t="s">
        <v>43</v>
      </c>
      <c r="P816">
        <v>0.21</v>
      </c>
      <c r="Q816" t="s">
        <v>111</v>
      </c>
      <c r="R816" t="s">
        <v>45</v>
      </c>
      <c r="S816" t="s">
        <v>79</v>
      </c>
      <c r="T816" t="s">
        <v>93</v>
      </c>
      <c r="U816" t="s">
        <v>49</v>
      </c>
      <c r="V816" t="s">
        <v>48</v>
      </c>
      <c r="W816" t="s">
        <v>43</v>
      </c>
      <c r="X816">
        <f>YEAR(Table1[[#This Row],[BookingDate]])</f>
        <v>2024</v>
      </c>
      <c r="Y816" t="str">
        <f>TEXT(Table1[[#This Row],[BookingDate]],"mmm")</f>
        <v>Jul</v>
      </c>
      <c r="Z816" t="str">
        <f>TEXT(Table1[[#This Row],[BookingDate]],"mmm-yyy")</f>
        <v>Jul-2024</v>
      </c>
      <c r="AA816" t="str">
        <f>IF(Table1[[#This Row],[ResolutionHours]]="","Pending",IF(Table1[[#This Row],[ResolutionHours]]&lt;=4,"0-4 Hours",IF(Table1[[#This Row],[ResolutionHours]]&lt;=8,"5-8 Hours",IF(Table1[[#This Row],[ResolutionHours]]&lt;=24,"9-24 Hours",IF(Table1[[#This Row],[ResolutionHours]]&lt;=48,"25-48 Hours","48+ Hours")))))</f>
        <v>0-4 Hours</v>
      </c>
      <c r="AB816">
        <f>IF(Table1[[#This Row],[ResolutionHours]]="","",Table1[[#This Row],[ResolutionHours]]-Table1[[#This Row],[SLATargetHours]])</f>
        <v>-3.79</v>
      </c>
    </row>
    <row r="817" spans="1:28" x14ac:dyDescent="0.25">
      <c r="A817" t="s">
        <v>1603</v>
      </c>
      <c r="B817" t="s">
        <v>1116</v>
      </c>
      <c r="C817" s="1">
        <v>45487.000069444453</v>
      </c>
      <c r="D817" t="s">
        <v>36</v>
      </c>
      <c r="E817" t="s">
        <v>1120</v>
      </c>
      <c r="F817" t="s">
        <v>126</v>
      </c>
      <c r="G817" t="s">
        <v>1118</v>
      </c>
      <c r="H817" t="s">
        <v>54</v>
      </c>
      <c r="I817" t="s">
        <v>46</v>
      </c>
      <c r="J817" t="s">
        <v>42</v>
      </c>
      <c r="K817">
        <v>48</v>
      </c>
      <c r="L817">
        <v>2.4500000000000002</v>
      </c>
      <c r="N817" s="1"/>
      <c r="O817" t="s">
        <v>57</v>
      </c>
      <c r="P817">
        <v>12840</v>
      </c>
      <c r="Q817" t="s">
        <v>44</v>
      </c>
      <c r="R817" t="s">
        <v>114</v>
      </c>
      <c r="S817" t="s">
        <v>96</v>
      </c>
      <c r="T817" t="s">
        <v>97</v>
      </c>
      <c r="U817" t="s">
        <v>49</v>
      </c>
      <c r="V817" t="s">
        <v>49</v>
      </c>
      <c r="W817" t="s">
        <v>57</v>
      </c>
      <c r="X817">
        <f>YEAR(Table1[[#This Row],[BookingDate]])</f>
        <v>2024</v>
      </c>
      <c r="Y817" t="str">
        <f>TEXT(Table1[[#This Row],[BookingDate]],"mmm")</f>
        <v>Jul</v>
      </c>
      <c r="Z817" t="str">
        <f>TEXT(Table1[[#This Row],[BookingDate]],"mmm-yyy")</f>
        <v>Jul-2024</v>
      </c>
      <c r="AA817" t="str">
        <f>IF(Table1[[#This Row],[ResolutionHours]]="","Pending",IF(Table1[[#This Row],[ResolutionHours]]&lt;=4,"0-4 Hours",IF(Table1[[#This Row],[ResolutionHours]]&lt;=8,"5-8 Hours",IF(Table1[[#This Row],[ResolutionHours]]&lt;=24,"9-24 Hours",IF(Table1[[#This Row],[ResolutionHours]]&lt;=48,"25-48 Hours","48+ Hours")))))</f>
        <v>Pending</v>
      </c>
      <c r="AB817" t="str">
        <f>IF(Table1[[#This Row],[ResolutionHours]]="","",Table1[[#This Row],[ResolutionHours]]-Table1[[#This Row],[SLATargetHours]])</f>
        <v/>
      </c>
    </row>
    <row r="818" spans="1:28" x14ac:dyDescent="0.25">
      <c r="A818" t="s">
        <v>1871</v>
      </c>
      <c r="B818" t="s">
        <v>1116</v>
      </c>
      <c r="C818" s="1">
        <v>45487.020185185182</v>
      </c>
      <c r="D818" t="s">
        <v>87</v>
      </c>
      <c r="E818" t="s">
        <v>1126</v>
      </c>
      <c r="F818" t="s">
        <v>38</v>
      </c>
      <c r="G818" t="s">
        <v>1118</v>
      </c>
      <c r="H818" t="s">
        <v>40</v>
      </c>
      <c r="I818" t="s">
        <v>41</v>
      </c>
      <c r="J818" t="s">
        <v>83</v>
      </c>
      <c r="K818">
        <v>72</v>
      </c>
      <c r="L818">
        <v>2.98</v>
      </c>
      <c r="M818">
        <v>54.57</v>
      </c>
      <c r="N818" s="1">
        <v>45489.294043159724</v>
      </c>
      <c r="O818" t="s">
        <v>43</v>
      </c>
      <c r="P818">
        <v>54.57</v>
      </c>
      <c r="Q818" t="s">
        <v>58</v>
      </c>
      <c r="R818" t="s">
        <v>59</v>
      </c>
      <c r="S818" t="s">
        <v>79</v>
      </c>
      <c r="T818" t="s">
        <v>115</v>
      </c>
      <c r="U818" t="s">
        <v>49</v>
      </c>
      <c r="V818" t="s">
        <v>49</v>
      </c>
      <c r="W818" t="s">
        <v>43</v>
      </c>
      <c r="X818">
        <f>YEAR(Table1[[#This Row],[BookingDate]])</f>
        <v>2024</v>
      </c>
      <c r="Y818" t="str">
        <f>TEXT(Table1[[#This Row],[BookingDate]],"mmm")</f>
        <v>Jul</v>
      </c>
      <c r="Z818" t="str">
        <f>TEXT(Table1[[#This Row],[BookingDate]],"mmm-yyy")</f>
        <v>Jul-2024</v>
      </c>
      <c r="AA818" t="str">
        <f>IF(Table1[[#This Row],[ResolutionHours]]="","Pending",IF(Table1[[#This Row],[ResolutionHours]]&lt;=4,"0-4 Hours",IF(Table1[[#This Row],[ResolutionHours]]&lt;=8,"5-8 Hours",IF(Table1[[#This Row],[ResolutionHours]]&lt;=24,"9-24 Hours",IF(Table1[[#This Row],[ResolutionHours]]&lt;=48,"25-48 Hours","48+ Hours")))))</f>
        <v>48+ Hours</v>
      </c>
      <c r="AB818">
        <f>IF(Table1[[#This Row],[ResolutionHours]]="","",Table1[[#This Row],[ResolutionHours]]-Table1[[#This Row],[SLATargetHours]])</f>
        <v>-17.43</v>
      </c>
    </row>
    <row r="819" spans="1:28" x14ac:dyDescent="0.25">
      <c r="A819" t="s">
        <v>1948</v>
      </c>
      <c r="B819" t="s">
        <v>1116</v>
      </c>
      <c r="C819" s="1">
        <v>45487.158414351848</v>
      </c>
      <c r="D819" t="s">
        <v>51</v>
      </c>
      <c r="E819" t="s">
        <v>1124</v>
      </c>
      <c r="F819" t="s">
        <v>95</v>
      </c>
      <c r="G819" t="s">
        <v>1118</v>
      </c>
      <c r="H819" t="s">
        <v>54</v>
      </c>
      <c r="I819" t="s">
        <v>41</v>
      </c>
      <c r="J819" t="s">
        <v>132</v>
      </c>
      <c r="K819">
        <v>24</v>
      </c>
      <c r="L819">
        <v>1.33</v>
      </c>
      <c r="N819" s="1"/>
      <c r="O819" t="s">
        <v>57</v>
      </c>
      <c r="P819">
        <v>12836.2</v>
      </c>
      <c r="Q819" t="s">
        <v>44</v>
      </c>
      <c r="R819" t="s">
        <v>114</v>
      </c>
      <c r="S819" t="s">
        <v>79</v>
      </c>
      <c r="T819" t="s">
        <v>93</v>
      </c>
      <c r="U819" t="s">
        <v>49</v>
      </c>
      <c r="V819" t="s">
        <v>49</v>
      </c>
      <c r="W819" t="s">
        <v>57</v>
      </c>
      <c r="X819">
        <f>YEAR(Table1[[#This Row],[BookingDate]])</f>
        <v>2024</v>
      </c>
      <c r="Y819" t="str">
        <f>TEXT(Table1[[#This Row],[BookingDate]],"mmm")</f>
        <v>Jul</v>
      </c>
      <c r="Z819" t="str">
        <f>TEXT(Table1[[#This Row],[BookingDate]],"mmm-yyy")</f>
        <v>Jul-2024</v>
      </c>
      <c r="AA819" t="str">
        <f>IF(Table1[[#This Row],[ResolutionHours]]="","Pending",IF(Table1[[#This Row],[ResolutionHours]]&lt;=4,"0-4 Hours",IF(Table1[[#This Row],[ResolutionHours]]&lt;=8,"5-8 Hours",IF(Table1[[#This Row],[ResolutionHours]]&lt;=24,"9-24 Hours",IF(Table1[[#This Row],[ResolutionHours]]&lt;=48,"25-48 Hours","48+ Hours")))))</f>
        <v>Pending</v>
      </c>
      <c r="AB819" t="str">
        <f>IF(Table1[[#This Row],[ResolutionHours]]="","",Table1[[#This Row],[ResolutionHours]]-Table1[[#This Row],[SLATargetHours]])</f>
        <v/>
      </c>
    </row>
    <row r="820" spans="1:28" x14ac:dyDescent="0.25">
      <c r="A820" t="s">
        <v>406</v>
      </c>
      <c r="B820" t="s">
        <v>35</v>
      </c>
      <c r="C820" s="1">
        <v>45487.159201388888</v>
      </c>
      <c r="D820" t="s">
        <v>36</v>
      </c>
      <c r="E820" t="s">
        <v>105</v>
      </c>
      <c r="F820" t="s">
        <v>126</v>
      </c>
      <c r="G820" t="s">
        <v>39</v>
      </c>
      <c r="H820" t="s">
        <v>40</v>
      </c>
      <c r="I820" t="s">
        <v>73</v>
      </c>
      <c r="J820" t="s">
        <v>134</v>
      </c>
      <c r="K820">
        <v>48</v>
      </c>
      <c r="L820">
        <v>3.9</v>
      </c>
      <c r="M820">
        <v>94.97</v>
      </c>
      <c r="N820" s="1">
        <v>45491.116288912039</v>
      </c>
      <c r="O820" t="s">
        <v>128</v>
      </c>
      <c r="P820">
        <v>94.97</v>
      </c>
      <c r="Q820" t="s">
        <v>58</v>
      </c>
      <c r="R820" t="s">
        <v>45</v>
      </c>
      <c r="S820" t="s">
        <v>96</v>
      </c>
      <c r="T820" t="s">
        <v>61</v>
      </c>
      <c r="U820" t="s">
        <v>49</v>
      </c>
      <c r="V820" t="s">
        <v>49</v>
      </c>
      <c r="W820" t="s">
        <v>128</v>
      </c>
      <c r="X820">
        <f>YEAR(Table1[[#This Row],[BookingDate]])</f>
        <v>2024</v>
      </c>
      <c r="Y820" t="str">
        <f>TEXT(Table1[[#This Row],[BookingDate]],"mmm")</f>
        <v>Jul</v>
      </c>
      <c r="Z820" t="str">
        <f>TEXT(Table1[[#This Row],[BookingDate]],"mmm-yyy")</f>
        <v>Jul-2024</v>
      </c>
      <c r="AA820" t="str">
        <f>IF(Table1[[#This Row],[ResolutionHours]]="","Pending",IF(Table1[[#This Row],[ResolutionHours]]&lt;=4,"0-4 Hours",IF(Table1[[#This Row],[ResolutionHours]]&lt;=8,"5-8 Hours",IF(Table1[[#This Row],[ResolutionHours]]&lt;=24,"9-24 Hours",IF(Table1[[#This Row],[ResolutionHours]]&lt;=48,"25-48 Hours","48+ Hours")))))</f>
        <v>48+ Hours</v>
      </c>
      <c r="AB820">
        <f>IF(Table1[[#This Row],[ResolutionHours]]="","",Table1[[#This Row],[ResolutionHours]]-Table1[[#This Row],[SLATargetHours]])</f>
        <v>46.97</v>
      </c>
    </row>
    <row r="821" spans="1:28" x14ac:dyDescent="0.25">
      <c r="A821" t="s">
        <v>1364</v>
      </c>
      <c r="B821" t="s">
        <v>1116</v>
      </c>
      <c r="C821" s="1">
        <v>45487.696238425917</v>
      </c>
      <c r="D821" t="s">
        <v>87</v>
      </c>
      <c r="E821" t="s">
        <v>1131</v>
      </c>
      <c r="F821" t="s">
        <v>126</v>
      </c>
      <c r="G821" t="s">
        <v>1118</v>
      </c>
      <c r="H821" t="s">
        <v>40</v>
      </c>
      <c r="I821" t="s">
        <v>46</v>
      </c>
      <c r="J821" t="s">
        <v>165</v>
      </c>
      <c r="K821">
        <v>72</v>
      </c>
      <c r="L821">
        <v>2.97</v>
      </c>
      <c r="M821">
        <v>62.95</v>
      </c>
      <c r="N821" s="1">
        <v>45490.319261458331</v>
      </c>
      <c r="O821" t="s">
        <v>43</v>
      </c>
      <c r="P821">
        <v>62.95</v>
      </c>
      <c r="Q821" t="s">
        <v>44</v>
      </c>
      <c r="R821" t="s">
        <v>114</v>
      </c>
      <c r="S821" t="s">
        <v>60</v>
      </c>
      <c r="T821" t="s">
        <v>93</v>
      </c>
      <c r="U821" t="s">
        <v>49</v>
      </c>
      <c r="V821" t="s">
        <v>49</v>
      </c>
      <c r="W821" t="s">
        <v>43</v>
      </c>
      <c r="X821">
        <f>YEAR(Table1[[#This Row],[BookingDate]])</f>
        <v>2024</v>
      </c>
      <c r="Y821" t="str">
        <f>TEXT(Table1[[#This Row],[BookingDate]],"mmm")</f>
        <v>Jul</v>
      </c>
      <c r="Z821" t="str">
        <f>TEXT(Table1[[#This Row],[BookingDate]],"mmm-yyy")</f>
        <v>Jul-2024</v>
      </c>
      <c r="AA821" t="str">
        <f>IF(Table1[[#This Row],[ResolutionHours]]="","Pending",IF(Table1[[#This Row],[ResolutionHours]]&lt;=4,"0-4 Hours",IF(Table1[[#This Row],[ResolutionHours]]&lt;=8,"5-8 Hours",IF(Table1[[#This Row],[ResolutionHours]]&lt;=24,"9-24 Hours",IF(Table1[[#This Row],[ResolutionHours]]&lt;=48,"25-48 Hours","48+ Hours")))))</f>
        <v>48+ Hours</v>
      </c>
      <c r="AB821">
        <f>IF(Table1[[#This Row],[ResolutionHours]]="","",Table1[[#This Row],[ResolutionHours]]-Table1[[#This Row],[SLATargetHours]])</f>
        <v>-9.0499999999999972</v>
      </c>
    </row>
    <row r="822" spans="1:28" x14ac:dyDescent="0.25">
      <c r="A822" t="s">
        <v>2959</v>
      </c>
      <c r="B822" t="s">
        <v>2126</v>
      </c>
      <c r="C822" s="1">
        <v>45487.728715277779</v>
      </c>
      <c r="D822" t="s">
        <v>36</v>
      </c>
      <c r="E822" t="s">
        <v>2130</v>
      </c>
      <c r="F822" t="s">
        <v>95</v>
      </c>
      <c r="G822" t="s">
        <v>2128</v>
      </c>
      <c r="H822" t="s">
        <v>109</v>
      </c>
      <c r="I822" t="s">
        <v>73</v>
      </c>
      <c r="J822" t="s">
        <v>160</v>
      </c>
      <c r="K822">
        <v>48</v>
      </c>
      <c r="L822">
        <v>2.0299999999999998</v>
      </c>
      <c r="M822">
        <v>6.14</v>
      </c>
      <c r="N822" s="1">
        <v>45487.984593159723</v>
      </c>
      <c r="O822" t="s">
        <v>43</v>
      </c>
      <c r="P822">
        <v>6.14</v>
      </c>
      <c r="Q822" t="s">
        <v>58</v>
      </c>
      <c r="R822" t="s">
        <v>92</v>
      </c>
      <c r="S822" t="s">
        <v>46</v>
      </c>
      <c r="T822" t="s">
        <v>93</v>
      </c>
      <c r="U822" t="s">
        <v>49</v>
      </c>
      <c r="V822" t="s">
        <v>49</v>
      </c>
      <c r="W822" t="s">
        <v>43</v>
      </c>
      <c r="X822">
        <f>YEAR(Table1[[#This Row],[BookingDate]])</f>
        <v>2024</v>
      </c>
      <c r="Y822" t="str">
        <f>TEXT(Table1[[#This Row],[BookingDate]],"mmm")</f>
        <v>Jul</v>
      </c>
      <c r="Z822" t="str">
        <f>TEXT(Table1[[#This Row],[BookingDate]],"mmm-yyy")</f>
        <v>Jul-2024</v>
      </c>
      <c r="AA822" t="str">
        <f>IF(Table1[[#This Row],[ResolutionHours]]="","Pending",IF(Table1[[#This Row],[ResolutionHours]]&lt;=4,"0-4 Hours",IF(Table1[[#This Row],[ResolutionHours]]&lt;=8,"5-8 Hours",IF(Table1[[#This Row],[ResolutionHours]]&lt;=24,"9-24 Hours",IF(Table1[[#This Row],[ResolutionHours]]&lt;=48,"25-48 Hours","48+ Hours")))))</f>
        <v>5-8 Hours</v>
      </c>
      <c r="AB822">
        <f>IF(Table1[[#This Row],[ResolutionHours]]="","",Table1[[#This Row],[ResolutionHours]]-Table1[[#This Row],[SLATargetHours]])</f>
        <v>-41.86</v>
      </c>
    </row>
    <row r="823" spans="1:28" x14ac:dyDescent="0.25">
      <c r="A823" t="s">
        <v>2532</v>
      </c>
      <c r="B823" t="s">
        <v>2126</v>
      </c>
      <c r="C823" s="1">
        <v>45487.763599537036</v>
      </c>
      <c r="D823" t="s">
        <v>36</v>
      </c>
      <c r="E823" t="s">
        <v>2138</v>
      </c>
      <c r="F823" t="s">
        <v>53</v>
      </c>
      <c r="G823" t="s">
        <v>2128</v>
      </c>
      <c r="H823" t="s">
        <v>54</v>
      </c>
      <c r="I823" t="s">
        <v>82</v>
      </c>
      <c r="J823" t="s">
        <v>165</v>
      </c>
      <c r="K823">
        <v>48</v>
      </c>
      <c r="L823">
        <v>6.46</v>
      </c>
      <c r="N823" s="1"/>
      <c r="O823" t="s">
        <v>57</v>
      </c>
      <c r="P823">
        <v>12821.67</v>
      </c>
      <c r="Q823" t="s">
        <v>58</v>
      </c>
      <c r="R823" t="s">
        <v>114</v>
      </c>
      <c r="S823" t="s">
        <v>96</v>
      </c>
      <c r="T823" t="s">
        <v>75</v>
      </c>
      <c r="U823" t="s">
        <v>49</v>
      </c>
      <c r="V823" t="s">
        <v>49</v>
      </c>
      <c r="W823" t="s">
        <v>57</v>
      </c>
      <c r="X823">
        <f>YEAR(Table1[[#This Row],[BookingDate]])</f>
        <v>2024</v>
      </c>
      <c r="Y823" t="str">
        <f>TEXT(Table1[[#This Row],[BookingDate]],"mmm")</f>
        <v>Jul</v>
      </c>
      <c r="Z823" t="str">
        <f>TEXT(Table1[[#This Row],[BookingDate]],"mmm-yyy")</f>
        <v>Jul-2024</v>
      </c>
      <c r="AA823" t="str">
        <f>IF(Table1[[#This Row],[ResolutionHours]]="","Pending",IF(Table1[[#This Row],[ResolutionHours]]&lt;=4,"0-4 Hours",IF(Table1[[#This Row],[ResolutionHours]]&lt;=8,"5-8 Hours",IF(Table1[[#This Row],[ResolutionHours]]&lt;=24,"9-24 Hours",IF(Table1[[#This Row],[ResolutionHours]]&lt;=48,"25-48 Hours","48+ Hours")))))</f>
        <v>Pending</v>
      </c>
      <c r="AB823" t="str">
        <f>IF(Table1[[#This Row],[ResolutionHours]]="","",Table1[[#This Row],[ResolutionHours]]-Table1[[#This Row],[SLATargetHours]])</f>
        <v/>
      </c>
    </row>
    <row r="824" spans="1:28" x14ac:dyDescent="0.25">
      <c r="A824" t="s">
        <v>1645</v>
      </c>
      <c r="B824" t="s">
        <v>1116</v>
      </c>
      <c r="C824" s="1">
        <v>45488.286203703698</v>
      </c>
      <c r="D824" t="s">
        <v>51</v>
      </c>
      <c r="E824" t="s">
        <v>1120</v>
      </c>
      <c r="F824" t="s">
        <v>72</v>
      </c>
      <c r="G824" t="s">
        <v>1118</v>
      </c>
      <c r="H824" t="s">
        <v>40</v>
      </c>
      <c r="I824" t="s">
        <v>41</v>
      </c>
      <c r="J824" t="s">
        <v>157</v>
      </c>
      <c r="K824">
        <v>24</v>
      </c>
      <c r="L824">
        <v>0.47</v>
      </c>
      <c r="M824">
        <v>12.24</v>
      </c>
      <c r="N824" s="1">
        <v>45488.79617523148</v>
      </c>
      <c r="O824" t="s">
        <v>43</v>
      </c>
      <c r="P824">
        <v>12.24</v>
      </c>
      <c r="Q824" t="s">
        <v>66</v>
      </c>
      <c r="R824" t="s">
        <v>92</v>
      </c>
      <c r="S824" t="s">
        <v>46</v>
      </c>
      <c r="T824" t="s">
        <v>47</v>
      </c>
      <c r="U824" t="s">
        <v>49</v>
      </c>
      <c r="V824" t="s">
        <v>48</v>
      </c>
      <c r="W824" t="s">
        <v>43</v>
      </c>
      <c r="X824">
        <f>YEAR(Table1[[#This Row],[BookingDate]])</f>
        <v>2024</v>
      </c>
      <c r="Y824" t="str">
        <f>TEXT(Table1[[#This Row],[BookingDate]],"mmm")</f>
        <v>Jul</v>
      </c>
      <c r="Z824" t="str">
        <f>TEXT(Table1[[#This Row],[BookingDate]],"mmm-yyy")</f>
        <v>Jul-2024</v>
      </c>
      <c r="AA824" t="str">
        <f>IF(Table1[[#This Row],[ResolutionHours]]="","Pending",IF(Table1[[#This Row],[ResolutionHours]]&lt;=4,"0-4 Hours",IF(Table1[[#This Row],[ResolutionHours]]&lt;=8,"5-8 Hours",IF(Table1[[#This Row],[ResolutionHours]]&lt;=24,"9-24 Hours",IF(Table1[[#This Row],[ResolutionHours]]&lt;=48,"25-48 Hours","48+ Hours")))))</f>
        <v>9-24 Hours</v>
      </c>
      <c r="AB824">
        <f>IF(Table1[[#This Row],[ResolutionHours]]="","",Table1[[#This Row],[ResolutionHours]]-Table1[[#This Row],[SLATargetHours]])</f>
        <v>-11.76</v>
      </c>
    </row>
    <row r="825" spans="1:28" x14ac:dyDescent="0.25">
      <c r="A825" t="s">
        <v>623</v>
      </c>
      <c r="B825" t="s">
        <v>35</v>
      </c>
      <c r="C825" s="1">
        <v>45488.413831018523</v>
      </c>
      <c r="D825" t="s">
        <v>36</v>
      </c>
      <c r="E825" t="s">
        <v>37</v>
      </c>
      <c r="F825" t="s">
        <v>53</v>
      </c>
      <c r="G825" t="s">
        <v>39</v>
      </c>
      <c r="H825" t="s">
        <v>136</v>
      </c>
      <c r="I825" t="s">
        <v>64</v>
      </c>
      <c r="J825" t="s">
        <v>165</v>
      </c>
      <c r="K825">
        <v>48</v>
      </c>
      <c r="L825">
        <v>1.05</v>
      </c>
      <c r="N825" s="1"/>
      <c r="O825" t="s">
        <v>57</v>
      </c>
      <c r="P825">
        <v>12806.07</v>
      </c>
      <c r="Q825" t="s">
        <v>66</v>
      </c>
      <c r="R825" t="s">
        <v>45</v>
      </c>
      <c r="S825" t="s">
        <v>46</v>
      </c>
      <c r="T825" t="s">
        <v>115</v>
      </c>
      <c r="U825" t="s">
        <v>49</v>
      </c>
      <c r="V825" t="s">
        <v>49</v>
      </c>
      <c r="W825" t="s">
        <v>57</v>
      </c>
      <c r="X825">
        <f>YEAR(Table1[[#This Row],[BookingDate]])</f>
        <v>2024</v>
      </c>
      <c r="Y825" t="str">
        <f>TEXT(Table1[[#This Row],[BookingDate]],"mmm")</f>
        <v>Jul</v>
      </c>
      <c r="Z825" t="str">
        <f>TEXT(Table1[[#This Row],[BookingDate]],"mmm-yyy")</f>
        <v>Jul-2024</v>
      </c>
      <c r="AA825" t="str">
        <f>IF(Table1[[#This Row],[ResolutionHours]]="","Pending",IF(Table1[[#This Row],[ResolutionHours]]&lt;=4,"0-4 Hours",IF(Table1[[#This Row],[ResolutionHours]]&lt;=8,"5-8 Hours",IF(Table1[[#This Row],[ResolutionHours]]&lt;=24,"9-24 Hours",IF(Table1[[#This Row],[ResolutionHours]]&lt;=48,"25-48 Hours","48+ Hours")))))</f>
        <v>Pending</v>
      </c>
      <c r="AB825" t="str">
        <f>IF(Table1[[#This Row],[ResolutionHours]]="","",Table1[[#This Row],[ResolutionHours]]-Table1[[#This Row],[SLATargetHours]])</f>
        <v/>
      </c>
    </row>
    <row r="826" spans="1:28" x14ac:dyDescent="0.25">
      <c r="A826" t="s">
        <v>2491</v>
      </c>
      <c r="B826" t="s">
        <v>2126</v>
      </c>
      <c r="C826" s="1">
        <v>45488.460393518522</v>
      </c>
      <c r="D826" t="s">
        <v>87</v>
      </c>
      <c r="E826" t="s">
        <v>2136</v>
      </c>
      <c r="F826" t="s">
        <v>53</v>
      </c>
      <c r="G826" t="s">
        <v>2128</v>
      </c>
      <c r="H826" t="s">
        <v>63</v>
      </c>
      <c r="I826" t="s">
        <v>73</v>
      </c>
      <c r="J826" t="s">
        <v>120</v>
      </c>
      <c r="K826">
        <v>72</v>
      </c>
      <c r="L826">
        <v>3.38</v>
      </c>
      <c r="N826" s="1"/>
      <c r="O826" t="s">
        <v>57</v>
      </c>
      <c r="P826">
        <v>12804.95</v>
      </c>
      <c r="Q826" t="s">
        <v>66</v>
      </c>
      <c r="R826" t="s">
        <v>45</v>
      </c>
      <c r="S826" t="s">
        <v>46</v>
      </c>
      <c r="T826" t="s">
        <v>75</v>
      </c>
      <c r="U826" t="s">
        <v>49</v>
      </c>
      <c r="V826" t="s">
        <v>49</v>
      </c>
      <c r="W826" t="s">
        <v>57</v>
      </c>
      <c r="X826">
        <f>YEAR(Table1[[#This Row],[BookingDate]])</f>
        <v>2024</v>
      </c>
      <c r="Y826" t="str">
        <f>TEXT(Table1[[#This Row],[BookingDate]],"mmm")</f>
        <v>Jul</v>
      </c>
      <c r="Z826" t="str">
        <f>TEXT(Table1[[#This Row],[BookingDate]],"mmm-yyy")</f>
        <v>Jul-2024</v>
      </c>
      <c r="AA826" t="str">
        <f>IF(Table1[[#This Row],[ResolutionHours]]="","Pending",IF(Table1[[#This Row],[ResolutionHours]]&lt;=4,"0-4 Hours",IF(Table1[[#This Row],[ResolutionHours]]&lt;=8,"5-8 Hours",IF(Table1[[#This Row],[ResolutionHours]]&lt;=24,"9-24 Hours",IF(Table1[[#This Row],[ResolutionHours]]&lt;=48,"25-48 Hours","48+ Hours")))))</f>
        <v>Pending</v>
      </c>
      <c r="AB826" t="str">
        <f>IF(Table1[[#This Row],[ResolutionHours]]="","",Table1[[#This Row],[ResolutionHours]]-Table1[[#This Row],[SLATargetHours]])</f>
        <v/>
      </c>
    </row>
    <row r="827" spans="1:28" x14ac:dyDescent="0.25">
      <c r="A827" t="s">
        <v>1176</v>
      </c>
      <c r="B827" t="s">
        <v>1116</v>
      </c>
      <c r="C827" s="1">
        <v>45488.630543981482</v>
      </c>
      <c r="D827" t="s">
        <v>36</v>
      </c>
      <c r="E827" t="s">
        <v>1117</v>
      </c>
      <c r="F827" t="s">
        <v>126</v>
      </c>
      <c r="G827" t="s">
        <v>1118</v>
      </c>
      <c r="H827" t="s">
        <v>63</v>
      </c>
      <c r="I827" t="s">
        <v>46</v>
      </c>
      <c r="J827" t="s">
        <v>157</v>
      </c>
      <c r="K827">
        <v>48</v>
      </c>
      <c r="L827">
        <v>5.25</v>
      </c>
      <c r="N827" s="1"/>
      <c r="O827" t="s">
        <v>57</v>
      </c>
      <c r="P827">
        <v>12800.87</v>
      </c>
      <c r="Q827" t="s">
        <v>58</v>
      </c>
      <c r="R827" t="s">
        <v>114</v>
      </c>
      <c r="S827" t="s">
        <v>60</v>
      </c>
      <c r="T827" t="s">
        <v>61</v>
      </c>
      <c r="U827" t="s">
        <v>49</v>
      </c>
      <c r="V827" t="s">
        <v>49</v>
      </c>
      <c r="W827" t="s">
        <v>57</v>
      </c>
      <c r="X827">
        <f>YEAR(Table1[[#This Row],[BookingDate]])</f>
        <v>2024</v>
      </c>
      <c r="Y827" t="str">
        <f>TEXT(Table1[[#This Row],[BookingDate]],"mmm")</f>
        <v>Jul</v>
      </c>
      <c r="Z827" t="str">
        <f>TEXT(Table1[[#This Row],[BookingDate]],"mmm-yyy")</f>
        <v>Jul-2024</v>
      </c>
      <c r="AA827" t="str">
        <f>IF(Table1[[#This Row],[ResolutionHours]]="","Pending",IF(Table1[[#This Row],[ResolutionHours]]&lt;=4,"0-4 Hours",IF(Table1[[#This Row],[ResolutionHours]]&lt;=8,"5-8 Hours",IF(Table1[[#This Row],[ResolutionHours]]&lt;=24,"9-24 Hours",IF(Table1[[#This Row],[ResolutionHours]]&lt;=48,"25-48 Hours","48+ Hours")))))</f>
        <v>Pending</v>
      </c>
      <c r="AB827" t="str">
        <f>IF(Table1[[#This Row],[ResolutionHours]]="","",Table1[[#This Row],[ResolutionHours]]-Table1[[#This Row],[SLATargetHours]])</f>
        <v/>
      </c>
    </row>
    <row r="828" spans="1:28" x14ac:dyDescent="0.25">
      <c r="A828" t="s">
        <v>1867</v>
      </c>
      <c r="B828" t="s">
        <v>1116</v>
      </c>
      <c r="C828" s="1">
        <v>45488.719502314823</v>
      </c>
      <c r="D828" t="s">
        <v>51</v>
      </c>
      <c r="E828" t="s">
        <v>1131</v>
      </c>
      <c r="F828" t="s">
        <v>130</v>
      </c>
      <c r="G828" t="s">
        <v>1118</v>
      </c>
      <c r="H828" t="s">
        <v>54</v>
      </c>
      <c r="I828" t="s">
        <v>82</v>
      </c>
      <c r="J828" t="s">
        <v>88</v>
      </c>
      <c r="K828">
        <v>24</v>
      </c>
      <c r="L828">
        <v>0.99</v>
      </c>
      <c r="N828" s="1"/>
      <c r="O828" t="s">
        <v>57</v>
      </c>
      <c r="P828">
        <v>12798.73</v>
      </c>
      <c r="Q828" t="s">
        <v>44</v>
      </c>
      <c r="R828" t="s">
        <v>59</v>
      </c>
      <c r="S828" t="s">
        <v>46</v>
      </c>
      <c r="T828" t="s">
        <v>69</v>
      </c>
      <c r="U828" t="s">
        <v>49</v>
      </c>
      <c r="V828" t="s">
        <v>49</v>
      </c>
      <c r="W828" t="s">
        <v>57</v>
      </c>
      <c r="X828">
        <f>YEAR(Table1[[#This Row],[BookingDate]])</f>
        <v>2024</v>
      </c>
      <c r="Y828" t="str">
        <f>TEXT(Table1[[#This Row],[BookingDate]],"mmm")</f>
        <v>Jul</v>
      </c>
      <c r="Z828" t="str">
        <f>TEXT(Table1[[#This Row],[BookingDate]],"mmm-yyy")</f>
        <v>Jul-2024</v>
      </c>
      <c r="AA828" t="str">
        <f>IF(Table1[[#This Row],[ResolutionHours]]="","Pending",IF(Table1[[#This Row],[ResolutionHours]]&lt;=4,"0-4 Hours",IF(Table1[[#This Row],[ResolutionHours]]&lt;=8,"5-8 Hours",IF(Table1[[#This Row],[ResolutionHours]]&lt;=24,"9-24 Hours",IF(Table1[[#This Row],[ResolutionHours]]&lt;=48,"25-48 Hours","48+ Hours")))))</f>
        <v>Pending</v>
      </c>
      <c r="AB828" t="str">
        <f>IF(Table1[[#This Row],[ResolutionHours]]="","",Table1[[#This Row],[ResolutionHours]]-Table1[[#This Row],[SLATargetHours]])</f>
        <v/>
      </c>
    </row>
    <row r="829" spans="1:28" x14ac:dyDescent="0.25">
      <c r="A829" t="s">
        <v>1634</v>
      </c>
      <c r="B829" t="s">
        <v>1116</v>
      </c>
      <c r="C829" s="1">
        <v>45488.975092592591</v>
      </c>
      <c r="D829" t="s">
        <v>36</v>
      </c>
      <c r="E829" t="s">
        <v>1117</v>
      </c>
      <c r="F829" t="s">
        <v>95</v>
      </c>
      <c r="G829" t="s">
        <v>1118</v>
      </c>
      <c r="H829" t="s">
        <v>54</v>
      </c>
      <c r="I829" t="s">
        <v>55</v>
      </c>
      <c r="J829" t="s">
        <v>91</v>
      </c>
      <c r="K829">
        <v>48</v>
      </c>
      <c r="L829">
        <v>2.0699999999999998</v>
      </c>
      <c r="N829" s="1"/>
      <c r="O829" t="s">
        <v>57</v>
      </c>
      <c r="P829">
        <v>12792.6</v>
      </c>
      <c r="Q829" t="s">
        <v>58</v>
      </c>
      <c r="R829" t="s">
        <v>67</v>
      </c>
      <c r="S829" t="s">
        <v>68</v>
      </c>
      <c r="T829" t="s">
        <v>100</v>
      </c>
      <c r="U829" t="s">
        <v>49</v>
      </c>
      <c r="V829" t="s">
        <v>49</v>
      </c>
      <c r="W829" t="s">
        <v>57</v>
      </c>
      <c r="X829">
        <f>YEAR(Table1[[#This Row],[BookingDate]])</f>
        <v>2024</v>
      </c>
      <c r="Y829" t="str">
        <f>TEXT(Table1[[#This Row],[BookingDate]],"mmm")</f>
        <v>Jul</v>
      </c>
      <c r="Z829" t="str">
        <f>TEXT(Table1[[#This Row],[BookingDate]],"mmm-yyy")</f>
        <v>Jul-2024</v>
      </c>
      <c r="AA829" t="str">
        <f>IF(Table1[[#This Row],[ResolutionHours]]="","Pending",IF(Table1[[#This Row],[ResolutionHours]]&lt;=4,"0-4 Hours",IF(Table1[[#This Row],[ResolutionHours]]&lt;=8,"5-8 Hours",IF(Table1[[#This Row],[ResolutionHours]]&lt;=24,"9-24 Hours",IF(Table1[[#This Row],[ResolutionHours]]&lt;=48,"25-48 Hours","48+ Hours")))))</f>
        <v>Pending</v>
      </c>
      <c r="AB829" t="str">
        <f>IF(Table1[[#This Row],[ResolutionHours]]="","",Table1[[#This Row],[ResolutionHours]]-Table1[[#This Row],[SLATargetHours]])</f>
        <v/>
      </c>
    </row>
    <row r="830" spans="1:28" x14ac:dyDescent="0.25">
      <c r="A830" t="s">
        <v>1598</v>
      </c>
      <c r="B830" t="s">
        <v>1116</v>
      </c>
      <c r="C830" s="1">
        <v>45489.084641203714</v>
      </c>
      <c r="D830" t="s">
        <v>36</v>
      </c>
      <c r="E830" t="s">
        <v>1129</v>
      </c>
      <c r="F830" t="s">
        <v>130</v>
      </c>
      <c r="G830" t="s">
        <v>1118</v>
      </c>
      <c r="H830" t="s">
        <v>63</v>
      </c>
      <c r="I830" t="s">
        <v>41</v>
      </c>
      <c r="J830" t="s">
        <v>42</v>
      </c>
      <c r="K830">
        <v>48</v>
      </c>
      <c r="L830">
        <v>1.49</v>
      </c>
      <c r="N830" s="1"/>
      <c r="O830" t="s">
        <v>57</v>
      </c>
      <c r="P830">
        <v>12789.97</v>
      </c>
      <c r="Q830" t="s">
        <v>58</v>
      </c>
      <c r="R830" t="s">
        <v>67</v>
      </c>
      <c r="S830" t="s">
        <v>96</v>
      </c>
      <c r="T830" t="s">
        <v>121</v>
      </c>
      <c r="U830" t="s">
        <v>49</v>
      </c>
      <c r="V830" t="s">
        <v>49</v>
      </c>
      <c r="W830" t="s">
        <v>57</v>
      </c>
      <c r="X830">
        <f>YEAR(Table1[[#This Row],[BookingDate]])</f>
        <v>2024</v>
      </c>
      <c r="Y830" t="str">
        <f>TEXT(Table1[[#This Row],[BookingDate]],"mmm")</f>
        <v>Jul</v>
      </c>
      <c r="Z830" t="str">
        <f>TEXT(Table1[[#This Row],[BookingDate]],"mmm-yyy")</f>
        <v>Jul-2024</v>
      </c>
      <c r="AA830" t="str">
        <f>IF(Table1[[#This Row],[ResolutionHours]]="","Pending",IF(Table1[[#This Row],[ResolutionHours]]&lt;=4,"0-4 Hours",IF(Table1[[#This Row],[ResolutionHours]]&lt;=8,"5-8 Hours",IF(Table1[[#This Row],[ResolutionHours]]&lt;=24,"9-24 Hours",IF(Table1[[#This Row],[ResolutionHours]]&lt;=48,"25-48 Hours","48+ Hours")))))</f>
        <v>Pending</v>
      </c>
      <c r="AB830" t="str">
        <f>IF(Table1[[#This Row],[ResolutionHours]]="","",Table1[[#This Row],[ResolutionHours]]-Table1[[#This Row],[SLATargetHours]])</f>
        <v/>
      </c>
    </row>
    <row r="831" spans="1:28" x14ac:dyDescent="0.25">
      <c r="A831" t="s">
        <v>2840</v>
      </c>
      <c r="B831" t="s">
        <v>2126</v>
      </c>
      <c r="C831" s="1">
        <v>45489.093877314823</v>
      </c>
      <c r="D831" t="s">
        <v>36</v>
      </c>
      <c r="E831" t="s">
        <v>2142</v>
      </c>
      <c r="F831" t="s">
        <v>72</v>
      </c>
      <c r="G831" t="s">
        <v>2128</v>
      </c>
      <c r="H831" t="s">
        <v>40</v>
      </c>
      <c r="I831" t="s">
        <v>64</v>
      </c>
      <c r="J831" t="s">
        <v>160</v>
      </c>
      <c r="K831">
        <v>48</v>
      </c>
      <c r="L831">
        <v>3.06</v>
      </c>
      <c r="M831">
        <v>26.98</v>
      </c>
      <c r="N831" s="1">
        <v>45490.218228750004</v>
      </c>
      <c r="O831" t="s">
        <v>43</v>
      </c>
      <c r="P831">
        <v>26.98</v>
      </c>
      <c r="Q831" t="s">
        <v>58</v>
      </c>
      <c r="R831" t="s">
        <v>45</v>
      </c>
      <c r="S831" t="s">
        <v>68</v>
      </c>
      <c r="T831" t="s">
        <v>61</v>
      </c>
      <c r="U831" t="s">
        <v>49</v>
      </c>
      <c r="V831" t="s">
        <v>49</v>
      </c>
      <c r="W831" t="s">
        <v>43</v>
      </c>
      <c r="X831">
        <f>YEAR(Table1[[#This Row],[BookingDate]])</f>
        <v>2024</v>
      </c>
      <c r="Y831" t="str">
        <f>TEXT(Table1[[#This Row],[BookingDate]],"mmm")</f>
        <v>Jul</v>
      </c>
      <c r="Z831" t="str">
        <f>TEXT(Table1[[#This Row],[BookingDate]],"mmm-yyy")</f>
        <v>Jul-2024</v>
      </c>
      <c r="AA831" t="str">
        <f>IF(Table1[[#This Row],[ResolutionHours]]="","Pending",IF(Table1[[#This Row],[ResolutionHours]]&lt;=4,"0-4 Hours",IF(Table1[[#This Row],[ResolutionHours]]&lt;=8,"5-8 Hours",IF(Table1[[#This Row],[ResolutionHours]]&lt;=24,"9-24 Hours",IF(Table1[[#This Row],[ResolutionHours]]&lt;=48,"25-48 Hours","48+ Hours")))))</f>
        <v>25-48 Hours</v>
      </c>
      <c r="AB831">
        <f>IF(Table1[[#This Row],[ResolutionHours]]="","",Table1[[#This Row],[ResolutionHours]]-Table1[[#This Row],[SLATargetHours]])</f>
        <v>-21.02</v>
      </c>
    </row>
    <row r="832" spans="1:28" x14ac:dyDescent="0.25">
      <c r="A832" t="s">
        <v>1943</v>
      </c>
      <c r="B832" t="s">
        <v>1116</v>
      </c>
      <c r="C832" s="1">
        <v>45489.366909722223</v>
      </c>
      <c r="D832" t="s">
        <v>51</v>
      </c>
      <c r="E832" t="s">
        <v>1126</v>
      </c>
      <c r="F832" t="s">
        <v>38</v>
      </c>
      <c r="G832" t="s">
        <v>1118</v>
      </c>
      <c r="H832" t="s">
        <v>40</v>
      </c>
      <c r="I832" t="s">
        <v>64</v>
      </c>
      <c r="J832" t="s">
        <v>152</v>
      </c>
      <c r="K832">
        <v>24</v>
      </c>
      <c r="L832">
        <v>1.56</v>
      </c>
      <c r="M832">
        <v>7.58</v>
      </c>
      <c r="N832" s="1">
        <v>45489.68273346065</v>
      </c>
      <c r="O832" t="s">
        <v>43</v>
      </c>
      <c r="P832">
        <v>7.58</v>
      </c>
      <c r="Q832" t="s">
        <v>44</v>
      </c>
      <c r="R832" t="s">
        <v>114</v>
      </c>
      <c r="S832" t="s">
        <v>79</v>
      </c>
      <c r="T832" t="s">
        <v>97</v>
      </c>
      <c r="U832" t="s">
        <v>49</v>
      </c>
      <c r="V832" t="s">
        <v>49</v>
      </c>
      <c r="W832" t="s">
        <v>43</v>
      </c>
      <c r="X832">
        <f>YEAR(Table1[[#This Row],[BookingDate]])</f>
        <v>2024</v>
      </c>
      <c r="Y832" t="str">
        <f>TEXT(Table1[[#This Row],[BookingDate]],"mmm")</f>
        <v>Jul</v>
      </c>
      <c r="Z832" t="str">
        <f>TEXT(Table1[[#This Row],[BookingDate]],"mmm-yyy")</f>
        <v>Jul-2024</v>
      </c>
      <c r="AA832" t="str">
        <f>IF(Table1[[#This Row],[ResolutionHours]]="","Pending",IF(Table1[[#This Row],[ResolutionHours]]&lt;=4,"0-4 Hours",IF(Table1[[#This Row],[ResolutionHours]]&lt;=8,"5-8 Hours",IF(Table1[[#This Row],[ResolutionHours]]&lt;=24,"9-24 Hours",IF(Table1[[#This Row],[ResolutionHours]]&lt;=48,"25-48 Hours","48+ Hours")))))</f>
        <v>5-8 Hours</v>
      </c>
      <c r="AB832">
        <f>IF(Table1[[#This Row],[ResolutionHours]]="","",Table1[[#This Row],[ResolutionHours]]-Table1[[#This Row],[SLATargetHours]])</f>
        <v>-16.420000000000002</v>
      </c>
    </row>
    <row r="833" spans="1:28" x14ac:dyDescent="0.25">
      <c r="A833" t="s">
        <v>1848</v>
      </c>
      <c r="B833" t="s">
        <v>1116</v>
      </c>
      <c r="C833" s="1">
        <v>45489.516238425917</v>
      </c>
      <c r="D833" t="s">
        <v>36</v>
      </c>
      <c r="E833" t="s">
        <v>1126</v>
      </c>
      <c r="F833" t="s">
        <v>126</v>
      </c>
      <c r="G833" t="s">
        <v>1118</v>
      </c>
      <c r="H833" t="s">
        <v>54</v>
      </c>
      <c r="I833" t="s">
        <v>55</v>
      </c>
      <c r="J833" t="s">
        <v>88</v>
      </c>
      <c r="K833">
        <v>48</v>
      </c>
      <c r="L833">
        <v>0.53</v>
      </c>
      <c r="N833" s="1"/>
      <c r="O833" t="s">
        <v>57</v>
      </c>
      <c r="P833">
        <v>12779.61</v>
      </c>
      <c r="Q833" t="s">
        <v>44</v>
      </c>
      <c r="R833" t="s">
        <v>114</v>
      </c>
      <c r="S833" t="s">
        <v>68</v>
      </c>
      <c r="T833" t="s">
        <v>97</v>
      </c>
      <c r="U833" t="s">
        <v>49</v>
      </c>
      <c r="V833" t="s">
        <v>49</v>
      </c>
      <c r="W833" t="s">
        <v>57</v>
      </c>
      <c r="X833">
        <f>YEAR(Table1[[#This Row],[BookingDate]])</f>
        <v>2024</v>
      </c>
      <c r="Y833" t="str">
        <f>TEXT(Table1[[#This Row],[BookingDate]],"mmm")</f>
        <v>Jul</v>
      </c>
      <c r="Z833" t="str">
        <f>TEXT(Table1[[#This Row],[BookingDate]],"mmm-yyy")</f>
        <v>Jul-2024</v>
      </c>
      <c r="AA833" t="str">
        <f>IF(Table1[[#This Row],[ResolutionHours]]="","Pending",IF(Table1[[#This Row],[ResolutionHours]]&lt;=4,"0-4 Hours",IF(Table1[[#This Row],[ResolutionHours]]&lt;=8,"5-8 Hours",IF(Table1[[#This Row],[ResolutionHours]]&lt;=24,"9-24 Hours",IF(Table1[[#This Row],[ResolutionHours]]&lt;=48,"25-48 Hours","48+ Hours")))))</f>
        <v>Pending</v>
      </c>
      <c r="AB833" t="str">
        <f>IF(Table1[[#This Row],[ResolutionHours]]="","",Table1[[#This Row],[ResolutionHours]]-Table1[[#This Row],[SLATargetHours]])</f>
        <v/>
      </c>
    </row>
    <row r="834" spans="1:28" x14ac:dyDescent="0.25">
      <c r="A834" t="s">
        <v>3109</v>
      </c>
      <c r="B834" t="s">
        <v>2126</v>
      </c>
      <c r="C834" s="1">
        <v>45489.669050925928</v>
      </c>
      <c r="D834" t="s">
        <v>87</v>
      </c>
      <c r="E834" t="s">
        <v>2163</v>
      </c>
      <c r="F834" t="s">
        <v>126</v>
      </c>
      <c r="G834" t="s">
        <v>2128</v>
      </c>
      <c r="H834" t="s">
        <v>136</v>
      </c>
      <c r="I834" t="s">
        <v>41</v>
      </c>
      <c r="J834" t="s">
        <v>99</v>
      </c>
      <c r="K834">
        <v>72</v>
      </c>
      <c r="L834">
        <v>7.05</v>
      </c>
      <c r="N834" s="1"/>
      <c r="O834" t="s">
        <v>57</v>
      </c>
      <c r="P834">
        <v>12775.94</v>
      </c>
      <c r="Q834" t="s">
        <v>44</v>
      </c>
      <c r="R834" t="s">
        <v>114</v>
      </c>
      <c r="S834" t="s">
        <v>68</v>
      </c>
      <c r="T834" t="s">
        <v>85</v>
      </c>
      <c r="U834" t="s">
        <v>49</v>
      </c>
      <c r="V834" t="s">
        <v>49</v>
      </c>
      <c r="W834" t="s">
        <v>57</v>
      </c>
      <c r="X834">
        <f>YEAR(Table1[[#This Row],[BookingDate]])</f>
        <v>2024</v>
      </c>
      <c r="Y834" t="str">
        <f>TEXT(Table1[[#This Row],[BookingDate]],"mmm")</f>
        <v>Jul</v>
      </c>
      <c r="Z834" t="str">
        <f>TEXT(Table1[[#This Row],[BookingDate]],"mmm-yyy")</f>
        <v>Jul-2024</v>
      </c>
      <c r="AA834" t="str">
        <f>IF(Table1[[#This Row],[ResolutionHours]]="","Pending",IF(Table1[[#This Row],[ResolutionHours]]&lt;=4,"0-4 Hours",IF(Table1[[#This Row],[ResolutionHours]]&lt;=8,"5-8 Hours",IF(Table1[[#This Row],[ResolutionHours]]&lt;=24,"9-24 Hours",IF(Table1[[#This Row],[ResolutionHours]]&lt;=48,"25-48 Hours","48+ Hours")))))</f>
        <v>Pending</v>
      </c>
      <c r="AB834" t="str">
        <f>IF(Table1[[#This Row],[ResolutionHours]]="","",Table1[[#This Row],[ResolutionHours]]-Table1[[#This Row],[SLATargetHours]])</f>
        <v/>
      </c>
    </row>
    <row r="835" spans="1:28" x14ac:dyDescent="0.25">
      <c r="A835" t="s">
        <v>858</v>
      </c>
      <c r="B835" t="s">
        <v>35</v>
      </c>
      <c r="C835" s="1">
        <v>45489.761030092603</v>
      </c>
      <c r="D835" t="s">
        <v>36</v>
      </c>
      <c r="E835" t="s">
        <v>81</v>
      </c>
      <c r="F835" t="s">
        <v>95</v>
      </c>
      <c r="G835" t="s">
        <v>39</v>
      </c>
      <c r="H835" t="s">
        <v>54</v>
      </c>
      <c r="I835" t="s">
        <v>55</v>
      </c>
      <c r="J835" t="s">
        <v>83</v>
      </c>
      <c r="K835">
        <v>48</v>
      </c>
      <c r="L835">
        <v>3.35</v>
      </c>
      <c r="N835" s="1"/>
      <c r="O835" t="s">
        <v>57</v>
      </c>
      <c r="P835">
        <v>12773.74</v>
      </c>
      <c r="Q835" t="s">
        <v>66</v>
      </c>
      <c r="R835" t="s">
        <v>45</v>
      </c>
      <c r="S835" t="s">
        <v>96</v>
      </c>
      <c r="T835" t="s">
        <v>85</v>
      </c>
      <c r="U835" t="s">
        <v>49</v>
      </c>
      <c r="V835" t="s">
        <v>49</v>
      </c>
      <c r="W835" t="s">
        <v>57</v>
      </c>
      <c r="X835">
        <f>YEAR(Table1[[#This Row],[BookingDate]])</f>
        <v>2024</v>
      </c>
      <c r="Y835" t="str">
        <f>TEXT(Table1[[#This Row],[BookingDate]],"mmm")</f>
        <v>Jul</v>
      </c>
      <c r="Z835" t="str">
        <f>TEXT(Table1[[#This Row],[BookingDate]],"mmm-yyy")</f>
        <v>Jul-2024</v>
      </c>
      <c r="AA835" t="str">
        <f>IF(Table1[[#This Row],[ResolutionHours]]="","Pending",IF(Table1[[#This Row],[ResolutionHours]]&lt;=4,"0-4 Hours",IF(Table1[[#This Row],[ResolutionHours]]&lt;=8,"5-8 Hours",IF(Table1[[#This Row],[ResolutionHours]]&lt;=24,"9-24 Hours",IF(Table1[[#This Row],[ResolutionHours]]&lt;=48,"25-48 Hours","48+ Hours")))))</f>
        <v>Pending</v>
      </c>
      <c r="AB835" t="str">
        <f>IF(Table1[[#This Row],[ResolutionHours]]="","",Table1[[#This Row],[ResolutionHours]]-Table1[[#This Row],[SLATargetHours]])</f>
        <v/>
      </c>
    </row>
    <row r="836" spans="1:28" x14ac:dyDescent="0.25">
      <c r="A836" t="s">
        <v>1004</v>
      </c>
      <c r="B836" t="s">
        <v>35</v>
      </c>
      <c r="C836" s="1">
        <v>45489.924641203703</v>
      </c>
      <c r="D836" t="s">
        <v>36</v>
      </c>
      <c r="E836" t="s">
        <v>37</v>
      </c>
      <c r="F836" t="s">
        <v>130</v>
      </c>
      <c r="G836" t="s">
        <v>39</v>
      </c>
      <c r="H836" t="s">
        <v>40</v>
      </c>
      <c r="I836" t="s">
        <v>73</v>
      </c>
      <c r="J836" t="s">
        <v>132</v>
      </c>
      <c r="K836">
        <v>48</v>
      </c>
      <c r="L836">
        <v>3.56</v>
      </c>
      <c r="M836">
        <v>15.43</v>
      </c>
      <c r="N836" s="1">
        <v>45490.567650370373</v>
      </c>
      <c r="O836" t="s">
        <v>43</v>
      </c>
      <c r="P836">
        <v>15.43</v>
      </c>
      <c r="Q836" t="s">
        <v>44</v>
      </c>
      <c r="R836" t="s">
        <v>59</v>
      </c>
      <c r="S836" t="s">
        <v>68</v>
      </c>
      <c r="T836" t="s">
        <v>47</v>
      </c>
      <c r="U836" t="s">
        <v>49</v>
      </c>
      <c r="V836" t="s">
        <v>49</v>
      </c>
      <c r="W836" t="s">
        <v>43</v>
      </c>
      <c r="X836">
        <f>YEAR(Table1[[#This Row],[BookingDate]])</f>
        <v>2024</v>
      </c>
      <c r="Y836" t="str">
        <f>TEXT(Table1[[#This Row],[BookingDate]],"mmm")</f>
        <v>Jul</v>
      </c>
      <c r="Z836" t="str">
        <f>TEXT(Table1[[#This Row],[BookingDate]],"mmm-yyy")</f>
        <v>Jul-2024</v>
      </c>
      <c r="AA836" t="str">
        <f>IF(Table1[[#This Row],[ResolutionHours]]="","Pending",IF(Table1[[#This Row],[ResolutionHours]]&lt;=4,"0-4 Hours",IF(Table1[[#This Row],[ResolutionHours]]&lt;=8,"5-8 Hours",IF(Table1[[#This Row],[ResolutionHours]]&lt;=24,"9-24 Hours",IF(Table1[[#This Row],[ResolutionHours]]&lt;=48,"25-48 Hours","48+ Hours")))))</f>
        <v>9-24 Hours</v>
      </c>
      <c r="AB836">
        <f>IF(Table1[[#This Row],[ResolutionHours]]="","",Table1[[#This Row],[ResolutionHours]]-Table1[[#This Row],[SLATargetHours]])</f>
        <v>-32.57</v>
      </c>
    </row>
    <row r="837" spans="1:28" x14ac:dyDescent="0.25">
      <c r="A837" t="s">
        <v>893</v>
      </c>
      <c r="B837" t="s">
        <v>35</v>
      </c>
      <c r="C837" s="1">
        <v>45490.077002314807</v>
      </c>
      <c r="D837" t="s">
        <v>51</v>
      </c>
      <c r="E837" t="s">
        <v>102</v>
      </c>
      <c r="F837" t="s">
        <v>126</v>
      </c>
      <c r="G837" t="s">
        <v>39</v>
      </c>
      <c r="H837" t="s">
        <v>54</v>
      </c>
      <c r="I837" t="s">
        <v>55</v>
      </c>
      <c r="J837" t="s">
        <v>165</v>
      </c>
      <c r="K837">
        <v>24</v>
      </c>
      <c r="L837">
        <v>3.23</v>
      </c>
      <c r="N837" s="1"/>
      <c r="O837" t="s">
        <v>57</v>
      </c>
      <c r="P837">
        <v>12766.15</v>
      </c>
      <c r="Q837" t="s">
        <v>66</v>
      </c>
      <c r="R837" t="s">
        <v>59</v>
      </c>
      <c r="S837" t="s">
        <v>79</v>
      </c>
      <c r="T837" t="s">
        <v>69</v>
      </c>
      <c r="U837" t="s">
        <v>49</v>
      </c>
      <c r="V837" t="s">
        <v>49</v>
      </c>
      <c r="W837" t="s">
        <v>57</v>
      </c>
      <c r="X837">
        <f>YEAR(Table1[[#This Row],[BookingDate]])</f>
        <v>2024</v>
      </c>
      <c r="Y837" t="str">
        <f>TEXT(Table1[[#This Row],[BookingDate]],"mmm")</f>
        <v>Jul</v>
      </c>
      <c r="Z837" t="str">
        <f>TEXT(Table1[[#This Row],[BookingDate]],"mmm-yyy")</f>
        <v>Jul-2024</v>
      </c>
      <c r="AA837" t="str">
        <f>IF(Table1[[#This Row],[ResolutionHours]]="","Pending",IF(Table1[[#This Row],[ResolutionHours]]&lt;=4,"0-4 Hours",IF(Table1[[#This Row],[ResolutionHours]]&lt;=8,"5-8 Hours",IF(Table1[[#This Row],[ResolutionHours]]&lt;=24,"9-24 Hours",IF(Table1[[#This Row],[ResolutionHours]]&lt;=48,"25-48 Hours","48+ Hours")))))</f>
        <v>Pending</v>
      </c>
      <c r="AB837" t="str">
        <f>IF(Table1[[#This Row],[ResolutionHours]]="","",Table1[[#This Row],[ResolutionHours]]-Table1[[#This Row],[SLATargetHours]])</f>
        <v/>
      </c>
    </row>
    <row r="838" spans="1:28" x14ac:dyDescent="0.25">
      <c r="A838" t="s">
        <v>1724</v>
      </c>
      <c r="B838" t="s">
        <v>1116</v>
      </c>
      <c r="C838" s="1">
        <v>45490.185856481483</v>
      </c>
      <c r="D838" t="s">
        <v>36</v>
      </c>
      <c r="E838" t="s">
        <v>1124</v>
      </c>
      <c r="F838" t="s">
        <v>130</v>
      </c>
      <c r="G838" t="s">
        <v>1118</v>
      </c>
      <c r="H838" t="s">
        <v>40</v>
      </c>
      <c r="I838" t="s">
        <v>64</v>
      </c>
      <c r="J838" t="s">
        <v>165</v>
      </c>
      <c r="K838">
        <v>48</v>
      </c>
      <c r="L838">
        <v>1.96</v>
      </c>
      <c r="M838">
        <v>13.29</v>
      </c>
      <c r="N838" s="1">
        <v>45490.739489733787</v>
      </c>
      <c r="O838" t="s">
        <v>43</v>
      </c>
      <c r="P838">
        <v>13.29</v>
      </c>
      <c r="Q838" t="s">
        <v>58</v>
      </c>
      <c r="R838" t="s">
        <v>59</v>
      </c>
      <c r="S838" t="s">
        <v>60</v>
      </c>
      <c r="T838" t="s">
        <v>69</v>
      </c>
      <c r="U838" t="s">
        <v>49</v>
      </c>
      <c r="V838" t="s">
        <v>49</v>
      </c>
      <c r="W838" t="s">
        <v>43</v>
      </c>
      <c r="X838">
        <f>YEAR(Table1[[#This Row],[BookingDate]])</f>
        <v>2024</v>
      </c>
      <c r="Y838" t="str">
        <f>TEXT(Table1[[#This Row],[BookingDate]],"mmm")</f>
        <v>Jul</v>
      </c>
      <c r="Z838" t="str">
        <f>TEXT(Table1[[#This Row],[BookingDate]],"mmm-yyy")</f>
        <v>Jul-2024</v>
      </c>
      <c r="AA838" t="str">
        <f>IF(Table1[[#This Row],[ResolutionHours]]="","Pending",IF(Table1[[#This Row],[ResolutionHours]]&lt;=4,"0-4 Hours",IF(Table1[[#This Row],[ResolutionHours]]&lt;=8,"5-8 Hours",IF(Table1[[#This Row],[ResolutionHours]]&lt;=24,"9-24 Hours",IF(Table1[[#This Row],[ResolutionHours]]&lt;=48,"25-48 Hours","48+ Hours")))))</f>
        <v>9-24 Hours</v>
      </c>
      <c r="AB838">
        <f>IF(Table1[[#This Row],[ResolutionHours]]="","",Table1[[#This Row],[ResolutionHours]]-Table1[[#This Row],[SLATargetHours]])</f>
        <v>-34.71</v>
      </c>
    </row>
    <row r="839" spans="1:28" x14ac:dyDescent="0.25">
      <c r="A839" t="s">
        <v>2984</v>
      </c>
      <c r="B839" t="s">
        <v>2126</v>
      </c>
      <c r="C839" s="1">
        <v>45490.435856481483</v>
      </c>
      <c r="D839" t="s">
        <v>36</v>
      </c>
      <c r="E839" t="s">
        <v>2163</v>
      </c>
      <c r="F839" t="s">
        <v>72</v>
      </c>
      <c r="G839" t="s">
        <v>2128</v>
      </c>
      <c r="H839" t="s">
        <v>40</v>
      </c>
      <c r="I839" t="s">
        <v>41</v>
      </c>
      <c r="J839" t="s">
        <v>165</v>
      </c>
      <c r="K839">
        <v>48</v>
      </c>
      <c r="L839">
        <v>3.04</v>
      </c>
      <c r="M839">
        <v>30.89</v>
      </c>
      <c r="N839" s="1">
        <v>45491.723111203697</v>
      </c>
      <c r="O839" t="s">
        <v>43</v>
      </c>
      <c r="P839">
        <v>30.89</v>
      </c>
      <c r="Q839" t="s">
        <v>58</v>
      </c>
      <c r="R839" t="s">
        <v>114</v>
      </c>
      <c r="S839" t="s">
        <v>68</v>
      </c>
      <c r="T839" t="s">
        <v>75</v>
      </c>
      <c r="U839" t="s">
        <v>49</v>
      </c>
      <c r="V839" t="s">
        <v>49</v>
      </c>
      <c r="W839" t="s">
        <v>43</v>
      </c>
      <c r="X839">
        <f>YEAR(Table1[[#This Row],[BookingDate]])</f>
        <v>2024</v>
      </c>
      <c r="Y839" t="str">
        <f>TEXT(Table1[[#This Row],[BookingDate]],"mmm")</f>
        <v>Jul</v>
      </c>
      <c r="Z839" t="str">
        <f>TEXT(Table1[[#This Row],[BookingDate]],"mmm-yyy")</f>
        <v>Jul-2024</v>
      </c>
      <c r="AA839" t="str">
        <f>IF(Table1[[#This Row],[ResolutionHours]]="","Pending",IF(Table1[[#This Row],[ResolutionHours]]&lt;=4,"0-4 Hours",IF(Table1[[#This Row],[ResolutionHours]]&lt;=8,"5-8 Hours",IF(Table1[[#This Row],[ResolutionHours]]&lt;=24,"9-24 Hours",IF(Table1[[#This Row],[ResolutionHours]]&lt;=48,"25-48 Hours","48+ Hours")))))</f>
        <v>25-48 Hours</v>
      </c>
      <c r="AB839">
        <f>IF(Table1[[#This Row],[ResolutionHours]]="","",Table1[[#This Row],[ResolutionHours]]-Table1[[#This Row],[SLATargetHours]])</f>
        <v>-17.11</v>
      </c>
    </row>
    <row r="840" spans="1:28" x14ac:dyDescent="0.25">
      <c r="A840" t="s">
        <v>330</v>
      </c>
      <c r="B840" t="s">
        <v>35</v>
      </c>
      <c r="C840" s="1">
        <v>45491.008576388893</v>
      </c>
      <c r="D840" t="s">
        <v>87</v>
      </c>
      <c r="E840" t="s">
        <v>71</v>
      </c>
      <c r="F840" t="s">
        <v>72</v>
      </c>
      <c r="G840" t="s">
        <v>39</v>
      </c>
      <c r="H840" t="s">
        <v>40</v>
      </c>
      <c r="I840" t="s">
        <v>46</v>
      </c>
      <c r="J840" t="s">
        <v>110</v>
      </c>
      <c r="K840">
        <v>72</v>
      </c>
      <c r="L840">
        <v>6.72</v>
      </c>
      <c r="M840">
        <v>28.27</v>
      </c>
      <c r="N840" s="1">
        <v>45492.186545289347</v>
      </c>
      <c r="O840" t="s">
        <v>43</v>
      </c>
      <c r="P840">
        <v>28.27</v>
      </c>
      <c r="Q840" t="s">
        <v>58</v>
      </c>
      <c r="R840" t="s">
        <v>67</v>
      </c>
      <c r="S840" t="s">
        <v>68</v>
      </c>
      <c r="T840" t="s">
        <v>93</v>
      </c>
      <c r="U840" t="s">
        <v>49</v>
      </c>
      <c r="V840" t="s">
        <v>49</v>
      </c>
      <c r="W840" t="s">
        <v>43</v>
      </c>
      <c r="X840">
        <f>YEAR(Table1[[#This Row],[BookingDate]])</f>
        <v>2024</v>
      </c>
      <c r="Y840" t="str">
        <f>TEXT(Table1[[#This Row],[BookingDate]],"mmm")</f>
        <v>Jul</v>
      </c>
      <c r="Z840" t="str">
        <f>TEXT(Table1[[#This Row],[BookingDate]],"mmm-yyy")</f>
        <v>Jul-2024</v>
      </c>
      <c r="AA840" t="str">
        <f>IF(Table1[[#This Row],[ResolutionHours]]="","Pending",IF(Table1[[#This Row],[ResolutionHours]]&lt;=4,"0-4 Hours",IF(Table1[[#This Row],[ResolutionHours]]&lt;=8,"5-8 Hours",IF(Table1[[#This Row],[ResolutionHours]]&lt;=24,"9-24 Hours",IF(Table1[[#This Row],[ResolutionHours]]&lt;=48,"25-48 Hours","48+ Hours")))))</f>
        <v>25-48 Hours</v>
      </c>
      <c r="AB840">
        <f>IF(Table1[[#This Row],[ResolutionHours]]="","",Table1[[#This Row],[ResolutionHours]]-Table1[[#This Row],[SLATargetHours]])</f>
        <v>-43.730000000000004</v>
      </c>
    </row>
    <row r="841" spans="1:28" x14ac:dyDescent="0.25">
      <c r="A841" t="s">
        <v>2820</v>
      </c>
      <c r="B841" t="s">
        <v>2126</v>
      </c>
      <c r="C841" s="1">
        <v>45491.119108796287</v>
      </c>
      <c r="D841" t="s">
        <v>36</v>
      </c>
      <c r="E841" t="s">
        <v>2136</v>
      </c>
      <c r="F841" t="s">
        <v>38</v>
      </c>
      <c r="G841" t="s">
        <v>2128</v>
      </c>
      <c r="H841" t="s">
        <v>54</v>
      </c>
      <c r="I841" t="s">
        <v>82</v>
      </c>
      <c r="J841" t="s">
        <v>120</v>
      </c>
      <c r="K841">
        <v>48</v>
      </c>
      <c r="L841">
        <v>5.19</v>
      </c>
      <c r="N841" s="1"/>
      <c r="O841" t="s">
        <v>57</v>
      </c>
      <c r="P841">
        <v>12741.14</v>
      </c>
      <c r="Q841" t="s">
        <v>44</v>
      </c>
      <c r="R841" t="s">
        <v>45</v>
      </c>
      <c r="S841" t="s">
        <v>46</v>
      </c>
      <c r="T841" t="s">
        <v>121</v>
      </c>
      <c r="U841" t="s">
        <v>49</v>
      </c>
      <c r="V841" t="s">
        <v>49</v>
      </c>
      <c r="W841" t="s">
        <v>57</v>
      </c>
      <c r="X841">
        <f>YEAR(Table1[[#This Row],[BookingDate]])</f>
        <v>2024</v>
      </c>
      <c r="Y841" t="str">
        <f>TEXT(Table1[[#This Row],[BookingDate]],"mmm")</f>
        <v>Jul</v>
      </c>
      <c r="Z841" t="str">
        <f>TEXT(Table1[[#This Row],[BookingDate]],"mmm-yyy")</f>
        <v>Jul-2024</v>
      </c>
      <c r="AA841" t="str">
        <f>IF(Table1[[#This Row],[ResolutionHours]]="","Pending",IF(Table1[[#This Row],[ResolutionHours]]&lt;=4,"0-4 Hours",IF(Table1[[#This Row],[ResolutionHours]]&lt;=8,"5-8 Hours",IF(Table1[[#This Row],[ResolutionHours]]&lt;=24,"9-24 Hours",IF(Table1[[#This Row],[ResolutionHours]]&lt;=48,"25-48 Hours","48+ Hours")))))</f>
        <v>Pending</v>
      </c>
      <c r="AB841" t="str">
        <f>IF(Table1[[#This Row],[ResolutionHours]]="","",Table1[[#This Row],[ResolutionHours]]-Table1[[#This Row],[SLATargetHours]])</f>
        <v/>
      </c>
    </row>
    <row r="842" spans="1:28" x14ac:dyDescent="0.25">
      <c r="A842" t="s">
        <v>3125</v>
      </c>
      <c r="B842" t="s">
        <v>2126</v>
      </c>
      <c r="C842" s="1">
        <v>45491.390439814822</v>
      </c>
      <c r="D842" t="s">
        <v>87</v>
      </c>
      <c r="E842" t="s">
        <v>2134</v>
      </c>
      <c r="F842" t="s">
        <v>38</v>
      </c>
      <c r="G842" t="s">
        <v>2128</v>
      </c>
      <c r="H842" t="s">
        <v>40</v>
      </c>
      <c r="I842" t="s">
        <v>73</v>
      </c>
      <c r="J842" t="s">
        <v>120</v>
      </c>
      <c r="K842">
        <v>72</v>
      </c>
      <c r="L842">
        <v>5.44</v>
      </c>
      <c r="M842">
        <v>26.29</v>
      </c>
      <c r="N842" s="1">
        <v>45492.48581017361</v>
      </c>
      <c r="O842" t="s">
        <v>43</v>
      </c>
      <c r="P842">
        <v>26.29</v>
      </c>
      <c r="Q842" t="s">
        <v>58</v>
      </c>
      <c r="R842" t="s">
        <v>114</v>
      </c>
      <c r="S842" t="s">
        <v>60</v>
      </c>
      <c r="T842" t="s">
        <v>85</v>
      </c>
      <c r="U842" t="s">
        <v>49</v>
      </c>
      <c r="V842" t="s">
        <v>49</v>
      </c>
      <c r="W842" t="s">
        <v>43</v>
      </c>
      <c r="X842">
        <f>YEAR(Table1[[#This Row],[BookingDate]])</f>
        <v>2024</v>
      </c>
      <c r="Y842" t="str">
        <f>TEXT(Table1[[#This Row],[BookingDate]],"mmm")</f>
        <v>Jul</v>
      </c>
      <c r="Z842" t="str">
        <f>TEXT(Table1[[#This Row],[BookingDate]],"mmm-yyy")</f>
        <v>Jul-2024</v>
      </c>
      <c r="AA842" t="str">
        <f>IF(Table1[[#This Row],[ResolutionHours]]="","Pending",IF(Table1[[#This Row],[ResolutionHours]]&lt;=4,"0-4 Hours",IF(Table1[[#This Row],[ResolutionHours]]&lt;=8,"5-8 Hours",IF(Table1[[#This Row],[ResolutionHours]]&lt;=24,"9-24 Hours",IF(Table1[[#This Row],[ResolutionHours]]&lt;=48,"25-48 Hours","48+ Hours")))))</f>
        <v>25-48 Hours</v>
      </c>
      <c r="AB842">
        <f>IF(Table1[[#This Row],[ResolutionHours]]="","",Table1[[#This Row],[ResolutionHours]]-Table1[[#This Row],[SLATargetHours]])</f>
        <v>-45.71</v>
      </c>
    </row>
    <row r="843" spans="1:28" x14ac:dyDescent="0.25">
      <c r="A843" t="s">
        <v>1310</v>
      </c>
      <c r="B843" t="s">
        <v>1116</v>
      </c>
      <c r="C843" s="1">
        <v>45492.082326388889</v>
      </c>
      <c r="D843" t="s">
        <v>36</v>
      </c>
      <c r="E843" t="s">
        <v>1124</v>
      </c>
      <c r="F843" t="s">
        <v>38</v>
      </c>
      <c r="G843" t="s">
        <v>1118</v>
      </c>
      <c r="H843" t="s">
        <v>54</v>
      </c>
      <c r="I843" t="s">
        <v>46</v>
      </c>
      <c r="J843" t="s">
        <v>160</v>
      </c>
      <c r="K843">
        <v>48</v>
      </c>
      <c r="L843">
        <v>7.09</v>
      </c>
      <c r="N843" s="1"/>
      <c r="O843" t="s">
        <v>57</v>
      </c>
      <c r="P843">
        <v>12718.02</v>
      </c>
      <c r="Q843" t="s">
        <v>66</v>
      </c>
      <c r="R843" t="s">
        <v>67</v>
      </c>
      <c r="S843" t="s">
        <v>79</v>
      </c>
      <c r="T843" t="s">
        <v>93</v>
      </c>
      <c r="U843" t="s">
        <v>49</v>
      </c>
      <c r="V843" t="s">
        <v>49</v>
      </c>
      <c r="W843" t="s">
        <v>57</v>
      </c>
      <c r="X843">
        <f>YEAR(Table1[[#This Row],[BookingDate]])</f>
        <v>2024</v>
      </c>
      <c r="Y843" t="str">
        <f>TEXT(Table1[[#This Row],[BookingDate]],"mmm")</f>
        <v>Jul</v>
      </c>
      <c r="Z843" t="str">
        <f>TEXT(Table1[[#This Row],[BookingDate]],"mmm-yyy")</f>
        <v>Jul-2024</v>
      </c>
      <c r="AA843" t="str">
        <f>IF(Table1[[#This Row],[ResolutionHours]]="","Pending",IF(Table1[[#This Row],[ResolutionHours]]&lt;=4,"0-4 Hours",IF(Table1[[#This Row],[ResolutionHours]]&lt;=8,"5-8 Hours",IF(Table1[[#This Row],[ResolutionHours]]&lt;=24,"9-24 Hours",IF(Table1[[#This Row],[ResolutionHours]]&lt;=48,"25-48 Hours","48+ Hours")))))</f>
        <v>Pending</v>
      </c>
      <c r="AB843" t="str">
        <f>IF(Table1[[#This Row],[ResolutionHours]]="","",Table1[[#This Row],[ResolutionHours]]-Table1[[#This Row],[SLATargetHours]])</f>
        <v/>
      </c>
    </row>
    <row r="844" spans="1:28" x14ac:dyDescent="0.25">
      <c r="A844" t="s">
        <v>1396</v>
      </c>
      <c r="B844" t="s">
        <v>1116</v>
      </c>
      <c r="C844" s="1">
        <v>45492.28806712963</v>
      </c>
      <c r="D844" t="s">
        <v>104</v>
      </c>
      <c r="E844" t="s">
        <v>1126</v>
      </c>
      <c r="F844" t="s">
        <v>126</v>
      </c>
      <c r="G844" t="s">
        <v>1118</v>
      </c>
      <c r="H844" t="s">
        <v>63</v>
      </c>
      <c r="I844" t="s">
        <v>41</v>
      </c>
      <c r="J844" t="s">
        <v>157</v>
      </c>
      <c r="K844">
        <v>8</v>
      </c>
      <c r="L844">
        <v>0.5</v>
      </c>
      <c r="N844" s="1"/>
      <c r="O844" t="s">
        <v>57</v>
      </c>
      <c r="P844">
        <v>12713.09</v>
      </c>
      <c r="Q844" t="s">
        <v>58</v>
      </c>
      <c r="R844" t="s">
        <v>59</v>
      </c>
      <c r="S844" t="s">
        <v>68</v>
      </c>
      <c r="T844" t="s">
        <v>75</v>
      </c>
      <c r="U844" t="s">
        <v>49</v>
      </c>
      <c r="V844" t="s">
        <v>48</v>
      </c>
      <c r="W844" t="s">
        <v>57</v>
      </c>
      <c r="X844">
        <f>YEAR(Table1[[#This Row],[BookingDate]])</f>
        <v>2024</v>
      </c>
      <c r="Y844" t="str">
        <f>TEXT(Table1[[#This Row],[BookingDate]],"mmm")</f>
        <v>Jul</v>
      </c>
      <c r="Z844" t="str">
        <f>TEXT(Table1[[#This Row],[BookingDate]],"mmm-yyy")</f>
        <v>Jul-2024</v>
      </c>
      <c r="AA844" t="str">
        <f>IF(Table1[[#This Row],[ResolutionHours]]="","Pending",IF(Table1[[#This Row],[ResolutionHours]]&lt;=4,"0-4 Hours",IF(Table1[[#This Row],[ResolutionHours]]&lt;=8,"5-8 Hours",IF(Table1[[#This Row],[ResolutionHours]]&lt;=24,"9-24 Hours",IF(Table1[[#This Row],[ResolutionHours]]&lt;=48,"25-48 Hours","48+ Hours")))))</f>
        <v>Pending</v>
      </c>
      <c r="AB844" t="str">
        <f>IF(Table1[[#This Row],[ResolutionHours]]="","",Table1[[#This Row],[ResolutionHours]]-Table1[[#This Row],[SLATargetHours]])</f>
        <v/>
      </c>
    </row>
    <row r="845" spans="1:28" x14ac:dyDescent="0.25">
      <c r="A845" t="s">
        <v>619</v>
      </c>
      <c r="B845" t="s">
        <v>35</v>
      </c>
      <c r="C845" s="1">
        <v>45492.349872685183</v>
      </c>
      <c r="D845" t="s">
        <v>51</v>
      </c>
      <c r="E845" t="s">
        <v>71</v>
      </c>
      <c r="F845" t="s">
        <v>90</v>
      </c>
      <c r="G845" t="s">
        <v>39</v>
      </c>
      <c r="H845" t="s">
        <v>54</v>
      </c>
      <c r="I845" t="s">
        <v>64</v>
      </c>
      <c r="J845" t="s">
        <v>134</v>
      </c>
      <c r="K845">
        <v>24</v>
      </c>
      <c r="L845">
        <v>2.64</v>
      </c>
      <c r="N845" s="1"/>
      <c r="O845" t="s">
        <v>57</v>
      </c>
      <c r="P845">
        <v>12711.6</v>
      </c>
      <c r="Q845" t="s">
        <v>58</v>
      </c>
      <c r="R845" t="s">
        <v>67</v>
      </c>
      <c r="S845" t="s">
        <v>68</v>
      </c>
      <c r="T845" t="s">
        <v>69</v>
      </c>
      <c r="U845" t="s">
        <v>49</v>
      </c>
      <c r="V845" t="s">
        <v>49</v>
      </c>
      <c r="W845" t="s">
        <v>57</v>
      </c>
      <c r="X845">
        <f>YEAR(Table1[[#This Row],[BookingDate]])</f>
        <v>2024</v>
      </c>
      <c r="Y845" t="str">
        <f>TEXT(Table1[[#This Row],[BookingDate]],"mmm")</f>
        <v>Jul</v>
      </c>
      <c r="Z845" t="str">
        <f>TEXT(Table1[[#This Row],[BookingDate]],"mmm-yyy")</f>
        <v>Jul-2024</v>
      </c>
      <c r="AA845" t="str">
        <f>IF(Table1[[#This Row],[ResolutionHours]]="","Pending",IF(Table1[[#This Row],[ResolutionHours]]&lt;=4,"0-4 Hours",IF(Table1[[#This Row],[ResolutionHours]]&lt;=8,"5-8 Hours",IF(Table1[[#This Row],[ResolutionHours]]&lt;=24,"9-24 Hours",IF(Table1[[#This Row],[ResolutionHours]]&lt;=48,"25-48 Hours","48+ Hours")))))</f>
        <v>Pending</v>
      </c>
      <c r="AB845" t="str">
        <f>IF(Table1[[#This Row],[ResolutionHours]]="","",Table1[[#This Row],[ResolutionHours]]-Table1[[#This Row],[SLATargetHours]])</f>
        <v/>
      </c>
    </row>
    <row r="846" spans="1:28" x14ac:dyDescent="0.25">
      <c r="A846" t="s">
        <v>3011</v>
      </c>
      <c r="B846" t="s">
        <v>2126</v>
      </c>
      <c r="C846" s="1">
        <v>45493.320983796293</v>
      </c>
      <c r="D846" t="s">
        <v>87</v>
      </c>
      <c r="E846" t="s">
        <v>2130</v>
      </c>
      <c r="F846" t="s">
        <v>72</v>
      </c>
      <c r="G846" t="s">
        <v>2128</v>
      </c>
      <c r="H846" t="s">
        <v>63</v>
      </c>
      <c r="I846" t="s">
        <v>55</v>
      </c>
      <c r="J846" t="s">
        <v>132</v>
      </c>
      <c r="K846">
        <v>72</v>
      </c>
      <c r="L846">
        <v>9.52</v>
      </c>
      <c r="N846" s="1"/>
      <c r="O846" t="s">
        <v>57</v>
      </c>
      <c r="P846">
        <v>12688.3</v>
      </c>
      <c r="Q846" t="s">
        <v>58</v>
      </c>
      <c r="R846" t="s">
        <v>67</v>
      </c>
      <c r="S846" t="s">
        <v>46</v>
      </c>
      <c r="T846" t="s">
        <v>115</v>
      </c>
      <c r="U846" t="s">
        <v>49</v>
      </c>
      <c r="V846" t="s">
        <v>49</v>
      </c>
      <c r="W846" t="s">
        <v>57</v>
      </c>
      <c r="X846">
        <f>YEAR(Table1[[#This Row],[BookingDate]])</f>
        <v>2024</v>
      </c>
      <c r="Y846" t="str">
        <f>TEXT(Table1[[#This Row],[BookingDate]],"mmm")</f>
        <v>Jul</v>
      </c>
      <c r="Z846" t="str">
        <f>TEXT(Table1[[#This Row],[BookingDate]],"mmm-yyy")</f>
        <v>Jul-2024</v>
      </c>
      <c r="AA846" t="str">
        <f>IF(Table1[[#This Row],[ResolutionHours]]="","Pending",IF(Table1[[#This Row],[ResolutionHours]]&lt;=4,"0-4 Hours",IF(Table1[[#This Row],[ResolutionHours]]&lt;=8,"5-8 Hours",IF(Table1[[#This Row],[ResolutionHours]]&lt;=24,"9-24 Hours",IF(Table1[[#This Row],[ResolutionHours]]&lt;=48,"25-48 Hours","48+ Hours")))))</f>
        <v>Pending</v>
      </c>
      <c r="AB846" t="str">
        <f>IF(Table1[[#This Row],[ResolutionHours]]="","",Table1[[#This Row],[ResolutionHours]]-Table1[[#This Row],[SLATargetHours]])</f>
        <v/>
      </c>
    </row>
    <row r="847" spans="1:28" x14ac:dyDescent="0.25">
      <c r="A847" t="s">
        <v>1292</v>
      </c>
      <c r="B847" t="s">
        <v>1116</v>
      </c>
      <c r="C847" s="1">
        <v>45493.411712962959</v>
      </c>
      <c r="D847" t="s">
        <v>51</v>
      </c>
      <c r="E847" t="s">
        <v>1129</v>
      </c>
      <c r="F847" t="s">
        <v>90</v>
      </c>
      <c r="G847" t="s">
        <v>1118</v>
      </c>
      <c r="H847" t="s">
        <v>40</v>
      </c>
      <c r="I847" t="s">
        <v>41</v>
      </c>
      <c r="J847" t="s">
        <v>152</v>
      </c>
      <c r="K847">
        <v>24</v>
      </c>
      <c r="L847">
        <v>3.26</v>
      </c>
      <c r="M847">
        <v>54.66</v>
      </c>
      <c r="N847" s="1">
        <v>45495.689129143517</v>
      </c>
      <c r="O847" t="s">
        <v>128</v>
      </c>
      <c r="P847">
        <v>54.66</v>
      </c>
      <c r="Q847" t="s">
        <v>66</v>
      </c>
      <c r="R847" t="s">
        <v>67</v>
      </c>
      <c r="S847" t="s">
        <v>68</v>
      </c>
      <c r="T847" t="s">
        <v>97</v>
      </c>
      <c r="U847" t="s">
        <v>49</v>
      </c>
      <c r="V847" t="s">
        <v>49</v>
      </c>
      <c r="W847" t="s">
        <v>128</v>
      </c>
      <c r="X847">
        <f>YEAR(Table1[[#This Row],[BookingDate]])</f>
        <v>2024</v>
      </c>
      <c r="Y847" t="str">
        <f>TEXT(Table1[[#This Row],[BookingDate]],"mmm")</f>
        <v>Jul</v>
      </c>
      <c r="Z847" t="str">
        <f>TEXT(Table1[[#This Row],[BookingDate]],"mmm-yyy")</f>
        <v>Jul-2024</v>
      </c>
      <c r="AA847" t="str">
        <f>IF(Table1[[#This Row],[ResolutionHours]]="","Pending",IF(Table1[[#This Row],[ResolutionHours]]&lt;=4,"0-4 Hours",IF(Table1[[#This Row],[ResolutionHours]]&lt;=8,"5-8 Hours",IF(Table1[[#This Row],[ResolutionHours]]&lt;=24,"9-24 Hours",IF(Table1[[#This Row],[ResolutionHours]]&lt;=48,"25-48 Hours","48+ Hours")))))</f>
        <v>48+ Hours</v>
      </c>
      <c r="AB847">
        <f>IF(Table1[[#This Row],[ResolutionHours]]="","",Table1[[#This Row],[ResolutionHours]]-Table1[[#This Row],[SLATargetHours]])</f>
        <v>30.659999999999997</v>
      </c>
    </row>
    <row r="848" spans="1:28" x14ac:dyDescent="0.25">
      <c r="A848" t="s">
        <v>2557</v>
      </c>
      <c r="B848" t="s">
        <v>2126</v>
      </c>
      <c r="C848" s="1">
        <v>45493.483518518522</v>
      </c>
      <c r="D848" t="s">
        <v>36</v>
      </c>
      <c r="E848" t="s">
        <v>2130</v>
      </c>
      <c r="F848" t="s">
        <v>38</v>
      </c>
      <c r="G848" t="s">
        <v>2128</v>
      </c>
      <c r="H848" t="s">
        <v>54</v>
      </c>
      <c r="I848" t="s">
        <v>64</v>
      </c>
      <c r="J848" t="s">
        <v>110</v>
      </c>
      <c r="K848">
        <v>48</v>
      </c>
      <c r="L848">
        <v>0.46</v>
      </c>
      <c r="N848" s="1"/>
      <c r="O848" t="s">
        <v>57</v>
      </c>
      <c r="P848">
        <v>12684.4</v>
      </c>
      <c r="Q848" t="s">
        <v>58</v>
      </c>
      <c r="R848" t="s">
        <v>45</v>
      </c>
      <c r="S848" t="s">
        <v>96</v>
      </c>
      <c r="T848" t="s">
        <v>115</v>
      </c>
      <c r="U848" t="s">
        <v>49</v>
      </c>
      <c r="V848" t="s">
        <v>49</v>
      </c>
      <c r="W848" t="s">
        <v>57</v>
      </c>
      <c r="X848">
        <f>YEAR(Table1[[#This Row],[BookingDate]])</f>
        <v>2024</v>
      </c>
      <c r="Y848" t="str">
        <f>TEXT(Table1[[#This Row],[BookingDate]],"mmm")</f>
        <v>Jul</v>
      </c>
      <c r="Z848" t="str">
        <f>TEXT(Table1[[#This Row],[BookingDate]],"mmm-yyy")</f>
        <v>Jul-2024</v>
      </c>
      <c r="AA848" t="str">
        <f>IF(Table1[[#This Row],[ResolutionHours]]="","Pending",IF(Table1[[#This Row],[ResolutionHours]]&lt;=4,"0-4 Hours",IF(Table1[[#This Row],[ResolutionHours]]&lt;=8,"5-8 Hours",IF(Table1[[#This Row],[ResolutionHours]]&lt;=24,"9-24 Hours",IF(Table1[[#This Row],[ResolutionHours]]&lt;=48,"25-48 Hours","48+ Hours")))))</f>
        <v>Pending</v>
      </c>
      <c r="AB848" t="str">
        <f>IF(Table1[[#This Row],[ResolutionHours]]="","",Table1[[#This Row],[ResolutionHours]]-Table1[[#This Row],[SLATargetHours]])</f>
        <v/>
      </c>
    </row>
    <row r="849" spans="1:28" x14ac:dyDescent="0.25">
      <c r="A849" t="s">
        <v>1926</v>
      </c>
      <c r="B849" t="s">
        <v>1116</v>
      </c>
      <c r="C849" s="1">
        <v>45493.596076388887</v>
      </c>
      <c r="D849" t="s">
        <v>36</v>
      </c>
      <c r="E849" t="s">
        <v>1117</v>
      </c>
      <c r="F849" t="s">
        <v>90</v>
      </c>
      <c r="G849" t="s">
        <v>1118</v>
      </c>
      <c r="H849" t="s">
        <v>40</v>
      </c>
      <c r="I849" t="s">
        <v>46</v>
      </c>
      <c r="J849" t="s">
        <v>152</v>
      </c>
      <c r="K849">
        <v>48</v>
      </c>
      <c r="L849">
        <v>4.71</v>
      </c>
      <c r="M849">
        <v>16.79</v>
      </c>
      <c r="N849" s="1">
        <v>45494.295535636571</v>
      </c>
      <c r="O849" t="s">
        <v>43</v>
      </c>
      <c r="P849">
        <v>16.79</v>
      </c>
      <c r="Q849" t="s">
        <v>44</v>
      </c>
      <c r="R849" t="s">
        <v>114</v>
      </c>
      <c r="S849" t="s">
        <v>60</v>
      </c>
      <c r="T849" t="s">
        <v>93</v>
      </c>
      <c r="U849" t="s">
        <v>49</v>
      </c>
      <c r="V849" t="s">
        <v>49</v>
      </c>
      <c r="W849" t="s">
        <v>43</v>
      </c>
      <c r="X849">
        <f>YEAR(Table1[[#This Row],[BookingDate]])</f>
        <v>2024</v>
      </c>
      <c r="Y849" t="str">
        <f>TEXT(Table1[[#This Row],[BookingDate]],"mmm")</f>
        <v>Jul</v>
      </c>
      <c r="Z849" t="str">
        <f>TEXT(Table1[[#This Row],[BookingDate]],"mmm-yyy")</f>
        <v>Jul-2024</v>
      </c>
      <c r="AA849" t="str">
        <f>IF(Table1[[#This Row],[ResolutionHours]]="","Pending",IF(Table1[[#This Row],[ResolutionHours]]&lt;=4,"0-4 Hours",IF(Table1[[#This Row],[ResolutionHours]]&lt;=8,"5-8 Hours",IF(Table1[[#This Row],[ResolutionHours]]&lt;=24,"9-24 Hours",IF(Table1[[#This Row],[ResolutionHours]]&lt;=48,"25-48 Hours","48+ Hours")))))</f>
        <v>9-24 Hours</v>
      </c>
      <c r="AB849">
        <f>IF(Table1[[#This Row],[ResolutionHours]]="","",Table1[[#This Row],[ResolutionHours]]-Table1[[#This Row],[SLATargetHours]])</f>
        <v>-31.21</v>
      </c>
    </row>
    <row r="850" spans="1:28" x14ac:dyDescent="0.25">
      <c r="A850" t="s">
        <v>2668</v>
      </c>
      <c r="B850" t="s">
        <v>2126</v>
      </c>
      <c r="C850" s="1">
        <v>45493.640810185178</v>
      </c>
      <c r="D850" t="s">
        <v>51</v>
      </c>
      <c r="E850" t="s">
        <v>2136</v>
      </c>
      <c r="F850" t="s">
        <v>90</v>
      </c>
      <c r="G850" t="s">
        <v>2128</v>
      </c>
      <c r="H850" t="s">
        <v>63</v>
      </c>
      <c r="I850" t="s">
        <v>55</v>
      </c>
      <c r="J850" t="s">
        <v>132</v>
      </c>
      <c r="K850">
        <v>24</v>
      </c>
      <c r="L850">
        <v>1.53</v>
      </c>
      <c r="N850" s="1"/>
      <c r="O850" t="s">
        <v>57</v>
      </c>
      <c r="P850">
        <v>12680.62</v>
      </c>
      <c r="Q850" t="s">
        <v>58</v>
      </c>
      <c r="R850" t="s">
        <v>114</v>
      </c>
      <c r="S850" t="s">
        <v>60</v>
      </c>
      <c r="T850" t="s">
        <v>85</v>
      </c>
      <c r="U850" t="s">
        <v>49</v>
      </c>
      <c r="V850" t="s">
        <v>49</v>
      </c>
      <c r="W850" t="s">
        <v>57</v>
      </c>
      <c r="X850">
        <f>YEAR(Table1[[#This Row],[BookingDate]])</f>
        <v>2024</v>
      </c>
      <c r="Y850" t="str">
        <f>TEXT(Table1[[#This Row],[BookingDate]],"mmm")</f>
        <v>Jul</v>
      </c>
      <c r="Z850" t="str">
        <f>TEXT(Table1[[#This Row],[BookingDate]],"mmm-yyy")</f>
        <v>Jul-2024</v>
      </c>
      <c r="AA850" t="str">
        <f>IF(Table1[[#This Row],[ResolutionHours]]="","Pending",IF(Table1[[#This Row],[ResolutionHours]]&lt;=4,"0-4 Hours",IF(Table1[[#This Row],[ResolutionHours]]&lt;=8,"5-8 Hours",IF(Table1[[#This Row],[ResolutionHours]]&lt;=24,"9-24 Hours",IF(Table1[[#This Row],[ResolutionHours]]&lt;=48,"25-48 Hours","48+ Hours")))))</f>
        <v>Pending</v>
      </c>
      <c r="AB850" t="str">
        <f>IF(Table1[[#This Row],[ResolutionHours]]="","",Table1[[#This Row],[ResolutionHours]]-Table1[[#This Row],[SLATargetHours]])</f>
        <v/>
      </c>
    </row>
    <row r="851" spans="1:28" x14ac:dyDescent="0.25">
      <c r="A851" t="s">
        <v>395</v>
      </c>
      <c r="B851" t="s">
        <v>35</v>
      </c>
      <c r="C851" s="1">
        <v>45493.644328703696</v>
      </c>
      <c r="D851" t="s">
        <v>104</v>
      </c>
      <c r="E851" t="s">
        <v>105</v>
      </c>
      <c r="F851" t="s">
        <v>95</v>
      </c>
      <c r="G851" t="s">
        <v>39</v>
      </c>
      <c r="H851" t="s">
        <v>40</v>
      </c>
      <c r="I851" t="s">
        <v>55</v>
      </c>
      <c r="J851" t="s">
        <v>56</v>
      </c>
      <c r="K851">
        <v>8</v>
      </c>
      <c r="L851">
        <v>0.51</v>
      </c>
      <c r="M851">
        <v>3.76</v>
      </c>
      <c r="N851" s="1">
        <v>45493.801076041673</v>
      </c>
      <c r="O851" t="s">
        <v>43</v>
      </c>
      <c r="P851">
        <v>3.76</v>
      </c>
      <c r="Q851" t="s">
        <v>58</v>
      </c>
      <c r="R851" t="s">
        <v>45</v>
      </c>
      <c r="S851" t="s">
        <v>60</v>
      </c>
      <c r="T851" t="s">
        <v>93</v>
      </c>
      <c r="U851" t="s">
        <v>49</v>
      </c>
      <c r="V851" t="s">
        <v>49</v>
      </c>
      <c r="W851" t="s">
        <v>43</v>
      </c>
      <c r="X851">
        <f>YEAR(Table1[[#This Row],[BookingDate]])</f>
        <v>2024</v>
      </c>
      <c r="Y851" t="str">
        <f>TEXT(Table1[[#This Row],[BookingDate]],"mmm")</f>
        <v>Jul</v>
      </c>
      <c r="Z851" t="str">
        <f>TEXT(Table1[[#This Row],[BookingDate]],"mmm-yyy")</f>
        <v>Jul-2024</v>
      </c>
      <c r="AA851" t="str">
        <f>IF(Table1[[#This Row],[ResolutionHours]]="","Pending",IF(Table1[[#This Row],[ResolutionHours]]&lt;=4,"0-4 Hours",IF(Table1[[#This Row],[ResolutionHours]]&lt;=8,"5-8 Hours",IF(Table1[[#This Row],[ResolutionHours]]&lt;=24,"9-24 Hours",IF(Table1[[#This Row],[ResolutionHours]]&lt;=48,"25-48 Hours","48+ Hours")))))</f>
        <v>0-4 Hours</v>
      </c>
      <c r="AB851">
        <f>IF(Table1[[#This Row],[ResolutionHours]]="","",Table1[[#This Row],[ResolutionHours]]-Table1[[#This Row],[SLATargetHours]])</f>
        <v>-4.24</v>
      </c>
    </row>
    <row r="852" spans="1:28" x14ac:dyDescent="0.25">
      <c r="A852" t="s">
        <v>2750</v>
      </c>
      <c r="B852" t="s">
        <v>2126</v>
      </c>
      <c r="C852" s="1">
        <v>45493.823773148149</v>
      </c>
      <c r="D852" t="s">
        <v>51</v>
      </c>
      <c r="E852" t="s">
        <v>2136</v>
      </c>
      <c r="F852" t="s">
        <v>72</v>
      </c>
      <c r="G852" t="s">
        <v>2128</v>
      </c>
      <c r="H852" t="s">
        <v>109</v>
      </c>
      <c r="I852" t="s">
        <v>46</v>
      </c>
      <c r="J852" t="s">
        <v>91</v>
      </c>
      <c r="K852">
        <v>24</v>
      </c>
      <c r="L852">
        <v>0.74</v>
      </c>
      <c r="M852">
        <v>51.19</v>
      </c>
      <c r="N852" s="1">
        <v>45495.956783402777</v>
      </c>
      <c r="O852" t="s">
        <v>128</v>
      </c>
      <c r="P852">
        <v>51.19</v>
      </c>
      <c r="Q852" t="s">
        <v>44</v>
      </c>
      <c r="R852" t="s">
        <v>59</v>
      </c>
      <c r="S852" t="s">
        <v>60</v>
      </c>
      <c r="T852" t="s">
        <v>97</v>
      </c>
      <c r="U852" t="s">
        <v>49</v>
      </c>
      <c r="V852" t="s">
        <v>49</v>
      </c>
      <c r="W852" t="s">
        <v>128</v>
      </c>
      <c r="X852">
        <f>YEAR(Table1[[#This Row],[BookingDate]])</f>
        <v>2024</v>
      </c>
      <c r="Y852" t="str">
        <f>TEXT(Table1[[#This Row],[BookingDate]],"mmm")</f>
        <v>Jul</v>
      </c>
      <c r="Z852" t="str">
        <f>TEXT(Table1[[#This Row],[BookingDate]],"mmm-yyy")</f>
        <v>Jul-2024</v>
      </c>
      <c r="AA852" t="str">
        <f>IF(Table1[[#This Row],[ResolutionHours]]="","Pending",IF(Table1[[#This Row],[ResolutionHours]]&lt;=4,"0-4 Hours",IF(Table1[[#This Row],[ResolutionHours]]&lt;=8,"5-8 Hours",IF(Table1[[#This Row],[ResolutionHours]]&lt;=24,"9-24 Hours",IF(Table1[[#This Row],[ResolutionHours]]&lt;=48,"25-48 Hours","48+ Hours")))))</f>
        <v>48+ Hours</v>
      </c>
      <c r="AB852">
        <f>IF(Table1[[#This Row],[ResolutionHours]]="","",Table1[[#This Row],[ResolutionHours]]-Table1[[#This Row],[SLATargetHours]])</f>
        <v>27.189999999999998</v>
      </c>
    </row>
    <row r="853" spans="1:28" x14ac:dyDescent="0.25">
      <c r="A853" t="s">
        <v>1611</v>
      </c>
      <c r="B853" t="s">
        <v>1116</v>
      </c>
      <c r="C853" s="1">
        <v>45494.01122685185</v>
      </c>
      <c r="D853" t="s">
        <v>51</v>
      </c>
      <c r="E853" t="s">
        <v>1126</v>
      </c>
      <c r="F853" t="s">
        <v>126</v>
      </c>
      <c r="G853" t="s">
        <v>1118</v>
      </c>
      <c r="H853" t="s">
        <v>54</v>
      </c>
      <c r="I853" t="s">
        <v>46</v>
      </c>
      <c r="J853" t="s">
        <v>56</v>
      </c>
      <c r="K853">
        <v>24</v>
      </c>
      <c r="L853">
        <v>0.67</v>
      </c>
      <c r="N853" s="1"/>
      <c r="O853" t="s">
        <v>57</v>
      </c>
      <c r="P853">
        <v>12671.73</v>
      </c>
      <c r="Q853" t="s">
        <v>66</v>
      </c>
      <c r="R853" t="s">
        <v>45</v>
      </c>
      <c r="S853" t="s">
        <v>68</v>
      </c>
      <c r="T853" t="s">
        <v>100</v>
      </c>
      <c r="U853" t="s">
        <v>49</v>
      </c>
      <c r="V853" t="s">
        <v>49</v>
      </c>
      <c r="W853" t="s">
        <v>57</v>
      </c>
      <c r="X853">
        <f>YEAR(Table1[[#This Row],[BookingDate]])</f>
        <v>2024</v>
      </c>
      <c r="Y853" t="str">
        <f>TEXT(Table1[[#This Row],[BookingDate]],"mmm")</f>
        <v>Jul</v>
      </c>
      <c r="Z853" t="str">
        <f>TEXT(Table1[[#This Row],[BookingDate]],"mmm-yyy")</f>
        <v>Jul-2024</v>
      </c>
      <c r="AA853" t="str">
        <f>IF(Table1[[#This Row],[ResolutionHours]]="","Pending",IF(Table1[[#This Row],[ResolutionHours]]&lt;=4,"0-4 Hours",IF(Table1[[#This Row],[ResolutionHours]]&lt;=8,"5-8 Hours",IF(Table1[[#This Row],[ResolutionHours]]&lt;=24,"9-24 Hours",IF(Table1[[#This Row],[ResolutionHours]]&lt;=48,"25-48 Hours","48+ Hours")))))</f>
        <v>Pending</v>
      </c>
      <c r="AB853" t="str">
        <f>IF(Table1[[#This Row],[ResolutionHours]]="","",Table1[[#This Row],[ResolutionHours]]-Table1[[#This Row],[SLATargetHours]])</f>
        <v/>
      </c>
    </row>
    <row r="854" spans="1:28" x14ac:dyDescent="0.25">
      <c r="A854" t="s">
        <v>2780</v>
      </c>
      <c r="B854" t="s">
        <v>2126</v>
      </c>
      <c r="C854" s="1">
        <v>45494.103900462957</v>
      </c>
      <c r="D854" t="s">
        <v>51</v>
      </c>
      <c r="E854" t="s">
        <v>2138</v>
      </c>
      <c r="F854" t="s">
        <v>53</v>
      </c>
      <c r="G854" t="s">
        <v>2128</v>
      </c>
      <c r="H854" t="s">
        <v>136</v>
      </c>
      <c r="I854" t="s">
        <v>55</v>
      </c>
      <c r="J854" t="s">
        <v>132</v>
      </c>
      <c r="K854">
        <v>24</v>
      </c>
      <c r="L854">
        <v>1.6</v>
      </c>
      <c r="N854" s="1"/>
      <c r="O854" t="s">
        <v>57</v>
      </c>
      <c r="P854">
        <v>12669.51</v>
      </c>
      <c r="Q854" t="s">
        <v>66</v>
      </c>
      <c r="R854" t="s">
        <v>59</v>
      </c>
      <c r="S854" t="s">
        <v>60</v>
      </c>
      <c r="T854" t="s">
        <v>100</v>
      </c>
      <c r="U854" t="s">
        <v>49</v>
      </c>
      <c r="V854" t="s">
        <v>49</v>
      </c>
      <c r="W854" t="s">
        <v>57</v>
      </c>
      <c r="X854">
        <f>YEAR(Table1[[#This Row],[BookingDate]])</f>
        <v>2024</v>
      </c>
      <c r="Y854" t="str">
        <f>TEXT(Table1[[#This Row],[BookingDate]],"mmm")</f>
        <v>Jul</v>
      </c>
      <c r="Z854" t="str">
        <f>TEXT(Table1[[#This Row],[BookingDate]],"mmm-yyy")</f>
        <v>Jul-2024</v>
      </c>
      <c r="AA854" t="str">
        <f>IF(Table1[[#This Row],[ResolutionHours]]="","Pending",IF(Table1[[#This Row],[ResolutionHours]]&lt;=4,"0-4 Hours",IF(Table1[[#This Row],[ResolutionHours]]&lt;=8,"5-8 Hours",IF(Table1[[#This Row],[ResolutionHours]]&lt;=24,"9-24 Hours",IF(Table1[[#This Row],[ResolutionHours]]&lt;=48,"25-48 Hours","48+ Hours")))))</f>
        <v>Pending</v>
      </c>
      <c r="AB854" t="str">
        <f>IF(Table1[[#This Row],[ResolutionHours]]="","",Table1[[#This Row],[ResolutionHours]]-Table1[[#This Row],[SLATargetHours]])</f>
        <v/>
      </c>
    </row>
    <row r="855" spans="1:28" x14ac:dyDescent="0.25">
      <c r="A855" t="s">
        <v>257</v>
      </c>
      <c r="B855" t="s">
        <v>35</v>
      </c>
      <c r="C855" s="1">
        <v>45494.156817129631</v>
      </c>
      <c r="D855" t="s">
        <v>36</v>
      </c>
      <c r="E855" t="s">
        <v>37</v>
      </c>
      <c r="F855" t="s">
        <v>38</v>
      </c>
      <c r="G855" t="s">
        <v>39</v>
      </c>
      <c r="H855" t="s">
        <v>40</v>
      </c>
      <c r="I855" t="s">
        <v>46</v>
      </c>
      <c r="J855" t="s">
        <v>118</v>
      </c>
      <c r="K855">
        <v>48</v>
      </c>
      <c r="L855">
        <v>1.76</v>
      </c>
      <c r="M855">
        <v>44.32</v>
      </c>
      <c r="N855" s="1">
        <v>45496.003459282409</v>
      </c>
      <c r="O855" t="s">
        <v>43</v>
      </c>
      <c r="P855">
        <v>44.32</v>
      </c>
      <c r="Q855" t="s">
        <v>44</v>
      </c>
      <c r="R855" t="s">
        <v>92</v>
      </c>
      <c r="S855" t="s">
        <v>46</v>
      </c>
      <c r="T855" t="s">
        <v>69</v>
      </c>
      <c r="U855" t="s">
        <v>49</v>
      </c>
      <c r="V855" t="s">
        <v>49</v>
      </c>
      <c r="W855" t="s">
        <v>43</v>
      </c>
      <c r="X855">
        <f>YEAR(Table1[[#This Row],[BookingDate]])</f>
        <v>2024</v>
      </c>
      <c r="Y855" t="str">
        <f>TEXT(Table1[[#This Row],[BookingDate]],"mmm")</f>
        <v>Jul</v>
      </c>
      <c r="Z855" t="str">
        <f>TEXT(Table1[[#This Row],[BookingDate]],"mmm-yyy")</f>
        <v>Jul-2024</v>
      </c>
      <c r="AA855" t="str">
        <f>IF(Table1[[#This Row],[ResolutionHours]]="","Pending",IF(Table1[[#This Row],[ResolutionHours]]&lt;=4,"0-4 Hours",IF(Table1[[#This Row],[ResolutionHours]]&lt;=8,"5-8 Hours",IF(Table1[[#This Row],[ResolutionHours]]&lt;=24,"9-24 Hours",IF(Table1[[#This Row],[ResolutionHours]]&lt;=48,"25-48 Hours","48+ Hours")))))</f>
        <v>25-48 Hours</v>
      </c>
      <c r="AB855">
        <f>IF(Table1[[#This Row],[ResolutionHours]]="","",Table1[[#This Row],[ResolutionHours]]-Table1[[#This Row],[SLATargetHours]])</f>
        <v>-3.6799999999999997</v>
      </c>
    </row>
    <row r="856" spans="1:28" x14ac:dyDescent="0.25">
      <c r="A856" t="s">
        <v>149</v>
      </c>
      <c r="B856" t="s">
        <v>35</v>
      </c>
      <c r="C856" s="1">
        <v>45494.311331018522</v>
      </c>
      <c r="D856" t="s">
        <v>87</v>
      </c>
      <c r="E856" t="s">
        <v>71</v>
      </c>
      <c r="F856" t="s">
        <v>72</v>
      </c>
      <c r="G856" t="s">
        <v>39</v>
      </c>
      <c r="H856" t="s">
        <v>40</v>
      </c>
      <c r="I856" t="s">
        <v>73</v>
      </c>
      <c r="J856" t="s">
        <v>120</v>
      </c>
      <c r="K856">
        <v>72</v>
      </c>
      <c r="L856">
        <v>2.12</v>
      </c>
      <c r="M856">
        <v>9.68</v>
      </c>
      <c r="N856" s="1">
        <v>45494.71467483796</v>
      </c>
      <c r="O856" t="s">
        <v>43</v>
      </c>
      <c r="P856">
        <v>9.68</v>
      </c>
      <c r="Q856" t="s">
        <v>58</v>
      </c>
      <c r="R856" t="s">
        <v>67</v>
      </c>
      <c r="S856" t="s">
        <v>60</v>
      </c>
      <c r="T856" t="s">
        <v>121</v>
      </c>
      <c r="U856" t="s">
        <v>49</v>
      </c>
      <c r="V856" t="s">
        <v>49</v>
      </c>
      <c r="W856" t="s">
        <v>43</v>
      </c>
      <c r="X856">
        <f>YEAR(Table1[[#This Row],[BookingDate]])</f>
        <v>2024</v>
      </c>
      <c r="Y856" t="str">
        <f>TEXT(Table1[[#This Row],[BookingDate]],"mmm")</f>
        <v>Jul</v>
      </c>
      <c r="Z856" t="str">
        <f>TEXT(Table1[[#This Row],[BookingDate]],"mmm-yyy")</f>
        <v>Jul-2024</v>
      </c>
      <c r="AA856" t="str">
        <f>IF(Table1[[#This Row],[ResolutionHours]]="","Pending",IF(Table1[[#This Row],[ResolutionHours]]&lt;=4,"0-4 Hours",IF(Table1[[#This Row],[ResolutionHours]]&lt;=8,"5-8 Hours",IF(Table1[[#This Row],[ResolutionHours]]&lt;=24,"9-24 Hours",IF(Table1[[#This Row],[ResolutionHours]]&lt;=48,"25-48 Hours","48+ Hours")))))</f>
        <v>9-24 Hours</v>
      </c>
      <c r="AB856">
        <f>IF(Table1[[#This Row],[ResolutionHours]]="","",Table1[[#This Row],[ResolutionHours]]-Table1[[#This Row],[SLATargetHours]])</f>
        <v>-62.32</v>
      </c>
    </row>
    <row r="857" spans="1:28" x14ac:dyDescent="0.25">
      <c r="A857" t="s">
        <v>2223</v>
      </c>
      <c r="B857" t="s">
        <v>2126</v>
      </c>
      <c r="C857" s="1">
        <v>45494.511041666658</v>
      </c>
      <c r="D857" t="s">
        <v>36</v>
      </c>
      <c r="E857" t="s">
        <v>2153</v>
      </c>
      <c r="F857" t="s">
        <v>90</v>
      </c>
      <c r="G857" t="s">
        <v>2128</v>
      </c>
      <c r="H857" t="s">
        <v>136</v>
      </c>
      <c r="I857" t="s">
        <v>73</v>
      </c>
      <c r="J857" t="s">
        <v>88</v>
      </c>
      <c r="K857">
        <v>48</v>
      </c>
      <c r="L857">
        <v>11.98</v>
      </c>
      <c r="N857" s="1"/>
      <c r="O857" t="s">
        <v>57</v>
      </c>
      <c r="P857">
        <v>12659.74</v>
      </c>
      <c r="Q857" t="s">
        <v>58</v>
      </c>
      <c r="R857" t="s">
        <v>67</v>
      </c>
      <c r="S857" t="s">
        <v>96</v>
      </c>
      <c r="T857" t="s">
        <v>100</v>
      </c>
      <c r="U857" t="s">
        <v>49</v>
      </c>
      <c r="V857" t="s">
        <v>49</v>
      </c>
      <c r="W857" t="s">
        <v>57</v>
      </c>
      <c r="X857">
        <f>YEAR(Table1[[#This Row],[BookingDate]])</f>
        <v>2024</v>
      </c>
      <c r="Y857" t="str">
        <f>TEXT(Table1[[#This Row],[BookingDate]],"mmm")</f>
        <v>Jul</v>
      </c>
      <c r="Z857" t="str">
        <f>TEXT(Table1[[#This Row],[BookingDate]],"mmm-yyy")</f>
        <v>Jul-2024</v>
      </c>
      <c r="AA857" t="str">
        <f>IF(Table1[[#This Row],[ResolutionHours]]="","Pending",IF(Table1[[#This Row],[ResolutionHours]]&lt;=4,"0-4 Hours",IF(Table1[[#This Row],[ResolutionHours]]&lt;=8,"5-8 Hours",IF(Table1[[#This Row],[ResolutionHours]]&lt;=24,"9-24 Hours",IF(Table1[[#This Row],[ResolutionHours]]&lt;=48,"25-48 Hours","48+ Hours")))))</f>
        <v>Pending</v>
      </c>
      <c r="AB857" t="str">
        <f>IF(Table1[[#This Row],[ResolutionHours]]="","",Table1[[#This Row],[ResolutionHours]]-Table1[[#This Row],[SLATargetHours]])</f>
        <v/>
      </c>
    </row>
    <row r="858" spans="1:28" x14ac:dyDescent="0.25">
      <c r="A858" t="s">
        <v>225</v>
      </c>
      <c r="B858" t="s">
        <v>35</v>
      </c>
      <c r="C858" s="1">
        <v>45494.575902777768</v>
      </c>
      <c r="D858" t="s">
        <v>51</v>
      </c>
      <c r="E858" t="s">
        <v>81</v>
      </c>
      <c r="F858" t="s">
        <v>95</v>
      </c>
      <c r="G858" t="s">
        <v>39</v>
      </c>
      <c r="H858" t="s">
        <v>40</v>
      </c>
      <c r="I858" t="s">
        <v>73</v>
      </c>
      <c r="J858" t="s">
        <v>120</v>
      </c>
      <c r="K858">
        <v>24</v>
      </c>
      <c r="L858">
        <v>3.77</v>
      </c>
      <c r="M858">
        <v>7.67</v>
      </c>
      <c r="N858" s="1">
        <v>45494.895389675927</v>
      </c>
      <c r="O858" t="s">
        <v>43</v>
      </c>
      <c r="P858">
        <v>7.67</v>
      </c>
      <c r="Q858" t="s">
        <v>66</v>
      </c>
      <c r="R858" t="s">
        <v>92</v>
      </c>
      <c r="S858" t="s">
        <v>79</v>
      </c>
      <c r="T858" t="s">
        <v>115</v>
      </c>
      <c r="U858" t="s">
        <v>49</v>
      </c>
      <c r="V858" t="s">
        <v>48</v>
      </c>
      <c r="W858" t="s">
        <v>43</v>
      </c>
      <c r="X858">
        <f>YEAR(Table1[[#This Row],[BookingDate]])</f>
        <v>2024</v>
      </c>
      <c r="Y858" t="str">
        <f>TEXT(Table1[[#This Row],[BookingDate]],"mmm")</f>
        <v>Jul</v>
      </c>
      <c r="Z858" t="str">
        <f>TEXT(Table1[[#This Row],[BookingDate]],"mmm-yyy")</f>
        <v>Jul-2024</v>
      </c>
      <c r="AA858" t="str">
        <f>IF(Table1[[#This Row],[ResolutionHours]]="","Pending",IF(Table1[[#This Row],[ResolutionHours]]&lt;=4,"0-4 Hours",IF(Table1[[#This Row],[ResolutionHours]]&lt;=8,"5-8 Hours",IF(Table1[[#This Row],[ResolutionHours]]&lt;=24,"9-24 Hours",IF(Table1[[#This Row],[ResolutionHours]]&lt;=48,"25-48 Hours","48+ Hours")))))</f>
        <v>5-8 Hours</v>
      </c>
      <c r="AB858">
        <f>IF(Table1[[#This Row],[ResolutionHours]]="","",Table1[[#This Row],[ResolutionHours]]-Table1[[#This Row],[SLATargetHours]])</f>
        <v>-16.329999999999998</v>
      </c>
    </row>
    <row r="859" spans="1:28" x14ac:dyDescent="0.25">
      <c r="A859" t="s">
        <v>1698</v>
      </c>
      <c r="B859" t="s">
        <v>1116</v>
      </c>
      <c r="C859" s="1">
        <v>45494.804236111107</v>
      </c>
      <c r="D859" t="s">
        <v>87</v>
      </c>
      <c r="E859" t="s">
        <v>1140</v>
      </c>
      <c r="F859" t="s">
        <v>72</v>
      </c>
      <c r="G859" t="s">
        <v>1118</v>
      </c>
      <c r="H859" t="s">
        <v>109</v>
      </c>
      <c r="I859" t="s">
        <v>64</v>
      </c>
      <c r="J859" t="s">
        <v>118</v>
      </c>
      <c r="K859">
        <v>72</v>
      </c>
      <c r="L859">
        <v>5.94</v>
      </c>
      <c r="M859">
        <v>25.86</v>
      </c>
      <c r="N859" s="1">
        <v>45495.881593981481</v>
      </c>
      <c r="O859" t="s">
        <v>43</v>
      </c>
      <c r="P859">
        <v>25.86</v>
      </c>
      <c r="Q859" t="s">
        <v>66</v>
      </c>
      <c r="R859" t="s">
        <v>67</v>
      </c>
      <c r="S859" t="s">
        <v>60</v>
      </c>
      <c r="T859" t="s">
        <v>75</v>
      </c>
      <c r="U859" t="s">
        <v>49</v>
      </c>
      <c r="V859" t="s">
        <v>49</v>
      </c>
      <c r="W859" t="s">
        <v>43</v>
      </c>
      <c r="X859">
        <f>YEAR(Table1[[#This Row],[BookingDate]])</f>
        <v>2024</v>
      </c>
      <c r="Y859" t="str">
        <f>TEXT(Table1[[#This Row],[BookingDate]],"mmm")</f>
        <v>Jul</v>
      </c>
      <c r="Z859" t="str">
        <f>TEXT(Table1[[#This Row],[BookingDate]],"mmm-yyy")</f>
        <v>Jul-2024</v>
      </c>
      <c r="AA859" t="str">
        <f>IF(Table1[[#This Row],[ResolutionHours]]="","Pending",IF(Table1[[#This Row],[ResolutionHours]]&lt;=4,"0-4 Hours",IF(Table1[[#This Row],[ResolutionHours]]&lt;=8,"5-8 Hours",IF(Table1[[#This Row],[ResolutionHours]]&lt;=24,"9-24 Hours",IF(Table1[[#This Row],[ResolutionHours]]&lt;=48,"25-48 Hours","48+ Hours")))))</f>
        <v>25-48 Hours</v>
      </c>
      <c r="AB859">
        <f>IF(Table1[[#This Row],[ResolutionHours]]="","",Table1[[#This Row],[ResolutionHours]]-Table1[[#This Row],[SLATargetHours]])</f>
        <v>-46.14</v>
      </c>
    </row>
    <row r="860" spans="1:28" x14ac:dyDescent="0.25">
      <c r="A860" t="s">
        <v>1840</v>
      </c>
      <c r="B860" t="s">
        <v>1116</v>
      </c>
      <c r="C860" s="1">
        <v>45494.988935185182</v>
      </c>
      <c r="D860" t="s">
        <v>36</v>
      </c>
      <c r="E860" t="s">
        <v>1126</v>
      </c>
      <c r="F860" t="s">
        <v>72</v>
      </c>
      <c r="G860" t="s">
        <v>1118</v>
      </c>
      <c r="H860" t="s">
        <v>40</v>
      </c>
      <c r="I860" t="s">
        <v>46</v>
      </c>
      <c r="J860" t="s">
        <v>65</v>
      </c>
      <c r="K860">
        <v>48</v>
      </c>
      <c r="L860">
        <v>0.49</v>
      </c>
      <c r="M860">
        <v>21.51</v>
      </c>
      <c r="N860" s="1">
        <v>45495.885317141197</v>
      </c>
      <c r="O860" t="s">
        <v>43</v>
      </c>
      <c r="P860">
        <v>21.51</v>
      </c>
      <c r="Q860" t="s">
        <v>58</v>
      </c>
      <c r="R860" t="s">
        <v>67</v>
      </c>
      <c r="S860" t="s">
        <v>96</v>
      </c>
      <c r="T860" t="s">
        <v>85</v>
      </c>
      <c r="U860" t="s">
        <v>49</v>
      </c>
      <c r="V860" t="s">
        <v>49</v>
      </c>
      <c r="W860" t="s">
        <v>43</v>
      </c>
      <c r="X860">
        <f>YEAR(Table1[[#This Row],[BookingDate]])</f>
        <v>2024</v>
      </c>
      <c r="Y860" t="str">
        <f>TEXT(Table1[[#This Row],[BookingDate]],"mmm")</f>
        <v>Jul</v>
      </c>
      <c r="Z860" t="str">
        <f>TEXT(Table1[[#This Row],[BookingDate]],"mmm-yyy")</f>
        <v>Jul-2024</v>
      </c>
      <c r="AA860" t="str">
        <f>IF(Table1[[#This Row],[ResolutionHours]]="","Pending",IF(Table1[[#This Row],[ResolutionHours]]&lt;=4,"0-4 Hours",IF(Table1[[#This Row],[ResolutionHours]]&lt;=8,"5-8 Hours",IF(Table1[[#This Row],[ResolutionHours]]&lt;=24,"9-24 Hours",IF(Table1[[#This Row],[ResolutionHours]]&lt;=48,"25-48 Hours","48+ Hours")))))</f>
        <v>9-24 Hours</v>
      </c>
      <c r="AB860">
        <f>IF(Table1[[#This Row],[ResolutionHours]]="","",Table1[[#This Row],[ResolutionHours]]-Table1[[#This Row],[SLATargetHours]])</f>
        <v>-26.49</v>
      </c>
    </row>
    <row r="861" spans="1:28" x14ac:dyDescent="0.25">
      <c r="A861" t="s">
        <v>1064</v>
      </c>
      <c r="B861" t="s">
        <v>35</v>
      </c>
      <c r="C861" s="1">
        <v>45495.273217592592</v>
      </c>
      <c r="D861" t="s">
        <v>36</v>
      </c>
      <c r="E861" t="s">
        <v>71</v>
      </c>
      <c r="F861" t="s">
        <v>130</v>
      </c>
      <c r="G861" t="s">
        <v>39</v>
      </c>
      <c r="H861" t="s">
        <v>40</v>
      </c>
      <c r="I861" t="s">
        <v>73</v>
      </c>
      <c r="J861" t="s">
        <v>157</v>
      </c>
      <c r="K861">
        <v>48</v>
      </c>
      <c r="L861">
        <v>3.4</v>
      </c>
      <c r="M861">
        <v>31.04</v>
      </c>
      <c r="N861" s="1">
        <v>45496.566749930556</v>
      </c>
      <c r="O861" t="s">
        <v>43</v>
      </c>
      <c r="P861">
        <v>31.04</v>
      </c>
      <c r="Q861" t="s">
        <v>58</v>
      </c>
      <c r="R861" t="s">
        <v>67</v>
      </c>
      <c r="S861" t="s">
        <v>60</v>
      </c>
      <c r="T861" t="s">
        <v>85</v>
      </c>
      <c r="U861" t="s">
        <v>49</v>
      </c>
      <c r="V861" t="s">
        <v>49</v>
      </c>
      <c r="W861" t="s">
        <v>43</v>
      </c>
      <c r="X861">
        <f>YEAR(Table1[[#This Row],[BookingDate]])</f>
        <v>2024</v>
      </c>
      <c r="Y861" t="str">
        <f>TEXT(Table1[[#This Row],[BookingDate]],"mmm")</f>
        <v>Jul</v>
      </c>
      <c r="Z861" t="str">
        <f>TEXT(Table1[[#This Row],[BookingDate]],"mmm-yyy")</f>
        <v>Jul-2024</v>
      </c>
      <c r="AA861" t="str">
        <f>IF(Table1[[#This Row],[ResolutionHours]]="","Pending",IF(Table1[[#This Row],[ResolutionHours]]&lt;=4,"0-4 Hours",IF(Table1[[#This Row],[ResolutionHours]]&lt;=8,"5-8 Hours",IF(Table1[[#This Row],[ResolutionHours]]&lt;=24,"9-24 Hours",IF(Table1[[#This Row],[ResolutionHours]]&lt;=48,"25-48 Hours","48+ Hours")))))</f>
        <v>25-48 Hours</v>
      </c>
      <c r="AB861">
        <f>IF(Table1[[#This Row],[ResolutionHours]]="","",Table1[[#This Row],[ResolutionHours]]-Table1[[#This Row],[SLATargetHours]])</f>
        <v>-16.96</v>
      </c>
    </row>
    <row r="862" spans="1:28" x14ac:dyDescent="0.25">
      <c r="A862" t="s">
        <v>2548</v>
      </c>
      <c r="B862" t="s">
        <v>2126</v>
      </c>
      <c r="C862" s="1">
        <v>45495.520671296297</v>
      </c>
      <c r="D862" t="s">
        <v>87</v>
      </c>
      <c r="E862" t="s">
        <v>2142</v>
      </c>
      <c r="F862" t="s">
        <v>130</v>
      </c>
      <c r="G862" t="s">
        <v>2128</v>
      </c>
      <c r="H862" t="s">
        <v>63</v>
      </c>
      <c r="I862" t="s">
        <v>82</v>
      </c>
      <c r="J862" t="s">
        <v>132</v>
      </c>
      <c r="K862">
        <v>72</v>
      </c>
      <c r="L862">
        <v>8.84</v>
      </c>
      <c r="N862" s="1"/>
      <c r="O862" t="s">
        <v>57</v>
      </c>
      <c r="P862">
        <v>12635.5</v>
      </c>
      <c r="Q862" t="s">
        <v>58</v>
      </c>
      <c r="R862" t="s">
        <v>92</v>
      </c>
      <c r="S862" t="s">
        <v>68</v>
      </c>
      <c r="T862" t="s">
        <v>61</v>
      </c>
      <c r="U862" t="s">
        <v>49</v>
      </c>
      <c r="V862" t="s">
        <v>49</v>
      </c>
      <c r="W862" t="s">
        <v>57</v>
      </c>
      <c r="X862">
        <f>YEAR(Table1[[#This Row],[BookingDate]])</f>
        <v>2024</v>
      </c>
      <c r="Y862" t="str">
        <f>TEXT(Table1[[#This Row],[BookingDate]],"mmm")</f>
        <v>Jul</v>
      </c>
      <c r="Z862" t="str">
        <f>TEXT(Table1[[#This Row],[BookingDate]],"mmm-yyy")</f>
        <v>Jul-2024</v>
      </c>
      <c r="AA862" t="str">
        <f>IF(Table1[[#This Row],[ResolutionHours]]="","Pending",IF(Table1[[#This Row],[ResolutionHours]]&lt;=4,"0-4 Hours",IF(Table1[[#This Row],[ResolutionHours]]&lt;=8,"5-8 Hours",IF(Table1[[#This Row],[ResolutionHours]]&lt;=24,"9-24 Hours",IF(Table1[[#This Row],[ResolutionHours]]&lt;=48,"25-48 Hours","48+ Hours")))))</f>
        <v>Pending</v>
      </c>
      <c r="AB862" t="str">
        <f>IF(Table1[[#This Row],[ResolutionHours]]="","",Table1[[#This Row],[ResolutionHours]]-Table1[[#This Row],[SLATargetHours]])</f>
        <v/>
      </c>
    </row>
    <row r="863" spans="1:28" x14ac:dyDescent="0.25">
      <c r="A863" t="s">
        <v>1212</v>
      </c>
      <c r="B863" t="s">
        <v>1116</v>
      </c>
      <c r="C863" s="1">
        <v>45495.650023148148</v>
      </c>
      <c r="D863" t="s">
        <v>87</v>
      </c>
      <c r="E863" t="s">
        <v>1117</v>
      </c>
      <c r="F863" t="s">
        <v>90</v>
      </c>
      <c r="G863" t="s">
        <v>1118</v>
      </c>
      <c r="H863" t="s">
        <v>54</v>
      </c>
      <c r="I863" t="s">
        <v>41</v>
      </c>
      <c r="J863" t="s">
        <v>118</v>
      </c>
      <c r="K863">
        <v>72</v>
      </c>
      <c r="L863">
        <v>6.3</v>
      </c>
      <c r="N863" s="1"/>
      <c r="O863" t="s">
        <v>57</v>
      </c>
      <c r="P863">
        <v>12632.4</v>
      </c>
      <c r="Q863" t="s">
        <v>44</v>
      </c>
      <c r="R863" t="s">
        <v>59</v>
      </c>
      <c r="S863" t="s">
        <v>79</v>
      </c>
      <c r="T863" t="s">
        <v>47</v>
      </c>
      <c r="U863" t="s">
        <v>49</v>
      </c>
      <c r="V863" t="s">
        <v>49</v>
      </c>
      <c r="W863" t="s">
        <v>57</v>
      </c>
      <c r="X863">
        <f>YEAR(Table1[[#This Row],[BookingDate]])</f>
        <v>2024</v>
      </c>
      <c r="Y863" t="str">
        <f>TEXT(Table1[[#This Row],[BookingDate]],"mmm")</f>
        <v>Jul</v>
      </c>
      <c r="Z863" t="str">
        <f>TEXT(Table1[[#This Row],[BookingDate]],"mmm-yyy")</f>
        <v>Jul-2024</v>
      </c>
      <c r="AA863" t="str">
        <f>IF(Table1[[#This Row],[ResolutionHours]]="","Pending",IF(Table1[[#This Row],[ResolutionHours]]&lt;=4,"0-4 Hours",IF(Table1[[#This Row],[ResolutionHours]]&lt;=8,"5-8 Hours",IF(Table1[[#This Row],[ResolutionHours]]&lt;=24,"9-24 Hours",IF(Table1[[#This Row],[ResolutionHours]]&lt;=48,"25-48 Hours","48+ Hours")))))</f>
        <v>Pending</v>
      </c>
      <c r="AB863" t="str">
        <f>IF(Table1[[#This Row],[ResolutionHours]]="","",Table1[[#This Row],[ResolutionHours]]-Table1[[#This Row],[SLATargetHours]])</f>
        <v/>
      </c>
    </row>
    <row r="864" spans="1:28" x14ac:dyDescent="0.25">
      <c r="A864" t="s">
        <v>2634</v>
      </c>
      <c r="B864" t="s">
        <v>2126</v>
      </c>
      <c r="C864" s="1">
        <v>45495.758506944447</v>
      </c>
      <c r="D864" t="s">
        <v>51</v>
      </c>
      <c r="E864" t="s">
        <v>2138</v>
      </c>
      <c r="F864" t="s">
        <v>38</v>
      </c>
      <c r="G864" t="s">
        <v>2128</v>
      </c>
      <c r="H864" t="s">
        <v>40</v>
      </c>
      <c r="I864" t="s">
        <v>73</v>
      </c>
      <c r="J864" t="s">
        <v>83</v>
      </c>
      <c r="K864">
        <v>24</v>
      </c>
      <c r="L864">
        <v>5.0599999999999996</v>
      </c>
      <c r="M864">
        <v>52.85</v>
      </c>
      <c r="N864" s="1">
        <v>45497.960383495367</v>
      </c>
      <c r="O864" t="s">
        <v>128</v>
      </c>
      <c r="P864">
        <v>52.85</v>
      </c>
      <c r="Q864" t="s">
        <v>58</v>
      </c>
      <c r="R864" t="s">
        <v>114</v>
      </c>
      <c r="S864" t="s">
        <v>79</v>
      </c>
      <c r="T864" t="s">
        <v>97</v>
      </c>
      <c r="U864" t="s">
        <v>49</v>
      </c>
      <c r="V864" t="s">
        <v>49</v>
      </c>
      <c r="W864" t="s">
        <v>128</v>
      </c>
      <c r="X864">
        <f>YEAR(Table1[[#This Row],[BookingDate]])</f>
        <v>2024</v>
      </c>
      <c r="Y864" t="str">
        <f>TEXT(Table1[[#This Row],[BookingDate]],"mmm")</f>
        <v>Jul</v>
      </c>
      <c r="Z864" t="str">
        <f>TEXT(Table1[[#This Row],[BookingDate]],"mmm-yyy")</f>
        <v>Jul-2024</v>
      </c>
      <c r="AA864" t="str">
        <f>IF(Table1[[#This Row],[ResolutionHours]]="","Pending",IF(Table1[[#This Row],[ResolutionHours]]&lt;=4,"0-4 Hours",IF(Table1[[#This Row],[ResolutionHours]]&lt;=8,"5-8 Hours",IF(Table1[[#This Row],[ResolutionHours]]&lt;=24,"9-24 Hours",IF(Table1[[#This Row],[ResolutionHours]]&lt;=48,"25-48 Hours","48+ Hours")))))</f>
        <v>48+ Hours</v>
      </c>
      <c r="AB864">
        <f>IF(Table1[[#This Row],[ResolutionHours]]="","",Table1[[#This Row],[ResolutionHours]]-Table1[[#This Row],[SLATargetHours]])</f>
        <v>28.85</v>
      </c>
    </row>
    <row r="865" spans="1:28" x14ac:dyDescent="0.25">
      <c r="A865" t="s">
        <v>2467</v>
      </c>
      <c r="B865" t="s">
        <v>2126</v>
      </c>
      <c r="C865" s="1">
        <v>45495.87363425926</v>
      </c>
      <c r="D865" t="s">
        <v>87</v>
      </c>
      <c r="E865" t="s">
        <v>2136</v>
      </c>
      <c r="F865" t="s">
        <v>126</v>
      </c>
      <c r="G865" t="s">
        <v>2128</v>
      </c>
      <c r="H865" t="s">
        <v>40</v>
      </c>
      <c r="I865" t="s">
        <v>82</v>
      </c>
      <c r="J865" t="s">
        <v>65</v>
      </c>
      <c r="K865">
        <v>72</v>
      </c>
      <c r="L865">
        <v>2.75</v>
      </c>
      <c r="M865">
        <v>40.4</v>
      </c>
      <c r="N865" s="1">
        <v>45497.556786759262</v>
      </c>
      <c r="O865" t="s">
        <v>43</v>
      </c>
      <c r="P865">
        <v>40.4</v>
      </c>
      <c r="Q865" t="s">
        <v>66</v>
      </c>
      <c r="R865" t="s">
        <v>92</v>
      </c>
      <c r="S865" t="s">
        <v>46</v>
      </c>
      <c r="T865" t="s">
        <v>85</v>
      </c>
      <c r="U865" t="s">
        <v>49</v>
      </c>
      <c r="V865" t="s">
        <v>49</v>
      </c>
      <c r="W865" t="s">
        <v>43</v>
      </c>
      <c r="X865">
        <f>YEAR(Table1[[#This Row],[BookingDate]])</f>
        <v>2024</v>
      </c>
      <c r="Y865" t="str">
        <f>TEXT(Table1[[#This Row],[BookingDate]],"mmm")</f>
        <v>Jul</v>
      </c>
      <c r="Z865" t="str">
        <f>TEXT(Table1[[#This Row],[BookingDate]],"mmm-yyy")</f>
        <v>Jul-2024</v>
      </c>
      <c r="AA865" t="str">
        <f>IF(Table1[[#This Row],[ResolutionHours]]="","Pending",IF(Table1[[#This Row],[ResolutionHours]]&lt;=4,"0-4 Hours",IF(Table1[[#This Row],[ResolutionHours]]&lt;=8,"5-8 Hours",IF(Table1[[#This Row],[ResolutionHours]]&lt;=24,"9-24 Hours",IF(Table1[[#This Row],[ResolutionHours]]&lt;=48,"25-48 Hours","48+ Hours")))))</f>
        <v>25-48 Hours</v>
      </c>
      <c r="AB865">
        <f>IF(Table1[[#This Row],[ResolutionHours]]="","",Table1[[#This Row],[ResolutionHours]]-Table1[[#This Row],[SLATargetHours]])</f>
        <v>-31.6</v>
      </c>
    </row>
    <row r="866" spans="1:28" x14ac:dyDescent="0.25">
      <c r="A866" t="s">
        <v>3002</v>
      </c>
      <c r="B866" t="s">
        <v>2126</v>
      </c>
      <c r="C866" s="1">
        <v>45496.161296296297</v>
      </c>
      <c r="D866" t="s">
        <v>36</v>
      </c>
      <c r="E866" t="s">
        <v>2163</v>
      </c>
      <c r="F866" t="s">
        <v>72</v>
      </c>
      <c r="G866" t="s">
        <v>2128</v>
      </c>
      <c r="H866" t="s">
        <v>40</v>
      </c>
      <c r="I866" t="s">
        <v>46</v>
      </c>
      <c r="J866" t="s">
        <v>110</v>
      </c>
      <c r="K866">
        <v>48</v>
      </c>
      <c r="L866">
        <v>2.0699999999999998</v>
      </c>
      <c r="M866">
        <v>20.260000000000002</v>
      </c>
      <c r="N866" s="1">
        <v>45497.005535462973</v>
      </c>
      <c r="O866" t="s">
        <v>43</v>
      </c>
      <c r="P866">
        <v>20.260000000000002</v>
      </c>
      <c r="Q866" t="s">
        <v>66</v>
      </c>
      <c r="R866" t="s">
        <v>59</v>
      </c>
      <c r="S866" t="s">
        <v>96</v>
      </c>
      <c r="T866" t="s">
        <v>75</v>
      </c>
      <c r="U866" t="s">
        <v>49</v>
      </c>
      <c r="V866" t="s">
        <v>49</v>
      </c>
      <c r="W866" t="s">
        <v>43</v>
      </c>
      <c r="X866">
        <f>YEAR(Table1[[#This Row],[BookingDate]])</f>
        <v>2024</v>
      </c>
      <c r="Y866" t="str">
        <f>TEXT(Table1[[#This Row],[BookingDate]],"mmm")</f>
        <v>Jul</v>
      </c>
      <c r="Z866" t="str">
        <f>TEXT(Table1[[#This Row],[BookingDate]],"mmm-yyy")</f>
        <v>Jul-2024</v>
      </c>
      <c r="AA866" t="str">
        <f>IF(Table1[[#This Row],[ResolutionHours]]="","Pending",IF(Table1[[#This Row],[ResolutionHours]]&lt;=4,"0-4 Hours",IF(Table1[[#This Row],[ResolutionHours]]&lt;=8,"5-8 Hours",IF(Table1[[#This Row],[ResolutionHours]]&lt;=24,"9-24 Hours",IF(Table1[[#This Row],[ResolutionHours]]&lt;=48,"25-48 Hours","48+ Hours")))))</f>
        <v>9-24 Hours</v>
      </c>
      <c r="AB866">
        <f>IF(Table1[[#This Row],[ResolutionHours]]="","",Table1[[#This Row],[ResolutionHours]]-Table1[[#This Row],[SLATargetHours]])</f>
        <v>-27.74</v>
      </c>
    </row>
    <row r="867" spans="1:28" x14ac:dyDescent="0.25">
      <c r="A867" t="s">
        <v>527</v>
      </c>
      <c r="B867" t="s">
        <v>35</v>
      </c>
      <c r="C867" s="1">
        <v>45496.16646990741</v>
      </c>
      <c r="D867" t="s">
        <v>51</v>
      </c>
      <c r="E867" t="s">
        <v>77</v>
      </c>
      <c r="F867" t="s">
        <v>72</v>
      </c>
      <c r="G867" t="s">
        <v>39</v>
      </c>
      <c r="H867" t="s">
        <v>40</v>
      </c>
      <c r="I867" t="s">
        <v>41</v>
      </c>
      <c r="J867" t="s">
        <v>56</v>
      </c>
      <c r="K867">
        <v>24</v>
      </c>
      <c r="L867">
        <v>0.81</v>
      </c>
      <c r="M867">
        <v>2.99</v>
      </c>
      <c r="N867" s="1">
        <v>45496.291126921293</v>
      </c>
      <c r="O867" t="s">
        <v>43</v>
      </c>
      <c r="P867">
        <v>2.99</v>
      </c>
      <c r="Q867" t="s">
        <v>44</v>
      </c>
      <c r="R867" t="s">
        <v>114</v>
      </c>
      <c r="S867" t="s">
        <v>60</v>
      </c>
      <c r="T867" t="s">
        <v>69</v>
      </c>
      <c r="U867" t="s">
        <v>49</v>
      </c>
      <c r="V867" t="s">
        <v>49</v>
      </c>
      <c r="W867" t="s">
        <v>43</v>
      </c>
      <c r="X867">
        <f>YEAR(Table1[[#This Row],[BookingDate]])</f>
        <v>2024</v>
      </c>
      <c r="Y867" t="str">
        <f>TEXT(Table1[[#This Row],[BookingDate]],"mmm")</f>
        <v>Jul</v>
      </c>
      <c r="Z867" t="str">
        <f>TEXT(Table1[[#This Row],[BookingDate]],"mmm-yyy")</f>
        <v>Jul-2024</v>
      </c>
      <c r="AA867" t="str">
        <f>IF(Table1[[#This Row],[ResolutionHours]]="","Pending",IF(Table1[[#This Row],[ResolutionHours]]&lt;=4,"0-4 Hours",IF(Table1[[#This Row],[ResolutionHours]]&lt;=8,"5-8 Hours",IF(Table1[[#This Row],[ResolutionHours]]&lt;=24,"9-24 Hours",IF(Table1[[#This Row],[ResolutionHours]]&lt;=48,"25-48 Hours","48+ Hours")))))</f>
        <v>0-4 Hours</v>
      </c>
      <c r="AB867">
        <f>IF(Table1[[#This Row],[ResolutionHours]]="","",Table1[[#This Row],[ResolutionHours]]-Table1[[#This Row],[SLATargetHours]])</f>
        <v>-21.009999999999998</v>
      </c>
    </row>
    <row r="868" spans="1:28" x14ac:dyDescent="0.25">
      <c r="A868" t="s">
        <v>2186</v>
      </c>
      <c r="B868" t="s">
        <v>2126</v>
      </c>
      <c r="C868" s="1">
        <v>45496.634108796286</v>
      </c>
      <c r="D868" t="s">
        <v>36</v>
      </c>
      <c r="E868" t="s">
        <v>2136</v>
      </c>
      <c r="F868" t="s">
        <v>72</v>
      </c>
      <c r="G868" t="s">
        <v>2128</v>
      </c>
      <c r="H868" t="s">
        <v>40</v>
      </c>
      <c r="I868" t="s">
        <v>82</v>
      </c>
      <c r="J868" t="s">
        <v>99</v>
      </c>
      <c r="K868">
        <v>48</v>
      </c>
      <c r="L868">
        <v>1.87</v>
      </c>
      <c r="M868">
        <v>113.97</v>
      </c>
      <c r="N868" s="1">
        <v>45501.382901793979</v>
      </c>
      <c r="O868" t="s">
        <v>128</v>
      </c>
      <c r="P868">
        <v>113.97</v>
      </c>
      <c r="Q868" t="s">
        <v>44</v>
      </c>
      <c r="R868" t="s">
        <v>45</v>
      </c>
      <c r="S868" t="s">
        <v>46</v>
      </c>
      <c r="T868" t="s">
        <v>115</v>
      </c>
      <c r="U868" t="s">
        <v>48</v>
      </c>
      <c r="V868" t="s">
        <v>49</v>
      </c>
      <c r="W868" t="s">
        <v>128</v>
      </c>
      <c r="X868">
        <f>YEAR(Table1[[#This Row],[BookingDate]])</f>
        <v>2024</v>
      </c>
      <c r="Y868" t="str">
        <f>TEXT(Table1[[#This Row],[BookingDate]],"mmm")</f>
        <v>Jul</v>
      </c>
      <c r="Z868" t="str">
        <f>TEXT(Table1[[#This Row],[BookingDate]],"mmm-yyy")</f>
        <v>Jul-2024</v>
      </c>
      <c r="AA868" t="str">
        <f>IF(Table1[[#This Row],[ResolutionHours]]="","Pending",IF(Table1[[#This Row],[ResolutionHours]]&lt;=4,"0-4 Hours",IF(Table1[[#This Row],[ResolutionHours]]&lt;=8,"5-8 Hours",IF(Table1[[#This Row],[ResolutionHours]]&lt;=24,"9-24 Hours",IF(Table1[[#This Row],[ResolutionHours]]&lt;=48,"25-48 Hours","48+ Hours")))))</f>
        <v>48+ Hours</v>
      </c>
      <c r="AB868">
        <f>IF(Table1[[#This Row],[ResolutionHours]]="","",Table1[[#This Row],[ResolutionHours]]-Table1[[#This Row],[SLATargetHours]])</f>
        <v>65.97</v>
      </c>
    </row>
    <row r="869" spans="1:28" x14ac:dyDescent="0.25">
      <c r="A869" t="s">
        <v>513</v>
      </c>
      <c r="B869" t="s">
        <v>35</v>
      </c>
      <c r="C869" s="1">
        <v>45497.051793981482</v>
      </c>
      <c r="D869" t="s">
        <v>51</v>
      </c>
      <c r="E869" t="s">
        <v>52</v>
      </c>
      <c r="F869" t="s">
        <v>72</v>
      </c>
      <c r="G869" t="s">
        <v>39</v>
      </c>
      <c r="H869" t="s">
        <v>54</v>
      </c>
      <c r="I869" t="s">
        <v>46</v>
      </c>
      <c r="J869" t="s">
        <v>91</v>
      </c>
      <c r="K869">
        <v>24</v>
      </c>
      <c r="L869">
        <v>2.6</v>
      </c>
      <c r="N869" s="1"/>
      <c r="O869" t="s">
        <v>57</v>
      </c>
      <c r="P869">
        <v>12598.76</v>
      </c>
      <c r="Q869" t="s">
        <v>44</v>
      </c>
      <c r="R869" t="s">
        <v>114</v>
      </c>
      <c r="S869" t="s">
        <v>68</v>
      </c>
      <c r="T869" t="s">
        <v>61</v>
      </c>
      <c r="U869" t="s">
        <v>49</v>
      </c>
      <c r="V869" t="s">
        <v>49</v>
      </c>
      <c r="W869" t="s">
        <v>57</v>
      </c>
      <c r="X869">
        <f>YEAR(Table1[[#This Row],[BookingDate]])</f>
        <v>2024</v>
      </c>
      <c r="Y869" t="str">
        <f>TEXT(Table1[[#This Row],[BookingDate]],"mmm")</f>
        <v>Jul</v>
      </c>
      <c r="Z869" t="str">
        <f>TEXT(Table1[[#This Row],[BookingDate]],"mmm-yyy")</f>
        <v>Jul-2024</v>
      </c>
      <c r="AA869" t="str">
        <f>IF(Table1[[#This Row],[ResolutionHours]]="","Pending",IF(Table1[[#This Row],[ResolutionHours]]&lt;=4,"0-4 Hours",IF(Table1[[#This Row],[ResolutionHours]]&lt;=8,"5-8 Hours",IF(Table1[[#This Row],[ResolutionHours]]&lt;=24,"9-24 Hours",IF(Table1[[#This Row],[ResolutionHours]]&lt;=48,"25-48 Hours","48+ Hours")))))</f>
        <v>Pending</v>
      </c>
      <c r="AB869" t="str">
        <f>IF(Table1[[#This Row],[ResolutionHours]]="","",Table1[[#This Row],[ResolutionHours]]-Table1[[#This Row],[SLATargetHours]])</f>
        <v/>
      </c>
    </row>
    <row r="870" spans="1:28" x14ac:dyDescent="0.25">
      <c r="A870" t="s">
        <v>3059</v>
      </c>
      <c r="B870" t="s">
        <v>2126</v>
      </c>
      <c r="C870" s="1">
        <v>45497.179201388892</v>
      </c>
      <c r="D870" t="s">
        <v>36</v>
      </c>
      <c r="E870" t="s">
        <v>2130</v>
      </c>
      <c r="F870" t="s">
        <v>90</v>
      </c>
      <c r="G870" t="s">
        <v>2128</v>
      </c>
      <c r="H870" t="s">
        <v>54</v>
      </c>
      <c r="I870" t="s">
        <v>73</v>
      </c>
      <c r="J870" t="s">
        <v>74</v>
      </c>
      <c r="K870">
        <v>48</v>
      </c>
      <c r="L870">
        <v>3.56</v>
      </c>
      <c r="N870" s="1"/>
      <c r="O870" t="s">
        <v>57</v>
      </c>
      <c r="P870">
        <v>12595.7</v>
      </c>
      <c r="Q870" t="s">
        <v>58</v>
      </c>
      <c r="R870" t="s">
        <v>92</v>
      </c>
      <c r="S870" t="s">
        <v>96</v>
      </c>
      <c r="T870" t="s">
        <v>115</v>
      </c>
      <c r="U870" t="s">
        <v>49</v>
      </c>
      <c r="V870" t="s">
        <v>49</v>
      </c>
      <c r="W870" t="s">
        <v>57</v>
      </c>
      <c r="X870">
        <f>YEAR(Table1[[#This Row],[BookingDate]])</f>
        <v>2024</v>
      </c>
      <c r="Y870" t="str">
        <f>TEXT(Table1[[#This Row],[BookingDate]],"mmm")</f>
        <v>Jul</v>
      </c>
      <c r="Z870" t="str">
        <f>TEXT(Table1[[#This Row],[BookingDate]],"mmm-yyy")</f>
        <v>Jul-2024</v>
      </c>
      <c r="AA870" t="str">
        <f>IF(Table1[[#This Row],[ResolutionHours]]="","Pending",IF(Table1[[#This Row],[ResolutionHours]]&lt;=4,"0-4 Hours",IF(Table1[[#This Row],[ResolutionHours]]&lt;=8,"5-8 Hours",IF(Table1[[#This Row],[ResolutionHours]]&lt;=24,"9-24 Hours",IF(Table1[[#This Row],[ResolutionHours]]&lt;=48,"25-48 Hours","48+ Hours")))))</f>
        <v>Pending</v>
      </c>
      <c r="AB870" t="str">
        <f>IF(Table1[[#This Row],[ResolutionHours]]="","",Table1[[#This Row],[ResolutionHours]]-Table1[[#This Row],[SLATargetHours]])</f>
        <v/>
      </c>
    </row>
    <row r="871" spans="1:28" x14ac:dyDescent="0.25">
      <c r="A871" t="s">
        <v>428</v>
      </c>
      <c r="B871" t="s">
        <v>35</v>
      </c>
      <c r="C871" s="1">
        <v>45497.581886574073</v>
      </c>
      <c r="D871" t="s">
        <v>36</v>
      </c>
      <c r="E871" t="s">
        <v>81</v>
      </c>
      <c r="F871" t="s">
        <v>126</v>
      </c>
      <c r="G871" t="s">
        <v>39</v>
      </c>
      <c r="H871" t="s">
        <v>40</v>
      </c>
      <c r="I871" t="s">
        <v>73</v>
      </c>
      <c r="J871" t="s">
        <v>113</v>
      </c>
      <c r="K871">
        <v>48</v>
      </c>
      <c r="L871">
        <v>0.64</v>
      </c>
      <c r="M871">
        <v>21.06</v>
      </c>
      <c r="N871" s="1">
        <v>45498.459233865738</v>
      </c>
      <c r="O871" t="s">
        <v>43</v>
      </c>
      <c r="P871">
        <v>21.06</v>
      </c>
      <c r="Q871" t="s">
        <v>44</v>
      </c>
      <c r="R871" t="s">
        <v>67</v>
      </c>
      <c r="S871" t="s">
        <v>68</v>
      </c>
      <c r="T871" t="s">
        <v>93</v>
      </c>
      <c r="U871" t="s">
        <v>49</v>
      </c>
      <c r="V871" t="s">
        <v>49</v>
      </c>
      <c r="W871" t="s">
        <v>43</v>
      </c>
      <c r="X871">
        <f>YEAR(Table1[[#This Row],[BookingDate]])</f>
        <v>2024</v>
      </c>
      <c r="Y871" t="str">
        <f>TEXT(Table1[[#This Row],[BookingDate]],"mmm")</f>
        <v>Jul</v>
      </c>
      <c r="Z871" t="str">
        <f>TEXT(Table1[[#This Row],[BookingDate]],"mmm-yyy")</f>
        <v>Jul-2024</v>
      </c>
      <c r="AA871" t="str">
        <f>IF(Table1[[#This Row],[ResolutionHours]]="","Pending",IF(Table1[[#This Row],[ResolutionHours]]&lt;=4,"0-4 Hours",IF(Table1[[#This Row],[ResolutionHours]]&lt;=8,"5-8 Hours",IF(Table1[[#This Row],[ResolutionHours]]&lt;=24,"9-24 Hours",IF(Table1[[#This Row],[ResolutionHours]]&lt;=48,"25-48 Hours","48+ Hours")))))</f>
        <v>9-24 Hours</v>
      </c>
      <c r="AB871">
        <f>IF(Table1[[#This Row],[ResolutionHours]]="","",Table1[[#This Row],[ResolutionHours]]-Table1[[#This Row],[SLATargetHours]])</f>
        <v>-26.94</v>
      </c>
    </row>
    <row r="872" spans="1:28" x14ac:dyDescent="0.25">
      <c r="A872" t="s">
        <v>266</v>
      </c>
      <c r="B872" t="s">
        <v>35</v>
      </c>
      <c r="C872" s="1">
        <v>45497.691620370373</v>
      </c>
      <c r="D872" t="s">
        <v>36</v>
      </c>
      <c r="E872" t="s">
        <v>37</v>
      </c>
      <c r="F872" t="s">
        <v>90</v>
      </c>
      <c r="G872" t="s">
        <v>39</v>
      </c>
      <c r="H872" t="s">
        <v>40</v>
      </c>
      <c r="I872" t="s">
        <v>64</v>
      </c>
      <c r="J872" t="s">
        <v>132</v>
      </c>
      <c r="K872">
        <v>48</v>
      </c>
      <c r="L872">
        <v>4.53</v>
      </c>
      <c r="M872">
        <v>46.55</v>
      </c>
      <c r="N872" s="1">
        <v>45499.631223796299</v>
      </c>
      <c r="O872" t="s">
        <v>43</v>
      </c>
      <c r="P872">
        <v>46.55</v>
      </c>
      <c r="Q872" t="s">
        <v>44</v>
      </c>
      <c r="R872" t="s">
        <v>45</v>
      </c>
      <c r="S872" t="s">
        <v>96</v>
      </c>
      <c r="T872" t="s">
        <v>85</v>
      </c>
      <c r="U872" t="s">
        <v>49</v>
      </c>
      <c r="V872" t="s">
        <v>49</v>
      </c>
      <c r="W872" t="s">
        <v>43</v>
      </c>
      <c r="X872">
        <f>YEAR(Table1[[#This Row],[BookingDate]])</f>
        <v>2024</v>
      </c>
      <c r="Y872" t="str">
        <f>TEXT(Table1[[#This Row],[BookingDate]],"mmm")</f>
        <v>Jul</v>
      </c>
      <c r="Z872" t="str">
        <f>TEXT(Table1[[#This Row],[BookingDate]],"mmm-yyy")</f>
        <v>Jul-2024</v>
      </c>
      <c r="AA872" t="str">
        <f>IF(Table1[[#This Row],[ResolutionHours]]="","Pending",IF(Table1[[#This Row],[ResolutionHours]]&lt;=4,"0-4 Hours",IF(Table1[[#This Row],[ResolutionHours]]&lt;=8,"5-8 Hours",IF(Table1[[#This Row],[ResolutionHours]]&lt;=24,"9-24 Hours",IF(Table1[[#This Row],[ResolutionHours]]&lt;=48,"25-48 Hours","48+ Hours")))))</f>
        <v>25-48 Hours</v>
      </c>
      <c r="AB872">
        <f>IF(Table1[[#This Row],[ResolutionHours]]="","",Table1[[#This Row],[ResolutionHours]]-Table1[[#This Row],[SLATargetHours]])</f>
        <v>-1.4500000000000028</v>
      </c>
    </row>
    <row r="873" spans="1:28" x14ac:dyDescent="0.25">
      <c r="A873" t="s">
        <v>1342</v>
      </c>
      <c r="B873" t="s">
        <v>1116</v>
      </c>
      <c r="C873" s="1">
        <v>45497.783009259263</v>
      </c>
      <c r="D873" t="s">
        <v>36</v>
      </c>
      <c r="E873" t="s">
        <v>1140</v>
      </c>
      <c r="F873" t="s">
        <v>72</v>
      </c>
      <c r="G873" t="s">
        <v>1118</v>
      </c>
      <c r="H873" t="s">
        <v>109</v>
      </c>
      <c r="I873" t="s">
        <v>46</v>
      </c>
      <c r="J873" t="s">
        <v>160</v>
      </c>
      <c r="K873">
        <v>48</v>
      </c>
      <c r="L873">
        <v>3.19</v>
      </c>
      <c r="M873">
        <v>12.1</v>
      </c>
      <c r="N873" s="1">
        <v>45498.287143020832</v>
      </c>
      <c r="O873" t="s">
        <v>43</v>
      </c>
      <c r="P873">
        <v>12.1</v>
      </c>
      <c r="Q873" t="s">
        <v>58</v>
      </c>
      <c r="R873" t="s">
        <v>45</v>
      </c>
      <c r="S873" t="s">
        <v>60</v>
      </c>
      <c r="T873" t="s">
        <v>100</v>
      </c>
      <c r="U873" t="s">
        <v>49</v>
      </c>
      <c r="V873" t="s">
        <v>49</v>
      </c>
      <c r="W873" t="s">
        <v>43</v>
      </c>
      <c r="X873">
        <f>YEAR(Table1[[#This Row],[BookingDate]])</f>
        <v>2024</v>
      </c>
      <c r="Y873" t="str">
        <f>TEXT(Table1[[#This Row],[BookingDate]],"mmm")</f>
        <v>Jul</v>
      </c>
      <c r="Z873" t="str">
        <f>TEXT(Table1[[#This Row],[BookingDate]],"mmm-yyy")</f>
        <v>Jul-2024</v>
      </c>
      <c r="AA873" t="str">
        <f>IF(Table1[[#This Row],[ResolutionHours]]="","Pending",IF(Table1[[#This Row],[ResolutionHours]]&lt;=4,"0-4 Hours",IF(Table1[[#This Row],[ResolutionHours]]&lt;=8,"5-8 Hours",IF(Table1[[#This Row],[ResolutionHours]]&lt;=24,"9-24 Hours",IF(Table1[[#This Row],[ResolutionHours]]&lt;=48,"25-48 Hours","48+ Hours")))))</f>
        <v>9-24 Hours</v>
      </c>
      <c r="AB873">
        <f>IF(Table1[[#This Row],[ResolutionHours]]="","",Table1[[#This Row],[ResolutionHours]]-Table1[[#This Row],[SLATargetHours]])</f>
        <v>-35.9</v>
      </c>
    </row>
    <row r="874" spans="1:28" x14ac:dyDescent="0.25">
      <c r="A874" t="s">
        <v>1312</v>
      </c>
      <c r="B874" t="s">
        <v>1116</v>
      </c>
      <c r="C874" s="1">
        <v>45497.948946759258</v>
      </c>
      <c r="D874" t="s">
        <v>51</v>
      </c>
      <c r="E874" t="s">
        <v>1129</v>
      </c>
      <c r="F874" t="s">
        <v>130</v>
      </c>
      <c r="G874" t="s">
        <v>1118</v>
      </c>
      <c r="H874" t="s">
        <v>54</v>
      </c>
      <c r="I874" t="s">
        <v>46</v>
      </c>
      <c r="J874" t="s">
        <v>88</v>
      </c>
      <c r="K874">
        <v>24</v>
      </c>
      <c r="L874">
        <v>3.74</v>
      </c>
      <c r="N874" s="1"/>
      <c r="O874" t="s">
        <v>57</v>
      </c>
      <c r="P874">
        <v>12577.23</v>
      </c>
      <c r="Q874" t="s">
        <v>58</v>
      </c>
      <c r="R874" t="s">
        <v>92</v>
      </c>
      <c r="S874" t="s">
        <v>79</v>
      </c>
      <c r="T874" t="s">
        <v>121</v>
      </c>
      <c r="U874" t="s">
        <v>49</v>
      </c>
      <c r="V874" t="s">
        <v>49</v>
      </c>
      <c r="W874" t="s">
        <v>57</v>
      </c>
      <c r="X874">
        <f>YEAR(Table1[[#This Row],[BookingDate]])</f>
        <v>2024</v>
      </c>
      <c r="Y874" t="str">
        <f>TEXT(Table1[[#This Row],[BookingDate]],"mmm")</f>
        <v>Jul</v>
      </c>
      <c r="Z874" t="str">
        <f>TEXT(Table1[[#This Row],[BookingDate]],"mmm-yyy")</f>
        <v>Jul-2024</v>
      </c>
      <c r="AA874" t="str">
        <f>IF(Table1[[#This Row],[ResolutionHours]]="","Pending",IF(Table1[[#This Row],[ResolutionHours]]&lt;=4,"0-4 Hours",IF(Table1[[#This Row],[ResolutionHours]]&lt;=8,"5-8 Hours",IF(Table1[[#This Row],[ResolutionHours]]&lt;=24,"9-24 Hours",IF(Table1[[#This Row],[ResolutionHours]]&lt;=48,"25-48 Hours","48+ Hours")))))</f>
        <v>Pending</v>
      </c>
      <c r="AB874" t="str">
        <f>IF(Table1[[#This Row],[ResolutionHours]]="","",Table1[[#This Row],[ResolutionHours]]-Table1[[#This Row],[SLATargetHours]])</f>
        <v/>
      </c>
    </row>
    <row r="875" spans="1:28" x14ac:dyDescent="0.25">
      <c r="A875" t="s">
        <v>2398</v>
      </c>
      <c r="B875" t="s">
        <v>2126</v>
      </c>
      <c r="C875" s="1">
        <v>45498.261759259258</v>
      </c>
      <c r="D875" t="s">
        <v>87</v>
      </c>
      <c r="E875" t="s">
        <v>2134</v>
      </c>
      <c r="F875" t="s">
        <v>95</v>
      </c>
      <c r="G875" t="s">
        <v>2128</v>
      </c>
      <c r="H875" t="s">
        <v>40</v>
      </c>
      <c r="I875" t="s">
        <v>46</v>
      </c>
      <c r="J875" t="s">
        <v>118</v>
      </c>
      <c r="K875">
        <v>72</v>
      </c>
      <c r="L875">
        <v>1.47</v>
      </c>
      <c r="M875">
        <v>38.159999999999997</v>
      </c>
      <c r="N875" s="1">
        <v>45499.851603726849</v>
      </c>
      <c r="O875" t="s">
        <v>43</v>
      </c>
      <c r="P875">
        <v>38.159999999999997</v>
      </c>
      <c r="Q875" t="s">
        <v>44</v>
      </c>
      <c r="R875" t="s">
        <v>92</v>
      </c>
      <c r="S875" t="s">
        <v>79</v>
      </c>
      <c r="T875" t="s">
        <v>93</v>
      </c>
      <c r="U875" t="s">
        <v>49</v>
      </c>
      <c r="V875" t="s">
        <v>49</v>
      </c>
      <c r="W875" t="s">
        <v>43</v>
      </c>
      <c r="X875">
        <f>YEAR(Table1[[#This Row],[BookingDate]])</f>
        <v>2024</v>
      </c>
      <c r="Y875" t="str">
        <f>TEXT(Table1[[#This Row],[BookingDate]],"mmm")</f>
        <v>Jul</v>
      </c>
      <c r="Z875" t="str">
        <f>TEXT(Table1[[#This Row],[BookingDate]],"mmm-yyy")</f>
        <v>Jul-2024</v>
      </c>
      <c r="AA875" t="str">
        <f>IF(Table1[[#This Row],[ResolutionHours]]="","Pending",IF(Table1[[#This Row],[ResolutionHours]]&lt;=4,"0-4 Hours",IF(Table1[[#This Row],[ResolutionHours]]&lt;=8,"5-8 Hours",IF(Table1[[#This Row],[ResolutionHours]]&lt;=24,"9-24 Hours",IF(Table1[[#This Row],[ResolutionHours]]&lt;=48,"25-48 Hours","48+ Hours")))))</f>
        <v>25-48 Hours</v>
      </c>
      <c r="AB875">
        <f>IF(Table1[[#This Row],[ResolutionHours]]="","",Table1[[#This Row],[ResolutionHours]]-Table1[[#This Row],[SLATargetHours]])</f>
        <v>-33.840000000000003</v>
      </c>
    </row>
    <row r="876" spans="1:28" x14ac:dyDescent="0.25">
      <c r="A876" t="s">
        <v>687</v>
      </c>
      <c r="B876" t="s">
        <v>35</v>
      </c>
      <c r="C876" s="1">
        <v>45498.345324074071</v>
      </c>
      <c r="D876" t="s">
        <v>108</v>
      </c>
      <c r="E876" t="s">
        <v>105</v>
      </c>
      <c r="F876" t="s">
        <v>53</v>
      </c>
      <c r="G876" t="s">
        <v>39</v>
      </c>
      <c r="H876" t="s">
        <v>54</v>
      </c>
      <c r="I876" t="s">
        <v>82</v>
      </c>
      <c r="J876" t="s">
        <v>88</v>
      </c>
      <c r="K876">
        <v>4</v>
      </c>
      <c r="L876">
        <v>0.1</v>
      </c>
      <c r="N876" s="1"/>
      <c r="O876" t="s">
        <v>57</v>
      </c>
      <c r="P876">
        <v>12567.71</v>
      </c>
      <c r="Q876" t="s">
        <v>111</v>
      </c>
      <c r="R876" t="s">
        <v>114</v>
      </c>
      <c r="S876" t="s">
        <v>79</v>
      </c>
      <c r="T876" t="s">
        <v>69</v>
      </c>
      <c r="U876" t="s">
        <v>49</v>
      </c>
      <c r="V876" t="s">
        <v>49</v>
      </c>
      <c r="W876" t="s">
        <v>57</v>
      </c>
      <c r="X876">
        <f>YEAR(Table1[[#This Row],[BookingDate]])</f>
        <v>2024</v>
      </c>
      <c r="Y876" t="str">
        <f>TEXT(Table1[[#This Row],[BookingDate]],"mmm")</f>
        <v>Jul</v>
      </c>
      <c r="Z876" t="str">
        <f>TEXT(Table1[[#This Row],[BookingDate]],"mmm-yyy")</f>
        <v>Jul-2024</v>
      </c>
      <c r="AA876" t="str">
        <f>IF(Table1[[#This Row],[ResolutionHours]]="","Pending",IF(Table1[[#This Row],[ResolutionHours]]&lt;=4,"0-4 Hours",IF(Table1[[#This Row],[ResolutionHours]]&lt;=8,"5-8 Hours",IF(Table1[[#This Row],[ResolutionHours]]&lt;=24,"9-24 Hours",IF(Table1[[#This Row],[ResolutionHours]]&lt;=48,"25-48 Hours","48+ Hours")))))</f>
        <v>Pending</v>
      </c>
      <c r="AB876" t="str">
        <f>IF(Table1[[#This Row],[ResolutionHours]]="","",Table1[[#This Row],[ResolutionHours]]-Table1[[#This Row],[SLATargetHours]])</f>
        <v/>
      </c>
    </row>
    <row r="877" spans="1:28" x14ac:dyDescent="0.25">
      <c r="A877" t="s">
        <v>1892</v>
      </c>
      <c r="B877" t="s">
        <v>1116</v>
      </c>
      <c r="C877" s="1">
        <v>45499.302499999998</v>
      </c>
      <c r="D877" t="s">
        <v>36</v>
      </c>
      <c r="E877" t="s">
        <v>1126</v>
      </c>
      <c r="F877" t="s">
        <v>95</v>
      </c>
      <c r="G877" t="s">
        <v>1118</v>
      </c>
      <c r="H877" t="s">
        <v>40</v>
      </c>
      <c r="I877" t="s">
        <v>82</v>
      </c>
      <c r="J877" t="s">
        <v>83</v>
      </c>
      <c r="K877">
        <v>48</v>
      </c>
      <c r="L877">
        <v>4.1100000000000003</v>
      </c>
      <c r="M877">
        <v>31.17</v>
      </c>
      <c r="N877" s="1">
        <v>45500.601337395827</v>
      </c>
      <c r="O877" t="s">
        <v>43</v>
      </c>
      <c r="P877">
        <v>31.17</v>
      </c>
      <c r="Q877" t="s">
        <v>44</v>
      </c>
      <c r="R877" t="s">
        <v>67</v>
      </c>
      <c r="S877" t="s">
        <v>68</v>
      </c>
      <c r="T877" t="s">
        <v>100</v>
      </c>
      <c r="U877" t="s">
        <v>49</v>
      </c>
      <c r="V877" t="s">
        <v>49</v>
      </c>
      <c r="W877" t="s">
        <v>43</v>
      </c>
      <c r="X877">
        <f>YEAR(Table1[[#This Row],[BookingDate]])</f>
        <v>2024</v>
      </c>
      <c r="Y877" t="str">
        <f>TEXT(Table1[[#This Row],[BookingDate]],"mmm")</f>
        <v>Jul</v>
      </c>
      <c r="Z877" t="str">
        <f>TEXT(Table1[[#This Row],[BookingDate]],"mmm-yyy")</f>
        <v>Jul-2024</v>
      </c>
      <c r="AA877" t="str">
        <f>IF(Table1[[#This Row],[ResolutionHours]]="","Pending",IF(Table1[[#This Row],[ResolutionHours]]&lt;=4,"0-4 Hours",IF(Table1[[#This Row],[ResolutionHours]]&lt;=8,"5-8 Hours",IF(Table1[[#This Row],[ResolutionHours]]&lt;=24,"9-24 Hours",IF(Table1[[#This Row],[ResolutionHours]]&lt;=48,"25-48 Hours","48+ Hours")))))</f>
        <v>25-48 Hours</v>
      </c>
      <c r="AB877">
        <f>IF(Table1[[#This Row],[ResolutionHours]]="","",Table1[[#This Row],[ResolutionHours]]-Table1[[#This Row],[SLATargetHours]])</f>
        <v>-16.829999999999998</v>
      </c>
    </row>
    <row r="878" spans="1:28" x14ac:dyDescent="0.25">
      <c r="A878" t="s">
        <v>928</v>
      </c>
      <c r="B878" t="s">
        <v>35</v>
      </c>
      <c r="C878" s="1">
        <v>45499.537060185183</v>
      </c>
      <c r="D878" t="s">
        <v>36</v>
      </c>
      <c r="E878" t="s">
        <v>71</v>
      </c>
      <c r="F878" t="s">
        <v>72</v>
      </c>
      <c r="G878" t="s">
        <v>39</v>
      </c>
      <c r="H878" t="s">
        <v>54</v>
      </c>
      <c r="I878" t="s">
        <v>55</v>
      </c>
      <c r="J878" t="s">
        <v>157</v>
      </c>
      <c r="K878">
        <v>48</v>
      </c>
      <c r="L878">
        <v>4.45</v>
      </c>
      <c r="N878" s="1"/>
      <c r="O878" t="s">
        <v>57</v>
      </c>
      <c r="P878">
        <v>12539.11</v>
      </c>
      <c r="Q878" t="s">
        <v>44</v>
      </c>
      <c r="R878" t="s">
        <v>92</v>
      </c>
      <c r="S878" t="s">
        <v>46</v>
      </c>
      <c r="T878" t="s">
        <v>75</v>
      </c>
      <c r="U878" t="s">
        <v>49</v>
      </c>
      <c r="V878" t="s">
        <v>49</v>
      </c>
      <c r="W878" t="s">
        <v>57</v>
      </c>
      <c r="X878">
        <f>YEAR(Table1[[#This Row],[BookingDate]])</f>
        <v>2024</v>
      </c>
      <c r="Y878" t="str">
        <f>TEXT(Table1[[#This Row],[BookingDate]],"mmm")</f>
        <v>Jul</v>
      </c>
      <c r="Z878" t="str">
        <f>TEXT(Table1[[#This Row],[BookingDate]],"mmm-yyy")</f>
        <v>Jul-2024</v>
      </c>
      <c r="AA878" t="str">
        <f>IF(Table1[[#This Row],[ResolutionHours]]="","Pending",IF(Table1[[#This Row],[ResolutionHours]]&lt;=4,"0-4 Hours",IF(Table1[[#This Row],[ResolutionHours]]&lt;=8,"5-8 Hours",IF(Table1[[#This Row],[ResolutionHours]]&lt;=24,"9-24 Hours",IF(Table1[[#This Row],[ResolutionHours]]&lt;=48,"25-48 Hours","48+ Hours")))))</f>
        <v>Pending</v>
      </c>
      <c r="AB878" t="str">
        <f>IF(Table1[[#This Row],[ResolutionHours]]="","",Table1[[#This Row],[ResolutionHours]]-Table1[[#This Row],[SLATargetHours]])</f>
        <v/>
      </c>
    </row>
    <row r="879" spans="1:28" x14ac:dyDescent="0.25">
      <c r="A879" t="s">
        <v>413</v>
      </c>
      <c r="B879" t="s">
        <v>35</v>
      </c>
      <c r="C879" s="1">
        <v>45500.012592592589</v>
      </c>
      <c r="D879" t="s">
        <v>36</v>
      </c>
      <c r="E879" t="s">
        <v>105</v>
      </c>
      <c r="F879" t="s">
        <v>72</v>
      </c>
      <c r="G879" t="s">
        <v>39</v>
      </c>
      <c r="H879" t="s">
        <v>40</v>
      </c>
      <c r="I879" t="s">
        <v>64</v>
      </c>
      <c r="J879" t="s">
        <v>134</v>
      </c>
      <c r="K879">
        <v>48</v>
      </c>
      <c r="L879">
        <v>3.86</v>
      </c>
      <c r="M879">
        <v>9.8800000000000008</v>
      </c>
      <c r="N879" s="1">
        <v>45500.424257106482</v>
      </c>
      <c r="O879" t="s">
        <v>43</v>
      </c>
      <c r="P879">
        <v>9.8800000000000008</v>
      </c>
      <c r="Q879" t="s">
        <v>58</v>
      </c>
      <c r="R879" t="s">
        <v>92</v>
      </c>
      <c r="S879" t="s">
        <v>46</v>
      </c>
      <c r="T879" t="s">
        <v>100</v>
      </c>
      <c r="U879" t="s">
        <v>49</v>
      </c>
      <c r="V879" t="s">
        <v>49</v>
      </c>
      <c r="W879" t="s">
        <v>43</v>
      </c>
      <c r="X879">
        <f>YEAR(Table1[[#This Row],[BookingDate]])</f>
        <v>2024</v>
      </c>
      <c r="Y879" t="str">
        <f>TEXT(Table1[[#This Row],[BookingDate]],"mmm")</f>
        <v>Jul</v>
      </c>
      <c r="Z879" t="str">
        <f>TEXT(Table1[[#This Row],[BookingDate]],"mmm-yyy")</f>
        <v>Jul-2024</v>
      </c>
      <c r="AA879" t="str">
        <f>IF(Table1[[#This Row],[ResolutionHours]]="","Pending",IF(Table1[[#This Row],[ResolutionHours]]&lt;=4,"0-4 Hours",IF(Table1[[#This Row],[ResolutionHours]]&lt;=8,"5-8 Hours",IF(Table1[[#This Row],[ResolutionHours]]&lt;=24,"9-24 Hours",IF(Table1[[#This Row],[ResolutionHours]]&lt;=48,"25-48 Hours","48+ Hours")))))</f>
        <v>9-24 Hours</v>
      </c>
      <c r="AB879">
        <f>IF(Table1[[#This Row],[ResolutionHours]]="","",Table1[[#This Row],[ResolutionHours]]-Table1[[#This Row],[SLATargetHours]])</f>
        <v>-38.119999999999997</v>
      </c>
    </row>
    <row r="880" spans="1:28" x14ac:dyDescent="0.25">
      <c r="A880" t="s">
        <v>648</v>
      </c>
      <c r="B880" t="s">
        <v>35</v>
      </c>
      <c r="C880" s="1">
        <v>45500.130370370367</v>
      </c>
      <c r="D880" t="s">
        <v>87</v>
      </c>
      <c r="E880" t="s">
        <v>37</v>
      </c>
      <c r="F880" t="s">
        <v>72</v>
      </c>
      <c r="G880" t="s">
        <v>39</v>
      </c>
      <c r="H880" t="s">
        <v>54</v>
      </c>
      <c r="I880" t="s">
        <v>41</v>
      </c>
      <c r="J880" t="s">
        <v>74</v>
      </c>
      <c r="K880">
        <v>72</v>
      </c>
      <c r="L880">
        <v>15.18</v>
      </c>
      <c r="N880" s="1"/>
      <c r="O880" t="s">
        <v>57</v>
      </c>
      <c r="P880">
        <v>12524.87</v>
      </c>
      <c r="Q880" t="s">
        <v>44</v>
      </c>
      <c r="R880" t="s">
        <v>114</v>
      </c>
      <c r="S880" t="s">
        <v>68</v>
      </c>
      <c r="T880" t="s">
        <v>69</v>
      </c>
      <c r="U880" t="s">
        <v>49</v>
      </c>
      <c r="V880" t="s">
        <v>49</v>
      </c>
      <c r="W880" t="s">
        <v>57</v>
      </c>
      <c r="X880">
        <f>YEAR(Table1[[#This Row],[BookingDate]])</f>
        <v>2024</v>
      </c>
      <c r="Y880" t="str">
        <f>TEXT(Table1[[#This Row],[BookingDate]],"mmm")</f>
        <v>Jul</v>
      </c>
      <c r="Z880" t="str">
        <f>TEXT(Table1[[#This Row],[BookingDate]],"mmm-yyy")</f>
        <v>Jul-2024</v>
      </c>
      <c r="AA880" t="str">
        <f>IF(Table1[[#This Row],[ResolutionHours]]="","Pending",IF(Table1[[#This Row],[ResolutionHours]]&lt;=4,"0-4 Hours",IF(Table1[[#This Row],[ResolutionHours]]&lt;=8,"5-8 Hours",IF(Table1[[#This Row],[ResolutionHours]]&lt;=24,"9-24 Hours",IF(Table1[[#This Row],[ResolutionHours]]&lt;=48,"25-48 Hours","48+ Hours")))))</f>
        <v>Pending</v>
      </c>
      <c r="AB880" t="str">
        <f>IF(Table1[[#This Row],[ResolutionHours]]="","",Table1[[#This Row],[ResolutionHours]]-Table1[[#This Row],[SLATargetHours]])</f>
        <v/>
      </c>
    </row>
    <row r="881" spans="1:28" x14ac:dyDescent="0.25">
      <c r="A881" t="s">
        <v>1878</v>
      </c>
      <c r="B881" t="s">
        <v>1116</v>
      </c>
      <c r="C881" s="1">
        <v>45500.897407407407</v>
      </c>
      <c r="D881" t="s">
        <v>51</v>
      </c>
      <c r="E881" t="s">
        <v>1131</v>
      </c>
      <c r="F881" t="s">
        <v>130</v>
      </c>
      <c r="G881" t="s">
        <v>1118</v>
      </c>
      <c r="H881" t="s">
        <v>109</v>
      </c>
      <c r="I881" t="s">
        <v>46</v>
      </c>
      <c r="J881" t="s">
        <v>118</v>
      </c>
      <c r="K881">
        <v>24</v>
      </c>
      <c r="L881">
        <v>1.97</v>
      </c>
      <c r="M881">
        <v>36.950000000000003</v>
      </c>
      <c r="N881" s="1">
        <v>45502.436997731478</v>
      </c>
      <c r="O881" t="s">
        <v>128</v>
      </c>
      <c r="P881">
        <v>36.950000000000003</v>
      </c>
      <c r="Q881" t="s">
        <v>44</v>
      </c>
      <c r="R881" t="s">
        <v>92</v>
      </c>
      <c r="S881" t="s">
        <v>96</v>
      </c>
      <c r="T881" t="s">
        <v>61</v>
      </c>
      <c r="U881" t="s">
        <v>49</v>
      </c>
      <c r="V881" t="s">
        <v>49</v>
      </c>
      <c r="W881" t="s">
        <v>128</v>
      </c>
      <c r="X881">
        <f>YEAR(Table1[[#This Row],[BookingDate]])</f>
        <v>2024</v>
      </c>
      <c r="Y881" t="str">
        <f>TEXT(Table1[[#This Row],[BookingDate]],"mmm")</f>
        <v>Jul</v>
      </c>
      <c r="Z881" t="str">
        <f>TEXT(Table1[[#This Row],[BookingDate]],"mmm-yyy")</f>
        <v>Jul-2024</v>
      </c>
      <c r="AA881" t="str">
        <f>IF(Table1[[#This Row],[ResolutionHours]]="","Pending",IF(Table1[[#This Row],[ResolutionHours]]&lt;=4,"0-4 Hours",IF(Table1[[#This Row],[ResolutionHours]]&lt;=8,"5-8 Hours",IF(Table1[[#This Row],[ResolutionHours]]&lt;=24,"9-24 Hours",IF(Table1[[#This Row],[ResolutionHours]]&lt;=48,"25-48 Hours","48+ Hours")))))</f>
        <v>25-48 Hours</v>
      </c>
      <c r="AB881">
        <f>IF(Table1[[#This Row],[ResolutionHours]]="","",Table1[[#This Row],[ResolutionHours]]-Table1[[#This Row],[SLATargetHours]])</f>
        <v>12.950000000000003</v>
      </c>
    </row>
    <row r="882" spans="1:28" x14ac:dyDescent="0.25">
      <c r="A882" t="s">
        <v>2435</v>
      </c>
      <c r="B882" t="s">
        <v>2126</v>
      </c>
      <c r="C882" s="1">
        <v>45501.296273148153</v>
      </c>
      <c r="D882" t="s">
        <v>36</v>
      </c>
      <c r="E882" t="s">
        <v>2142</v>
      </c>
      <c r="F882" t="s">
        <v>126</v>
      </c>
      <c r="G882" t="s">
        <v>2128</v>
      </c>
      <c r="H882" t="s">
        <v>63</v>
      </c>
      <c r="I882" t="s">
        <v>41</v>
      </c>
      <c r="J882" t="s">
        <v>99</v>
      </c>
      <c r="K882">
        <v>48</v>
      </c>
      <c r="L882">
        <v>6.85</v>
      </c>
      <c r="N882" s="1"/>
      <c r="O882" t="s">
        <v>57</v>
      </c>
      <c r="P882">
        <v>12496.89</v>
      </c>
      <c r="Q882" t="s">
        <v>58</v>
      </c>
      <c r="R882" t="s">
        <v>59</v>
      </c>
      <c r="S882" t="s">
        <v>79</v>
      </c>
      <c r="T882" t="s">
        <v>121</v>
      </c>
      <c r="U882" t="s">
        <v>49</v>
      </c>
      <c r="V882" t="s">
        <v>49</v>
      </c>
      <c r="W882" t="s">
        <v>57</v>
      </c>
      <c r="X882">
        <f>YEAR(Table1[[#This Row],[BookingDate]])</f>
        <v>2024</v>
      </c>
      <c r="Y882" t="str">
        <f>TEXT(Table1[[#This Row],[BookingDate]],"mmm")</f>
        <v>Jul</v>
      </c>
      <c r="Z882" t="str">
        <f>TEXT(Table1[[#This Row],[BookingDate]],"mmm-yyy")</f>
        <v>Jul-2024</v>
      </c>
      <c r="AA882" t="str">
        <f>IF(Table1[[#This Row],[ResolutionHours]]="","Pending",IF(Table1[[#This Row],[ResolutionHours]]&lt;=4,"0-4 Hours",IF(Table1[[#This Row],[ResolutionHours]]&lt;=8,"5-8 Hours",IF(Table1[[#This Row],[ResolutionHours]]&lt;=24,"9-24 Hours",IF(Table1[[#This Row],[ResolutionHours]]&lt;=48,"25-48 Hours","48+ Hours")))))</f>
        <v>Pending</v>
      </c>
      <c r="AB882" t="str">
        <f>IF(Table1[[#This Row],[ResolutionHours]]="","",Table1[[#This Row],[ResolutionHours]]-Table1[[#This Row],[SLATargetHours]])</f>
        <v/>
      </c>
    </row>
    <row r="883" spans="1:28" x14ac:dyDescent="0.25">
      <c r="A883" t="s">
        <v>564</v>
      </c>
      <c r="B883" t="s">
        <v>35</v>
      </c>
      <c r="C883" s="1">
        <v>45501.392187500001</v>
      </c>
      <c r="D883" t="s">
        <v>51</v>
      </c>
      <c r="E883" t="s">
        <v>102</v>
      </c>
      <c r="F883" t="s">
        <v>95</v>
      </c>
      <c r="G883" t="s">
        <v>39</v>
      </c>
      <c r="H883" t="s">
        <v>54</v>
      </c>
      <c r="I883" t="s">
        <v>82</v>
      </c>
      <c r="J883" t="s">
        <v>160</v>
      </c>
      <c r="K883">
        <v>24</v>
      </c>
      <c r="L883">
        <v>0.85</v>
      </c>
      <c r="N883" s="1"/>
      <c r="O883" t="s">
        <v>57</v>
      </c>
      <c r="P883">
        <v>12494.59</v>
      </c>
      <c r="Q883" t="s">
        <v>58</v>
      </c>
      <c r="R883" t="s">
        <v>59</v>
      </c>
      <c r="S883" t="s">
        <v>79</v>
      </c>
      <c r="T883" t="s">
        <v>69</v>
      </c>
      <c r="U883" t="s">
        <v>49</v>
      </c>
      <c r="V883" t="s">
        <v>49</v>
      </c>
      <c r="W883" t="s">
        <v>57</v>
      </c>
      <c r="X883">
        <f>YEAR(Table1[[#This Row],[BookingDate]])</f>
        <v>2024</v>
      </c>
      <c r="Y883" t="str">
        <f>TEXT(Table1[[#This Row],[BookingDate]],"mmm")</f>
        <v>Jul</v>
      </c>
      <c r="Z883" t="str">
        <f>TEXT(Table1[[#This Row],[BookingDate]],"mmm-yyy")</f>
        <v>Jul-2024</v>
      </c>
      <c r="AA883" t="str">
        <f>IF(Table1[[#This Row],[ResolutionHours]]="","Pending",IF(Table1[[#This Row],[ResolutionHours]]&lt;=4,"0-4 Hours",IF(Table1[[#This Row],[ResolutionHours]]&lt;=8,"5-8 Hours",IF(Table1[[#This Row],[ResolutionHours]]&lt;=24,"9-24 Hours",IF(Table1[[#This Row],[ResolutionHours]]&lt;=48,"25-48 Hours","48+ Hours")))))</f>
        <v>Pending</v>
      </c>
      <c r="AB883" t="str">
        <f>IF(Table1[[#This Row],[ResolutionHours]]="","",Table1[[#This Row],[ResolutionHours]]-Table1[[#This Row],[SLATargetHours]])</f>
        <v/>
      </c>
    </row>
    <row r="884" spans="1:28" x14ac:dyDescent="0.25">
      <c r="A884" t="s">
        <v>1721</v>
      </c>
      <c r="B884" t="s">
        <v>1116</v>
      </c>
      <c r="C884" s="1">
        <v>45502.019247685188</v>
      </c>
      <c r="D884" t="s">
        <v>36</v>
      </c>
      <c r="E884" t="s">
        <v>1131</v>
      </c>
      <c r="F884" t="s">
        <v>72</v>
      </c>
      <c r="G884" t="s">
        <v>1118</v>
      </c>
      <c r="H884" t="s">
        <v>40</v>
      </c>
      <c r="I884" t="s">
        <v>64</v>
      </c>
      <c r="J884" t="s">
        <v>88</v>
      </c>
      <c r="K884">
        <v>48</v>
      </c>
      <c r="L884">
        <v>3.76</v>
      </c>
      <c r="M884">
        <v>13.08</v>
      </c>
      <c r="N884" s="1">
        <v>45502.564094247682</v>
      </c>
      <c r="O884" t="s">
        <v>43</v>
      </c>
      <c r="P884">
        <v>13.08</v>
      </c>
      <c r="Q884" t="s">
        <v>44</v>
      </c>
      <c r="R884" t="s">
        <v>92</v>
      </c>
      <c r="S884" t="s">
        <v>60</v>
      </c>
      <c r="T884" t="s">
        <v>85</v>
      </c>
      <c r="U884" t="s">
        <v>49</v>
      </c>
      <c r="V884" t="s">
        <v>49</v>
      </c>
      <c r="W884" t="s">
        <v>43</v>
      </c>
      <c r="X884">
        <f>YEAR(Table1[[#This Row],[BookingDate]])</f>
        <v>2024</v>
      </c>
      <c r="Y884" t="str">
        <f>TEXT(Table1[[#This Row],[BookingDate]],"mmm")</f>
        <v>Jul</v>
      </c>
      <c r="Z884" t="str">
        <f>TEXT(Table1[[#This Row],[BookingDate]],"mmm-yyy")</f>
        <v>Jul-2024</v>
      </c>
      <c r="AA884" t="str">
        <f>IF(Table1[[#This Row],[ResolutionHours]]="","Pending",IF(Table1[[#This Row],[ResolutionHours]]&lt;=4,"0-4 Hours",IF(Table1[[#This Row],[ResolutionHours]]&lt;=8,"5-8 Hours",IF(Table1[[#This Row],[ResolutionHours]]&lt;=24,"9-24 Hours",IF(Table1[[#This Row],[ResolutionHours]]&lt;=48,"25-48 Hours","48+ Hours")))))</f>
        <v>9-24 Hours</v>
      </c>
      <c r="AB884">
        <f>IF(Table1[[#This Row],[ResolutionHours]]="","",Table1[[#This Row],[ResolutionHours]]-Table1[[#This Row],[SLATargetHours]])</f>
        <v>-34.92</v>
      </c>
    </row>
    <row r="885" spans="1:28" x14ac:dyDescent="0.25">
      <c r="A885" t="s">
        <v>969</v>
      </c>
      <c r="B885" t="s">
        <v>35</v>
      </c>
      <c r="C885" s="1">
        <v>45502.381493055553</v>
      </c>
      <c r="D885" t="s">
        <v>51</v>
      </c>
      <c r="E885" t="s">
        <v>52</v>
      </c>
      <c r="F885" t="s">
        <v>126</v>
      </c>
      <c r="G885" t="s">
        <v>39</v>
      </c>
      <c r="H885" t="s">
        <v>40</v>
      </c>
      <c r="I885" t="s">
        <v>64</v>
      </c>
      <c r="J885" t="s">
        <v>56</v>
      </c>
      <c r="K885">
        <v>24</v>
      </c>
      <c r="L885">
        <v>4.28</v>
      </c>
      <c r="M885">
        <v>14.93</v>
      </c>
      <c r="N885" s="1">
        <v>45503.003486805559</v>
      </c>
      <c r="O885" t="s">
        <v>43</v>
      </c>
      <c r="P885">
        <v>14.93</v>
      </c>
      <c r="Q885" t="s">
        <v>58</v>
      </c>
      <c r="R885" t="s">
        <v>92</v>
      </c>
      <c r="S885" t="s">
        <v>46</v>
      </c>
      <c r="T885" t="s">
        <v>75</v>
      </c>
      <c r="U885" t="s">
        <v>49</v>
      </c>
      <c r="V885" t="s">
        <v>49</v>
      </c>
      <c r="W885" t="s">
        <v>43</v>
      </c>
      <c r="X885">
        <f>YEAR(Table1[[#This Row],[BookingDate]])</f>
        <v>2024</v>
      </c>
      <c r="Y885" t="str">
        <f>TEXT(Table1[[#This Row],[BookingDate]],"mmm")</f>
        <v>Jul</v>
      </c>
      <c r="Z885" t="str">
        <f>TEXT(Table1[[#This Row],[BookingDate]],"mmm-yyy")</f>
        <v>Jul-2024</v>
      </c>
      <c r="AA885" t="str">
        <f>IF(Table1[[#This Row],[ResolutionHours]]="","Pending",IF(Table1[[#This Row],[ResolutionHours]]&lt;=4,"0-4 Hours",IF(Table1[[#This Row],[ResolutionHours]]&lt;=8,"5-8 Hours",IF(Table1[[#This Row],[ResolutionHours]]&lt;=24,"9-24 Hours",IF(Table1[[#This Row],[ResolutionHours]]&lt;=48,"25-48 Hours","48+ Hours")))))</f>
        <v>9-24 Hours</v>
      </c>
      <c r="AB885">
        <f>IF(Table1[[#This Row],[ResolutionHours]]="","",Table1[[#This Row],[ResolutionHours]]-Table1[[#This Row],[SLATargetHours]])</f>
        <v>-9.07</v>
      </c>
    </row>
    <row r="886" spans="1:28" x14ac:dyDescent="0.25">
      <c r="A886" t="s">
        <v>595</v>
      </c>
      <c r="B886" t="s">
        <v>35</v>
      </c>
      <c r="C886" s="1">
        <v>45502.478101851862</v>
      </c>
      <c r="D886" t="s">
        <v>104</v>
      </c>
      <c r="E886" t="s">
        <v>37</v>
      </c>
      <c r="F886" t="s">
        <v>126</v>
      </c>
      <c r="G886" t="s">
        <v>39</v>
      </c>
      <c r="H886" t="s">
        <v>40</v>
      </c>
      <c r="I886" t="s">
        <v>64</v>
      </c>
      <c r="J886" t="s">
        <v>42</v>
      </c>
      <c r="K886">
        <v>8</v>
      </c>
      <c r="L886">
        <v>1.93</v>
      </c>
      <c r="M886">
        <v>5.17</v>
      </c>
      <c r="N886" s="1">
        <v>45502.693718391201</v>
      </c>
      <c r="O886" t="s">
        <v>43</v>
      </c>
      <c r="P886">
        <v>5.17</v>
      </c>
      <c r="Q886" t="s">
        <v>58</v>
      </c>
      <c r="R886" t="s">
        <v>114</v>
      </c>
      <c r="S886" t="s">
        <v>96</v>
      </c>
      <c r="T886" t="s">
        <v>85</v>
      </c>
      <c r="U886" t="s">
        <v>49</v>
      </c>
      <c r="V886" t="s">
        <v>49</v>
      </c>
      <c r="W886" t="s">
        <v>43</v>
      </c>
      <c r="X886">
        <f>YEAR(Table1[[#This Row],[BookingDate]])</f>
        <v>2024</v>
      </c>
      <c r="Y886" t="str">
        <f>TEXT(Table1[[#This Row],[BookingDate]],"mmm")</f>
        <v>Jul</v>
      </c>
      <c r="Z886" t="str">
        <f>TEXT(Table1[[#This Row],[BookingDate]],"mmm-yyy")</f>
        <v>Jul-2024</v>
      </c>
      <c r="AA886" t="str">
        <f>IF(Table1[[#This Row],[ResolutionHours]]="","Pending",IF(Table1[[#This Row],[ResolutionHours]]&lt;=4,"0-4 Hours",IF(Table1[[#This Row],[ResolutionHours]]&lt;=8,"5-8 Hours",IF(Table1[[#This Row],[ResolutionHours]]&lt;=24,"9-24 Hours",IF(Table1[[#This Row],[ResolutionHours]]&lt;=48,"25-48 Hours","48+ Hours")))))</f>
        <v>5-8 Hours</v>
      </c>
      <c r="AB886">
        <f>IF(Table1[[#This Row],[ResolutionHours]]="","",Table1[[#This Row],[ResolutionHours]]-Table1[[#This Row],[SLATargetHours]])</f>
        <v>-2.83</v>
      </c>
    </row>
    <row r="887" spans="1:28" x14ac:dyDescent="0.25">
      <c r="A887" t="s">
        <v>774</v>
      </c>
      <c r="B887" t="s">
        <v>35</v>
      </c>
      <c r="C887" s="1">
        <v>45502.641747685193</v>
      </c>
      <c r="D887" t="s">
        <v>36</v>
      </c>
      <c r="E887" t="s">
        <v>37</v>
      </c>
      <c r="F887" t="s">
        <v>126</v>
      </c>
      <c r="G887" t="s">
        <v>39</v>
      </c>
      <c r="H887" t="s">
        <v>40</v>
      </c>
      <c r="I887" t="s">
        <v>64</v>
      </c>
      <c r="J887" t="s">
        <v>120</v>
      </c>
      <c r="K887">
        <v>48</v>
      </c>
      <c r="L887">
        <v>10.34</v>
      </c>
      <c r="M887">
        <v>32.76</v>
      </c>
      <c r="N887" s="1">
        <v>45504.006648287039</v>
      </c>
      <c r="O887" t="s">
        <v>43</v>
      </c>
      <c r="P887">
        <v>32.76</v>
      </c>
      <c r="Q887" t="s">
        <v>44</v>
      </c>
      <c r="R887" t="s">
        <v>45</v>
      </c>
      <c r="S887" t="s">
        <v>60</v>
      </c>
      <c r="T887" t="s">
        <v>47</v>
      </c>
      <c r="U887" t="s">
        <v>49</v>
      </c>
      <c r="V887" t="s">
        <v>49</v>
      </c>
      <c r="W887" t="s">
        <v>43</v>
      </c>
      <c r="X887">
        <f>YEAR(Table1[[#This Row],[BookingDate]])</f>
        <v>2024</v>
      </c>
      <c r="Y887" t="str">
        <f>TEXT(Table1[[#This Row],[BookingDate]],"mmm")</f>
        <v>Jul</v>
      </c>
      <c r="Z887" t="str">
        <f>TEXT(Table1[[#This Row],[BookingDate]],"mmm-yyy")</f>
        <v>Jul-2024</v>
      </c>
      <c r="AA887" t="str">
        <f>IF(Table1[[#This Row],[ResolutionHours]]="","Pending",IF(Table1[[#This Row],[ResolutionHours]]&lt;=4,"0-4 Hours",IF(Table1[[#This Row],[ResolutionHours]]&lt;=8,"5-8 Hours",IF(Table1[[#This Row],[ResolutionHours]]&lt;=24,"9-24 Hours",IF(Table1[[#This Row],[ResolutionHours]]&lt;=48,"25-48 Hours","48+ Hours")))))</f>
        <v>25-48 Hours</v>
      </c>
      <c r="AB887">
        <f>IF(Table1[[#This Row],[ResolutionHours]]="","",Table1[[#This Row],[ResolutionHours]]-Table1[[#This Row],[SLATargetHours]])</f>
        <v>-15.240000000000002</v>
      </c>
    </row>
    <row r="888" spans="1:28" x14ac:dyDescent="0.25">
      <c r="A888" t="s">
        <v>1730</v>
      </c>
      <c r="B888" t="s">
        <v>1116</v>
      </c>
      <c r="C888" s="1">
        <v>45502.761319444442</v>
      </c>
      <c r="D888" t="s">
        <v>104</v>
      </c>
      <c r="E888" t="s">
        <v>1126</v>
      </c>
      <c r="F888" t="s">
        <v>72</v>
      </c>
      <c r="G888" t="s">
        <v>1118</v>
      </c>
      <c r="H888" t="s">
        <v>40</v>
      </c>
      <c r="I888" t="s">
        <v>64</v>
      </c>
      <c r="J888" t="s">
        <v>120</v>
      </c>
      <c r="K888">
        <v>8</v>
      </c>
      <c r="L888">
        <v>3.03</v>
      </c>
      <c r="M888">
        <v>2.76</v>
      </c>
      <c r="N888" s="1">
        <v>45502.876455902777</v>
      </c>
      <c r="O888" t="s">
        <v>43</v>
      </c>
      <c r="P888">
        <v>2.76</v>
      </c>
      <c r="Q888" t="s">
        <v>58</v>
      </c>
      <c r="R888" t="s">
        <v>59</v>
      </c>
      <c r="S888" t="s">
        <v>68</v>
      </c>
      <c r="T888" t="s">
        <v>47</v>
      </c>
      <c r="U888" t="s">
        <v>49</v>
      </c>
      <c r="V888" t="s">
        <v>48</v>
      </c>
      <c r="W888" t="s">
        <v>43</v>
      </c>
      <c r="X888">
        <f>YEAR(Table1[[#This Row],[BookingDate]])</f>
        <v>2024</v>
      </c>
      <c r="Y888" t="str">
        <f>TEXT(Table1[[#This Row],[BookingDate]],"mmm")</f>
        <v>Jul</v>
      </c>
      <c r="Z888" t="str">
        <f>TEXT(Table1[[#This Row],[BookingDate]],"mmm-yyy")</f>
        <v>Jul-2024</v>
      </c>
      <c r="AA888" t="str">
        <f>IF(Table1[[#This Row],[ResolutionHours]]="","Pending",IF(Table1[[#This Row],[ResolutionHours]]&lt;=4,"0-4 Hours",IF(Table1[[#This Row],[ResolutionHours]]&lt;=8,"5-8 Hours",IF(Table1[[#This Row],[ResolutionHours]]&lt;=24,"9-24 Hours",IF(Table1[[#This Row],[ResolutionHours]]&lt;=48,"25-48 Hours","48+ Hours")))))</f>
        <v>0-4 Hours</v>
      </c>
      <c r="AB888">
        <f>IF(Table1[[#This Row],[ResolutionHours]]="","",Table1[[#This Row],[ResolutionHours]]-Table1[[#This Row],[SLATargetHours]])</f>
        <v>-5.24</v>
      </c>
    </row>
    <row r="889" spans="1:28" x14ac:dyDescent="0.25">
      <c r="A889" t="s">
        <v>210</v>
      </c>
      <c r="B889" t="s">
        <v>35</v>
      </c>
      <c r="C889" s="1">
        <v>45502.767835648148</v>
      </c>
      <c r="D889" t="s">
        <v>51</v>
      </c>
      <c r="E889" t="s">
        <v>77</v>
      </c>
      <c r="F889" t="s">
        <v>126</v>
      </c>
      <c r="G889" t="s">
        <v>39</v>
      </c>
      <c r="H889" t="s">
        <v>40</v>
      </c>
      <c r="I889" t="s">
        <v>41</v>
      </c>
      <c r="J889" t="s">
        <v>65</v>
      </c>
      <c r="K889">
        <v>24</v>
      </c>
      <c r="L889">
        <v>3.6</v>
      </c>
      <c r="M889">
        <v>11.07</v>
      </c>
      <c r="N889" s="1">
        <v>45503.229119340278</v>
      </c>
      <c r="O889" t="s">
        <v>43</v>
      </c>
      <c r="P889">
        <v>11.07</v>
      </c>
      <c r="Q889" t="s">
        <v>44</v>
      </c>
      <c r="R889" t="s">
        <v>59</v>
      </c>
      <c r="S889" t="s">
        <v>60</v>
      </c>
      <c r="T889" t="s">
        <v>47</v>
      </c>
      <c r="U889" t="s">
        <v>49</v>
      </c>
      <c r="V889" t="s">
        <v>49</v>
      </c>
      <c r="W889" t="s">
        <v>43</v>
      </c>
      <c r="X889">
        <f>YEAR(Table1[[#This Row],[BookingDate]])</f>
        <v>2024</v>
      </c>
      <c r="Y889" t="str">
        <f>TEXT(Table1[[#This Row],[BookingDate]],"mmm")</f>
        <v>Jul</v>
      </c>
      <c r="Z889" t="str">
        <f>TEXT(Table1[[#This Row],[BookingDate]],"mmm-yyy")</f>
        <v>Jul-2024</v>
      </c>
      <c r="AA889" t="str">
        <f>IF(Table1[[#This Row],[ResolutionHours]]="","Pending",IF(Table1[[#This Row],[ResolutionHours]]&lt;=4,"0-4 Hours",IF(Table1[[#This Row],[ResolutionHours]]&lt;=8,"5-8 Hours",IF(Table1[[#This Row],[ResolutionHours]]&lt;=24,"9-24 Hours",IF(Table1[[#This Row],[ResolutionHours]]&lt;=48,"25-48 Hours","48+ Hours")))))</f>
        <v>9-24 Hours</v>
      </c>
      <c r="AB889">
        <f>IF(Table1[[#This Row],[ResolutionHours]]="","",Table1[[#This Row],[ResolutionHours]]-Table1[[#This Row],[SLATargetHours]])</f>
        <v>-12.93</v>
      </c>
    </row>
    <row r="890" spans="1:28" x14ac:dyDescent="0.25">
      <c r="A890" t="s">
        <v>955</v>
      </c>
      <c r="B890" t="s">
        <v>35</v>
      </c>
      <c r="C890" s="1">
        <v>45503.192037037043</v>
      </c>
      <c r="D890" t="s">
        <v>51</v>
      </c>
      <c r="E890" t="s">
        <v>37</v>
      </c>
      <c r="F890" t="s">
        <v>53</v>
      </c>
      <c r="G890" t="s">
        <v>39</v>
      </c>
      <c r="H890" t="s">
        <v>40</v>
      </c>
      <c r="I890" t="s">
        <v>41</v>
      </c>
      <c r="J890" t="s">
        <v>78</v>
      </c>
      <c r="K890">
        <v>24</v>
      </c>
      <c r="L890">
        <v>0.45</v>
      </c>
      <c r="M890">
        <v>16.13</v>
      </c>
      <c r="N890" s="1">
        <v>45503.864055219907</v>
      </c>
      <c r="O890" t="s">
        <v>43</v>
      </c>
      <c r="P890">
        <v>16.13</v>
      </c>
      <c r="Q890" t="s">
        <v>58</v>
      </c>
      <c r="R890" t="s">
        <v>114</v>
      </c>
      <c r="S890" t="s">
        <v>79</v>
      </c>
      <c r="T890" t="s">
        <v>115</v>
      </c>
      <c r="U890" t="s">
        <v>49</v>
      </c>
      <c r="V890" t="s">
        <v>49</v>
      </c>
      <c r="W890" t="s">
        <v>43</v>
      </c>
      <c r="X890">
        <f>YEAR(Table1[[#This Row],[BookingDate]])</f>
        <v>2024</v>
      </c>
      <c r="Y890" t="str">
        <f>TEXT(Table1[[#This Row],[BookingDate]],"mmm")</f>
        <v>Jul</v>
      </c>
      <c r="Z890" t="str">
        <f>TEXT(Table1[[#This Row],[BookingDate]],"mmm-yyy")</f>
        <v>Jul-2024</v>
      </c>
      <c r="AA890" t="str">
        <f>IF(Table1[[#This Row],[ResolutionHours]]="","Pending",IF(Table1[[#This Row],[ResolutionHours]]&lt;=4,"0-4 Hours",IF(Table1[[#This Row],[ResolutionHours]]&lt;=8,"5-8 Hours",IF(Table1[[#This Row],[ResolutionHours]]&lt;=24,"9-24 Hours",IF(Table1[[#This Row],[ResolutionHours]]&lt;=48,"25-48 Hours","48+ Hours")))))</f>
        <v>9-24 Hours</v>
      </c>
      <c r="AB890">
        <f>IF(Table1[[#This Row],[ResolutionHours]]="","",Table1[[#This Row],[ResolutionHours]]-Table1[[#This Row],[SLATargetHours]])</f>
        <v>-7.870000000000001</v>
      </c>
    </row>
    <row r="891" spans="1:28" x14ac:dyDescent="0.25">
      <c r="A891" t="s">
        <v>1591</v>
      </c>
      <c r="B891" t="s">
        <v>1116</v>
      </c>
      <c r="C891" s="1">
        <v>45503.195879629631</v>
      </c>
      <c r="D891" t="s">
        <v>87</v>
      </c>
      <c r="E891" t="s">
        <v>1126</v>
      </c>
      <c r="F891" t="s">
        <v>72</v>
      </c>
      <c r="G891" t="s">
        <v>1118</v>
      </c>
      <c r="H891" t="s">
        <v>40</v>
      </c>
      <c r="I891" t="s">
        <v>55</v>
      </c>
      <c r="J891" t="s">
        <v>106</v>
      </c>
      <c r="K891">
        <v>72</v>
      </c>
      <c r="L891">
        <v>16.64</v>
      </c>
      <c r="M891">
        <v>40.78</v>
      </c>
      <c r="N891" s="1">
        <v>45504.89487866898</v>
      </c>
      <c r="O891" t="s">
        <v>43</v>
      </c>
      <c r="P891">
        <v>40.78</v>
      </c>
      <c r="Q891" t="s">
        <v>58</v>
      </c>
      <c r="R891" t="s">
        <v>92</v>
      </c>
      <c r="S891" t="s">
        <v>46</v>
      </c>
      <c r="T891" t="s">
        <v>61</v>
      </c>
      <c r="U891" t="s">
        <v>49</v>
      </c>
      <c r="V891" t="s">
        <v>49</v>
      </c>
      <c r="W891" t="s">
        <v>43</v>
      </c>
      <c r="X891">
        <f>YEAR(Table1[[#This Row],[BookingDate]])</f>
        <v>2024</v>
      </c>
      <c r="Y891" t="str">
        <f>TEXT(Table1[[#This Row],[BookingDate]],"mmm")</f>
        <v>Jul</v>
      </c>
      <c r="Z891" t="str">
        <f>TEXT(Table1[[#This Row],[BookingDate]],"mmm-yyy")</f>
        <v>Jul-2024</v>
      </c>
      <c r="AA891" t="str">
        <f>IF(Table1[[#This Row],[ResolutionHours]]="","Pending",IF(Table1[[#This Row],[ResolutionHours]]&lt;=4,"0-4 Hours",IF(Table1[[#This Row],[ResolutionHours]]&lt;=8,"5-8 Hours",IF(Table1[[#This Row],[ResolutionHours]]&lt;=24,"9-24 Hours",IF(Table1[[#This Row],[ResolutionHours]]&lt;=48,"25-48 Hours","48+ Hours")))))</f>
        <v>25-48 Hours</v>
      </c>
      <c r="AB891">
        <f>IF(Table1[[#This Row],[ResolutionHours]]="","",Table1[[#This Row],[ResolutionHours]]-Table1[[#This Row],[SLATargetHours]])</f>
        <v>-31.22</v>
      </c>
    </row>
    <row r="892" spans="1:28" x14ac:dyDescent="0.25">
      <c r="A892" t="s">
        <v>1880</v>
      </c>
      <c r="B892" t="s">
        <v>1116</v>
      </c>
      <c r="C892" s="1">
        <v>45503.859155092592</v>
      </c>
      <c r="D892" t="s">
        <v>36</v>
      </c>
      <c r="E892" t="s">
        <v>1140</v>
      </c>
      <c r="F892" t="s">
        <v>38</v>
      </c>
      <c r="G892" t="s">
        <v>1118</v>
      </c>
      <c r="H892" t="s">
        <v>40</v>
      </c>
      <c r="I892" t="s">
        <v>55</v>
      </c>
      <c r="J892" t="s">
        <v>160</v>
      </c>
      <c r="K892">
        <v>48</v>
      </c>
      <c r="L892">
        <v>3.08</v>
      </c>
      <c r="M892">
        <v>42.68</v>
      </c>
      <c r="N892" s="1">
        <v>45505.637615844913</v>
      </c>
      <c r="O892" t="s">
        <v>43</v>
      </c>
      <c r="P892">
        <v>42.68</v>
      </c>
      <c r="Q892" t="s">
        <v>66</v>
      </c>
      <c r="R892" t="s">
        <v>92</v>
      </c>
      <c r="S892" t="s">
        <v>96</v>
      </c>
      <c r="T892" t="s">
        <v>69</v>
      </c>
      <c r="U892" t="s">
        <v>49</v>
      </c>
      <c r="V892" t="s">
        <v>49</v>
      </c>
      <c r="W892" t="s">
        <v>43</v>
      </c>
      <c r="X892">
        <f>YEAR(Table1[[#This Row],[BookingDate]])</f>
        <v>2024</v>
      </c>
      <c r="Y892" t="str">
        <f>TEXT(Table1[[#This Row],[BookingDate]],"mmm")</f>
        <v>Jul</v>
      </c>
      <c r="Z892" t="str">
        <f>TEXT(Table1[[#This Row],[BookingDate]],"mmm-yyy")</f>
        <v>Jul-2024</v>
      </c>
      <c r="AA892" t="str">
        <f>IF(Table1[[#This Row],[ResolutionHours]]="","Pending",IF(Table1[[#This Row],[ResolutionHours]]&lt;=4,"0-4 Hours",IF(Table1[[#This Row],[ResolutionHours]]&lt;=8,"5-8 Hours",IF(Table1[[#This Row],[ResolutionHours]]&lt;=24,"9-24 Hours",IF(Table1[[#This Row],[ResolutionHours]]&lt;=48,"25-48 Hours","48+ Hours")))))</f>
        <v>25-48 Hours</v>
      </c>
      <c r="AB892">
        <f>IF(Table1[[#This Row],[ResolutionHours]]="","",Table1[[#This Row],[ResolutionHours]]-Table1[[#This Row],[SLATargetHours]])</f>
        <v>-5.32</v>
      </c>
    </row>
    <row r="893" spans="1:28" x14ac:dyDescent="0.25">
      <c r="A893" t="s">
        <v>609</v>
      </c>
      <c r="B893" t="s">
        <v>35</v>
      </c>
      <c r="C893" s="1">
        <v>45503.884594907409</v>
      </c>
      <c r="D893" t="s">
        <v>104</v>
      </c>
      <c r="E893" t="s">
        <v>81</v>
      </c>
      <c r="F893" t="s">
        <v>126</v>
      </c>
      <c r="G893" t="s">
        <v>39</v>
      </c>
      <c r="H893" t="s">
        <v>136</v>
      </c>
      <c r="I893" t="s">
        <v>64</v>
      </c>
      <c r="J893" t="s">
        <v>157</v>
      </c>
      <c r="K893">
        <v>8</v>
      </c>
      <c r="L893">
        <v>0.78</v>
      </c>
      <c r="N893" s="1"/>
      <c r="O893" t="s">
        <v>57</v>
      </c>
      <c r="P893">
        <v>12434.77</v>
      </c>
      <c r="Q893" t="s">
        <v>58</v>
      </c>
      <c r="R893" t="s">
        <v>67</v>
      </c>
      <c r="S893" t="s">
        <v>68</v>
      </c>
      <c r="T893" t="s">
        <v>115</v>
      </c>
      <c r="U893" t="s">
        <v>49</v>
      </c>
      <c r="V893" t="s">
        <v>49</v>
      </c>
      <c r="W893" t="s">
        <v>57</v>
      </c>
      <c r="X893">
        <f>YEAR(Table1[[#This Row],[BookingDate]])</f>
        <v>2024</v>
      </c>
      <c r="Y893" t="str">
        <f>TEXT(Table1[[#This Row],[BookingDate]],"mmm")</f>
        <v>Jul</v>
      </c>
      <c r="Z893" t="str">
        <f>TEXT(Table1[[#This Row],[BookingDate]],"mmm-yyy")</f>
        <v>Jul-2024</v>
      </c>
      <c r="AA893" t="str">
        <f>IF(Table1[[#This Row],[ResolutionHours]]="","Pending",IF(Table1[[#This Row],[ResolutionHours]]&lt;=4,"0-4 Hours",IF(Table1[[#This Row],[ResolutionHours]]&lt;=8,"5-8 Hours",IF(Table1[[#This Row],[ResolutionHours]]&lt;=24,"9-24 Hours",IF(Table1[[#This Row],[ResolutionHours]]&lt;=48,"25-48 Hours","48+ Hours")))))</f>
        <v>Pending</v>
      </c>
      <c r="AB893" t="str">
        <f>IF(Table1[[#This Row],[ResolutionHours]]="","",Table1[[#This Row],[ResolutionHours]]-Table1[[#This Row],[SLATargetHours]])</f>
        <v/>
      </c>
    </row>
    <row r="894" spans="1:28" x14ac:dyDescent="0.25">
      <c r="A894" t="s">
        <v>1122</v>
      </c>
      <c r="B894" t="s">
        <v>1116</v>
      </c>
      <c r="C894" s="1">
        <v>45504.469594907408</v>
      </c>
      <c r="D894" t="s">
        <v>108</v>
      </c>
      <c r="E894" t="s">
        <v>1120</v>
      </c>
      <c r="F894" t="s">
        <v>130</v>
      </c>
      <c r="G894" t="s">
        <v>1118</v>
      </c>
      <c r="H894" t="s">
        <v>40</v>
      </c>
      <c r="I894" t="s">
        <v>41</v>
      </c>
      <c r="J894" t="s">
        <v>106</v>
      </c>
      <c r="K894">
        <v>4</v>
      </c>
      <c r="L894">
        <v>0.18</v>
      </c>
      <c r="M894">
        <v>5.83</v>
      </c>
      <c r="N894" s="1">
        <v>45504.712685833343</v>
      </c>
      <c r="O894" t="s">
        <v>128</v>
      </c>
      <c r="P894">
        <v>5.83</v>
      </c>
      <c r="Q894" t="s">
        <v>111</v>
      </c>
      <c r="R894" t="s">
        <v>45</v>
      </c>
      <c r="S894" t="s">
        <v>60</v>
      </c>
      <c r="T894" t="s">
        <v>97</v>
      </c>
      <c r="U894" t="s">
        <v>49</v>
      </c>
      <c r="V894" t="s">
        <v>48</v>
      </c>
      <c r="W894" t="s">
        <v>128</v>
      </c>
      <c r="X894">
        <f>YEAR(Table1[[#This Row],[BookingDate]])</f>
        <v>2024</v>
      </c>
      <c r="Y894" t="str">
        <f>TEXT(Table1[[#This Row],[BookingDate]],"mmm")</f>
        <v>Jul</v>
      </c>
      <c r="Z894" t="str">
        <f>TEXT(Table1[[#This Row],[BookingDate]],"mmm-yyy")</f>
        <v>Jul-2024</v>
      </c>
      <c r="AA894" t="str">
        <f>IF(Table1[[#This Row],[ResolutionHours]]="","Pending",IF(Table1[[#This Row],[ResolutionHours]]&lt;=4,"0-4 Hours",IF(Table1[[#This Row],[ResolutionHours]]&lt;=8,"5-8 Hours",IF(Table1[[#This Row],[ResolutionHours]]&lt;=24,"9-24 Hours",IF(Table1[[#This Row],[ResolutionHours]]&lt;=48,"25-48 Hours","48+ Hours")))))</f>
        <v>5-8 Hours</v>
      </c>
      <c r="AB894">
        <f>IF(Table1[[#This Row],[ResolutionHours]]="","",Table1[[#This Row],[ResolutionHours]]-Table1[[#This Row],[SLATargetHours]])</f>
        <v>1.83</v>
      </c>
    </row>
    <row r="895" spans="1:28" x14ac:dyDescent="0.25">
      <c r="A895" t="s">
        <v>456</v>
      </c>
      <c r="B895" t="s">
        <v>35</v>
      </c>
      <c r="C895" s="1">
        <v>45504.660925925928</v>
      </c>
      <c r="D895" t="s">
        <v>104</v>
      </c>
      <c r="E895" t="s">
        <v>77</v>
      </c>
      <c r="F895" t="s">
        <v>53</v>
      </c>
      <c r="G895" t="s">
        <v>39</v>
      </c>
      <c r="H895" t="s">
        <v>40</v>
      </c>
      <c r="I895" t="s">
        <v>82</v>
      </c>
      <c r="J895" t="s">
        <v>165</v>
      </c>
      <c r="K895">
        <v>8</v>
      </c>
      <c r="L895">
        <v>0.24</v>
      </c>
      <c r="M895">
        <v>3.9</v>
      </c>
      <c r="N895" s="1">
        <v>45504.823577071758</v>
      </c>
      <c r="O895" t="s">
        <v>43</v>
      </c>
      <c r="P895">
        <v>3.9</v>
      </c>
      <c r="Q895" t="s">
        <v>58</v>
      </c>
      <c r="R895" t="s">
        <v>114</v>
      </c>
      <c r="S895" t="s">
        <v>68</v>
      </c>
      <c r="T895" t="s">
        <v>75</v>
      </c>
      <c r="U895" t="s">
        <v>49</v>
      </c>
      <c r="V895" t="s">
        <v>49</v>
      </c>
      <c r="W895" t="s">
        <v>43</v>
      </c>
      <c r="X895">
        <f>YEAR(Table1[[#This Row],[BookingDate]])</f>
        <v>2024</v>
      </c>
      <c r="Y895" t="str">
        <f>TEXT(Table1[[#This Row],[BookingDate]],"mmm")</f>
        <v>Jul</v>
      </c>
      <c r="Z895" t="str">
        <f>TEXT(Table1[[#This Row],[BookingDate]],"mmm-yyy")</f>
        <v>Jul-2024</v>
      </c>
      <c r="AA895" t="str">
        <f>IF(Table1[[#This Row],[ResolutionHours]]="","Pending",IF(Table1[[#This Row],[ResolutionHours]]&lt;=4,"0-4 Hours",IF(Table1[[#This Row],[ResolutionHours]]&lt;=8,"5-8 Hours",IF(Table1[[#This Row],[ResolutionHours]]&lt;=24,"9-24 Hours",IF(Table1[[#This Row],[ResolutionHours]]&lt;=48,"25-48 Hours","48+ Hours")))))</f>
        <v>0-4 Hours</v>
      </c>
      <c r="AB895">
        <f>IF(Table1[[#This Row],[ResolutionHours]]="","",Table1[[#This Row],[ResolutionHours]]-Table1[[#This Row],[SLATargetHours]])</f>
        <v>-4.0999999999999996</v>
      </c>
    </row>
    <row r="896" spans="1:28" x14ac:dyDescent="0.25">
      <c r="A896" t="s">
        <v>1130</v>
      </c>
      <c r="B896" t="s">
        <v>1116</v>
      </c>
      <c r="C896" s="1">
        <v>45504.6794212963</v>
      </c>
      <c r="D896" t="s">
        <v>36</v>
      </c>
      <c r="E896" t="s">
        <v>1131</v>
      </c>
      <c r="F896" t="s">
        <v>53</v>
      </c>
      <c r="G896" t="s">
        <v>1118</v>
      </c>
      <c r="H896" t="s">
        <v>136</v>
      </c>
      <c r="I896" t="s">
        <v>41</v>
      </c>
      <c r="J896" t="s">
        <v>99</v>
      </c>
      <c r="K896">
        <v>48</v>
      </c>
      <c r="L896">
        <v>1.1299999999999999</v>
      </c>
      <c r="N896" s="1"/>
      <c r="O896" t="s">
        <v>57</v>
      </c>
      <c r="P896">
        <v>12415.69</v>
      </c>
      <c r="Q896" t="s">
        <v>44</v>
      </c>
      <c r="R896" t="s">
        <v>45</v>
      </c>
      <c r="S896" t="s">
        <v>68</v>
      </c>
      <c r="T896" t="s">
        <v>61</v>
      </c>
      <c r="U896" t="s">
        <v>49</v>
      </c>
      <c r="V896" t="s">
        <v>49</v>
      </c>
      <c r="W896" t="s">
        <v>57</v>
      </c>
      <c r="X896">
        <f>YEAR(Table1[[#This Row],[BookingDate]])</f>
        <v>2024</v>
      </c>
      <c r="Y896" t="str">
        <f>TEXT(Table1[[#This Row],[BookingDate]],"mmm")</f>
        <v>Jul</v>
      </c>
      <c r="Z896" t="str">
        <f>TEXT(Table1[[#This Row],[BookingDate]],"mmm-yyy")</f>
        <v>Jul-2024</v>
      </c>
      <c r="AA896" t="str">
        <f>IF(Table1[[#This Row],[ResolutionHours]]="","Pending",IF(Table1[[#This Row],[ResolutionHours]]&lt;=4,"0-4 Hours",IF(Table1[[#This Row],[ResolutionHours]]&lt;=8,"5-8 Hours",IF(Table1[[#This Row],[ResolutionHours]]&lt;=24,"9-24 Hours",IF(Table1[[#This Row],[ResolutionHours]]&lt;=48,"25-48 Hours","48+ Hours")))))</f>
        <v>Pending</v>
      </c>
      <c r="AB896" t="str">
        <f>IF(Table1[[#This Row],[ResolutionHours]]="","",Table1[[#This Row],[ResolutionHours]]-Table1[[#This Row],[SLATargetHours]])</f>
        <v/>
      </c>
    </row>
    <row r="897" spans="1:28" x14ac:dyDescent="0.25">
      <c r="A897" t="s">
        <v>1442</v>
      </c>
      <c r="B897" t="s">
        <v>1116</v>
      </c>
      <c r="C897" s="1">
        <v>45504.974618055552</v>
      </c>
      <c r="D897" t="s">
        <v>36</v>
      </c>
      <c r="E897" t="s">
        <v>1140</v>
      </c>
      <c r="F897" t="s">
        <v>72</v>
      </c>
      <c r="G897" t="s">
        <v>1118</v>
      </c>
      <c r="H897" t="s">
        <v>40</v>
      </c>
      <c r="I897" t="s">
        <v>82</v>
      </c>
      <c r="J897" t="s">
        <v>157</v>
      </c>
      <c r="K897">
        <v>48</v>
      </c>
      <c r="L897">
        <v>3.97</v>
      </c>
      <c r="M897">
        <v>34.93</v>
      </c>
      <c r="N897" s="1">
        <v>45506.430028020834</v>
      </c>
      <c r="O897" t="s">
        <v>43</v>
      </c>
      <c r="P897">
        <v>34.93</v>
      </c>
      <c r="Q897" t="s">
        <v>44</v>
      </c>
      <c r="R897" t="s">
        <v>45</v>
      </c>
      <c r="S897" t="s">
        <v>46</v>
      </c>
      <c r="T897" t="s">
        <v>69</v>
      </c>
      <c r="U897" t="s">
        <v>48</v>
      </c>
      <c r="V897" t="s">
        <v>49</v>
      </c>
      <c r="W897" t="s">
        <v>43</v>
      </c>
      <c r="X897">
        <f>YEAR(Table1[[#This Row],[BookingDate]])</f>
        <v>2024</v>
      </c>
      <c r="Y897" t="str">
        <f>TEXT(Table1[[#This Row],[BookingDate]],"mmm")</f>
        <v>Jul</v>
      </c>
      <c r="Z897" t="str">
        <f>TEXT(Table1[[#This Row],[BookingDate]],"mmm-yyy")</f>
        <v>Jul-2024</v>
      </c>
      <c r="AA897" t="str">
        <f>IF(Table1[[#This Row],[ResolutionHours]]="","Pending",IF(Table1[[#This Row],[ResolutionHours]]&lt;=4,"0-4 Hours",IF(Table1[[#This Row],[ResolutionHours]]&lt;=8,"5-8 Hours",IF(Table1[[#This Row],[ResolutionHours]]&lt;=24,"9-24 Hours",IF(Table1[[#This Row],[ResolutionHours]]&lt;=48,"25-48 Hours","48+ Hours")))))</f>
        <v>25-48 Hours</v>
      </c>
      <c r="AB897">
        <f>IF(Table1[[#This Row],[ResolutionHours]]="","",Table1[[#This Row],[ResolutionHours]]-Table1[[#This Row],[SLATargetHours]])</f>
        <v>-13.07</v>
      </c>
    </row>
    <row r="898" spans="1:28" x14ac:dyDescent="0.25">
      <c r="A898" t="s">
        <v>2902</v>
      </c>
      <c r="B898" t="s">
        <v>2126</v>
      </c>
      <c r="C898" s="1">
        <v>45505.15861111111</v>
      </c>
      <c r="D898" t="s">
        <v>104</v>
      </c>
      <c r="E898" t="s">
        <v>2130</v>
      </c>
      <c r="F898" t="s">
        <v>38</v>
      </c>
      <c r="G898" t="s">
        <v>2128</v>
      </c>
      <c r="H898" t="s">
        <v>54</v>
      </c>
      <c r="I898" t="s">
        <v>46</v>
      </c>
      <c r="J898" t="s">
        <v>65</v>
      </c>
      <c r="K898">
        <v>8</v>
      </c>
      <c r="L898">
        <v>0.49</v>
      </c>
      <c r="N898" s="1"/>
      <c r="O898" t="s">
        <v>57</v>
      </c>
      <c r="P898">
        <v>12404.19</v>
      </c>
      <c r="Q898" t="s">
        <v>58</v>
      </c>
      <c r="R898" t="s">
        <v>67</v>
      </c>
      <c r="S898" t="s">
        <v>46</v>
      </c>
      <c r="T898" t="s">
        <v>85</v>
      </c>
      <c r="U898" t="s">
        <v>49</v>
      </c>
      <c r="V898" t="s">
        <v>49</v>
      </c>
      <c r="W898" t="s">
        <v>57</v>
      </c>
      <c r="X898">
        <f>YEAR(Table1[[#This Row],[BookingDate]])</f>
        <v>2024</v>
      </c>
      <c r="Y898" t="str">
        <f>TEXT(Table1[[#This Row],[BookingDate]],"mmm")</f>
        <v>Aug</v>
      </c>
      <c r="Z898" t="str">
        <f>TEXT(Table1[[#This Row],[BookingDate]],"mmm-yyy")</f>
        <v>Aug-2024</v>
      </c>
      <c r="AA898" t="str">
        <f>IF(Table1[[#This Row],[ResolutionHours]]="","Pending",IF(Table1[[#This Row],[ResolutionHours]]&lt;=4,"0-4 Hours",IF(Table1[[#This Row],[ResolutionHours]]&lt;=8,"5-8 Hours",IF(Table1[[#This Row],[ResolutionHours]]&lt;=24,"9-24 Hours",IF(Table1[[#This Row],[ResolutionHours]]&lt;=48,"25-48 Hours","48+ Hours")))))</f>
        <v>Pending</v>
      </c>
      <c r="AB898" t="str">
        <f>IF(Table1[[#This Row],[ResolutionHours]]="","",Table1[[#This Row],[ResolutionHours]]-Table1[[#This Row],[SLATargetHours]])</f>
        <v/>
      </c>
    </row>
    <row r="899" spans="1:28" x14ac:dyDescent="0.25">
      <c r="A899" t="s">
        <v>2931</v>
      </c>
      <c r="B899" t="s">
        <v>2126</v>
      </c>
      <c r="C899" s="1">
        <v>45505.748807870368</v>
      </c>
      <c r="D899" t="s">
        <v>36</v>
      </c>
      <c r="E899" t="s">
        <v>2142</v>
      </c>
      <c r="F899" t="s">
        <v>95</v>
      </c>
      <c r="G899" t="s">
        <v>2128</v>
      </c>
      <c r="H899" t="s">
        <v>40</v>
      </c>
      <c r="I899" t="s">
        <v>73</v>
      </c>
      <c r="J899" t="s">
        <v>74</v>
      </c>
      <c r="K899">
        <v>48</v>
      </c>
      <c r="L899">
        <v>5.4</v>
      </c>
      <c r="M899">
        <v>27.54</v>
      </c>
      <c r="N899" s="1">
        <v>45506.896245856478</v>
      </c>
      <c r="O899" t="s">
        <v>43</v>
      </c>
      <c r="P899">
        <v>27.54</v>
      </c>
      <c r="Q899" t="s">
        <v>58</v>
      </c>
      <c r="R899" t="s">
        <v>59</v>
      </c>
      <c r="S899" t="s">
        <v>46</v>
      </c>
      <c r="T899" t="s">
        <v>97</v>
      </c>
      <c r="U899" t="s">
        <v>49</v>
      </c>
      <c r="V899" t="s">
        <v>49</v>
      </c>
      <c r="W899" t="s">
        <v>43</v>
      </c>
      <c r="X899">
        <f>YEAR(Table1[[#This Row],[BookingDate]])</f>
        <v>2024</v>
      </c>
      <c r="Y899" t="str">
        <f>TEXT(Table1[[#This Row],[BookingDate]],"mmm")</f>
        <v>Aug</v>
      </c>
      <c r="Z899" t="str">
        <f>TEXT(Table1[[#This Row],[BookingDate]],"mmm-yyy")</f>
        <v>Aug-2024</v>
      </c>
      <c r="AA899" t="str">
        <f>IF(Table1[[#This Row],[ResolutionHours]]="","Pending",IF(Table1[[#This Row],[ResolutionHours]]&lt;=4,"0-4 Hours",IF(Table1[[#This Row],[ResolutionHours]]&lt;=8,"5-8 Hours",IF(Table1[[#This Row],[ResolutionHours]]&lt;=24,"9-24 Hours",IF(Table1[[#This Row],[ResolutionHours]]&lt;=48,"25-48 Hours","48+ Hours")))))</f>
        <v>25-48 Hours</v>
      </c>
      <c r="AB899">
        <f>IF(Table1[[#This Row],[ResolutionHours]]="","",Table1[[#This Row],[ResolutionHours]]-Table1[[#This Row],[SLATargetHours]])</f>
        <v>-20.46</v>
      </c>
    </row>
    <row r="900" spans="1:28" x14ac:dyDescent="0.25">
      <c r="A900" t="s">
        <v>3046</v>
      </c>
      <c r="B900" t="s">
        <v>2126</v>
      </c>
      <c r="C900" s="1">
        <v>45506.105775462973</v>
      </c>
      <c r="D900" t="s">
        <v>104</v>
      </c>
      <c r="E900" t="s">
        <v>2138</v>
      </c>
      <c r="F900" t="s">
        <v>95</v>
      </c>
      <c r="G900" t="s">
        <v>2128</v>
      </c>
      <c r="H900" t="s">
        <v>109</v>
      </c>
      <c r="I900" t="s">
        <v>55</v>
      </c>
      <c r="J900" t="s">
        <v>99</v>
      </c>
      <c r="K900">
        <v>8</v>
      </c>
      <c r="L900">
        <v>1.2</v>
      </c>
      <c r="M900">
        <v>2.15</v>
      </c>
      <c r="N900" s="1">
        <v>45506.195326504632</v>
      </c>
      <c r="O900" t="s">
        <v>43</v>
      </c>
      <c r="P900">
        <v>2.15</v>
      </c>
      <c r="Q900" t="s">
        <v>58</v>
      </c>
      <c r="R900" t="s">
        <v>45</v>
      </c>
      <c r="S900" t="s">
        <v>60</v>
      </c>
      <c r="T900" t="s">
        <v>85</v>
      </c>
      <c r="U900" t="s">
        <v>49</v>
      </c>
      <c r="V900" t="s">
        <v>48</v>
      </c>
      <c r="W900" t="s">
        <v>43</v>
      </c>
      <c r="X900">
        <f>YEAR(Table1[[#This Row],[BookingDate]])</f>
        <v>2024</v>
      </c>
      <c r="Y900" t="str">
        <f>TEXT(Table1[[#This Row],[BookingDate]],"mmm")</f>
        <v>Aug</v>
      </c>
      <c r="Z900" t="str">
        <f>TEXT(Table1[[#This Row],[BookingDate]],"mmm-yyy")</f>
        <v>Aug-2024</v>
      </c>
      <c r="AA900" t="str">
        <f>IF(Table1[[#This Row],[ResolutionHours]]="","Pending",IF(Table1[[#This Row],[ResolutionHours]]&lt;=4,"0-4 Hours",IF(Table1[[#This Row],[ResolutionHours]]&lt;=8,"5-8 Hours",IF(Table1[[#This Row],[ResolutionHours]]&lt;=24,"9-24 Hours",IF(Table1[[#This Row],[ResolutionHours]]&lt;=48,"25-48 Hours","48+ Hours")))))</f>
        <v>0-4 Hours</v>
      </c>
      <c r="AB900">
        <f>IF(Table1[[#This Row],[ResolutionHours]]="","",Table1[[#This Row],[ResolutionHours]]-Table1[[#This Row],[SLATargetHours]])</f>
        <v>-5.85</v>
      </c>
    </row>
    <row r="901" spans="1:28" x14ac:dyDescent="0.25">
      <c r="A901" t="s">
        <v>2875</v>
      </c>
      <c r="B901" t="s">
        <v>2126</v>
      </c>
      <c r="C901" s="1">
        <v>45506.140150462961</v>
      </c>
      <c r="D901" t="s">
        <v>104</v>
      </c>
      <c r="E901" t="s">
        <v>2134</v>
      </c>
      <c r="F901" t="s">
        <v>72</v>
      </c>
      <c r="G901" t="s">
        <v>2128</v>
      </c>
      <c r="H901" t="s">
        <v>40</v>
      </c>
      <c r="I901" t="s">
        <v>64</v>
      </c>
      <c r="J901" t="s">
        <v>65</v>
      </c>
      <c r="K901">
        <v>8</v>
      </c>
      <c r="L901">
        <v>1.04</v>
      </c>
      <c r="M901">
        <v>6.09</v>
      </c>
      <c r="N901" s="1">
        <v>45506.394024907408</v>
      </c>
      <c r="O901" t="s">
        <v>43</v>
      </c>
      <c r="P901">
        <v>6.09</v>
      </c>
      <c r="Q901" t="s">
        <v>58</v>
      </c>
      <c r="R901" t="s">
        <v>67</v>
      </c>
      <c r="S901" t="s">
        <v>68</v>
      </c>
      <c r="T901" t="s">
        <v>47</v>
      </c>
      <c r="U901" t="s">
        <v>49</v>
      </c>
      <c r="V901" t="s">
        <v>48</v>
      </c>
      <c r="W901" t="s">
        <v>43</v>
      </c>
      <c r="X901">
        <f>YEAR(Table1[[#This Row],[BookingDate]])</f>
        <v>2024</v>
      </c>
      <c r="Y901" t="str">
        <f>TEXT(Table1[[#This Row],[BookingDate]],"mmm")</f>
        <v>Aug</v>
      </c>
      <c r="Z901" t="str">
        <f>TEXT(Table1[[#This Row],[BookingDate]],"mmm-yyy")</f>
        <v>Aug-2024</v>
      </c>
      <c r="AA901" t="str">
        <f>IF(Table1[[#This Row],[ResolutionHours]]="","Pending",IF(Table1[[#This Row],[ResolutionHours]]&lt;=4,"0-4 Hours",IF(Table1[[#This Row],[ResolutionHours]]&lt;=8,"5-8 Hours",IF(Table1[[#This Row],[ResolutionHours]]&lt;=24,"9-24 Hours",IF(Table1[[#This Row],[ResolutionHours]]&lt;=48,"25-48 Hours","48+ Hours")))))</f>
        <v>5-8 Hours</v>
      </c>
      <c r="AB901">
        <f>IF(Table1[[#This Row],[ResolutionHours]]="","",Table1[[#This Row],[ResolutionHours]]-Table1[[#This Row],[SLATargetHours]])</f>
        <v>-1.9100000000000001</v>
      </c>
    </row>
    <row r="902" spans="1:28" x14ac:dyDescent="0.25">
      <c r="A902" t="s">
        <v>1674</v>
      </c>
      <c r="B902" t="s">
        <v>1116</v>
      </c>
      <c r="C902" s="1">
        <v>45506.148344907408</v>
      </c>
      <c r="D902" t="s">
        <v>87</v>
      </c>
      <c r="E902" t="s">
        <v>1129</v>
      </c>
      <c r="F902" t="s">
        <v>126</v>
      </c>
      <c r="G902" t="s">
        <v>1118</v>
      </c>
      <c r="H902" t="s">
        <v>54</v>
      </c>
      <c r="I902" t="s">
        <v>64</v>
      </c>
      <c r="J902" t="s">
        <v>74</v>
      </c>
      <c r="K902">
        <v>72</v>
      </c>
      <c r="L902">
        <v>9.57</v>
      </c>
      <c r="N902" s="1"/>
      <c r="O902" t="s">
        <v>57</v>
      </c>
      <c r="P902">
        <v>12380.44</v>
      </c>
      <c r="Q902" t="s">
        <v>44</v>
      </c>
      <c r="R902" t="s">
        <v>59</v>
      </c>
      <c r="S902" t="s">
        <v>79</v>
      </c>
      <c r="T902" t="s">
        <v>97</v>
      </c>
      <c r="U902" t="s">
        <v>49</v>
      </c>
      <c r="V902" t="s">
        <v>49</v>
      </c>
      <c r="W902" t="s">
        <v>57</v>
      </c>
      <c r="X902">
        <f>YEAR(Table1[[#This Row],[BookingDate]])</f>
        <v>2024</v>
      </c>
      <c r="Y902" t="str">
        <f>TEXT(Table1[[#This Row],[BookingDate]],"mmm")</f>
        <v>Aug</v>
      </c>
      <c r="Z902" t="str">
        <f>TEXT(Table1[[#This Row],[BookingDate]],"mmm-yyy")</f>
        <v>Aug-2024</v>
      </c>
      <c r="AA902" t="str">
        <f>IF(Table1[[#This Row],[ResolutionHours]]="","Pending",IF(Table1[[#This Row],[ResolutionHours]]&lt;=4,"0-4 Hours",IF(Table1[[#This Row],[ResolutionHours]]&lt;=8,"5-8 Hours",IF(Table1[[#This Row],[ResolutionHours]]&lt;=24,"9-24 Hours",IF(Table1[[#This Row],[ResolutionHours]]&lt;=48,"25-48 Hours","48+ Hours")))))</f>
        <v>Pending</v>
      </c>
      <c r="AB902" t="str">
        <f>IF(Table1[[#This Row],[ResolutionHours]]="","",Table1[[#This Row],[ResolutionHours]]-Table1[[#This Row],[SLATargetHours]])</f>
        <v/>
      </c>
    </row>
    <row r="903" spans="1:28" x14ac:dyDescent="0.25">
      <c r="A903" t="s">
        <v>1692</v>
      </c>
      <c r="B903" t="s">
        <v>1116</v>
      </c>
      <c r="C903" s="1">
        <v>45506.493368055562</v>
      </c>
      <c r="D903" t="s">
        <v>104</v>
      </c>
      <c r="E903" t="s">
        <v>1129</v>
      </c>
      <c r="F903" t="s">
        <v>126</v>
      </c>
      <c r="G903" t="s">
        <v>1118</v>
      </c>
      <c r="H903" t="s">
        <v>40</v>
      </c>
      <c r="I903" t="s">
        <v>46</v>
      </c>
      <c r="J903" t="s">
        <v>165</v>
      </c>
      <c r="K903">
        <v>8</v>
      </c>
      <c r="L903">
        <v>1.7</v>
      </c>
      <c r="M903">
        <v>15.69</v>
      </c>
      <c r="N903" s="1">
        <v>45507.147084143522</v>
      </c>
      <c r="O903" t="s">
        <v>128</v>
      </c>
      <c r="P903">
        <v>15.69</v>
      </c>
      <c r="Q903" t="s">
        <v>58</v>
      </c>
      <c r="R903" t="s">
        <v>59</v>
      </c>
      <c r="S903" t="s">
        <v>68</v>
      </c>
      <c r="T903" t="s">
        <v>121</v>
      </c>
      <c r="U903" t="s">
        <v>48</v>
      </c>
      <c r="V903" t="s">
        <v>49</v>
      </c>
      <c r="W903" t="s">
        <v>128</v>
      </c>
      <c r="X903">
        <f>YEAR(Table1[[#This Row],[BookingDate]])</f>
        <v>2024</v>
      </c>
      <c r="Y903" t="str">
        <f>TEXT(Table1[[#This Row],[BookingDate]],"mmm")</f>
        <v>Aug</v>
      </c>
      <c r="Z903" t="str">
        <f>TEXT(Table1[[#This Row],[BookingDate]],"mmm-yyy")</f>
        <v>Aug-2024</v>
      </c>
      <c r="AA903" t="str">
        <f>IF(Table1[[#This Row],[ResolutionHours]]="","Pending",IF(Table1[[#This Row],[ResolutionHours]]&lt;=4,"0-4 Hours",IF(Table1[[#This Row],[ResolutionHours]]&lt;=8,"5-8 Hours",IF(Table1[[#This Row],[ResolutionHours]]&lt;=24,"9-24 Hours",IF(Table1[[#This Row],[ResolutionHours]]&lt;=48,"25-48 Hours","48+ Hours")))))</f>
        <v>9-24 Hours</v>
      </c>
      <c r="AB903">
        <f>IF(Table1[[#This Row],[ResolutionHours]]="","",Table1[[#This Row],[ResolutionHours]]-Table1[[#This Row],[SLATargetHours]])</f>
        <v>7.6899999999999995</v>
      </c>
    </row>
    <row r="904" spans="1:28" x14ac:dyDescent="0.25">
      <c r="A904" t="s">
        <v>1989</v>
      </c>
      <c r="B904" t="s">
        <v>1116</v>
      </c>
      <c r="C904" s="1">
        <v>45506.542222222219</v>
      </c>
      <c r="D904" t="s">
        <v>36</v>
      </c>
      <c r="E904" t="s">
        <v>1140</v>
      </c>
      <c r="F904" t="s">
        <v>126</v>
      </c>
      <c r="G904" t="s">
        <v>1118</v>
      </c>
      <c r="H904" t="s">
        <v>40</v>
      </c>
      <c r="I904" t="s">
        <v>55</v>
      </c>
      <c r="J904" t="s">
        <v>106</v>
      </c>
      <c r="K904">
        <v>48</v>
      </c>
      <c r="L904">
        <v>4</v>
      </c>
      <c r="M904">
        <v>78.34</v>
      </c>
      <c r="N904" s="1">
        <v>45509.806357928239</v>
      </c>
      <c r="O904" t="s">
        <v>128</v>
      </c>
      <c r="P904">
        <v>78.34</v>
      </c>
      <c r="Q904" t="s">
        <v>58</v>
      </c>
      <c r="R904" t="s">
        <v>59</v>
      </c>
      <c r="S904" t="s">
        <v>96</v>
      </c>
      <c r="T904" t="s">
        <v>97</v>
      </c>
      <c r="U904" t="s">
        <v>48</v>
      </c>
      <c r="V904" t="s">
        <v>49</v>
      </c>
      <c r="W904" t="s">
        <v>128</v>
      </c>
      <c r="X904">
        <f>YEAR(Table1[[#This Row],[BookingDate]])</f>
        <v>2024</v>
      </c>
      <c r="Y904" t="str">
        <f>TEXT(Table1[[#This Row],[BookingDate]],"mmm")</f>
        <v>Aug</v>
      </c>
      <c r="Z904" t="str">
        <f>TEXT(Table1[[#This Row],[BookingDate]],"mmm-yyy")</f>
        <v>Aug-2024</v>
      </c>
      <c r="AA904" t="str">
        <f>IF(Table1[[#This Row],[ResolutionHours]]="","Pending",IF(Table1[[#This Row],[ResolutionHours]]&lt;=4,"0-4 Hours",IF(Table1[[#This Row],[ResolutionHours]]&lt;=8,"5-8 Hours",IF(Table1[[#This Row],[ResolutionHours]]&lt;=24,"9-24 Hours",IF(Table1[[#This Row],[ResolutionHours]]&lt;=48,"25-48 Hours","48+ Hours")))))</f>
        <v>48+ Hours</v>
      </c>
      <c r="AB904">
        <f>IF(Table1[[#This Row],[ResolutionHours]]="","",Table1[[#This Row],[ResolutionHours]]-Table1[[#This Row],[SLATargetHours]])</f>
        <v>30.340000000000003</v>
      </c>
    </row>
    <row r="905" spans="1:28" x14ac:dyDescent="0.25">
      <c r="A905" t="s">
        <v>268</v>
      </c>
      <c r="B905" t="s">
        <v>35</v>
      </c>
      <c r="C905" s="1">
        <v>45506.617025462961</v>
      </c>
      <c r="D905" t="s">
        <v>104</v>
      </c>
      <c r="E905" t="s">
        <v>77</v>
      </c>
      <c r="F905" t="s">
        <v>130</v>
      </c>
      <c r="G905" t="s">
        <v>39</v>
      </c>
      <c r="H905" t="s">
        <v>40</v>
      </c>
      <c r="I905" t="s">
        <v>55</v>
      </c>
      <c r="J905" t="s">
        <v>157</v>
      </c>
      <c r="K905">
        <v>8</v>
      </c>
      <c r="L905">
        <v>0.41</v>
      </c>
      <c r="M905">
        <v>3.26</v>
      </c>
      <c r="N905" s="1">
        <v>45506.752722523153</v>
      </c>
      <c r="O905" t="s">
        <v>43</v>
      </c>
      <c r="P905">
        <v>3.26</v>
      </c>
      <c r="Q905" t="s">
        <v>58</v>
      </c>
      <c r="R905" t="s">
        <v>67</v>
      </c>
      <c r="S905" t="s">
        <v>68</v>
      </c>
      <c r="T905" t="s">
        <v>47</v>
      </c>
      <c r="U905" t="s">
        <v>49</v>
      </c>
      <c r="V905" t="s">
        <v>49</v>
      </c>
      <c r="W905" t="s">
        <v>43</v>
      </c>
      <c r="X905">
        <f>YEAR(Table1[[#This Row],[BookingDate]])</f>
        <v>2024</v>
      </c>
      <c r="Y905" t="str">
        <f>TEXT(Table1[[#This Row],[BookingDate]],"mmm")</f>
        <v>Aug</v>
      </c>
      <c r="Z905" t="str">
        <f>TEXT(Table1[[#This Row],[BookingDate]],"mmm-yyy")</f>
        <v>Aug-2024</v>
      </c>
      <c r="AA905" t="str">
        <f>IF(Table1[[#This Row],[ResolutionHours]]="","Pending",IF(Table1[[#This Row],[ResolutionHours]]&lt;=4,"0-4 Hours",IF(Table1[[#This Row],[ResolutionHours]]&lt;=8,"5-8 Hours",IF(Table1[[#This Row],[ResolutionHours]]&lt;=24,"9-24 Hours",IF(Table1[[#This Row],[ResolutionHours]]&lt;=48,"25-48 Hours","48+ Hours")))))</f>
        <v>0-4 Hours</v>
      </c>
      <c r="AB905">
        <f>IF(Table1[[#This Row],[ResolutionHours]]="","",Table1[[#This Row],[ResolutionHours]]-Table1[[#This Row],[SLATargetHours]])</f>
        <v>-4.74</v>
      </c>
    </row>
    <row r="906" spans="1:28" x14ac:dyDescent="0.25">
      <c r="A906" t="s">
        <v>2501</v>
      </c>
      <c r="B906" t="s">
        <v>2126</v>
      </c>
      <c r="C906" s="1">
        <v>45507.447754629633</v>
      </c>
      <c r="D906" t="s">
        <v>87</v>
      </c>
      <c r="E906" t="s">
        <v>2153</v>
      </c>
      <c r="F906" t="s">
        <v>72</v>
      </c>
      <c r="G906" t="s">
        <v>2128</v>
      </c>
      <c r="H906" t="s">
        <v>136</v>
      </c>
      <c r="I906" t="s">
        <v>55</v>
      </c>
      <c r="J906" t="s">
        <v>42</v>
      </c>
      <c r="K906">
        <v>72</v>
      </c>
      <c r="L906">
        <v>5.03</v>
      </c>
      <c r="N906" s="1"/>
      <c r="O906" t="s">
        <v>57</v>
      </c>
      <c r="P906">
        <v>12349.25</v>
      </c>
      <c r="Q906" t="s">
        <v>44</v>
      </c>
      <c r="R906" t="s">
        <v>45</v>
      </c>
      <c r="S906" t="s">
        <v>79</v>
      </c>
      <c r="T906" t="s">
        <v>100</v>
      </c>
      <c r="U906" t="s">
        <v>49</v>
      </c>
      <c r="V906" t="s">
        <v>49</v>
      </c>
      <c r="W906" t="s">
        <v>57</v>
      </c>
      <c r="X906">
        <f>YEAR(Table1[[#This Row],[BookingDate]])</f>
        <v>2024</v>
      </c>
      <c r="Y906" t="str">
        <f>TEXT(Table1[[#This Row],[BookingDate]],"mmm")</f>
        <v>Aug</v>
      </c>
      <c r="Z906" t="str">
        <f>TEXT(Table1[[#This Row],[BookingDate]],"mmm-yyy")</f>
        <v>Aug-2024</v>
      </c>
      <c r="AA906" t="str">
        <f>IF(Table1[[#This Row],[ResolutionHours]]="","Pending",IF(Table1[[#This Row],[ResolutionHours]]&lt;=4,"0-4 Hours",IF(Table1[[#This Row],[ResolutionHours]]&lt;=8,"5-8 Hours",IF(Table1[[#This Row],[ResolutionHours]]&lt;=24,"9-24 Hours",IF(Table1[[#This Row],[ResolutionHours]]&lt;=48,"25-48 Hours","48+ Hours")))))</f>
        <v>Pending</v>
      </c>
      <c r="AB906" t="str">
        <f>IF(Table1[[#This Row],[ResolutionHours]]="","",Table1[[#This Row],[ResolutionHours]]-Table1[[#This Row],[SLATargetHours]])</f>
        <v/>
      </c>
    </row>
    <row r="907" spans="1:28" x14ac:dyDescent="0.25">
      <c r="A907" t="s">
        <v>385</v>
      </c>
      <c r="B907" t="s">
        <v>35</v>
      </c>
      <c r="C907" s="1">
        <v>45507.464456018519</v>
      </c>
      <c r="D907" t="s">
        <v>51</v>
      </c>
      <c r="E907" t="s">
        <v>52</v>
      </c>
      <c r="F907" t="s">
        <v>53</v>
      </c>
      <c r="G907" t="s">
        <v>39</v>
      </c>
      <c r="H907" t="s">
        <v>40</v>
      </c>
      <c r="I907" t="s">
        <v>55</v>
      </c>
      <c r="J907" t="s">
        <v>99</v>
      </c>
      <c r="K907">
        <v>24</v>
      </c>
      <c r="L907">
        <v>1.85</v>
      </c>
      <c r="M907">
        <v>52.78</v>
      </c>
      <c r="N907" s="1">
        <v>45509.663472418979</v>
      </c>
      <c r="O907" t="s">
        <v>128</v>
      </c>
      <c r="P907">
        <v>52.78</v>
      </c>
      <c r="Q907" t="s">
        <v>58</v>
      </c>
      <c r="R907" t="s">
        <v>114</v>
      </c>
      <c r="S907" t="s">
        <v>96</v>
      </c>
      <c r="T907" t="s">
        <v>47</v>
      </c>
      <c r="U907" t="s">
        <v>49</v>
      </c>
      <c r="V907" t="s">
        <v>48</v>
      </c>
      <c r="W907" t="s">
        <v>128</v>
      </c>
      <c r="X907">
        <f>YEAR(Table1[[#This Row],[BookingDate]])</f>
        <v>2024</v>
      </c>
      <c r="Y907" t="str">
        <f>TEXT(Table1[[#This Row],[BookingDate]],"mmm")</f>
        <v>Aug</v>
      </c>
      <c r="Z907" t="str">
        <f>TEXT(Table1[[#This Row],[BookingDate]],"mmm-yyy")</f>
        <v>Aug-2024</v>
      </c>
      <c r="AA907" t="str">
        <f>IF(Table1[[#This Row],[ResolutionHours]]="","Pending",IF(Table1[[#This Row],[ResolutionHours]]&lt;=4,"0-4 Hours",IF(Table1[[#This Row],[ResolutionHours]]&lt;=8,"5-8 Hours",IF(Table1[[#This Row],[ResolutionHours]]&lt;=24,"9-24 Hours",IF(Table1[[#This Row],[ResolutionHours]]&lt;=48,"25-48 Hours","48+ Hours")))))</f>
        <v>48+ Hours</v>
      </c>
      <c r="AB907">
        <f>IF(Table1[[#This Row],[ResolutionHours]]="","",Table1[[#This Row],[ResolutionHours]]-Table1[[#This Row],[SLATargetHours]])</f>
        <v>28.78</v>
      </c>
    </row>
    <row r="908" spans="1:28" x14ac:dyDescent="0.25">
      <c r="A908" t="s">
        <v>2564</v>
      </c>
      <c r="B908" t="s">
        <v>2126</v>
      </c>
      <c r="C908" s="1">
        <v>45507.593414351853</v>
      </c>
      <c r="D908" t="s">
        <v>87</v>
      </c>
      <c r="E908" t="s">
        <v>2130</v>
      </c>
      <c r="F908" t="s">
        <v>130</v>
      </c>
      <c r="G908" t="s">
        <v>2128</v>
      </c>
      <c r="H908" t="s">
        <v>40</v>
      </c>
      <c r="I908" t="s">
        <v>64</v>
      </c>
      <c r="J908" t="s">
        <v>78</v>
      </c>
      <c r="K908">
        <v>72</v>
      </c>
      <c r="L908">
        <v>0.79</v>
      </c>
      <c r="M908">
        <v>66.709999999999994</v>
      </c>
      <c r="N908" s="1">
        <v>45510.373203599527</v>
      </c>
      <c r="O908" t="s">
        <v>43</v>
      </c>
      <c r="P908">
        <v>66.709999999999994</v>
      </c>
      <c r="Q908" t="s">
        <v>66</v>
      </c>
      <c r="R908" t="s">
        <v>59</v>
      </c>
      <c r="S908" t="s">
        <v>79</v>
      </c>
      <c r="T908" t="s">
        <v>75</v>
      </c>
      <c r="U908" t="s">
        <v>49</v>
      </c>
      <c r="V908" t="s">
        <v>49</v>
      </c>
      <c r="W908" t="s">
        <v>43</v>
      </c>
      <c r="X908">
        <f>YEAR(Table1[[#This Row],[BookingDate]])</f>
        <v>2024</v>
      </c>
      <c r="Y908" t="str">
        <f>TEXT(Table1[[#This Row],[BookingDate]],"mmm")</f>
        <v>Aug</v>
      </c>
      <c r="Z908" t="str">
        <f>TEXT(Table1[[#This Row],[BookingDate]],"mmm-yyy")</f>
        <v>Aug-2024</v>
      </c>
      <c r="AA908" t="str">
        <f>IF(Table1[[#This Row],[ResolutionHours]]="","Pending",IF(Table1[[#This Row],[ResolutionHours]]&lt;=4,"0-4 Hours",IF(Table1[[#This Row],[ResolutionHours]]&lt;=8,"5-8 Hours",IF(Table1[[#This Row],[ResolutionHours]]&lt;=24,"9-24 Hours",IF(Table1[[#This Row],[ResolutionHours]]&lt;=48,"25-48 Hours","48+ Hours")))))</f>
        <v>48+ Hours</v>
      </c>
      <c r="AB908">
        <f>IF(Table1[[#This Row],[ResolutionHours]]="","",Table1[[#This Row],[ResolutionHours]]-Table1[[#This Row],[SLATargetHours]])</f>
        <v>-5.2900000000000063</v>
      </c>
    </row>
    <row r="909" spans="1:28" x14ac:dyDescent="0.25">
      <c r="A909" t="s">
        <v>1496</v>
      </c>
      <c r="B909" t="s">
        <v>1116</v>
      </c>
      <c r="C909" s="1">
        <v>45507.702164351853</v>
      </c>
      <c r="D909" t="s">
        <v>87</v>
      </c>
      <c r="E909" t="s">
        <v>1134</v>
      </c>
      <c r="F909" t="s">
        <v>130</v>
      </c>
      <c r="G909" t="s">
        <v>1118</v>
      </c>
      <c r="H909" t="s">
        <v>40</v>
      </c>
      <c r="I909" t="s">
        <v>46</v>
      </c>
      <c r="J909" t="s">
        <v>83</v>
      </c>
      <c r="K909">
        <v>72</v>
      </c>
      <c r="L909">
        <v>4.6100000000000003</v>
      </c>
      <c r="M909">
        <v>40.729999999999997</v>
      </c>
      <c r="N909" s="1">
        <v>45509.399381550917</v>
      </c>
      <c r="O909" t="s">
        <v>43</v>
      </c>
      <c r="P909">
        <v>40.729999999999997</v>
      </c>
      <c r="Q909" t="s">
        <v>44</v>
      </c>
      <c r="R909" t="s">
        <v>114</v>
      </c>
      <c r="S909" t="s">
        <v>68</v>
      </c>
      <c r="T909" t="s">
        <v>85</v>
      </c>
      <c r="U909" t="s">
        <v>49</v>
      </c>
      <c r="V909" t="s">
        <v>49</v>
      </c>
      <c r="W909" t="s">
        <v>43</v>
      </c>
      <c r="X909">
        <f>YEAR(Table1[[#This Row],[BookingDate]])</f>
        <v>2024</v>
      </c>
      <c r="Y909" t="str">
        <f>TEXT(Table1[[#This Row],[BookingDate]],"mmm")</f>
        <v>Aug</v>
      </c>
      <c r="Z909" t="str">
        <f>TEXT(Table1[[#This Row],[BookingDate]],"mmm-yyy")</f>
        <v>Aug-2024</v>
      </c>
      <c r="AA909" t="str">
        <f>IF(Table1[[#This Row],[ResolutionHours]]="","Pending",IF(Table1[[#This Row],[ResolutionHours]]&lt;=4,"0-4 Hours",IF(Table1[[#This Row],[ResolutionHours]]&lt;=8,"5-8 Hours",IF(Table1[[#This Row],[ResolutionHours]]&lt;=24,"9-24 Hours",IF(Table1[[#This Row],[ResolutionHours]]&lt;=48,"25-48 Hours","48+ Hours")))))</f>
        <v>25-48 Hours</v>
      </c>
      <c r="AB909">
        <f>IF(Table1[[#This Row],[ResolutionHours]]="","",Table1[[#This Row],[ResolutionHours]]-Table1[[#This Row],[SLATargetHours]])</f>
        <v>-31.270000000000003</v>
      </c>
    </row>
    <row r="910" spans="1:28" x14ac:dyDescent="0.25">
      <c r="A910" t="s">
        <v>2376</v>
      </c>
      <c r="B910" t="s">
        <v>2126</v>
      </c>
      <c r="C910" s="1">
        <v>45507.899386574078</v>
      </c>
      <c r="D910" t="s">
        <v>36</v>
      </c>
      <c r="E910" t="s">
        <v>2142</v>
      </c>
      <c r="F910" t="s">
        <v>126</v>
      </c>
      <c r="G910" t="s">
        <v>2128</v>
      </c>
      <c r="H910" t="s">
        <v>54</v>
      </c>
      <c r="I910" t="s">
        <v>41</v>
      </c>
      <c r="J910" t="s">
        <v>88</v>
      </c>
      <c r="K910">
        <v>48</v>
      </c>
      <c r="L910">
        <v>8.27</v>
      </c>
      <c r="N910" s="1"/>
      <c r="O910" t="s">
        <v>57</v>
      </c>
      <c r="P910">
        <v>12338.41</v>
      </c>
      <c r="Q910" t="s">
        <v>44</v>
      </c>
      <c r="R910" t="s">
        <v>114</v>
      </c>
      <c r="S910" t="s">
        <v>46</v>
      </c>
      <c r="T910" t="s">
        <v>93</v>
      </c>
      <c r="U910" t="s">
        <v>49</v>
      </c>
      <c r="V910" t="s">
        <v>49</v>
      </c>
      <c r="W910" t="s">
        <v>57</v>
      </c>
      <c r="X910">
        <f>YEAR(Table1[[#This Row],[BookingDate]])</f>
        <v>2024</v>
      </c>
      <c r="Y910" t="str">
        <f>TEXT(Table1[[#This Row],[BookingDate]],"mmm")</f>
        <v>Aug</v>
      </c>
      <c r="Z910" t="str">
        <f>TEXT(Table1[[#This Row],[BookingDate]],"mmm-yyy")</f>
        <v>Aug-2024</v>
      </c>
      <c r="AA910" t="str">
        <f>IF(Table1[[#This Row],[ResolutionHours]]="","Pending",IF(Table1[[#This Row],[ResolutionHours]]&lt;=4,"0-4 Hours",IF(Table1[[#This Row],[ResolutionHours]]&lt;=8,"5-8 Hours",IF(Table1[[#This Row],[ResolutionHours]]&lt;=24,"9-24 Hours",IF(Table1[[#This Row],[ResolutionHours]]&lt;=48,"25-48 Hours","48+ Hours")))))</f>
        <v>Pending</v>
      </c>
      <c r="AB910" t="str">
        <f>IF(Table1[[#This Row],[ResolutionHours]]="","",Table1[[#This Row],[ResolutionHours]]-Table1[[#This Row],[SLATargetHours]])</f>
        <v/>
      </c>
    </row>
    <row r="911" spans="1:28" x14ac:dyDescent="0.25">
      <c r="A911" t="s">
        <v>910</v>
      </c>
      <c r="B911" t="s">
        <v>35</v>
      </c>
      <c r="C911" s="1">
        <v>45507.907442129632</v>
      </c>
      <c r="D911" t="s">
        <v>51</v>
      </c>
      <c r="E911" t="s">
        <v>81</v>
      </c>
      <c r="F911" t="s">
        <v>53</v>
      </c>
      <c r="G911" t="s">
        <v>39</v>
      </c>
      <c r="H911" t="s">
        <v>40</v>
      </c>
      <c r="I911" t="s">
        <v>41</v>
      </c>
      <c r="J911" t="s">
        <v>113</v>
      </c>
      <c r="K911">
        <v>24</v>
      </c>
      <c r="L911">
        <v>1.36</v>
      </c>
      <c r="M911">
        <v>11.65</v>
      </c>
      <c r="N911" s="1">
        <v>45508.39297763889</v>
      </c>
      <c r="O911" t="s">
        <v>43</v>
      </c>
      <c r="P911">
        <v>11.65</v>
      </c>
      <c r="Q911" t="s">
        <v>44</v>
      </c>
      <c r="R911" t="s">
        <v>114</v>
      </c>
      <c r="S911" t="s">
        <v>96</v>
      </c>
      <c r="T911" t="s">
        <v>93</v>
      </c>
      <c r="U911" t="s">
        <v>49</v>
      </c>
      <c r="V911" t="s">
        <v>49</v>
      </c>
      <c r="W911" t="s">
        <v>43</v>
      </c>
      <c r="X911">
        <f>YEAR(Table1[[#This Row],[BookingDate]])</f>
        <v>2024</v>
      </c>
      <c r="Y911" t="str">
        <f>TEXT(Table1[[#This Row],[BookingDate]],"mmm")</f>
        <v>Aug</v>
      </c>
      <c r="Z911" t="str">
        <f>TEXT(Table1[[#This Row],[BookingDate]],"mmm-yyy")</f>
        <v>Aug-2024</v>
      </c>
      <c r="AA911" t="str">
        <f>IF(Table1[[#This Row],[ResolutionHours]]="","Pending",IF(Table1[[#This Row],[ResolutionHours]]&lt;=4,"0-4 Hours",IF(Table1[[#This Row],[ResolutionHours]]&lt;=8,"5-8 Hours",IF(Table1[[#This Row],[ResolutionHours]]&lt;=24,"9-24 Hours",IF(Table1[[#This Row],[ResolutionHours]]&lt;=48,"25-48 Hours","48+ Hours")))))</f>
        <v>9-24 Hours</v>
      </c>
      <c r="AB911">
        <f>IF(Table1[[#This Row],[ResolutionHours]]="","",Table1[[#This Row],[ResolutionHours]]-Table1[[#This Row],[SLATargetHours]])</f>
        <v>-12.35</v>
      </c>
    </row>
    <row r="912" spans="1:28" x14ac:dyDescent="0.25">
      <c r="A912" t="s">
        <v>1667</v>
      </c>
      <c r="B912" t="s">
        <v>1116</v>
      </c>
      <c r="C912" s="1">
        <v>45508.158680555563</v>
      </c>
      <c r="D912" t="s">
        <v>87</v>
      </c>
      <c r="E912" t="s">
        <v>1117</v>
      </c>
      <c r="F912" t="s">
        <v>95</v>
      </c>
      <c r="G912" t="s">
        <v>1118</v>
      </c>
      <c r="H912" t="s">
        <v>40</v>
      </c>
      <c r="I912" t="s">
        <v>82</v>
      </c>
      <c r="J912" t="s">
        <v>42</v>
      </c>
      <c r="K912">
        <v>72</v>
      </c>
      <c r="L912">
        <v>4.4400000000000004</v>
      </c>
      <c r="M912">
        <v>60.1</v>
      </c>
      <c r="N912" s="1">
        <v>45510.662759074083</v>
      </c>
      <c r="O912" t="s">
        <v>43</v>
      </c>
      <c r="P912">
        <v>60.1</v>
      </c>
      <c r="Q912" t="s">
        <v>58</v>
      </c>
      <c r="R912" t="s">
        <v>67</v>
      </c>
      <c r="S912" t="s">
        <v>60</v>
      </c>
      <c r="T912" t="s">
        <v>121</v>
      </c>
      <c r="U912" t="s">
        <v>49</v>
      </c>
      <c r="V912" t="s">
        <v>49</v>
      </c>
      <c r="W912" t="s">
        <v>43</v>
      </c>
      <c r="X912">
        <f>YEAR(Table1[[#This Row],[BookingDate]])</f>
        <v>2024</v>
      </c>
      <c r="Y912" t="str">
        <f>TEXT(Table1[[#This Row],[BookingDate]],"mmm")</f>
        <v>Aug</v>
      </c>
      <c r="Z912" t="str">
        <f>TEXT(Table1[[#This Row],[BookingDate]],"mmm-yyy")</f>
        <v>Aug-2024</v>
      </c>
      <c r="AA912" t="str">
        <f>IF(Table1[[#This Row],[ResolutionHours]]="","Pending",IF(Table1[[#This Row],[ResolutionHours]]&lt;=4,"0-4 Hours",IF(Table1[[#This Row],[ResolutionHours]]&lt;=8,"5-8 Hours",IF(Table1[[#This Row],[ResolutionHours]]&lt;=24,"9-24 Hours",IF(Table1[[#This Row],[ResolutionHours]]&lt;=48,"25-48 Hours","48+ Hours")))))</f>
        <v>48+ Hours</v>
      </c>
      <c r="AB912">
        <f>IF(Table1[[#This Row],[ResolutionHours]]="","",Table1[[#This Row],[ResolutionHours]]-Table1[[#This Row],[SLATargetHours]])</f>
        <v>-11.899999999999999</v>
      </c>
    </row>
    <row r="913" spans="1:28" x14ac:dyDescent="0.25">
      <c r="A913" t="s">
        <v>2436</v>
      </c>
      <c r="B913" t="s">
        <v>2126</v>
      </c>
      <c r="C913" s="1">
        <v>45508.601284722223</v>
      </c>
      <c r="D913" t="s">
        <v>87</v>
      </c>
      <c r="E913" t="s">
        <v>2138</v>
      </c>
      <c r="F913" t="s">
        <v>130</v>
      </c>
      <c r="G913" t="s">
        <v>2128</v>
      </c>
      <c r="H913" t="s">
        <v>63</v>
      </c>
      <c r="I913" t="s">
        <v>82</v>
      </c>
      <c r="J913" t="s">
        <v>56</v>
      </c>
      <c r="K913">
        <v>72</v>
      </c>
      <c r="L913">
        <v>2.5499999999999998</v>
      </c>
      <c r="N913" s="1"/>
      <c r="O913" t="s">
        <v>57</v>
      </c>
      <c r="P913">
        <v>12321.57</v>
      </c>
      <c r="Q913" t="s">
        <v>66</v>
      </c>
      <c r="R913" t="s">
        <v>59</v>
      </c>
      <c r="S913" t="s">
        <v>96</v>
      </c>
      <c r="T913" t="s">
        <v>61</v>
      </c>
      <c r="U913" t="s">
        <v>49</v>
      </c>
      <c r="V913" t="s">
        <v>49</v>
      </c>
      <c r="W913" t="s">
        <v>57</v>
      </c>
      <c r="X913">
        <f>YEAR(Table1[[#This Row],[BookingDate]])</f>
        <v>2024</v>
      </c>
      <c r="Y913" t="str">
        <f>TEXT(Table1[[#This Row],[BookingDate]],"mmm")</f>
        <v>Aug</v>
      </c>
      <c r="Z913" t="str">
        <f>TEXT(Table1[[#This Row],[BookingDate]],"mmm-yyy")</f>
        <v>Aug-2024</v>
      </c>
      <c r="AA913" t="str">
        <f>IF(Table1[[#This Row],[ResolutionHours]]="","Pending",IF(Table1[[#This Row],[ResolutionHours]]&lt;=4,"0-4 Hours",IF(Table1[[#This Row],[ResolutionHours]]&lt;=8,"5-8 Hours",IF(Table1[[#This Row],[ResolutionHours]]&lt;=24,"9-24 Hours",IF(Table1[[#This Row],[ResolutionHours]]&lt;=48,"25-48 Hours","48+ Hours")))))</f>
        <v>Pending</v>
      </c>
      <c r="AB913" t="str">
        <f>IF(Table1[[#This Row],[ResolutionHours]]="","",Table1[[#This Row],[ResolutionHours]]-Table1[[#This Row],[SLATargetHours]])</f>
        <v/>
      </c>
    </row>
    <row r="914" spans="1:28" x14ac:dyDescent="0.25">
      <c r="A914" t="s">
        <v>1430</v>
      </c>
      <c r="B914" t="s">
        <v>1116</v>
      </c>
      <c r="C914" s="1">
        <v>45508.700833333343</v>
      </c>
      <c r="D914" t="s">
        <v>36</v>
      </c>
      <c r="E914" t="s">
        <v>1134</v>
      </c>
      <c r="F914" t="s">
        <v>72</v>
      </c>
      <c r="G914" t="s">
        <v>1118</v>
      </c>
      <c r="H914" t="s">
        <v>54</v>
      </c>
      <c r="I914" t="s">
        <v>55</v>
      </c>
      <c r="J914" t="s">
        <v>120</v>
      </c>
      <c r="K914">
        <v>48</v>
      </c>
      <c r="L914">
        <v>1.63</v>
      </c>
      <c r="N914" s="1"/>
      <c r="O914" t="s">
        <v>57</v>
      </c>
      <c r="P914">
        <v>12319.18</v>
      </c>
      <c r="Q914" t="s">
        <v>66</v>
      </c>
      <c r="R914" t="s">
        <v>92</v>
      </c>
      <c r="S914" t="s">
        <v>60</v>
      </c>
      <c r="T914" t="s">
        <v>115</v>
      </c>
      <c r="U914" t="s">
        <v>49</v>
      </c>
      <c r="V914" t="s">
        <v>48</v>
      </c>
      <c r="W914" t="s">
        <v>57</v>
      </c>
      <c r="X914">
        <f>YEAR(Table1[[#This Row],[BookingDate]])</f>
        <v>2024</v>
      </c>
      <c r="Y914" t="str">
        <f>TEXT(Table1[[#This Row],[BookingDate]],"mmm")</f>
        <v>Aug</v>
      </c>
      <c r="Z914" t="str">
        <f>TEXT(Table1[[#This Row],[BookingDate]],"mmm-yyy")</f>
        <v>Aug-2024</v>
      </c>
      <c r="AA914" t="str">
        <f>IF(Table1[[#This Row],[ResolutionHours]]="","Pending",IF(Table1[[#This Row],[ResolutionHours]]&lt;=4,"0-4 Hours",IF(Table1[[#This Row],[ResolutionHours]]&lt;=8,"5-8 Hours",IF(Table1[[#This Row],[ResolutionHours]]&lt;=24,"9-24 Hours",IF(Table1[[#This Row],[ResolutionHours]]&lt;=48,"25-48 Hours","48+ Hours")))))</f>
        <v>Pending</v>
      </c>
      <c r="AB914" t="str">
        <f>IF(Table1[[#This Row],[ResolutionHours]]="","",Table1[[#This Row],[ResolutionHours]]-Table1[[#This Row],[SLATargetHours]])</f>
        <v/>
      </c>
    </row>
    <row r="915" spans="1:28" x14ac:dyDescent="0.25">
      <c r="A915" t="s">
        <v>533</v>
      </c>
      <c r="B915" t="s">
        <v>35</v>
      </c>
      <c r="C915" s="1">
        <v>45508.767222222217</v>
      </c>
      <c r="D915" t="s">
        <v>36</v>
      </c>
      <c r="E915" t="s">
        <v>102</v>
      </c>
      <c r="F915" t="s">
        <v>72</v>
      </c>
      <c r="G915" t="s">
        <v>39</v>
      </c>
      <c r="H915" t="s">
        <v>40</v>
      </c>
      <c r="I915" t="s">
        <v>73</v>
      </c>
      <c r="J915" t="s">
        <v>165</v>
      </c>
      <c r="K915">
        <v>48</v>
      </c>
      <c r="L915">
        <v>2.13</v>
      </c>
      <c r="M915">
        <v>82.05</v>
      </c>
      <c r="N915" s="1">
        <v>45512.18612121528</v>
      </c>
      <c r="O915" t="s">
        <v>128</v>
      </c>
      <c r="P915">
        <v>82.05</v>
      </c>
      <c r="Q915" t="s">
        <v>58</v>
      </c>
      <c r="R915" t="s">
        <v>45</v>
      </c>
      <c r="S915" t="s">
        <v>79</v>
      </c>
      <c r="T915" t="s">
        <v>61</v>
      </c>
      <c r="U915" t="s">
        <v>49</v>
      </c>
      <c r="V915" t="s">
        <v>49</v>
      </c>
      <c r="W915" t="s">
        <v>128</v>
      </c>
      <c r="X915">
        <f>YEAR(Table1[[#This Row],[BookingDate]])</f>
        <v>2024</v>
      </c>
      <c r="Y915" t="str">
        <f>TEXT(Table1[[#This Row],[BookingDate]],"mmm")</f>
        <v>Aug</v>
      </c>
      <c r="Z915" t="str">
        <f>TEXT(Table1[[#This Row],[BookingDate]],"mmm-yyy")</f>
        <v>Aug-2024</v>
      </c>
      <c r="AA915" t="str">
        <f>IF(Table1[[#This Row],[ResolutionHours]]="","Pending",IF(Table1[[#This Row],[ResolutionHours]]&lt;=4,"0-4 Hours",IF(Table1[[#This Row],[ResolutionHours]]&lt;=8,"5-8 Hours",IF(Table1[[#This Row],[ResolutionHours]]&lt;=24,"9-24 Hours",IF(Table1[[#This Row],[ResolutionHours]]&lt;=48,"25-48 Hours","48+ Hours")))))</f>
        <v>48+ Hours</v>
      </c>
      <c r="AB915">
        <f>IF(Table1[[#This Row],[ResolutionHours]]="","",Table1[[#This Row],[ResolutionHours]]-Table1[[#This Row],[SLATargetHours]])</f>
        <v>34.049999999999997</v>
      </c>
    </row>
    <row r="916" spans="1:28" x14ac:dyDescent="0.25">
      <c r="A916" t="s">
        <v>752</v>
      </c>
      <c r="B916" t="s">
        <v>35</v>
      </c>
      <c r="C916" s="1">
        <v>45509.016689814824</v>
      </c>
      <c r="D916" t="s">
        <v>36</v>
      </c>
      <c r="E916" t="s">
        <v>77</v>
      </c>
      <c r="F916" t="s">
        <v>90</v>
      </c>
      <c r="G916" t="s">
        <v>39</v>
      </c>
      <c r="H916" t="s">
        <v>40</v>
      </c>
      <c r="I916" t="s">
        <v>82</v>
      </c>
      <c r="J916" t="s">
        <v>132</v>
      </c>
      <c r="K916">
        <v>48</v>
      </c>
      <c r="L916">
        <v>1.23</v>
      </c>
      <c r="M916">
        <v>20.149999999999999</v>
      </c>
      <c r="N916" s="1">
        <v>45509.856158263887</v>
      </c>
      <c r="O916" t="s">
        <v>43</v>
      </c>
      <c r="P916">
        <v>20.149999999999999</v>
      </c>
      <c r="Q916" t="s">
        <v>58</v>
      </c>
      <c r="R916" t="s">
        <v>67</v>
      </c>
      <c r="S916" t="s">
        <v>60</v>
      </c>
      <c r="T916" t="s">
        <v>69</v>
      </c>
      <c r="U916" t="s">
        <v>49</v>
      </c>
      <c r="V916" t="s">
        <v>49</v>
      </c>
      <c r="W916" t="s">
        <v>43</v>
      </c>
      <c r="X916">
        <f>YEAR(Table1[[#This Row],[BookingDate]])</f>
        <v>2024</v>
      </c>
      <c r="Y916" t="str">
        <f>TEXT(Table1[[#This Row],[BookingDate]],"mmm")</f>
        <v>Aug</v>
      </c>
      <c r="Z916" t="str">
        <f>TEXT(Table1[[#This Row],[BookingDate]],"mmm-yyy")</f>
        <v>Aug-2024</v>
      </c>
      <c r="AA916" t="str">
        <f>IF(Table1[[#This Row],[ResolutionHours]]="","Pending",IF(Table1[[#This Row],[ResolutionHours]]&lt;=4,"0-4 Hours",IF(Table1[[#This Row],[ResolutionHours]]&lt;=8,"5-8 Hours",IF(Table1[[#This Row],[ResolutionHours]]&lt;=24,"9-24 Hours",IF(Table1[[#This Row],[ResolutionHours]]&lt;=48,"25-48 Hours","48+ Hours")))))</f>
        <v>9-24 Hours</v>
      </c>
      <c r="AB916">
        <f>IF(Table1[[#This Row],[ResolutionHours]]="","",Table1[[#This Row],[ResolutionHours]]-Table1[[#This Row],[SLATargetHours]])</f>
        <v>-27.85</v>
      </c>
    </row>
    <row r="917" spans="1:28" x14ac:dyDescent="0.25">
      <c r="A917" t="s">
        <v>1570</v>
      </c>
      <c r="B917" t="s">
        <v>1116</v>
      </c>
      <c r="C917" s="1">
        <v>45509.675902777781</v>
      </c>
      <c r="D917" t="s">
        <v>87</v>
      </c>
      <c r="E917" t="s">
        <v>1126</v>
      </c>
      <c r="F917" t="s">
        <v>72</v>
      </c>
      <c r="G917" t="s">
        <v>1118</v>
      </c>
      <c r="H917" t="s">
        <v>40</v>
      </c>
      <c r="I917" t="s">
        <v>46</v>
      </c>
      <c r="J917" t="s">
        <v>83</v>
      </c>
      <c r="K917">
        <v>72</v>
      </c>
      <c r="L917">
        <v>18.739999999999998</v>
      </c>
      <c r="M917">
        <v>52.09</v>
      </c>
      <c r="N917" s="1">
        <v>45511.846250324073</v>
      </c>
      <c r="O917" t="s">
        <v>43</v>
      </c>
      <c r="P917">
        <v>52.09</v>
      </c>
      <c r="Q917" t="s">
        <v>66</v>
      </c>
      <c r="R917" t="s">
        <v>59</v>
      </c>
      <c r="S917" t="s">
        <v>60</v>
      </c>
      <c r="T917" t="s">
        <v>61</v>
      </c>
      <c r="U917" t="s">
        <v>49</v>
      </c>
      <c r="V917" t="s">
        <v>49</v>
      </c>
      <c r="W917" t="s">
        <v>43</v>
      </c>
      <c r="X917">
        <f>YEAR(Table1[[#This Row],[BookingDate]])</f>
        <v>2024</v>
      </c>
      <c r="Y917" t="str">
        <f>TEXT(Table1[[#This Row],[BookingDate]],"mmm")</f>
        <v>Aug</v>
      </c>
      <c r="Z917" t="str">
        <f>TEXT(Table1[[#This Row],[BookingDate]],"mmm-yyy")</f>
        <v>Aug-2024</v>
      </c>
      <c r="AA917" t="str">
        <f>IF(Table1[[#This Row],[ResolutionHours]]="","Pending",IF(Table1[[#This Row],[ResolutionHours]]&lt;=4,"0-4 Hours",IF(Table1[[#This Row],[ResolutionHours]]&lt;=8,"5-8 Hours",IF(Table1[[#This Row],[ResolutionHours]]&lt;=24,"9-24 Hours",IF(Table1[[#This Row],[ResolutionHours]]&lt;=48,"25-48 Hours","48+ Hours")))))</f>
        <v>48+ Hours</v>
      </c>
      <c r="AB917">
        <f>IF(Table1[[#This Row],[ResolutionHours]]="","",Table1[[#This Row],[ResolutionHours]]-Table1[[#This Row],[SLATargetHours]])</f>
        <v>-19.909999999999997</v>
      </c>
    </row>
    <row r="918" spans="1:28" x14ac:dyDescent="0.25">
      <c r="A918" t="s">
        <v>2705</v>
      </c>
      <c r="B918" t="s">
        <v>2126</v>
      </c>
      <c r="C918" s="1">
        <v>45509.839722222219</v>
      </c>
      <c r="D918" t="s">
        <v>36</v>
      </c>
      <c r="E918" t="s">
        <v>2163</v>
      </c>
      <c r="F918" t="s">
        <v>130</v>
      </c>
      <c r="G918" t="s">
        <v>2128</v>
      </c>
      <c r="H918" t="s">
        <v>54</v>
      </c>
      <c r="I918" t="s">
        <v>46</v>
      </c>
      <c r="J918" t="s">
        <v>99</v>
      </c>
      <c r="K918">
        <v>48</v>
      </c>
      <c r="L918">
        <v>1.7</v>
      </c>
      <c r="N918" s="1"/>
      <c r="O918" t="s">
        <v>57</v>
      </c>
      <c r="P918">
        <v>12291.85</v>
      </c>
      <c r="Q918" t="s">
        <v>66</v>
      </c>
      <c r="R918" t="s">
        <v>92</v>
      </c>
      <c r="S918" t="s">
        <v>46</v>
      </c>
      <c r="T918" t="s">
        <v>69</v>
      </c>
      <c r="U918" t="s">
        <v>49</v>
      </c>
      <c r="V918" t="s">
        <v>49</v>
      </c>
      <c r="W918" t="s">
        <v>57</v>
      </c>
      <c r="X918">
        <f>YEAR(Table1[[#This Row],[BookingDate]])</f>
        <v>2024</v>
      </c>
      <c r="Y918" t="str">
        <f>TEXT(Table1[[#This Row],[BookingDate]],"mmm")</f>
        <v>Aug</v>
      </c>
      <c r="Z918" t="str">
        <f>TEXT(Table1[[#This Row],[BookingDate]],"mmm-yyy")</f>
        <v>Aug-2024</v>
      </c>
      <c r="AA918" t="str">
        <f>IF(Table1[[#This Row],[ResolutionHours]]="","Pending",IF(Table1[[#This Row],[ResolutionHours]]&lt;=4,"0-4 Hours",IF(Table1[[#This Row],[ResolutionHours]]&lt;=8,"5-8 Hours",IF(Table1[[#This Row],[ResolutionHours]]&lt;=24,"9-24 Hours",IF(Table1[[#This Row],[ResolutionHours]]&lt;=48,"25-48 Hours","48+ Hours")))))</f>
        <v>Pending</v>
      </c>
      <c r="AB918" t="str">
        <f>IF(Table1[[#This Row],[ResolutionHours]]="","",Table1[[#This Row],[ResolutionHours]]-Table1[[#This Row],[SLATargetHours]])</f>
        <v/>
      </c>
    </row>
    <row r="919" spans="1:28" x14ac:dyDescent="0.25">
      <c r="A919" t="s">
        <v>1221</v>
      </c>
      <c r="B919" t="s">
        <v>1116</v>
      </c>
      <c r="C919" s="1">
        <v>45509.97729166667</v>
      </c>
      <c r="D919" t="s">
        <v>87</v>
      </c>
      <c r="E919" t="s">
        <v>1131</v>
      </c>
      <c r="F919" t="s">
        <v>90</v>
      </c>
      <c r="G919" t="s">
        <v>1118</v>
      </c>
      <c r="H919" t="s">
        <v>40</v>
      </c>
      <c r="I919" t="s">
        <v>82</v>
      </c>
      <c r="J919" t="s">
        <v>91</v>
      </c>
      <c r="K919">
        <v>72</v>
      </c>
      <c r="L919">
        <v>4.78</v>
      </c>
      <c r="M919">
        <v>30.45</v>
      </c>
      <c r="N919" s="1">
        <v>45511.245997812497</v>
      </c>
      <c r="O919" t="s">
        <v>43</v>
      </c>
      <c r="P919">
        <v>30.45</v>
      </c>
      <c r="Q919" t="s">
        <v>66</v>
      </c>
      <c r="R919" t="s">
        <v>114</v>
      </c>
      <c r="S919" t="s">
        <v>60</v>
      </c>
      <c r="T919" t="s">
        <v>93</v>
      </c>
      <c r="U919" t="s">
        <v>48</v>
      </c>
      <c r="V919" t="s">
        <v>49</v>
      </c>
      <c r="W919" t="s">
        <v>43</v>
      </c>
      <c r="X919">
        <f>YEAR(Table1[[#This Row],[BookingDate]])</f>
        <v>2024</v>
      </c>
      <c r="Y919" t="str">
        <f>TEXT(Table1[[#This Row],[BookingDate]],"mmm")</f>
        <v>Aug</v>
      </c>
      <c r="Z919" t="str">
        <f>TEXT(Table1[[#This Row],[BookingDate]],"mmm-yyy")</f>
        <v>Aug-2024</v>
      </c>
      <c r="AA919" t="str">
        <f>IF(Table1[[#This Row],[ResolutionHours]]="","Pending",IF(Table1[[#This Row],[ResolutionHours]]&lt;=4,"0-4 Hours",IF(Table1[[#This Row],[ResolutionHours]]&lt;=8,"5-8 Hours",IF(Table1[[#This Row],[ResolutionHours]]&lt;=24,"9-24 Hours",IF(Table1[[#This Row],[ResolutionHours]]&lt;=48,"25-48 Hours","48+ Hours")))))</f>
        <v>25-48 Hours</v>
      </c>
      <c r="AB919">
        <f>IF(Table1[[#This Row],[ResolutionHours]]="","",Table1[[#This Row],[ResolutionHours]]-Table1[[#This Row],[SLATargetHours]])</f>
        <v>-41.55</v>
      </c>
    </row>
    <row r="920" spans="1:28" x14ac:dyDescent="0.25">
      <c r="A920" t="s">
        <v>1401</v>
      </c>
      <c r="B920" t="s">
        <v>1116</v>
      </c>
      <c r="C920" s="1">
        <v>45510.075138888889</v>
      </c>
      <c r="D920" t="s">
        <v>36</v>
      </c>
      <c r="E920" t="s">
        <v>1120</v>
      </c>
      <c r="F920" t="s">
        <v>38</v>
      </c>
      <c r="G920" t="s">
        <v>1118</v>
      </c>
      <c r="H920" t="s">
        <v>40</v>
      </c>
      <c r="I920" t="s">
        <v>82</v>
      </c>
      <c r="J920" t="s">
        <v>88</v>
      </c>
      <c r="K920">
        <v>48</v>
      </c>
      <c r="L920">
        <v>3.27</v>
      </c>
      <c r="M920">
        <v>30.21</v>
      </c>
      <c r="N920" s="1">
        <v>45511.33369353009</v>
      </c>
      <c r="O920" t="s">
        <v>43</v>
      </c>
      <c r="P920">
        <v>30.21</v>
      </c>
      <c r="Q920" t="s">
        <v>44</v>
      </c>
      <c r="R920" t="s">
        <v>67</v>
      </c>
      <c r="S920" t="s">
        <v>68</v>
      </c>
      <c r="T920" t="s">
        <v>100</v>
      </c>
      <c r="U920" t="s">
        <v>49</v>
      </c>
      <c r="V920" t="s">
        <v>49</v>
      </c>
      <c r="W920" t="s">
        <v>43</v>
      </c>
      <c r="X920">
        <f>YEAR(Table1[[#This Row],[BookingDate]])</f>
        <v>2024</v>
      </c>
      <c r="Y920" t="str">
        <f>TEXT(Table1[[#This Row],[BookingDate]],"mmm")</f>
        <v>Aug</v>
      </c>
      <c r="Z920" t="str">
        <f>TEXT(Table1[[#This Row],[BookingDate]],"mmm-yyy")</f>
        <v>Aug-2024</v>
      </c>
      <c r="AA920" t="str">
        <f>IF(Table1[[#This Row],[ResolutionHours]]="","Pending",IF(Table1[[#This Row],[ResolutionHours]]&lt;=4,"0-4 Hours",IF(Table1[[#This Row],[ResolutionHours]]&lt;=8,"5-8 Hours",IF(Table1[[#This Row],[ResolutionHours]]&lt;=24,"9-24 Hours",IF(Table1[[#This Row],[ResolutionHours]]&lt;=48,"25-48 Hours","48+ Hours")))))</f>
        <v>25-48 Hours</v>
      </c>
      <c r="AB920">
        <f>IF(Table1[[#This Row],[ResolutionHours]]="","",Table1[[#This Row],[ResolutionHours]]-Table1[[#This Row],[SLATargetHours]])</f>
        <v>-17.79</v>
      </c>
    </row>
    <row r="921" spans="1:28" x14ac:dyDescent="0.25">
      <c r="A921" t="s">
        <v>1085</v>
      </c>
      <c r="B921" t="s">
        <v>35</v>
      </c>
      <c r="C921" s="1">
        <v>45510.328715277778</v>
      </c>
      <c r="D921" t="s">
        <v>51</v>
      </c>
      <c r="E921" t="s">
        <v>123</v>
      </c>
      <c r="F921" t="s">
        <v>90</v>
      </c>
      <c r="G921" t="s">
        <v>39</v>
      </c>
      <c r="H921" t="s">
        <v>40</v>
      </c>
      <c r="I921" t="s">
        <v>64</v>
      </c>
      <c r="J921" t="s">
        <v>42</v>
      </c>
      <c r="K921">
        <v>24</v>
      </c>
      <c r="L921">
        <v>3.54</v>
      </c>
      <c r="M921">
        <v>12.67</v>
      </c>
      <c r="N921" s="1">
        <v>45510.85660712963</v>
      </c>
      <c r="O921" t="s">
        <v>43</v>
      </c>
      <c r="P921">
        <v>12.67</v>
      </c>
      <c r="Q921" t="s">
        <v>58</v>
      </c>
      <c r="R921" t="s">
        <v>114</v>
      </c>
      <c r="S921" t="s">
        <v>46</v>
      </c>
      <c r="T921" t="s">
        <v>93</v>
      </c>
      <c r="U921" t="s">
        <v>49</v>
      </c>
      <c r="V921" t="s">
        <v>49</v>
      </c>
      <c r="W921" t="s">
        <v>43</v>
      </c>
      <c r="X921">
        <f>YEAR(Table1[[#This Row],[BookingDate]])</f>
        <v>2024</v>
      </c>
      <c r="Y921" t="str">
        <f>TEXT(Table1[[#This Row],[BookingDate]],"mmm")</f>
        <v>Aug</v>
      </c>
      <c r="Z921" t="str">
        <f>TEXT(Table1[[#This Row],[BookingDate]],"mmm-yyy")</f>
        <v>Aug-2024</v>
      </c>
      <c r="AA921" t="str">
        <f>IF(Table1[[#This Row],[ResolutionHours]]="","Pending",IF(Table1[[#This Row],[ResolutionHours]]&lt;=4,"0-4 Hours",IF(Table1[[#This Row],[ResolutionHours]]&lt;=8,"5-8 Hours",IF(Table1[[#This Row],[ResolutionHours]]&lt;=24,"9-24 Hours",IF(Table1[[#This Row],[ResolutionHours]]&lt;=48,"25-48 Hours","48+ Hours")))))</f>
        <v>9-24 Hours</v>
      </c>
      <c r="AB921">
        <f>IF(Table1[[#This Row],[ResolutionHours]]="","",Table1[[#This Row],[ResolutionHours]]-Table1[[#This Row],[SLATargetHours]])</f>
        <v>-11.33</v>
      </c>
    </row>
    <row r="922" spans="1:28" x14ac:dyDescent="0.25">
      <c r="A922" t="s">
        <v>467</v>
      </c>
      <c r="B922" t="s">
        <v>35</v>
      </c>
      <c r="C922" s="1">
        <v>45510.421296296299</v>
      </c>
      <c r="D922" t="s">
        <v>51</v>
      </c>
      <c r="E922" t="s">
        <v>37</v>
      </c>
      <c r="F922" t="s">
        <v>53</v>
      </c>
      <c r="G922" t="s">
        <v>39</v>
      </c>
      <c r="H922" t="s">
        <v>40</v>
      </c>
      <c r="I922" t="s">
        <v>73</v>
      </c>
      <c r="J922" t="s">
        <v>110</v>
      </c>
      <c r="K922">
        <v>24</v>
      </c>
      <c r="L922">
        <v>1.59</v>
      </c>
      <c r="M922">
        <v>9.76</v>
      </c>
      <c r="N922" s="1">
        <v>45510.827768460651</v>
      </c>
      <c r="O922" t="s">
        <v>43</v>
      </c>
      <c r="P922">
        <v>9.76</v>
      </c>
      <c r="Q922" t="s">
        <v>44</v>
      </c>
      <c r="R922" t="s">
        <v>114</v>
      </c>
      <c r="S922" t="s">
        <v>79</v>
      </c>
      <c r="T922" t="s">
        <v>61</v>
      </c>
      <c r="U922" t="s">
        <v>48</v>
      </c>
      <c r="V922" t="s">
        <v>49</v>
      </c>
      <c r="W922" t="s">
        <v>43</v>
      </c>
      <c r="X922">
        <f>YEAR(Table1[[#This Row],[BookingDate]])</f>
        <v>2024</v>
      </c>
      <c r="Y922" t="str">
        <f>TEXT(Table1[[#This Row],[BookingDate]],"mmm")</f>
        <v>Aug</v>
      </c>
      <c r="Z922" t="str">
        <f>TEXT(Table1[[#This Row],[BookingDate]],"mmm-yyy")</f>
        <v>Aug-2024</v>
      </c>
      <c r="AA922" t="str">
        <f>IF(Table1[[#This Row],[ResolutionHours]]="","Pending",IF(Table1[[#This Row],[ResolutionHours]]&lt;=4,"0-4 Hours",IF(Table1[[#This Row],[ResolutionHours]]&lt;=8,"5-8 Hours",IF(Table1[[#This Row],[ResolutionHours]]&lt;=24,"9-24 Hours",IF(Table1[[#This Row],[ResolutionHours]]&lt;=48,"25-48 Hours","48+ Hours")))))</f>
        <v>9-24 Hours</v>
      </c>
      <c r="AB922">
        <f>IF(Table1[[#This Row],[ResolutionHours]]="","",Table1[[#This Row],[ResolutionHours]]-Table1[[#This Row],[SLATargetHours]])</f>
        <v>-14.24</v>
      </c>
    </row>
    <row r="923" spans="1:28" x14ac:dyDescent="0.25">
      <c r="A923" t="s">
        <v>3096</v>
      </c>
      <c r="B923" t="s">
        <v>2126</v>
      </c>
      <c r="C923" s="1">
        <v>45510.829097222217</v>
      </c>
      <c r="D923" t="s">
        <v>51</v>
      </c>
      <c r="E923" t="s">
        <v>2138</v>
      </c>
      <c r="F923" t="s">
        <v>90</v>
      </c>
      <c r="G923" t="s">
        <v>2128</v>
      </c>
      <c r="H923" t="s">
        <v>40</v>
      </c>
      <c r="I923" t="s">
        <v>82</v>
      </c>
      <c r="J923" t="s">
        <v>78</v>
      </c>
      <c r="K923">
        <v>24</v>
      </c>
      <c r="L923">
        <v>1.39</v>
      </c>
      <c r="M923">
        <v>15.24</v>
      </c>
      <c r="N923" s="1">
        <v>45511.463913460648</v>
      </c>
      <c r="O923" t="s">
        <v>43</v>
      </c>
      <c r="P923">
        <v>15.24</v>
      </c>
      <c r="Q923" t="s">
        <v>66</v>
      </c>
      <c r="R923" t="s">
        <v>114</v>
      </c>
      <c r="S923" t="s">
        <v>79</v>
      </c>
      <c r="T923" t="s">
        <v>100</v>
      </c>
      <c r="U923" t="s">
        <v>49</v>
      </c>
      <c r="V923" t="s">
        <v>49</v>
      </c>
      <c r="W923" t="s">
        <v>43</v>
      </c>
      <c r="X923">
        <f>YEAR(Table1[[#This Row],[BookingDate]])</f>
        <v>2024</v>
      </c>
      <c r="Y923" t="str">
        <f>TEXT(Table1[[#This Row],[BookingDate]],"mmm")</f>
        <v>Aug</v>
      </c>
      <c r="Z923" t="str">
        <f>TEXT(Table1[[#This Row],[BookingDate]],"mmm-yyy")</f>
        <v>Aug-2024</v>
      </c>
      <c r="AA923" t="str">
        <f>IF(Table1[[#This Row],[ResolutionHours]]="","Pending",IF(Table1[[#This Row],[ResolutionHours]]&lt;=4,"0-4 Hours",IF(Table1[[#This Row],[ResolutionHours]]&lt;=8,"5-8 Hours",IF(Table1[[#This Row],[ResolutionHours]]&lt;=24,"9-24 Hours",IF(Table1[[#This Row],[ResolutionHours]]&lt;=48,"25-48 Hours","48+ Hours")))))</f>
        <v>9-24 Hours</v>
      </c>
      <c r="AB923">
        <f>IF(Table1[[#This Row],[ResolutionHours]]="","",Table1[[#This Row],[ResolutionHours]]-Table1[[#This Row],[SLATargetHours]])</f>
        <v>-8.76</v>
      </c>
    </row>
    <row r="924" spans="1:28" x14ac:dyDescent="0.25">
      <c r="A924" t="s">
        <v>377</v>
      </c>
      <c r="B924" t="s">
        <v>35</v>
      </c>
      <c r="C924" s="1">
        <v>45511.294722222221</v>
      </c>
      <c r="D924" t="s">
        <v>51</v>
      </c>
      <c r="E924" t="s">
        <v>52</v>
      </c>
      <c r="F924" t="s">
        <v>130</v>
      </c>
      <c r="G924" t="s">
        <v>39</v>
      </c>
      <c r="H924" t="s">
        <v>40</v>
      </c>
      <c r="I924" t="s">
        <v>82</v>
      </c>
      <c r="J924" t="s">
        <v>83</v>
      </c>
      <c r="K924">
        <v>24</v>
      </c>
      <c r="L924">
        <v>1.23</v>
      </c>
      <c r="M924">
        <v>9.23</v>
      </c>
      <c r="N924" s="1">
        <v>45511.679386481483</v>
      </c>
      <c r="O924" t="s">
        <v>43</v>
      </c>
      <c r="P924">
        <v>9.23</v>
      </c>
      <c r="Q924" t="s">
        <v>66</v>
      </c>
      <c r="R924" t="s">
        <v>67</v>
      </c>
      <c r="S924" t="s">
        <v>79</v>
      </c>
      <c r="T924" t="s">
        <v>75</v>
      </c>
      <c r="U924" t="s">
        <v>49</v>
      </c>
      <c r="V924" t="s">
        <v>49</v>
      </c>
      <c r="W924" t="s">
        <v>43</v>
      </c>
      <c r="X924">
        <f>YEAR(Table1[[#This Row],[BookingDate]])</f>
        <v>2024</v>
      </c>
      <c r="Y924" t="str">
        <f>TEXT(Table1[[#This Row],[BookingDate]],"mmm")</f>
        <v>Aug</v>
      </c>
      <c r="Z924" t="str">
        <f>TEXT(Table1[[#This Row],[BookingDate]],"mmm-yyy")</f>
        <v>Aug-2024</v>
      </c>
      <c r="AA924" t="str">
        <f>IF(Table1[[#This Row],[ResolutionHours]]="","Pending",IF(Table1[[#This Row],[ResolutionHours]]&lt;=4,"0-4 Hours",IF(Table1[[#This Row],[ResolutionHours]]&lt;=8,"5-8 Hours",IF(Table1[[#This Row],[ResolutionHours]]&lt;=24,"9-24 Hours",IF(Table1[[#This Row],[ResolutionHours]]&lt;=48,"25-48 Hours","48+ Hours")))))</f>
        <v>9-24 Hours</v>
      </c>
      <c r="AB924">
        <f>IF(Table1[[#This Row],[ResolutionHours]]="","",Table1[[#This Row],[ResolutionHours]]-Table1[[#This Row],[SLATargetHours]])</f>
        <v>-14.77</v>
      </c>
    </row>
    <row r="925" spans="1:28" x14ac:dyDescent="0.25">
      <c r="A925" t="s">
        <v>2117</v>
      </c>
      <c r="B925" t="s">
        <v>1116</v>
      </c>
      <c r="C925" s="1">
        <v>45511.682280092587</v>
      </c>
      <c r="D925" t="s">
        <v>36</v>
      </c>
      <c r="E925" t="s">
        <v>1124</v>
      </c>
      <c r="F925" t="s">
        <v>95</v>
      </c>
      <c r="G925" t="s">
        <v>1118</v>
      </c>
      <c r="H925" t="s">
        <v>40</v>
      </c>
      <c r="I925" t="s">
        <v>73</v>
      </c>
      <c r="J925" t="s">
        <v>152</v>
      </c>
      <c r="K925">
        <v>48</v>
      </c>
      <c r="L925">
        <v>5.13</v>
      </c>
      <c r="M925">
        <v>18.21</v>
      </c>
      <c r="N925" s="1">
        <v>45512.441198159722</v>
      </c>
      <c r="O925" t="s">
        <v>43</v>
      </c>
      <c r="P925">
        <v>18.21</v>
      </c>
      <c r="Q925" t="s">
        <v>44</v>
      </c>
      <c r="R925" t="s">
        <v>45</v>
      </c>
      <c r="S925" t="s">
        <v>46</v>
      </c>
      <c r="T925" t="s">
        <v>97</v>
      </c>
      <c r="U925" t="s">
        <v>48</v>
      </c>
      <c r="V925" t="s">
        <v>49</v>
      </c>
      <c r="W925" t="s">
        <v>43</v>
      </c>
      <c r="X925">
        <f>YEAR(Table1[[#This Row],[BookingDate]])</f>
        <v>2024</v>
      </c>
      <c r="Y925" t="str">
        <f>TEXT(Table1[[#This Row],[BookingDate]],"mmm")</f>
        <v>Aug</v>
      </c>
      <c r="Z925" t="str">
        <f>TEXT(Table1[[#This Row],[BookingDate]],"mmm-yyy")</f>
        <v>Aug-2024</v>
      </c>
      <c r="AA925" t="str">
        <f>IF(Table1[[#This Row],[ResolutionHours]]="","Pending",IF(Table1[[#This Row],[ResolutionHours]]&lt;=4,"0-4 Hours",IF(Table1[[#This Row],[ResolutionHours]]&lt;=8,"5-8 Hours",IF(Table1[[#This Row],[ResolutionHours]]&lt;=24,"9-24 Hours",IF(Table1[[#This Row],[ResolutionHours]]&lt;=48,"25-48 Hours","48+ Hours")))))</f>
        <v>9-24 Hours</v>
      </c>
      <c r="AB925">
        <f>IF(Table1[[#This Row],[ResolutionHours]]="","",Table1[[#This Row],[ResolutionHours]]-Table1[[#This Row],[SLATargetHours]])</f>
        <v>-29.79</v>
      </c>
    </row>
    <row r="926" spans="1:28" x14ac:dyDescent="0.25">
      <c r="A926" t="s">
        <v>1966</v>
      </c>
      <c r="B926" t="s">
        <v>1116</v>
      </c>
      <c r="C926" s="1">
        <v>45511.710451388892</v>
      </c>
      <c r="D926" t="s">
        <v>104</v>
      </c>
      <c r="E926" t="s">
        <v>1120</v>
      </c>
      <c r="F926" t="s">
        <v>72</v>
      </c>
      <c r="G926" t="s">
        <v>1118</v>
      </c>
      <c r="H926" t="s">
        <v>40</v>
      </c>
      <c r="I926" t="s">
        <v>82</v>
      </c>
      <c r="J926" t="s">
        <v>110</v>
      </c>
      <c r="K926">
        <v>8</v>
      </c>
      <c r="L926">
        <v>1.1000000000000001</v>
      </c>
      <c r="M926">
        <v>1.24</v>
      </c>
      <c r="N926" s="1">
        <v>45511.762129270843</v>
      </c>
      <c r="O926" t="s">
        <v>43</v>
      </c>
      <c r="P926">
        <v>1.24</v>
      </c>
      <c r="Q926" t="s">
        <v>58</v>
      </c>
      <c r="R926" t="s">
        <v>92</v>
      </c>
      <c r="S926" t="s">
        <v>68</v>
      </c>
      <c r="T926" t="s">
        <v>93</v>
      </c>
      <c r="U926" t="s">
        <v>49</v>
      </c>
      <c r="V926" t="s">
        <v>48</v>
      </c>
      <c r="W926" t="s">
        <v>43</v>
      </c>
      <c r="X926">
        <f>YEAR(Table1[[#This Row],[BookingDate]])</f>
        <v>2024</v>
      </c>
      <c r="Y926" t="str">
        <f>TEXT(Table1[[#This Row],[BookingDate]],"mmm")</f>
        <v>Aug</v>
      </c>
      <c r="Z926" t="str">
        <f>TEXT(Table1[[#This Row],[BookingDate]],"mmm-yyy")</f>
        <v>Aug-2024</v>
      </c>
      <c r="AA926" t="str">
        <f>IF(Table1[[#This Row],[ResolutionHours]]="","Pending",IF(Table1[[#This Row],[ResolutionHours]]&lt;=4,"0-4 Hours",IF(Table1[[#This Row],[ResolutionHours]]&lt;=8,"5-8 Hours",IF(Table1[[#This Row],[ResolutionHours]]&lt;=24,"9-24 Hours",IF(Table1[[#This Row],[ResolutionHours]]&lt;=48,"25-48 Hours","48+ Hours")))))</f>
        <v>0-4 Hours</v>
      </c>
      <c r="AB926">
        <f>IF(Table1[[#This Row],[ResolutionHours]]="","",Table1[[#This Row],[ResolutionHours]]-Table1[[#This Row],[SLATargetHours]])</f>
        <v>-6.76</v>
      </c>
    </row>
    <row r="927" spans="1:28" x14ac:dyDescent="0.25">
      <c r="A927" t="s">
        <v>556</v>
      </c>
      <c r="B927" t="s">
        <v>35</v>
      </c>
      <c r="C927" s="1">
        <v>45511.993483796286</v>
      </c>
      <c r="D927" t="s">
        <v>51</v>
      </c>
      <c r="E927" t="s">
        <v>102</v>
      </c>
      <c r="F927" t="s">
        <v>72</v>
      </c>
      <c r="G927" t="s">
        <v>39</v>
      </c>
      <c r="H927" t="s">
        <v>40</v>
      </c>
      <c r="I927" t="s">
        <v>64</v>
      </c>
      <c r="J927" t="s">
        <v>91</v>
      </c>
      <c r="K927">
        <v>24</v>
      </c>
      <c r="L927">
        <v>1</v>
      </c>
      <c r="M927">
        <v>12.6</v>
      </c>
      <c r="N927" s="1">
        <v>45512.518689282413</v>
      </c>
      <c r="O927" t="s">
        <v>43</v>
      </c>
      <c r="P927">
        <v>12.6</v>
      </c>
      <c r="Q927" t="s">
        <v>66</v>
      </c>
      <c r="R927" t="s">
        <v>67</v>
      </c>
      <c r="S927" t="s">
        <v>68</v>
      </c>
      <c r="T927" t="s">
        <v>85</v>
      </c>
      <c r="U927" t="s">
        <v>49</v>
      </c>
      <c r="V927" t="s">
        <v>49</v>
      </c>
      <c r="W927" t="s">
        <v>43</v>
      </c>
      <c r="X927">
        <f>YEAR(Table1[[#This Row],[BookingDate]])</f>
        <v>2024</v>
      </c>
      <c r="Y927" t="str">
        <f>TEXT(Table1[[#This Row],[BookingDate]],"mmm")</f>
        <v>Aug</v>
      </c>
      <c r="Z927" t="str">
        <f>TEXT(Table1[[#This Row],[BookingDate]],"mmm-yyy")</f>
        <v>Aug-2024</v>
      </c>
      <c r="AA927" t="str">
        <f>IF(Table1[[#This Row],[ResolutionHours]]="","Pending",IF(Table1[[#This Row],[ResolutionHours]]&lt;=4,"0-4 Hours",IF(Table1[[#This Row],[ResolutionHours]]&lt;=8,"5-8 Hours",IF(Table1[[#This Row],[ResolutionHours]]&lt;=24,"9-24 Hours",IF(Table1[[#This Row],[ResolutionHours]]&lt;=48,"25-48 Hours","48+ Hours")))))</f>
        <v>9-24 Hours</v>
      </c>
      <c r="AB927">
        <f>IF(Table1[[#This Row],[ResolutionHours]]="","",Table1[[#This Row],[ResolutionHours]]-Table1[[#This Row],[SLATargetHours]])</f>
        <v>-11.4</v>
      </c>
    </row>
    <row r="928" spans="1:28" x14ac:dyDescent="0.25">
      <c r="A928" t="s">
        <v>1436</v>
      </c>
      <c r="B928" t="s">
        <v>1116</v>
      </c>
      <c r="C928" s="1">
        <v>45512.162719907406</v>
      </c>
      <c r="D928" t="s">
        <v>51</v>
      </c>
      <c r="E928" t="s">
        <v>1126</v>
      </c>
      <c r="F928" t="s">
        <v>38</v>
      </c>
      <c r="G928" t="s">
        <v>1118</v>
      </c>
      <c r="H928" t="s">
        <v>63</v>
      </c>
      <c r="I928" t="s">
        <v>41</v>
      </c>
      <c r="J928" t="s">
        <v>152</v>
      </c>
      <c r="K928">
        <v>24</v>
      </c>
      <c r="L928">
        <v>2</v>
      </c>
      <c r="N928" s="1"/>
      <c r="O928" t="s">
        <v>57</v>
      </c>
      <c r="P928">
        <v>12236.09</v>
      </c>
      <c r="Q928" t="s">
        <v>58</v>
      </c>
      <c r="R928" t="s">
        <v>92</v>
      </c>
      <c r="S928" t="s">
        <v>96</v>
      </c>
      <c r="T928" t="s">
        <v>97</v>
      </c>
      <c r="U928" t="s">
        <v>49</v>
      </c>
      <c r="V928" t="s">
        <v>48</v>
      </c>
      <c r="W928" t="s">
        <v>57</v>
      </c>
      <c r="X928">
        <f>YEAR(Table1[[#This Row],[BookingDate]])</f>
        <v>2024</v>
      </c>
      <c r="Y928" t="str">
        <f>TEXT(Table1[[#This Row],[BookingDate]],"mmm")</f>
        <v>Aug</v>
      </c>
      <c r="Z928" t="str">
        <f>TEXT(Table1[[#This Row],[BookingDate]],"mmm-yyy")</f>
        <v>Aug-2024</v>
      </c>
      <c r="AA928" t="str">
        <f>IF(Table1[[#This Row],[ResolutionHours]]="","Pending",IF(Table1[[#This Row],[ResolutionHours]]&lt;=4,"0-4 Hours",IF(Table1[[#This Row],[ResolutionHours]]&lt;=8,"5-8 Hours",IF(Table1[[#This Row],[ResolutionHours]]&lt;=24,"9-24 Hours",IF(Table1[[#This Row],[ResolutionHours]]&lt;=48,"25-48 Hours","48+ Hours")))))</f>
        <v>Pending</v>
      </c>
      <c r="AB928" t="str">
        <f>IF(Table1[[#This Row],[ResolutionHours]]="","",Table1[[#This Row],[ResolutionHours]]-Table1[[#This Row],[SLATargetHours]])</f>
        <v/>
      </c>
    </row>
    <row r="929" spans="1:28" x14ac:dyDescent="0.25">
      <c r="A929" t="s">
        <v>1042</v>
      </c>
      <c r="B929" t="s">
        <v>35</v>
      </c>
      <c r="C929" s="1">
        <v>45512.281458333331</v>
      </c>
      <c r="D929" t="s">
        <v>36</v>
      </c>
      <c r="E929" t="s">
        <v>102</v>
      </c>
      <c r="F929" t="s">
        <v>95</v>
      </c>
      <c r="G929" t="s">
        <v>39</v>
      </c>
      <c r="H929" t="s">
        <v>109</v>
      </c>
      <c r="I929" t="s">
        <v>73</v>
      </c>
      <c r="J929" t="s">
        <v>160</v>
      </c>
      <c r="K929">
        <v>48</v>
      </c>
      <c r="L929">
        <v>4.6399999999999997</v>
      </c>
      <c r="M929">
        <v>23.73</v>
      </c>
      <c r="N929" s="1">
        <v>45513.270008807871</v>
      </c>
      <c r="O929" t="s">
        <v>43</v>
      </c>
      <c r="P929">
        <v>23.73</v>
      </c>
      <c r="Q929" t="s">
        <v>44</v>
      </c>
      <c r="R929" t="s">
        <v>67</v>
      </c>
      <c r="S929" t="s">
        <v>46</v>
      </c>
      <c r="T929" t="s">
        <v>47</v>
      </c>
      <c r="U929" t="s">
        <v>49</v>
      </c>
      <c r="V929" t="s">
        <v>49</v>
      </c>
      <c r="W929" t="s">
        <v>43</v>
      </c>
      <c r="X929">
        <f>YEAR(Table1[[#This Row],[BookingDate]])</f>
        <v>2024</v>
      </c>
      <c r="Y929" t="str">
        <f>TEXT(Table1[[#This Row],[BookingDate]],"mmm")</f>
        <v>Aug</v>
      </c>
      <c r="Z929" t="str">
        <f>TEXT(Table1[[#This Row],[BookingDate]],"mmm-yyy")</f>
        <v>Aug-2024</v>
      </c>
      <c r="AA929" t="str">
        <f>IF(Table1[[#This Row],[ResolutionHours]]="","Pending",IF(Table1[[#This Row],[ResolutionHours]]&lt;=4,"0-4 Hours",IF(Table1[[#This Row],[ResolutionHours]]&lt;=8,"5-8 Hours",IF(Table1[[#This Row],[ResolutionHours]]&lt;=24,"9-24 Hours",IF(Table1[[#This Row],[ResolutionHours]]&lt;=48,"25-48 Hours","48+ Hours")))))</f>
        <v>9-24 Hours</v>
      </c>
      <c r="AB929">
        <f>IF(Table1[[#This Row],[ResolutionHours]]="","",Table1[[#This Row],[ResolutionHours]]-Table1[[#This Row],[SLATargetHours]])</f>
        <v>-24.27</v>
      </c>
    </row>
    <row r="930" spans="1:28" x14ac:dyDescent="0.25">
      <c r="A930" t="s">
        <v>304</v>
      </c>
      <c r="B930" t="s">
        <v>35</v>
      </c>
      <c r="C930" s="1">
        <v>45512.405324074083</v>
      </c>
      <c r="D930" t="s">
        <v>36</v>
      </c>
      <c r="E930" t="s">
        <v>81</v>
      </c>
      <c r="F930" t="s">
        <v>53</v>
      </c>
      <c r="G930" t="s">
        <v>39</v>
      </c>
      <c r="H930" t="s">
        <v>40</v>
      </c>
      <c r="I930" t="s">
        <v>73</v>
      </c>
      <c r="J930" t="s">
        <v>106</v>
      </c>
      <c r="K930">
        <v>48</v>
      </c>
      <c r="L930">
        <v>10.71</v>
      </c>
      <c r="M930">
        <v>12.94</v>
      </c>
      <c r="N930" s="1">
        <v>45512.944481643521</v>
      </c>
      <c r="O930" t="s">
        <v>43</v>
      </c>
      <c r="P930">
        <v>12.94</v>
      </c>
      <c r="Q930" t="s">
        <v>58</v>
      </c>
      <c r="R930" t="s">
        <v>67</v>
      </c>
      <c r="S930" t="s">
        <v>60</v>
      </c>
      <c r="T930" t="s">
        <v>69</v>
      </c>
      <c r="U930" t="s">
        <v>49</v>
      </c>
      <c r="V930" t="s">
        <v>49</v>
      </c>
      <c r="W930" t="s">
        <v>43</v>
      </c>
      <c r="X930">
        <f>YEAR(Table1[[#This Row],[BookingDate]])</f>
        <v>2024</v>
      </c>
      <c r="Y930" t="str">
        <f>TEXT(Table1[[#This Row],[BookingDate]],"mmm")</f>
        <v>Aug</v>
      </c>
      <c r="Z930" t="str">
        <f>TEXT(Table1[[#This Row],[BookingDate]],"mmm-yyy")</f>
        <v>Aug-2024</v>
      </c>
      <c r="AA930" t="str">
        <f>IF(Table1[[#This Row],[ResolutionHours]]="","Pending",IF(Table1[[#This Row],[ResolutionHours]]&lt;=4,"0-4 Hours",IF(Table1[[#This Row],[ResolutionHours]]&lt;=8,"5-8 Hours",IF(Table1[[#This Row],[ResolutionHours]]&lt;=24,"9-24 Hours",IF(Table1[[#This Row],[ResolutionHours]]&lt;=48,"25-48 Hours","48+ Hours")))))</f>
        <v>9-24 Hours</v>
      </c>
      <c r="AB930">
        <f>IF(Table1[[#This Row],[ResolutionHours]]="","",Table1[[#This Row],[ResolutionHours]]-Table1[[#This Row],[SLATargetHours]])</f>
        <v>-35.06</v>
      </c>
    </row>
    <row r="931" spans="1:28" x14ac:dyDescent="0.25">
      <c r="A931" t="s">
        <v>2814</v>
      </c>
      <c r="B931" t="s">
        <v>2126</v>
      </c>
      <c r="C931" s="1">
        <v>45512.434710648151</v>
      </c>
      <c r="D931" t="s">
        <v>87</v>
      </c>
      <c r="E931" t="s">
        <v>2142</v>
      </c>
      <c r="F931" t="s">
        <v>72</v>
      </c>
      <c r="G931" t="s">
        <v>2128</v>
      </c>
      <c r="H931" t="s">
        <v>136</v>
      </c>
      <c r="I931" t="s">
        <v>41</v>
      </c>
      <c r="J931" t="s">
        <v>152</v>
      </c>
      <c r="K931">
        <v>72</v>
      </c>
      <c r="L931">
        <v>8.3699999999999992</v>
      </c>
      <c r="N931" s="1"/>
      <c r="O931" t="s">
        <v>57</v>
      </c>
      <c r="P931">
        <v>12229.57</v>
      </c>
      <c r="Q931" t="s">
        <v>66</v>
      </c>
      <c r="R931" t="s">
        <v>67</v>
      </c>
      <c r="S931" t="s">
        <v>68</v>
      </c>
      <c r="T931" t="s">
        <v>47</v>
      </c>
      <c r="U931" t="s">
        <v>49</v>
      </c>
      <c r="V931" t="s">
        <v>49</v>
      </c>
      <c r="W931" t="s">
        <v>57</v>
      </c>
      <c r="X931">
        <f>YEAR(Table1[[#This Row],[BookingDate]])</f>
        <v>2024</v>
      </c>
      <c r="Y931" t="str">
        <f>TEXT(Table1[[#This Row],[BookingDate]],"mmm")</f>
        <v>Aug</v>
      </c>
      <c r="Z931" t="str">
        <f>TEXT(Table1[[#This Row],[BookingDate]],"mmm-yyy")</f>
        <v>Aug-2024</v>
      </c>
      <c r="AA931" t="str">
        <f>IF(Table1[[#This Row],[ResolutionHours]]="","Pending",IF(Table1[[#This Row],[ResolutionHours]]&lt;=4,"0-4 Hours",IF(Table1[[#This Row],[ResolutionHours]]&lt;=8,"5-8 Hours",IF(Table1[[#This Row],[ResolutionHours]]&lt;=24,"9-24 Hours",IF(Table1[[#This Row],[ResolutionHours]]&lt;=48,"25-48 Hours","48+ Hours")))))</f>
        <v>Pending</v>
      </c>
      <c r="AB931" t="str">
        <f>IF(Table1[[#This Row],[ResolutionHours]]="","",Table1[[#This Row],[ResolutionHours]]-Table1[[#This Row],[SLATargetHours]])</f>
        <v/>
      </c>
    </row>
    <row r="932" spans="1:28" x14ac:dyDescent="0.25">
      <c r="A932" t="s">
        <v>916</v>
      </c>
      <c r="B932" t="s">
        <v>35</v>
      </c>
      <c r="C932" s="1">
        <v>45512.708912037036</v>
      </c>
      <c r="D932" t="s">
        <v>51</v>
      </c>
      <c r="E932" t="s">
        <v>71</v>
      </c>
      <c r="F932" t="s">
        <v>72</v>
      </c>
      <c r="G932" t="s">
        <v>39</v>
      </c>
      <c r="H932" t="s">
        <v>40</v>
      </c>
      <c r="I932" t="s">
        <v>82</v>
      </c>
      <c r="J932" t="s">
        <v>110</v>
      </c>
      <c r="K932">
        <v>24</v>
      </c>
      <c r="L932">
        <v>5.34</v>
      </c>
      <c r="M932">
        <v>9.32</v>
      </c>
      <c r="N932" s="1">
        <v>45513.097234652778</v>
      </c>
      <c r="O932" t="s">
        <v>43</v>
      </c>
      <c r="P932">
        <v>9.32</v>
      </c>
      <c r="Q932" t="s">
        <v>44</v>
      </c>
      <c r="R932" t="s">
        <v>45</v>
      </c>
      <c r="S932" t="s">
        <v>96</v>
      </c>
      <c r="T932" t="s">
        <v>85</v>
      </c>
      <c r="U932" t="s">
        <v>49</v>
      </c>
      <c r="V932" t="s">
        <v>49</v>
      </c>
      <c r="W932" t="s">
        <v>43</v>
      </c>
      <c r="X932">
        <f>YEAR(Table1[[#This Row],[BookingDate]])</f>
        <v>2024</v>
      </c>
      <c r="Y932" t="str">
        <f>TEXT(Table1[[#This Row],[BookingDate]],"mmm")</f>
        <v>Aug</v>
      </c>
      <c r="Z932" t="str">
        <f>TEXT(Table1[[#This Row],[BookingDate]],"mmm-yyy")</f>
        <v>Aug-2024</v>
      </c>
      <c r="AA932" t="str">
        <f>IF(Table1[[#This Row],[ResolutionHours]]="","Pending",IF(Table1[[#This Row],[ResolutionHours]]&lt;=4,"0-4 Hours",IF(Table1[[#This Row],[ResolutionHours]]&lt;=8,"5-8 Hours",IF(Table1[[#This Row],[ResolutionHours]]&lt;=24,"9-24 Hours",IF(Table1[[#This Row],[ResolutionHours]]&lt;=48,"25-48 Hours","48+ Hours")))))</f>
        <v>9-24 Hours</v>
      </c>
      <c r="AB932">
        <f>IF(Table1[[#This Row],[ResolutionHours]]="","",Table1[[#This Row],[ResolutionHours]]-Table1[[#This Row],[SLATargetHours]])</f>
        <v>-14.68</v>
      </c>
    </row>
    <row r="933" spans="1:28" x14ac:dyDescent="0.25">
      <c r="A933" t="s">
        <v>1170</v>
      </c>
      <c r="B933" t="s">
        <v>1116</v>
      </c>
      <c r="C933" s="1">
        <v>45512.714490740742</v>
      </c>
      <c r="D933" t="s">
        <v>36</v>
      </c>
      <c r="E933" t="s">
        <v>1120</v>
      </c>
      <c r="F933" t="s">
        <v>72</v>
      </c>
      <c r="G933" t="s">
        <v>1118</v>
      </c>
      <c r="H933" t="s">
        <v>40</v>
      </c>
      <c r="I933" t="s">
        <v>73</v>
      </c>
      <c r="J933" t="s">
        <v>42</v>
      </c>
      <c r="K933">
        <v>48</v>
      </c>
      <c r="L933">
        <v>4.96</v>
      </c>
      <c r="M933">
        <v>34.520000000000003</v>
      </c>
      <c r="N933" s="1">
        <v>45514.152679560182</v>
      </c>
      <c r="O933" t="s">
        <v>43</v>
      </c>
      <c r="P933">
        <v>34.520000000000003</v>
      </c>
      <c r="Q933" t="s">
        <v>66</v>
      </c>
      <c r="R933" t="s">
        <v>114</v>
      </c>
      <c r="S933" t="s">
        <v>46</v>
      </c>
      <c r="T933" t="s">
        <v>100</v>
      </c>
      <c r="U933" t="s">
        <v>49</v>
      </c>
      <c r="V933" t="s">
        <v>49</v>
      </c>
      <c r="W933" t="s">
        <v>43</v>
      </c>
      <c r="X933">
        <f>YEAR(Table1[[#This Row],[BookingDate]])</f>
        <v>2024</v>
      </c>
      <c r="Y933" t="str">
        <f>TEXT(Table1[[#This Row],[BookingDate]],"mmm")</f>
        <v>Aug</v>
      </c>
      <c r="Z933" t="str">
        <f>TEXT(Table1[[#This Row],[BookingDate]],"mmm-yyy")</f>
        <v>Aug-2024</v>
      </c>
      <c r="AA933" t="str">
        <f>IF(Table1[[#This Row],[ResolutionHours]]="","Pending",IF(Table1[[#This Row],[ResolutionHours]]&lt;=4,"0-4 Hours",IF(Table1[[#This Row],[ResolutionHours]]&lt;=8,"5-8 Hours",IF(Table1[[#This Row],[ResolutionHours]]&lt;=24,"9-24 Hours",IF(Table1[[#This Row],[ResolutionHours]]&lt;=48,"25-48 Hours","48+ Hours")))))</f>
        <v>25-48 Hours</v>
      </c>
      <c r="AB933">
        <f>IF(Table1[[#This Row],[ResolutionHours]]="","",Table1[[#This Row],[ResolutionHours]]-Table1[[#This Row],[SLATargetHours]])</f>
        <v>-13.479999999999997</v>
      </c>
    </row>
    <row r="934" spans="1:28" x14ac:dyDescent="0.25">
      <c r="A934" t="s">
        <v>421</v>
      </c>
      <c r="B934" t="s">
        <v>35</v>
      </c>
      <c r="C934" s="1">
        <v>45512.893078703702</v>
      </c>
      <c r="D934" t="s">
        <v>36</v>
      </c>
      <c r="E934" t="s">
        <v>123</v>
      </c>
      <c r="F934" t="s">
        <v>72</v>
      </c>
      <c r="G934" t="s">
        <v>39</v>
      </c>
      <c r="H934" t="s">
        <v>54</v>
      </c>
      <c r="I934" t="s">
        <v>73</v>
      </c>
      <c r="J934" t="s">
        <v>165</v>
      </c>
      <c r="K934">
        <v>48</v>
      </c>
      <c r="L934">
        <v>1.93</v>
      </c>
      <c r="N934" s="1"/>
      <c r="O934" t="s">
        <v>57</v>
      </c>
      <c r="P934">
        <v>12218.57</v>
      </c>
      <c r="Q934" t="s">
        <v>58</v>
      </c>
      <c r="R934" t="s">
        <v>92</v>
      </c>
      <c r="S934" t="s">
        <v>96</v>
      </c>
      <c r="T934" t="s">
        <v>61</v>
      </c>
      <c r="U934" t="s">
        <v>49</v>
      </c>
      <c r="V934" t="s">
        <v>49</v>
      </c>
      <c r="W934" t="s">
        <v>57</v>
      </c>
      <c r="X934">
        <f>YEAR(Table1[[#This Row],[BookingDate]])</f>
        <v>2024</v>
      </c>
      <c r="Y934" t="str">
        <f>TEXT(Table1[[#This Row],[BookingDate]],"mmm")</f>
        <v>Aug</v>
      </c>
      <c r="Z934" t="str">
        <f>TEXT(Table1[[#This Row],[BookingDate]],"mmm-yyy")</f>
        <v>Aug-2024</v>
      </c>
      <c r="AA934" t="str">
        <f>IF(Table1[[#This Row],[ResolutionHours]]="","Pending",IF(Table1[[#This Row],[ResolutionHours]]&lt;=4,"0-4 Hours",IF(Table1[[#This Row],[ResolutionHours]]&lt;=8,"5-8 Hours",IF(Table1[[#This Row],[ResolutionHours]]&lt;=24,"9-24 Hours",IF(Table1[[#This Row],[ResolutionHours]]&lt;=48,"25-48 Hours","48+ Hours")))))</f>
        <v>Pending</v>
      </c>
      <c r="AB934" t="str">
        <f>IF(Table1[[#This Row],[ResolutionHours]]="","",Table1[[#This Row],[ResolutionHours]]-Table1[[#This Row],[SLATargetHours]])</f>
        <v/>
      </c>
    </row>
    <row r="935" spans="1:28" x14ac:dyDescent="0.25">
      <c r="A935" t="s">
        <v>1303</v>
      </c>
      <c r="B935" t="s">
        <v>1116</v>
      </c>
      <c r="C935" s="1">
        <v>45513.093182870369</v>
      </c>
      <c r="D935" t="s">
        <v>36</v>
      </c>
      <c r="E935" t="s">
        <v>1134</v>
      </c>
      <c r="F935" t="s">
        <v>126</v>
      </c>
      <c r="G935" t="s">
        <v>1118</v>
      </c>
      <c r="H935" t="s">
        <v>40</v>
      </c>
      <c r="I935" t="s">
        <v>41</v>
      </c>
      <c r="J935" t="s">
        <v>132</v>
      </c>
      <c r="K935">
        <v>48</v>
      </c>
      <c r="L935">
        <v>7.43</v>
      </c>
      <c r="M935">
        <v>20.65</v>
      </c>
      <c r="N935" s="1">
        <v>45513.953444282408</v>
      </c>
      <c r="O935" t="s">
        <v>43</v>
      </c>
      <c r="P935">
        <v>20.65</v>
      </c>
      <c r="Q935" t="s">
        <v>66</v>
      </c>
      <c r="R935" t="s">
        <v>114</v>
      </c>
      <c r="S935" t="s">
        <v>60</v>
      </c>
      <c r="T935" t="s">
        <v>61</v>
      </c>
      <c r="U935" t="s">
        <v>49</v>
      </c>
      <c r="V935" t="s">
        <v>49</v>
      </c>
      <c r="W935" t="s">
        <v>43</v>
      </c>
      <c r="X935">
        <f>YEAR(Table1[[#This Row],[BookingDate]])</f>
        <v>2024</v>
      </c>
      <c r="Y935" t="str">
        <f>TEXT(Table1[[#This Row],[BookingDate]],"mmm")</f>
        <v>Aug</v>
      </c>
      <c r="Z935" t="str">
        <f>TEXT(Table1[[#This Row],[BookingDate]],"mmm-yyy")</f>
        <v>Aug-2024</v>
      </c>
      <c r="AA935" t="str">
        <f>IF(Table1[[#This Row],[ResolutionHours]]="","Pending",IF(Table1[[#This Row],[ResolutionHours]]&lt;=4,"0-4 Hours",IF(Table1[[#This Row],[ResolutionHours]]&lt;=8,"5-8 Hours",IF(Table1[[#This Row],[ResolutionHours]]&lt;=24,"9-24 Hours",IF(Table1[[#This Row],[ResolutionHours]]&lt;=48,"25-48 Hours","48+ Hours")))))</f>
        <v>9-24 Hours</v>
      </c>
      <c r="AB935">
        <f>IF(Table1[[#This Row],[ResolutionHours]]="","",Table1[[#This Row],[ResolutionHours]]-Table1[[#This Row],[SLATargetHours]])</f>
        <v>-27.35</v>
      </c>
    </row>
    <row r="936" spans="1:28" x14ac:dyDescent="0.25">
      <c r="A936" t="s">
        <v>250</v>
      </c>
      <c r="B936" t="s">
        <v>35</v>
      </c>
      <c r="C936" s="1">
        <v>45514.187511574077</v>
      </c>
      <c r="D936" t="s">
        <v>104</v>
      </c>
      <c r="E936" t="s">
        <v>123</v>
      </c>
      <c r="F936" t="s">
        <v>90</v>
      </c>
      <c r="G936" t="s">
        <v>39</v>
      </c>
      <c r="H936" t="s">
        <v>136</v>
      </c>
      <c r="I936" t="s">
        <v>82</v>
      </c>
      <c r="J936" t="s">
        <v>152</v>
      </c>
      <c r="K936">
        <v>8</v>
      </c>
      <c r="L936">
        <v>0.7</v>
      </c>
      <c r="N936" s="1"/>
      <c r="O936" t="s">
        <v>57</v>
      </c>
      <c r="P936">
        <v>12187.5</v>
      </c>
      <c r="Q936" t="s">
        <v>58</v>
      </c>
      <c r="R936" t="s">
        <v>45</v>
      </c>
      <c r="S936" t="s">
        <v>60</v>
      </c>
      <c r="T936" t="s">
        <v>115</v>
      </c>
      <c r="U936" t="s">
        <v>49</v>
      </c>
      <c r="V936" t="s">
        <v>49</v>
      </c>
      <c r="W936" t="s">
        <v>57</v>
      </c>
      <c r="X936">
        <f>YEAR(Table1[[#This Row],[BookingDate]])</f>
        <v>2024</v>
      </c>
      <c r="Y936" t="str">
        <f>TEXT(Table1[[#This Row],[BookingDate]],"mmm")</f>
        <v>Aug</v>
      </c>
      <c r="Z936" t="str">
        <f>TEXT(Table1[[#This Row],[BookingDate]],"mmm-yyy")</f>
        <v>Aug-2024</v>
      </c>
      <c r="AA936" t="str">
        <f>IF(Table1[[#This Row],[ResolutionHours]]="","Pending",IF(Table1[[#This Row],[ResolutionHours]]&lt;=4,"0-4 Hours",IF(Table1[[#This Row],[ResolutionHours]]&lt;=8,"5-8 Hours",IF(Table1[[#This Row],[ResolutionHours]]&lt;=24,"9-24 Hours",IF(Table1[[#This Row],[ResolutionHours]]&lt;=48,"25-48 Hours","48+ Hours")))))</f>
        <v>Pending</v>
      </c>
      <c r="AB936" t="str">
        <f>IF(Table1[[#This Row],[ResolutionHours]]="","",Table1[[#This Row],[ResolutionHours]]-Table1[[#This Row],[SLATargetHours]])</f>
        <v/>
      </c>
    </row>
    <row r="937" spans="1:28" x14ac:dyDescent="0.25">
      <c r="A937" t="s">
        <v>2071</v>
      </c>
      <c r="B937" t="s">
        <v>1116</v>
      </c>
      <c r="C937" s="1">
        <v>45514.481782407413</v>
      </c>
      <c r="D937" t="s">
        <v>36</v>
      </c>
      <c r="E937" t="s">
        <v>1140</v>
      </c>
      <c r="F937" t="s">
        <v>95</v>
      </c>
      <c r="G937" t="s">
        <v>1118</v>
      </c>
      <c r="H937" t="s">
        <v>40</v>
      </c>
      <c r="I937" t="s">
        <v>82</v>
      </c>
      <c r="J937" t="s">
        <v>78</v>
      </c>
      <c r="K937">
        <v>48</v>
      </c>
      <c r="L937">
        <v>1.51</v>
      </c>
      <c r="M937">
        <v>17.079999999999998</v>
      </c>
      <c r="N937" s="1">
        <v>45515.193243946756</v>
      </c>
      <c r="O937" t="s">
        <v>43</v>
      </c>
      <c r="P937">
        <v>17.079999999999998</v>
      </c>
      <c r="Q937" t="s">
        <v>58</v>
      </c>
      <c r="R937" t="s">
        <v>92</v>
      </c>
      <c r="S937" t="s">
        <v>68</v>
      </c>
      <c r="T937" t="s">
        <v>121</v>
      </c>
      <c r="U937" t="s">
        <v>49</v>
      </c>
      <c r="V937" t="s">
        <v>49</v>
      </c>
      <c r="W937" t="s">
        <v>43</v>
      </c>
      <c r="X937">
        <f>YEAR(Table1[[#This Row],[BookingDate]])</f>
        <v>2024</v>
      </c>
      <c r="Y937" t="str">
        <f>TEXT(Table1[[#This Row],[BookingDate]],"mmm")</f>
        <v>Aug</v>
      </c>
      <c r="Z937" t="str">
        <f>TEXT(Table1[[#This Row],[BookingDate]],"mmm-yyy")</f>
        <v>Aug-2024</v>
      </c>
      <c r="AA937" t="str">
        <f>IF(Table1[[#This Row],[ResolutionHours]]="","Pending",IF(Table1[[#This Row],[ResolutionHours]]&lt;=4,"0-4 Hours",IF(Table1[[#This Row],[ResolutionHours]]&lt;=8,"5-8 Hours",IF(Table1[[#This Row],[ResolutionHours]]&lt;=24,"9-24 Hours",IF(Table1[[#This Row],[ResolutionHours]]&lt;=48,"25-48 Hours","48+ Hours")))))</f>
        <v>9-24 Hours</v>
      </c>
      <c r="AB937">
        <f>IF(Table1[[#This Row],[ResolutionHours]]="","",Table1[[#This Row],[ResolutionHours]]-Table1[[#This Row],[SLATargetHours]])</f>
        <v>-30.92</v>
      </c>
    </row>
    <row r="938" spans="1:28" x14ac:dyDescent="0.25">
      <c r="A938" t="s">
        <v>1819</v>
      </c>
      <c r="B938" t="s">
        <v>1116</v>
      </c>
      <c r="C938" s="1">
        <v>45514.527002314811</v>
      </c>
      <c r="D938" t="s">
        <v>104</v>
      </c>
      <c r="E938" t="s">
        <v>1120</v>
      </c>
      <c r="F938" t="s">
        <v>95</v>
      </c>
      <c r="G938" t="s">
        <v>1118</v>
      </c>
      <c r="H938" t="s">
        <v>109</v>
      </c>
      <c r="I938" t="s">
        <v>73</v>
      </c>
      <c r="J938" t="s">
        <v>134</v>
      </c>
      <c r="K938">
        <v>8</v>
      </c>
      <c r="L938">
        <v>0.24</v>
      </c>
      <c r="M938">
        <v>2.17</v>
      </c>
      <c r="N938" s="1">
        <v>45514.617224062502</v>
      </c>
      <c r="O938" t="s">
        <v>43</v>
      </c>
      <c r="P938">
        <v>2.17</v>
      </c>
      <c r="Q938" t="s">
        <v>58</v>
      </c>
      <c r="R938" t="s">
        <v>92</v>
      </c>
      <c r="S938" t="s">
        <v>60</v>
      </c>
      <c r="T938" t="s">
        <v>97</v>
      </c>
      <c r="U938" t="s">
        <v>49</v>
      </c>
      <c r="V938" t="s">
        <v>49</v>
      </c>
      <c r="W938" t="s">
        <v>43</v>
      </c>
      <c r="X938">
        <f>YEAR(Table1[[#This Row],[BookingDate]])</f>
        <v>2024</v>
      </c>
      <c r="Y938" t="str">
        <f>TEXT(Table1[[#This Row],[BookingDate]],"mmm")</f>
        <v>Aug</v>
      </c>
      <c r="Z938" t="str">
        <f>TEXT(Table1[[#This Row],[BookingDate]],"mmm-yyy")</f>
        <v>Aug-2024</v>
      </c>
      <c r="AA938" t="str">
        <f>IF(Table1[[#This Row],[ResolutionHours]]="","Pending",IF(Table1[[#This Row],[ResolutionHours]]&lt;=4,"0-4 Hours",IF(Table1[[#This Row],[ResolutionHours]]&lt;=8,"5-8 Hours",IF(Table1[[#This Row],[ResolutionHours]]&lt;=24,"9-24 Hours",IF(Table1[[#This Row],[ResolutionHours]]&lt;=48,"25-48 Hours","48+ Hours")))))</f>
        <v>0-4 Hours</v>
      </c>
      <c r="AB938">
        <f>IF(Table1[[#This Row],[ResolutionHours]]="","",Table1[[#This Row],[ResolutionHours]]-Table1[[#This Row],[SLATargetHours]])</f>
        <v>-5.83</v>
      </c>
    </row>
    <row r="939" spans="1:28" x14ac:dyDescent="0.25">
      <c r="A939" t="s">
        <v>2547</v>
      </c>
      <c r="B939" t="s">
        <v>2126</v>
      </c>
      <c r="C939" s="1">
        <v>45514.57298611111</v>
      </c>
      <c r="D939" t="s">
        <v>36</v>
      </c>
      <c r="E939" t="s">
        <v>2130</v>
      </c>
      <c r="F939" t="s">
        <v>130</v>
      </c>
      <c r="G939" t="s">
        <v>2128</v>
      </c>
      <c r="H939" t="s">
        <v>63</v>
      </c>
      <c r="I939" t="s">
        <v>64</v>
      </c>
      <c r="J939" t="s">
        <v>152</v>
      </c>
      <c r="K939">
        <v>48</v>
      </c>
      <c r="L939">
        <v>4.8099999999999996</v>
      </c>
      <c r="N939" s="1"/>
      <c r="O939" t="s">
        <v>57</v>
      </c>
      <c r="P939">
        <v>12178.25</v>
      </c>
      <c r="Q939" t="s">
        <v>44</v>
      </c>
      <c r="R939" t="s">
        <v>92</v>
      </c>
      <c r="S939" t="s">
        <v>96</v>
      </c>
      <c r="T939" t="s">
        <v>121</v>
      </c>
      <c r="U939" t="s">
        <v>49</v>
      </c>
      <c r="V939" t="s">
        <v>49</v>
      </c>
      <c r="W939" t="s">
        <v>57</v>
      </c>
      <c r="X939">
        <f>YEAR(Table1[[#This Row],[BookingDate]])</f>
        <v>2024</v>
      </c>
      <c r="Y939" t="str">
        <f>TEXT(Table1[[#This Row],[BookingDate]],"mmm")</f>
        <v>Aug</v>
      </c>
      <c r="Z939" t="str">
        <f>TEXT(Table1[[#This Row],[BookingDate]],"mmm-yyy")</f>
        <v>Aug-2024</v>
      </c>
      <c r="AA939" t="str">
        <f>IF(Table1[[#This Row],[ResolutionHours]]="","Pending",IF(Table1[[#This Row],[ResolutionHours]]&lt;=4,"0-4 Hours",IF(Table1[[#This Row],[ResolutionHours]]&lt;=8,"5-8 Hours",IF(Table1[[#This Row],[ResolutionHours]]&lt;=24,"9-24 Hours",IF(Table1[[#This Row],[ResolutionHours]]&lt;=48,"25-48 Hours","48+ Hours")))))</f>
        <v>Pending</v>
      </c>
      <c r="AB939" t="str">
        <f>IF(Table1[[#This Row],[ResolutionHours]]="","",Table1[[#This Row],[ResolutionHours]]-Table1[[#This Row],[SLATargetHours]])</f>
        <v/>
      </c>
    </row>
    <row r="940" spans="1:28" x14ac:dyDescent="0.25">
      <c r="A940" t="s">
        <v>1066</v>
      </c>
      <c r="B940" t="s">
        <v>35</v>
      </c>
      <c r="C940" s="1">
        <v>45514.739050925928</v>
      </c>
      <c r="D940" t="s">
        <v>51</v>
      </c>
      <c r="E940" t="s">
        <v>71</v>
      </c>
      <c r="F940" t="s">
        <v>38</v>
      </c>
      <c r="G940" t="s">
        <v>39</v>
      </c>
      <c r="H940" t="s">
        <v>63</v>
      </c>
      <c r="I940" t="s">
        <v>64</v>
      </c>
      <c r="J940" t="s">
        <v>78</v>
      </c>
      <c r="K940">
        <v>24</v>
      </c>
      <c r="L940">
        <v>1.5</v>
      </c>
      <c r="N940" s="1"/>
      <c r="O940" t="s">
        <v>57</v>
      </c>
      <c r="P940">
        <v>12174.26</v>
      </c>
      <c r="Q940" t="s">
        <v>58</v>
      </c>
      <c r="R940" t="s">
        <v>92</v>
      </c>
      <c r="S940" t="s">
        <v>79</v>
      </c>
      <c r="T940" t="s">
        <v>93</v>
      </c>
      <c r="U940" t="s">
        <v>49</v>
      </c>
      <c r="V940" t="s">
        <v>49</v>
      </c>
      <c r="W940" t="s">
        <v>57</v>
      </c>
      <c r="X940">
        <f>YEAR(Table1[[#This Row],[BookingDate]])</f>
        <v>2024</v>
      </c>
      <c r="Y940" t="str">
        <f>TEXT(Table1[[#This Row],[BookingDate]],"mmm")</f>
        <v>Aug</v>
      </c>
      <c r="Z940" t="str">
        <f>TEXT(Table1[[#This Row],[BookingDate]],"mmm-yyy")</f>
        <v>Aug-2024</v>
      </c>
      <c r="AA940" t="str">
        <f>IF(Table1[[#This Row],[ResolutionHours]]="","Pending",IF(Table1[[#This Row],[ResolutionHours]]&lt;=4,"0-4 Hours",IF(Table1[[#This Row],[ResolutionHours]]&lt;=8,"5-8 Hours",IF(Table1[[#This Row],[ResolutionHours]]&lt;=24,"9-24 Hours",IF(Table1[[#This Row],[ResolutionHours]]&lt;=48,"25-48 Hours","48+ Hours")))))</f>
        <v>Pending</v>
      </c>
      <c r="AB940" t="str">
        <f>IF(Table1[[#This Row],[ResolutionHours]]="","",Table1[[#This Row],[ResolutionHours]]-Table1[[#This Row],[SLATargetHours]])</f>
        <v/>
      </c>
    </row>
    <row r="941" spans="1:28" x14ac:dyDescent="0.25">
      <c r="A941" t="s">
        <v>2695</v>
      </c>
      <c r="B941" t="s">
        <v>2126</v>
      </c>
      <c r="C941" s="1">
        <v>45515.460405092592</v>
      </c>
      <c r="D941" t="s">
        <v>104</v>
      </c>
      <c r="E941" t="s">
        <v>2130</v>
      </c>
      <c r="F941" t="s">
        <v>95</v>
      </c>
      <c r="G941" t="s">
        <v>2128</v>
      </c>
      <c r="H941" t="s">
        <v>136</v>
      </c>
      <c r="I941" t="s">
        <v>55</v>
      </c>
      <c r="J941" t="s">
        <v>106</v>
      </c>
      <c r="K941">
        <v>8</v>
      </c>
      <c r="L941">
        <v>0.52</v>
      </c>
      <c r="N941" s="1"/>
      <c r="O941" t="s">
        <v>57</v>
      </c>
      <c r="P941">
        <v>12156.95</v>
      </c>
      <c r="Q941" t="s">
        <v>58</v>
      </c>
      <c r="R941" t="s">
        <v>92</v>
      </c>
      <c r="S941" t="s">
        <v>46</v>
      </c>
      <c r="T941" t="s">
        <v>121</v>
      </c>
      <c r="U941" t="s">
        <v>49</v>
      </c>
      <c r="V941" t="s">
        <v>49</v>
      </c>
      <c r="W941" t="s">
        <v>57</v>
      </c>
      <c r="X941">
        <f>YEAR(Table1[[#This Row],[BookingDate]])</f>
        <v>2024</v>
      </c>
      <c r="Y941" t="str">
        <f>TEXT(Table1[[#This Row],[BookingDate]],"mmm")</f>
        <v>Aug</v>
      </c>
      <c r="Z941" t="str">
        <f>TEXT(Table1[[#This Row],[BookingDate]],"mmm-yyy")</f>
        <v>Aug-2024</v>
      </c>
      <c r="AA941" t="str">
        <f>IF(Table1[[#This Row],[ResolutionHours]]="","Pending",IF(Table1[[#This Row],[ResolutionHours]]&lt;=4,"0-4 Hours",IF(Table1[[#This Row],[ResolutionHours]]&lt;=8,"5-8 Hours",IF(Table1[[#This Row],[ResolutionHours]]&lt;=24,"9-24 Hours",IF(Table1[[#This Row],[ResolutionHours]]&lt;=48,"25-48 Hours","48+ Hours")))))</f>
        <v>Pending</v>
      </c>
      <c r="AB941" t="str">
        <f>IF(Table1[[#This Row],[ResolutionHours]]="","",Table1[[#This Row],[ResolutionHours]]-Table1[[#This Row],[SLATargetHours]])</f>
        <v/>
      </c>
    </row>
    <row r="942" spans="1:28" x14ac:dyDescent="0.25">
      <c r="A942" t="s">
        <v>340</v>
      </c>
      <c r="B942" t="s">
        <v>35</v>
      </c>
      <c r="C942" s="1">
        <v>45515.654282407413</v>
      </c>
      <c r="D942" t="s">
        <v>36</v>
      </c>
      <c r="E942" t="s">
        <v>77</v>
      </c>
      <c r="F942" t="s">
        <v>126</v>
      </c>
      <c r="G942" t="s">
        <v>39</v>
      </c>
      <c r="H942" t="s">
        <v>40</v>
      </c>
      <c r="I942" t="s">
        <v>41</v>
      </c>
      <c r="J942" t="s">
        <v>134</v>
      </c>
      <c r="K942">
        <v>48</v>
      </c>
      <c r="L942">
        <v>2.87</v>
      </c>
      <c r="M942">
        <v>23.58</v>
      </c>
      <c r="N942" s="1">
        <v>45516.636959212963</v>
      </c>
      <c r="O942" t="s">
        <v>43</v>
      </c>
      <c r="P942">
        <v>23.58</v>
      </c>
      <c r="Q942" t="s">
        <v>58</v>
      </c>
      <c r="R942" t="s">
        <v>45</v>
      </c>
      <c r="S942" t="s">
        <v>68</v>
      </c>
      <c r="T942" t="s">
        <v>121</v>
      </c>
      <c r="U942" t="s">
        <v>49</v>
      </c>
      <c r="V942" t="s">
        <v>49</v>
      </c>
      <c r="W942" t="s">
        <v>43</v>
      </c>
      <c r="X942">
        <f>YEAR(Table1[[#This Row],[BookingDate]])</f>
        <v>2024</v>
      </c>
      <c r="Y942" t="str">
        <f>TEXT(Table1[[#This Row],[BookingDate]],"mmm")</f>
        <v>Aug</v>
      </c>
      <c r="Z942" t="str">
        <f>TEXT(Table1[[#This Row],[BookingDate]],"mmm-yyy")</f>
        <v>Aug-2024</v>
      </c>
      <c r="AA942" t="str">
        <f>IF(Table1[[#This Row],[ResolutionHours]]="","Pending",IF(Table1[[#This Row],[ResolutionHours]]&lt;=4,"0-4 Hours",IF(Table1[[#This Row],[ResolutionHours]]&lt;=8,"5-8 Hours",IF(Table1[[#This Row],[ResolutionHours]]&lt;=24,"9-24 Hours",IF(Table1[[#This Row],[ResolutionHours]]&lt;=48,"25-48 Hours","48+ Hours")))))</f>
        <v>9-24 Hours</v>
      </c>
      <c r="AB942">
        <f>IF(Table1[[#This Row],[ResolutionHours]]="","",Table1[[#This Row],[ResolutionHours]]-Table1[[#This Row],[SLATargetHours]])</f>
        <v>-24.42</v>
      </c>
    </row>
    <row r="943" spans="1:28" x14ac:dyDescent="0.25">
      <c r="A943" t="s">
        <v>2942</v>
      </c>
      <c r="B943" t="s">
        <v>2126</v>
      </c>
      <c r="C943" s="1">
        <v>45515.656388888892</v>
      </c>
      <c r="D943" t="s">
        <v>108</v>
      </c>
      <c r="E943" t="s">
        <v>2153</v>
      </c>
      <c r="F943" t="s">
        <v>53</v>
      </c>
      <c r="G943" t="s">
        <v>2128</v>
      </c>
      <c r="H943" t="s">
        <v>136</v>
      </c>
      <c r="I943" t="s">
        <v>55</v>
      </c>
      <c r="J943" t="s">
        <v>134</v>
      </c>
      <c r="K943">
        <v>4</v>
      </c>
      <c r="L943">
        <v>0.14000000000000001</v>
      </c>
      <c r="N943" s="1"/>
      <c r="O943" t="s">
        <v>57</v>
      </c>
      <c r="P943">
        <v>12152.25</v>
      </c>
      <c r="Q943" t="s">
        <v>111</v>
      </c>
      <c r="R943" t="s">
        <v>114</v>
      </c>
      <c r="S943" t="s">
        <v>96</v>
      </c>
      <c r="T943" t="s">
        <v>115</v>
      </c>
      <c r="U943" t="s">
        <v>49</v>
      </c>
      <c r="V943" t="s">
        <v>48</v>
      </c>
      <c r="W943" t="s">
        <v>57</v>
      </c>
      <c r="X943">
        <f>YEAR(Table1[[#This Row],[BookingDate]])</f>
        <v>2024</v>
      </c>
      <c r="Y943" t="str">
        <f>TEXT(Table1[[#This Row],[BookingDate]],"mmm")</f>
        <v>Aug</v>
      </c>
      <c r="Z943" t="str">
        <f>TEXT(Table1[[#This Row],[BookingDate]],"mmm-yyy")</f>
        <v>Aug-2024</v>
      </c>
      <c r="AA943" t="str">
        <f>IF(Table1[[#This Row],[ResolutionHours]]="","Pending",IF(Table1[[#This Row],[ResolutionHours]]&lt;=4,"0-4 Hours",IF(Table1[[#This Row],[ResolutionHours]]&lt;=8,"5-8 Hours",IF(Table1[[#This Row],[ResolutionHours]]&lt;=24,"9-24 Hours",IF(Table1[[#This Row],[ResolutionHours]]&lt;=48,"25-48 Hours","48+ Hours")))))</f>
        <v>Pending</v>
      </c>
      <c r="AB943" t="str">
        <f>IF(Table1[[#This Row],[ResolutionHours]]="","",Table1[[#This Row],[ResolutionHours]]-Table1[[#This Row],[SLATargetHours]])</f>
        <v/>
      </c>
    </row>
    <row r="944" spans="1:28" x14ac:dyDescent="0.25">
      <c r="A944" t="s">
        <v>2887</v>
      </c>
      <c r="B944" t="s">
        <v>2126</v>
      </c>
      <c r="C944" s="1">
        <v>45516.951261574082</v>
      </c>
      <c r="D944" t="s">
        <v>87</v>
      </c>
      <c r="E944" t="s">
        <v>2163</v>
      </c>
      <c r="F944" t="s">
        <v>130</v>
      </c>
      <c r="G944" t="s">
        <v>2128</v>
      </c>
      <c r="H944" t="s">
        <v>40</v>
      </c>
      <c r="I944" t="s">
        <v>46</v>
      </c>
      <c r="J944" t="s">
        <v>152</v>
      </c>
      <c r="K944">
        <v>72</v>
      </c>
      <c r="L944">
        <v>12.45</v>
      </c>
      <c r="M944">
        <v>21.28</v>
      </c>
      <c r="N944" s="1">
        <v>45517.838029907412</v>
      </c>
      <c r="O944" t="s">
        <v>43</v>
      </c>
      <c r="P944">
        <v>21.28</v>
      </c>
      <c r="Q944" t="s">
        <v>58</v>
      </c>
      <c r="R944" t="s">
        <v>45</v>
      </c>
      <c r="S944" t="s">
        <v>46</v>
      </c>
      <c r="T944" t="s">
        <v>100</v>
      </c>
      <c r="U944" t="s">
        <v>49</v>
      </c>
      <c r="V944" t="s">
        <v>49</v>
      </c>
      <c r="W944" t="s">
        <v>43</v>
      </c>
      <c r="X944">
        <f>YEAR(Table1[[#This Row],[BookingDate]])</f>
        <v>2024</v>
      </c>
      <c r="Y944" t="str">
        <f>TEXT(Table1[[#This Row],[BookingDate]],"mmm")</f>
        <v>Aug</v>
      </c>
      <c r="Z944" t="str">
        <f>TEXT(Table1[[#This Row],[BookingDate]],"mmm-yyy")</f>
        <v>Aug-2024</v>
      </c>
      <c r="AA944" t="str">
        <f>IF(Table1[[#This Row],[ResolutionHours]]="","Pending",IF(Table1[[#This Row],[ResolutionHours]]&lt;=4,"0-4 Hours",IF(Table1[[#This Row],[ResolutionHours]]&lt;=8,"5-8 Hours",IF(Table1[[#This Row],[ResolutionHours]]&lt;=24,"9-24 Hours",IF(Table1[[#This Row],[ResolutionHours]]&lt;=48,"25-48 Hours","48+ Hours")))))</f>
        <v>9-24 Hours</v>
      </c>
      <c r="AB944">
        <f>IF(Table1[[#This Row],[ResolutionHours]]="","",Table1[[#This Row],[ResolutionHours]]-Table1[[#This Row],[SLATargetHours]])</f>
        <v>-50.72</v>
      </c>
    </row>
    <row r="945" spans="1:28" x14ac:dyDescent="0.25">
      <c r="A945" t="s">
        <v>1404</v>
      </c>
      <c r="B945" t="s">
        <v>1116</v>
      </c>
      <c r="C945" s="1">
        <v>45517.0077662037</v>
      </c>
      <c r="D945" t="s">
        <v>36</v>
      </c>
      <c r="E945" t="s">
        <v>1131</v>
      </c>
      <c r="F945" t="s">
        <v>72</v>
      </c>
      <c r="G945" t="s">
        <v>1118</v>
      </c>
      <c r="H945" t="s">
        <v>40</v>
      </c>
      <c r="I945" t="s">
        <v>41</v>
      </c>
      <c r="J945" t="s">
        <v>78</v>
      </c>
      <c r="K945">
        <v>48</v>
      </c>
      <c r="L945">
        <v>6.16</v>
      </c>
      <c r="M945">
        <v>29.92</v>
      </c>
      <c r="N945" s="1">
        <v>45518.254505868063</v>
      </c>
      <c r="O945" t="s">
        <v>43</v>
      </c>
      <c r="P945">
        <v>29.92</v>
      </c>
      <c r="Q945" t="s">
        <v>58</v>
      </c>
      <c r="R945" t="s">
        <v>45</v>
      </c>
      <c r="S945" t="s">
        <v>68</v>
      </c>
      <c r="T945" t="s">
        <v>93</v>
      </c>
      <c r="U945" t="s">
        <v>48</v>
      </c>
      <c r="V945" t="s">
        <v>49</v>
      </c>
      <c r="W945" t="s">
        <v>43</v>
      </c>
      <c r="X945">
        <f>YEAR(Table1[[#This Row],[BookingDate]])</f>
        <v>2024</v>
      </c>
      <c r="Y945" t="str">
        <f>TEXT(Table1[[#This Row],[BookingDate]],"mmm")</f>
        <v>Aug</v>
      </c>
      <c r="Z945" t="str">
        <f>TEXT(Table1[[#This Row],[BookingDate]],"mmm-yyy")</f>
        <v>Aug-2024</v>
      </c>
      <c r="AA945" t="str">
        <f>IF(Table1[[#This Row],[ResolutionHours]]="","Pending",IF(Table1[[#This Row],[ResolutionHours]]&lt;=4,"0-4 Hours",IF(Table1[[#This Row],[ResolutionHours]]&lt;=8,"5-8 Hours",IF(Table1[[#This Row],[ResolutionHours]]&lt;=24,"9-24 Hours",IF(Table1[[#This Row],[ResolutionHours]]&lt;=48,"25-48 Hours","48+ Hours")))))</f>
        <v>25-48 Hours</v>
      </c>
      <c r="AB945">
        <f>IF(Table1[[#This Row],[ResolutionHours]]="","",Table1[[#This Row],[ResolutionHours]]-Table1[[#This Row],[SLATargetHours]])</f>
        <v>-18.079999999999998</v>
      </c>
    </row>
    <row r="946" spans="1:28" x14ac:dyDescent="0.25">
      <c r="A946" t="s">
        <v>1491</v>
      </c>
      <c r="B946" t="s">
        <v>1116</v>
      </c>
      <c r="C946" s="1">
        <v>45517.486018518517</v>
      </c>
      <c r="D946" t="s">
        <v>108</v>
      </c>
      <c r="E946" t="s">
        <v>1131</v>
      </c>
      <c r="F946" t="s">
        <v>72</v>
      </c>
      <c r="G946" t="s">
        <v>1118</v>
      </c>
      <c r="H946" t="s">
        <v>40</v>
      </c>
      <c r="I946" t="s">
        <v>64</v>
      </c>
      <c r="J946" t="s">
        <v>56</v>
      </c>
      <c r="K946">
        <v>4</v>
      </c>
      <c r="L946">
        <v>0.14000000000000001</v>
      </c>
      <c r="M946">
        <v>5.18</v>
      </c>
      <c r="N946" s="1">
        <v>45517.701862222217</v>
      </c>
      <c r="O946" t="s">
        <v>128</v>
      </c>
      <c r="P946">
        <v>5.18</v>
      </c>
      <c r="Q946" t="s">
        <v>111</v>
      </c>
      <c r="R946" t="s">
        <v>59</v>
      </c>
      <c r="S946" t="s">
        <v>46</v>
      </c>
      <c r="T946" t="s">
        <v>93</v>
      </c>
      <c r="U946" t="s">
        <v>49</v>
      </c>
      <c r="V946" t="s">
        <v>48</v>
      </c>
      <c r="W946" t="s">
        <v>128</v>
      </c>
      <c r="X946">
        <f>YEAR(Table1[[#This Row],[BookingDate]])</f>
        <v>2024</v>
      </c>
      <c r="Y946" t="str">
        <f>TEXT(Table1[[#This Row],[BookingDate]],"mmm")</f>
        <v>Aug</v>
      </c>
      <c r="Z946" t="str">
        <f>TEXT(Table1[[#This Row],[BookingDate]],"mmm-yyy")</f>
        <v>Aug-2024</v>
      </c>
      <c r="AA946" t="str">
        <f>IF(Table1[[#This Row],[ResolutionHours]]="","Pending",IF(Table1[[#This Row],[ResolutionHours]]&lt;=4,"0-4 Hours",IF(Table1[[#This Row],[ResolutionHours]]&lt;=8,"5-8 Hours",IF(Table1[[#This Row],[ResolutionHours]]&lt;=24,"9-24 Hours",IF(Table1[[#This Row],[ResolutionHours]]&lt;=48,"25-48 Hours","48+ Hours")))))</f>
        <v>5-8 Hours</v>
      </c>
      <c r="AB946">
        <f>IF(Table1[[#This Row],[ResolutionHours]]="","",Table1[[#This Row],[ResolutionHours]]-Table1[[#This Row],[SLATargetHours]])</f>
        <v>1.1799999999999997</v>
      </c>
    </row>
    <row r="947" spans="1:28" x14ac:dyDescent="0.25">
      <c r="A947" t="s">
        <v>353</v>
      </c>
      <c r="B947" t="s">
        <v>35</v>
      </c>
      <c r="C947" s="1">
        <v>45517.635717592602</v>
      </c>
      <c r="D947" t="s">
        <v>87</v>
      </c>
      <c r="E947" t="s">
        <v>102</v>
      </c>
      <c r="F947" t="s">
        <v>95</v>
      </c>
      <c r="G947" t="s">
        <v>39</v>
      </c>
      <c r="H947" t="s">
        <v>54</v>
      </c>
      <c r="I947" t="s">
        <v>73</v>
      </c>
      <c r="J947" t="s">
        <v>152</v>
      </c>
      <c r="K947">
        <v>72</v>
      </c>
      <c r="L947">
        <v>3.48</v>
      </c>
      <c r="N947" s="1"/>
      <c r="O947" t="s">
        <v>57</v>
      </c>
      <c r="P947">
        <v>12104.74</v>
      </c>
      <c r="Q947" t="s">
        <v>66</v>
      </c>
      <c r="R947" t="s">
        <v>92</v>
      </c>
      <c r="S947" t="s">
        <v>79</v>
      </c>
      <c r="T947" t="s">
        <v>75</v>
      </c>
      <c r="U947" t="s">
        <v>49</v>
      </c>
      <c r="V947" t="s">
        <v>49</v>
      </c>
      <c r="W947" t="s">
        <v>57</v>
      </c>
      <c r="X947">
        <f>YEAR(Table1[[#This Row],[BookingDate]])</f>
        <v>2024</v>
      </c>
      <c r="Y947" t="str">
        <f>TEXT(Table1[[#This Row],[BookingDate]],"mmm")</f>
        <v>Aug</v>
      </c>
      <c r="Z947" t="str">
        <f>TEXT(Table1[[#This Row],[BookingDate]],"mmm-yyy")</f>
        <v>Aug-2024</v>
      </c>
      <c r="AA947" t="str">
        <f>IF(Table1[[#This Row],[ResolutionHours]]="","Pending",IF(Table1[[#This Row],[ResolutionHours]]&lt;=4,"0-4 Hours",IF(Table1[[#This Row],[ResolutionHours]]&lt;=8,"5-8 Hours",IF(Table1[[#This Row],[ResolutionHours]]&lt;=24,"9-24 Hours",IF(Table1[[#This Row],[ResolutionHours]]&lt;=48,"25-48 Hours","48+ Hours")))))</f>
        <v>Pending</v>
      </c>
      <c r="AB947" t="str">
        <f>IF(Table1[[#This Row],[ResolutionHours]]="","",Table1[[#This Row],[ResolutionHours]]-Table1[[#This Row],[SLATargetHours]])</f>
        <v/>
      </c>
    </row>
    <row r="948" spans="1:28" x14ac:dyDescent="0.25">
      <c r="A948" t="s">
        <v>2061</v>
      </c>
      <c r="B948" t="s">
        <v>1116</v>
      </c>
      <c r="C948" s="1">
        <v>45518.094236111108</v>
      </c>
      <c r="D948" t="s">
        <v>51</v>
      </c>
      <c r="E948" t="s">
        <v>1120</v>
      </c>
      <c r="F948" t="s">
        <v>72</v>
      </c>
      <c r="G948" t="s">
        <v>1118</v>
      </c>
      <c r="H948" t="s">
        <v>40</v>
      </c>
      <c r="I948" t="s">
        <v>46</v>
      </c>
      <c r="J948" t="s">
        <v>157</v>
      </c>
      <c r="K948">
        <v>24</v>
      </c>
      <c r="L948">
        <v>1.02</v>
      </c>
      <c r="M948">
        <v>54.29</v>
      </c>
      <c r="N948" s="1">
        <v>45520.35634327546</v>
      </c>
      <c r="O948" t="s">
        <v>128</v>
      </c>
      <c r="P948">
        <v>54.29</v>
      </c>
      <c r="Q948" t="s">
        <v>58</v>
      </c>
      <c r="R948" t="s">
        <v>92</v>
      </c>
      <c r="S948" t="s">
        <v>60</v>
      </c>
      <c r="T948" t="s">
        <v>100</v>
      </c>
      <c r="U948" t="s">
        <v>49</v>
      </c>
      <c r="V948" t="s">
        <v>49</v>
      </c>
      <c r="W948" t="s">
        <v>128</v>
      </c>
      <c r="X948">
        <f>YEAR(Table1[[#This Row],[BookingDate]])</f>
        <v>2024</v>
      </c>
      <c r="Y948" t="str">
        <f>TEXT(Table1[[#This Row],[BookingDate]],"mmm")</f>
        <v>Aug</v>
      </c>
      <c r="Z948" t="str">
        <f>TEXT(Table1[[#This Row],[BookingDate]],"mmm-yyy")</f>
        <v>Aug-2024</v>
      </c>
      <c r="AA948" t="str">
        <f>IF(Table1[[#This Row],[ResolutionHours]]="","Pending",IF(Table1[[#This Row],[ResolutionHours]]&lt;=4,"0-4 Hours",IF(Table1[[#This Row],[ResolutionHours]]&lt;=8,"5-8 Hours",IF(Table1[[#This Row],[ResolutionHours]]&lt;=24,"9-24 Hours",IF(Table1[[#This Row],[ResolutionHours]]&lt;=48,"25-48 Hours","48+ Hours")))))</f>
        <v>48+ Hours</v>
      </c>
      <c r="AB948">
        <f>IF(Table1[[#This Row],[ResolutionHours]]="","",Table1[[#This Row],[ResolutionHours]]-Table1[[#This Row],[SLATargetHours]])</f>
        <v>30.29</v>
      </c>
    </row>
    <row r="949" spans="1:28" x14ac:dyDescent="0.25">
      <c r="A949" t="s">
        <v>3004</v>
      </c>
      <c r="B949" t="s">
        <v>2126</v>
      </c>
      <c r="C949" s="1">
        <v>45518.377997685187</v>
      </c>
      <c r="D949" t="s">
        <v>36</v>
      </c>
      <c r="E949" t="s">
        <v>2136</v>
      </c>
      <c r="F949" t="s">
        <v>53</v>
      </c>
      <c r="G949" t="s">
        <v>2128</v>
      </c>
      <c r="H949" t="s">
        <v>63</v>
      </c>
      <c r="I949" t="s">
        <v>46</v>
      </c>
      <c r="J949" t="s">
        <v>132</v>
      </c>
      <c r="K949">
        <v>48</v>
      </c>
      <c r="L949">
        <v>7.91</v>
      </c>
      <c r="N949" s="1"/>
      <c r="O949" t="s">
        <v>57</v>
      </c>
      <c r="P949">
        <v>12086.93</v>
      </c>
      <c r="Q949" t="s">
        <v>44</v>
      </c>
      <c r="R949" t="s">
        <v>59</v>
      </c>
      <c r="S949" t="s">
        <v>46</v>
      </c>
      <c r="T949" t="s">
        <v>115</v>
      </c>
      <c r="U949" t="s">
        <v>49</v>
      </c>
      <c r="V949" t="s">
        <v>49</v>
      </c>
      <c r="W949" t="s">
        <v>57</v>
      </c>
      <c r="X949">
        <f>YEAR(Table1[[#This Row],[BookingDate]])</f>
        <v>2024</v>
      </c>
      <c r="Y949" t="str">
        <f>TEXT(Table1[[#This Row],[BookingDate]],"mmm")</f>
        <v>Aug</v>
      </c>
      <c r="Z949" t="str">
        <f>TEXT(Table1[[#This Row],[BookingDate]],"mmm-yyy")</f>
        <v>Aug-2024</v>
      </c>
      <c r="AA949" t="str">
        <f>IF(Table1[[#This Row],[ResolutionHours]]="","Pending",IF(Table1[[#This Row],[ResolutionHours]]&lt;=4,"0-4 Hours",IF(Table1[[#This Row],[ResolutionHours]]&lt;=8,"5-8 Hours",IF(Table1[[#This Row],[ResolutionHours]]&lt;=24,"9-24 Hours",IF(Table1[[#This Row],[ResolutionHours]]&lt;=48,"25-48 Hours","48+ Hours")))))</f>
        <v>Pending</v>
      </c>
      <c r="AB949" t="str">
        <f>IF(Table1[[#This Row],[ResolutionHours]]="","",Table1[[#This Row],[ResolutionHours]]-Table1[[#This Row],[SLATargetHours]])</f>
        <v/>
      </c>
    </row>
    <row r="950" spans="1:28" x14ac:dyDescent="0.25">
      <c r="A950" t="s">
        <v>2987</v>
      </c>
      <c r="B950" t="s">
        <v>2126</v>
      </c>
      <c r="C950" s="1">
        <v>45518.546053240738</v>
      </c>
      <c r="D950" t="s">
        <v>36</v>
      </c>
      <c r="E950" t="s">
        <v>2134</v>
      </c>
      <c r="F950" t="s">
        <v>130</v>
      </c>
      <c r="G950" t="s">
        <v>2128</v>
      </c>
      <c r="H950" t="s">
        <v>109</v>
      </c>
      <c r="I950" t="s">
        <v>41</v>
      </c>
      <c r="J950" t="s">
        <v>91</v>
      </c>
      <c r="K950">
        <v>48</v>
      </c>
      <c r="L950">
        <v>1.95</v>
      </c>
      <c r="M950">
        <v>21.23</v>
      </c>
      <c r="N950" s="1">
        <v>45519.430487881953</v>
      </c>
      <c r="O950" t="s">
        <v>43</v>
      </c>
      <c r="P950">
        <v>21.23</v>
      </c>
      <c r="Q950" t="s">
        <v>66</v>
      </c>
      <c r="R950" t="s">
        <v>59</v>
      </c>
      <c r="S950" t="s">
        <v>60</v>
      </c>
      <c r="T950" t="s">
        <v>85</v>
      </c>
      <c r="U950" t="s">
        <v>49</v>
      </c>
      <c r="V950" t="s">
        <v>48</v>
      </c>
      <c r="W950" t="s">
        <v>43</v>
      </c>
      <c r="X950">
        <f>YEAR(Table1[[#This Row],[BookingDate]])</f>
        <v>2024</v>
      </c>
      <c r="Y950" t="str">
        <f>TEXT(Table1[[#This Row],[BookingDate]],"mmm")</f>
        <v>Aug</v>
      </c>
      <c r="Z950" t="str">
        <f>TEXT(Table1[[#This Row],[BookingDate]],"mmm-yyy")</f>
        <v>Aug-2024</v>
      </c>
      <c r="AA950" t="str">
        <f>IF(Table1[[#This Row],[ResolutionHours]]="","Pending",IF(Table1[[#This Row],[ResolutionHours]]&lt;=4,"0-4 Hours",IF(Table1[[#This Row],[ResolutionHours]]&lt;=8,"5-8 Hours",IF(Table1[[#This Row],[ResolutionHours]]&lt;=24,"9-24 Hours",IF(Table1[[#This Row],[ResolutionHours]]&lt;=48,"25-48 Hours","48+ Hours")))))</f>
        <v>9-24 Hours</v>
      </c>
      <c r="AB950">
        <f>IF(Table1[[#This Row],[ResolutionHours]]="","",Table1[[#This Row],[ResolutionHours]]-Table1[[#This Row],[SLATargetHours]])</f>
        <v>-26.77</v>
      </c>
    </row>
    <row r="951" spans="1:28" x14ac:dyDescent="0.25">
      <c r="A951" t="s">
        <v>447</v>
      </c>
      <c r="B951" t="s">
        <v>35</v>
      </c>
      <c r="C951" s="1">
        <v>45518.577418981477</v>
      </c>
      <c r="D951" t="s">
        <v>87</v>
      </c>
      <c r="E951" t="s">
        <v>102</v>
      </c>
      <c r="F951" t="s">
        <v>95</v>
      </c>
      <c r="G951" t="s">
        <v>39</v>
      </c>
      <c r="H951" t="s">
        <v>40</v>
      </c>
      <c r="I951" t="s">
        <v>41</v>
      </c>
      <c r="J951" t="s">
        <v>160</v>
      </c>
      <c r="K951">
        <v>72</v>
      </c>
      <c r="L951">
        <v>1.27</v>
      </c>
      <c r="M951">
        <v>34.67</v>
      </c>
      <c r="N951" s="1">
        <v>45520.021913229168</v>
      </c>
      <c r="O951" t="s">
        <v>43</v>
      </c>
      <c r="P951">
        <v>34.67</v>
      </c>
      <c r="Q951" t="s">
        <v>58</v>
      </c>
      <c r="R951" t="s">
        <v>92</v>
      </c>
      <c r="S951" t="s">
        <v>60</v>
      </c>
      <c r="T951" t="s">
        <v>85</v>
      </c>
      <c r="U951" t="s">
        <v>49</v>
      </c>
      <c r="V951" t="s">
        <v>49</v>
      </c>
      <c r="W951" t="s">
        <v>43</v>
      </c>
      <c r="X951">
        <f>YEAR(Table1[[#This Row],[BookingDate]])</f>
        <v>2024</v>
      </c>
      <c r="Y951" t="str">
        <f>TEXT(Table1[[#This Row],[BookingDate]],"mmm")</f>
        <v>Aug</v>
      </c>
      <c r="Z951" t="str">
        <f>TEXT(Table1[[#This Row],[BookingDate]],"mmm-yyy")</f>
        <v>Aug-2024</v>
      </c>
      <c r="AA951" t="str">
        <f>IF(Table1[[#This Row],[ResolutionHours]]="","Pending",IF(Table1[[#This Row],[ResolutionHours]]&lt;=4,"0-4 Hours",IF(Table1[[#This Row],[ResolutionHours]]&lt;=8,"5-8 Hours",IF(Table1[[#This Row],[ResolutionHours]]&lt;=24,"9-24 Hours",IF(Table1[[#This Row],[ResolutionHours]]&lt;=48,"25-48 Hours","48+ Hours")))))</f>
        <v>25-48 Hours</v>
      </c>
      <c r="AB951">
        <f>IF(Table1[[#This Row],[ResolutionHours]]="","",Table1[[#This Row],[ResolutionHours]]-Table1[[#This Row],[SLATargetHours]])</f>
        <v>-37.33</v>
      </c>
    </row>
    <row r="952" spans="1:28" x14ac:dyDescent="0.25">
      <c r="A952" t="s">
        <v>514</v>
      </c>
      <c r="B952" t="s">
        <v>35</v>
      </c>
      <c r="C952" s="1">
        <v>45518.846597222233</v>
      </c>
      <c r="D952" t="s">
        <v>108</v>
      </c>
      <c r="E952" t="s">
        <v>81</v>
      </c>
      <c r="F952" t="s">
        <v>53</v>
      </c>
      <c r="G952" t="s">
        <v>39</v>
      </c>
      <c r="H952" t="s">
        <v>40</v>
      </c>
      <c r="I952" t="s">
        <v>41</v>
      </c>
      <c r="J952" t="s">
        <v>42</v>
      </c>
      <c r="K952">
        <v>4</v>
      </c>
      <c r="L952">
        <v>0.53</v>
      </c>
      <c r="M952">
        <v>1.24</v>
      </c>
      <c r="N952" s="1">
        <v>45518.898097175923</v>
      </c>
      <c r="O952" t="s">
        <v>43</v>
      </c>
      <c r="P952">
        <v>1.24</v>
      </c>
      <c r="Q952" t="s">
        <v>111</v>
      </c>
      <c r="R952" t="s">
        <v>59</v>
      </c>
      <c r="S952" t="s">
        <v>68</v>
      </c>
      <c r="T952" t="s">
        <v>121</v>
      </c>
      <c r="U952" t="s">
        <v>49</v>
      </c>
      <c r="V952" t="s">
        <v>48</v>
      </c>
      <c r="W952" t="s">
        <v>43</v>
      </c>
      <c r="X952">
        <f>YEAR(Table1[[#This Row],[BookingDate]])</f>
        <v>2024</v>
      </c>
      <c r="Y952" t="str">
        <f>TEXT(Table1[[#This Row],[BookingDate]],"mmm")</f>
        <v>Aug</v>
      </c>
      <c r="Z952" t="str">
        <f>TEXT(Table1[[#This Row],[BookingDate]],"mmm-yyy")</f>
        <v>Aug-2024</v>
      </c>
      <c r="AA952" t="str">
        <f>IF(Table1[[#This Row],[ResolutionHours]]="","Pending",IF(Table1[[#This Row],[ResolutionHours]]&lt;=4,"0-4 Hours",IF(Table1[[#This Row],[ResolutionHours]]&lt;=8,"5-8 Hours",IF(Table1[[#This Row],[ResolutionHours]]&lt;=24,"9-24 Hours",IF(Table1[[#This Row],[ResolutionHours]]&lt;=48,"25-48 Hours","48+ Hours")))))</f>
        <v>0-4 Hours</v>
      </c>
      <c r="AB952">
        <f>IF(Table1[[#This Row],[ResolutionHours]]="","",Table1[[#This Row],[ResolutionHours]]-Table1[[#This Row],[SLATargetHours]])</f>
        <v>-2.76</v>
      </c>
    </row>
    <row r="953" spans="1:28" x14ac:dyDescent="0.25">
      <c r="A953" t="s">
        <v>640</v>
      </c>
      <c r="B953" t="s">
        <v>35</v>
      </c>
      <c r="C953" s="1">
        <v>45518.854641203703</v>
      </c>
      <c r="D953" t="s">
        <v>87</v>
      </c>
      <c r="E953" t="s">
        <v>102</v>
      </c>
      <c r="F953" t="s">
        <v>72</v>
      </c>
      <c r="G953" t="s">
        <v>39</v>
      </c>
      <c r="H953" t="s">
        <v>109</v>
      </c>
      <c r="I953" t="s">
        <v>73</v>
      </c>
      <c r="J953" t="s">
        <v>83</v>
      </c>
      <c r="K953">
        <v>72</v>
      </c>
      <c r="L953">
        <v>3.55</v>
      </c>
      <c r="M953">
        <v>28.74</v>
      </c>
      <c r="N953" s="1">
        <v>45520.05222109954</v>
      </c>
      <c r="O953" t="s">
        <v>43</v>
      </c>
      <c r="P953">
        <v>28.74</v>
      </c>
      <c r="Q953" t="s">
        <v>58</v>
      </c>
      <c r="R953" t="s">
        <v>45</v>
      </c>
      <c r="S953" t="s">
        <v>79</v>
      </c>
      <c r="T953" t="s">
        <v>121</v>
      </c>
      <c r="U953" t="s">
        <v>48</v>
      </c>
      <c r="V953" t="s">
        <v>49</v>
      </c>
      <c r="W953" t="s">
        <v>43</v>
      </c>
      <c r="X953">
        <f>YEAR(Table1[[#This Row],[BookingDate]])</f>
        <v>2024</v>
      </c>
      <c r="Y953" t="str">
        <f>TEXT(Table1[[#This Row],[BookingDate]],"mmm")</f>
        <v>Aug</v>
      </c>
      <c r="Z953" t="str">
        <f>TEXT(Table1[[#This Row],[BookingDate]],"mmm-yyy")</f>
        <v>Aug-2024</v>
      </c>
      <c r="AA953" t="str">
        <f>IF(Table1[[#This Row],[ResolutionHours]]="","Pending",IF(Table1[[#This Row],[ResolutionHours]]&lt;=4,"0-4 Hours",IF(Table1[[#This Row],[ResolutionHours]]&lt;=8,"5-8 Hours",IF(Table1[[#This Row],[ResolutionHours]]&lt;=24,"9-24 Hours",IF(Table1[[#This Row],[ResolutionHours]]&lt;=48,"25-48 Hours","48+ Hours")))))</f>
        <v>25-48 Hours</v>
      </c>
      <c r="AB953">
        <f>IF(Table1[[#This Row],[ResolutionHours]]="","",Table1[[#This Row],[ResolutionHours]]-Table1[[#This Row],[SLATargetHours]])</f>
        <v>-43.260000000000005</v>
      </c>
    </row>
    <row r="954" spans="1:28" x14ac:dyDescent="0.25">
      <c r="A954" t="s">
        <v>1875</v>
      </c>
      <c r="B954" t="s">
        <v>1116</v>
      </c>
      <c r="C954" s="1">
        <v>45519.812789351847</v>
      </c>
      <c r="D954" t="s">
        <v>36</v>
      </c>
      <c r="E954" t="s">
        <v>1131</v>
      </c>
      <c r="F954" t="s">
        <v>38</v>
      </c>
      <c r="G954" t="s">
        <v>1118</v>
      </c>
      <c r="H954" t="s">
        <v>40</v>
      </c>
      <c r="I954" t="s">
        <v>41</v>
      </c>
      <c r="J954" t="s">
        <v>42</v>
      </c>
      <c r="K954">
        <v>48</v>
      </c>
      <c r="L954">
        <v>1.37</v>
      </c>
      <c r="M954">
        <v>53.26</v>
      </c>
      <c r="N954" s="1">
        <v>45522.032031967603</v>
      </c>
      <c r="O954" t="s">
        <v>128</v>
      </c>
      <c r="P954">
        <v>53.26</v>
      </c>
      <c r="Q954" t="s">
        <v>44</v>
      </c>
      <c r="R954" t="s">
        <v>92</v>
      </c>
      <c r="S954" t="s">
        <v>46</v>
      </c>
      <c r="T954" t="s">
        <v>75</v>
      </c>
      <c r="U954" t="s">
        <v>49</v>
      </c>
      <c r="V954" t="s">
        <v>49</v>
      </c>
      <c r="W954" t="s">
        <v>128</v>
      </c>
      <c r="X954">
        <f>YEAR(Table1[[#This Row],[BookingDate]])</f>
        <v>2024</v>
      </c>
      <c r="Y954" t="str">
        <f>TEXT(Table1[[#This Row],[BookingDate]],"mmm")</f>
        <v>Aug</v>
      </c>
      <c r="Z954" t="str">
        <f>TEXT(Table1[[#This Row],[BookingDate]],"mmm-yyy")</f>
        <v>Aug-2024</v>
      </c>
      <c r="AA954" t="str">
        <f>IF(Table1[[#This Row],[ResolutionHours]]="","Pending",IF(Table1[[#This Row],[ResolutionHours]]&lt;=4,"0-4 Hours",IF(Table1[[#This Row],[ResolutionHours]]&lt;=8,"5-8 Hours",IF(Table1[[#This Row],[ResolutionHours]]&lt;=24,"9-24 Hours",IF(Table1[[#This Row],[ResolutionHours]]&lt;=48,"25-48 Hours","48+ Hours")))))</f>
        <v>48+ Hours</v>
      </c>
      <c r="AB954">
        <f>IF(Table1[[#This Row],[ResolutionHours]]="","",Table1[[#This Row],[ResolutionHours]]-Table1[[#This Row],[SLATargetHours]])</f>
        <v>5.259999999999998</v>
      </c>
    </row>
    <row r="955" spans="1:28" x14ac:dyDescent="0.25">
      <c r="A955" t="s">
        <v>2445</v>
      </c>
      <c r="B955" t="s">
        <v>2126</v>
      </c>
      <c r="C955" s="1">
        <v>45519.870972222219</v>
      </c>
      <c r="D955" t="s">
        <v>87</v>
      </c>
      <c r="E955" t="s">
        <v>2134</v>
      </c>
      <c r="F955" t="s">
        <v>53</v>
      </c>
      <c r="G955" t="s">
        <v>2128</v>
      </c>
      <c r="H955" t="s">
        <v>54</v>
      </c>
      <c r="I955" t="s">
        <v>41</v>
      </c>
      <c r="J955" t="s">
        <v>106</v>
      </c>
      <c r="K955">
        <v>72</v>
      </c>
      <c r="L955">
        <v>12.69</v>
      </c>
      <c r="N955" s="1"/>
      <c r="O955" t="s">
        <v>57</v>
      </c>
      <c r="P955">
        <v>12051.1</v>
      </c>
      <c r="Q955" t="s">
        <v>58</v>
      </c>
      <c r="R955" t="s">
        <v>59</v>
      </c>
      <c r="S955" t="s">
        <v>60</v>
      </c>
      <c r="T955" t="s">
        <v>61</v>
      </c>
      <c r="U955" t="s">
        <v>49</v>
      </c>
      <c r="V955" t="s">
        <v>49</v>
      </c>
      <c r="W955" t="s">
        <v>57</v>
      </c>
      <c r="X955">
        <f>YEAR(Table1[[#This Row],[BookingDate]])</f>
        <v>2024</v>
      </c>
      <c r="Y955" t="str">
        <f>TEXT(Table1[[#This Row],[BookingDate]],"mmm")</f>
        <v>Aug</v>
      </c>
      <c r="Z955" t="str">
        <f>TEXT(Table1[[#This Row],[BookingDate]],"mmm-yyy")</f>
        <v>Aug-2024</v>
      </c>
      <c r="AA955" t="str">
        <f>IF(Table1[[#This Row],[ResolutionHours]]="","Pending",IF(Table1[[#This Row],[ResolutionHours]]&lt;=4,"0-4 Hours",IF(Table1[[#This Row],[ResolutionHours]]&lt;=8,"5-8 Hours",IF(Table1[[#This Row],[ResolutionHours]]&lt;=24,"9-24 Hours",IF(Table1[[#This Row],[ResolutionHours]]&lt;=48,"25-48 Hours","48+ Hours")))))</f>
        <v>Pending</v>
      </c>
      <c r="AB955" t="str">
        <f>IF(Table1[[#This Row],[ResolutionHours]]="","",Table1[[#This Row],[ResolutionHours]]-Table1[[#This Row],[SLATargetHours]])</f>
        <v/>
      </c>
    </row>
    <row r="956" spans="1:28" x14ac:dyDescent="0.25">
      <c r="A956" t="s">
        <v>2523</v>
      </c>
      <c r="B956" t="s">
        <v>2126</v>
      </c>
      <c r="C956" s="1">
        <v>45520.003888888888</v>
      </c>
      <c r="D956" t="s">
        <v>36</v>
      </c>
      <c r="E956" t="s">
        <v>2130</v>
      </c>
      <c r="F956" t="s">
        <v>130</v>
      </c>
      <c r="G956" t="s">
        <v>2128</v>
      </c>
      <c r="H956" t="s">
        <v>63</v>
      </c>
      <c r="I956" t="s">
        <v>46</v>
      </c>
      <c r="J956" t="s">
        <v>160</v>
      </c>
      <c r="K956">
        <v>48</v>
      </c>
      <c r="L956">
        <v>4.95</v>
      </c>
      <c r="N956" s="1"/>
      <c r="O956" t="s">
        <v>57</v>
      </c>
      <c r="P956">
        <v>12047.91</v>
      </c>
      <c r="Q956" t="s">
        <v>58</v>
      </c>
      <c r="R956" t="s">
        <v>67</v>
      </c>
      <c r="S956" t="s">
        <v>79</v>
      </c>
      <c r="T956" t="s">
        <v>69</v>
      </c>
      <c r="U956" t="s">
        <v>49</v>
      </c>
      <c r="V956" t="s">
        <v>49</v>
      </c>
      <c r="W956" t="s">
        <v>57</v>
      </c>
      <c r="X956">
        <f>YEAR(Table1[[#This Row],[BookingDate]])</f>
        <v>2024</v>
      </c>
      <c r="Y956" t="str">
        <f>TEXT(Table1[[#This Row],[BookingDate]],"mmm")</f>
        <v>Aug</v>
      </c>
      <c r="Z956" t="str">
        <f>TEXT(Table1[[#This Row],[BookingDate]],"mmm-yyy")</f>
        <v>Aug-2024</v>
      </c>
      <c r="AA956" t="str">
        <f>IF(Table1[[#This Row],[ResolutionHours]]="","Pending",IF(Table1[[#This Row],[ResolutionHours]]&lt;=4,"0-4 Hours",IF(Table1[[#This Row],[ResolutionHours]]&lt;=8,"5-8 Hours",IF(Table1[[#This Row],[ResolutionHours]]&lt;=24,"9-24 Hours",IF(Table1[[#This Row],[ResolutionHours]]&lt;=48,"25-48 Hours","48+ Hours")))))</f>
        <v>Pending</v>
      </c>
      <c r="AB956" t="str">
        <f>IF(Table1[[#This Row],[ResolutionHours]]="","",Table1[[#This Row],[ResolutionHours]]-Table1[[#This Row],[SLATargetHours]])</f>
        <v/>
      </c>
    </row>
    <row r="957" spans="1:28" x14ac:dyDescent="0.25">
      <c r="A957" t="s">
        <v>3105</v>
      </c>
      <c r="B957" t="s">
        <v>2126</v>
      </c>
      <c r="C957" s="1">
        <v>45520.321550925917</v>
      </c>
      <c r="D957" t="s">
        <v>36</v>
      </c>
      <c r="E957" t="s">
        <v>2136</v>
      </c>
      <c r="F957" t="s">
        <v>72</v>
      </c>
      <c r="G957" t="s">
        <v>2128</v>
      </c>
      <c r="H957" t="s">
        <v>40</v>
      </c>
      <c r="I957" t="s">
        <v>64</v>
      </c>
      <c r="J957" t="s">
        <v>132</v>
      </c>
      <c r="K957">
        <v>48</v>
      </c>
      <c r="L957">
        <v>4.12</v>
      </c>
      <c r="M957">
        <v>23.87</v>
      </c>
      <c r="N957" s="1">
        <v>45521.315961689812</v>
      </c>
      <c r="O957" t="s">
        <v>43</v>
      </c>
      <c r="P957">
        <v>23.87</v>
      </c>
      <c r="Q957" t="s">
        <v>44</v>
      </c>
      <c r="R957" t="s">
        <v>114</v>
      </c>
      <c r="S957" t="s">
        <v>68</v>
      </c>
      <c r="T957" t="s">
        <v>75</v>
      </c>
      <c r="U957" t="s">
        <v>49</v>
      </c>
      <c r="V957" t="s">
        <v>49</v>
      </c>
      <c r="W957" t="s">
        <v>43</v>
      </c>
      <c r="X957">
        <f>YEAR(Table1[[#This Row],[BookingDate]])</f>
        <v>2024</v>
      </c>
      <c r="Y957" t="str">
        <f>TEXT(Table1[[#This Row],[BookingDate]],"mmm")</f>
        <v>Aug</v>
      </c>
      <c r="Z957" t="str">
        <f>TEXT(Table1[[#This Row],[BookingDate]],"mmm-yyy")</f>
        <v>Aug-2024</v>
      </c>
      <c r="AA957" t="str">
        <f>IF(Table1[[#This Row],[ResolutionHours]]="","Pending",IF(Table1[[#This Row],[ResolutionHours]]&lt;=4,"0-4 Hours",IF(Table1[[#This Row],[ResolutionHours]]&lt;=8,"5-8 Hours",IF(Table1[[#This Row],[ResolutionHours]]&lt;=24,"9-24 Hours",IF(Table1[[#This Row],[ResolutionHours]]&lt;=48,"25-48 Hours","48+ Hours")))))</f>
        <v>9-24 Hours</v>
      </c>
      <c r="AB957">
        <f>IF(Table1[[#This Row],[ResolutionHours]]="","",Table1[[#This Row],[ResolutionHours]]-Table1[[#This Row],[SLATargetHours]])</f>
        <v>-24.13</v>
      </c>
    </row>
    <row r="958" spans="1:28" x14ac:dyDescent="0.25">
      <c r="A958" t="s">
        <v>202</v>
      </c>
      <c r="B958" t="s">
        <v>35</v>
      </c>
      <c r="C958" s="1">
        <v>45520.34</v>
      </c>
      <c r="D958" t="s">
        <v>36</v>
      </c>
      <c r="E958" t="s">
        <v>123</v>
      </c>
      <c r="F958" t="s">
        <v>53</v>
      </c>
      <c r="G958" t="s">
        <v>39</v>
      </c>
      <c r="H958" t="s">
        <v>54</v>
      </c>
      <c r="I958" t="s">
        <v>55</v>
      </c>
      <c r="J958" t="s">
        <v>91</v>
      </c>
      <c r="K958">
        <v>48</v>
      </c>
      <c r="L958">
        <v>8.06</v>
      </c>
      <c r="N958" s="1"/>
      <c r="O958" t="s">
        <v>57</v>
      </c>
      <c r="P958">
        <v>12039.84</v>
      </c>
      <c r="Q958" t="s">
        <v>66</v>
      </c>
      <c r="R958" t="s">
        <v>114</v>
      </c>
      <c r="S958" t="s">
        <v>79</v>
      </c>
      <c r="T958" t="s">
        <v>75</v>
      </c>
      <c r="U958" t="s">
        <v>49</v>
      </c>
      <c r="V958" t="s">
        <v>49</v>
      </c>
      <c r="W958" t="s">
        <v>57</v>
      </c>
      <c r="X958">
        <f>YEAR(Table1[[#This Row],[BookingDate]])</f>
        <v>2024</v>
      </c>
      <c r="Y958" t="str">
        <f>TEXT(Table1[[#This Row],[BookingDate]],"mmm")</f>
        <v>Aug</v>
      </c>
      <c r="Z958" t="str">
        <f>TEXT(Table1[[#This Row],[BookingDate]],"mmm-yyy")</f>
        <v>Aug-2024</v>
      </c>
      <c r="AA958" t="str">
        <f>IF(Table1[[#This Row],[ResolutionHours]]="","Pending",IF(Table1[[#This Row],[ResolutionHours]]&lt;=4,"0-4 Hours",IF(Table1[[#This Row],[ResolutionHours]]&lt;=8,"5-8 Hours",IF(Table1[[#This Row],[ResolutionHours]]&lt;=24,"9-24 Hours",IF(Table1[[#This Row],[ResolutionHours]]&lt;=48,"25-48 Hours","48+ Hours")))))</f>
        <v>Pending</v>
      </c>
      <c r="AB958" t="str">
        <f>IF(Table1[[#This Row],[ResolutionHours]]="","",Table1[[#This Row],[ResolutionHours]]-Table1[[#This Row],[SLATargetHours]])</f>
        <v/>
      </c>
    </row>
    <row r="959" spans="1:28" x14ac:dyDescent="0.25">
      <c r="A959" t="s">
        <v>1255</v>
      </c>
      <c r="B959" t="s">
        <v>1116</v>
      </c>
      <c r="C959" s="1">
        <v>45520.783807870372</v>
      </c>
      <c r="D959" t="s">
        <v>51</v>
      </c>
      <c r="E959" t="s">
        <v>1120</v>
      </c>
      <c r="F959" t="s">
        <v>130</v>
      </c>
      <c r="G959" t="s">
        <v>1118</v>
      </c>
      <c r="H959" t="s">
        <v>40</v>
      </c>
      <c r="I959" t="s">
        <v>41</v>
      </c>
      <c r="J959" t="s">
        <v>113</v>
      </c>
      <c r="K959">
        <v>24</v>
      </c>
      <c r="L959">
        <v>2.76</v>
      </c>
      <c r="M959">
        <v>16.100000000000001</v>
      </c>
      <c r="N959" s="1">
        <v>45521.454822268519</v>
      </c>
      <c r="O959" t="s">
        <v>43</v>
      </c>
      <c r="P959">
        <v>16.100000000000001</v>
      </c>
      <c r="Q959" t="s">
        <v>44</v>
      </c>
      <c r="R959" t="s">
        <v>59</v>
      </c>
      <c r="S959" t="s">
        <v>68</v>
      </c>
      <c r="T959" t="s">
        <v>85</v>
      </c>
      <c r="U959" t="s">
        <v>49</v>
      </c>
      <c r="V959" t="s">
        <v>49</v>
      </c>
      <c r="W959" t="s">
        <v>43</v>
      </c>
      <c r="X959">
        <f>YEAR(Table1[[#This Row],[BookingDate]])</f>
        <v>2024</v>
      </c>
      <c r="Y959" t="str">
        <f>TEXT(Table1[[#This Row],[BookingDate]],"mmm")</f>
        <v>Aug</v>
      </c>
      <c r="Z959" t="str">
        <f>TEXT(Table1[[#This Row],[BookingDate]],"mmm-yyy")</f>
        <v>Aug-2024</v>
      </c>
      <c r="AA959" t="str">
        <f>IF(Table1[[#This Row],[ResolutionHours]]="","Pending",IF(Table1[[#This Row],[ResolutionHours]]&lt;=4,"0-4 Hours",IF(Table1[[#This Row],[ResolutionHours]]&lt;=8,"5-8 Hours",IF(Table1[[#This Row],[ResolutionHours]]&lt;=24,"9-24 Hours",IF(Table1[[#This Row],[ResolutionHours]]&lt;=48,"25-48 Hours","48+ Hours")))))</f>
        <v>9-24 Hours</v>
      </c>
      <c r="AB959">
        <f>IF(Table1[[#This Row],[ResolutionHours]]="","",Table1[[#This Row],[ResolutionHours]]-Table1[[#This Row],[SLATargetHours]])</f>
        <v>-7.8999999999999986</v>
      </c>
    </row>
    <row r="960" spans="1:28" x14ac:dyDescent="0.25">
      <c r="A960" t="s">
        <v>863</v>
      </c>
      <c r="B960" t="s">
        <v>35</v>
      </c>
      <c r="C960" s="1">
        <v>45520.815474537027</v>
      </c>
      <c r="D960" t="s">
        <v>36</v>
      </c>
      <c r="E960" t="s">
        <v>71</v>
      </c>
      <c r="F960" t="s">
        <v>130</v>
      </c>
      <c r="G960" t="s">
        <v>39</v>
      </c>
      <c r="H960" t="s">
        <v>40</v>
      </c>
      <c r="I960" t="s">
        <v>82</v>
      </c>
      <c r="J960" t="s">
        <v>99</v>
      </c>
      <c r="K960">
        <v>48</v>
      </c>
      <c r="L960">
        <v>3.88</v>
      </c>
      <c r="M960">
        <v>15.63</v>
      </c>
      <c r="N960" s="1">
        <v>45521.46671922454</v>
      </c>
      <c r="O960" t="s">
        <v>43</v>
      </c>
      <c r="P960">
        <v>15.63</v>
      </c>
      <c r="Q960" t="s">
        <v>44</v>
      </c>
      <c r="R960" t="s">
        <v>92</v>
      </c>
      <c r="S960" t="s">
        <v>46</v>
      </c>
      <c r="T960" t="s">
        <v>47</v>
      </c>
      <c r="U960" t="s">
        <v>49</v>
      </c>
      <c r="V960" t="s">
        <v>49</v>
      </c>
      <c r="W960" t="s">
        <v>43</v>
      </c>
      <c r="X960">
        <f>YEAR(Table1[[#This Row],[BookingDate]])</f>
        <v>2024</v>
      </c>
      <c r="Y960" t="str">
        <f>TEXT(Table1[[#This Row],[BookingDate]],"mmm")</f>
        <v>Aug</v>
      </c>
      <c r="Z960" t="str">
        <f>TEXT(Table1[[#This Row],[BookingDate]],"mmm-yyy")</f>
        <v>Aug-2024</v>
      </c>
      <c r="AA960" t="str">
        <f>IF(Table1[[#This Row],[ResolutionHours]]="","Pending",IF(Table1[[#This Row],[ResolutionHours]]&lt;=4,"0-4 Hours",IF(Table1[[#This Row],[ResolutionHours]]&lt;=8,"5-8 Hours",IF(Table1[[#This Row],[ResolutionHours]]&lt;=24,"9-24 Hours",IF(Table1[[#This Row],[ResolutionHours]]&lt;=48,"25-48 Hours","48+ Hours")))))</f>
        <v>9-24 Hours</v>
      </c>
      <c r="AB960">
        <f>IF(Table1[[#This Row],[ResolutionHours]]="","",Table1[[#This Row],[ResolutionHours]]-Table1[[#This Row],[SLATargetHours]])</f>
        <v>-32.369999999999997</v>
      </c>
    </row>
    <row r="961" spans="1:28" x14ac:dyDescent="0.25">
      <c r="A961" t="s">
        <v>1872</v>
      </c>
      <c r="B961" t="s">
        <v>1116</v>
      </c>
      <c r="C961" s="1">
        <v>45520.842199074083</v>
      </c>
      <c r="D961" t="s">
        <v>51</v>
      </c>
      <c r="E961" t="s">
        <v>1124</v>
      </c>
      <c r="F961" t="s">
        <v>38</v>
      </c>
      <c r="G961" t="s">
        <v>1118</v>
      </c>
      <c r="H961" t="s">
        <v>40</v>
      </c>
      <c r="I961" t="s">
        <v>46</v>
      </c>
      <c r="J961" t="s">
        <v>91</v>
      </c>
      <c r="K961">
        <v>24</v>
      </c>
      <c r="L961">
        <v>2.67</v>
      </c>
      <c r="M961">
        <v>12.25</v>
      </c>
      <c r="N961" s="1">
        <v>45521.352682129633</v>
      </c>
      <c r="O961" t="s">
        <v>43</v>
      </c>
      <c r="P961">
        <v>12.25</v>
      </c>
      <c r="Q961" t="s">
        <v>44</v>
      </c>
      <c r="R961" t="s">
        <v>45</v>
      </c>
      <c r="S961" t="s">
        <v>79</v>
      </c>
      <c r="T961" t="s">
        <v>61</v>
      </c>
      <c r="U961" t="s">
        <v>49</v>
      </c>
      <c r="V961" t="s">
        <v>49</v>
      </c>
      <c r="W961" t="s">
        <v>43</v>
      </c>
      <c r="X961">
        <f>YEAR(Table1[[#This Row],[BookingDate]])</f>
        <v>2024</v>
      </c>
      <c r="Y961" t="str">
        <f>TEXT(Table1[[#This Row],[BookingDate]],"mmm")</f>
        <v>Aug</v>
      </c>
      <c r="Z961" t="str">
        <f>TEXT(Table1[[#This Row],[BookingDate]],"mmm-yyy")</f>
        <v>Aug-2024</v>
      </c>
      <c r="AA961" t="str">
        <f>IF(Table1[[#This Row],[ResolutionHours]]="","Pending",IF(Table1[[#This Row],[ResolutionHours]]&lt;=4,"0-4 Hours",IF(Table1[[#This Row],[ResolutionHours]]&lt;=8,"5-8 Hours",IF(Table1[[#This Row],[ResolutionHours]]&lt;=24,"9-24 Hours",IF(Table1[[#This Row],[ResolutionHours]]&lt;=48,"25-48 Hours","48+ Hours")))))</f>
        <v>9-24 Hours</v>
      </c>
      <c r="AB961">
        <f>IF(Table1[[#This Row],[ResolutionHours]]="","",Table1[[#This Row],[ResolutionHours]]-Table1[[#This Row],[SLATargetHours]])</f>
        <v>-11.75</v>
      </c>
    </row>
    <row r="962" spans="1:28" x14ac:dyDescent="0.25">
      <c r="A962" t="s">
        <v>2601</v>
      </c>
      <c r="B962" t="s">
        <v>2126</v>
      </c>
      <c r="C962" s="1">
        <v>45521.146851851852</v>
      </c>
      <c r="D962" t="s">
        <v>87</v>
      </c>
      <c r="E962" t="s">
        <v>2163</v>
      </c>
      <c r="F962" t="s">
        <v>95</v>
      </c>
      <c r="G962" t="s">
        <v>2128</v>
      </c>
      <c r="H962" t="s">
        <v>40</v>
      </c>
      <c r="I962" t="s">
        <v>55</v>
      </c>
      <c r="J962" t="s">
        <v>91</v>
      </c>
      <c r="K962">
        <v>72</v>
      </c>
      <c r="L962">
        <v>4.24</v>
      </c>
      <c r="M962">
        <v>58.69</v>
      </c>
      <c r="N962" s="1">
        <v>45523.592233449082</v>
      </c>
      <c r="O962" t="s">
        <v>43</v>
      </c>
      <c r="P962">
        <v>58.69</v>
      </c>
      <c r="Q962" t="s">
        <v>44</v>
      </c>
      <c r="R962" t="s">
        <v>45</v>
      </c>
      <c r="S962" t="s">
        <v>46</v>
      </c>
      <c r="T962" t="s">
        <v>97</v>
      </c>
      <c r="U962" t="s">
        <v>49</v>
      </c>
      <c r="V962" t="s">
        <v>49</v>
      </c>
      <c r="W962" t="s">
        <v>43</v>
      </c>
      <c r="X962">
        <f>YEAR(Table1[[#This Row],[BookingDate]])</f>
        <v>2024</v>
      </c>
      <c r="Y962" t="str">
        <f>TEXT(Table1[[#This Row],[BookingDate]],"mmm")</f>
        <v>Aug</v>
      </c>
      <c r="Z962" t="str">
        <f>TEXT(Table1[[#This Row],[BookingDate]],"mmm-yyy")</f>
        <v>Aug-2024</v>
      </c>
      <c r="AA962" t="str">
        <f>IF(Table1[[#This Row],[ResolutionHours]]="","Pending",IF(Table1[[#This Row],[ResolutionHours]]&lt;=4,"0-4 Hours",IF(Table1[[#This Row],[ResolutionHours]]&lt;=8,"5-8 Hours",IF(Table1[[#This Row],[ResolutionHours]]&lt;=24,"9-24 Hours",IF(Table1[[#This Row],[ResolutionHours]]&lt;=48,"25-48 Hours","48+ Hours")))))</f>
        <v>48+ Hours</v>
      </c>
      <c r="AB962">
        <f>IF(Table1[[#This Row],[ResolutionHours]]="","",Table1[[#This Row],[ResolutionHours]]-Table1[[#This Row],[SLATargetHours]])</f>
        <v>-13.310000000000002</v>
      </c>
    </row>
    <row r="963" spans="1:28" x14ac:dyDescent="0.25">
      <c r="A963" t="s">
        <v>1814</v>
      </c>
      <c r="B963" t="s">
        <v>1116</v>
      </c>
      <c r="C963" s="1">
        <v>45521.189201388886</v>
      </c>
      <c r="D963" t="s">
        <v>36</v>
      </c>
      <c r="E963" t="s">
        <v>1134</v>
      </c>
      <c r="F963" t="s">
        <v>90</v>
      </c>
      <c r="G963" t="s">
        <v>1118</v>
      </c>
      <c r="H963" t="s">
        <v>109</v>
      </c>
      <c r="I963" t="s">
        <v>73</v>
      </c>
      <c r="J963" t="s">
        <v>113</v>
      </c>
      <c r="K963">
        <v>48</v>
      </c>
      <c r="L963">
        <v>6.18</v>
      </c>
      <c r="M963">
        <v>34.49</v>
      </c>
      <c r="N963" s="1">
        <v>45522.626162361114</v>
      </c>
      <c r="O963" t="s">
        <v>43</v>
      </c>
      <c r="P963">
        <v>34.49</v>
      </c>
      <c r="Q963" t="s">
        <v>66</v>
      </c>
      <c r="R963" t="s">
        <v>92</v>
      </c>
      <c r="S963" t="s">
        <v>79</v>
      </c>
      <c r="T963" t="s">
        <v>121</v>
      </c>
      <c r="U963" t="s">
        <v>49</v>
      </c>
      <c r="V963" t="s">
        <v>48</v>
      </c>
      <c r="W963" t="s">
        <v>43</v>
      </c>
      <c r="X963">
        <f>YEAR(Table1[[#This Row],[BookingDate]])</f>
        <v>2024</v>
      </c>
      <c r="Y963" t="str">
        <f>TEXT(Table1[[#This Row],[BookingDate]],"mmm")</f>
        <v>Aug</v>
      </c>
      <c r="Z963" t="str">
        <f>TEXT(Table1[[#This Row],[BookingDate]],"mmm-yyy")</f>
        <v>Aug-2024</v>
      </c>
      <c r="AA963" t="str">
        <f>IF(Table1[[#This Row],[ResolutionHours]]="","Pending",IF(Table1[[#This Row],[ResolutionHours]]&lt;=4,"0-4 Hours",IF(Table1[[#This Row],[ResolutionHours]]&lt;=8,"5-8 Hours",IF(Table1[[#This Row],[ResolutionHours]]&lt;=24,"9-24 Hours",IF(Table1[[#This Row],[ResolutionHours]]&lt;=48,"25-48 Hours","48+ Hours")))))</f>
        <v>25-48 Hours</v>
      </c>
      <c r="AB963">
        <f>IF(Table1[[#This Row],[ResolutionHours]]="","",Table1[[#This Row],[ResolutionHours]]-Table1[[#This Row],[SLATargetHours]])</f>
        <v>-13.509999999999998</v>
      </c>
    </row>
    <row r="964" spans="1:28" x14ac:dyDescent="0.25">
      <c r="A964" t="s">
        <v>2684</v>
      </c>
      <c r="B964" t="s">
        <v>2126</v>
      </c>
      <c r="C964" s="1">
        <v>45521.31758101852</v>
      </c>
      <c r="D964" t="s">
        <v>36</v>
      </c>
      <c r="E964" t="s">
        <v>2130</v>
      </c>
      <c r="F964" t="s">
        <v>90</v>
      </c>
      <c r="G964" t="s">
        <v>2128</v>
      </c>
      <c r="H964" t="s">
        <v>54</v>
      </c>
      <c r="I964" t="s">
        <v>73</v>
      </c>
      <c r="J964" t="s">
        <v>65</v>
      </c>
      <c r="K964">
        <v>48</v>
      </c>
      <c r="L964">
        <v>3.1</v>
      </c>
      <c r="N964" s="1"/>
      <c r="O964" t="s">
        <v>57</v>
      </c>
      <c r="P964">
        <v>12016.38</v>
      </c>
      <c r="Q964" t="s">
        <v>44</v>
      </c>
      <c r="R964" t="s">
        <v>92</v>
      </c>
      <c r="S964" t="s">
        <v>79</v>
      </c>
      <c r="T964" t="s">
        <v>75</v>
      </c>
      <c r="U964" t="s">
        <v>49</v>
      </c>
      <c r="V964" t="s">
        <v>49</v>
      </c>
      <c r="W964" t="s">
        <v>57</v>
      </c>
      <c r="X964">
        <f>YEAR(Table1[[#This Row],[BookingDate]])</f>
        <v>2024</v>
      </c>
      <c r="Y964" t="str">
        <f>TEXT(Table1[[#This Row],[BookingDate]],"mmm")</f>
        <v>Aug</v>
      </c>
      <c r="Z964" t="str">
        <f>TEXT(Table1[[#This Row],[BookingDate]],"mmm-yyy")</f>
        <v>Aug-2024</v>
      </c>
      <c r="AA964" t="str">
        <f>IF(Table1[[#This Row],[ResolutionHours]]="","Pending",IF(Table1[[#This Row],[ResolutionHours]]&lt;=4,"0-4 Hours",IF(Table1[[#This Row],[ResolutionHours]]&lt;=8,"5-8 Hours",IF(Table1[[#This Row],[ResolutionHours]]&lt;=24,"9-24 Hours",IF(Table1[[#This Row],[ResolutionHours]]&lt;=48,"25-48 Hours","48+ Hours")))))</f>
        <v>Pending</v>
      </c>
      <c r="AB964" t="str">
        <f>IF(Table1[[#This Row],[ResolutionHours]]="","",Table1[[#This Row],[ResolutionHours]]-Table1[[#This Row],[SLATargetHours]])</f>
        <v/>
      </c>
    </row>
    <row r="965" spans="1:28" x14ac:dyDescent="0.25">
      <c r="A965" t="s">
        <v>561</v>
      </c>
      <c r="B965" t="s">
        <v>35</v>
      </c>
      <c r="C965" s="1">
        <v>45521.342141203713</v>
      </c>
      <c r="D965" t="s">
        <v>36</v>
      </c>
      <c r="E965" t="s">
        <v>52</v>
      </c>
      <c r="F965" t="s">
        <v>72</v>
      </c>
      <c r="G965" t="s">
        <v>39</v>
      </c>
      <c r="H965" t="s">
        <v>40</v>
      </c>
      <c r="I965" t="s">
        <v>41</v>
      </c>
      <c r="J965" t="s">
        <v>74</v>
      </c>
      <c r="K965">
        <v>48</v>
      </c>
      <c r="L965">
        <v>2.02</v>
      </c>
      <c r="M965">
        <v>28.29</v>
      </c>
      <c r="N965" s="1">
        <v>45522.520853043978</v>
      </c>
      <c r="O965" t="s">
        <v>43</v>
      </c>
      <c r="P965">
        <v>28.29</v>
      </c>
      <c r="Q965" t="s">
        <v>66</v>
      </c>
      <c r="R965" t="s">
        <v>45</v>
      </c>
      <c r="S965" t="s">
        <v>68</v>
      </c>
      <c r="T965" t="s">
        <v>85</v>
      </c>
      <c r="U965" t="s">
        <v>49</v>
      </c>
      <c r="V965" t="s">
        <v>49</v>
      </c>
      <c r="W965" t="s">
        <v>43</v>
      </c>
      <c r="X965">
        <f>YEAR(Table1[[#This Row],[BookingDate]])</f>
        <v>2024</v>
      </c>
      <c r="Y965" t="str">
        <f>TEXT(Table1[[#This Row],[BookingDate]],"mmm")</f>
        <v>Aug</v>
      </c>
      <c r="Z965" t="str">
        <f>TEXT(Table1[[#This Row],[BookingDate]],"mmm-yyy")</f>
        <v>Aug-2024</v>
      </c>
      <c r="AA965" t="str">
        <f>IF(Table1[[#This Row],[ResolutionHours]]="","Pending",IF(Table1[[#This Row],[ResolutionHours]]&lt;=4,"0-4 Hours",IF(Table1[[#This Row],[ResolutionHours]]&lt;=8,"5-8 Hours",IF(Table1[[#This Row],[ResolutionHours]]&lt;=24,"9-24 Hours",IF(Table1[[#This Row],[ResolutionHours]]&lt;=48,"25-48 Hours","48+ Hours")))))</f>
        <v>25-48 Hours</v>
      </c>
      <c r="AB965">
        <f>IF(Table1[[#This Row],[ResolutionHours]]="","",Table1[[#This Row],[ResolutionHours]]-Table1[[#This Row],[SLATargetHours]])</f>
        <v>-19.71</v>
      </c>
    </row>
    <row r="966" spans="1:28" x14ac:dyDescent="0.25">
      <c r="A966" t="s">
        <v>1272</v>
      </c>
      <c r="B966" t="s">
        <v>1116</v>
      </c>
      <c r="C966" s="1">
        <v>45521.388194444437</v>
      </c>
      <c r="D966" t="s">
        <v>36</v>
      </c>
      <c r="E966" t="s">
        <v>1129</v>
      </c>
      <c r="F966" t="s">
        <v>38</v>
      </c>
      <c r="G966" t="s">
        <v>1118</v>
      </c>
      <c r="H966" t="s">
        <v>40</v>
      </c>
      <c r="I966" t="s">
        <v>64</v>
      </c>
      <c r="J966" t="s">
        <v>118</v>
      </c>
      <c r="K966">
        <v>48</v>
      </c>
      <c r="L966">
        <v>7.57</v>
      </c>
      <c r="M966">
        <v>65.790000000000006</v>
      </c>
      <c r="N966" s="1">
        <v>45524.129344907407</v>
      </c>
      <c r="O966" t="s">
        <v>128</v>
      </c>
      <c r="P966">
        <v>65.790000000000006</v>
      </c>
      <c r="Q966" t="s">
        <v>44</v>
      </c>
      <c r="R966" t="s">
        <v>67</v>
      </c>
      <c r="S966" t="s">
        <v>68</v>
      </c>
      <c r="T966" t="s">
        <v>69</v>
      </c>
      <c r="U966" t="s">
        <v>49</v>
      </c>
      <c r="V966" t="s">
        <v>49</v>
      </c>
      <c r="W966" t="s">
        <v>128</v>
      </c>
      <c r="X966">
        <f>YEAR(Table1[[#This Row],[BookingDate]])</f>
        <v>2024</v>
      </c>
      <c r="Y966" t="str">
        <f>TEXT(Table1[[#This Row],[BookingDate]],"mmm")</f>
        <v>Aug</v>
      </c>
      <c r="Z966" t="str">
        <f>TEXT(Table1[[#This Row],[BookingDate]],"mmm-yyy")</f>
        <v>Aug-2024</v>
      </c>
      <c r="AA966" t="str">
        <f>IF(Table1[[#This Row],[ResolutionHours]]="","Pending",IF(Table1[[#This Row],[ResolutionHours]]&lt;=4,"0-4 Hours",IF(Table1[[#This Row],[ResolutionHours]]&lt;=8,"5-8 Hours",IF(Table1[[#This Row],[ResolutionHours]]&lt;=24,"9-24 Hours",IF(Table1[[#This Row],[ResolutionHours]]&lt;=48,"25-48 Hours","48+ Hours")))))</f>
        <v>48+ Hours</v>
      </c>
      <c r="AB966">
        <f>IF(Table1[[#This Row],[ResolutionHours]]="","",Table1[[#This Row],[ResolutionHours]]-Table1[[#This Row],[SLATargetHours]])</f>
        <v>17.790000000000006</v>
      </c>
    </row>
    <row r="967" spans="1:28" x14ac:dyDescent="0.25">
      <c r="A967" t="s">
        <v>1528</v>
      </c>
      <c r="B967" t="s">
        <v>1116</v>
      </c>
      <c r="C967" s="1">
        <v>45521.46733796296</v>
      </c>
      <c r="D967" t="s">
        <v>36</v>
      </c>
      <c r="E967" t="s">
        <v>1129</v>
      </c>
      <c r="F967" t="s">
        <v>126</v>
      </c>
      <c r="G967" t="s">
        <v>1118</v>
      </c>
      <c r="H967" t="s">
        <v>40</v>
      </c>
      <c r="I967" t="s">
        <v>46</v>
      </c>
      <c r="J967" t="s">
        <v>165</v>
      </c>
      <c r="K967">
        <v>48</v>
      </c>
      <c r="L967">
        <v>2.57</v>
      </c>
      <c r="M967">
        <v>8.74</v>
      </c>
      <c r="N967" s="1">
        <v>45521.831583726853</v>
      </c>
      <c r="O967" t="s">
        <v>43</v>
      </c>
      <c r="P967">
        <v>8.74</v>
      </c>
      <c r="Q967" t="s">
        <v>44</v>
      </c>
      <c r="R967" t="s">
        <v>59</v>
      </c>
      <c r="S967" t="s">
        <v>60</v>
      </c>
      <c r="T967" t="s">
        <v>85</v>
      </c>
      <c r="U967" t="s">
        <v>49</v>
      </c>
      <c r="V967" t="s">
        <v>49</v>
      </c>
      <c r="W967" t="s">
        <v>43</v>
      </c>
      <c r="X967">
        <f>YEAR(Table1[[#This Row],[BookingDate]])</f>
        <v>2024</v>
      </c>
      <c r="Y967" t="str">
        <f>TEXT(Table1[[#This Row],[BookingDate]],"mmm")</f>
        <v>Aug</v>
      </c>
      <c r="Z967" t="str">
        <f>TEXT(Table1[[#This Row],[BookingDate]],"mmm-yyy")</f>
        <v>Aug-2024</v>
      </c>
      <c r="AA967" t="str">
        <f>IF(Table1[[#This Row],[ResolutionHours]]="","Pending",IF(Table1[[#This Row],[ResolutionHours]]&lt;=4,"0-4 Hours",IF(Table1[[#This Row],[ResolutionHours]]&lt;=8,"5-8 Hours",IF(Table1[[#This Row],[ResolutionHours]]&lt;=24,"9-24 Hours",IF(Table1[[#This Row],[ResolutionHours]]&lt;=48,"25-48 Hours","48+ Hours")))))</f>
        <v>9-24 Hours</v>
      </c>
      <c r="AB967">
        <f>IF(Table1[[#This Row],[ResolutionHours]]="","",Table1[[#This Row],[ResolutionHours]]-Table1[[#This Row],[SLATargetHours]])</f>
        <v>-39.26</v>
      </c>
    </row>
    <row r="968" spans="1:28" x14ac:dyDescent="0.25">
      <c r="A968" t="s">
        <v>862</v>
      </c>
      <c r="B968" t="s">
        <v>35</v>
      </c>
      <c r="C968" s="1">
        <v>45521.855613425927</v>
      </c>
      <c r="D968" t="s">
        <v>104</v>
      </c>
      <c r="E968" t="s">
        <v>37</v>
      </c>
      <c r="F968" t="s">
        <v>130</v>
      </c>
      <c r="G968" t="s">
        <v>39</v>
      </c>
      <c r="H968" t="s">
        <v>63</v>
      </c>
      <c r="I968" t="s">
        <v>55</v>
      </c>
      <c r="J968" t="s">
        <v>106</v>
      </c>
      <c r="K968">
        <v>8</v>
      </c>
      <c r="L968">
        <v>0.1</v>
      </c>
      <c r="N968" s="1"/>
      <c r="O968" t="s">
        <v>57</v>
      </c>
      <c r="P968">
        <v>12003.47</v>
      </c>
      <c r="Q968" t="s">
        <v>58</v>
      </c>
      <c r="R968" t="s">
        <v>92</v>
      </c>
      <c r="S968" t="s">
        <v>68</v>
      </c>
      <c r="T968" t="s">
        <v>121</v>
      </c>
      <c r="U968" t="s">
        <v>49</v>
      </c>
      <c r="V968" t="s">
        <v>49</v>
      </c>
      <c r="W968" t="s">
        <v>57</v>
      </c>
      <c r="X968">
        <f>YEAR(Table1[[#This Row],[BookingDate]])</f>
        <v>2024</v>
      </c>
      <c r="Y968" t="str">
        <f>TEXT(Table1[[#This Row],[BookingDate]],"mmm")</f>
        <v>Aug</v>
      </c>
      <c r="Z968" t="str">
        <f>TEXT(Table1[[#This Row],[BookingDate]],"mmm-yyy")</f>
        <v>Aug-2024</v>
      </c>
      <c r="AA968" t="str">
        <f>IF(Table1[[#This Row],[ResolutionHours]]="","Pending",IF(Table1[[#This Row],[ResolutionHours]]&lt;=4,"0-4 Hours",IF(Table1[[#This Row],[ResolutionHours]]&lt;=8,"5-8 Hours",IF(Table1[[#This Row],[ResolutionHours]]&lt;=24,"9-24 Hours",IF(Table1[[#This Row],[ResolutionHours]]&lt;=48,"25-48 Hours","48+ Hours")))))</f>
        <v>Pending</v>
      </c>
      <c r="AB968" t="str">
        <f>IF(Table1[[#This Row],[ResolutionHours]]="","",Table1[[#This Row],[ResolutionHours]]-Table1[[#This Row],[SLATargetHours]])</f>
        <v/>
      </c>
    </row>
    <row r="969" spans="1:28" x14ac:dyDescent="0.25">
      <c r="A969" t="s">
        <v>913</v>
      </c>
      <c r="B969" t="s">
        <v>35</v>
      </c>
      <c r="C969" s="1">
        <v>45522.549872685187</v>
      </c>
      <c r="D969" t="s">
        <v>108</v>
      </c>
      <c r="E969" t="s">
        <v>52</v>
      </c>
      <c r="F969" t="s">
        <v>38</v>
      </c>
      <c r="G969" t="s">
        <v>39</v>
      </c>
      <c r="H969" t="s">
        <v>109</v>
      </c>
      <c r="I969" t="s">
        <v>82</v>
      </c>
      <c r="J969" t="s">
        <v>120</v>
      </c>
      <c r="K969">
        <v>4</v>
      </c>
      <c r="L969">
        <v>0.17</v>
      </c>
      <c r="M969">
        <v>1.66</v>
      </c>
      <c r="N969" s="1">
        <v>45522.618851874999</v>
      </c>
      <c r="O969" t="s">
        <v>43</v>
      </c>
      <c r="P969">
        <v>1.66</v>
      </c>
      <c r="Q969" t="s">
        <v>111</v>
      </c>
      <c r="R969" t="s">
        <v>45</v>
      </c>
      <c r="S969" t="s">
        <v>79</v>
      </c>
      <c r="T969" t="s">
        <v>97</v>
      </c>
      <c r="U969" t="s">
        <v>49</v>
      </c>
      <c r="V969" t="s">
        <v>48</v>
      </c>
      <c r="W969" t="s">
        <v>43</v>
      </c>
      <c r="X969">
        <f>YEAR(Table1[[#This Row],[BookingDate]])</f>
        <v>2024</v>
      </c>
      <c r="Y969" t="str">
        <f>TEXT(Table1[[#This Row],[BookingDate]],"mmm")</f>
        <v>Aug</v>
      </c>
      <c r="Z969" t="str">
        <f>TEXT(Table1[[#This Row],[BookingDate]],"mmm-yyy")</f>
        <v>Aug-2024</v>
      </c>
      <c r="AA969" t="str">
        <f>IF(Table1[[#This Row],[ResolutionHours]]="","Pending",IF(Table1[[#This Row],[ResolutionHours]]&lt;=4,"0-4 Hours",IF(Table1[[#This Row],[ResolutionHours]]&lt;=8,"5-8 Hours",IF(Table1[[#This Row],[ResolutionHours]]&lt;=24,"9-24 Hours",IF(Table1[[#This Row],[ResolutionHours]]&lt;=48,"25-48 Hours","48+ Hours")))))</f>
        <v>0-4 Hours</v>
      </c>
      <c r="AB969">
        <f>IF(Table1[[#This Row],[ResolutionHours]]="","",Table1[[#This Row],[ResolutionHours]]-Table1[[#This Row],[SLATargetHours]])</f>
        <v>-2.34</v>
      </c>
    </row>
    <row r="970" spans="1:28" x14ac:dyDescent="0.25">
      <c r="A970" t="s">
        <v>423</v>
      </c>
      <c r="B970" t="s">
        <v>35</v>
      </c>
      <c r="C970" s="1">
        <v>45522.770960648151</v>
      </c>
      <c r="D970" t="s">
        <v>108</v>
      </c>
      <c r="E970" t="s">
        <v>77</v>
      </c>
      <c r="F970" t="s">
        <v>53</v>
      </c>
      <c r="G970" t="s">
        <v>39</v>
      </c>
      <c r="H970" t="s">
        <v>40</v>
      </c>
      <c r="I970" t="s">
        <v>73</v>
      </c>
      <c r="J970" t="s">
        <v>134</v>
      </c>
      <c r="K970">
        <v>4</v>
      </c>
      <c r="L970">
        <v>0.1</v>
      </c>
      <c r="M970">
        <v>2.39</v>
      </c>
      <c r="N970" s="1">
        <v>45522.870575266214</v>
      </c>
      <c r="O970" t="s">
        <v>43</v>
      </c>
      <c r="P970">
        <v>2.39</v>
      </c>
      <c r="Q970" t="s">
        <v>111</v>
      </c>
      <c r="R970" t="s">
        <v>92</v>
      </c>
      <c r="S970" t="s">
        <v>68</v>
      </c>
      <c r="T970" t="s">
        <v>100</v>
      </c>
      <c r="U970" t="s">
        <v>49</v>
      </c>
      <c r="V970" t="s">
        <v>48</v>
      </c>
      <c r="W970" t="s">
        <v>43</v>
      </c>
      <c r="X970">
        <f>YEAR(Table1[[#This Row],[BookingDate]])</f>
        <v>2024</v>
      </c>
      <c r="Y970" t="str">
        <f>TEXT(Table1[[#This Row],[BookingDate]],"mmm")</f>
        <v>Aug</v>
      </c>
      <c r="Z970" t="str">
        <f>TEXT(Table1[[#This Row],[BookingDate]],"mmm-yyy")</f>
        <v>Aug-2024</v>
      </c>
      <c r="AA970" t="str">
        <f>IF(Table1[[#This Row],[ResolutionHours]]="","Pending",IF(Table1[[#This Row],[ResolutionHours]]&lt;=4,"0-4 Hours",IF(Table1[[#This Row],[ResolutionHours]]&lt;=8,"5-8 Hours",IF(Table1[[#This Row],[ResolutionHours]]&lt;=24,"9-24 Hours",IF(Table1[[#This Row],[ResolutionHours]]&lt;=48,"25-48 Hours","48+ Hours")))))</f>
        <v>0-4 Hours</v>
      </c>
      <c r="AB970">
        <f>IF(Table1[[#This Row],[ResolutionHours]]="","",Table1[[#This Row],[ResolutionHours]]-Table1[[#This Row],[SLATargetHours]])</f>
        <v>-1.6099999999999999</v>
      </c>
    </row>
    <row r="971" spans="1:28" x14ac:dyDescent="0.25">
      <c r="A971" t="s">
        <v>482</v>
      </c>
      <c r="B971" t="s">
        <v>35</v>
      </c>
      <c r="C971" s="1">
        <v>45522.944131944438</v>
      </c>
      <c r="D971" t="s">
        <v>36</v>
      </c>
      <c r="E971" t="s">
        <v>102</v>
      </c>
      <c r="F971" t="s">
        <v>126</v>
      </c>
      <c r="G971" t="s">
        <v>39</v>
      </c>
      <c r="H971" t="s">
        <v>40</v>
      </c>
      <c r="I971" t="s">
        <v>41</v>
      </c>
      <c r="J971" t="s">
        <v>118</v>
      </c>
      <c r="K971">
        <v>48</v>
      </c>
      <c r="L971">
        <v>1.92</v>
      </c>
      <c r="M971">
        <v>37.99</v>
      </c>
      <c r="N971" s="1">
        <v>45524.527190474539</v>
      </c>
      <c r="O971" t="s">
        <v>43</v>
      </c>
      <c r="P971">
        <v>37.99</v>
      </c>
      <c r="Q971" t="s">
        <v>58</v>
      </c>
      <c r="R971" t="s">
        <v>114</v>
      </c>
      <c r="S971" t="s">
        <v>79</v>
      </c>
      <c r="T971" t="s">
        <v>75</v>
      </c>
      <c r="U971" t="s">
        <v>49</v>
      </c>
      <c r="V971" t="s">
        <v>49</v>
      </c>
      <c r="W971" t="s">
        <v>43</v>
      </c>
      <c r="X971">
        <f>YEAR(Table1[[#This Row],[BookingDate]])</f>
        <v>2024</v>
      </c>
      <c r="Y971" t="str">
        <f>TEXT(Table1[[#This Row],[BookingDate]],"mmm")</f>
        <v>Aug</v>
      </c>
      <c r="Z971" t="str">
        <f>TEXT(Table1[[#This Row],[BookingDate]],"mmm-yyy")</f>
        <v>Aug-2024</v>
      </c>
      <c r="AA971" t="str">
        <f>IF(Table1[[#This Row],[ResolutionHours]]="","Pending",IF(Table1[[#This Row],[ResolutionHours]]&lt;=4,"0-4 Hours",IF(Table1[[#This Row],[ResolutionHours]]&lt;=8,"5-8 Hours",IF(Table1[[#This Row],[ResolutionHours]]&lt;=24,"9-24 Hours",IF(Table1[[#This Row],[ResolutionHours]]&lt;=48,"25-48 Hours","48+ Hours")))))</f>
        <v>25-48 Hours</v>
      </c>
      <c r="AB971">
        <f>IF(Table1[[#This Row],[ResolutionHours]]="","",Table1[[#This Row],[ResolutionHours]]-Table1[[#This Row],[SLATargetHours]])</f>
        <v>-10.009999999999998</v>
      </c>
    </row>
    <row r="972" spans="1:28" x14ac:dyDescent="0.25">
      <c r="A972" t="s">
        <v>1418</v>
      </c>
      <c r="B972" t="s">
        <v>1116</v>
      </c>
      <c r="C972" s="1">
        <v>45522.968078703707</v>
      </c>
      <c r="D972" t="s">
        <v>51</v>
      </c>
      <c r="E972" t="s">
        <v>1131</v>
      </c>
      <c r="F972" t="s">
        <v>126</v>
      </c>
      <c r="G972" t="s">
        <v>1118</v>
      </c>
      <c r="H972" t="s">
        <v>40</v>
      </c>
      <c r="I972" t="s">
        <v>73</v>
      </c>
      <c r="J972" t="s">
        <v>160</v>
      </c>
      <c r="K972">
        <v>24</v>
      </c>
      <c r="L972">
        <v>2.2799999999999998</v>
      </c>
      <c r="M972">
        <v>50.41</v>
      </c>
      <c r="N972" s="1">
        <v>45525.06850572917</v>
      </c>
      <c r="O972" t="s">
        <v>128</v>
      </c>
      <c r="P972">
        <v>50.41</v>
      </c>
      <c r="Q972" t="s">
        <v>58</v>
      </c>
      <c r="R972" t="s">
        <v>114</v>
      </c>
      <c r="S972" t="s">
        <v>60</v>
      </c>
      <c r="T972" t="s">
        <v>93</v>
      </c>
      <c r="U972" t="s">
        <v>49</v>
      </c>
      <c r="V972" t="s">
        <v>49</v>
      </c>
      <c r="W972" t="s">
        <v>128</v>
      </c>
      <c r="X972">
        <f>YEAR(Table1[[#This Row],[BookingDate]])</f>
        <v>2024</v>
      </c>
      <c r="Y972" t="str">
        <f>TEXT(Table1[[#This Row],[BookingDate]],"mmm")</f>
        <v>Aug</v>
      </c>
      <c r="Z972" t="str">
        <f>TEXT(Table1[[#This Row],[BookingDate]],"mmm-yyy")</f>
        <v>Aug-2024</v>
      </c>
      <c r="AA972" t="str">
        <f>IF(Table1[[#This Row],[ResolutionHours]]="","Pending",IF(Table1[[#This Row],[ResolutionHours]]&lt;=4,"0-4 Hours",IF(Table1[[#This Row],[ResolutionHours]]&lt;=8,"5-8 Hours",IF(Table1[[#This Row],[ResolutionHours]]&lt;=24,"9-24 Hours",IF(Table1[[#This Row],[ResolutionHours]]&lt;=48,"25-48 Hours","48+ Hours")))))</f>
        <v>48+ Hours</v>
      </c>
      <c r="AB972">
        <f>IF(Table1[[#This Row],[ResolutionHours]]="","",Table1[[#This Row],[ResolutionHours]]-Table1[[#This Row],[SLATargetHours]])</f>
        <v>26.409999999999997</v>
      </c>
    </row>
    <row r="973" spans="1:28" x14ac:dyDescent="0.25">
      <c r="A973" t="s">
        <v>1102</v>
      </c>
      <c r="B973" t="s">
        <v>35</v>
      </c>
      <c r="C973" s="1">
        <v>45523.15253472222</v>
      </c>
      <c r="D973" t="s">
        <v>51</v>
      </c>
      <c r="E973" t="s">
        <v>81</v>
      </c>
      <c r="F973" t="s">
        <v>90</v>
      </c>
      <c r="G973" t="s">
        <v>39</v>
      </c>
      <c r="H973" t="s">
        <v>40</v>
      </c>
      <c r="I973" t="s">
        <v>64</v>
      </c>
      <c r="J973" t="s">
        <v>65</v>
      </c>
      <c r="K973">
        <v>24</v>
      </c>
      <c r="L973">
        <v>3.24</v>
      </c>
      <c r="M973">
        <v>15.09</v>
      </c>
      <c r="N973" s="1">
        <v>45523.781194317133</v>
      </c>
      <c r="O973" t="s">
        <v>43</v>
      </c>
      <c r="P973">
        <v>15.09</v>
      </c>
      <c r="Q973" t="s">
        <v>44</v>
      </c>
      <c r="R973" t="s">
        <v>45</v>
      </c>
      <c r="S973" t="s">
        <v>60</v>
      </c>
      <c r="T973" t="s">
        <v>93</v>
      </c>
      <c r="U973" t="s">
        <v>49</v>
      </c>
      <c r="V973" t="s">
        <v>49</v>
      </c>
      <c r="W973" t="s">
        <v>43</v>
      </c>
      <c r="X973">
        <f>YEAR(Table1[[#This Row],[BookingDate]])</f>
        <v>2024</v>
      </c>
      <c r="Y973" t="str">
        <f>TEXT(Table1[[#This Row],[BookingDate]],"mmm")</f>
        <v>Aug</v>
      </c>
      <c r="Z973" t="str">
        <f>TEXT(Table1[[#This Row],[BookingDate]],"mmm-yyy")</f>
        <v>Aug-2024</v>
      </c>
      <c r="AA973" t="str">
        <f>IF(Table1[[#This Row],[ResolutionHours]]="","Pending",IF(Table1[[#This Row],[ResolutionHours]]&lt;=4,"0-4 Hours",IF(Table1[[#This Row],[ResolutionHours]]&lt;=8,"5-8 Hours",IF(Table1[[#This Row],[ResolutionHours]]&lt;=24,"9-24 Hours",IF(Table1[[#This Row],[ResolutionHours]]&lt;=48,"25-48 Hours","48+ Hours")))))</f>
        <v>9-24 Hours</v>
      </c>
      <c r="AB973">
        <f>IF(Table1[[#This Row],[ResolutionHours]]="","",Table1[[#This Row],[ResolutionHours]]-Table1[[#This Row],[SLATargetHours]])</f>
        <v>-8.91</v>
      </c>
    </row>
    <row r="974" spans="1:28" x14ac:dyDescent="0.25">
      <c r="A974" t="s">
        <v>2283</v>
      </c>
      <c r="B974" t="s">
        <v>2126</v>
      </c>
      <c r="C974" s="1">
        <v>45523.383842592593</v>
      </c>
      <c r="D974" t="s">
        <v>104</v>
      </c>
      <c r="E974" t="s">
        <v>2163</v>
      </c>
      <c r="F974" t="s">
        <v>38</v>
      </c>
      <c r="G974" t="s">
        <v>2128</v>
      </c>
      <c r="H974" t="s">
        <v>40</v>
      </c>
      <c r="I974" t="s">
        <v>73</v>
      </c>
      <c r="J974" t="s">
        <v>160</v>
      </c>
      <c r="K974">
        <v>8</v>
      </c>
      <c r="L974">
        <v>0.25</v>
      </c>
      <c r="M974">
        <v>5.13</v>
      </c>
      <c r="N974" s="1">
        <v>45523.597682951389</v>
      </c>
      <c r="O974" t="s">
        <v>43</v>
      </c>
      <c r="P974">
        <v>5.13</v>
      </c>
      <c r="Q974" t="s">
        <v>58</v>
      </c>
      <c r="R974" t="s">
        <v>45</v>
      </c>
      <c r="S974" t="s">
        <v>79</v>
      </c>
      <c r="T974" t="s">
        <v>69</v>
      </c>
      <c r="U974" t="s">
        <v>49</v>
      </c>
      <c r="V974" t="s">
        <v>48</v>
      </c>
      <c r="W974" t="s">
        <v>43</v>
      </c>
      <c r="X974">
        <f>YEAR(Table1[[#This Row],[BookingDate]])</f>
        <v>2024</v>
      </c>
      <c r="Y974" t="str">
        <f>TEXT(Table1[[#This Row],[BookingDate]],"mmm")</f>
        <v>Aug</v>
      </c>
      <c r="Z974" t="str">
        <f>TEXT(Table1[[#This Row],[BookingDate]],"mmm-yyy")</f>
        <v>Aug-2024</v>
      </c>
      <c r="AA974" t="str">
        <f>IF(Table1[[#This Row],[ResolutionHours]]="","Pending",IF(Table1[[#This Row],[ResolutionHours]]&lt;=4,"0-4 Hours",IF(Table1[[#This Row],[ResolutionHours]]&lt;=8,"5-8 Hours",IF(Table1[[#This Row],[ResolutionHours]]&lt;=24,"9-24 Hours",IF(Table1[[#This Row],[ResolutionHours]]&lt;=48,"25-48 Hours","48+ Hours")))))</f>
        <v>5-8 Hours</v>
      </c>
      <c r="AB974">
        <f>IF(Table1[[#This Row],[ResolutionHours]]="","",Table1[[#This Row],[ResolutionHours]]-Table1[[#This Row],[SLATargetHours]])</f>
        <v>-2.87</v>
      </c>
    </row>
    <row r="975" spans="1:28" x14ac:dyDescent="0.25">
      <c r="A975" t="s">
        <v>2932</v>
      </c>
      <c r="B975" t="s">
        <v>2126</v>
      </c>
      <c r="C975" s="1">
        <v>45523.678171296298</v>
      </c>
      <c r="D975" t="s">
        <v>36</v>
      </c>
      <c r="E975" t="s">
        <v>2142</v>
      </c>
      <c r="F975" t="s">
        <v>72</v>
      </c>
      <c r="G975" t="s">
        <v>2128</v>
      </c>
      <c r="H975" t="s">
        <v>40</v>
      </c>
      <c r="I975" t="s">
        <v>73</v>
      </c>
      <c r="J975" t="s">
        <v>157</v>
      </c>
      <c r="K975">
        <v>48</v>
      </c>
      <c r="L975">
        <v>0.12</v>
      </c>
      <c r="M975">
        <v>16.420000000000002</v>
      </c>
      <c r="N975" s="1">
        <v>45524.362444652783</v>
      </c>
      <c r="O975" t="s">
        <v>43</v>
      </c>
      <c r="P975">
        <v>16.420000000000002</v>
      </c>
      <c r="Q975" t="s">
        <v>66</v>
      </c>
      <c r="R975" t="s">
        <v>114</v>
      </c>
      <c r="S975" t="s">
        <v>46</v>
      </c>
      <c r="T975" t="s">
        <v>121</v>
      </c>
      <c r="U975" t="s">
        <v>49</v>
      </c>
      <c r="V975" t="s">
        <v>49</v>
      </c>
      <c r="W975" t="s">
        <v>43</v>
      </c>
      <c r="X975">
        <f>YEAR(Table1[[#This Row],[BookingDate]])</f>
        <v>2024</v>
      </c>
      <c r="Y975" t="str">
        <f>TEXT(Table1[[#This Row],[BookingDate]],"mmm")</f>
        <v>Aug</v>
      </c>
      <c r="Z975" t="str">
        <f>TEXT(Table1[[#This Row],[BookingDate]],"mmm-yyy")</f>
        <v>Aug-2024</v>
      </c>
      <c r="AA975" t="str">
        <f>IF(Table1[[#This Row],[ResolutionHours]]="","Pending",IF(Table1[[#This Row],[ResolutionHours]]&lt;=4,"0-4 Hours",IF(Table1[[#This Row],[ResolutionHours]]&lt;=8,"5-8 Hours",IF(Table1[[#This Row],[ResolutionHours]]&lt;=24,"9-24 Hours",IF(Table1[[#This Row],[ResolutionHours]]&lt;=48,"25-48 Hours","48+ Hours")))))</f>
        <v>9-24 Hours</v>
      </c>
      <c r="AB975">
        <f>IF(Table1[[#This Row],[ResolutionHours]]="","",Table1[[#This Row],[ResolutionHours]]-Table1[[#This Row],[SLATargetHours]])</f>
        <v>-31.58</v>
      </c>
    </row>
    <row r="976" spans="1:28" x14ac:dyDescent="0.25">
      <c r="A976" t="s">
        <v>1082</v>
      </c>
      <c r="B976" t="s">
        <v>35</v>
      </c>
      <c r="C976" s="1">
        <v>45523.756898148153</v>
      </c>
      <c r="D976" t="s">
        <v>51</v>
      </c>
      <c r="E976" t="s">
        <v>37</v>
      </c>
      <c r="F976" t="s">
        <v>126</v>
      </c>
      <c r="G976" t="s">
        <v>39</v>
      </c>
      <c r="H976" t="s">
        <v>40</v>
      </c>
      <c r="I976" t="s">
        <v>55</v>
      </c>
      <c r="J976" t="s">
        <v>132</v>
      </c>
      <c r="K976">
        <v>24</v>
      </c>
      <c r="L976">
        <v>0.3</v>
      </c>
      <c r="M976">
        <v>19.53</v>
      </c>
      <c r="N976" s="1">
        <v>45524.570664074083</v>
      </c>
      <c r="O976" t="s">
        <v>43</v>
      </c>
      <c r="P976">
        <v>19.53</v>
      </c>
      <c r="Q976" t="s">
        <v>66</v>
      </c>
      <c r="R976" t="s">
        <v>92</v>
      </c>
      <c r="S976" t="s">
        <v>96</v>
      </c>
      <c r="T976" t="s">
        <v>100</v>
      </c>
      <c r="U976" t="s">
        <v>49</v>
      </c>
      <c r="V976" t="s">
        <v>49</v>
      </c>
      <c r="W976" t="s">
        <v>43</v>
      </c>
      <c r="X976">
        <f>YEAR(Table1[[#This Row],[BookingDate]])</f>
        <v>2024</v>
      </c>
      <c r="Y976" t="str">
        <f>TEXT(Table1[[#This Row],[BookingDate]],"mmm")</f>
        <v>Aug</v>
      </c>
      <c r="Z976" t="str">
        <f>TEXT(Table1[[#This Row],[BookingDate]],"mmm-yyy")</f>
        <v>Aug-2024</v>
      </c>
      <c r="AA976" t="str">
        <f>IF(Table1[[#This Row],[ResolutionHours]]="","Pending",IF(Table1[[#This Row],[ResolutionHours]]&lt;=4,"0-4 Hours",IF(Table1[[#This Row],[ResolutionHours]]&lt;=8,"5-8 Hours",IF(Table1[[#This Row],[ResolutionHours]]&lt;=24,"9-24 Hours",IF(Table1[[#This Row],[ResolutionHours]]&lt;=48,"25-48 Hours","48+ Hours")))))</f>
        <v>9-24 Hours</v>
      </c>
      <c r="AB976">
        <f>IF(Table1[[#This Row],[ResolutionHours]]="","",Table1[[#This Row],[ResolutionHours]]-Table1[[#This Row],[SLATargetHours]])</f>
        <v>-4.4699999999999989</v>
      </c>
    </row>
    <row r="977" spans="1:28" x14ac:dyDescent="0.25">
      <c r="A977" t="s">
        <v>452</v>
      </c>
      <c r="B977" t="s">
        <v>35</v>
      </c>
      <c r="C977" s="1">
        <v>45523.828518518523</v>
      </c>
      <c r="D977" t="s">
        <v>51</v>
      </c>
      <c r="E977" t="s">
        <v>105</v>
      </c>
      <c r="F977" t="s">
        <v>130</v>
      </c>
      <c r="G977" t="s">
        <v>39</v>
      </c>
      <c r="H977" t="s">
        <v>136</v>
      </c>
      <c r="I977" t="s">
        <v>55</v>
      </c>
      <c r="J977" t="s">
        <v>113</v>
      </c>
      <c r="K977">
        <v>24</v>
      </c>
      <c r="L977">
        <v>2.02</v>
      </c>
      <c r="N977" s="1"/>
      <c r="O977" t="s">
        <v>57</v>
      </c>
      <c r="P977">
        <v>11956.12</v>
      </c>
      <c r="Q977" t="s">
        <v>58</v>
      </c>
      <c r="R977" t="s">
        <v>114</v>
      </c>
      <c r="S977" t="s">
        <v>60</v>
      </c>
      <c r="T977" t="s">
        <v>115</v>
      </c>
      <c r="U977" t="s">
        <v>49</v>
      </c>
      <c r="V977" t="s">
        <v>49</v>
      </c>
      <c r="W977" t="s">
        <v>57</v>
      </c>
      <c r="X977">
        <f>YEAR(Table1[[#This Row],[BookingDate]])</f>
        <v>2024</v>
      </c>
      <c r="Y977" t="str">
        <f>TEXT(Table1[[#This Row],[BookingDate]],"mmm")</f>
        <v>Aug</v>
      </c>
      <c r="Z977" t="str">
        <f>TEXT(Table1[[#This Row],[BookingDate]],"mmm-yyy")</f>
        <v>Aug-2024</v>
      </c>
      <c r="AA977" t="str">
        <f>IF(Table1[[#This Row],[ResolutionHours]]="","Pending",IF(Table1[[#This Row],[ResolutionHours]]&lt;=4,"0-4 Hours",IF(Table1[[#This Row],[ResolutionHours]]&lt;=8,"5-8 Hours",IF(Table1[[#This Row],[ResolutionHours]]&lt;=24,"9-24 Hours",IF(Table1[[#This Row],[ResolutionHours]]&lt;=48,"25-48 Hours","48+ Hours")))))</f>
        <v>Pending</v>
      </c>
      <c r="AB977" t="str">
        <f>IF(Table1[[#This Row],[ResolutionHours]]="","",Table1[[#This Row],[ResolutionHours]]-Table1[[#This Row],[SLATargetHours]])</f>
        <v/>
      </c>
    </row>
    <row r="978" spans="1:28" x14ac:dyDescent="0.25">
      <c r="A978" t="s">
        <v>2248</v>
      </c>
      <c r="B978" t="s">
        <v>2126</v>
      </c>
      <c r="C978" s="1">
        <v>45524.132696759261</v>
      </c>
      <c r="D978" t="s">
        <v>36</v>
      </c>
      <c r="E978" t="s">
        <v>2136</v>
      </c>
      <c r="F978" t="s">
        <v>90</v>
      </c>
      <c r="G978" t="s">
        <v>2128</v>
      </c>
      <c r="H978" t="s">
        <v>54</v>
      </c>
      <c r="I978" t="s">
        <v>82</v>
      </c>
      <c r="J978" t="s">
        <v>165</v>
      </c>
      <c r="K978">
        <v>48</v>
      </c>
      <c r="L978">
        <v>10.6</v>
      </c>
      <c r="N978" s="1"/>
      <c r="O978" t="s">
        <v>57</v>
      </c>
      <c r="P978">
        <v>11948.82</v>
      </c>
      <c r="Q978" t="s">
        <v>58</v>
      </c>
      <c r="R978" t="s">
        <v>59</v>
      </c>
      <c r="S978" t="s">
        <v>60</v>
      </c>
      <c r="T978" t="s">
        <v>97</v>
      </c>
      <c r="U978" t="s">
        <v>49</v>
      </c>
      <c r="V978" t="s">
        <v>49</v>
      </c>
      <c r="W978" t="s">
        <v>57</v>
      </c>
      <c r="X978">
        <f>YEAR(Table1[[#This Row],[BookingDate]])</f>
        <v>2024</v>
      </c>
      <c r="Y978" t="str">
        <f>TEXT(Table1[[#This Row],[BookingDate]],"mmm")</f>
        <v>Aug</v>
      </c>
      <c r="Z978" t="str">
        <f>TEXT(Table1[[#This Row],[BookingDate]],"mmm-yyy")</f>
        <v>Aug-2024</v>
      </c>
      <c r="AA978" t="str">
        <f>IF(Table1[[#This Row],[ResolutionHours]]="","Pending",IF(Table1[[#This Row],[ResolutionHours]]&lt;=4,"0-4 Hours",IF(Table1[[#This Row],[ResolutionHours]]&lt;=8,"5-8 Hours",IF(Table1[[#This Row],[ResolutionHours]]&lt;=24,"9-24 Hours",IF(Table1[[#This Row],[ResolutionHours]]&lt;=48,"25-48 Hours","48+ Hours")))))</f>
        <v>Pending</v>
      </c>
      <c r="AB978" t="str">
        <f>IF(Table1[[#This Row],[ResolutionHours]]="","",Table1[[#This Row],[ResolutionHours]]-Table1[[#This Row],[SLATargetHours]])</f>
        <v/>
      </c>
    </row>
    <row r="979" spans="1:28" x14ac:dyDescent="0.25">
      <c r="A979" t="s">
        <v>668</v>
      </c>
      <c r="B979" t="s">
        <v>35</v>
      </c>
      <c r="C979" s="1">
        <v>45524.451481481483</v>
      </c>
      <c r="D979" t="s">
        <v>104</v>
      </c>
      <c r="E979" t="s">
        <v>123</v>
      </c>
      <c r="F979" t="s">
        <v>38</v>
      </c>
      <c r="G979" t="s">
        <v>39</v>
      </c>
      <c r="H979" t="s">
        <v>40</v>
      </c>
      <c r="I979" t="s">
        <v>64</v>
      </c>
      <c r="J979" t="s">
        <v>120</v>
      </c>
      <c r="K979">
        <v>8</v>
      </c>
      <c r="L979">
        <v>0.28999999999999998</v>
      </c>
      <c r="M979">
        <v>3.67</v>
      </c>
      <c r="N979" s="1">
        <v>45524.604209571757</v>
      </c>
      <c r="O979" t="s">
        <v>43</v>
      </c>
      <c r="P979">
        <v>3.67</v>
      </c>
      <c r="Q979" t="s">
        <v>58</v>
      </c>
      <c r="R979" t="s">
        <v>92</v>
      </c>
      <c r="S979" t="s">
        <v>46</v>
      </c>
      <c r="T979" t="s">
        <v>121</v>
      </c>
      <c r="U979" t="s">
        <v>49</v>
      </c>
      <c r="V979" t="s">
        <v>48</v>
      </c>
      <c r="W979" t="s">
        <v>43</v>
      </c>
      <c r="X979">
        <f>YEAR(Table1[[#This Row],[BookingDate]])</f>
        <v>2024</v>
      </c>
      <c r="Y979" t="str">
        <f>TEXT(Table1[[#This Row],[BookingDate]],"mmm")</f>
        <v>Aug</v>
      </c>
      <c r="Z979" t="str">
        <f>TEXT(Table1[[#This Row],[BookingDate]],"mmm-yyy")</f>
        <v>Aug-2024</v>
      </c>
      <c r="AA979" t="str">
        <f>IF(Table1[[#This Row],[ResolutionHours]]="","Pending",IF(Table1[[#This Row],[ResolutionHours]]&lt;=4,"0-4 Hours",IF(Table1[[#This Row],[ResolutionHours]]&lt;=8,"5-8 Hours",IF(Table1[[#This Row],[ResolutionHours]]&lt;=24,"9-24 Hours",IF(Table1[[#This Row],[ResolutionHours]]&lt;=48,"25-48 Hours","48+ Hours")))))</f>
        <v>0-4 Hours</v>
      </c>
      <c r="AB979">
        <f>IF(Table1[[#This Row],[ResolutionHours]]="","",Table1[[#This Row],[ResolutionHours]]-Table1[[#This Row],[SLATargetHours]])</f>
        <v>-4.33</v>
      </c>
    </row>
    <row r="980" spans="1:28" x14ac:dyDescent="0.25">
      <c r="A980" t="s">
        <v>1820</v>
      </c>
      <c r="B980" t="s">
        <v>1116</v>
      </c>
      <c r="C980" s="1">
        <v>45524.943472222221</v>
      </c>
      <c r="D980" t="s">
        <v>36</v>
      </c>
      <c r="E980" t="s">
        <v>1140</v>
      </c>
      <c r="F980" t="s">
        <v>95</v>
      </c>
      <c r="G980" t="s">
        <v>1118</v>
      </c>
      <c r="H980" t="s">
        <v>40</v>
      </c>
      <c r="I980" t="s">
        <v>73</v>
      </c>
      <c r="J980" t="s">
        <v>160</v>
      </c>
      <c r="K980">
        <v>48</v>
      </c>
      <c r="L980">
        <v>8.09</v>
      </c>
      <c r="M980">
        <v>106.14</v>
      </c>
      <c r="N980" s="1">
        <v>45529.365827662034</v>
      </c>
      <c r="O980" t="s">
        <v>128</v>
      </c>
      <c r="P980">
        <v>106.14</v>
      </c>
      <c r="Q980" t="s">
        <v>58</v>
      </c>
      <c r="R980" t="s">
        <v>92</v>
      </c>
      <c r="S980" t="s">
        <v>60</v>
      </c>
      <c r="T980" t="s">
        <v>75</v>
      </c>
      <c r="U980" t="s">
        <v>48</v>
      </c>
      <c r="V980" t="s">
        <v>49</v>
      </c>
      <c r="W980" t="s">
        <v>128</v>
      </c>
      <c r="X980">
        <f>YEAR(Table1[[#This Row],[BookingDate]])</f>
        <v>2024</v>
      </c>
      <c r="Y980" t="str">
        <f>TEXT(Table1[[#This Row],[BookingDate]],"mmm")</f>
        <v>Aug</v>
      </c>
      <c r="Z980" t="str">
        <f>TEXT(Table1[[#This Row],[BookingDate]],"mmm-yyy")</f>
        <v>Aug-2024</v>
      </c>
      <c r="AA980" t="str">
        <f>IF(Table1[[#This Row],[ResolutionHours]]="","Pending",IF(Table1[[#This Row],[ResolutionHours]]&lt;=4,"0-4 Hours",IF(Table1[[#This Row],[ResolutionHours]]&lt;=8,"5-8 Hours",IF(Table1[[#This Row],[ResolutionHours]]&lt;=24,"9-24 Hours",IF(Table1[[#This Row],[ResolutionHours]]&lt;=48,"25-48 Hours","48+ Hours")))))</f>
        <v>48+ Hours</v>
      </c>
      <c r="AB980">
        <f>IF(Table1[[#This Row],[ResolutionHours]]="","",Table1[[#This Row],[ResolutionHours]]-Table1[[#This Row],[SLATargetHours]])</f>
        <v>58.14</v>
      </c>
    </row>
    <row r="981" spans="1:28" x14ac:dyDescent="0.25">
      <c r="A981" t="s">
        <v>639</v>
      </c>
      <c r="B981" t="s">
        <v>35</v>
      </c>
      <c r="C981" s="1">
        <v>45524.987164351849</v>
      </c>
      <c r="D981" t="s">
        <v>87</v>
      </c>
      <c r="E981" t="s">
        <v>105</v>
      </c>
      <c r="F981" t="s">
        <v>72</v>
      </c>
      <c r="G981" t="s">
        <v>39</v>
      </c>
      <c r="H981" t="s">
        <v>40</v>
      </c>
      <c r="I981" t="s">
        <v>64</v>
      </c>
      <c r="J981" t="s">
        <v>110</v>
      </c>
      <c r="K981">
        <v>72</v>
      </c>
      <c r="L981">
        <v>2.41</v>
      </c>
      <c r="M981">
        <v>18.79</v>
      </c>
      <c r="N981" s="1">
        <v>45525.769960925929</v>
      </c>
      <c r="O981" t="s">
        <v>43</v>
      </c>
      <c r="P981">
        <v>18.79</v>
      </c>
      <c r="Q981" t="s">
        <v>66</v>
      </c>
      <c r="R981" t="s">
        <v>45</v>
      </c>
      <c r="S981" t="s">
        <v>68</v>
      </c>
      <c r="T981" t="s">
        <v>115</v>
      </c>
      <c r="U981" t="s">
        <v>49</v>
      </c>
      <c r="V981" t="s">
        <v>49</v>
      </c>
      <c r="W981" t="s">
        <v>43</v>
      </c>
      <c r="X981">
        <f>YEAR(Table1[[#This Row],[BookingDate]])</f>
        <v>2024</v>
      </c>
      <c r="Y981" t="str">
        <f>TEXT(Table1[[#This Row],[BookingDate]],"mmm")</f>
        <v>Aug</v>
      </c>
      <c r="Z981" t="str">
        <f>TEXT(Table1[[#This Row],[BookingDate]],"mmm-yyy")</f>
        <v>Aug-2024</v>
      </c>
      <c r="AA981" t="str">
        <f>IF(Table1[[#This Row],[ResolutionHours]]="","Pending",IF(Table1[[#This Row],[ResolutionHours]]&lt;=4,"0-4 Hours",IF(Table1[[#This Row],[ResolutionHours]]&lt;=8,"5-8 Hours",IF(Table1[[#This Row],[ResolutionHours]]&lt;=24,"9-24 Hours",IF(Table1[[#This Row],[ResolutionHours]]&lt;=48,"25-48 Hours","48+ Hours")))))</f>
        <v>9-24 Hours</v>
      </c>
      <c r="AB981">
        <f>IF(Table1[[#This Row],[ResolutionHours]]="","",Table1[[#This Row],[ResolutionHours]]-Table1[[#This Row],[SLATargetHours]])</f>
        <v>-53.21</v>
      </c>
    </row>
    <row r="982" spans="1:28" x14ac:dyDescent="0.25">
      <c r="A982" t="s">
        <v>2195</v>
      </c>
      <c r="B982" t="s">
        <v>2126</v>
      </c>
      <c r="C982" s="1">
        <v>45525.433564814812</v>
      </c>
      <c r="D982" t="s">
        <v>36</v>
      </c>
      <c r="E982" t="s">
        <v>2142</v>
      </c>
      <c r="F982" t="s">
        <v>90</v>
      </c>
      <c r="G982" t="s">
        <v>2128</v>
      </c>
      <c r="H982" t="s">
        <v>54</v>
      </c>
      <c r="I982" t="s">
        <v>46</v>
      </c>
      <c r="J982" t="s">
        <v>78</v>
      </c>
      <c r="K982">
        <v>48</v>
      </c>
      <c r="L982">
        <v>2.59</v>
      </c>
      <c r="N982" s="1"/>
      <c r="O982" t="s">
        <v>57</v>
      </c>
      <c r="P982">
        <v>11917.59</v>
      </c>
      <c r="Q982" t="s">
        <v>66</v>
      </c>
      <c r="R982" t="s">
        <v>59</v>
      </c>
      <c r="S982" t="s">
        <v>60</v>
      </c>
      <c r="T982" t="s">
        <v>100</v>
      </c>
      <c r="U982" t="s">
        <v>49</v>
      </c>
      <c r="V982" t="s">
        <v>49</v>
      </c>
      <c r="W982" t="s">
        <v>57</v>
      </c>
      <c r="X982">
        <f>YEAR(Table1[[#This Row],[BookingDate]])</f>
        <v>2024</v>
      </c>
      <c r="Y982" t="str">
        <f>TEXT(Table1[[#This Row],[BookingDate]],"mmm")</f>
        <v>Aug</v>
      </c>
      <c r="Z982" t="str">
        <f>TEXT(Table1[[#This Row],[BookingDate]],"mmm-yyy")</f>
        <v>Aug-2024</v>
      </c>
      <c r="AA982" t="str">
        <f>IF(Table1[[#This Row],[ResolutionHours]]="","Pending",IF(Table1[[#This Row],[ResolutionHours]]&lt;=4,"0-4 Hours",IF(Table1[[#This Row],[ResolutionHours]]&lt;=8,"5-8 Hours",IF(Table1[[#This Row],[ResolutionHours]]&lt;=24,"9-24 Hours",IF(Table1[[#This Row],[ResolutionHours]]&lt;=48,"25-48 Hours","48+ Hours")))))</f>
        <v>Pending</v>
      </c>
      <c r="AB982" t="str">
        <f>IF(Table1[[#This Row],[ResolutionHours]]="","",Table1[[#This Row],[ResolutionHours]]-Table1[[#This Row],[SLATargetHours]])</f>
        <v/>
      </c>
    </row>
    <row r="983" spans="1:28" x14ac:dyDescent="0.25">
      <c r="A983" t="s">
        <v>1515</v>
      </c>
      <c r="B983" t="s">
        <v>1116</v>
      </c>
      <c r="C983" s="1">
        <v>45525.513136574067</v>
      </c>
      <c r="D983" t="s">
        <v>104</v>
      </c>
      <c r="E983" t="s">
        <v>1117</v>
      </c>
      <c r="F983" t="s">
        <v>53</v>
      </c>
      <c r="G983" t="s">
        <v>1118</v>
      </c>
      <c r="H983" t="s">
        <v>63</v>
      </c>
      <c r="I983" t="s">
        <v>64</v>
      </c>
      <c r="J983" t="s">
        <v>74</v>
      </c>
      <c r="K983">
        <v>8</v>
      </c>
      <c r="L983">
        <v>0.52</v>
      </c>
      <c r="N983" s="1"/>
      <c r="O983" t="s">
        <v>57</v>
      </c>
      <c r="P983">
        <v>11915.68</v>
      </c>
      <c r="Q983" t="s">
        <v>58</v>
      </c>
      <c r="R983" t="s">
        <v>92</v>
      </c>
      <c r="S983" t="s">
        <v>60</v>
      </c>
      <c r="T983" t="s">
        <v>61</v>
      </c>
      <c r="U983" t="s">
        <v>49</v>
      </c>
      <c r="V983" t="s">
        <v>49</v>
      </c>
      <c r="W983" t="s">
        <v>57</v>
      </c>
      <c r="X983">
        <f>YEAR(Table1[[#This Row],[BookingDate]])</f>
        <v>2024</v>
      </c>
      <c r="Y983" t="str">
        <f>TEXT(Table1[[#This Row],[BookingDate]],"mmm")</f>
        <v>Aug</v>
      </c>
      <c r="Z983" t="str">
        <f>TEXT(Table1[[#This Row],[BookingDate]],"mmm-yyy")</f>
        <v>Aug-2024</v>
      </c>
      <c r="AA983" t="str">
        <f>IF(Table1[[#This Row],[ResolutionHours]]="","Pending",IF(Table1[[#This Row],[ResolutionHours]]&lt;=4,"0-4 Hours",IF(Table1[[#This Row],[ResolutionHours]]&lt;=8,"5-8 Hours",IF(Table1[[#This Row],[ResolutionHours]]&lt;=24,"9-24 Hours",IF(Table1[[#This Row],[ResolutionHours]]&lt;=48,"25-48 Hours","48+ Hours")))))</f>
        <v>Pending</v>
      </c>
      <c r="AB983" t="str">
        <f>IF(Table1[[#This Row],[ResolutionHours]]="","",Table1[[#This Row],[ResolutionHours]]-Table1[[#This Row],[SLATargetHours]])</f>
        <v/>
      </c>
    </row>
    <row r="984" spans="1:28" x14ac:dyDescent="0.25">
      <c r="A984" t="s">
        <v>1169</v>
      </c>
      <c r="B984" t="s">
        <v>1116</v>
      </c>
      <c r="C984" s="1">
        <v>45525.710266203707</v>
      </c>
      <c r="D984" t="s">
        <v>104</v>
      </c>
      <c r="E984" t="s">
        <v>1120</v>
      </c>
      <c r="F984" t="s">
        <v>126</v>
      </c>
      <c r="G984" t="s">
        <v>1118</v>
      </c>
      <c r="H984" t="s">
        <v>40</v>
      </c>
      <c r="I984" t="s">
        <v>73</v>
      </c>
      <c r="J984" t="s">
        <v>78</v>
      </c>
      <c r="K984">
        <v>8</v>
      </c>
      <c r="L984">
        <v>0.88</v>
      </c>
      <c r="M984">
        <v>18.350000000000001</v>
      </c>
      <c r="N984" s="1">
        <v>45526.474759849538</v>
      </c>
      <c r="O984" t="s">
        <v>128</v>
      </c>
      <c r="P984">
        <v>18.350000000000001</v>
      </c>
      <c r="Q984" t="s">
        <v>58</v>
      </c>
      <c r="R984" t="s">
        <v>67</v>
      </c>
      <c r="S984" t="s">
        <v>79</v>
      </c>
      <c r="T984" t="s">
        <v>121</v>
      </c>
      <c r="U984" t="s">
        <v>49</v>
      </c>
      <c r="V984" t="s">
        <v>49</v>
      </c>
      <c r="W984" t="s">
        <v>128</v>
      </c>
      <c r="X984">
        <f>YEAR(Table1[[#This Row],[BookingDate]])</f>
        <v>2024</v>
      </c>
      <c r="Y984" t="str">
        <f>TEXT(Table1[[#This Row],[BookingDate]],"mmm")</f>
        <v>Aug</v>
      </c>
      <c r="Z984" t="str">
        <f>TEXT(Table1[[#This Row],[BookingDate]],"mmm-yyy")</f>
        <v>Aug-2024</v>
      </c>
      <c r="AA984" t="str">
        <f>IF(Table1[[#This Row],[ResolutionHours]]="","Pending",IF(Table1[[#This Row],[ResolutionHours]]&lt;=4,"0-4 Hours",IF(Table1[[#This Row],[ResolutionHours]]&lt;=8,"5-8 Hours",IF(Table1[[#This Row],[ResolutionHours]]&lt;=24,"9-24 Hours",IF(Table1[[#This Row],[ResolutionHours]]&lt;=48,"25-48 Hours","48+ Hours")))))</f>
        <v>9-24 Hours</v>
      </c>
      <c r="AB984">
        <f>IF(Table1[[#This Row],[ResolutionHours]]="","",Table1[[#This Row],[ResolutionHours]]-Table1[[#This Row],[SLATargetHours]])</f>
        <v>10.350000000000001</v>
      </c>
    </row>
    <row r="985" spans="1:28" x14ac:dyDescent="0.25">
      <c r="A985" t="s">
        <v>2574</v>
      </c>
      <c r="B985" t="s">
        <v>2126</v>
      </c>
      <c r="C985" s="1">
        <v>45525.801759259259</v>
      </c>
      <c r="D985" t="s">
        <v>36</v>
      </c>
      <c r="E985" t="s">
        <v>2136</v>
      </c>
      <c r="F985" t="s">
        <v>72</v>
      </c>
      <c r="G985" t="s">
        <v>2128</v>
      </c>
      <c r="H985" t="s">
        <v>54</v>
      </c>
      <c r="I985" t="s">
        <v>82</v>
      </c>
      <c r="J985" t="s">
        <v>134</v>
      </c>
      <c r="K985">
        <v>48</v>
      </c>
      <c r="L985">
        <v>2.54</v>
      </c>
      <c r="N985" s="1"/>
      <c r="O985" t="s">
        <v>57</v>
      </c>
      <c r="P985">
        <v>11908.76</v>
      </c>
      <c r="Q985" t="s">
        <v>66</v>
      </c>
      <c r="R985" t="s">
        <v>45</v>
      </c>
      <c r="S985" t="s">
        <v>96</v>
      </c>
      <c r="T985" t="s">
        <v>97</v>
      </c>
      <c r="U985" t="s">
        <v>49</v>
      </c>
      <c r="V985" t="s">
        <v>49</v>
      </c>
      <c r="W985" t="s">
        <v>57</v>
      </c>
      <c r="X985">
        <f>YEAR(Table1[[#This Row],[BookingDate]])</f>
        <v>2024</v>
      </c>
      <c r="Y985" t="str">
        <f>TEXT(Table1[[#This Row],[BookingDate]],"mmm")</f>
        <v>Aug</v>
      </c>
      <c r="Z985" t="str">
        <f>TEXT(Table1[[#This Row],[BookingDate]],"mmm-yyy")</f>
        <v>Aug-2024</v>
      </c>
      <c r="AA985" t="str">
        <f>IF(Table1[[#This Row],[ResolutionHours]]="","Pending",IF(Table1[[#This Row],[ResolutionHours]]&lt;=4,"0-4 Hours",IF(Table1[[#This Row],[ResolutionHours]]&lt;=8,"5-8 Hours",IF(Table1[[#This Row],[ResolutionHours]]&lt;=24,"9-24 Hours",IF(Table1[[#This Row],[ResolutionHours]]&lt;=48,"25-48 Hours","48+ Hours")))))</f>
        <v>Pending</v>
      </c>
      <c r="AB985" t="str">
        <f>IF(Table1[[#This Row],[ResolutionHours]]="","",Table1[[#This Row],[ResolutionHours]]-Table1[[#This Row],[SLATargetHours]])</f>
        <v/>
      </c>
    </row>
    <row r="986" spans="1:28" x14ac:dyDescent="0.25">
      <c r="A986" t="s">
        <v>2645</v>
      </c>
      <c r="B986" t="s">
        <v>2126</v>
      </c>
      <c r="C986" s="1">
        <v>45525.966840277782</v>
      </c>
      <c r="D986" t="s">
        <v>36</v>
      </c>
      <c r="E986" t="s">
        <v>2134</v>
      </c>
      <c r="F986" t="s">
        <v>72</v>
      </c>
      <c r="G986" t="s">
        <v>2128</v>
      </c>
      <c r="H986" t="s">
        <v>109</v>
      </c>
      <c r="I986" t="s">
        <v>82</v>
      </c>
      <c r="J986" t="s">
        <v>120</v>
      </c>
      <c r="K986">
        <v>48</v>
      </c>
      <c r="L986">
        <v>2.92</v>
      </c>
      <c r="M986">
        <v>44.14</v>
      </c>
      <c r="N986" s="1">
        <v>45527.806089027777</v>
      </c>
      <c r="O986" t="s">
        <v>43</v>
      </c>
      <c r="P986">
        <v>44.14</v>
      </c>
      <c r="Q986" t="s">
        <v>44</v>
      </c>
      <c r="R986" t="s">
        <v>114</v>
      </c>
      <c r="S986" t="s">
        <v>79</v>
      </c>
      <c r="T986" t="s">
        <v>93</v>
      </c>
      <c r="U986" t="s">
        <v>49</v>
      </c>
      <c r="V986" t="s">
        <v>49</v>
      </c>
      <c r="W986" t="s">
        <v>43</v>
      </c>
      <c r="X986">
        <f>YEAR(Table1[[#This Row],[BookingDate]])</f>
        <v>2024</v>
      </c>
      <c r="Y986" t="str">
        <f>TEXT(Table1[[#This Row],[BookingDate]],"mmm")</f>
        <v>Aug</v>
      </c>
      <c r="Z986" t="str">
        <f>TEXT(Table1[[#This Row],[BookingDate]],"mmm-yyy")</f>
        <v>Aug-2024</v>
      </c>
      <c r="AA986" t="str">
        <f>IF(Table1[[#This Row],[ResolutionHours]]="","Pending",IF(Table1[[#This Row],[ResolutionHours]]&lt;=4,"0-4 Hours",IF(Table1[[#This Row],[ResolutionHours]]&lt;=8,"5-8 Hours",IF(Table1[[#This Row],[ResolutionHours]]&lt;=24,"9-24 Hours",IF(Table1[[#This Row],[ResolutionHours]]&lt;=48,"25-48 Hours","48+ Hours")))))</f>
        <v>25-48 Hours</v>
      </c>
      <c r="AB986">
        <f>IF(Table1[[#This Row],[ResolutionHours]]="","",Table1[[#This Row],[ResolutionHours]]-Table1[[#This Row],[SLATargetHours]])</f>
        <v>-3.8599999999999994</v>
      </c>
    </row>
    <row r="987" spans="1:28" x14ac:dyDescent="0.25">
      <c r="A987" t="s">
        <v>517</v>
      </c>
      <c r="B987" t="s">
        <v>35</v>
      </c>
      <c r="C987" s="1">
        <v>45526.224988425929</v>
      </c>
      <c r="D987" t="s">
        <v>36</v>
      </c>
      <c r="E987" t="s">
        <v>71</v>
      </c>
      <c r="F987" t="s">
        <v>38</v>
      </c>
      <c r="G987" t="s">
        <v>39</v>
      </c>
      <c r="H987" t="s">
        <v>40</v>
      </c>
      <c r="I987" t="s">
        <v>55</v>
      </c>
      <c r="J987" t="s">
        <v>56</v>
      </c>
      <c r="K987">
        <v>48</v>
      </c>
      <c r="L987">
        <v>6.11</v>
      </c>
      <c r="M987">
        <v>34.590000000000003</v>
      </c>
      <c r="N987" s="1">
        <v>45527.666112222221</v>
      </c>
      <c r="O987" t="s">
        <v>43</v>
      </c>
      <c r="P987">
        <v>34.590000000000003</v>
      </c>
      <c r="Q987" t="s">
        <v>44</v>
      </c>
      <c r="R987" t="s">
        <v>114</v>
      </c>
      <c r="S987" t="s">
        <v>46</v>
      </c>
      <c r="T987" t="s">
        <v>100</v>
      </c>
      <c r="U987" t="s">
        <v>49</v>
      </c>
      <c r="V987" t="s">
        <v>49</v>
      </c>
      <c r="W987" t="s">
        <v>43</v>
      </c>
      <c r="X987">
        <f>YEAR(Table1[[#This Row],[BookingDate]])</f>
        <v>2024</v>
      </c>
      <c r="Y987" t="str">
        <f>TEXT(Table1[[#This Row],[BookingDate]],"mmm")</f>
        <v>Aug</v>
      </c>
      <c r="Z987" t="str">
        <f>TEXT(Table1[[#This Row],[BookingDate]],"mmm-yyy")</f>
        <v>Aug-2024</v>
      </c>
      <c r="AA987" t="str">
        <f>IF(Table1[[#This Row],[ResolutionHours]]="","Pending",IF(Table1[[#This Row],[ResolutionHours]]&lt;=4,"0-4 Hours",IF(Table1[[#This Row],[ResolutionHours]]&lt;=8,"5-8 Hours",IF(Table1[[#This Row],[ResolutionHours]]&lt;=24,"9-24 Hours",IF(Table1[[#This Row],[ResolutionHours]]&lt;=48,"25-48 Hours","48+ Hours")))))</f>
        <v>25-48 Hours</v>
      </c>
      <c r="AB987">
        <f>IF(Table1[[#This Row],[ResolutionHours]]="","",Table1[[#This Row],[ResolutionHours]]-Table1[[#This Row],[SLATargetHours]])</f>
        <v>-13.409999999999997</v>
      </c>
    </row>
    <row r="988" spans="1:28" x14ac:dyDescent="0.25">
      <c r="A988" t="s">
        <v>435</v>
      </c>
      <c r="B988" t="s">
        <v>35</v>
      </c>
      <c r="C988" s="1">
        <v>45526.416666666657</v>
      </c>
      <c r="D988" t="s">
        <v>51</v>
      </c>
      <c r="E988" t="s">
        <v>81</v>
      </c>
      <c r="F988" t="s">
        <v>130</v>
      </c>
      <c r="G988" t="s">
        <v>39</v>
      </c>
      <c r="H988" t="s">
        <v>54</v>
      </c>
      <c r="I988" t="s">
        <v>73</v>
      </c>
      <c r="J988" t="s">
        <v>110</v>
      </c>
      <c r="K988">
        <v>24</v>
      </c>
      <c r="L988">
        <v>0.62</v>
      </c>
      <c r="N988" s="1"/>
      <c r="O988" t="s">
        <v>57</v>
      </c>
      <c r="P988">
        <v>11894</v>
      </c>
      <c r="Q988" t="s">
        <v>44</v>
      </c>
      <c r="R988" t="s">
        <v>114</v>
      </c>
      <c r="S988" t="s">
        <v>46</v>
      </c>
      <c r="T988" t="s">
        <v>121</v>
      </c>
      <c r="U988" t="s">
        <v>49</v>
      </c>
      <c r="V988" t="s">
        <v>49</v>
      </c>
      <c r="W988" t="s">
        <v>57</v>
      </c>
      <c r="X988">
        <f>YEAR(Table1[[#This Row],[BookingDate]])</f>
        <v>2024</v>
      </c>
      <c r="Y988" t="str">
        <f>TEXT(Table1[[#This Row],[BookingDate]],"mmm")</f>
        <v>Aug</v>
      </c>
      <c r="Z988" t="str">
        <f>TEXT(Table1[[#This Row],[BookingDate]],"mmm-yyy")</f>
        <v>Aug-2024</v>
      </c>
      <c r="AA988" t="str">
        <f>IF(Table1[[#This Row],[ResolutionHours]]="","Pending",IF(Table1[[#This Row],[ResolutionHours]]&lt;=4,"0-4 Hours",IF(Table1[[#This Row],[ResolutionHours]]&lt;=8,"5-8 Hours",IF(Table1[[#This Row],[ResolutionHours]]&lt;=24,"9-24 Hours",IF(Table1[[#This Row],[ResolutionHours]]&lt;=48,"25-48 Hours","48+ Hours")))))</f>
        <v>Pending</v>
      </c>
      <c r="AB988" t="str">
        <f>IF(Table1[[#This Row],[ResolutionHours]]="","",Table1[[#This Row],[ResolutionHours]]-Table1[[#This Row],[SLATargetHours]])</f>
        <v/>
      </c>
    </row>
    <row r="989" spans="1:28" x14ac:dyDescent="0.25">
      <c r="A989" t="s">
        <v>709</v>
      </c>
      <c r="B989" t="s">
        <v>35</v>
      </c>
      <c r="C989" s="1">
        <v>45526.428993055553</v>
      </c>
      <c r="D989" t="s">
        <v>108</v>
      </c>
      <c r="E989" t="s">
        <v>77</v>
      </c>
      <c r="F989" t="s">
        <v>126</v>
      </c>
      <c r="G989" t="s">
        <v>39</v>
      </c>
      <c r="H989" t="s">
        <v>54</v>
      </c>
      <c r="I989" t="s">
        <v>82</v>
      </c>
      <c r="J989" t="s">
        <v>42</v>
      </c>
      <c r="K989">
        <v>4</v>
      </c>
      <c r="L989">
        <v>0.36</v>
      </c>
      <c r="N989" s="1"/>
      <c r="O989" t="s">
        <v>57</v>
      </c>
      <c r="P989">
        <v>11893.7</v>
      </c>
      <c r="Q989" t="s">
        <v>111</v>
      </c>
      <c r="R989" t="s">
        <v>92</v>
      </c>
      <c r="S989" t="s">
        <v>60</v>
      </c>
      <c r="T989" t="s">
        <v>115</v>
      </c>
      <c r="U989" t="s">
        <v>49</v>
      </c>
      <c r="V989" t="s">
        <v>49</v>
      </c>
      <c r="W989" t="s">
        <v>57</v>
      </c>
      <c r="X989">
        <f>YEAR(Table1[[#This Row],[BookingDate]])</f>
        <v>2024</v>
      </c>
      <c r="Y989" t="str">
        <f>TEXT(Table1[[#This Row],[BookingDate]],"mmm")</f>
        <v>Aug</v>
      </c>
      <c r="Z989" t="str">
        <f>TEXT(Table1[[#This Row],[BookingDate]],"mmm-yyy")</f>
        <v>Aug-2024</v>
      </c>
      <c r="AA989" t="str">
        <f>IF(Table1[[#This Row],[ResolutionHours]]="","Pending",IF(Table1[[#This Row],[ResolutionHours]]&lt;=4,"0-4 Hours",IF(Table1[[#This Row],[ResolutionHours]]&lt;=8,"5-8 Hours",IF(Table1[[#This Row],[ResolutionHours]]&lt;=24,"9-24 Hours",IF(Table1[[#This Row],[ResolutionHours]]&lt;=48,"25-48 Hours","48+ Hours")))))</f>
        <v>Pending</v>
      </c>
      <c r="AB989" t="str">
        <f>IF(Table1[[#This Row],[ResolutionHours]]="","",Table1[[#This Row],[ResolutionHours]]-Table1[[#This Row],[SLATargetHours]])</f>
        <v/>
      </c>
    </row>
    <row r="990" spans="1:28" x14ac:dyDescent="0.25">
      <c r="A990" t="s">
        <v>281</v>
      </c>
      <c r="B990" t="s">
        <v>35</v>
      </c>
      <c r="C990" s="1">
        <v>45526.808692129627</v>
      </c>
      <c r="D990" t="s">
        <v>108</v>
      </c>
      <c r="E990" t="s">
        <v>37</v>
      </c>
      <c r="F990" t="s">
        <v>95</v>
      </c>
      <c r="G990" t="s">
        <v>39</v>
      </c>
      <c r="H990" t="s">
        <v>40</v>
      </c>
      <c r="I990" t="s">
        <v>64</v>
      </c>
      <c r="J990" t="s">
        <v>132</v>
      </c>
      <c r="K990">
        <v>4</v>
      </c>
      <c r="L990">
        <v>0.15</v>
      </c>
      <c r="M990">
        <v>1.28</v>
      </c>
      <c r="N990" s="1">
        <v>45526.862130393522</v>
      </c>
      <c r="O990" t="s">
        <v>43</v>
      </c>
      <c r="P990">
        <v>1.28</v>
      </c>
      <c r="Q990" t="s">
        <v>111</v>
      </c>
      <c r="R990" t="s">
        <v>67</v>
      </c>
      <c r="S990" t="s">
        <v>46</v>
      </c>
      <c r="T990" t="s">
        <v>61</v>
      </c>
      <c r="U990" t="s">
        <v>49</v>
      </c>
      <c r="V990" t="s">
        <v>48</v>
      </c>
      <c r="W990" t="s">
        <v>43</v>
      </c>
      <c r="X990">
        <f>YEAR(Table1[[#This Row],[BookingDate]])</f>
        <v>2024</v>
      </c>
      <c r="Y990" t="str">
        <f>TEXT(Table1[[#This Row],[BookingDate]],"mmm")</f>
        <v>Aug</v>
      </c>
      <c r="Z990" t="str">
        <f>TEXT(Table1[[#This Row],[BookingDate]],"mmm-yyy")</f>
        <v>Aug-2024</v>
      </c>
      <c r="AA990" t="str">
        <f>IF(Table1[[#This Row],[ResolutionHours]]="","Pending",IF(Table1[[#This Row],[ResolutionHours]]&lt;=4,"0-4 Hours",IF(Table1[[#This Row],[ResolutionHours]]&lt;=8,"5-8 Hours",IF(Table1[[#This Row],[ResolutionHours]]&lt;=24,"9-24 Hours",IF(Table1[[#This Row],[ResolutionHours]]&lt;=48,"25-48 Hours","48+ Hours")))))</f>
        <v>0-4 Hours</v>
      </c>
      <c r="AB990">
        <f>IF(Table1[[#This Row],[ResolutionHours]]="","",Table1[[#This Row],[ResolutionHours]]-Table1[[#This Row],[SLATargetHours]])</f>
        <v>-2.7199999999999998</v>
      </c>
    </row>
    <row r="991" spans="1:28" x14ac:dyDescent="0.25">
      <c r="A991" t="s">
        <v>2288</v>
      </c>
      <c r="B991" t="s">
        <v>2126</v>
      </c>
      <c r="C991" s="1">
        <v>45527.242604166669</v>
      </c>
      <c r="D991" t="s">
        <v>51</v>
      </c>
      <c r="E991" t="s">
        <v>2134</v>
      </c>
      <c r="F991" t="s">
        <v>72</v>
      </c>
      <c r="G991" t="s">
        <v>2128</v>
      </c>
      <c r="H991" t="s">
        <v>40</v>
      </c>
      <c r="I991" t="s">
        <v>41</v>
      </c>
      <c r="J991" t="s">
        <v>120</v>
      </c>
      <c r="K991">
        <v>24</v>
      </c>
      <c r="L991">
        <v>3.02</v>
      </c>
      <c r="M991">
        <v>5.97</v>
      </c>
      <c r="N991" s="1">
        <v>45527.491331967591</v>
      </c>
      <c r="O991" t="s">
        <v>43</v>
      </c>
      <c r="P991">
        <v>5.97</v>
      </c>
      <c r="Q991" t="s">
        <v>58</v>
      </c>
      <c r="R991" t="s">
        <v>67</v>
      </c>
      <c r="S991" t="s">
        <v>96</v>
      </c>
      <c r="T991" t="s">
        <v>121</v>
      </c>
      <c r="U991" t="s">
        <v>49</v>
      </c>
      <c r="V991" t="s">
        <v>49</v>
      </c>
      <c r="W991" t="s">
        <v>43</v>
      </c>
      <c r="X991">
        <f>YEAR(Table1[[#This Row],[BookingDate]])</f>
        <v>2024</v>
      </c>
      <c r="Y991" t="str">
        <f>TEXT(Table1[[#This Row],[BookingDate]],"mmm")</f>
        <v>Aug</v>
      </c>
      <c r="Z991" t="str">
        <f>TEXT(Table1[[#This Row],[BookingDate]],"mmm-yyy")</f>
        <v>Aug-2024</v>
      </c>
      <c r="AA991" t="str">
        <f>IF(Table1[[#This Row],[ResolutionHours]]="","Pending",IF(Table1[[#This Row],[ResolutionHours]]&lt;=4,"0-4 Hours",IF(Table1[[#This Row],[ResolutionHours]]&lt;=8,"5-8 Hours",IF(Table1[[#This Row],[ResolutionHours]]&lt;=24,"9-24 Hours",IF(Table1[[#This Row],[ResolutionHours]]&lt;=48,"25-48 Hours","48+ Hours")))))</f>
        <v>5-8 Hours</v>
      </c>
      <c r="AB991">
        <f>IF(Table1[[#This Row],[ResolutionHours]]="","",Table1[[#This Row],[ResolutionHours]]-Table1[[#This Row],[SLATargetHours]])</f>
        <v>-18.03</v>
      </c>
    </row>
    <row r="992" spans="1:28" x14ac:dyDescent="0.25">
      <c r="A992" t="s">
        <v>1997</v>
      </c>
      <c r="B992" t="s">
        <v>1116</v>
      </c>
      <c r="C992" s="1">
        <v>45527.286921296298</v>
      </c>
      <c r="D992" t="s">
        <v>36</v>
      </c>
      <c r="E992" t="s">
        <v>1134</v>
      </c>
      <c r="F992" t="s">
        <v>126</v>
      </c>
      <c r="G992" t="s">
        <v>1118</v>
      </c>
      <c r="H992" t="s">
        <v>40</v>
      </c>
      <c r="I992" t="s">
        <v>73</v>
      </c>
      <c r="J992" t="s">
        <v>42</v>
      </c>
      <c r="K992">
        <v>48</v>
      </c>
      <c r="L992">
        <v>1.48</v>
      </c>
      <c r="M992">
        <v>28.66</v>
      </c>
      <c r="N992" s="1">
        <v>45528.480954791667</v>
      </c>
      <c r="O992" t="s">
        <v>43</v>
      </c>
      <c r="P992">
        <v>28.66</v>
      </c>
      <c r="Q992" t="s">
        <v>66</v>
      </c>
      <c r="R992" t="s">
        <v>67</v>
      </c>
      <c r="S992" t="s">
        <v>68</v>
      </c>
      <c r="T992" t="s">
        <v>69</v>
      </c>
      <c r="U992" t="s">
        <v>49</v>
      </c>
      <c r="V992" t="s">
        <v>49</v>
      </c>
      <c r="W992" t="s">
        <v>43</v>
      </c>
      <c r="X992">
        <f>YEAR(Table1[[#This Row],[BookingDate]])</f>
        <v>2024</v>
      </c>
      <c r="Y992" t="str">
        <f>TEXT(Table1[[#This Row],[BookingDate]],"mmm")</f>
        <v>Aug</v>
      </c>
      <c r="Z992" t="str">
        <f>TEXT(Table1[[#This Row],[BookingDate]],"mmm-yyy")</f>
        <v>Aug-2024</v>
      </c>
      <c r="AA992" t="str">
        <f>IF(Table1[[#This Row],[ResolutionHours]]="","Pending",IF(Table1[[#This Row],[ResolutionHours]]&lt;=4,"0-4 Hours",IF(Table1[[#This Row],[ResolutionHours]]&lt;=8,"5-8 Hours",IF(Table1[[#This Row],[ResolutionHours]]&lt;=24,"9-24 Hours",IF(Table1[[#This Row],[ResolutionHours]]&lt;=48,"25-48 Hours","48+ Hours")))))</f>
        <v>25-48 Hours</v>
      </c>
      <c r="AB992">
        <f>IF(Table1[[#This Row],[ResolutionHours]]="","",Table1[[#This Row],[ResolutionHours]]-Table1[[#This Row],[SLATargetHours]])</f>
        <v>-19.34</v>
      </c>
    </row>
    <row r="993" spans="1:28" x14ac:dyDescent="0.25">
      <c r="A993" t="s">
        <v>1828</v>
      </c>
      <c r="B993" t="s">
        <v>1116</v>
      </c>
      <c r="C993" s="1">
        <v>45527.639120370368</v>
      </c>
      <c r="D993" t="s">
        <v>36</v>
      </c>
      <c r="E993" t="s">
        <v>1124</v>
      </c>
      <c r="F993" t="s">
        <v>53</v>
      </c>
      <c r="G993" t="s">
        <v>1118</v>
      </c>
      <c r="H993" t="s">
        <v>40</v>
      </c>
      <c r="I993" t="s">
        <v>82</v>
      </c>
      <c r="J993" t="s">
        <v>134</v>
      </c>
      <c r="K993">
        <v>48</v>
      </c>
      <c r="L993">
        <v>6.78</v>
      </c>
      <c r="M993">
        <v>30.65</v>
      </c>
      <c r="N993" s="1">
        <v>45528.916055648151</v>
      </c>
      <c r="O993" t="s">
        <v>43</v>
      </c>
      <c r="P993">
        <v>30.65</v>
      </c>
      <c r="Q993" t="s">
        <v>58</v>
      </c>
      <c r="R993" t="s">
        <v>45</v>
      </c>
      <c r="S993" t="s">
        <v>60</v>
      </c>
      <c r="T993" t="s">
        <v>121</v>
      </c>
      <c r="U993" t="s">
        <v>49</v>
      </c>
      <c r="V993" t="s">
        <v>49</v>
      </c>
      <c r="W993" t="s">
        <v>43</v>
      </c>
      <c r="X993">
        <f>YEAR(Table1[[#This Row],[BookingDate]])</f>
        <v>2024</v>
      </c>
      <c r="Y993" t="str">
        <f>TEXT(Table1[[#This Row],[BookingDate]],"mmm")</f>
        <v>Aug</v>
      </c>
      <c r="Z993" t="str">
        <f>TEXT(Table1[[#This Row],[BookingDate]],"mmm-yyy")</f>
        <v>Aug-2024</v>
      </c>
      <c r="AA993" t="str">
        <f>IF(Table1[[#This Row],[ResolutionHours]]="","Pending",IF(Table1[[#This Row],[ResolutionHours]]&lt;=4,"0-4 Hours",IF(Table1[[#This Row],[ResolutionHours]]&lt;=8,"5-8 Hours",IF(Table1[[#This Row],[ResolutionHours]]&lt;=24,"9-24 Hours",IF(Table1[[#This Row],[ResolutionHours]]&lt;=48,"25-48 Hours","48+ Hours")))))</f>
        <v>25-48 Hours</v>
      </c>
      <c r="AB993">
        <f>IF(Table1[[#This Row],[ResolutionHours]]="","",Table1[[#This Row],[ResolutionHours]]-Table1[[#This Row],[SLATargetHours]])</f>
        <v>-17.350000000000001</v>
      </c>
    </row>
    <row r="994" spans="1:28" x14ac:dyDescent="0.25">
      <c r="A994" t="s">
        <v>1135</v>
      </c>
      <c r="B994" t="s">
        <v>1116</v>
      </c>
      <c r="C994" s="1">
        <v>45527.949942129628</v>
      </c>
      <c r="D994" t="s">
        <v>51</v>
      </c>
      <c r="E994" t="s">
        <v>1124</v>
      </c>
      <c r="F994" t="s">
        <v>72</v>
      </c>
      <c r="G994" t="s">
        <v>1118</v>
      </c>
      <c r="H994" t="s">
        <v>40</v>
      </c>
      <c r="I994" t="s">
        <v>73</v>
      </c>
      <c r="J994" t="s">
        <v>110</v>
      </c>
      <c r="K994">
        <v>24</v>
      </c>
      <c r="L994">
        <v>1.93</v>
      </c>
      <c r="M994">
        <v>8.98</v>
      </c>
      <c r="N994" s="1">
        <v>45528.32425114583</v>
      </c>
      <c r="O994" t="s">
        <v>43</v>
      </c>
      <c r="P994">
        <v>8.98</v>
      </c>
      <c r="Q994" t="s">
        <v>44</v>
      </c>
      <c r="R994" t="s">
        <v>45</v>
      </c>
      <c r="S994" t="s">
        <v>79</v>
      </c>
      <c r="T994" t="s">
        <v>69</v>
      </c>
      <c r="U994" t="s">
        <v>49</v>
      </c>
      <c r="V994" t="s">
        <v>49</v>
      </c>
      <c r="W994" t="s">
        <v>43</v>
      </c>
      <c r="X994">
        <f>YEAR(Table1[[#This Row],[BookingDate]])</f>
        <v>2024</v>
      </c>
      <c r="Y994" t="str">
        <f>TEXT(Table1[[#This Row],[BookingDate]],"mmm")</f>
        <v>Aug</v>
      </c>
      <c r="Z994" t="str">
        <f>TEXT(Table1[[#This Row],[BookingDate]],"mmm-yyy")</f>
        <v>Aug-2024</v>
      </c>
      <c r="AA994" t="str">
        <f>IF(Table1[[#This Row],[ResolutionHours]]="","Pending",IF(Table1[[#This Row],[ResolutionHours]]&lt;=4,"0-4 Hours",IF(Table1[[#This Row],[ResolutionHours]]&lt;=8,"5-8 Hours",IF(Table1[[#This Row],[ResolutionHours]]&lt;=24,"9-24 Hours",IF(Table1[[#This Row],[ResolutionHours]]&lt;=48,"25-48 Hours","48+ Hours")))))</f>
        <v>9-24 Hours</v>
      </c>
      <c r="AB994">
        <f>IF(Table1[[#This Row],[ResolutionHours]]="","",Table1[[#This Row],[ResolutionHours]]-Table1[[#This Row],[SLATargetHours]])</f>
        <v>-15.02</v>
      </c>
    </row>
    <row r="995" spans="1:28" x14ac:dyDescent="0.25">
      <c r="A995" t="s">
        <v>1930</v>
      </c>
      <c r="B995" t="s">
        <v>1116</v>
      </c>
      <c r="C995" s="1">
        <v>45528.149201388893</v>
      </c>
      <c r="D995" t="s">
        <v>87</v>
      </c>
      <c r="E995" t="s">
        <v>1126</v>
      </c>
      <c r="F995" t="s">
        <v>95</v>
      </c>
      <c r="G995" t="s">
        <v>1118</v>
      </c>
      <c r="H995" t="s">
        <v>40</v>
      </c>
      <c r="I995" t="s">
        <v>41</v>
      </c>
      <c r="J995" t="s">
        <v>88</v>
      </c>
      <c r="K995">
        <v>72</v>
      </c>
      <c r="L995">
        <v>13.29</v>
      </c>
      <c r="M995">
        <v>27.74</v>
      </c>
      <c r="N995" s="1">
        <v>45529.304950844897</v>
      </c>
      <c r="O995" t="s">
        <v>43</v>
      </c>
      <c r="P995">
        <v>27.74</v>
      </c>
      <c r="Q995" t="s">
        <v>66</v>
      </c>
      <c r="R995" t="s">
        <v>59</v>
      </c>
      <c r="S995" t="s">
        <v>96</v>
      </c>
      <c r="T995" t="s">
        <v>85</v>
      </c>
      <c r="U995" t="s">
        <v>48</v>
      </c>
      <c r="V995" t="s">
        <v>49</v>
      </c>
      <c r="W995" t="s">
        <v>43</v>
      </c>
      <c r="X995">
        <f>YEAR(Table1[[#This Row],[BookingDate]])</f>
        <v>2024</v>
      </c>
      <c r="Y995" t="str">
        <f>TEXT(Table1[[#This Row],[BookingDate]],"mmm")</f>
        <v>Aug</v>
      </c>
      <c r="Z995" t="str">
        <f>TEXT(Table1[[#This Row],[BookingDate]],"mmm-yyy")</f>
        <v>Aug-2024</v>
      </c>
      <c r="AA995" t="str">
        <f>IF(Table1[[#This Row],[ResolutionHours]]="","Pending",IF(Table1[[#This Row],[ResolutionHours]]&lt;=4,"0-4 Hours",IF(Table1[[#This Row],[ResolutionHours]]&lt;=8,"5-8 Hours",IF(Table1[[#This Row],[ResolutionHours]]&lt;=24,"9-24 Hours",IF(Table1[[#This Row],[ResolutionHours]]&lt;=48,"25-48 Hours","48+ Hours")))))</f>
        <v>25-48 Hours</v>
      </c>
      <c r="AB995">
        <f>IF(Table1[[#This Row],[ResolutionHours]]="","",Table1[[#This Row],[ResolutionHours]]-Table1[[#This Row],[SLATargetHours]])</f>
        <v>-44.260000000000005</v>
      </c>
    </row>
    <row r="996" spans="1:28" x14ac:dyDescent="0.25">
      <c r="A996" t="s">
        <v>721</v>
      </c>
      <c r="B996" t="s">
        <v>35</v>
      </c>
      <c r="C996" s="1">
        <v>45528.17396990741</v>
      </c>
      <c r="D996" t="s">
        <v>104</v>
      </c>
      <c r="E996" t="s">
        <v>52</v>
      </c>
      <c r="F996" t="s">
        <v>72</v>
      </c>
      <c r="G996" t="s">
        <v>39</v>
      </c>
      <c r="H996" t="s">
        <v>40</v>
      </c>
      <c r="I996" t="s">
        <v>46</v>
      </c>
      <c r="J996" t="s">
        <v>120</v>
      </c>
      <c r="K996">
        <v>8</v>
      </c>
      <c r="L996">
        <v>0.35</v>
      </c>
      <c r="M996">
        <v>5.6</v>
      </c>
      <c r="N996" s="1">
        <v>45528.40722400463</v>
      </c>
      <c r="O996" t="s">
        <v>43</v>
      </c>
      <c r="P996">
        <v>5.6</v>
      </c>
      <c r="Q996" t="s">
        <v>58</v>
      </c>
      <c r="R996" t="s">
        <v>114</v>
      </c>
      <c r="S996" t="s">
        <v>96</v>
      </c>
      <c r="T996" t="s">
        <v>47</v>
      </c>
      <c r="U996" t="s">
        <v>49</v>
      </c>
      <c r="V996" t="s">
        <v>48</v>
      </c>
      <c r="W996" t="s">
        <v>43</v>
      </c>
      <c r="X996">
        <f>YEAR(Table1[[#This Row],[BookingDate]])</f>
        <v>2024</v>
      </c>
      <c r="Y996" t="str">
        <f>TEXT(Table1[[#This Row],[BookingDate]],"mmm")</f>
        <v>Aug</v>
      </c>
      <c r="Z996" t="str">
        <f>TEXT(Table1[[#This Row],[BookingDate]],"mmm-yyy")</f>
        <v>Aug-2024</v>
      </c>
      <c r="AA996" t="str">
        <f>IF(Table1[[#This Row],[ResolutionHours]]="","Pending",IF(Table1[[#This Row],[ResolutionHours]]&lt;=4,"0-4 Hours",IF(Table1[[#This Row],[ResolutionHours]]&lt;=8,"5-8 Hours",IF(Table1[[#This Row],[ResolutionHours]]&lt;=24,"9-24 Hours",IF(Table1[[#This Row],[ResolutionHours]]&lt;=48,"25-48 Hours","48+ Hours")))))</f>
        <v>5-8 Hours</v>
      </c>
      <c r="AB996">
        <f>IF(Table1[[#This Row],[ResolutionHours]]="","",Table1[[#This Row],[ResolutionHours]]-Table1[[#This Row],[SLATargetHours]])</f>
        <v>-2.4000000000000004</v>
      </c>
    </row>
    <row r="997" spans="1:28" x14ac:dyDescent="0.25">
      <c r="A997" t="s">
        <v>1239</v>
      </c>
      <c r="B997" t="s">
        <v>1116</v>
      </c>
      <c r="C997" s="1">
        <v>45528.371747685182</v>
      </c>
      <c r="D997" t="s">
        <v>36</v>
      </c>
      <c r="E997" t="s">
        <v>1140</v>
      </c>
      <c r="F997" t="s">
        <v>126</v>
      </c>
      <c r="G997" t="s">
        <v>1118</v>
      </c>
      <c r="H997" t="s">
        <v>40</v>
      </c>
      <c r="I997" t="s">
        <v>73</v>
      </c>
      <c r="J997" t="s">
        <v>91</v>
      </c>
      <c r="K997">
        <v>48</v>
      </c>
      <c r="L997">
        <v>4.4800000000000004</v>
      </c>
      <c r="M997">
        <v>25.69</v>
      </c>
      <c r="N997" s="1">
        <v>45529.442155208337</v>
      </c>
      <c r="O997" t="s">
        <v>43</v>
      </c>
      <c r="P997">
        <v>25.69</v>
      </c>
      <c r="Q997" t="s">
        <v>58</v>
      </c>
      <c r="R997" t="s">
        <v>45</v>
      </c>
      <c r="S997" t="s">
        <v>60</v>
      </c>
      <c r="T997" t="s">
        <v>97</v>
      </c>
      <c r="U997" t="s">
        <v>48</v>
      </c>
      <c r="V997" t="s">
        <v>49</v>
      </c>
      <c r="W997" t="s">
        <v>43</v>
      </c>
      <c r="X997">
        <f>YEAR(Table1[[#This Row],[BookingDate]])</f>
        <v>2024</v>
      </c>
      <c r="Y997" t="str">
        <f>TEXT(Table1[[#This Row],[BookingDate]],"mmm")</f>
        <v>Aug</v>
      </c>
      <c r="Z997" t="str">
        <f>TEXT(Table1[[#This Row],[BookingDate]],"mmm-yyy")</f>
        <v>Aug-2024</v>
      </c>
      <c r="AA997" t="str">
        <f>IF(Table1[[#This Row],[ResolutionHours]]="","Pending",IF(Table1[[#This Row],[ResolutionHours]]&lt;=4,"0-4 Hours",IF(Table1[[#This Row],[ResolutionHours]]&lt;=8,"5-8 Hours",IF(Table1[[#This Row],[ResolutionHours]]&lt;=24,"9-24 Hours",IF(Table1[[#This Row],[ResolutionHours]]&lt;=48,"25-48 Hours","48+ Hours")))))</f>
        <v>25-48 Hours</v>
      </c>
      <c r="AB997">
        <f>IF(Table1[[#This Row],[ResolutionHours]]="","",Table1[[#This Row],[ResolutionHours]]-Table1[[#This Row],[SLATargetHours]])</f>
        <v>-22.31</v>
      </c>
    </row>
    <row r="998" spans="1:28" x14ac:dyDescent="0.25">
      <c r="A998" t="s">
        <v>1928</v>
      </c>
      <c r="B998" t="s">
        <v>1116</v>
      </c>
      <c r="C998" s="1">
        <v>45528.434386574067</v>
      </c>
      <c r="D998" t="s">
        <v>36</v>
      </c>
      <c r="E998" t="s">
        <v>1131</v>
      </c>
      <c r="F998" t="s">
        <v>90</v>
      </c>
      <c r="G998" t="s">
        <v>1118</v>
      </c>
      <c r="H998" t="s">
        <v>109</v>
      </c>
      <c r="I998" t="s">
        <v>73</v>
      </c>
      <c r="J998" t="s">
        <v>65</v>
      </c>
      <c r="K998">
        <v>48</v>
      </c>
      <c r="L998">
        <v>4.6500000000000004</v>
      </c>
      <c r="M998">
        <v>29.39</v>
      </c>
      <c r="N998" s="1">
        <v>45529.65899541667</v>
      </c>
      <c r="O998" t="s">
        <v>43</v>
      </c>
      <c r="P998">
        <v>29.39</v>
      </c>
      <c r="Q998" t="s">
        <v>66</v>
      </c>
      <c r="R998" t="s">
        <v>92</v>
      </c>
      <c r="S998" t="s">
        <v>96</v>
      </c>
      <c r="T998" t="s">
        <v>75</v>
      </c>
      <c r="U998" t="s">
        <v>48</v>
      </c>
      <c r="V998" t="s">
        <v>48</v>
      </c>
      <c r="W998" t="s">
        <v>43</v>
      </c>
      <c r="X998">
        <f>YEAR(Table1[[#This Row],[BookingDate]])</f>
        <v>2024</v>
      </c>
      <c r="Y998" t="str">
        <f>TEXT(Table1[[#This Row],[BookingDate]],"mmm")</f>
        <v>Aug</v>
      </c>
      <c r="Z998" t="str">
        <f>TEXT(Table1[[#This Row],[BookingDate]],"mmm-yyy")</f>
        <v>Aug-2024</v>
      </c>
      <c r="AA998" t="str">
        <f>IF(Table1[[#This Row],[ResolutionHours]]="","Pending",IF(Table1[[#This Row],[ResolutionHours]]&lt;=4,"0-4 Hours",IF(Table1[[#This Row],[ResolutionHours]]&lt;=8,"5-8 Hours",IF(Table1[[#This Row],[ResolutionHours]]&lt;=24,"9-24 Hours",IF(Table1[[#This Row],[ResolutionHours]]&lt;=48,"25-48 Hours","48+ Hours")))))</f>
        <v>25-48 Hours</v>
      </c>
      <c r="AB998">
        <f>IF(Table1[[#This Row],[ResolutionHours]]="","",Table1[[#This Row],[ResolutionHours]]-Table1[[#This Row],[SLATargetHours]])</f>
        <v>-18.61</v>
      </c>
    </row>
    <row r="999" spans="1:28" x14ac:dyDescent="0.25">
      <c r="A999" t="s">
        <v>1340</v>
      </c>
      <c r="B999" t="s">
        <v>1116</v>
      </c>
      <c r="C999" s="1">
        <v>45528.681180555563</v>
      </c>
      <c r="D999" t="s">
        <v>36</v>
      </c>
      <c r="E999" t="s">
        <v>1126</v>
      </c>
      <c r="F999" t="s">
        <v>90</v>
      </c>
      <c r="G999" t="s">
        <v>1118</v>
      </c>
      <c r="H999" t="s">
        <v>40</v>
      </c>
      <c r="I999" t="s">
        <v>64</v>
      </c>
      <c r="J999" t="s">
        <v>88</v>
      </c>
      <c r="K999">
        <v>48</v>
      </c>
      <c r="L999">
        <v>7.36</v>
      </c>
      <c r="M999">
        <v>23.89</v>
      </c>
      <c r="N999" s="1">
        <v>45529.676433020832</v>
      </c>
      <c r="O999" t="s">
        <v>43</v>
      </c>
      <c r="P999">
        <v>23.89</v>
      </c>
      <c r="Q999" t="s">
        <v>66</v>
      </c>
      <c r="R999" t="s">
        <v>45</v>
      </c>
      <c r="S999" t="s">
        <v>96</v>
      </c>
      <c r="T999" t="s">
        <v>115</v>
      </c>
      <c r="U999" t="s">
        <v>49</v>
      </c>
      <c r="V999" t="s">
        <v>49</v>
      </c>
      <c r="W999" t="s">
        <v>43</v>
      </c>
      <c r="X999">
        <f>YEAR(Table1[[#This Row],[BookingDate]])</f>
        <v>2024</v>
      </c>
      <c r="Y999" t="str">
        <f>TEXT(Table1[[#This Row],[BookingDate]],"mmm")</f>
        <v>Aug</v>
      </c>
      <c r="Z999" t="str">
        <f>TEXT(Table1[[#This Row],[BookingDate]],"mmm-yyy")</f>
        <v>Aug-2024</v>
      </c>
      <c r="AA999" t="str">
        <f>IF(Table1[[#This Row],[ResolutionHours]]="","Pending",IF(Table1[[#This Row],[ResolutionHours]]&lt;=4,"0-4 Hours",IF(Table1[[#This Row],[ResolutionHours]]&lt;=8,"5-8 Hours",IF(Table1[[#This Row],[ResolutionHours]]&lt;=24,"9-24 Hours",IF(Table1[[#This Row],[ResolutionHours]]&lt;=48,"25-48 Hours","48+ Hours")))))</f>
        <v>9-24 Hours</v>
      </c>
      <c r="AB999">
        <f>IF(Table1[[#This Row],[ResolutionHours]]="","",Table1[[#This Row],[ResolutionHours]]-Table1[[#This Row],[SLATargetHours]])</f>
        <v>-24.11</v>
      </c>
    </row>
    <row r="1000" spans="1:28" x14ac:dyDescent="0.25">
      <c r="A1000" t="s">
        <v>2616</v>
      </c>
      <c r="B1000" t="s">
        <v>2126</v>
      </c>
      <c r="C1000" s="1">
        <v>45529.340590277781</v>
      </c>
      <c r="D1000" t="s">
        <v>87</v>
      </c>
      <c r="E1000" t="s">
        <v>2136</v>
      </c>
      <c r="F1000" t="s">
        <v>72</v>
      </c>
      <c r="G1000" t="s">
        <v>2128</v>
      </c>
      <c r="H1000" t="s">
        <v>40</v>
      </c>
      <c r="I1000" t="s">
        <v>82</v>
      </c>
      <c r="J1000" t="s">
        <v>132</v>
      </c>
      <c r="K1000">
        <v>72</v>
      </c>
      <c r="L1000">
        <v>3.21</v>
      </c>
      <c r="M1000">
        <v>41.22</v>
      </c>
      <c r="N1000" s="1">
        <v>45531.058140833331</v>
      </c>
      <c r="O1000" t="s">
        <v>43</v>
      </c>
      <c r="P1000">
        <v>41.22</v>
      </c>
      <c r="Q1000" t="s">
        <v>66</v>
      </c>
      <c r="R1000" t="s">
        <v>114</v>
      </c>
      <c r="S1000" t="s">
        <v>60</v>
      </c>
      <c r="T1000" t="s">
        <v>115</v>
      </c>
      <c r="U1000" t="s">
        <v>49</v>
      </c>
      <c r="V1000" t="s">
        <v>49</v>
      </c>
      <c r="W1000" t="s">
        <v>43</v>
      </c>
      <c r="X1000">
        <f>YEAR(Table1[[#This Row],[BookingDate]])</f>
        <v>2024</v>
      </c>
      <c r="Y1000" t="str">
        <f>TEXT(Table1[[#This Row],[BookingDate]],"mmm")</f>
        <v>Aug</v>
      </c>
      <c r="Z1000" t="str">
        <f>TEXT(Table1[[#This Row],[BookingDate]],"mmm-yyy")</f>
        <v>Aug-2024</v>
      </c>
      <c r="AA1000" t="str">
        <f>IF(Table1[[#This Row],[ResolutionHours]]="","Pending",IF(Table1[[#This Row],[ResolutionHours]]&lt;=4,"0-4 Hours",IF(Table1[[#This Row],[ResolutionHours]]&lt;=8,"5-8 Hours",IF(Table1[[#This Row],[ResolutionHours]]&lt;=24,"9-24 Hours",IF(Table1[[#This Row],[ResolutionHours]]&lt;=48,"25-48 Hours","48+ Hours")))))</f>
        <v>25-48 Hours</v>
      </c>
      <c r="AB1000">
        <f>IF(Table1[[#This Row],[ResolutionHours]]="","",Table1[[#This Row],[ResolutionHours]]-Table1[[#This Row],[SLATargetHours]])</f>
        <v>-30.78</v>
      </c>
    </row>
    <row r="1001" spans="1:28" x14ac:dyDescent="0.25">
      <c r="A1001" t="s">
        <v>1350</v>
      </c>
      <c r="B1001" t="s">
        <v>1116</v>
      </c>
      <c r="C1001" s="1">
        <v>45529.402905092589</v>
      </c>
      <c r="D1001" t="s">
        <v>104</v>
      </c>
      <c r="E1001" t="s">
        <v>1129</v>
      </c>
      <c r="F1001" t="s">
        <v>72</v>
      </c>
      <c r="G1001" t="s">
        <v>1118</v>
      </c>
      <c r="H1001" t="s">
        <v>40</v>
      </c>
      <c r="I1001" t="s">
        <v>64</v>
      </c>
      <c r="J1001" t="s">
        <v>113</v>
      </c>
      <c r="K1001">
        <v>8</v>
      </c>
      <c r="L1001">
        <v>0.54</v>
      </c>
      <c r="M1001">
        <v>0.9</v>
      </c>
      <c r="N1001" s="1">
        <v>45529.440485810177</v>
      </c>
      <c r="O1001" t="s">
        <v>43</v>
      </c>
      <c r="P1001">
        <v>0.9</v>
      </c>
      <c r="Q1001" t="s">
        <v>58</v>
      </c>
      <c r="R1001" t="s">
        <v>114</v>
      </c>
      <c r="S1001" t="s">
        <v>68</v>
      </c>
      <c r="T1001" t="s">
        <v>61</v>
      </c>
      <c r="U1001" t="s">
        <v>49</v>
      </c>
      <c r="V1001" t="s">
        <v>49</v>
      </c>
      <c r="W1001" t="s">
        <v>43</v>
      </c>
      <c r="X1001">
        <f>YEAR(Table1[[#This Row],[BookingDate]])</f>
        <v>2024</v>
      </c>
      <c r="Y1001" t="str">
        <f>TEXT(Table1[[#This Row],[BookingDate]],"mmm")</f>
        <v>Aug</v>
      </c>
      <c r="Z1001" t="str">
        <f>TEXT(Table1[[#This Row],[BookingDate]],"mmm-yyy")</f>
        <v>Aug-2024</v>
      </c>
      <c r="AA1001" t="str">
        <f>IF(Table1[[#This Row],[ResolutionHours]]="","Pending",IF(Table1[[#This Row],[ResolutionHours]]&lt;=4,"0-4 Hours",IF(Table1[[#This Row],[ResolutionHours]]&lt;=8,"5-8 Hours",IF(Table1[[#This Row],[ResolutionHours]]&lt;=24,"9-24 Hours",IF(Table1[[#This Row],[ResolutionHours]]&lt;=48,"25-48 Hours","48+ Hours")))))</f>
        <v>0-4 Hours</v>
      </c>
      <c r="AB1001">
        <f>IF(Table1[[#This Row],[ResolutionHours]]="","",Table1[[#This Row],[ResolutionHours]]-Table1[[#This Row],[SLATargetHours]])</f>
        <v>-7.1</v>
      </c>
    </row>
    <row r="1002" spans="1:28" x14ac:dyDescent="0.25">
      <c r="A1002" t="s">
        <v>2411</v>
      </c>
      <c r="B1002" t="s">
        <v>2126</v>
      </c>
      <c r="C1002" s="1">
        <v>45529.421388888892</v>
      </c>
      <c r="D1002" t="s">
        <v>36</v>
      </c>
      <c r="E1002" t="s">
        <v>2130</v>
      </c>
      <c r="F1002" t="s">
        <v>53</v>
      </c>
      <c r="G1002" t="s">
        <v>2128</v>
      </c>
      <c r="H1002" t="s">
        <v>40</v>
      </c>
      <c r="I1002" t="s">
        <v>64</v>
      </c>
      <c r="J1002" t="s">
        <v>42</v>
      </c>
      <c r="K1002">
        <v>48</v>
      </c>
      <c r="L1002">
        <v>0.39</v>
      </c>
      <c r="M1002">
        <v>39.1</v>
      </c>
      <c r="N1002" s="1">
        <v>45531.050500648147</v>
      </c>
      <c r="O1002" t="s">
        <v>43</v>
      </c>
      <c r="P1002">
        <v>39.1</v>
      </c>
      <c r="Q1002" t="s">
        <v>66</v>
      </c>
      <c r="R1002" t="s">
        <v>59</v>
      </c>
      <c r="S1002" t="s">
        <v>60</v>
      </c>
      <c r="T1002" t="s">
        <v>75</v>
      </c>
      <c r="U1002" t="s">
        <v>49</v>
      </c>
      <c r="V1002" t="s">
        <v>49</v>
      </c>
      <c r="W1002" t="s">
        <v>43</v>
      </c>
      <c r="X1002">
        <f>YEAR(Table1[[#This Row],[BookingDate]])</f>
        <v>2024</v>
      </c>
      <c r="Y1002" t="str">
        <f>TEXT(Table1[[#This Row],[BookingDate]],"mmm")</f>
        <v>Aug</v>
      </c>
      <c r="Z1002" t="str">
        <f>TEXT(Table1[[#This Row],[BookingDate]],"mmm-yyy")</f>
        <v>Aug-2024</v>
      </c>
      <c r="AA1002" t="str">
        <f>IF(Table1[[#This Row],[ResolutionHours]]="","Pending",IF(Table1[[#This Row],[ResolutionHours]]&lt;=4,"0-4 Hours",IF(Table1[[#This Row],[ResolutionHours]]&lt;=8,"5-8 Hours",IF(Table1[[#This Row],[ResolutionHours]]&lt;=24,"9-24 Hours",IF(Table1[[#This Row],[ResolutionHours]]&lt;=48,"25-48 Hours","48+ Hours")))))</f>
        <v>25-48 Hours</v>
      </c>
      <c r="AB1002">
        <f>IF(Table1[[#This Row],[ResolutionHours]]="","",Table1[[#This Row],[ResolutionHours]]-Table1[[#This Row],[SLATargetHours]])</f>
        <v>-8.8999999999999986</v>
      </c>
    </row>
    <row r="1003" spans="1:28" x14ac:dyDescent="0.25">
      <c r="A1003" t="s">
        <v>1378</v>
      </c>
      <c r="B1003" t="s">
        <v>1116</v>
      </c>
      <c r="C1003" s="1">
        <v>45529.775138888886</v>
      </c>
      <c r="D1003" t="s">
        <v>36</v>
      </c>
      <c r="E1003" t="s">
        <v>1117</v>
      </c>
      <c r="F1003" t="s">
        <v>130</v>
      </c>
      <c r="G1003" t="s">
        <v>1118</v>
      </c>
      <c r="H1003" t="s">
        <v>40</v>
      </c>
      <c r="I1003" t="s">
        <v>46</v>
      </c>
      <c r="J1003" t="s">
        <v>110</v>
      </c>
      <c r="K1003">
        <v>48</v>
      </c>
      <c r="L1003">
        <v>3.18</v>
      </c>
      <c r="M1003">
        <v>18.350000000000001</v>
      </c>
      <c r="N1003" s="1">
        <v>45530.53978146991</v>
      </c>
      <c r="O1003" t="s">
        <v>43</v>
      </c>
      <c r="P1003">
        <v>18.350000000000001</v>
      </c>
      <c r="Q1003" t="s">
        <v>66</v>
      </c>
      <c r="R1003" t="s">
        <v>67</v>
      </c>
      <c r="S1003" t="s">
        <v>60</v>
      </c>
      <c r="T1003" t="s">
        <v>85</v>
      </c>
      <c r="U1003" t="s">
        <v>49</v>
      </c>
      <c r="V1003" t="s">
        <v>49</v>
      </c>
      <c r="W1003" t="s">
        <v>43</v>
      </c>
      <c r="X1003">
        <f>YEAR(Table1[[#This Row],[BookingDate]])</f>
        <v>2024</v>
      </c>
      <c r="Y1003" t="str">
        <f>TEXT(Table1[[#This Row],[BookingDate]],"mmm")</f>
        <v>Aug</v>
      </c>
      <c r="Z1003" t="str">
        <f>TEXT(Table1[[#This Row],[BookingDate]],"mmm-yyy")</f>
        <v>Aug-2024</v>
      </c>
      <c r="AA1003" t="str">
        <f>IF(Table1[[#This Row],[ResolutionHours]]="","Pending",IF(Table1[[#This Row],[ResolutionHours]]&lt;=4,"0-4 Hours",IF(Table1[[#This Row],[ResolutionHours]]&lt;=8,"5-8 Hours",IF(Table1[[#This Row],[ResolutionHours]]&lt;=24,"9-24 Hours",IF(Table1[[#This Row],[ResolutionHours]]&lt;=48,"25-48 Hours","48+ Hours")))))</f>
        <v>9-24 Hours</v>
      </c>
      <c r="AB1003">
        <f>IF(Table1[[#This Row],[ResolutionHours]]="","",Table1[[#This Row],[ResolutionHours]]-Table1[[#This Row],[SLATargetHours]])</f>
        <v>-29.65</v>
      </c>
    </row>
    <row r="1004" spans="1:28" x14ac:dyDescent="0.25">
      <c r="A1004" t="s">
        <v>2888</v>
      </c>
      <c r="B1004" t="s">
        <v>2126</v>
      </c>
      <c r="C1004" s="1">
        <v>45529.964594907397</v>
      </c>
      <c r="D1004" t="s">
        <v>36</v>
      </c>
      <c r="E1004" t="s">
        <v>2138</v>
      </c>
      <c r="F1004" t="s">
        <v>72</v>
      </c>
      <c r="G1004" t="s">
        <v>2128</v>
      </c>
      <c r="H1004" t="s">
        <v>40</v>
      </c>
      <c r="I1004" t="s">
        <v>46</v>
      </c>
      <c r="J1004" t="s">
        <v>134</v>
      </c>
      <c r="K1004">
        <v>48</v>
      </c>
      <c r="L1004">
        <v>3.75</v>
      </c>
      <c r="M1004">
        <v>22.76</v>
      </c>
      <c r="N1004" s="1">
        <v>45530.912817685188</v>
      </c>
      <c r="O1004" t="s">
        <v>43</v>
      </c>
      <c r="P1004">
        <v>22.76</v>
      </c>
      <c r="Q1004" t="s">
        <v>58</v>
      </c>
      <c r="R1004" t="s">
        <v>45</v>
      </c>
      <c r="S1004" t="s">
        <v>68</v>
      </c>
      <c r="T1004" t="s">
        <v>61</v>
      </c>
      <c r="U1004" t="s">
        <v>48</v>
      </c>
      <c r="V1004" t="s">
        <v>49</v>
      </c>
      <c r="W1004" t="s">
        <v>43</v>
      </c>
      <c r="X1004">
        <f>YEAR(Table1[[#This Row],[BookingDate]])</f>
        <v>2024</v>
      </c>
      <c r="Y1004" t="str">
        <f>TEXT(Table1[[#This Row],[BookingDate]],"mmm")</f>
        <v>Aug</v>
      </c>
      <c r="Z1004" t="str">
        <f>TEXT(Table1[[#This Row],[BookingDate]],"mmm-yyy")</f>
        <v>Aug-2024</v>
      </c>
      <c r="AA1004" t="str">
        <f>IF(Table1[[#This Row],[ResolutionHours]]="","Pending",IF(Table1[[#This Row],[ResolutionHours]]&lt;=4,"0-4 Hours",IF(Table1[[#This Row],[ResolutionHours]]&lt;=8,"5-8 Hours",IF(Table1[[#This Row],[ResolutionHours]]&lt;=24,"9-24 Hours",IF(Table1[[#This Row],[ResolutionHours]]&lt;=48,"25-48 Hours","48+ Hours")))))</f>
        <v>9-24 Hours</v>
      </c>
      <c r="AB1004">
        <f>IF(Table1[[#This Row],[ResolutionHours]]="","",Table1[[#This Row],[ResolutionHours]]-Table1[[#This Row],[SLATargetHours]])</f>
        <v>-25.24</v>
      </c>
    </row>
    <row r="1005" spans="1:28" x14ac:dyDescent="0.25">
      <c r="A1005" t="s">
        <v>180</v>
      </c>
      <c r="B1005" t="s">
        <v>35</v>
      </c>
      <c r="C1005" s="1">
        <v>45530.17832175926</v>
      </c>
      <c r="D1005" t="s">
        <v>51</v>
      </c>
      <c r="E1005" t="s">
        <v>37</v>
      </c>
      <c r="F1005" t="s">
        <v>38</v>
      </c>
      <c r="G1005" t="s">
        <v>39</v>
      </c>
      <c r="H1005" t="s">
        <v>40</v>
      </c>
      <c r="I1005" t="s">
        <v>82</v>
      </c>
      <c r="J1005" t="s">
        <v>65</v>
      </c>
      <c r="K1005">
        <v>24</v>
      </c>
      <c r="L1005">
        <v>1.78</v>
      </c>
      <c r="M1005">
        <v>9.39</v>
      </c>
      <c r="N1005" s="1">
        <v>45530.569363831019</v>
      </c>
      <c r="O1005" t="s">
        <v>43</v>
      </c>
      <c r="P1005">
        <v>9.39</v>
      </c>
      <c r="Q1005" t="s">
        <v>58</v>
      </c>
      <c r="R1005" t="s">
        <v>45</v>
      </c>
      <c r="S1005" t="s">
        <v>60</v>
      </c>
      <c r="T1005" t="s">
        <v>85</v>
      </c>
      <c r="U1005" t="s">
        <v>49</v>
      </c>
      <c r="V1005" t="s">
        <v>49</v>
      </c>
      <c r="W1005" t="s">
        <v>43</v>
      </c>
      <c r="X1005">
        <f>YEAR(Table1[[#This Row],[BookingDate]])</f>
        <v>2024</v>
      </c>
      <c r="Y1005" t="str">
        <f>TEXT(Table1[[#This Row],[BookingDate]],"mmm")</f>
        <v>Aug</v>
      </c>
      <c r="Z1005" t="str">
        <f>TEXT(Table1[[#This Row],[BookingDate]],"mmm-yyy")</f>
        <v>Aug-2024</v>
      </c>
      <c r="AA1005" t="str">
        <f>IF(Table1[[#This Row],[ResolutionHours]]="","Pending",IF(Table1[[#This Row],[ResolutionHours]]&lt;=4,"0-4 Hours",IF(Table1[[#This Row],[ResolutionHours]]&lt;=8,"5-8 Hours",IF(Table1[[#This Row],[ResolutionHours]]&lt;=24,"9-24 Hours",IF(Table1[[#This Row],[ResolutionHours]]&lt;=48,"25-48 Hours","48+ Hours")))))</f>
        <v>9-24 Hours</v>
      </c>
      <c r="AB1005">
        <f>IF(Table1[[#This Row],[ResolutionHours]]="","",Table1[[#This Row],[ResolutionHours]]-Table1[[#This Row],[SLATargetHours]])</f>
        <v>-14.61</v>
      </c>
    </row>
    <row r="1006" spans="1:28" x14ac:dyDescent="0.25">
      <c r="A1006" t="s">
        <v>2929</v>
      </c>
      <c r="B1006" t="s">
        <v>2126</v>
      </c>
      <c r="C1006" s="1">
        <v>45530.227673611109</v>
      </c>
      <c r="D1006" t="s">
        <v>51</v>
      </c>
      <c r="E1006" t="s">
        <v>2153</v>
      </c>
      <c r="F1006" t="s">
        <v>90</v>
      </c>
      <c r="G1006" t="s">
        <v>2128</v>
      </c>
      <c r="H1006" t="s">
        <v>136</v>
      </c>
      <c r="I1006" t="s">
        <v>64</v>
      </c>
      <c r="J1006" t="s">
        <v>110</v>
      </c>
      <c r="K1006">
        <v>24</v>
      </c>
      <c r="L1006">
        <v>0.52</v>
      </c>
      <c r="N1006" s="1"/>
      <c r="O1006" t="s">
        <v>57</v>
      </c>
      <c r="P1006">
        <v>11802.54</v>
      </c>
      <c r="Q1006" t="s">
        <v>58</v>
      </c>
      <c r="R1006" t="s">
        <v>114</v>
      </c>
      <c r="S1006" t="s">
        <v>68</v>
      </c>
      <c r="T1006" t="s">
        <v>85</v>
      </c>
      <c r="U1006" t="s">
        <v>49</v>
      </c>
      <c r="V1006" t="s">
        <v>49</v>
      </c>
      <c r="W1006" t="s">
        <v>57</v>
      </c>
      <c r="X1006">
        <f>YEAR(Table1[[#This Row],[BookingDate]])</f>
        <v>2024</v>
      </c>
      <c r="Y1006" t="str">
        <f>TEXT(Table1[[#This Row],[BookingDate]],"mmm")</f>
        <v>Aug</v>
      </c>
      <c r="Z1006" t="str">
        <f>TEXT(Table1[[#This Row],[BookingDate]],"mmm-yyy")</f>
        <v>Aug-2024</v>
      </c>
      <c r="AA1006" t="str">
        <f>IF(Table1[[#This Row],[ResolutionHours]]="","Pending",IF(Table1[[#This Row],[ResolutionHours]]&lt;=4,"0-4 Hours",IF(Table1[[#This Row],[ResolutionHours]]&lt;=8,"5-8 Hours",IF(Table1[[#This Row],[ResolutionHours]]&lt;=24,"9-24 Hours",IF(Table1[[#This Row],[ResolutionHours]]&lt;=48,"25-48 Hours","48+ Hours")))))</f>
        <v>Pending</v>
      </c>
      <c r="AB1006" t="str">
        <f>IF(Table1[[#This Row],[ResolutionHours]]="","",Table1[[#This Row],[ResolutionHours]]-Table1[[#This Row],[SLATargetHours]])</f>
        <v/>
      </c>
    </row>
    <row r="1007" spans="1:28" x14ac:dyDescent="0.25">
      <c r="A1007" t="s">
        <v>1590</v>
      </c>
      <c r="B1007" t="s">
        <v>1116</v>
      </c>
      <c r="C1007" s="1">
        <v>45530.274328703701</v>
      </c>
      <c r="D1007" t="s">
        <v>87</v>
      </c>
      <c r="E1007" t="s">
        <v>1126</v>
      </c>
      <c r="F1007" t="s">
        <v>130</v>
      </c>
      <c r="G1007" t="s">
        <v>1118</v>
      </c>
      <c r="H1007" t="s">
        <v>40</v>
      </c>
      <c r="I1007" t="s">
        <v>64</v>
      </c>
      <c r="J1007" t="s">
        <v>78</v>
      </c>
      <c r="K1007">
        <v>72</v>
      </c>
      <c r="L1007">
        <v>4.5999999999999996</v>
      </c>
      <c r="M1007">
        <v>170.5</v>
      </c>
      <c r="N1007" s="1">
        <v>45537.378607152779</v>
      </c>
      <c r="O1007" t="s">
        <v>128</v>
      </c>
      <c r="P1007">
        <v>170.5</v>
      </c>
      <c r="Q1007" t="s">
        <v>44</v>
      </c>
      <c r="R1007" t="s">
        <v>45</v>
      </c>
      <c r="S1007" t="s">
        <v>68</v>
      </c>
      <c r="T1007" t="s">
        <v>115</v>
      </c>
      <c r="U1007" t="s">
        <v>49</v>
      </c>
      <c r="V1007" t="s">
        <v>49</v>
      </c>
      <c r="W1007" t="s">
        <v>128</v>
      </c>
      <c r="X1007">
        <f>YEAR(Table1[[#This Row],[BookingDate]])</f>
        <v>2024</v>
      </c>
      <c r="Y1007" t="str">
        <f>TEXT(Table1[[#This Row],[BookingDate]],"mmm")</f>
        <v>Aug</v>
      </c>
      <c r="Z1007" t="str">
        <f>TEXT(Table1[[#This Row],[BookingDate]],"mmm-yyy")</f>
        <v>Aug-2024</v>
      </c>
      <c r="AA1007" t="str">
        <f>IF(Table1[[#This Row],[ResolutionHours]]="","Pending",IF(Table1[[#This Row],[ResolutionHours]]&lt;=4,"0-4 Hours",IF(Table1[[#This Row],[ResolutionHours]]&lt;=8,"5-8 Hours",IF(Table1[[#This Row],[ResolutionHours]]&lt;=24,"9-24 Hours",IF(Table1[[#This Row],[ResolutionHours]]&lt;=48,"25-48 Hours","48+ Hours")))))</f>
        <v>48+ Hours</v>
      </c>
      <c r="AB1007">
        <f>IF(Table1[[#This Row],[ResolutionHours]]="","",Table1[[#This Row],[ResolutionHours]]-Table1[[#This Row],[SLATargetHours]])</f>
        <v>98.5</v>
      </c>
    </row>
    <row r="1008" spans="1:28" x14ac:dyDescent="0.25">
      <c r="A1008" t="s">
        <v>2908</v>
      </c>
      <c r="B1008" t="s">
        <v>2126</v>
      </c>
      <c r="C1008" s="1">
        <v>45530.298761574071</v>
      </c>
      <c r="D1008" t="s">
        <v>36</v>
      </c>
      <c r="E1008" t="s">
        <v>2163</v>
      </c>
      <c r="F1008" t="s">
        <v>38</v>
      </c>
      <c r="G1008" t="s">
        <v>2128</v>
      </c>
      <c r="H1008" t="s">
        <v>109</v>
      </c>
      <c r="I1008" t="s">
        <v>64</v>
      </c>
      <c r="J1008" t="s">
        <v>120</v>
      </c>
      <c r="K1008">
        <v>48</v>
      </c>
      <c r="L1008">
        <v>2.67</v>
      </c>
      <c r="M1008">
        <v>78.23</v>
      </c>
      <c r="N1008" s="1">
        <v>45533.558362858799</v>
      </c>
      <c r="O1008" t="s">
        <v>128</v>
      </c>
      <c r="P1008">
        <v>78.23</v>
      </c>
      <c r="Q1008" t="s">
        <v>44</v>
      </c>
      <c r="R1008" t="s">
        <v>114</v>
      </c>
      <c r="S1008" t="s">
        <v>46</v>
      </c>
      <c r="T1008" t="s">
        <v>75</v>
      </c>
      <c r="U1008" t="s">
        <v>49</v>
      </c>
      <c r="V1008" t="s">
        <v>49</v>
      </c>
      <c r="W1008" t="s">
        <v>128</v>
      </c>
      <c r="X1008">
        <f>YEAR(Table1[[#This Row],[BookingDate]])</f>
        <v>2024</v>
      </c>
      <c r="Y1008" t="str">
        <f>TEXT(Table1[[#This Row],[BookingDate]],"mmm")</f>
        <v>Aug</v>
      </c>
      <c r="Z1008" t="str">
        <f>TEXT(Table1[[#This Row],[BookingDate]],"mmm-yyy")</f>
        <v>Aug-2024</v>
      </c>
      <c r="AA1008" t="str">
        <f>IF(Table1[[#This Row],[ResolutionHours]]="","Pending",IF(Table1[[#This Row],[ResolutionHours]]&lt;=4,"0-4 Hours",IF(Table1[[#This Row],[ResolutionHours]]&lt;=8,"5-8 Hours",IF(Table1[[#This Row],[ResolutionHours]]&lt;=24,"9-24 Hours",IF(Table1[[#This Row],[ResolutionHours]]&lt;=48,"25-48 Hours","48+ Hours")))))</f>
        <v>48+ Hours</v>
      </c>
      <c r="AB1008">
        <f>IF(Table1[[#This Row],[ResolutionHours]]="","",Table1[[#This Row],[ResolutionHours]]-Table1[[#This Row],[SLATargetHours]])</f>
        <v>30.230000000000004</v>
      </c>
    </row>
    <row r="1009" spans="1:28" x14ac:dyDescent="0.25">
      <c r="A1009" t="s">
        <v>2081</v>
      </c>
      <c r="B1009" t="s">
        <v>1116</v>
      </c>
      <c r="C1009" s="1">
        <v>45531.035555555558</v>
      </c>
      <c r="D1009" t="s">
        <v>51</v>
      </c>
      <c r="E1009" t="s">
        <v>1117</v>
      </c>
      <c r="F1009" t="s">
        <v>72</v>
      </c>
      <c r="G1009" t="s">
        <v>1118</v>
      </c>
      <c r="H1009" t="s">
        <v>40</v>
      </c>
      <c r="I1009" t="s">
        <v>41</v>
      </c>
      <c r="J1009" t="s">
        <v>78</v>
      </c>
      <c r="K1009">
        <v>24</v>
      </c>
      <c r="L1009">
        <v>0.77</v>
      </c>
      <c r="M1009">
        <v>13.37</v>
      </c>
      <c r="N1009" s="1">
        <v>45531.592817523153</v>
      </c>
      <c r="O1009" t="s">
        <v>43</v>
      </c>
      <c r="P1009">
        <v>13.37</v>
      </c>
      <c r="Q1009" t="s">
        <v>66</v>
      </c>
      <c r="R1009" t="s">
        <v>45</v>
      </c>
      <c r="S1009" t="s">
        <v>96</v>
      </c>
      <c r="T1009" t="s">
        <v>75</v>
      </c>
      <c r="U1009" t="s">
        <v>49</v>
      </c>
      <c r="V1009" t="s">
        <v>49</v>
      </c>
      <c r="W1009" t="s">
        <v>43</v>
      </c>
      <c r="X1009">
        <f>YEAR(Table1[[#This Row],[BookingDate]])</f>
        <v>2024</v>
      </c>
      <c r="Y1009" t="str">
        <f>TEXT(Table1[[#This Row],[BookingDate]],"mmm")</f>
        <v>Aug</v>
      </c>
      <c r="Z1009" t="str">
        <f>TEXT(Table1[[#This Row],[BookingDate]],"mmm-yyy")</f>
        <v>Aug-2024</v>
      </c>
      <c r="AA1009" t="str">
        <f>IF(Table1[[#This Row],[ResolutionHours]]="","Pending",IF(Table1[[#This Row],[ResolutionHours]]&lt;=4,"0-4 Hours",IF(Table1[[#This Row],[ResolutionHours]]&lt;=8,"5-8 Hours",IF(Table1[[#This Row],[ResolutionHours]]&lt;=24,"9-24 Hours",IF(Table1[[#This Row],[ResolutionHours]]&lt;=48,"25-48 Hours","48+ Hours")))))</f>
        <v>9-24 Hours</v>
      </c>
      <c r="AB1009">
        <f>IF(Table1[[#This Row],[ResolutionHours]]="","",Table1[[#This Row],[ResolutionHours]]-Table1[[#This Row],[SLATargetHours]])</f>
        <v>-10.63</v>
      </c>
    </row>
    <row r="1010" spans="1:28" x14ac:dyDescent="0.25">
      <c r="A1010" t="s">
        <v>746</v>
      </c>
      <c r="B1010" t="s">
        <v>35</v>
      </c>
      <c r="C1010" s="1">
        <v>45531.399247685193</v>
      </c>
      <c r="D1010" t="s">
        <v>87</v>
      </c>
      <c r="E1010" t="s">
        <v>102</v>
      </c>
      <c r="F1010" t="s">
        <v>130</v>
      </c>
      <c r="G1010" t="s">
        <v>39</v>
      </c>
      <c r="H1010" t="s">
        <v>136</v>
      </c>
      <c r="I1010" t="s">
        <v>46</v>
      </c>
      <c r="J1010" t="s">
        <v>78</v>
      </c>
      <c r="K1010">
        <v>72</v>
      </c>
      <c r="L1010">
        <v>2.64</v>
      </c>
      <c r="N1010" s="1"/>
      <c r="O1010" t="s">
        <v>57</v>
      </c>
      <c r="P1010">
        <v>11774.42</v>
      </c>
      <c r="Q1010" t="s">
        <v>58</v>
      </c>
      <c r="R1010" t="s">
        <v>45</v>
      </c>
      <c r="S1010" t="s">
        <v>60</v>
      </c>
      <c r="T1010" t="s">
        <v>115</v>
      </c>
      <c r="U1010" t="s">
        <v>49</v>
      </c>
      <c r="V1010" t="s">
        <v>49</v>
      </c>
      <c r="W1010" t="s">
        <v>57</v>
      </c>
      <c r="X1010">
        <f>YEAR(Table1[[#This Row],[BookingDate]])</f>
        <v>2024</v>
      </c>
      <c r="Y1010" t="str">
        <f>TEXT(Table1[[#This Row],[BookingDate]],"mmm")</f>
        <v>Aug</v>
      </c>
      <c r="Z1010" t="str">
        <f>TEXT(Table1[[#This Row],[BookingDate]],"mmm-yyy")</f>
        <v>Aug-2024</v>
      </c>
      <c r="AA1010" t="str">
        <f>IF(Table1[[#This Row],[ResolutionHours]]="","Pending",IF(Table1[[#This Row],[ResolutionHours]]&lt;=4,"0-4 Hours",IF(Table1[[#This Row],[ResolutionHours]]&lt;=8,"5-8 Hours",IF(Table1[[#This Row],[ResolutionHours]]&lt;=24,"9-24 Hours",IF(Table1[[#This Row],[ResolutionHours]]&lt;=48,"25-48 Hours","48+ Hours")))))</f>
        <v>Pending</v>
      </c>
      <c r="AB1010" t="str">
        <f>IF(Table1[[#This Row],[ResolutionHours]]="","",Table1[[#This Row],[ResolutionHours]]-Table1[[#This Row],[SLATargetHours]])</f>
        <v/>
      </c>
    </row>
    <row r="1011" spans="1:28" x14ac:dyDescent="0.25">
      <c r="A1011" t="s">
        <v>1301</v>
      </c>
      <c r="B1011" t="s">
        <v>1116</v>
      </c>
      <c r="C1011" s="1">
        <v>45531.802118055559</v>
      </c>
      <c r="D1011" t="s">
        <v>108</v>
      </c>
      <c r="E1011" t="s">
        <v>1124</v>
      </c>
      <c r="F1011" t="s">
        <v>95</v>
      </c>
      <c r="G1011" t="s">
        <v>1118</v>
      </c>
      <c r="H1011" t="s">
        <v>109</v>
      </c>
      <c r="I1011" t="s">
        <v>73</v>
      </c>
      <c r="J1011" t="s">
        <v>113</v>
      </c>
      <c r="K1011">
        <v>4</v>
      </c>
      <c r="L1011">
        <v>0.54</v>
      </c>
      <c r="M1011">
        <v>1.2</v>
      </c>
      <c r="N1011" s="1">
        <v>45531.851934710648</v>
      </c>
      <c r="O1011" t="s">
        <v>43</v>
      </c>
      <c r="P1011">
        <v>1.2</v>
      </c>
      <c r="Q1011" t="s">
        <v>111</v>
      </c>
      <c r="R1011" t="s">
        <v>114</v>
      </c>
      <c r="S1011" t="s">
        <v>46</v>
      </c>
      <c r="T1011" t="s">
        <v>47</v>
      </c>
      <c r="U1011" t="s">
        <v>49</v>
      </c>
      <c r="V1011" t="s">
        <v>49</v>
      </c>
      <c r="W1011" t="s">
        <v>43</v>
      </c>
      <c r="X1011">
        <f>YEAR(Table1[[#This Row],[BookingDate]])</f>
        <v>2024</v>
      </c>
      <c r="Y1011" t="str">
        <f>TEXT(Table1[[#This Row],[BookingDate]],"mmm")</f>
        <v>Aug</v>
      </c>
      <c r="Z1011" t="str">
        <f>TEXT(Table1[[#This Row],[BookingDate]],"mmm-yyy")</f>
        <v>Aug-2024</v>
      </c>
      <c r="AA1011" t="str">
        <f>IF(Table1[[#This Row],[ResolutionHours]]="","Pending",IF(Table1[[#This Row],[ResolutionHours]]&lt;=4,"0-4 Hours",IF(Table1[[#This Row],[ResolutionHours]]&lt;=8,"5-8 Hours",IF(Table1[[#This Row],[ResolutionHours]]&lt;=24,"9-24 Hours",IF(Table1[[#This Row],[ResolutionHours]]&lt;=48,"25-48 Hours","48+ Hours")))))</f>
        <v>0-4 Hours</v>
      </c>
      <c r="AB1011">
        <f>IF(Table1[[#This Row],[ResolutionHours]]="","",Table1[[#This Row],[ResolutionHours]]-Table1[[#This Row],[SLATargetHours]])</f>
        <v>-2.8</v>
      </c>
    </row>
    <row r="1012" spans="1:28" x14ac:dyDescent="0.25">
      <c r="A1012" t="s">
        <v>2466</v>
      </c>
      <c r="B1012" t="s">
        <v>2126</v>
      </c>
      <c r="C1012" s="1">
        <v>45531.897060185183</v>
      </c>
      <c r="D1012" t="s">
        <v>87</v>
      </c>
      <c r="E1012" t="s">
        <v>2153</v>
      </c>
      <c r="F1012" t="s">
        <v>72</v>
      </c>
      <c r="G1012" t="s">
        <v>2128</v>
      </c>
      <c r="H1012" t="s">
        <v>54</v>
      </c>
      <c r="I1012" t="s">
        <v>55</v>
      </c>
      <c r="J1012" t="s">
        <v>134</v>
      </c>
      <c r="K1012">
        <v>72</v>
      </c>
      <c r="L1012">
        <v>2.1800000000000002</v>
      </c>
      <c r="N1012" s="1"/>
      <c r="O1012" t="s">
        <v>57</v>
      </c>
      <c r="P1012">
        <v>11762.47</v>
      </c>
      <c r="Q1012" t="s">
        <v>66</v>
      </c>
      <c r="R1012" t="s">
        <v>45</v>
      </c>
      <c r="S1012" t="s">
        <v>96</v>
      </c>
      <c r="T1012" t="s">
        <v>121</v>
      </c>
      <c r="U1012" t="s">
        <v>49</v>
      </c>
      <c r="V1012" t="s">
        <v>49</v>
      </c>
      <c r="W1012" t="s">
        <v>57</v>
      </c>
      <c r="X1012">
        <f>YEAR(Table1[[#This Row],[BookingDate]])</f>
        <v>2024</v>
      </c>
      <c r="Y1012" t="str">
        <f>TEXT(Table1[[#This Row],[BookingDate]],"mmm")</f>
        <v>Aug</v>
      </c>
      <c r="Z1012" t="str">
        <f>TEXT(Table1[[#This Row],[BookingDate]],"mmm-yyy")</f>
        <v>Aug-2024</v>
      </c>
      <c r="AA1012" t="str">
        <f>IF(Table1[[#This Row],[ResolutionHours]]="","Pending",IF(Table1[[#This Row],[ResolutionHours]]&lt;=4,"0-4 Hours",IF(Table1[[#This Row],[ResolutionHours]]&lt;=8,"5-8 Hours",IF(Table1[[#This Row],[ResolutionHours]]&lt;=24,"9-24 Hours",IF(Table1[[#This Row],[ResolutionHours]]&lt;=48,"25-48 Hours","48+ Hours")))))</f>
        <v>Pending</v>
      </c>
      <c r="AB1012" t="str">
        <f>IF(Table1[[#This Row],[ResolutionHours]]="","",Table1[[#This Row],[ResolutionHours]]-Table1[[#This Row],[SLATargetHours]])</f>
        <v/>
      </c>
    </row>
    <row r="1013" spans="1:28" x14ac:dyDescent="0.25">
      <c r="A1013" t="s">
        <v>760</v>
      </c>
      <c r="B1013" t="s">
        <v>35</v>
      </c>
      <c r="C1013" s="1">
        <v>45532.032025462962</v>
      </c>
      <c r="D1013" t="s">
        <v>104</v>
      </c>
      <c r="E1013" t="s">
        <v>102</v>
      </c>
      <c r="F1013" t="s">
        <v>90</v>
      </c>
      <c r="G1013" t="s">
        <v>39</v>
      </c>
      <c r="H1013" t="s">
        <v>136</v>
      </c>
      <c r="I1013" t="s">
        <v>73</v>
      </c>
      <c r="J1013" t="s">
        <v>42</v>
      </c>
      <c r="K1013">
        <v>8</v>
      </c>
      <c r="L1013">
        <v>0.74</v>
      </c>
      <c r="N1013" s="1"/>
      <c r="O1013" t="s">
        <v>57</v>
      </c>
      <c r="P1013">
        <v>11759.23</v>
      </c>
      <c r="Q1013" t="s">
        <v>58</v>
      </c>
      <c r="R1013" t="s">
        <v>45</v>
      </c>
      <c r="S1013" t="s">
        <v>46</v>
      </c>
      <c r="T1013" t="s">
        <v>115</v>
      </c>
      <c r="U1013" t="s">
        <v>49</v>
      </c>
      <c r="V1013" t="s">
        <v>49</v>
      </c>
      <c r="W1013" t="s">
        <v>57</v>
      </c>
      <c r="X1013">
        <f>YEAR(Table1[[#This Row],[BookingDate]])</f>
        <v>2024</v>
      </c>
      <c r="Y1013" t="str">
        <f>TEXT(Table1[[#This Row],[BookingDate]],"mmm")</f>
        <v>Aug</v>
      </c>
      <c r="Z1013" t="str">
        <f>TEXT(Table1[[#This Row],[BookingDate]],"mmm-yyy")</f>
        <v>Aug-2024</v>
      </c>
      <c r="AA1013" t="str">
        <f>IF(Table1[[#This Row],[ResolutionHours]]="","Pending",IF(Table1[[#This Row],[ResolutionHours]]&lt;=4,"0-4 Hours",IF(Table1[[#This Row],[ResolutionHours]]&lt;=8,"5-8 Hours",IF(Table1[[#This Row],[ResolutionHours]]&lt;=24,"9-24 Hours",IF(Table1[[#This Row],[ResolutionHours]]&lt;=48,"25-48 Hours","48+ Hours")))))</f>
        <v>Pending</v>
      </c>
      <c r="AB1013" t="str">
        <f>IF(Table1[[#This Row],[ResolutionHours]]="","",Table1[[#This Row],[ResolutionHours]]-Table1[[#This Row],[SLATargetHours]])</f>
        <v/>
      </c>
    </row>
    <row r="1014" spans="1:28" x14ac:dyDescent="0.25">
      <c r="A1014" t="s">
        <v>2964</v>
      </c>
      <c r="B1014" t="s">
        <v>2126</v>
      </c>
      <c r="C1014" s="1">
        <v>45532.105069444442</v>
      </c>
      <c r="D1014" t="s">
        <v>104</v>
      </c>
      <c r="E1014" t="s">
        <v>2127</v>
      </c>
      <c r="F1014" t="s">
        <v>72</v>
      </c>
      <c r="G1014" t="s">
        <v>2128</v>
      </c>
      <c r="H1014" t="s">
        <v>54</v>
      </c>
      <c r="I1014" t="s">
        <v>55</v>
      </c>
      <c r="J1014" t="s">
        <v>83</v>
      </c>
      <c r="K1014">
        <v>8</v>
      </c>
      <c r="L1014">
        <v>0.53</v>
      </c>
      <c r="N1014" s="1"/>
      <c r="O1014" t="s">
        <v>57</v>
      </c>
      <c r="P1014">
        <v>11757.48</v>
      </c>
      <c r="Q1014" t="s">
        <v>58</v>
      </c>
      <c r="R1014" t="s">
        <v>67</v>
      </c>
      <c r="S1014" t="s">
        <v>46</v>
      </c>
      <c r="T1014" t="s">
        <v>115</v>
      </c>
      <c r="U1014" t="s">
        <v>49</v>
      </c>
      <c r="V1014" t="s">
        <v>49</v>
      </c>
      <c r="W1014" t="s">
        <v>57</v>
      </c>
      <c r="X1014">
        <f>YEAR(Table1[[#This Row],[BookingDate]])</f>
        <v>2024</v>
      </c>
      <c r="Y1014" t="str">
        <f>TEXT(Table1[[#This Row],[BookingDate]],"mmm")</f>
        <v>Aug</v>
      </c>
      <c r="Z1014" t="str">
        <f>TEXT(Table1[[#This Row],[BookingDate]],"mmm-yyy")</f>
        <v>Aug-2024</v>
      </c>
      <c r="AA1014" t="str">
        <f>IF(Table1[[#This Row],[ResolutionHours]]="","Pending",IF(Table1[[#This Row],[ResolutionHours]]&lt;=4,"0-4 Hours",IF(Table1[[#This Row],[ResolutionHours]]&lt;=8,"5-8 Hours",IF(Table1[[#This Row],[ResolutionHours]]&lt;=24,"9-24 Hours",IF(Table1[[#This Row],[ResolutionHours]]&lt;=48,"25-48 Hours","48+ Hours")))))</f>
        <v>Pending</v>
      </c>
      <c r="AB1014" t="str">
        <f>IF(Table1[[#This Row],[ResolutionHours]]="","",Table1[[#This Row],[ResolutionHours]]-Table1[[#This Row],[SLATargetHours]])</f>
        <v/>
      </c>
    </row>
    <row r="1015" spans="1:28" x14ac:dyDescent="0.25">
      <c r="A1015" t="s">
        <v>3003</v>
      </c>
      <c r="B1015" t="s">
        <v>2126</v>
      </c>
      <c r="C1015" s="1">
        <v>45532.649537037039</v>
      </c>
      <c r="D1015" t="s">
        <v>108</v>
      </c>
      <c r="E1015" t="s">
        <v>2138</v>
      </c>
      <c r="F1015" t="s">
        <v>53</v>
      </c>
      <c r="G1015" t="s">
        <v>2128</v>
      </c>
      <c r="H1015" t="s">
        <v>54</v>
      </c>
      <c r="I1015" t="s">
        <v>82</v>
      </c>
      <c r="J1015" t="s">
        <v>42</v>
      </c>
      <c r="K1015">
        <v>4</v>
      </c>
      <c r="L1015">
        <v>0.33</v>
      </c>
      <c r="N1015" s="1"/>
      <c r="O1015" t="s">
        <v>57</v>
      </c>
      <c r="P1015">
        <v>11744.41</v>
      </c>
      <c r="Q1015" t="s">
        <v>111</v>
      </c>
      <c r="R1015" t="s">
        <v>45</v>
      </c>
      <c r="S1015" t="s">
        <v>68</v>
      </c>
      <c r="T1015" t="s">
        <v>61</v>
      </c>
      <c r="U1015" t="s">
        <v>49</v>
      </c>
      <c r="V1015" t="s">
        <v>49</v>
      </c>
      <c r="W1015" t="s">
        <v>57</v>
      </c>
      <c r="X1015">
        <f>YEAR(Table1[[#This Row],[BookingDate]])</f>
        <v>2024</v>
      </c>
      <c r="Y1015" t="str">
        <f>TEXT(Table1[[#This Row],[BookingDate]],"mmm")</f>
        <v>Aug</v>
      </c>
      <c r="Z1015" t="str">
        <f>TEXT(Table1[[#This Row],[BookingDate]],"mmm-yyy")</f>
        <v>Aug-2024</v>
      </c>
      <c r="AA1015" t="str">
        <f>IF(Table1[[#This Row],[ResolutionHours]]="","Pending",IF(Table1[[#This Row],[ResolutionHours]]&lt;=4,"0-4 Hours",IF(Table1[[#This Row],[ResolutionHours]]&lt;=8,"5-8 Hours",IF(Table1[[#This Row],[ResolutionHours]]&lt;=24,"9-24 Hours",IF(Table1[[#This Row],[ResolutionHours]]&lt;=48,"25-48 Hours","48+ Hours")))))</f>
        <v>Pending</v>
      </c>
      <c r="AB1015" t="str">
        <f>IF(Table1[[#This Row],[ResolutionHours]]="","",Table1[[#This Row],[ResolutionHours]]-Table1[[#This Row],[SLATargetHours]])</f>
        <v/>
      </c>
    </row>
    <row r="1016" spans="1:28" x14ac:dyDescent="0.25">
      <c r="A1016" t="s">
        <v>1226</v>
      </c>
      <c r="B1016" t="s">
        <v>1116</v>
      </c>
      <c r="C1016" s="1">
        <v>45532.706597222219</v>
      </c>
      <c r="D1016" t="s">
        <v>87</v>
      </c>
      <c r="E1016" t="s">
        <v>1140</v>
      </c>
      <c r="F1016" t="s">
        <v>53</v>
      </c>
      <c r="G1016" t="s">
        <v>1118</v>
      </c>
      <c r="H1016" t="s">
        <v>54</v>
      </c>
      <c r="I1016" t="s">
        <v>82</v>
      </c>
      <c r="J1016" t="s">
        <v>113</v>
      </c>
      <c r="K1016">
        <v>72</v>
      </c>
      <c r="L1016">
        <v>17.55</v>
      </c>
      <c r="N1016" s="1"/>
      <c r="O1016" t="s">
        <v>57</v>
      </c>
      <c r="P1016">
        <v>11743.04</v>
      </c>
      <c r="Q1016" t="s">
        <v>58</v>
      </c>
      <c r="R1016" t="s">
        <v>114</v>
      </c>
      <c r="S1016" t="s">
        <v>79</v>
      </c>
      <c r="T1016" t="s">
        <v>69</v>
      </c>
      <c r="U1016" t="s">
        <v>49</v>
      </c>
      <c r="V1016" t="s">
        <v>49</v>
      </c>
      <c r="W1016" t="s">
        <v>57</v>
      </c>
      <c r="X1016">
        <f>YEAR(Table1[[#This Row],[BookingDate]])</f>
        <v>2024</v>
      </c>
      <c r="Y1016" t="str">
        <f>TEXT(Table1[[#This Row],[BookingDate]],"mmm")</f>
        <v>Aug</v>
      </c>
      <c r="Z1016" t="str">
        <f>TEXT(Table1[[#This Row],[BookingDate]],"mmm-yyy")</f>
        <v>Aug-2024</v>
      </c>
      <c r="AA1016" t="str">
        <f>IF(Table1[[#This Row],[ResolutionHours]]="","Pending",IF(Table1[[#This Row],[ResolutionHours]]&lt;=4,"0-4 Hours",IF(Table1[[#This Row],[ResolutionHours]]&lt;=8,"5-8 Hours",IF(Table1[[#This Row],[ResolutionHours]]&lt;=24,"9-24 Hours",IF(Table1[[#This Row],[ResolutionHours]]&lt;=48,"25-48 Hours","48+ Hours")))))</f>
        <v>Pending</v>
      </c>
      <c r="AB1016" t="str">
        <f>IF(Table1[[#This Row],[ResolutionHours]]="","",Table1[[#This Row],[ResolutionHours]]-Table1[[#This Row],[SLATargetHours]])</f>
        <v/>
      </c>
    </row>
    <row r="1017" spans="1:28" x14ac:dyDescent="0.25">
      <c r="A1017" t="s">
        <v>1143</v>
      </c>
      <c r="B1017" t="s">
        <v>1116</v>
      </c>
      <c r="C1017" s="1">
        <v>45533.0233912037</v>
      </c>
      <c r="D1017" t="s">
        <v>51</v>
      </c>
      <c r="E1017" t="s">
        <v>1129</v>
      </c>
      <c r="F1017" t="s">
        <v>53</v>
      </c>
      <c r="G1017" t="s">
        <v>1118</v>
      </c>
      <c r="H1017" t="s">
        <v>54</v>
      </c>
      <c r="I1017" t="s">
        <v>46</v>
      </c>
      <c r="J1017" t="s">
        <v>118</v>
      </c>
      <c r="K1017">
        <v>24</v>
      </c>
      <c r="L1017">
        <v>0.61</v>
      </c>
      <c r="N1017" s="1"/>
      <c r="O1017" t="s">
        <v>57</v>
      </c>
      <c r="P1017">
        <v>11735.44</v>
      </c>
      <c r="Q1017" t="s">
        <v>66</v>
      </c>
      <c r="R1017" t="s">
        <v>114</v>
      </c>
      <c r="S1017" t="s">
        <v>60</v>
      </c>
      <c r="T1017" t="s">
        <v>97</v>
      </c>
      <c r="U1017" t="s">
        <v>49</v>
      </c>
      <c r="V1017" t="s">
        <v>49</v>
      </c>
      <c r="W1017" t="s">
        <v>57</v>
      </c>
      <c r="X1017">
        <f>YEAR(Table1[[#This Row],[BookingDate]])</f>
        <v>2024</v>
      </c>
      <c r="Y1017" t="str">
        <f>TEXT(Table1[[#This Row],[BookingDate]],"mmm")</f>
        <v>Aug</v>
      </c>
      <c r="Z1017" t="str">
        <f>TEXT(Table1[[#This Row],[BookingDate]],"mmm-yyy")</f>
        <v>Aug-2024</v>
      </c>
      <c r="AA1017" t="str">
        <f>IF(Table1[[#This Row],[ResolutionHours]]="","Pending",IF(Table1[[#This Row],[ResolutionHours]]&lt;=4,"0-4 Hours",IF(Table1[[#This Row],[ResolutionHours]]&lt;=8,"5-8 Hours",IF(Table1[[#This Row],[ResolutionHours]]&lt;=24,"9-24 Hours",IF(Table1[[#This Row],[ResolutionHours]]&lt;=48,"25-48 Hours","48+ Hours")))))</f>
        <v>Pending</v>
      </c>
      <c r="AB1017" t="str">
        <f>IF(Table1[[#This Row],[ResolutionHours]]="","",Table1[[#This Row],[ResolutionHours]]-Table1[[#This Row],[SLATargetHours]])</f>
        <v/>
      </c>
    </row>
    <row r="1018" spans="1:28" x14ac:dyDescent="0.25">
      <c r="A1018" t="s">
        <v>2429</v>
      </c>
      <c r="B1018" t="s">
        <v>2126</v>
      </c>
      <c r="C1018" s="1">
        <v>45533.038495370369</v>
      </c>
      <c r="D1018" t="s">
        <v>51</v>
      </c>
      <c r="E1018" t="s">
        <v>2138</v>
      </c>
      <c r="F1018" t="s">
        <v>90</v>
      </c>
      <c r="G1018" t="s">
        <v>2128</v>
      </c>
      <c r="H1018" t="s">
        <v>40</v>
      </c>
      <c r="I1018" t="s">
        <v>46</v>
      </c>
      <c r="J1018" t="s">
        <v>106</v>
      </c>
      <c r="K1018">
        <v>24</v>
      </c>
      <c r="L1018">
        <v>0.92</v>
      </c>
      <c r="M1018">
        <v>11.39</v>
      </c>
      <c r="N1018" s="1">
        <v>45533.513048900473</v>
      </c>
      <c r="O1018" t="s">
        <v>43</v>
      </c>
      <c r="P1018">
        <v>11.39</v>
      </c>
      <c r="Q1018" t="s">
        <v>44</v>
      </c>
      <c r="R1018" t="s">
        <v>59</v>
      </c>
      <c r="S1018" t="s">
        <v>79</v>
      </c>
      <c r="T1018" t="s">
        <v>121</v>
      </c>
      <c r="U1018" t="s">
        <v>49</v>
      </c>
      <c r="V1018" t="s">
        <v>49</v>
      </c>
      <c r="W1018" t="s">
        <v>43</v>
      </c>
      <c r="X1018">
        <f>YEAR(Table1[[#This Row],[BookingDate]])</f>
        <v>2024</v>
      </c>
      <c r="Y1018" t="str">
        <f>TEXT(Table1[[#This Row],[BookingDate]],"mmm")</f>
        <v>Aug</v>
      </c>
      <c r="Z1018" t="str">
        <f>TEXT(Table1[[#This Row],[BookingDate]],"mmm-yyy")</f>
        <v>Aug-2024</v>
      </c>
      <c r="AA1018" t="str">
        <f>IF(Table1[[#This Row],[ResolutionHours]]="","Pending",IF(Table1[[#This Row],[ResolutionHours]]&lt;=4,"0-4 Hours",IF(Table1[[#This Row],[ResolutionHours]]&lt;=8,"5-8 Hours",IF(Table1[[#This Row],[ResolutionHours]]&lt;=24,"9-24 Hours",IF(Table1[[#This Row],[ResolutionHours]]&lt;=48,"25-48 Hours","48+ Hours")))))</f>
        <v>9-24 Hours</v>
      </c>
      <c r="AB1018">
        <f>IF(Table1[[#This Row],[ResolutionHours]]="","",Table1[[#This Row],[ResolutionHours]]-Table1[[#This Row],[SLATargetHours]])</f>
        <v>-12.61</v>
      </c>
    </row>
    <row r="1019" spans="1:28" x14ac:dyDescent="0.25">
      <c r="A1019" t="s">
        <v>368</v>
      </c>
      <c r="B1019" t="s">
        <v>35</v>
      </c>
      <c r="C1019" s="1">
        <v>45533.128541666672</v>
      </c>
      <c r="D1019" t="s">
        <v>36</v>
      </c>
      <c r="E1019" t="s">
        <v>37</v>
      </c>
      <c r="F1019" t="s">
        <v>126</v>
      </c>
      <c r="G1019" t="s">
        <v>39</v>
      </c>
      <c r="H1019" t="s">
        <v>40</v>
      </c>
      <c r="I1019" t="s">
        <v>41</v>
      </c>
      <c r="J1019" t="s">
        <v>91</v>
      </c>
      <c r="K1019">
        <v>48</v>
      </c>
      <c r="L1019">
        <v>6.2</v>
      </c>
      <c r="M1019">
        <v>41.34</v>
      </c>
      <c r="N1019" s="1">
        <v>45534.850855925928</v>
      </c>
      <c r="O1019" t="s">
        <v>43</v>
      </c>
      <c r="P1019">
        <v>41.34</v>
      </c>
      <c r="Q1019" t="s">
        <v>44</v>
      </c>
      <c r="R1019" t="s">
        <v>114</v>
      </c>
      <c r="S1019" t="s">
        <v>46</v>
      </c>
      <c r="T1019" t="s">
        <v>97</v>
      </c>
      <c r="U1019" t="s">
        <v>49</v>
      </c>
      <c r="V1019" t="s">
        <v>49</v>
      </c>
      <c r="W1019" t="s">
        <v>43</v>
      </c>
      <c r="X1019">
        <f>YEAR(Table1[[#This Row],[BookingDate]])</f>
        <v>2024</v>
      </c>
      <c r="Y1019" t="str">
        <f>TEXT(Table1[[#This Row],[BookingDate]],"mmm")</f>
        <v>Aug</v>
      </c>
      <c r="Z1019" t="str">
        <f>TEXT(Table1[[#This Row],[BookingDate]],"mmm-yyy")</f>
        <v>Aug-2024</v>
      </c>
      <c r="AA1019" t="str">
        <f>IF(Table1[[#This Row],[ResolutionHours]]="","Pending",IF(Table1[[#This Row],[ResolutionHours]]&lt;=4,"0-4 Hours",IF(Table1[[#This Row],[ResolutionHours]]&lt;=8,"5-8 Hours",IF(Table1[[#This Row],[ResolutionHours]]&lt;=24,"9-24 Hours",IF(Table1[[#This Row],[ResolutionHours]]&lt;=48,"25-48 Hours","48+ Hours")))))</f>
        <v>25-48 Hours</v>
      </c>
      <c r="AB1019">
        <f>IF(Table1[[#This Row],[ResolutionHours]]="","",Table1[[#This Row],[ResolutionHours]]-Table1[[#This Row],[SLATargetHours]])</f>
        <v>-6.6599999999999966</v>
      </c>
    </row>
    <row r="1020" spans="1:28" x14ac:dyDescent="0.25">
      <c r="A1020" t="s">
        <v>2803</v>
      </c>
      <c r="B1020" t="s">
        <v>2126</v>
      </c>
      <c r="C1020" s="1">
        <v>45533.367164351846</v>
      </c>
      <c r="D1020" t="s">
        <v>51</v>
      </c>
      <c r="E1020" t="s">
        <v>2130</v>
      </c>
      <c r="F1020" t="s">
        <v>38</v>
      </c>
      <c r="G1020" t="s">
        <v>2128</v>
      </c>
      <c r="H1020" t="s">
        <v>109</v>
      </c>
      <c r="I1020" t="s">
        <v>64</v>
      </c>
      <c r="J1020" t="s">
        <v>120</v>
      </c>
      <c r="K1020">
        <v>24</v>
      </c>
      <c r="L1020">
        <v>2.58</v>
      </c>
      <c r="M1020">
        <v>22.52</v>
      </c>
      <c r="N1020" s="1">
        <v>45534.305648043977</v>
      </c>
      <c r="O1020" t="s">
        <v>43</v>
      </c>
      <c r="P1020">
        <v>22.52</v>
      </c>
      <c r="Q1020" t="s">
        <v>58</v>
      </c>
      <c r="R1020" t="s">
        <v>59</v>
      </c>
      <c r="S1020" t="s">
        <v>60</v>
      </c>
      <c r="T1020" t="s">
        <v>121</v>
      </c>
      <c r="U1020" t="s">
        <v>49</v>
      </c>
      <c r="V1020" t="s">
        <v>49</v>
      </c>
      <c r="W1020" t="s">
        <v>43</v>
      </c>
      <c r="X1020">
        <f>YEAR(Table1[[#This Row],[BookingDate]])</f>
        <v>2024</v>
      </c>
      <c r="Y1020" t="str">
        <f>TEXT(Table1[[#This Row],[BookingDate]],"mmm")</f>
        <v>Aug</v>
      </c>
      <c r="Z1020" t="str">
        <f>TEXT(Table1[[#This Row],[BookingDate]],"mmm-yyy")</f>
        <v>Aug-2024</v>
      </c>
      <c r="AA1020" t="str">
        <f>IF(Table1[[#This Row],[ResolutionHours]]="","Pending",IF(Table1[[#This Row],[ResolutionHours]]&lt;=4,"0-4 Hours",IF(Table1[[#This Row],[ResolutionHours]]&lt;=8,"5-8 Hours",IF(Table1[[#This Row],[ResolutionHours]]&lt;=24,"9-24 Hours",IF(Table1[[#This Row],[ResolutionHours]]&lt;=48,"25-48 Hours","48+ Hours")))))</f>
        <v>9-24 Hours</v>
      </c>
      <c r="AB1020">
        <f>IF(Table1[[#This Row],[ResolutionHours]]="","",Table1[[#This Row],[ResolutionHours]]-Table1[[#This Row],[SLATargetHours]])</f>
        <v>-1.4800000000000004</v>
      </c>
    </row>
    <row r="1021" spans="1:28" x14ac:dyDescent="0.25">
      <c r="A1021" t="s">
        <v>191</v>
      </c>
      <c r="B1021" t="s">
        <v>35</v>
      </c>
      <c r="C1021" s="1">
        <v>45533.373506944437</v>
      </c>
      <c r="D1021" t="s">
        <v>87</v>
      </c>
      <c r="E1021" t="s">
        <v>37</v>
      </c>
      <c r="F1021" t="s">
        <v>53</v>
      </c>
      <c r="G1021" t="s">
        <v>39</v>
      </c>
      <c r="H1021" t="s">
        <v>40</v>
      </c>
      <c r="I1021" t="s">
        <v>73</v>
      </c>
      <c r="J1021" t="s">
        <v>110</v>
      </c>
      <c r="K1021">
        <v>72</v>
      </c>
      <c r="L1021">
        <v>4.91</v>
      </c>
      <c r="M1021">
        <v>69.08</v>
      </c>
      <c r="N1021" s="1">
        <v>45536.251757303238</v>
      </c>
      <c r="O1021" t="s">
        <v>43</v>
      </c>
      <c r="P1021">
        <v>69.08</v>
      </c>
      <c r="Q1021" t="s">
        <v>58</v>
      </c>
      <c r="R1021" t="s">
        <v>92</v>
      </c>
      <c r="S1021" t="s">
        <v>60</v>
      </c>
      <c r="T1021" t="s">
        <v>100</v>
      </c>
      <c r="U1021" t="s">
        <v>49</v>
      </c>
      <c r="V1021" t="s">
        <v>49</v>
      </c>
      <c r="W1021" t="s">
        <v>43</v>
      </c>
      <c r="X1021">
        <f>YEAR(Table1[[#This Row],[BookingDate]])</f>
        <v>2024</v>
      </c>
      <c r="Y1021" t="str">
        <f>TEXT(Table1[[#This Row],[BookingDate]],"mmm")</f>
        <v>Aug</v>
      </c>
      <c r="Z1021" t="str">
        <f>TEXT(Table1[[#This Row],[BookingDate]],"mmm-yyy")</f>
        <v>Aug-2024</v>
      </c>
      <c r="AA1021" t="str">
        <f>IF(Table1[[#This Row],[ResolutionHours]]="","Pending",IF(Table1[[#This Row],[ResolutionHours]]&lt;=4,"0-4 Hours",IF(Table1[[#This Row],[ResolutionHours]]&lt;=8,"5-8 Hours",IF(Table1[[#This Row],[ResolutionHours]]&lt;=24,"9-24 Hours",IF(Table1[[#This Row],[ResolutionHours]]&lt;=48,"25-48 Hours","48+ Hours")))))</f>
        <v>48+ Hours</v>
      </c>
      <c r="AB1021">
        <f>IF(Table1[[#This Row],[ResolutionHours]]="","",Table1[[#This Row],[ResolutionHours]]-Table1[[#This Row],[SLATargetHours]])</f>
        <v>-2.9200000000000017</v>
      </c>
    </row>
    <row r="1022" spans="1:28" x14ac:dyDescent="0.25">
      <c r="A1022" t="s">
        <v>1608</v>
      </c>
      <c r="B1022" t="s">
        <v>1116</v>
      </c>
      <c r="C1022" s="1">
        <v>45533.601168981477</v>
      </c>
      <c r="D1022" t="s">
        <v>51</v>
      </c>
      <c r="E1022" t="s">
        <v>1140</v>
      </c>
      <c r="F1022" t="s">
        <v>95</v>
      </c>
      <c r="G1022" t="s">
        <v>1118</v>
      </c>
      <c r="H1022" t="s">
        <v>54</v>
      </c>
      <c r="I1022" t="s">
        <v>64</v>
      </c>
      <c r="J1022" t="s">
        <v>74</v>
      </c>
      <c r="K1022">
        <v>24</v>
      </c>
      <c r="L1022">
        <v>4.0999999999999996</v>
      </c>
      <c r="N1022" s="1"/>
      <c r="O1022" t="s">
        <v>57</v>
      </c>
      <c r="P1022">
        <v>11721.57</v>
      </c>
      <c r="Q1022" t="s">
        <v>66</v>
      </c>
      <c r="R1022" t="s">
        <v>92</v>
      </c>
      <c r="S1022" t="s">
        <v>46</v>
      </c>
      <c r="T1022" t="s">
        <v>85</v>
      </c>
      <c r="U1022" t="s">
        <v>49</v>
      </c>
      <c r="V1022" t="s">
        <v>48</v>
      </c>
      <c r="W1022" t="s">
        <v>57</v>
      </c>
      <c r="X1022">
        <f>YEAR(Table1[[#This Row],[BookingDate]])</f>
        <v>2024</v>
      </c>
      <c r="Y1022" t="str">
        <f>TEXT(Table1[[#This Row],[BookingDate]],"mmm")</f>
        <v>Aug</v>
      </c>
      <c r="Z1022" t="str">
        <f>TEXT(Table1[[#This Row],[BookingDate]],"mmm-yyy")</f>
        <v>Aug-2024</v>
      </c>
      <c r="AA1022" t="str">
        <f>IF(Table1[[#This Row],[ResolutionHours]]="","Pending",IF(Table1[[#This Row],[ResolutionHours]]&lt;=4,"0-4 Hours",IF(Table1[[#This Row],[ResolutionHours]]&lt;=8,"5-8 Hours",IF(Table1[[#This Row],[ResolutionHours]]&lt;=24,"9-24 Hours",IF(Table1[[#This Row],[ResolutionHours]]&lt;=48,"25-48 Hours","48+ Hours")))))</f>
        <v>Pending</v>
      </c>
      <c r="AB1022" t="str">
        <f>IF(Table1[[#This Row],[ResolutionHours]]="","",Table1[[#This Row],[ResolutionHours]]-Table1[[#This Row],[SLATargetHours]])</f>
        <v/>
      </c>
    </row>
    <row r="1023" spans="1:28" x14ac:dyDescent="0.25">
      <c r="A1023" t="s">
        <v>2236</v>
      </c>
      <c r="B1023" t="s">
        <v>2126</v>
      </c>
      <c r="C1023" s="1">
        <v>45533.896261574067</v>
      </c>
      <c r="D1023" t="s">
        <v>51</v>
      </c>
      <c r="E1023" t="s">
        <v>2127</v>
      </c>
      <c r="F1023" t="s">
        <v>130</v>
      </c>
      <c r="G1023" t="s">
        <v>2128</v>
      </c>
      <c r="H1023" t="s">
        <v>40</v>
      </c>
      <c r="I1023" t="s">
        <v>73</v>
      </c>
      <c r="J1023" t="s">
        <v>152</v>
      </c>
      <c r="K1023">
        <v>24</v>
      </c>
      <c r="L1023">
        <v>1.39</v>
      </c>
      <c r="M1023">
        <v>9.32</v>
      </c>
      <c r="N1023" s="1">
        <v>45534.284553090278</v>
      </c>
      <c r="O1023" t="s">
        <v>43</v>
      </c>
      <c r="P1023">
        <v>9.32</v>
      </c>
      <c r="Q1023" t="s">
        <v>66</v>
      </c>
      <c r="R1023" t="s">
        <v>114</v>
      </c>
      <c r="S1023" t="s">
        <v>68</v>
      </c>
      <c r="T1023" t="s">
        <v>115</v>
      </c>
      <c r="U1023" t="s">
        <v>49</v>
      </c>
      <c r="V1023" t="s">
        <v>49</v>
      </c>
      <c r="W1023" t="s">
        <v>43</v>
      </c>
      <c r="X1023">
        <f>YEAR(Table1[[#This Row],[BookingDate]])</f>
        <v>2024</v>
      </c>
      <c r="Y1023" t="str">
        <f>TEXT(Table1[[#This Row],[BookingDate]],"mmm")</f>
        <v>Aug</v>
      </c>
      <c r="Z1023" t="str">
        <f>TEXT(Table1[[#This Row],[BookingDate]],"mmm-yyy")</f>
        <v>Aug-2024</v>
      </c>
      <c r="AA1023" t="str">
        <f>IF(Table1[[#This Row],[ResolutionHours]]="","Pending",IF(Table1[[#This Row],[ResolutionHours]]&lt;=4,"0-4 Hours",IF(Table1[[#This Row],[ResolutionHours]]&lt;=8,"5-8 Hours",IF(Table1[[#This Row],[ResolutionHours]]&lt;=24,"9-24 Hours",IF(Table1[[#This Row],[ResolutionHours]]&lt;=48,"25-48 Hours","48+ Hours")))))</f>
        <v>9-24 Hours</v>
      </c>
      <c r="AB1023">
        <f>IF(Table1[[#This Row],[ResolutionHours]]="","",Table1[[#This Row],[ResolutionHours]]-Table1[[#This Row],[SLATargetHours]])</f>
        <v>-14.68</v>
      </c>
    </row>
    <row r="1024" spans="1:28" x14ac:dyDescent="0.25">
      <c r="A1024" t="s">
        <v>408</v>
      </c>
      <c r="B1024" t="s">
        <v>35</v>
      </c>
      <c r="C1024" s="1">
        <v>45534.376932870371</v>
      </c>
      <c r="D1024" t="s">
        <v>36</v>
      </c>
      <c r="E1024" t="s">
        <v>77</v>
      </c>
      <c r="F1024" t="s">
        <v>130</v>
      </c>
      <c r="G1024" t="s">
        <v>39</v>
      </c>
      <c r="H1024" t="s">
        <v>109</v>
      </c>
      <c r="I1024" t="s">
        <v>64</v>
      </c>
      <c r="J1024" t="s">
        <v>110</v>
      </c>
      <c r="K1024">
        <v>48</v>
      </c>
      <c r="L1024">
        <v>8.1300000000000008</v>
      </c>
      <c r="M1024">
        <v>117.69</v>
      </c>
      <c r="N1024" s="1">
        <v>45539.280710520827</v>
      </c>
      <c r="O1024" t="s">
        <v>128</v>
      </c>
      <c r="P1024">
        <v>117.69</v>
      </c>
      <c r="Q1024" t="s">
        <v>58</v>
      </c>
      <c r="R1024" t="s">
        <v>45</v>
      </c>
      <c r="S1024" t="s">
        <v>60</v>
      </c>
      <c r="T1024" t="s">
        <v>85</v>
      </c>
      <c r="U1024" t="s">
        <v>49</v>
      </c>
      <c r="V1024" t="s">
        <v>49</v>
      </c>
      <c r="W1024" t="s">
        <v>128</v>
      </c>
      <c r="X1024">
        <f>YEAR(Table1[[#This Row],[BookingDate]])</f>
        <v>2024</v>
      </c>
      <c r="Y1024" t="str">
        <f>TEXT(Table1[[#This Row],[BookingDate]],"mmm")</f>
        <v>Aug</v>
      </c>
      <c r="Z1024" t="str">
        <f>TEXT(Table1[[#This Row],[BookingDate]],"mmm-yyy")</f>
        <v>Aug-2024</v>
      </c>
      <c r="AA1024" t="str">
        <f>IF(Table1[[#This Row],[ResolutionHours]]="","Pending",IF(Table1[[#This Row],[ResolutionHours]]&lt;=4,"0-4 Hours",IF(Table1[[#This Row],[ResolutionHours]]&lt;=8,"5-8 Hours",IF(Table1[[#This Row],[ResolutionHours]]&lt;=24,"9-24 Hours",IF(Table1[[#This Row],[ResolutionHours]]&lt;=48,"25-48 Hours","48+ Hours")))))</f>
        <v>48+ Hours</v>
      </c>
      <c r="AB1024">
        <f>IF(Table1[[#This Row],[ResolutionHours]]="","",Table1[[#This Row],[ResolutionHours]]-Table1[[#This Row],[SLATargetHours]])</f>
        <v>69.69</v>
      </c>
    </row>
    <row r="1025" spans="1:28" x14ac:dyDescent="0.25">
      <c r="A1025" t="s">
        <v>2432</v>
      </c>
      <c r="B1025" t="s">
        <v>2126</v>
      </c>
      <c r="C1025" s="1">
        <v>45534.701122685183</v>
      </c>
      <c r="D1025" t="s">
        <v>51</v>
      </c>
      <c r="E1025" t="s">
        <v>2153</v>
      </c>
      <c r="F1025" t="s">
        <v>90</v>
      </c>
      <c r="G1025" t="s">
        <v>2128</v>
      </c>
      <c r="H1025" t="s">
        <v>54</v>
      </c>
      <c r="I1025" t="s">
        <v>46</v>
      </c>
      <c r="J1025" t="s">
        <v>110</v>
      </c>
      <c r="K1025">
        <v>24</v>
      </c>
      <c r="L1025">
        <v>2.79</v>
      </c>
      <c r="N1025" s="1"/>
      <c r="O1025" t="s">
        <v>57</v>
      </c>
      <c r="P1025">
        <v>11695.17</v>
      </c>
      <c r="Q1025" t="s">
        <v>44</v>
      </c>
      <c r="R1025" t="s">
        <v>114</v>
      </c>
      <c r="S1025" t="s">
        <v>79</v>
      </c>
      <c r="T1025" t="s">
        <v>69</v>
      </c>
      <c r="U1025" t="s">
        <v>49</v>
      </c>
      <c r="V1025" t="s">
        <v>49</v>
      </c>
      <c r="W1025" t="s">
        <v>57</v>
      </c>
      <c r="X1025">
        <f>YEAR(Table1[[#This Row],[BookingDate]])</f>
        <v>2024</v>
      </c>
      <c r="Y1025" t="str">
        <f>TEXT(Table1[[#This Row],[BookingDate]],"mmm")</f>
        <v>Aug</v>
      </c>
      <c r="Z1025" t="str">
        <f>TEXT(Table1[[#This Row],[BookingDate]],"mmm-yyy")</f>
        <v>Aug-2024</v>
      </c>
      <c r="AA1025" t="str">
        <f>IF(Table1[[#This Row],[ResolutionHours]]="","Pending",IF(Table1[[#This Row],[ResolutionHours]]&lt;=4,"0-4 Hours",IF(Table1[[#This Row],[ResolutionHours]]&lt;=8,"5-8 Hours",IF(Table1[[#This Row],[ResolutionHours]]&lt;=24,"9-24 Hours",IF(Table1[[#This Row],[ResolutionHours]]&lt;=48,"25-48 Hours","48+ Hours")))))</f>
        <v>Pending</v>
      </c>
      <c r="AB1025" t="str">
        <f>IF(Table1[[#This Row],[ResolutionHours]]="","",Table1[[#This Row],[ResolutionHours]]-Table1[[#This Row],[SLATargetHours]])</f>
        <v/>
      </c>
    </row>
    <row r="1026" spans="1:28" x14ac:dyDescent="0.25">
      <c r="A1026" t="s">
        <v>2326</v>
      </c>
      <c r="B1026" t="s">
        <v>2126</v>
      </c>
      <c r="C1026" s="1">
        <v>45535.030810185177</v>
      </c>
      <c r="D1026" t="s">
        <v>36</v>
      </c>
      <c r="E1026" t="s">
        <v>2153</v>
      </c>
      <c r="F1026" t="s">
        <v>130</v>
      </c>
      <c r="G1026" t="s">
        <v>2128</v>
      </c>
      <c r="H1026" t="s">
        <v>54</v>
      </c>
      <c r="I1026" t="s">
        <v>41</v>
      </c>
      <c r="J1026" t="s">
        <v>120</v>
      </c>
      <c r="K1026">
        <v>48</v>
      </c>
      <c r="L1026">
        <v>4.4400000000000004</v>
      </c>
      <c r="N1026" s="1"/>
      <c r="O1026" t="s">
        <v>57</v>
      </c>
      <c r="P1026">
        <v>11687.26</v>
      </c>
      <c r="Q1026" t="s">
        <v>44</v>
      </c>
      <c r="R1026" t="s">
        <v>67</v>
      </c>
      <c r="S1026" t="s">
        <v>96</v>
      </c>
      <c r="T1026" t="s">
        <v>75</v>
      </c>
      <c r="U1026" t="s">
        <v>49</v>
      </c>
      <c r="V1026" t="s">
        <v>49</v>
      </c>
      <c r="W1026" t="s">
        <v>57</v>
      </c>
      <c r="X1026">
        <f>YEAR(Table1[[#This Row],[BookingDate]])</f>
        <v>2024</v>
      </c>
      <c r="Y1026" t="str">
        <f>TEXT(Table1[[#This Row],[BookingDate]],"mmm")</f>
        <v>Aug</v>
      </c>
      <c r="Z1026" t="str">
        <f>TEXT(Table1[[#This Row],[BookingDate]],"mmm-yyy")</f>
        <v>Aug-2024</v>
      </c>
      <c r="AA1026" t="str">
        <f>IF(Table1[[#This Row],[ResolutionHours]]="","Pending",IF(Table1[[#This Row],[ResolutionHours]]&lt;=4,"0-4 Hours",IF(Table1[[#This Row],[ResolutionHours]]&lt;=8,"5-8 Hours",IF(Table1[[#This Row],[ResolutionHours]]&lt;=24,"9-24 Hours",IF(Table1[[#This Row],[ResolutionHours]]&lt;=48,"25-48 Hours","48+ Hours")))))</f>
        <v>Pending</v>
      </c>
      <c r="AB1026" t="str">
        <f>IF(Table1[[#This Row],[ResolutionHours]]="","",Table1[[#This Row],[ResolutionHours]]-Table1[[#This Row],[SLATargetHours]])</f>
        <v/>
      </c>
    </row>
    <row r="1027" spans="1:28" x14ac:dyDescent="0.25">
      <c r="A1027" t="s">
        <v>2025</v>
      </c>
      <c r="B1027" t="s">
        <v>1116</v>
      </c>
      <c r="C1027" s="1">
        <v>45535.066840277781</v>
      </c>
      <c r="D1027" t="s">
        <v>36</v>
      </c>
      <c r="E1027" t="s">
        <v>1120</v>
      </c>
      <c r="F1027" t="s">
        <v>95</v>
      </c>
      <c r="G1027" t="s">
        <v>1118</v>
      </c>
      <c r="H1027" t="s">
        <v>54</v>
      </c>
      <c r="I1027" t="s">
        <v>41</v>
      </c>
      <c r="J1027" t="s">
        <v>106</v>
      </c>
      <c r="K1027">
        <v>48</v>
      </c>
      <c r="L1027">
        <v>3.05</v>
      </c>
      <c r="N1027" s="1"/>
      <c r="O1027" t="s">
        <v>57</v>
      </c>
      <c r="P1027">
        <v>11686.4</v>
      </c>
      <c r="Q1027" t="s">
        <v>58</v>
      </c>
      <c r="R1027" t="s">
        <v>114</v>
      </c>
      <c r="S1027" t="s">
        <v>79</v>
      </c>
      <c r="T1027" t="s">
        <v>47</v>
      </c>
      <c r="U1027" t="s">
        <v>49</v>
      </c>
      <c r="V1027" t="s">
        <v>49</v>
      </c>
      <c r="W1027" t="s">
        <v>57</v>
      </c>
      <c r="X1027">
        <f>YEAR(Table1[[#This Row],[BookingDate]])</f>
        <v>2024</v>
      </c>
      <c r="Y1027" t="str">
        <f>TEXT(Table1[[#This Row],[BookingDate]],"mmm")</f>
        <v>Aug</v>
      </c>
      <c r="Z1027" t="str">
        <f>TEXT(Table1[[#This Row],[BookingDate]],"mmm-yyy")</f>
        <v>Aug-2024</v>
      </c>
      <c r="AA1027" t="str">
        <f>IF(Table1[[#This Row],[ResolutionHours]]="","Pending",IF(Table1[[#This Row],[ResolutionHours]]&lt;=4,"0-4 Hours",IF(Table1[[#This Row],[ResolutionHours]]&lt;=8,"5-8 Hours",IF(Table1[[#This Row],[ResolutionHours]]&lt;=24,"9-24 Hours",IF(Table1[[#This Row],[ResolutionHours]]&lt;=48,"25-48 Hours","48+ Hours")))))</f>
        <v>Pending</v>
      </c>
      <c r="AB1027" t="str">
        <f>IF(Table1[[#This Row],[ResolutionHours]]="","",Table1[[#This Row],[ResolutionHours]]-Table1[[#This Row],[SLATargetHours]])</f>
        <v/>
      </c>
    </row>
    <row r="1028" spans="1:28" x14ac:dyDescent="0.25">
      <c r="A1028" t="s">
        <v>2597</v>
      </c>
      <c r="B1028" t="s">
        <v>2126</v>
      </c>
      <c r="C1028" s="1">
        <v>45535.521793981483</v>
      </c>
      <c r="D1028" t="s">
        <v>36</v>
      </c>
      <c r="E1028" t="s">
        <v>2130</v>
      </c>
      <c r="F1028" t="s">
        <v>130</v>
      </c>
      <c r="G1028" t="s">
        <v>2128</v>
      </c>
      <c r="H1028" t="s">
        <v>63</v>
      </c>
      <c r="I1028" t="s">
        <v>82</v>
      </c>
      <c r="J1028" t="s">
        <v>88</v>
      </c>
      <c r="K1028">
        <v>48</v>
      </c>
      <c r="L1028">
        <v>3.61</v>
      </c>
      <c r="N1028" s="1"/>
      <c r="O1028" t="s">
        <v>57</v>
      </c>
      <c r="P1028">
        <v>11675.48</v>
      </c>
      <c r="Q1028" t="s">
        <v>58</v>
      </c>
      <c r="R1028" t="s">
        <v>45</v>
      </c>
      <c r="S1028" t="s">
        <v>79</v>
      </c>
      <c r="T1028" t="s">
        <v>61</v>
      </c>
      <c r="U1028" t="s">
        <v>49</v>
      </c>
      <c r="V1028" t="s">
        <v>49</v>
      </c>
      <c r="W1028" t="s">
        <v>57</v>
      </c>
      <c r="X1028">
        <f>YEAR(Table1[[#This Row],[BookingDate]])</f>
        <v>2024</v>
      </c>
      <c r="Y1028" t="str">
        <f>TEXT(Table1[[#This Row],[BookingDate]],"mmm")</f>
        <v>Aug</v>
      </c>
      <c r="Z1028" t="str">
        <f>TEXT(Table1[[#This Row],[BookingDate]],"mmm-yyy")</f>
        <v>Aug-2024</v>
      </c>
      <c r="AA1028" t="str">
        <f>IF(Table1[[#This Row],[ResolutionHours]]="","Pending",IF(Table1[[#This Row],[ResolutionHours]]&lt;=4,"0-4 Hours",IF(Table1[[#This Row],[ResolutionHours]]&lt;=8,"5-8 Hours",IF(Table1[[#This Row],[ResolutionHours]]&lt;=24,"9-24 Hours",IF(Table1[[#This Row],[ResolutionHours]]&lt;=48,"25-48 Hours","48+ Hours")))))</f>
        <v>Pending</v>
      </c>
      <c r="AB1028" t="str">
        <f>IF(Table1[[#This Row],[ResolutionHours]]="","",Table1[[#This Row],[ResolutionHours]]-Table1[[#This Row],[SLATargetHours]])</f>
        <v/>
      </c>
    </row>
    <row r="1029" spans="1:28" x14ac:dyDescent="0.25">
      <c r="A1029" t="s">
        <v>2216</v>
      </c>
      <c r="B1029" t="s">
        <v>2126</v>
      </c>
      <c r="C1029" s="1">
        <v>45535.766944444447</v>
      </c>
      <c r="D1029" t="s">
        <v>87</v>
      </c>
      <c r="E1029" t="s">
        <v>2134</v>
      </c>
      <c r="F1029" t="s">
        <v>95</v>
      </c>
      <c r="G1029" t="s">
        <v>2128</v>
      </c>
      <c r="H1029" t="s">
        <v>40</v>
      </c>
      <c r="I1029" t="s">
        <v>55</v>
      </c>
      <c r="J1029" t="s">
        <v>157</v>
      </c>
      <c r="K1029">
        <v>72</v>
      </c>
      <c r="L1029">
        <v>0.89</v>
      </c>
      <c r="M1029">
        <v>93.55</v>
      </c>
      <c r="N1029" s="1">
        <v>45539.664966157397</v>
      </c>
      <c r="O1029" t="s">
        <v>128</v>
      </c>
      <c r="P1029">
        <v>93.55</v>
      </c>
      <c r="Q1029" t="s">
        <v>66</v>
      </c>
      <c r="R1029" t="s">
        <v>114</v>
      </c>
      <c r="S1029" t="s">
        <v>60</v>
      </c>
      <c r="T1029" t="s">
        <v>61</v>
      </c>
      <c r="U1029" t="s">
        <v>49</v>
      </c>
      <c r="V1029" t="s">
        <v>49</v>
      </c>
      <c r="W1029" t="s">
        <v>128</v>
      </c>
      <c r="X1029">
        <f>YEAR(Table1[[#This Row],[BookingDate]])</f>
        <v>2024</v>
      </c>
      <c r="Y1029" t="str">
        <f>TEXT(Table1[[#This Row],[BookingDate]],"mmm")</f>
        <v>Aug</v>
      </c>
      <c r="Z1029" t="str">
        <f>TEXT(Table1[[#This Row],[BookingDate]],"mmm-yyy")</f>
        <v>Aug-2024</v>
      </c>
      <c r="AA1029" t="str">
        <f>IF(Table1[[#This Row],[ResolutionHours]]="","Pending",IF(Table1[[#This Row],[ResolutionHours]]&lt;=4,"0-4 Hours",IF(Table1[[#This Row],[ResolutionHours]]&lt;=8,"5-8 Hours",IF(Table1[[#This Row],[ResolutionHours]]&lt;=24,"9-24 Hours",IF(Table1[[#This Row],[ResolutionHours]]&lt;=48,"25-48 Hours","48+ Hours")))))</f>
        <v>48+ Hours</v>
      </c>
      <c r="AB1029">
        <f>IF(Table1[[#This Row],[ResolutionHours]]="","",Table1[[#This Row],[ResolutionHours]]-Table1[[#This Row],[SLATargetHours]])</f>
        <v>21.549999999999997</v>
      </c>
    </row>
    <row r="1030" spans="1:28" x14ac:dyDescent="0.25">
      <c r="A1030" t="s">
        <v>852</v>
      </c>
      <c r="B1030" t="s">
        <v>35</v>
      </c>
      <c r="C1030" s="1">
        <v>45535.889189814807</v>
      </c>
      <c r="D1030" t="s">
        <v>36</v>
      </c>
      <c r="E1030" t="s">
        <v>123</v>
      </c>
      <c r="F1030" t="s">
        <v>90</v>
      </c>
      <c r="G1030" t="s">
        <v>39</v>
      </c>
      <c r="H1030" t="s">
        <v>54</v>
      </c>
      <c r="I1030" t="s">
        <v>41</v>
      </c>
      <c r="J1030" t="s">
        <v>42</v>
      </c>
      <c r="K1030">
        <v>48</v>
      </c>
      <c r="L1030">
        <v>7.64</v>
      </c>
      <c r="N1030" s="1"/>
      <c r="O1030" t="s">
        <v>57</v>
      </c>
      <c r="P1030">
        <v>11666.66</v>
      </c>
      <c r="Q1030" t="s">
        <v>44</v>
      </c>
      <c r="R1030" t="s">
        <v>59</v>
      </c>
      <c r="S1030" t="s">
        <v>60</v>
      </c>
      <c r="T1030" t="s">
        <v>61</v>
      </c>
      <c r="U1030" t="s">
        <v>49</v>
      </c>
      <c r="V1030" t="s">
        <v>49</v>
      </c>
      <c r="W1030" t="s">
        <v>57</v>
      </c>
      <c r="X1030">
        <f>YEAR(Table1[[#This Row],[BookingDate]])</f>
        <v>2024</v>
      </c>
      <c r="Y1030" t="str">
        <f>TEXT(Table1[[#This Row],[BookingDate]],"mmm")</f>
        <v>Aug</v>
      </c>
      <c r="Z1030" t="str">
        <f>TEXT(Table1[[#This Row],[BookingDate]],"mmm-yyy")</f>
        <v>Aug-2024</v>
      </c>
      <c r="AA1030" t="str">
        <f>IF(Table1[[#This Row],[ResolutionHours]]="","Pending",IF(Table1[[#This Row],[ResolutionHours]]&lt;=4,"0-4 Hours",IF(Table1[[#This Row],[ResolutionHours]]&lt;=8,"5-8 Hours",IF(Table1[[#This Row],[ResolutionHours]]&lt;=24,"9-24 Hours",IF(Table1[[#This Row],[ResolutionHours]]&lt;=48,"25-48 Hours","48+ Hours")))))</f>
        <v>Pending</v>
      </c>
      <c r="AB1030" t="str">
        <f>IF(Table1[[#This Row],[ResolutionHours]]="","",Table1[[#This Row],[ResolutionHours]]-Table1[[#This Row],[SLATargetHours]])</f>
        <v/>
      </c>
    </row>
    <row r="1031" spans="1:28" x14ac:dyDescent="0.25">
      <c r="A1031" t="s">
        <v>2294</v>
      </c>
      <c r="B1031" t="s">
        <v>2126</v>
      </c>
      <c r="C1031" s="1">
        <v>45536.070972222216</v>
      </c>
      <c r="D1031" t="s">
        <v>51</v>
      </c>
      <c r="E1031" t="s">
        <v>2127</v>
      </c>
      <c r="F1031" t="s">
        <v>130</v>
      </c>
      <c r="G1031" t="s">
        <v>2128</v>
      </c>
      <c r="H1031" t="s">
        <v>54</v>
      </c>
      <c r="I1031" t="s">
        <v>73</v>
      </c>
      <c r="J1031" t="s">
        <v>78</v>
      </c>
      <c r="K1031">
        <v>24</v>
      </c>
      <c r="L1031">
        <v>5.42</v>
      </c>
      <c r="N1031" s="1"/>
      <c r="O1031" t="s">
        <v>57</v>
      </c>
      <c r="P1031">
        <v>11662.3</v>
      </c>
      <c r="Q1031" t="s">
        <v>58</v>
      </c>
      <c r="R1031" t="s">
        <v>67</v>
      </c>
      <c r="S1031" t="s">
        <v>68</v>
      </c>
      <c r="T1031" t="s">
        <v>47</v>
      </c>
      <c r="U1031" t="s">
        <v>49</v>
      </c>
      <c r="V1031" t="s">
        <v>49</v>
      </c>
      <c r="W1031" t="s">
        <v>57</v>
      </c>
      <c r="X1031">
        <f>YEAR(Table1[[#This Row],[BookingDate]])</f>
        <v>2024</v>
      </c>
      <c r="Y1031" t="str">
        <f>TEXT(Table1[[#This Row],[BookingDate]],"mmm")</f>
        <v>Sep</v>
      </c>
      <c r="Z1031" t="str">
        <f>TEXT(Table1[[#This Row],[BookingDate]],"mmm-yyy")</f>
        <v>Sep-2024</v>
      </c>
      <c r="AA1031" t="str">
        <f>IF(Table1[[#This Row],[ResolutionHours]]="","Pending",IF(Table1[[#This Row],[ResolutionHours]]&lt;=4,"0-4 Hours",IF(Table1[[#This Row],[ResolutionHours]]&lt;=8,"5-8 Hours",IF(Table1[[#This Row],[ResolutionHours]]&lt;=24,"9-24 Hours",IF(Table1[[#This Row],[ResolutionHours]]&lt;=48,"25-48 Hours","48+ Hours")))))</f>
        <v>Pending</v>
      </c>
      <c r="AB1031" t="str">
        <f>IF(Table1[[#This Row],[ResolutionHours]]="","",Table1[[#This Row],[ResolutionHours]]-Table1[[#This Row],[SLATargetHours]])</f>
        <v/>
      </c>
    </row>
    <row r="1032" spans="1:28" x14ac:dyDescent="0.25">
      <c r="A1032" t="s">
        <v>601</v>
      </c>
      <c r="B1032" t="s">
        <v>35</v>
      </c>
      <c r="C1032" s="1">
        <v>45536.332499999997</v>
      </c>
      <c r="D1032" t="s">
        <v>36</v>
      </c>
      <c r="E1032" t="s">
        <v>37</v>
      </c>
      <c r="F1032" t="s">
        <v>72</v>
      </c>
      <c r="G1032" t="s">
        <v>39</v>
      </c>
      <c r="H1032" t="s">
        <v>54</v>
      </c>
      <c r="I1032" t="s">
        <v>82</v>
      </c>
      <c r="J1032" t="s">
        <v>113</v>
      </c>
      <c r="K1032">
        <v>48</v>
      </c>
      <c r="L1032">
        <v>2.62</v>
      </c>
      <c r="N1032" s="1"/>
      <c r="O1032" t="s">
        <v>57</v>
      </c>
      <c r="P1032">
        <v>11656.02</v>
      </c>
      <c r="Q1032" t="s">
        <v>66</v>
      </c>
      <c r="R1032" t="s">
        <v>67</v>
      </c>
      <c r="S1032" t="s">
        <v>60</v>
      </c>
      <c r="T1032" t="s">
        <v>97</v>
      </c>
      <c r="U1032" t="s">
        <v>49</v>
      </c>
      <c r="V1032" t="s">
        <v>49</v>
      </c>
      <c r="W1032" t="s">
        <v>57</v>
      </c>
      <c r="X1032">
        <f>YEAR(Table1[[#This Row],[BookingDate]])</f>
        <v>2024</v>
      </c>
      <c r="Y1032" t="str">
        <f>TEXT(Table1[[#This Row],[BookingDate]],"mmm")</f>
        <v>Sep</v>
      </c>
      <c r="Z1032" t="str">
        <f>TEXT(Table1[[#This Row],[BookingDate]],"mmm-yyy")</f>
        <v>Sep-2024</v>
      </c>
      <c r="AA1032" t="str">
        <f>IF(Table1[[#This Row],[ResolutionHours]]="","Pending",IF(Table1[[#This Row],[ResolutionHours]]&lt;=4,"0-4 Hours",IF(Table1[[#This Row],[ResolutionHours]]&lt;=8,"5-8 Hours",IF(Table1[[#This Row],[ResolutionHours]]&lt;=24,"9-24 Hours",IF(Table1[[#This Row],[ResolutionHours]]&lt;=48,"25-48 Hours","48+ Hours")))))</f>
        <v>Pending</v>
      </c>
      <c r="AB1032" t="str">
        <f>IF(Table1[[#This Row],[ResolutionHours]]="","",Table1[[#This Row],[ResolutionHours]]-Table1[[#This Row],[SLATargetHours]])</f>
        <v/>
      </c>
    </row>
    <row r="1033" spans="1:28" x14ac:dyDescent="0.25">
      <c r="A1033" t="s">
        <v>283</v>
      </c>
      <c r="B1033" t="s">
        <v>35</v>
      </c>
      <c r="C1033" s="1">
        <v>45536.367037037038</v>
      </c>
      <c r="D1033" t="s">
        <v>36</v>
      </c>
      <c r="E1033" t="s">
        <v>123</v>
      </c>
      <c r="F1033" t="s">
        <v>130</v>
      </c>
      <c r="G1033" t="s">
        <v>39</v>
      </c>
      <c r="H1033" t="s">
        <v>40</v>
      </c>
      <c r="I1033" t="s">
        <v>46</v>
      </c>
      <c r="J1033" t="s">
        <v>42</v>
      </c>
      <c r="K1033">
        <v>48</v>
      </c>
      <c r="L1033">
        <v>0.36</v>
      </c>
      <c r="M1033">
        <v>32.520000000000003</v>
      </c>
      <c r="N1033" s="1">
        <v>45537.72201853009</v>
      </c>
      <c r="O1033" t="s">
        <v>43</v>
      </c>
      <c r="P1033">
        <v>32.520000000000003</v>
      </c>
      <c r="Q1033" t="s">
        <v>66</v>
      </c>
      <c r="R1033" t="s">
        <v>67</v>
      </c>
      <c r="S1033" t="s">
        <v>96</v>
      </c>
      <c r="T1033" t="s">
        <v>47</v>
      </c>
      <c r="U1033" t="s">
        <v>49</v>
      </c>
      <c r="V1033" t="s">
        <v>49</v>
      </c>
      <c r="W1033" t="s">
        <v>43</v>
      </c>
      <c r="X1033">
        <f>YEAR(Table1[[#This Row],[BookingDate]])</f>
        <v>2024</v>
      </c>
      <c r="Y1033" t="str">
        <f>TEXT(Table1[[#This Row],[BookingDate]],"mmm")</f>
        <v>Sep</v>
      </c>
      <c r="Z1033" t="str">
        <f>TEXT(Table1[[#This Row],[BookingDate]],"mmm-yyy")</f>
        <v>Sep-2024</v>
      </c>
      <c r="AA1033" t="str">
        <f>IF(Table1[[#This Row],[ResolutionHours]]="","Pending",IF(Table1[[#This Row],[ResolutionHours]]&lt;=4,"0-4 Hours",IF(Table1[[#This Row],[ResolutionHours]]&lt;=8,"5-8 Hours",IF(Table1[[#This Row],[ResolutionHours]]&lt;=24,"9-24 Hours",IF(Table1[[#This Row],[ResolutionHours]]&lt;=48,"25-48 Hours","48+ Hours")))))</f>
        <v>25-48 Hours</v>
      </c>
      <c r="AB1033">
        <f>IF(Table1[[#This Row],[ResolutionHours]]="","",Table1[[#This Row],[ResolutionHours]]-Table1[[#This Row],[SLATargetHours]])</f>
        <v>-15.479999999999997</v>
      </c>
    </row>
    <row r="1034" spans="1:28" x14ac:dyDescent="0.25">
      <c r="A1034" t="s">
        <v>1449</v>
      </c>
      <c r="B1034" t="s">
        <v>1116</v>
      </c>
      <c r="C1034" s="1">
        <v>45536.428379629629</v>
      </c>
      <c r="D1034" t="s">
        <v>87</v>
      </c>
      <c r="E1034" t="s">
        <v>1120</v>
      </c>
      <c r="F1034" t="s">
        <v>53</v>
      </c>
      <c r="G1034" t="s">
        <v>1118</v>
      </c>
      <c r="H1034" t="s">
        <v>40</v>
      </c>
      <c r="I1034" t="s">
        <v>55</v>
      </c>
      <c r="J1034" t="s">
        <v>165</v>
      </c>
      <c r="K1034">
        <v>72</v>
      </c>
      <c r="L1034">
        <v>10.38</v>
      </c>
      <c r="M1034">
        <v>64.290000000000006</v>
      </c>
      <c r="N1034" s="1">
        <v>45539.107188009257</v>
      </c>
      <c r="O1034" t="s">
        <v>43</v>
      </c>
      <c r="P1034">
        <v>64.290000000000006</v>
      </c>
      <c r="Q1034" t="s">
        <v>66</v>
      </c>
      <c r="R1034" t="s">
        <v>67</v>
      </c>
      <c r="S1034" t="s">
        <v>79</v>
      </c>
      <c r="T1034" t="s">
        <v>61</v>
      </c>
      <c r="U1034" t="s">
        <v>48</v>
      </c>
      <c r="V1034" t="s">
        <v>49</v>
      </c>
      <c r="W1034" t="s">
        <v>43</v>
      </c>
      <c r="X1034">
        <f>YEAR(Table1[[#This Row],[BookingDate]])</f>
        <v>2024</v>
      </c>
      <c r="Y1034" t="str">
        <f>TEXT(Table1[[#This Row],[BookingDate]],"mmm")</f>
        <v>Sep</v>
      </c>
      <c r="Z1034" t="str">
        <f>TEXT(Table1[[#This Row],[BookingDate]],"mmm-yyy")</f>
        <v>Sep-2024</v>
      </c>
      <c r="AA1034" t="str">
        <f>IF(Table1[[#This Row],[ResolutionHours]]="","Pending",IF(Table1[[#This Row],[ResolutionHours]]&lt;=4,"0-4 Hours",IF(Table1[[#This Row],[ResolutionHours]]&lt;=8,"5-8 Hours",IF(Table1[[#This Row],[ResolutionHours]]&lt;=24,"9-24 Hours",IF(Table1[[#This Row],[ResolutionHours]]&lt;=48,"25-48 Hours","48+ Hours")))))</f>
        <v>48+ Hours</v>
      </c>
      <c r="AB1034">
        <f>IF(Table1[[#This Row],[ResolutionHours]]="","",Table1[[#This Row],[ResolutionHours]]-Table1[[#This Row],[SLATargetHours]])</f>
        <v>-7.7099999999999937</v>
      </c>
    </row>
    <row r="1035" spans="1:28" x14ac:dyDescent="0.25">
      <c r="A1035" t="s">
        <v>1316</v>
      </c>
      <c r="B1035" t="s">
        <v>1116</v>
      </c>
      <c r="C1035" s="1">
        <v>45536.71497685185</v>
      </c>
      <c r="D1035" t="s">
        <v>51</v>
      </c>
      <c r="E1035" t="s">
        <v>1126</v>
      </c>
      <c r="F1035" t="s">
        <v>130</v>
      </c>
      <c r="G1035" t="s">
        <v>1118</v>
      </c>
      <c r="H1035" t="s">
        <v>40</v>
      </c>
      <c r="I1035" t="s">
        <v>64</v>
      </c>
      <c r="J1035" t="s">
        <v>132</v>
      </c>
      <c r="K1035">
        <v>24</v>
      </c>
      <c r="L1035">
        <v>1.02</v>
      </c>
      <c r="M1035">
        <v>15.83</v>
      </c>
      <c r="N1035" s="1">
        <v>45537.374536863434</v>
      </c>
      <c r="O1035" t="s">
        <v>43</v>
      </c>
      <c r="P1035">
        <v>15.83</v>
      </c>
      <c r="Q1035" t="s">
        <v>44</v>
      </c>
      <c r="R1035" t="s">
        <v>45</v>
      </c>
      <c r="S1035" t="s">
        <v>46</v>
      </c>
      <c r="T1035" t="s">
        <v>121</v>
      </c>
      <c r="U1035" t="s">
        <v>49</v>
      </c>
      <c r="V1035" t="s">
        <v>48</v>
      </c>
      <c r="W1035" t="s">
        <v>43</v>
      </c>
      <c r="X1035">
        <f>YEAR(Table1[[#This Row],[BookingDate]])</f>
        <v>2024</v>
      </c>
      <c r="Y1035" t="str">
        <f>TEXT(Table1[[#This Row],[BookingDate]],"mmm")</f>
        <v>Sep</v>
      </c>
      <c r="Z1035" t="str">
        <f>TEXT(Table1[[#This Row],[BookingDate]],"mmm-yyy")</f>
        <v>Sep-2024</v>
      </c>
      <c r="AA1035" t="str">
        <f>IF(Table1[[#This Row],[ResolutionHours]]="","Pending",IF(Table1[[#This Row],[ResolutionHours]]&lt;=4,"0-4 Hours",IF(Table1[[#This Row],[ResolutionHours]]&lt;=8,"5-8 Hours",IF(Table1[[#This Row],[ResolutionHours]]&lt;=24,"9-24 Hours",IF(Table1[[#This Row],[ResolutionHours]]&lt;=48,"25-48 Hours","48+ Hours")))))</f>
        <v>9-24 Hours</v>
      </c>
      <c r="AB1035">
        <f>IF(Table1[[#This Row],[ResolutionHours]]="","",Table1[[#This Row],[ResolutionHours]]-Table1[[#This Row],[SLATargetHours]])</f>
        <v>-8.17</v>
      </c>
    </row>
    <row r="1036" spans="1:28" x14ac:dyDescent="0.25">
      <c r="A1036" t="s">
        <v>485</v>
      </c>
      <c r="B1036" t="s">
        <v>35</v>
      </c>
      <c r="C1036" s="1">
        <v>45537.311643518522</v>
      </c>
      <c r="D1036" t="s">
        <v>36</v>
      </c>
      <c r="E1036" t="s">
        <v>81</v>
      </c>
      <c r="F1036" t="s">
        <v>38</v>
      </c>
      <c r="G1036" t="s">
        <v>39</v>
      </c>
      <c r="H1036" t="s">
        <v>54</v>
      </c>
      <c r="I1036" t="s">
        <v>41</v>
      </c>
      <c r="J1036" t="s">
        <v>91</v>
      </c>
      <c r="K1036">
        <v>48</v>
      </c>
      <c r="L1036">
        <v>2.5499999999999998</v>
      </c>
      <c r="N1036" s="1"/>
      <c r="O1036" t="s">
        <v>57</v>
      </c>
      <c r="P1036">
        <v>11632.52</v>
      </c>
      <c r="Q1036" t="s">
        <v>58</v>
      </c>
      <c r="R1036" t="s">
        <v>67</v>
      </c>
      <c r="S1036" t="s">
        <v>68</v>
      </c>
      <c r="T1036" t="s">
        <v>100</v>
      </c>
      <c r="U1036" t="s">
        <v>49</v>
      </c>
      <c r="V1036" t="s">
        <v>49</v>
      </c>
      <c r="W1036" t="s">
        <v>57</v>
      </c>
      <c r="X1036">
        <f>YEAR(Table1[[#This Row],[BookingDate]])</f>
        <v>2024</v>
      </c>
      <c r="Y1036" t="str">
        <f>TEXT(Table1[[#This Row],[BookingDate]],"mmm")</f>
        <v>Sep</v>
      </c>
      <c r="Z1036" t="str">
        <f>TEXT(Table1[[#This Row],[BookingDate]],"mmm-yyy")</f>
        <v>Sep-2024</v>
      </c>
      <c r="AA1036" t="str">
        <f>IF(Table1[[#This Row],[ResolutionHours]]="","Pending",IF(Table1[[#This Row],[ResolutionHours]]&lt;=4,"0-4 Hours",IF(Table1[[#This Row],[ResolutionHours]]&lt;=8,"5-8 Hours",IF(Table1[[#This Row],[ResolutionHours]]&lt;=24,"9-24 Hours",IF(Table1[[#This Row],[ResolutionHours]]&lt;=48,"25-48 Hours","48+ Hours")))))</f>
        <v>Pending</v>
      </c>
      <c r="AB1036" t="str">
        <f>IF(Table1[[#This Row],[ResolutionHours]]="","",Table1[[#This Row],[ResolutionHours]]-Table1[[#This Row],[SLATargetHours]])</f>
        <v/>
      </c>
    </row>
    <row r="1037" spans="1:28" x14ac:dyDescent="0.25">
      <c r="A1037" t="s">
        <v>1626</v>
      </c>
      <c r="B1037" t="s">
        <v>1116</v>
      </c>
      <c r="C1037" s="1">
        <v>45537.540798611109</v>
      </c>
      <c r="D1037" t="s">
        <v>36</v>
      </c>
      <c r="E1037" t="s">
        <v>1120</v>
      </c>
      <c r="F1037" t="s">
        <v>90</v>
      </c>
      <c r="G1037" t="s">
        <v>1118</v>
      </c>
      <c r="H1037" t="s">
        <v>54</v>
      </c>
      <c r="I1037" t="s">
        <v>82</v>
      </c>
      <c r="J1037" t="s">
        <v>74</v>
      </c>
      <c r="K1037">
        <v>48</v>
      </c>
      <c r="L1037">
        <v>6.36</v>
      </c>
      <c r="N1037" s="1"/>
      <c r="O1037" t="s">
        <v>57</v>
      </c>
      <c r="P1037">
        <v>11627.02</v>
      </c>
      <c r="Q1037" t="s">
        <v>58</v>
      </c>
      <c r="R1037" t="s">
        <v>114</v>
      </c>
      <c r="S1037" t="s">
        <v>96</v>
      </c>
      <c r="T1037" t="s">
        <v>75</v>
      </c>
      <c r="U1037" t="s">
        <v>49</v>
      </c>
      <c r="V1037" t="s">
        <v>49</v>
      </c>
      <c r="W1037" t="s">
        <v>57</v>
      </c>
      <c r="X1037">
        <f>YEAR(Table1[[#This Row],[BookingDate]])</f>
        <v>2024</v>
      </c>
      <c r="Y1037" t="str">
        <f>TEXT(Table1[[#This Row],[BookingDate]],"mmm")</f>
        <v>Sep</v>
      </c>
      <c r="Z1037" t="str">
        <f>TEXT(Table1[[#This Row],[BookingDate]],"mmm-yyy")</f>
        <v>Sep-2024</v>
      </c>
      <c r="AA1037" t="str">
        <f>IF(Table1[[#This Row],[ResolutionHours]]="","Pending",IF(Table1[[#This Row],[ResolutionHours]]&lt;=4,"0-4 Hours",IF(Table1[[#This Row],[ResolutionHours]]&lt;=8,"5-8 Hours",IF(Table1[[#This Row],[ResolutionHours]]&lt;=24,"9-24 Hours",IF(Table1[[#This Row],[ResolutionHours]]&lt;=48,"25-48 Hours","48+ Hours")))))</f>
        <v>Pending</v>
      </c>
      <c r="AB1037" t="str">
        <f>IF(Table1[[#This Row],[ResolutionHours]]="","",Table1[[#This Row],[ResolutionHours]]-Table1[[#This Row],[SLATargetHours]])</f>
        <v/>
      </c>
    </row>
    <row r="1038" spans="1:28" x14ac:dyDescent="0.25">
      <c r="A1038" t="s">
        <v>2414</v>
      </c>
      <c r="B1038" t="s">
        <v>2126</v>
      </c>
      <c r="C1038" s="1">
        <v>45537.646805555552</v>
      </c>
      <c r="D1038" t="s">
        <v>87</v>
      </c>
      <c r="E1038" t="s">
        <v>2134</v>
      </c>
      <c r="F1038" t="s">
        <v>95</v>
      </c>
      <c r="G1038" t="s">
        <v>2128</v>
      </c>
      <c r="H1038" t="s">
        <v>40</v>
      </c>
      <c r="I1038" t="s">
        <v>73</v>
      </c>
      <c r="J1038" t="s">
        <v>88</v>
      </c>
      <c r="K1038">
        <v>72</v>
      </c>
      <c r="L1038">
        <v>8.6300000000000008</v>
      </c>
      <c r="M1038">
        <v>55.44</v>
      </c>
      <c r="N1038" s="1">
        <v>45539.956606967593</v>
      </c>
      <c r="O1038" t="s">
        <v>43</v>
      </c>
      <c r="P1038">
        <v>55.44</v>
      </c>
      <c r="Q1038" t="s">
        <v>44</v>
      </c>
      <c r="R1038" t="s">
        <v>59</v>
      </c>
      <c r="S1038" t="s">
        <v>68</v>
      </c>
      <c r="T1038" t="s">
        <v>121</v>
      </c>
      <c r="U1038" t="s">
        <v>49</v>
      </c>
      <c r="V1038" t="s">
        <v>49</v>
      </c>
      <c r="W1038" t="s">
        <v>43</v>
      </c>
      <c r="X1038">
        <f>YEAR(Table1[[#This Row],[BookingDate]])</f>
        <v>2024</v>
      </c>
      <c r="Y1038" t="str">
        <f>TEXT(Table1[[#This Row],[BookingDate]],"mmm")</f>
        <v>Sep</v>
      </c>
      <c r="Z1038" t="str">
        <f>TEXT(Table1[[#This Row],[BookingDate]],"mmm-yyy")</f>
        <v>Sep-2024</v>
      </c>
      <c r="AA1038" t="str">
        <f>IF(Table1[[#This Row],[ResolutionHours]]="","Pending",IF(Table1[[#This Row],[ResolutionHours]]&lt;=4,"0-4 Hours",IF(Table1[[#This Row],[ResolutionHours]]&lt;=8,"5-8 Hours",IF(Table1[[#This Row],[ResolutionHours]]&lt;=24,"9-24 Hours",IF(Table1[[#This Row],[ResolutionHours]]&lt;=48,"25-48 Hours","48+ Hours")))))</f>
        <v>48+ Hours</v>
      </c>
      <c r="AB1038">
        <f>IF(Table1[[#This Row],[ResolutionHours]]="","",Table1[[#This Row],[ResolutionHours]]-Table1[[#This Row],[SLATargetHours]])</f>
        <v>-16.560000000000002</v>
      </c>
    </row>
    <row r="1039" spans="1:28" x14ac:dyDescent="0.25">
      <c r="A1039" t="s">
        <v>2528</v>
      </c>
      <c r="B1039" t="s">
        <v>2126</v>
      </c>
      <c r="C1039" s="1">
        <v>45538.190555555557</v>
      </c>
      <c r="D1039" t="s">
        <v>104</v>
      </c>
      <c r="E1039" t="s">
        <v>2153</v>
      </c>
      <c r="F1039" t="s">
        <v>130</v>
      </c>
      <c r="G1039" t="s">
        <v>2128</v>
      </c>
      <c r="H1039" t="s">
        <v>136</v>
      </c>
      <c r="I1039" t="s">
        <v>41</v>
      </c>
      <c r="J1039" t="s">
        <v>113</v>
      </c>
      <c r="K1039">
        <v>8</v>
      </c>
      <c r="L1039">
        <v>0.17</v>
      </c>
      <c r="N1039" s="1"/>
      <c r="O1039" t="s">
        <v>57</v>
      </c>
      <c r="P1039">
        <v>11611.43</v>
      </c>
      <c r="Q1039" t="s">
        <v>58</v>
      </c>
      <c r="R1039" t="s">
        <v>92</v>
      </c>
      <c r="S1039" t="s">
        <v>79</v>
      </c>
      <c r="T1039" t="s">
        <v>115</v>
      </c>
      <c r="U1039" t="s">
        <v>49</v>
      </c>
      <c r="V1039" t="s">
        <v>49</v>
      </c>
      <c r="W1039" t="s">
        <v>57</v>
      </c>
      <c r="X1039">
        <f>YEAR(Table1[[#This Row],[BookingDate]])</f>
        <v>2024</v>
      </c>
      <c r="Y1039" t="str">
        <f>TEXT(Table1[[#This Row],[BookingDate]],"mmm")</f>
        <v>Sep</v>
      </c>
      <c r="Z1039" t="str">
        <f>TEXT(Table1[[#This Row],[BookingDate]],"mmm-yyy")</f>
        <v>Sep-2024</v>
      </c>
      <c r="AA1039" t="str">
        <f>IF(Table1[[#This Row],[ResolutionHours]]="","Pending",IF(Table1[[#This Row],[ResolutionHours]]&lt;=4,"0-4 Hours",IF(Table1[[#This Row],[ResolutionHours]]&lt;=8,"5-8 Hours",IF(Table1[[#This Row],[ResolutionHours]]&lt;=24,"9-24 Hours",IF(Table1[[#This Row],[ResolutionHours]]&lt;=48,"25-48 Hours","48+ Hours")))))</f>
        <v>Pending</v>
      </c>
      <c r="AB1039" t="str">
        <f>IF(Table1[[#This Row],[ResolutionHours]]="","",Table1[[#This Row],[ResolutionHours]]-Table1[[#This Row],[SLATargetHours]])</f>
        <v/>
      </c>
    </row>
    <row r="1040" spans="1:28" x14ac:dyDescent="0.25">
      <c r="A1040" t="s">
        <v>741</v>
      </c>
      <c r="B1040" t="s">
        <v>35</v>
      </c>
      <c r="C1040" s="1">
        <v>45539.251168981478</v>
      </c>
      <c r="D1040" t="s">
        <v>36</v>
      </c>
      <c r="E1040" t="s">
        <v>37</v>
      </c>
      <c r="F1040" t="s">
        <v>53</v>
      </c>
      <c r="G1040" t="s">
        <v>39</v>
      </c>
      <c r="H1040" t="s">
        <v>54</v>
      </c>
      <c r="I1040" t="s">
        <v>73</v>
      </c>
      <c r="J1040" t="s">
        <v>157</v>
      </c>
      <c r="K1040">
        <v>48</v>
      </c>
      <c r="L1040">
        <v>4.46</v>
      </c>
      <c r="N1040" s="1"/>
      <c r="O1040" t="s">
        <v>57</v>
      </c>
      <c r="P1040">
        <v>11585.97</v>
      </c>
      <c r="Q1040" t="s">
        <v>58</v>
      </c>
      <c r="R1040" t="s">
        <v>114</v>
      </c>
      <c r="S1040" t="s">
        <v>79</v>
      </c>
      <c r="T1040" t="s">
        <v>69</v>
      </c>
      <c r="U1040" t="s">
        <v>49</v>
      </c>
      <c r="V1040" t="s">
        <v>49</v>
      </c>
      <c r="W1040" t="s">
        <v>57</v>
      </c>
      <c r="X1040">
        <f>YEAR(Table1[[#This Row],[BookingDate]])</f>
        <v>2024</v>
      </c>
      <c r="Y1040" t="str">
        <f>TEXT(Table1[[#This Row],[BookingDate]],"mmm")</f>
        <v>Sep</v>
      </c>
      <c r="Z1040" t="str">
        <f>TEXT(Table1[[#This Row],[BookingDate]],"mmm-yyy")</f>
        <v>Sep-2024</v>
      </c>
      <c r="AA1040" t="str">
        <f>IF(Table1[[#This Row],[ResolutionHours]]="","Pending",IF(Table1[[#This Row],[ResolutionHours]]&lt;=4,"0-4 Hours",IF(Table1[[#This Row],[ResolutionHours]]&lt;=8,"5-8 Hours",IF(Table1[[#This Row],[ResolutionHours]]&lt;=24,"9-24 Hours",IF(Table1[[#This Row],[ResolutionHours]]&lt;=48,"25-48 Hours","48+ Hours")))))</f>
        <v>Pending</v>
      </c>
      <c r="AB1040" t="str">
        <f>IF(Table1[[#This Row],[ResolutionHours]]="","",Table1[[#This Row],[ResolutionHours]]-Table1[[#This Row],[SLATargetHours]])</f>
        <v/>
      </c>
    </row>
    <row r="1041" spans="1:28" x14ac:dyDescent="0.25">
      <c r="A1041" t="s">
        <v>313</v>
      </c>
      <c r="B1041" t="s">
        <v>35</v>
      </c>
      <c r="C1041" s="1">
        <v>45539.767916666657</v>
      </c>
      <c r="D1041" t="s">
        <v>51</v>
      </c>
      <c r="E1041" t="s">
        <v>105</v>
      </c>
      <c r="F1041" t="s">
        <v>95</v>
      </c>
      <c r="G1041" t="s">
        <v>39</v>
      </c>
      <c r="H1041" t="s">
        <v>40</v>
      </c>
      <c r="I1041" t="s">
        <v>46</v>
      </c>
      <c r="J1041" t="s">
        <v>165</v>
      </c>
      <c r="K1041">
        <v>24</v>
      </c>
      <c r="L1041">
        <v>2.39</v>
      </c>
      <c r="M1041">
        <v>38.39</v>
      </c>
      <c r="N1041" s="1">
        <v>45541.367648009262</v>
      </c>
      <c r="O1041" t="s">
        <v>128</v>
      </c>
      <c r="P1041">
        <v>38.39</v>
      </c>
      <c r="Q1041" t="s">
        <v>58</v>
      </c>
      <c r="R1041" t="s">
        <v>92</v>
      </c>
      <c r="S1041" t="s">
        <v>96</v>
      </c>
      <c r="T1041" t="s">
        <v>100</v>
      </c>
      <c r="U1041" t="s">
        <v>49</v>
      </c>
      <c r="V1041" t="s">
        <v>49</v>
      </c>
      <c r="W1041" t="s">
        <v>128</v>
      </c>
      <c r="X1041">
        <f>YEAR(Table1[[#This Row],[BookingDate]])</f>
        <v>2024</v>
      </c>
      <c r="Y1041" t="str">
        <f>TEXT(Table1[[#This Row],[BookingDate]],"mmm")</f>
        <v>Sep</v>
      </c>
      <c r="Z1041" t="str">
        <f>TEXT(Table1[[#This Row],[BookingDate]],"mmm-yyy")</f>
        <v>Sep-2024</v>
      </c>
      <c r="AA1041" t="str">
        <f>IF(Table1[[#This Row],[ResolutionHours]]="","Pending",IF(Table1[[#This Row],[ResolutionHours]]&lt;=4,"0-4 Hours",IF(Table1[[#This Row],[ResolutionHours]]&lt;=8,"5-8 Hours",IF(Table1[[#This Row],[ResolutionHours]]&lt;=24,"9-24 Hours",IF(Table1[[#This Row],[ResolutionHours]]&lt;=48,"25-48 Hours","48+ Hours")))))</f>
        <v>25-48 Hours</v>
      </c>
      <c r="AB1041">
        <f>IF(Table1[[#This Row],[ResolutionHours]]="","",Table1[[#This Row],[ResolutionHours]]-Table1[[#This Row],[SLATargetHours]])</f>
        <v>14.39</v>
      </c>
    </row>
    <row r="1042" spans="1:28" x14ac:dyDescent="0.25">
      <c r="A1042" t="s">
        <v>1178</v>
      </c>
      <c r="B1042" t="s">
        <v>1116</v>
      </c>
      <c r="C1042" s="1">
        <v>45540.227476851847</v>
      </c>
      <c r="D1042" t="s">
        <v>51</v>
      </c>
      <c r="E1042" t="s">
        <v>1131</v>
      </c>
      <c r="F1042" t="s">
        <v>72</v>
      </c>
      <c r="G1042" t="s">
        <v>1118</v>
      </c>
      <c r="H1042" t="s">
        <v>136</v>
      </c>
      <c r="I1042" t="s">
        <v>73</v>
      </c>
      <c r="J1042" t="s">
        <v>134</v>
      </c>
      <c r="K1042">
        <v>24</v>
      </c>
      <c r="L1042">
        <v>0.28999999999999998</v>
      </c>
      <c r="N1042" s="1"/>
      <c r="O1042" t="s">
        <v>57</v>
      </c>
      <c r="P1042">
        <v>11562.54</v>
      </c>
      <c r="Q1042" t="s">
        <v>58</v>
      </c>
      <c r="R1042" t="s">
        <v>67</v>
      </c>
      <c r="S1042" t="s">
        <v>79</v>
      </c>
      <c r="T1042" t="s">
        <v>61</v>
      </c>
      <c r="U1042" t="s">
        <v>49</v>
      </c>
      <c r="V1042" t="s">
        <v>49</v>
      </c>
      <c r="W1042" t="s">
        <v>57</v>
      </c>
      <c r="X1042">
        <f>YEAR(Table1[[#This Row],[BookingDate]])</f>
        <v>2024</v>
      </c>
      <c r="Y1042" t="str">
        <f>TEXT(Table1[[#This Row],[BookingDate]],"mmm")</f>
        <v>Sep</v>
      </c>
      <c r="Z1042" t="str">
        <f>TEXT(Table1[[#This Row],[BookingDate]],"mmm-yyy")</f>
        <v>Sep-2024</v>
      </c>
      <c r="AA1042" t="str">
        <f>IF(Table1[[#This Row],[ResolutionHours]]="","Pending",IF(Table1[[#This Row],[ResolutionHours]]&lt;=4,"0-4 Hours",IF(Table1[[#This Row],[ResolutionHours]]&lt;=8,"5-8 Hours",IF(Table1[[#This Row],[ResolutionHours]]&lt;=24,"9-24 Hours",IF(Table1[[#This Row],[ResolutionHours]]&lt;=48,"25-48 Hours","48+ Hours")))))</f>
        <v>Pending</v>
      </c>
      <c r="AB1042" t="str">
        <f>IF(Table1[[#This Row],[ResolutionHours]]="","",Table1[[#This Row],[ResolutionHours]]-Table1[[#This Row],[SLATargetHours]])</f>
        <v/>
      </c>
    </row>
    <row r="1043" spans="1:28" x14ac:dyDescent="0.25">
      <c r="A1043" t="s">
        <v>2542</v>
      </c>
      <c r="B1043" t="s">
        <v>2126</v>
      </c>
      <c r="C1043" s="1">
        <v>45540.419050925928</v>
      </c>
      <c r="D1043" t="s">
        <v>51</v>
      </c>
      <c r="E1043" t="s">
        <v>2142</v>
      </c>
      <c r="F1043" t="s">
        <v>126</v>
      </c>
      <c r="G1043" t="s">
        <v>2128</v>
      </c>
      <c r="H1043" t="s">
        <v>109</v>
      </c>
      <c r="I1043" t="s">
        <v>64</v>
      </c>
      <c r="J1043" t="s">
        <v>134</v>
      </c>
      <c r="K1043">
        <v>24</v>
      </c>
      <c r="L1043">
        <v>1.31</v>
      </c>
      <c r="M1043">
        <v>10.81</v>
      </c>
      <c r="N1043" s="1">
        <v>45540.869541701388</v>
      </c>
      <c r="O1043" t="s">
        <v>43</v>
      </c>
      <c r="P1043">
        <v>10.81</v>
      </c>
      <c r="Q1043" t="s">
        <v>44</v>
      </c>
      <c r="R1043" t="s">
        <v>114</v>
      </c>
      <c r="S1043" t="s">
        <v>68</v>
      </c>
      <c r="T1043" t="s">
        <v>47</v>
      </c>
      <c r="U1043" t="s">
        <v>49</v>
      </c>
      <c r="V1043" t="s">
        <v>49</v>
      </c>
      <c r="W1043" t="s">
        <v>43</v>
      </c>
      <c r="X1043">
        <f>YEAR(Table1[[#This Row],[BookingDate]])</f>
        <v>2024</v>
      </c>
      <c r="Y1043" t="str">
        <f>TEXT(Table1[[#This Row],[BookingDate]],"mmm")</f>
        <v>Sep</v>
      </c>
      <c r="Z1043" t="str">
        <f>TEXT(Table1[[#This Row],[BookingDate]],"mmm-yyy")</f>
        <v>Sep-2024</v>
      </c>
      <c r="AA1043" t="str">
        <f>IF(Table1[[#This Row],[ResolutionHours]]="","Pending",IF(Table1[[#This Row],[ResolutionHours]]&lt;=4,"0-4 Hours",IF(Table1[[#This Row],[ResolutionHours]]&lt;=8,"5-8 Hours",IF(Table1[[#This Row],[ResolutionHours]]&lt;=24,"9-24 Hours",IF(Table1[[#This Row],[ResolutionHours]]&lt;=48,"25-48 Hours","48+ Hours")))))</f>
        <v>9-24 Hours</v>
      </c>
      <c r="AB1043">
        <f>IF(Table1[[#This Row],[ResolutionHours]]="","",Table1[[#This Row],[ResolutionHours]]-Table1[[#This Row],[SLATargetHours]])</f>
        <v>-13.19</v>
      </c>
    </row>
    <row r="1044" spans="1:28" x14ac:dyDescent="0.25">
      <c r="A1044" t="s">
        <v>1554</v>
      </c>
      <c r="B1044" t="s">
        <v>1116</v>
      </c>
      <c r="C1044" s="1">
        <v>45540.438449074078</v>
      </c>
      <c r="D1044" t="s">
        <v>36</v>
      </c>
      <c r="E1044" t="s">
        <v>1120</v>
      </c>
      <c r="F1044" t="s">
        <v>95</v>
      </c>
      <c r="G1044" t="s">
        <v>1118</v>
      </c>
      <c r="H1044" t="s">
        <v>40</v>
      </c>
      <c r="I1044" t="s">
        <v>73</v>
      </c>
      <c r="J1044" t="s">
        <v>134</v>
      </c>
      <c r="K1044">
        <v>48</v>
      </c>
      <c r="L1044">
        <v>1.48</v>
      </c>
      <c r="M1044">
        <v>33.31</v>
      </c>
      <c r="N1044" s="1">
        <v>45541.826322766203</v>
      </c>
      <c r="O1044" t="s">
        <v>43</v>
      </c>
      <c r="P1044">
        <v>33.31</v>
      </c>
      <c r="Q1044" t="s">
        <v>44</v>
      </c>
      <c r="R1044" t="s">
        <v>114</v>
      </c>
      <c r="S1044" t="s">
        <v>46</v>
      </c>
      <c r="T1044" t="s">
        <v>61</v>
      </c>
      <c r="U1044" t="s">
        <v>49</v>
      </c>
      <c r="V1044" t="s">
        <v>49</v>
      </c>
      <c r="W1044" t="s">
        <v>43</v>
      </c>
      <c r="X1044">
        <f>YEAR(Table1[[#This Row],[BookingDate]])</f>
        <v>2024</v>
      </c>
      <c r="Y1044" t="str">
        <f>TEXT(Table1[[#This Row],[BookingDate]],"mmm")</f>
        <v>Sep</v>
      </c>
      <c r="Z1044" t="str">
        <f>TEXT(Table1[[#This Row],[BookingDate]],"mmm-yyy")</f>
        <v>Sep-2024</v>
      </c>
      <c r="AA1044" t="str">
        <f>IF(Table1[[#This Row],[ResolutionHours]]="","Pending",IF(Table1[[#This Row],[ResolutionHours]]&lt;=4,"0-4 Hours",IF(Table1[[#This Row],[ResolutionHours]]&lt;=8,"5-8 Hours",IF(Table1[[#This Row],[ResolutionHours]]&lt;=24,"9-24 Hours",IF(Table1[[#This Row],[ResolutionHours]]&lt;=48,"25-48 Hours","48+ Hours")))))</f>
        <v>25-48 Hours</v>
      </c>
      <c r="AB1044">
        <f>IF(Table1[[#This Row],[ResolutionHours]]="","",Table1[[#This Row],[ResolutionHours]]-Table1[[#This Row],[SLATargetHours]])</f>
        <v>-14.689999999999998</v>
      </c>
    </row>
    <row r="1045" spans="1:28" x14ac:dyDescent="0.25">
      <c r="A1045" t="s">
        <v>2323</v>
      </c>
      <c r="B1045" t="s">
        <v>2126</v>
      </c>
      <c r="C1045" s="1">
        <v>45541.064884259264</v>
      </c>
      <c r="D1045" t="s">
        <v>36</v>
      </c>
      <c r="E1045" t="s">
        <v>2136</v>
      </c>
      <c r="F1045" t="s">
        <v>53</v>
      </c>
      <c r="G1045" t="s">
        <v>2128</v>
      </c>
      <c r="H1045" t="s">
        <v>40</v>
      </c>
      <c r="I1045" t="s">
        <v>64</v>
      </c>
      <c r="J1045" t="s">
        <v>157</v>
      </c>
      <c r="K1045">
        <v>48</v>
      </c>
      <c r="L1045">
        <v>3.8</v>
      </c>
      <c r="M1045">
        <v>97.99</v>
      </c>
      <c r="N1045" s="1">
        <v>45545.147983842588</v>
      </c>
      <c r="O1045" t="s">
        <v>128</v>
      </c>
      <c r="P1045">
        <v>97.99</v>
      </c>
      <c r="Q1045" t="s">
        <v>58</v>
      </c>
      <c r="R1045" t="s">
        <v>45</v>
      </c>
      <c r="S1045" t="s">
        <v>46</v>
      </c>
      <c r="T1045" t="s">
        <v>69</v>
      </c>
      <c r="U1045" t="s">
        <v>49</v>
      </c>
      <c r="V1045" t="s">
        <v>49</v>
      </c>
      <c r="W1045" t="s">
        <v>128</v>
      </c>
      <c r="X1045">
        <f>YEAR(Table1[[#This Row],[BookingDate]])</f>
        <v>2024</v>
      </c>
      <c r="Y1045" t="str">
        <f>TEXT(Table1[[#This Row],[BookingDate]],"mmm")</f>
        <v>Sep</v>
      </c>
      <c r="Z1045" t="str">
        <f>TEXT(Table1[[#This Row],[BookingDate]],"mmm-yyy")</f>
        <v>Sep-2024</v>
      </c>
      <c r="AA1045" t="str">
        <f>IF(Table1[[#This Row],[ResolutionHours]]="","Pending",IF(Table1[[#This Row],[ResolutionHours]]&lt;=4,"0-4 Hours",IF(Table1[[#This Row],[ResolutionHours]]&lt;=8,"5-8 Hours",IF(Table1[[#This Row],[ResolutionHours]]&lt;=24,"9-24 Hours",IF(Table1[[#This Row],[ResolutionHours]]&lt;=48,"25-48 Hours","48+ Hours")))))</f>
        <v>48+ Hours</v>
      </c>
      <c r="AB1045">
        <f>IF(Table1[[#This Row],[ResolutionHours]]="","",Table1[[#This Row],[ResolutionHours]]-Table1[[#This Row],[SLATargetHours]])</f>
        <v>49.989999999999995</v>
      </c>
    </row>
    <row r="1046" spans="1:28" x14ac:dyDescent="0.25">
      <c r="A1046" t="s">
        <v>2976</v>
      </c>
      <c r="B1046" t="s">
        <v>2126</v>
      </c>
      <c r="C1046" s="1">
        <v>45541.969328703701</v>
      </c>
      <c r="D1046" t="s">
        <v>87</v>
      </c>
      <c r="E1046" t="s">
        <v>2130</v>
      </c>
      <c r="F1046" t="s">
        <v>126</v>
      </c>
      <c r="G1046" t="s">
        <v>2128</v>
      </c>
      <c r="H1046" t="s">
        <v>40</v>
      </c>
      <c r="I1046" t="s">
        <v>82</v>
      </c>
      <c r="J1046" t="s">
        <v>42</v>
      </c>
      <c r="K1046">
        <v>72</v>
      </c>
      <c r="L1046">
        <v>5.51</v>
      </c>
      <c r="M1046">
        <v>23.7</v>
      </c>
      <c r="N1046" s="1">
        <v>45542.956992106483</v>
      </c>
      <c r="O1046" t="s">
        <v>43</v>
      </c>
      <c r="P1046">
        <v>23.7</v>
      </c>
      <c r="Q1046" t="s">
        <v>44</v>
      </c>
      <c r="R1046" t="s">
        <v>59</v>
      </c>
      <c r="S1046" t="s">
        <v>68</v>
      </c>
      <c r="T1046" t="s">
        <v>93</v>
      </c>
      <c r="U1046" t="s">
        <v>49</v>
      </c>
      <c r="V1046" t="s">
        <v>49</v>
      </c>
      <c r="W1046" t="s">
        <v>43</v>
      </c>
      <c r="X1046">
        <f>YEAR(Table1[[#This Row],[BookingDate]])</f>
        <v>2024</v>
      </c>
      <c r="Y1046" t="str">
        <f>TEXT(Table1[[#This Row],[BookingDate]],"mmm")</f>
        <v>Sep</v>
      </c>
      <c r="Z1046" t="str">
        <f>TEXT(Table1[[#This Row],[BookingDate]],"mmm-yyy")</f>
        <v>Sep-2024</v>
      </c>
      <c r="AA1046" t="str">
        <f>IF(Table1[[#This Row],[ResolutionHours]]="","Pending",IF(Table1[[#This Row],[ResolutionHours]]&lt;=4,"0-4 Hours",IF(Table1[[#This Row],[ResolutionHours]]&lt;=8,"5-8 Hours",IF(Table1[[#This Row],[ResolutionHours]]&lt;=24,"9-24 Hours",IF(Table1[[#This Row],[ResolutionHours]]&lt;=48,"25-48 Hours","48+ Hours")))))</f>
        <v>9-24 Hours</v>
      </c>
      <c r="AB1046">
        <f>IF(Table1[[#This Row],[ResolutionHours]]="","",Table1[[#This Row],[ResolutionHours]]-Table1[[#This Row],[SLATargetHours]])</f>
        <v>-48.3</v>
      </c>
    </row>
    <row r="1047" spans="1:28" x14ac:dyDescent="0.25">
      <c r="A1047" t="s">
        <v>2697</v>
      </c>
      <c r="B1047" t="s">
        <v>2126</v>
      </c>
      <c r="C1047" s="1">
        <v>45542.356273148151</v>
      </c>
      <c r="D1047" t="s">
        <v>51</v>
      </c>
      <c r="E1047" t="s">
        <v>2134</v>
      </c>
      <c r="F1047" t="s">
        <v>126</v>
      </c>
      <c r="G1047" t="s">
        <v>2128</v>
      </c>
      <c r="H1047" t="s">
        <v>63</v>
      </c>
      <c r="I1047" t="s">
        <v>82</v>
      </c>
      <c r="J1047" t="s">
        <v>120</v>
      </c>
      <c r="K1047">
        <v>24</v>
      </c>
      <c r="L1047">
        <v>1.27</v>
      </c>
      <c r="N1047" s="1"/>
      <c r="O1047" t="s">
        <v>57</v>
      </c>
      <c r="P1047">
        <v>11511.45</v>
      </c>
      <c r="Q1047" t="s">
        <v>58</v>
      </c>
      <c r="R1047" t="s">
        <v>114</v>
      </c>
      <c r="S1047" t="s">
        <v>79</v>
      </c>
      <c r="T1047" t="s">
        <v>115</v>
      </c>
      <c r="U1047" t="s">
        <v>49</v>
      </c>
      <c r="V1047" t="s">
        <v>49</v>
      </c>
      <c r="W1047" t="s">
        <v>57</v>
      </c>
      <c r="X1047">
        <f>YEAR(Table1[[#This Row],[BookingDate]])</f>
        <v>2024</v>
      </c>
      <c r="Y1047" t="str">
        <f>TEXT(Table1[[#This Row],[BookingDate]],"mmm")</f>
        <v>Sep</v>
      </c>
      <c r="Z1047" t="str">
        <f>TEXT(Table1[[#This Row],[BookingDate]],"mmm-yyy")</f>
        <v>Sep-2024</v>
      </c>
      <c r="AA1047" t="str">
        <f>IF(Table1[[#This Row],[ResolutionHours]]="","Pending",IF(Table1[[#This Row],[ResolutionHours]]&lt;=4,"0-4 Hours",IF(Table1[[#This Row],[ResolutionHours]]&lt;=8,"5-8 Hours",IF(Table1[[#This Row],[ResolutionHours]]&lt;=24,"9-24 Hours",IF(Table1[[#This Row],[ResolutionHours]]&lt;=48,"25-48 Hours","48+ Hours")))))</f>
        <v>Pending</v>
      </c>
      <c r="AB1047" t="str">
        <f>IF(Table1[[#This Row],[ResolutionHours]]="","",Table1[[#This Row],[ResolutionHours]]-Table1[[#This Row],[SLATargetHours]])</f>
        <v/>
      </c>
    </row>
    <row r="1048" spans="1:28" x14ac:dyDescent="0.25">
      <c r="A1048" t="s">
        <v>311</v>
      </c>
      <c r="B1048" t="s">
        <v>35</v>
      </c>
      <c r="C1048" s="1">
        <v>45542.433842592603</v>
      </c>
      <c r="D1048" t="s">
        <v>104</v>
      </c>
      <c r="E1048" t="s">
        <v>52</v>
      </c>
      <c r="F1048" t="s">
        <v>53</v>
      </c>
      <c r="G1048" t="s">
        <v>39</v>
      </c>
      <c r="H1048" t="s">
        <v>54</v>
      </c>
      <c r="I1048" t="s">
        <v>41</v>
      </c>
      <c r="J1048" t="s">
        <v>120</v>
      </c>
      <c r="K1048">
        <v>8</v>
      </c>
      <c r="L1048">
        <v>0.44</v>
      </c>
      <c r="N1048" s="1"/>
      <c r="O1048" t="s">
        <v>57</v>
      </c>
      <c r="P1048">
        <v>11509.59</v>
      </c>
      <c r="Q1048" t="s">
        <v>58</v>
      </c>
      <c r="R1048" t="s">
        <v>45</v>
      </c>
      <c r="S1048" t="s">
        <v>96</v>
      </c>
      <c r="T1048" t="s">
        <v>97</v>
      </c>
      <c r="U1048" t="s">
        <v>49</v>
      </c>
      <c r="V1048" t="s">
        <v>49</v>
      </c>
      <c r="W1048" t="s">
        <v>57</v>
      </c>
      <c r="X1048">
        <f>YEAR(Table1[[#This Row],[BookingDate]])</f>
        <v>2024</v>
      </c>
      <c r="Y1048" t="str">
        <f>TEXT(Table1[[#This Row],[BookingDate]],"mmm")</f>
        <v>Sep</v>
      </c>
      <c r="Z1048" t="str">
        <f>TEXT(Table1[[#This Row],[BookingDate]],"mmm-yyy")</f>
        <v>Sep-2024</v>
      </c>
      <c r="AA1048" t="str">
        <f>IF(Table1[[#This Row],[ResolutionHours]]="","Pending",IF(Table1[[#This Row],[ResolutionHours]]&lt;=4,"0-4 Hours",IF(Table1[[#This Row],[ResolutionHours]]&lt;=8,"5-8 Hours",IF(Table1[[#This Row],[ResolutionHours]]&lt;=24,"9-24 Hours",IF(Table1[[#This Row],[ResolutionHours]]&lt;=48,"25-48 Hours","48+ Hours")))))</f>
        <v>Pending</v>
      </c>
      <c r="AB1048" t="str">
        <f>IF(Table1[[#This Row],[ResolutionHours]]="","",Table1[[#This Row],[ResolutionHours]]-Table1[[#This Row],[SLATargetHours]])</f>
        <v/>
      </c>
    </row>
    <row r="1049" spans="1:28" x14ac:dyDescent="0.25">
      <c r="A1049" t="s">
        <v>1609</v>
      </c>
      <c r="B1049" t="s">
        <v>1116</v>
      </c>
      <c r="C1049" s="1">
        <v>45542.460659722223</v>
      </c>
      <c r="D1049" t="s">
        <v>51</v>
      </c>
      <c r="E1049" t="s">
        <v>1120</v>
      </c>
      <c r="F1049" t="s">
        <v>130</v>
      </c>
      <c r="G1049" t="s">
        <v>1118</v>
      </c>
      <c r="H1049" t="s">
        <v>136</v>
      </c>
      <c r="I1049" t="s">
        <v>64</v>
      </c>
      <c r="J1049" t="s">
        <v>113</v>
      </c>
      <c r="K1049">
        <v>24</v>
      </c>
      <c r="L1049">
        <v>3.68</v>
      </c>
      <c r="N1049" s="1"/>
      <c r="O1049" t="s">
        <v>57</v>
      </c>
      <c r="P1049">
        <v>11508.94</v>
      </c>
      <c r="Q1049" t="s">
        <v>58</v>
      </c>
      <c r="R1049" t="s">
        <v>67</v>
      </c>
      <c r="S1049" t="s">
        <v>46</v>
      </c>
      <c r="T1049" t="s">
        <v>93</v>
      </c>
      <c r="U1049" t="s">
        <v>49</v>
      </c>
      <c r="V1049" t="s">
        <v>49</v>
      </c>
      <c r="W1049" t="s">
        <v>57</v>
      </c>
      <c r="X1049">
        <f>YEAR(Table1[[#This Row],[BookingDate]])</f>
        <v>2024</v>
      </c>
      <c r="Y1049" t="str">
        <f>TEXT(Table1[[#This Row],[BookingDate]],"mmm")</f>
        <v>Sep</v>
      </c>
      <c r="Z1049" t="str">
        <f>TEXT(Table1[[#This Row],[BookingDate]],"mmm-yyy")</f>
        <v>Sep-2024</v>
      </c>
      <c r="AA1049" t="str">
        <f>IF(Table1[[#This Row],[ResolutionHours]]="","Pending",IF(Table1[[#This Row],[ResolutionHours]]&lt;=4,"0-4 Hours",IF(Table1[[#This Row],[ResolutionHours]]&lt;=8,"5-8 Hours",IF(Table1[[#This Row],[ResolutionHours]]&lt;=24,"9-24 Hours",IF(Table1[[#This Row],[ResolutionHours]]&lt;=48,"25-48 Hours","48+ Hours")))))</f>
        <v>Pending</v>
      </c>
      <c r="AB1049" t="str">
        <f>IF(Table1[[#This Row],[ResolutionHours]]="","",Table1[[#This Row],[ResolutionHours]]-Table1[[#This Row],[SLATargetHours]])</f>
        <v/>
      </c>
    </row>
    <row r="1050" spans="1:28" x14ac:dyDescent="0.25">
      <c r="A1050" t="s">
        <v>1105</v>
      </c>
      <c r="B1050" t="s">
        <v>35</v>
      </c>
      <c r="C1050" s="1">
        <v>45542.515127314808</v>
      </c>
      <c r="D1050" t="s">
        <v>87</v>
      </c>
      <c r="E1050" t="s">
        <v>71</v>
      </c>
      <c r="F1050" t="s">
        <v>72</v>
      </c>
      <c r="G1050" t="s">
        <v>39</v>
      </c>
      <c r="H1050" t="s">
        <v>40</v>
      </c>
      <c r="I1050" t="s">
        <v>46</v>
      </c>
      <c r="J1050" t="s">
        <v>132</v>
      </c>
      <c r="K1050">
        <v>72</v>
      </c>
      <c r="L1050">
        <v>5.41</v>
      </c>
      <c r="M1050">
        <v>18.57</v>
      </c>
      <c r="N1050" s="1">
        <v>45543.288924247689</v>
      </c>
      <c r="O1050" t="s">
        <v>43</v>
      </c>
      <c r="P1050">
        <v>18.57</v>
      </c>
      <c r="Q1050" t="s">
        <v>58</v>
      </c>
      <c r="R1050" t="s">
        <v>45</v>
      </c>
      <c r="S1050" t="s">
        <v>46</v>
      </c>
      <c r="T1050" t="s">
        <v>69</v>
      </c>
      <c r="U1050" t="s">
        <v>49</v>
      </c>
      <c r="V1050" t="s">
        <v>49</v>
      </c>
      <c r="W1050" t="s">
        <v>43</v>
      </c>
      <c r="X1050">
        <f>YEAR(Table1[[#This Row],[BookingDate]])</f>
        <v>2024</v>
      </c>
      <c r="Y1050" t="str">
        <f>TEXT(Table1[[#This Row],[BookingDate]],"mmm")</f>
        <v>Sep</v>
      </c>
      <c r="Z1050" t="str">
        <f>TEXT(Table1[[#This Row],[BookingDate]],"mmm-yyy")</f>
        <v>Sep-2024</v>
      </c>
      <c r="AA1050" t="str">
        <f>IF(Table1[[#This Row],[ResolutionHours]]="","Pending",IF(Table1[[#This Row],[ResolutionHours]]&lt;=4,"0-4 Hours",IF(Table1[[#This Row],[ResolutionHours]]&lt;=8,"5-8 Hours",IF(Table1[[#This Row],[ResolutionHours]]&lt;=24,"9-24 Hours",IF(Table1[[#This Row],[ResolutionHours]]&lt;=48,"25-48 Hours","48+ Hours")))))</f>
        <v>9-24 Hours</v>
      </c>
      <c r="AB1050">
        <f>IF(Table1[[#This Row],[ResolutionHours]]="","",Table1[[#This Row],[ResolutionHours]]-Table1[[#This Row],[SLATargetHours]])</f>
        <v>-53.43</v>
      </c>
    </row>
    <row r="1051" spans="1:28" x14ac:dyDescent="0.25">
      <c r="A1051" t="s">
        <v>3118</v>
      </c>
      <c r="B1051" t="s">
        <v>2126</v>
      </c>
      <c r="C1051" s="1">
        <v>45542.626967592587</v>
      </c>
      <c r="D1051" t="s">
        <v>87</v>
      </c>
      <c r="E1051" t="s">
        <v>2153</v>
      </c>
      <c r="F1051" t="s">
        <v>72</v>
      </c>
      <c r="G1051" t="s">
        <v>2128</v>
      </c>
      <c r="H1051" t="s">
        <v>40</v>
      </c>
      <c r="I1051" t="s">
        <v>82</v>
      </c>
      <c r="J1051" t="s">
        <v>88</v>
      </c>
      <c r="K1051">
        <v>72</v>
      </c>
      <c r="L1051">
        <v>3.54</v>
      </c>
      <c r="M1051">
        <v>38.56</v>
      </c>
      <c r="N1051" s="1">
        <v>45544.233584733804</v>
      </c>
      <c r="O1051" t="s">
        <v>43</v>
      </c>
      <c r="P1051">
        <v>38.56</v>
      </c>
      <c r="Q1051" t="s">
        <v>58</v>
      </c>
      <c r="R1051" t="s">
        <v>114</v>
      </c>
      <c r="S1051" t="s">
        <v>60</v>
      </c>
      <c r="T1051" t="s">
        <v>85</v>
      </c>
      <c r="U1051" t="s">
        <v>49</v>
      </c>
      <c r="V1051" t="s">
        <v>49</v>
      </c>
      <c r="W1051" t="s">
        <v>43</v>
      </c>
      <c r="X1051">
        <f>YEAR(Table1[[#This Row],[BookingDate]])</f>
        <v>2024</v>
      </c>
      <c r="Y1051" t="str">
        <f>TEXT(Table1[[#This Row],[BookingDate]],"mmm")</f>
        <v>Sep</v>
      </c>
      <c r="Z1051" t="str">
        <f>TEXT(Table1[[#This Row],[BookingDate]],"mmm-yyy")</f>
        <v>Sep-2024</v>
      </c>
      <c r="AA1051" t="str">
        <f>IF(Table1[[#This Row],[ResolutionHours]]="","Pending",IF(Table1[[#This Row],[ResolutionHours]]&lt;=4,"0-4 Hours",IF(Table1[[#This Row],[ResolutionHours]]&lt;=8,"5-8 Hours",IF(Table1[[#This Row],[ResolutionHours]]&lt;=24,"9-24 Hours",IF(Table1[[#This Row],[ResolutionHours]]&lt;=48,"25-48 Hours","48+ Hours")))))</f>
        <v>25-48 Hours</v>
      </c>
      <c r="AB1051">
        <f>IF(Table1[[#This Row],[ResolutionHours]]="","",Table1[[#This Row],[ResolutionHours]]-Table1[[#This Row],[SLATargetHours]])</f>
        <v>-33.44</v>
      </c>
    </row>
    <row r="1052" spans="1:28" x14ac:dyDescent="0.25">
      <c r="A1052" t="s">
        <v>2618</v>
      </c>
      <c r="B1052" t="s">
        <v>2126</v>
      </c>
      <c r="C1052" s="1">
        <v>45542.667256944442</v>
      </c>
      <c r="D1052" t="s">
        <v>51</v>
      </c>
      <c r="E1052" t="s">
        <v>2138</v>
      </c>
      <c r="F1052" t="s">
        <v>53</v>
      </c>
      <c r="G1052" t="s">
        <v>2128</v>
      </c>
      <c r="H1052" t="s">
        <v>40</v>
      </c>
      <c r="I1052" t="s">
        <v>82</v>
      </c>
      <c r="J1052" t="s">
        <v>88</v>
      </c>
      <c r="K1052">
        <v>24</v>
      </c>
      <c r="L1052">
        <v>4.79</v>
      </c>
      <c r="M1052">
        <v>8.98</v>
      </c>
      <c r="N1052" s="1">
        <v>45543.041461840279</v>
      </c>
      <c r="O1052" t="s">
        <v>43</v>
      </c>
      <c r="P1052">
        <v>8.98</v>
      </c>
      <c r="Q1052" t="s">
        <v>58</v>
      </c>
      <c r="R1052" t="s">
        <v>45</v>
      </c>
      <c r="S1052" t="s">
        <v>96</v>
      </c>
      <c r="T1052" t="s">
        <v>85</v>
      </c>
      <c r="U1052" t="s">
        <v>48</v>
      </c>
      <c r="V1052" t="s">
        <v>49</v>
      </c>
      <c r="W1052" t="s">
        <v>43</v>
      </c>
      <c r="X1052">
        <f>YEAR(Table1[[#This Row],[BookingDate]])</f>
        <v>2024</v>
      </c>
      <c r="Y1052" t="str">
        <f>TEXT(Table1[[#This Row],[BookingDate]],"mmm")</f>
        <v>Sep</v>
      </c>
      <c r="Z1052" t="str">
        <f>TEXT(Table1[[#This Row],[BookingDate]],"mmm-yyy")</f>
        <v>Sep-2024</v>
      </c>
      <c r="AA1052" t="str">
        <f>IF(Table1[[#This Row],[ResolutionHours]]="","Pending",IF(Table1[[#This Row],[ResolutionHours]]&lt;=4,"0-4 Hours",IF(Table1[[#This Row],[ResolutionHours]]&lt;=8,"5-8 Hours",IF(Table1[[#This Row],[ResolutionHours]]&lt;=24,"9-24 Hours",IF(Table1[[#This Row],[ResolutionHours]]&lt;=48,"25-48 Hours","48+ Hours")))))</f>
        <v>9-24 Hours</v>
      </c>
      <c r="AB1052">
        <f>IF(Table1[[#This Row],[ResolutionHours]]="","",Table1[[#This Row],[ResolutionHours]]-Table1[[#This Row],[SLATargetHours]])</f>
        <v>-15.02</v>
      </c>
    </row>
    <row r="1053" spans="1:28" x14ac:dyDescent="0.25">
      <c r="A1053" t="s">
        <v>1550</v>
      </c>
      <c r="B1053" t="s">
        <v>1116</v>
      </c>
      <c r="C1053" s="1">
        <v>45542.821099537039</v>
      </c>
      <c r="D1053" t="s">
        <v>36</v>
      </c>
      <c r="E1053" t="s">
        <v>1117</v>
      </c>
      <c r="F1053" t="s">
        <v>53</v>
      </c>
      <c r="G1053" t="s">
        <v>1118</v>
      </c>
      <c r="H1053" t="s">
        <v>109</v>
      </c>
      <c r="I1053" t="s">
        <v>82</v>
      </c>
      <c r="J1053" t="s">
        <v>165</v>
      </c>
      <c r="K1053">
        <v>48</v>
      </c>
      <c r="L1053">
        <v>4.2699999999999996</v>
      </c>
      <c r="M1053">
        <v>29.36</v>
      </c>
      <c r="N1053" s="1">
        <v>45544.044328356482</v>
      </c>
      <c r="O1053" t="s">
        <v>43</v>
      </c>
      <c r="P1053">
        <v>29.36</v>
      </c>
      <c r="Q1053" t="s">
        <v>66</v>
      </c>
      <c r="R1053" t="s">
        <v>92</v>
      </c>
      <c r="S1053" t="s">
        <v>96</v>
      </c>
      <c r="T1053" t="s">
        <v>61</v>
      </c>
      <c r="U1053" t="s">
        <v>49</v>
      </c>
      <c r="V1053" t="s">
        <v>49</v>
      </c>
      <c r="W1053" t="s">
        <v>43</v>
      </c>
      <c r="X1053">
        <f>YEAR(Table1[[#This Row],[BookingDate]])</f>
        <v>2024</v>
      </c>
      <c r="Y1053" t="str">
        <f>TEXT(Table1[[#This Row],[BookingDate]],"mmm")</f>
        <v>Sep</v>
      </c>
      <c r="Z1053" t="str">
        <f>TEXT(Table1[[#This Row],[BookingDate]],"mmm-yyy")</f>
        <v>Sep-2024</v>
      </c>
      <c r="AA1053" t="str">
        <f>IF(Table1[[#This Row],[ResolutionHours]]="","Pending",IF(Table1[[#This Row],[ResolutionHours]]&lt;=4,"0-4 Hours",IF(Table1[[#This Row],[ResolutionHours]]&lt;=8,"5-8 Hours",IF(Table1[[#This Row],[ResolutionHours]]&lt;=24,"9-24 Hours",IF(Table1[[#This Row],[ResolutionHours]]&lt;=48,"25-48 Hours","48+ Hours")))))</f>
        <v>25-48 Hours</v>
      </c>
      <c r="AB1053">
        <f>IF(Table1[[#This Row],[ResolutionHours]]="","",Table1[[#This Row],[ResolutionHours]]-Table1[[#This Row],[SLATargetHours]])</f>
        <v>-18.64</v>
      </c>
    </row>
    <row r="1054" spans="1:28" x14ac:dyDescent="0.25">
      <c r="A1054" t="s">
        <v>1695</v>
      </c>
      <c r="B1054" t="s">
        <v>1116</v>
      </c>
      <c r="C1054" s="1">
        <v>45543.078506944446</v>
      </c>
      <c r="D1054" t="s">
        <v>104</v>
      </c>
      <c r="E1054" t="s">
        <v>1131</v>
      </c>
      <c r="F1054" t="s">
        <v>90</v>
      </c>
      <c r="G1054" t="s">
        <v>1118</v>
      </c>
      <c r="H1054" t="s">
        <v>40</v>
      </c>
      <c r="I1054" t="s">
        <v>46</v>
      </c>
      <c r="J1054" t="s">
        <v>157</v>
      </c>
      <c r="K1054">
        <v>8</v>
      </c>
      <c r="L1054">
        <v>0.46</v>
      </c>
      <c r="M1054">
        <v>10.94</v>
      </c>
      <c r="N1054" s="1">
        <v>45543.534537708343</v>
      </c>
      <c r="O1054" t="s">
        <v>128</v>
      </c>
      <c r="P1054">
        <v>10.94</v>
      </c>
      <c r="Q1054" t="s">
        <v>58</v>
      </c>
      <c r="R1054" t="s">
        <v>114</v>
      </c>
      <c r="S1054" t="s">
        <v>79</v>
      </c>
      <c r="T1054" t="s">
        <v>121</v>
      </c>
      <c r="U1054" t="s">
        <v>49</v>
      </c>
      <c r="V1054" t="s">
        <v>49</v>
      </c>
      <c r="W1054" t="s">
        <v>128</v>
      </c>
      <c r="X1054">
        <f>YEAR(Table1[[#This Row],[BookingDate]])</f>
        <v>2024</v>
      </c>
      <c r="Y1054" t="str">
        <f>TEXT(Table1[[#This Row],[BookingDate]],"mmm")</f>
        <v>Sep</v>
      </c>
      <c r="Z1054" t="str">
        <f>TEXT(Table1[[#This Row],[BookingDate]],"mmm-yyy")</f>
        <v>Sep-2024</v>
      </c>
      <c r="AA1054" t="str">
        <f>IF(Table1[[#This Row],[ResolutionHours]]="","Pending",IF(Table1[[#This Row],[ResolutionHours]]&lt;=4,"0-4 Hours",IF(Table1[[#This Row],[ResolutionHours]]&lt;=8,"5-8 Hours",IF(Table1[[#This Row],[ResolutionHours]]&lt;=24,"9-24 Hours",IF(Table1[[#This Row],[ResolutionHours]]&lt;=48,"25-48 Hours","48+ Hours")))))</f>
        <v>9-24 Hours</v>
      </c>
      <c r="AB1054">
        <f>IF(Table1[[#This Row],[ResolutionHours]]="","",Table1[[#This Row],[ResolutionHours]]-Table1[[#This Row],[SLATargetHours]])</f>
        <v>2.9399999999999995</v>
      </c>
    </row>
    <row r="1055" spans="1:28" x14ac:dyDescent="0.25">
      <c r="A1055" t="s">
        <v>1532</v>
      </c>
      <c r="B1055" t="s">
        <v>1116</v>
      </c>
      <c r="C1055" s="1">
        <v>45543.236527777779</v>
      </c>
      <c r="D1055" t="s">
        <v>51</v>
      </c>
      <c r="E1055" t="s">
        <v>1124</v>
      </c>
      <c r="F1055" t="s">
        <v>90</v>
      </c>
      <c r="G1055" t="s">
        <v>1118</v>
      </c>
      <c r="H1055" t="s">
        <v>109</v>
      </c>
      <c r="I1055" t="s">
        <v>64</v>
      </c>
      <c r="J1055" t="s">
        <v>152</v>
      </c>
      <c r="K1055">
        <v>24</v>
      </c>
      <c r="L1055">
        <v>2.0499999999999998</v>
      </c>
      <c r="M1055">
        <v>18.690000000000001</v>
      </c>
      <c r="N1055" s="1">
        <v>45544.015450208331</v>
      </c>
      <c r="O1055" t="s">
        <v>43</v>
      </c>
      <c r="P1055">
        <v>18.690000000000001</v>
      </c>
      <c r="Q1055" t="s">
        <v>66</v>
      </c>
      <c r="R1055" t="s">
        <v>114</v>
      </c>
      <c r="S1055" t="s">
        <v>46</v>
      </c>
      <c r="T1055" t="s">
        <v>61</v>
      </c>
      <c r="U1055" t="s">
        <v>49</v>
      </c>
      <c r="V1055" t="s">
        <v>48</v>
      </c>
      <c r="W1055" t="s">
        <v>43</v>
      </c>
      <c r="X1055">
        <f>YEAR(Table1[[#This Row],[BookingDate]])</f>
        <v>2024</v>
      </c>
      <c r="Y1055" t="str">
        <f>TEXT(Table1[[#This Row],[BookingDate]],"mmm")</f>
        <v>Sep</v>
      </c>
      <c r="Z1055" t="str">
        <f>TEXT(Table1[[#This Row],[BookingDate]],"mmm-yyy")</f>
        <v>Sep-2024</v>
      </c>
      <c r="AA1055" t="str">
        <f>IF(Table1[[#This Row],[ResolutionHours]]="","Pending",IF(Table1[[#This Row],[ResolutionHours]]&lt;=4,"0-4 Hours",IF(Table1[[#This Row],[ResolutionHours]]&lt;=8,"5-8 Hours",IF(Table1[[#This Row],[ResolutionHours]]&lt;=24,"9-24 Hours",IF(Table1[[#This Row],[ResolutionHours]]&lt;=48,"25-48 Hours","48+ Hours")))))</f>
        <v>9-24 Hours</v>
      </c>
      <c r="AB1055">
        <f>IF(Table1[[#This Row],[ResolutionHours]]="","",Table1[[#This Row],[ResolutionHours]]-Table1[[#This Row],[SLATargetHours]])</f>
        <v>-5.3099999999999987</v>
      </c>
    </row>
    <row r="1056" spans="1:28" x14ac:dyDescent="0.25">
      <c r="A1056" t="s">
        <v>1393</v>
      </c>
      <c r="B1056" t="s">
        <v>1116</v>
      </c>
      <c r="C1056" s="1">
        <v>45543.645127314812</v>
      </c>
      <c r="D1056" t="s">
        <v>51</v>
      </c>
      <c r="E1056" t="s">
        <v>1124</v>
      </c>
      <c r="F1056" t="s">
        <v>53</v>
      </c>
      <c r="G1056" t="s">
        <v>1118</v>
      </c>
      <c r="H1056" t="s">
        <v>109</v>
      </c>
      <c r="I1056" t="s">
        <v>73</v>
      </c>
      <c r="J1056" t="s">
        <v>78</v>
      </c>
      <c r="K1056">
        <v>24</v>
      </c>
      <c r="L1056">
        <v>0.23</v>
      </c>
      <c r="M1056">
        <v>20.309999999999999</v>
      </c>
      <c r="N1056" s="1">
        <v>45544.491430543982</v>
      </c>
      <c r="O1056" t="s">
        <v>43</v>
      </c>
      <c r="P1056">
        <v>20.309999999999999</v>
      </c>
      <c r="Q1056" t="s">
        <v>66</v>
      </c>
      <c r="R1056" t="s">
        <v>45</v>
      </c>
      <c r="S1056" t="s">
        <v>79</v>
      </c>
      <c r="T1056" t="s">
        <v>85</v>
      </c>
      <c r="U1056" t="s">
        <v>49</v>
      </c>
      <c r="V1056" t="s">
        <v>49</v>
      </c>
      <c r="W1056" t="s">
        <v>43</v>
      </c>
      <c r="X1056">
        <f>YEAR(Table1[[#This Row],[BookingDate]])</f>
        <v>2024</v>
      </c>
      <c r="Y1056" t="str">
        <f>TEXT(Table1[[#This Row],[BookingDate]],"mmm")</f>
        <v>Sep</v>
      </c>
      <c r="Z1056" t="str">
        <f>TEXT(Table1[[#This Row],[BookingDate]],"mmm-yyy")</f>
        <v>Sep-2024</v>
      </c>
      <c r="AA1056" t="str">
        <f>IF(Table1[[#This Row],[ResolutionHours]]="","Pending",IF(Table1[[#This Row],[ResolutionHours]]&lt;=4,"0-4 Hours",IF(Table1[[#This Row],[ResolutionHours]]&lt;=8,"5-8 Hours",IF(Table1[[#This Row],[ResolutionHours]]&lt;=24,"9-24 Hours",IF(Table1[[#This Row],[ResolutionHours]]&lt;=48,"25-48 Hours","48+ Hours")))))</f>
        <v>9-24 Hours</v>
      </c>
      <c r="AB1056">
        <f>IF(Table1[[#This Row],[ResolutionHours]]="","",Table1[[#This Row],[ResolutionHours]]-Table1[[#This Row],[SLATargetHours]])</f>
        <v>-3.6900000000000013</v>
      </c>
    </row>
    <row r="1057" spans="1:28" x14ac:dyDescent="0.25">
      <c r="A1057" t="s">
        <v>1472</v>
      </c>
      <c r="B1057" t="s">
        <v>1116</v>
      </c>
      <c r="C1057" s="1">
        <v>45544.313576388893</v>
      </c>
      <c r="D1057" t="s">
        <v>51</v>
      </c>
      <c r="E1057" t="s">
        <v>1120</v>
      </c>
      <c r="F1057" t="s">
        <v>53</v>
      </c>
      <c r="G1057" t="s">
        <v>1118</v>
      </c>
      <c r="H1057" t="s">
        <v>40</v>
      </c>
      <c r="I1057" t="s">
        <v>46</v>
      </c>
      <c r="J1057" t="s">
        <v>157</v>
      </c>
      <c r="K1057">
        <v>24</v>
      </c>
      <c r="L1057">
        <v>1.67</v>
      </c>
      <c r="M1057">
        <v>17.489999999999998</v>
      </c>
      <c r="N1057" s="1">
        <v>45545.042487071762</v>
      </c>
      <c r="O1057" t="s">
        <v>43</v>
      </c>
      <c r="P1057">
        <v>17.489999999999998</v>
      </c>
      <c r="Q1057" t="s">
        <v>44</v>
      </c>
      <c r="R1057" t="s">
        <v>59</v>
      </c>
      <c r="S1057" t="s">
        <v>96</v>
      </c>
      <c r="T1057" t="s">
        <v>100</v>
      </c>
      <c r="U1057" t="s">
        <v>49</v>
      </c>
      <c r="V1057" t="s">
        <v>49</v>
      </c>
      <c r="W1057" t="s">
        <v>43</v>
      </c>
      <c r="X1057">
        <f>YEAR(Table1[[#This Row],[BookingDate]])</f>
        <v>2024</v>
      </c>
      <c r="Y1057" t="str">
        <f>TEXT(Table1[[#This Row],[BookingDate]],"mmm")</f>
        <v>Sep</v>
      </c>
      <c r="Z1057" t="str">
        <f>TEXT(Table1[[#This Row],[BookingDate]],"mmm-yyy")</f>
        <v>Sep-2024</v>
      </c>
      <c r="AA1057" t="str">
        <f>IF(Table1[[#This Row],[ResolutionHours]]="","Pending",IF(Table1[[#This Row],[ResolutionHours]]&lt;=4,"0-4 Hours",IF(Table1[[#This Row],[ResolutionHours]]&lt;=8,"5-8 Hours",IF(Table1[[#This Row],[ResolutionHours]]&lt;=24,"9-24 Hours",IF(Table1[[#This Row],[ResolutionHours]]&lt;=48,"25-48 Hours","48+ Hours")))))</f>
        <v>9-24 Hours</v>
      </c>
      <c r="AB1057">
        <f>IF(Table1[[#This Row],[ResolutionHours]]="","",Table1[[#This Row],[ResolutionHours]]-Table1[[#This Row],[SLATargetHours]])</f>
        <v>-6.5100000000000016</v>
      </c>
    </row>
    <row r="1058" spans="1:28" x14ac:dyDescent="0.25">
      <c r="A1058" t="s">
        <v>2476</v>
      </c>
      <c r="B1058" t="s">
        <v>2126</v>
      </c>
      <c r="C1058" s="1">
        <v>45544.39234953704</v>
      </c>
      <c r="D1058" t="s">
        <v>36</v>
      </c>
      <c r="E1058" t="s">
        <v>2142</v>
      </c>
      <c r="F1058" t="s">
        <v>126</v>
      </c>
      <c r="G1058" t="s">
        <v>2128</v>
      </c>
      <c r="H1058" t="s">
        <v>40</v>
      </c>
      <c r="I1058" t="s">
        <v>41</v>
      </c>
      <c r="J1058" t="s">
        <v>83</v>
      </c>
      <c r="K1058">
        <v>48</v>
      </c>
      <c r="L1058">
        <v>8.94</v>
      </c>
      <c r="M1058">
        <v>33.770000000000003</v>
      </c>
      <c r="N1058" s="1">
        <v>45545.799247233786</v>
      </c>
      <c r="O1058" t="s">
        <v>43</v>
      </c>
      <c r="P1058">
        <v>33.770000000000003</v>
      </c>
      <c r="Q1058" t="s">
        <v>66</v>
      </c>
      <c r="R1058" t="s">
        <v>59</v>
      </c>
      <c r="S1058" t="s">
        <v>46</v>
      </c>
      <c r="T1058" t="s">
        <v>100</v>
      </c>
      <c r="U1058" t="s">
        <v>49</v>
      </c>
      <c r="V1058" t="s">
        <v>48</v>
      </c>
      <c r="W1058" t="s">
        <v>43</v>
      </c>
      <c r="X1058">
        <f>YEAR(Table1[[#This Row],[BookingDate]])</f>
        <v>2024</v>
      </c>
      <c r="Y1058" t="str">
        <f>TEXT(Table1[[#This Row],[BookingDate]],"mmm")</f>
        <v>Sep</v>
      </c>
      <c r="Z1058" t="str">
        <f>TEXT(Table1[[#This Row],[BookingDate]],"mmm-yyy")</f>
        <v>Sep-2024</v>
      </c>
      <c r="AA1058" t="str">
        <f>IF(Table1[[#This Row],[ResolutionHours]]="","Pending",IF(Table1[[#This Row],[ResolutionHours]]&lt;=4,"0-4 Hours",IF(Table1[[#This Row],[ResolutionHours]]&lt;=8,"5-8 Hours",IF(Table1[[#This Row],[ResolutionHours]]&lt;=24,"9-24 Hours",IF(Table1[[#This Row],[ResolutionHours]]&lt;=48,"25-48 Hours","48+ Hours")))))</f>
        <v>25-48 Hours</v>
      </c>
      <c r="AB1058">
        <f>IF(Table1[[#This Row],[ResolutionHours]]="","",Table1[[#This Row],[ResolutionHours]]-Table1[[#This Row],[SLATargetHours]])</f>
        <v>-14.229999999999997</v>
      </c>
    </row>
    <row r="1059" spans="1:28" x14ac:dyDescent="0.25">
      <c r="A1059" t="s">
        <v>2778</v>
      </c>
      <c r="B1059" t="s">
        <v>2126</v>
      </c>
      <c r="C1059" s="1">
        <v>45544.570324074077</v>
      </c>
      <c r="D1059" t="s">
        <v>36</v>
      </c>
      <c r="E1059" t="s">
        <v>2134</v>
      </c>
      <c r="F1059" t="s">
        <v>130</v>
      </c>
      <c r="G1059" t="s">
        <v>2128</v>
      </c>
      <c r="H1059" t="s">
        <v>40</v>
      </c>
      <c r="I1059" t="s">
        <v>73</v>
      </c>
      <c r="J1059" t="s">
        <v>42</v>
      </c>
      <c r="K1059">
        <v>48</v>
      </c>
      <c r="L1059">
        <v>1.52</v>
      </c>
      <c r="M1059">
        <v>34.08</v>
      </c>
      <c r="N1059" s="1">
        <v>45545.990302256942</v>
      </c>
      <c r="O1059" t="s">
        <v>43</v>
      </c>
      <c r="P1059">
        <v>34.08</v>
      </c>
      <c r="Q1059" t="s">
        <v>44</v>
      </c>
      <c r="R1059" t="s">
        <v>59</v>
      </c>
      <c r="S1059" t="s">
        <v>96</v>
      </c>
      <c r="T1059" t="s">
        <v>85</v>
      </c>
      <c r="U1059" t="s">
        <v>49</v>
      </c>
      <c r="V1059" t="s">
        <v>49</v>
      </c>
      <c r="W1059" t="s">
        <v>43</v>
      </c>
      <c r="X1059">
        <f>YEAR(Table1[[#This Row],[BookingDate]])</f>
        <v>2024</v>
      </c>
      <c r="Y1059" t="str">
        <f>TEXT(Table1[[#This Row],[BookingDate]],"mmm")</f>
        <v>Sep</v>
      </c>
      <c r="Z1059" t="str">
        <f>TEXT(Table1[[#This Row],[BookingDate]],"mmm-yyy")</f>
        <v>Sep-2024</v>
      </c>
      <c r="AA1059" t="str">
        <f>IF(Table1[[#This Row],[ResolutionHours]]="","Pending",IF(Table1[[#This Row],[ResolutionHours]]&lt;=4,"0-4 Hours",IF(Table1[[#This Row],[ResolutionHours]]&lt;=8,"5-8 Hours",IF(Table1[[#This Row],[ResolutionHours]]&lt;=24,"9-24 Hours",IF(Table1[[#This Row],[ResolutionHours]]&lt;=48,"25-48 Hours","48+ Hours")))))</f>
        <v>25-48 Hours</v>
      </c>
      <c r="AB1059">
        <f>IF(Table1[[#This Row],[ResolutionHours]]="","",Table1[[#This Row],[ResolutionHours]]-Table1[[#This Row],[SLATargetHours]])</f>
        <v>-13.920000000000002</v>
      </c>
    </row>
    <row r="1060" spans="1:28" x14ac:dyDescent="0.25">
      <c r="A1060" t="s">
        <v>3022</v>
      </c>
      <c r="B1060" t="s">
        <v>2126</v>
      </c>
      <c r="C1060" s="1">
        <v>45544.641400462962</v>
      </c>
      <c r="D1060" t="s">
        <v>36</v>
      </c>
      <c r="E1060" t="s">
        <v>2138</v>
      </c>
      <c r="F1060" t="s">
        <v>90</v>
      </c>
      <c r="G1060" t="s">
        <v>2128</v>
      </c>
      <c r="H1060" t="s">
        <v>109</v>
      </c>
      <c r="I1060" t="s">
        <v>73</v>
      </c>
      <c r="J1060" t="s">
        <v>165</v>
      </c>
      <c r="K1060">
        <v>48</v>
      </c>
      <c r="L1060">
        <v>8.66</v>
      </c>
      <c r="M1060">
        <v>26.31</v>
      </c>
      <c r="N1060" s="1">
        <v>45545.7374715162</v>
      </c>
      <c r="O1060" t="s">
        <v>43</v>
      </c>
      <c r="P1060">
        <v>26.31</v>
      </c>
      <c r="Q1060" t="s">
        <v>58</v>
      </c>
      <c r="R1060" t="s">
        <v>67</v>
      </c>
      <c r="S1060" t="s">
        <v>96</v>
      </c>
      <c r="T1060" t="s">
        <v>85</v>
      </c>
      <c r="U1060" t="s">
        <v>49</v>
      </c>
      <c r="V1060" t="s">
        <v>49</v>
      </c>
      <c r="W1060" t="s">
        <v>43</v>
      </c>
      <c r="X1060">
        <f>YEAR(Table1[[#This Row],[BookingDate]])</f>
        <v>2024</v>
      </c>
      <c r="Y1060" t="str">
        <f>TEXT(Table1[[#This Row],[BookingDate]],"mmm")</f>
        <v>Sep</v>
      </c>
      <c r="Z1060" t="str">
        <f>TEXT(Table1[[#This Row],[BookingDate]],"mmm-yyy")</f>
        <v>Sep-2024</v>
      </c>
      <c r="AA1060" t="str">
        <f>IF(Table1[[#This Row],[ResolutionHours]]="","Pending",IF(Table1[[#This Row],[ResolutionHours]]&lt;=4,"0-4 Hours",IF(Table1[[#This Row],[ResolutionHours]]&lt;=8,"5-8 Hours",IF(Table1[[#This Row],[ResolutionHours]]&lt;=24,"9-24 Hours",IF(Table1[[#This Row],[ResolutionHours]]&lt;=48,"25-48 Hours","48+ Hours")))))</f>
        <v>25-48 Hours</v>
      </c>
      <c r="AB1060">
        <f>IF(Table1[[#This Row],[ResolutionHours]]="","",Table1[[#This Row],[ResolutionHours]]-Table1[[#This Row],[SLATargetHours]])</f>
        <v>-21.69</v>
      </c>
    </row>
    <row r="1061" spans="1:28" x14ac:dyDescent="0.25">
      <c r="A1061" t="s">
        <v>1399</v>
      </c>
      <c r="B1061" t="s">
        <v>1116</v>
      </c>
      <c r="C1061" s="1">
        <v>45544.735138888893</v>
      </c>
      <c r="D1061" t="s">
        <v>104</v>
      </c>
      <c r="E1061" t="s">
        <v>1126</v>
      </c>
      <c r="F1061" t="s">
        <v>130</v>
      </c>
      <c r="G1061" t="s">
        <v>1118</v>
      </c>
      <c r="H1061" t="s">
        <v>54</v>
      </c>
      <c r="I1061" t="s">
        <v>55</v>
      </c>
      <c r="J1061" t="s">
        <v>88</v>
      </c>
      <c r="K1061">
        <v>8</v>
      </c>
      <c r="L1061">
        <v>1.36</v>
      </c>
      <c r="N1061" s="1"/>
      <c r="O1061" t="s">
        <v>57</v>
      </c>
      <c r="P1061">
        <v>11454.36</v>
      </c>
      <c r="Q1061" t="s">
        <v>58</v>
      </c>
      <c r="R1061" t="s">
        <v>59</v>
      </c>
      <c r="S1061" t="s">
        <v>79</v>
      </c>
      <c r="T1061" t="s">
        <v>47</v>
      </c>
      <c r="U1061" t="s">
        <v>49</v>
      </c>
      <c r="V1061" t="s">
        <v>49</v>
      </c>
      <c r="W1061" t="s">
        <v>57</v>
      </c>
      <c r="X1061">
        <f>YEAR(Table1[[#This Row],[BookingDate]])</f>
        <v>2024</v>
      </c>
      <c r="Y1061" t="str">
        <f>TEXT(Table1[[#This Row],[BookingDate]],"mmm")</f>
        <v>Sep</v>
      </c>
      <c r="Z1061" t="str">
        <f>TEXT(Table1[[#This Row],[BookingDate]],"mmm-yyy")</f>
        <v>Sep-2024</v>
      </c>
      <c r="AA1061" t="str">
        <f>IF(Table1[[#This Row],[ResolutionHours]]="","Pending",IF(Table1[[#This Row],[ResolutionHours]]&lt;=4,"0-4 Hours",IF(Table1[[#This Row],[ResolutionHours]]&lt;=8,"5-8 Hours",IF(Table1[[#This Row],[ResolutionHours]]&lt;=24,"9-24 Hours",IF(Table1[[#This Row],[ResolutionHours]]&lt;=48,"25-48 Hours","48+ Hours")))))</f>
        <v>Pending</v>
      </c>
      <c r="AB1061" t="str">
        <f>IF(Table1[[#This Row],[ResolutionHours]]="","",Table1[[#This Row],[ResolutionHours]]-Table1[[#This Row],[SLATargetHours]])</f>
        <v/>
      </c>
    </row>
    <row r="1062" spans="1:28" x14ac:dyDescent="0.25">
      <c r="A1062" t="s">
        <v>2934</v>
      </c>
      <c r="B1062" t="s">
        <v>2126</v>
      </c>
      <c r="C1062" s="1">
        <v>45545.48914351852</v>
      </c>
      <c r="D1062" t="s">
        <v>36</v>
      </c>
      <c r="E1062" t="s">
        <v>2142</v>
      </c>
      <c r="F1062" t="s">
        <v>95</v>
      </c>
      <c r="G1062" t="s">
        <v>2128</v>
      </c>
      <c r="H1062" t="s">
        <v>40</v>
      </c>
      <c r="I1062" t="s">
        <v>64</v>
      </c>
      <c r="J1062" t="s">
        <v>42</v>
      </c>
      <c r="K1062">
        <v>48</v>
      </c>
      <c r="L1062">
        <v>0.88</v>
      </c>
      <c r="M1062">
        <v>27.26</v>
      </c>
      <c r="N1062" s="1">
        <v>45546.624993993057</v>
      </c>
      <c r="O1062" t="s">
        <v>43</v>
      </c>
      <c r="P1062">
        <v>27.26</v>
      </c>
      <c r="Q1062" t="s">
        <v>66</v>
      </c>
      <c r="R1062" t="s">
        <v>92</v>
      </c>
      <c r="S1062" t="s">
        <v>46</v>
      </c>
      <c r="T1062" t="s">
        <v>115</v>
      </c>
      <c r="U1062" t="s">
        <v>49</v>
      </c>
      <c r="V1062" t="s">
        <v>49</v>
      </c>
      <c r="W1062" t="s">
        <v>43</v>
      </c>
      <c r="X1062">
        <f>YEAR(Table1[[#This Row],[BookingDate]])</f>
        <v>2024</v>
      </c>
      <c r="Y1062" t="str">
        <f>TEXT(Table1[[#This Row],[BookingDate]],"mmm")</f>
        <v>Sep</v>
      </c>
      <c r="Z1062" t="str">
        <f>TEXT(Table1[[#This Row],[BookingDate]],"mmm-yyy")</f>
        <v>Sep-2024</v>
      </c>
      <c r="AA1062" t="str">
        <f>IF(Table1[[#This Row],[ResolutionHours]]="","Pending",IF(Table1[[#This Row],[ResolutionHours]]&lt;=4,"0-4 Hours",IF(Table1[[#This Row],[ResolutionHours]]&lt;=8,"5-8 Hours",IF(Table1[[#This Row],[ResolutionHours]]&lt;=24,"9-24 Hours",IF(Table1[[#This Row],[ResolutionHours]]&lt;=48,"25-48 Hours","48+ Hours")))))</f>
        <v>25-48 Hours</v>
      </c>
      <c r="AB1062">
        <f>IF(Table1[[#This Row],[ResolutionHours]]="","",Table1[[#This Row],[ResolutionHours]]-Table1[[#This Row],[SLATargetHours]])</f>
        <v>-20.74</v>
      </c>
    </row>
    <row r="1063" spans="1:28" x14ac:dyDescent="0.25">
      <c r="A1063" t="s">
        <v>1927</v>
      </c>
      <c r="B1063" t="s">
        <v>1116</v>
      </c>
      <c r="C1063" s="1">
        <v>45545.52815972222</v>
      </c>
      <c r="D1063" t="s">
        <v>104</v>
      </c>
      <c r="E1063" t="s">
        <v>1134</v>
      </c>
      <c r="F1063" t="s">
        <v>90</v>
      </c>
      <c r="G1063" t="s">
        <v>1118</v>
      </c>
      <c r="H1063" t="s">
        <v>54</v>
      </c>
      <c r="I1063" t="s">
        <v>46</v>
      </c>
      <c r="J1063" t="s">
        <v>106</v>
      </c>
      <c r="K1063">
        <v>8</v>
      </c>
      <c r="L1063">
        <v>1.1599999999999999</v>
      </c>
      <c r="N1063" s="1"/>
      <c r="O1063" t="s">
        <v>57</v>
      </c>
      <c r="P1063">
        <v>11435.32</v>
      </c>
      <c r="Q1063" t="s">
        <v>58</v>
      </c>
      <c r="R1063" t="s">
        <v>114</v>
      </c>
      <c r="S1063" t="s">
        <v>60</v>
      </c>
      <c r="T1063" t="s">
        <v>121</v>
      </c>
      <c r="U1063" t="s">
        <v>49</v>
      </c>
      <c r="V1063" t="s">
        <v>48</v>
      </c>
      <c r="W1063" t="s">
        <v>57</v>
      </c>
      <c r="X1063">
        <f>YEAR(Table1[[#This Row],[BookingDate]])</f>
        <v>2024</v>
      </c>
      <c r="Y1063" t="str">
        <f>TEXT(Table1[[#This Row],[BookingDate]],"mmm")</f>
        <v>Sep</v>
      </c>
      <c r="Z1063" t="str">
        <f>TEXT(Table1[[#This Row],[BookingDate]],"mmm-yyy")</f>
        <v>Sep-2024</v>
      </c>
      <c r="AA1063" t="str">
        <f>IF(Table1[[#This Row],[ResolutionHours]]="","Pending",IF(Table1[[#This Row],[ResolutionHours]]&lt;=4,"0-4 Hours",IF(Table1[[#This Row],[ResolutionHours]]&lt;=8,"5-8 Hours",IF(Table1[[#This Row],[ResolutionHours]]&lt;=24,"9-24 Hours",IF(Table1[[#This Row],[ResolutionHours]]&lt;=48,"25-48 Hours","48+ Hours")))))</f>
        <v>Pending</v>
      </c>
      <c r="AB1063" t="str">
        <f>IF(Table1[[#This Row],[ResolutionHours]]="","",Table1[[#This Row],[ResolutionHours]]-Table1[[#This Row],[SLATargetHours]])</f>
        <v/>
      </c>
    </row>
    <row r="1064" spans="1:28" x14ac:dyDescent="0.25">
      <c r="A1064" t="s">
        <v>382</v>
      </c>
      <c r="B1064" t="s">
        <v>35</v>
      </c>
      <c r="C1064" s="1">
        <v>45545.56181712963</v>
      </c>
      <c r="D1064" t="s">
        <v>87</v>
      </c>
      <c r="E1064" t="s">
        <v>105</v>
      </c>
      <c r="F1064" t="s">
        <v>95</v>
      </c>
      <c r="G1064" t="s">
        <v>39</v>
      </c>
      <c r="H1064" t="s">
        <v>54</v>
      </c>
      <c r="I1064" t="s">
        <v>73</v>
      </c>
      <c r="J1064" t="s">
        <v>132</v>
      </c>
      <c r="K1064">
        <v>72</v>
      </c>
      <c r="L1064">
        <v>6.06</v>
      </c>
      <c r="N1064" s="1"/>
      <c r="O1064" t="s">
        <v>57</v>
      </c>
      <c r="P1064">
        <v>11434.52</v>
      </c>
      <c r="Q1064" t="s">
        <v>66</v>
      </c>
      <c r="R1064" t="s">
        <v>45</v>
      </c>
      <c r="S1064" t="s">
        <v>96</v>
      </c>
      <c r="T1064" t="s">
        <v>47</v>
      </c>
      <c r="U1064" t="s">
        <v>49</v>
      </c>
      <c r="V1064" t="s">
        <v>49</v>
      </c>
      <c r="W1064" t="s">
        <v>57</v>
      </c>
      <c r="X1064">
        <f>YEAR(Table1[[#This Row],[BookingDate]])</f>
        <v>2024</v>
      </c>
      <c r="Y1064" t="str">
        <f>TEXT(Table1[[#This Row],[BookingDate]],"mmm")</f>
        <v>Sep</v>
      </c>
      <c r="Z1064" t="str">
        <f>TEXT(Table1[[#This Row],[BookingDate]],"mmm-yyy")</f>
        <v>Sep-2024</v>
      </c>
      <c r="AA1064" t="str">
        <f>IF(Table1[[#This Row],[ResolutionHours]]="","Pending",IF(Table1[[#This Row],[ResolutionHours]]&lt;=4,"0-4 Hours",IF(Table1[[#This Row],[ResolutionHours]]&lt;=8,"5-8 Hours",IF(Table1[[#This Row],[ResolutionHours]]&lt;=24,"9-24 Hours",IF(Table1[[#This Row],[ResolutionHours]]&lt;=48,"25-48 Hours","48+ Hours")))))</f>
        <v>Pending</v>
      </c>
      <c r="AB1064" t="str">
        <f>IF(Table1[[#This Row],[ResolutionHours]]="","",Table1[[#This Row],[ResolutionHours]]-Table1[[#This Row],[SLATargetHours]])</f>
        <v/>
      </c>
    </row>
    <row r="1065" spans="1:28" x14ac:dyDescent="0.25">
      <c r="A1065" t="s">
        <v>2392</v>
      </c>
      <c r="B1065" t="s">
        <v>2126</v>
      </c>
      <c r="C1065" s="1">
        <v>45545.977708333332</v>
      </c>
      <c r="D1065" t="s">
        <v>51</v>
      </c>
      <c r="E1065" t="s">
        <v>2163</v>
      </c>
      <c r="F1065" t="s">
        <v>72</v>
      </c>
      <c r="G1065" t="s">
        <v>2128</v>
      </c>
      <c r="H1065" t="s">
        <v>109</v>
      </c>
      <c r="I1065" t="s">
        <v>73</v>
      </c>
      <c r="J1065" t="s">
        <v>152</v>
      </c>
      <c r="K1065">
        <v>24</v>
      </c>
      <c r="L1065">
        <v>0.89</v>
      </c>
      <c r="M1065">
        <v>51.89</v>
      </c>
      <c r="N1065" s="1">
        <v>45548.139968923613</v>
      </c>
      <c r="O1065" t="s">
        <v>128</v>
      </c>
      <c r="P1065">
        <v>51.89</v>
      </c>
      <c r="Q1065" t="s">
        <v>44</v>
      </c>
      <c r="R1065" t="s">
        <v>114</v>
      </c>
      <c r="S1065" t="s">
        <v>46</v>
      </c>
      <c r="T1065" t="s">
        <v>115</v>
      </c>
      <c r="U1065" t="s">
        <v>49</v>
      </c>
      <c r="V1065" t="s">
        <v>49</v>
      </c>
      <c r="W1065" t="s">
        <v>128</v>
      </c>
      <c r="X1065">
        <f>YEAR(Table1[[#This Row],[BookingDate]])</f>
        <v>2024</v>
      </c>
      <c r="Y1065" t="str">
        <f>TEXT(Table1[[#This Row],[BookingDate]],"mmm")</f>
        <v>Sep</v>
      </c>
      <c r="Z1065" t="str">
        <f>TEXT(Table1[[#This Row],[BookingDate]],"mmm-yyy")</f>
        <v>Sep-2024</v>
      </c>
      <c r="AA1065" t="str">
        <f>IF(Table1[[#This Row],[ResolutionHours]]="","Pending",IF(Table1[[#This Row],[ResolutionHours]]&lt;=4,"0-4 Hours",IF(Table1[[#This Row],[ResolutionHours]]&lt;=8,"5-8 Hours",IF(Table1[[#This Row],[ResolutionHours]]&lt;=24,"9-24 Hours",IF(Table1[[#This Row],[ResolutionHours]]&lt;=48,"25-48 Hours","48+ Hours")))))</f>
        <v>48+ Hours</v>
      </c>
      <c r="AB1065">
        <f>IF(Table1[[#This Row],[ResolutionHours]]="","",Table1[[#This Row],[ResolutionHours]]-Table1[[#This Row],[SLATargetHours]])</f>
        <v>27.89</v>
      </c>
    </row>
    <row r="1066" spans="1:28" x14ac:dyDescent="0.25">
      <c r="A1066" t="s">
        <v>253</v>
      </c>
      <c r="B1066" t="s">
        <v>35</v>
      </c>
      <c r="C1066" s="1">
        <v>45546.021909722222</v>
      </c>
      <c r="D1066" t="s">
        <v>87</v>
      </c>
      <c r="E1066" t="s">
        <v>37</v>
      </c>
      <c r="F1066" t="s">
        <v>130</v>
      </c>
      <c r="G1066" t="s">
        <v>39</v>
      </c>
      <c r="H1066" t="s">
        <v>54</v>
      </c>
      <c r="I1066" t="s">
        <v>46</v>
      </c>
      <c r="J1066" t="s">
        <v>134</v>
      </c>
      <c r="K1066">
        <v>72</v>
      </c>
      <c r="L1066">
        <v>8.6300000000000008</v>
      </c>
      <c r="N1066" s="1"/>
      <c r="O1066" t="s">
        <v>57</v>
      </c>
      <c r="P1066">
        <v>11423.47</v>
      </c>
      <c r="Q1066" t="s">
        <v>44</v>
      </c>
      <c r="R1066" t="s">
        <v>92</v>
      </c>
      <c r="S1066" t="s">
        <v>60</v>
      </c>
      <c r="T1066" t="s">
        <v>121</v>
      </c>
      <c r="U1066" t="s">
        <v>49</v>
      </c>
      <c r="V1066" t="s">
        <v>49</v>
      </c>
      <c r="W1066" t="s">
        <v>57</v>
      </c>
      <c r="X1066">
        <f>YEAR(Table1[[#This Row],[BookingDate]])</f>
        <v>2024</v>
      </c>
      <c r="Y1066" t="str">
        <f>TEXT(Table1[[#This Row],[BookingDate]],"mmm")</f>
        <v>Sep</v>
      </c>
      <c r="Z1066" t="str">
        <f>TEXT(Table1[[#This Row],[BookingDate]],"mmm-yyy")</f>
        <v>Sep-2024</v>
      </c>
      <c r="AA1066" t="str">
        <f>IF(Table1[[#This Row],[ResolutionHours]]="","Pending",IF(Table1[[#This Row],[ResolutionHours]]&lt;=4,"0-4 Hours",IF(Table1[[#This Row],[ResolutionHours]]&lt;=8,"5-8 Hours",IF(Table1[[#This Row],[ResolutionHours]]&lt;=24,"9-24 Hours",IF(Table1[[#This Row],[ResolutionHours]]&lt;=48,"25-48 Hours","48+ Hours")))))</f>
        <v>Pending</v>
      </c>
      <c r="AB1066" t="str">
        <f>IF(Table1[[#This Row],[ResolutionHours]]="","",Table1[[#This Row],[ResolutionHours]]-Table1[[#This Row],[SLATargetHours]])</f>
        <v/>
      </c>
    </row>
    <row r="1067" spans="1:28" x14ac:dyDescent="0.25">
      <c r="A1067" t="s">
        <v>2154</v>
      </c>
      <c r="B1067" t="s">
        <v>2126</v>
      </c>
      <c r="C1067" s="1">
        <v>45546.313009259262</v>
      </c>
      <c r="D1067" t="s">
        <v>51</v>
      </c>
      <c r="E1067" t="s">
        <v>2134</v>
      </c>
      <c r="F1067" t="s">
        <v>90</v>
      </c>
      <c r="G1067" t="s">
        <v>2128</v>
      </c>
      <c r="H1067" t="s">
        <v>109</v>
      </c>
      <c r="I1067" t="s">
        <v>82</v>
      </c>
      <c r="J1067" t="s">
        <v>106</v>
      </c>
      <c r="K1067">
        <v>24</v>
      </c>
      <c r="L1067">
        <v>1.91</v>
      </c>
      <c r="M1067">
        <v>18.489999999999998</v>
      </c>
      <c r="N1067" s="1">
        <v>45547.083488078701</v>
      </c>
      <c r="O1067" t="s">
        <v>43</v>
      </c>
      <c r="P1067">
        <v>18.489999999999998</v>
      </c>
      <c r="Q1067" t="s">
        <v>58</v>
      </c>
      <c r="R1067" t="s">
        <v>67</v>
      </c>
      <c r="S1067" t="s">
        <v>96</v>
      </c>
      <c r="T1067" t="s">
        <v>93</v>
      </c>
      <c r="U1067" t="s">
        <v>49</v>
      </c>
      <c r="V1067" t="s">
        <v>49</v>
      </c>
      <c r="W1067" t="s">
        <v>43</v>
      </c>
      <c r="X1067">
        <f>YEAR(Table1[[#This Row],[BookingDate]])</f>
        <v>2024</v>
      </c>
      <c r="Y1067" t="str">
        <f>TEXT(Table1[[#This Row],[BookingDate]],"mmm")</f>
        <v>Sep</v>
      </c>
      <c r="Z1067" t="str">
        <f>TEXT(Table1[[#This Row],[BookingDate]],"mmm-yyy")</f>
        <v>Sep-2024</v>
      </c>
      <c r="AA1067" t="str">
        <f>IF(Table1[[#This Row],[ResolutionHours]]="","Pending",IF(Table1[[#This Row],[ResolutionHours]]&lt;=4,"0-4 Hours",IF(Table1[[#This Row],[ResolutionHours]]&lt;=8,"5-8 Hours",IF(Table1[[#This Row],[ResolutionHours]]&lt;=24,"9-24 Hours",IF(Table1[[#This Row],[ResolutionHours]]&lt;=48,"25-48 Hours","48+ Hours")))))</f>
        <v>9-24 Hours</v>
      </c>
      <c r="AB1067">
        <f>IF(Table1[[#This Row],[ResolutionHours]]="","",Table1[[#This Row],[ResolutionHours]]-Table1[[#This Row],[SLATargetHours]])</f>
        <v>-5.5100000000000016</v>
      </c>
    </row>
    <row r="1068" spans="1:28" x14ac:dyDescent="0.25">
      <c r="A1068" t="s">
        <v>1934</v>
      </c>
      <c r="B1068" t="s">
        <v>1116</v>
      </c>
      <c r="C1068" s="1">
        <v>45546.399317129632</v>
      </c>
      <c r="D1068" t="s">
        <v>51</v>
      </c>
      <c r="E1068" t="s">
        <v>1129</v>
      </c>
      <c r="F1068" t="s">
        <v>130</v>
      </c>
      <c r="G1068" t="s">
        <v>1118</v>
      </c>
      <c r="H1068" t="s">
        <v>136</v>
      </c>
      <c r="I1068" t="s">
        <v>41</v>
      </c>
      <c r="J1068" t="s">
        <v>152</v>
      </c>
      <c r="K1068">
        <v>24</v>
      </c>
      <c r="L1068">
        <v>3.82</v>
      </c>
      <c r="N1068" s="1"/>
      <c r="O1068" t="s">
        <v>57</v>
      </c>
      <c r="P1068">
        <v>11414.42</v>
      </c>
      <c r="Q1068" t="s">
        <v>58</v>
      </c>
      <c r="R1068" t="s">
        <v>92</v>
      </c>
      <c r="S1068" t="s">
        <v>96</v>
      </c>
      <c r="T1068" t="s">
        <v>121</v>
      </c>
      <c r="U1068" t="s">
        <v>49</v>
      </c>
      <c r="V1068" t="s">
        <v>48</v>
      </c>
      <c r="W1068" t="s">
        <v>57</v>
      </c>
      <c r="X1068">
        <f>YEAR(Table1[[#This Row],[BookingDate]])</f>
        <v>2024</v>
      </c>
      <c r="Y1068" t="str">
        <f>TEXT(Table1[[#This Row],[BookingDate]],"mmm")</f>
        <v>Sep</v>
      </c>
      <c r="Z1068" t="str">
        <f>TEXT(Table1[[#This Row],[BookingDate]],"mmm-yyy")</f>
        <v>Sep-2024</v>
      </c>
      <c r="AA1068" t="str">
        <f>IF(Table1[[#This Row],[ResolutionHours]]="","Pending",IF(Table1[[#This Row],[ResolutionHours]]&lt;=4,"0-4 Hours",IF(Table1[[#This Row],[ResolutionHours]]&lt;=8,"5-8 Hours",IF(Table1[[#This Row],[ResolutionHours]]&lt;=24,"9-24 Hours",IF(Table1[[#This Row],[ResolutionHours]]&lt;=48,"25-48 Hours","48+ Hours")))))</f>
        <v>Pending</v>
      </c>
      <c r="AB1068" t="str">
        <f>IF(Table1[[#This Row],[ResolutionHours]]="","",Table1[[#This Row],[ResolutionHours]]-Table1[[#This Row],[SLATargetHours]])</f>
        <v/>
      </c>
    </row>
    <row r="1069" spans="1:28" x14ac:dyDescent="0.25">
      <c r="A1069" t="s">
        <v>2380</v>
      </c>
      <c r="B1069" t="s">
        <v>2126</v>
      </c>
      <c r="C1069" s="1">
        <v>45546.913738425923</v>
      </c>
      <c r="D1069" t="s">
        <v>108</v>
      </c>
      <c r="E1069" t="s">
        <v>2153</v>
      </c>
      <c r="F1069" t="s">
        <v>130</v>
      </c>
      <c r="G1069" t="s">
        <v>2128</v>
      </c>
      <c r="H1069" t="s">
        <v>40</v>
      </c>
      <c r="I1069" t="s">
        <v>55</v>
      </c>
      <c r="J1069" t="s">
        <v>157</v>
      </c>
      <c r="K1069">
        <v>4</v>
      </c>
      <c r="L1069">
        <v>0.17</v>
      </c>
      <c r="M1069">
        <v>3.61</v>
      </c>
      <c r="N1069" s="1">
        <v>45547.06421689815</v>
      </c>
      <c r="O1069" t="s">
        <v>43</v>
      </c>
      <c r="P1069">
        <v>3.61</v>
      </c>
      <c r="Q1069" t="s">
        <v>111</v>
      </c>
      <c r="R1069" t="s">
        <v>92</v>
      </c>
      <c r="S1069" t="s">
        <v>68</v>
      </c>
      <c r="T1069" t="s">
        <v>97</v>
      </c>
      <c r="U1069" t="s">
        <v>49</v>
      </c>
      <c r="V1069" t="s">
        <v>49</v>
      </c>
      <c r="W1069" t="s">
        <v>43</v>
      </c>
      <c r="X1069">
        <f>YEAR(Table1[[#This Row],[BookingDate]])</f>
        <v>2024</v>
      </c>
      <c r="Y1069" t="str">
        <f>TEXT(Table1[[#This Row],[BookingDate]],"mmm")</f>
        <v>Sep</v>
      </c>
      <c r="Z1069" t="str">
        <f>TEXT(Table1[[#This Row],[BookingDate]],"mmm-yyy")</f>
        <v>Sep-2024</v>
      </c>
      <c r="AA1069" t="str">
        <f>IF(Table1[[#This Row],[ResolutionHours]]="","Pending",IF(Table1[[#This Row],[ResolutionHours]]&lt;=4,"0-4 Hours",IF(Table1[[#This Row],[ResolutionHours]]&lt;=8,"5-8 Hours",IF(Table1[[#This Row],[ResolutionHours]]&lt;=24,"9-24 Hours",IF(Table1[[#This Row],[ResolutionHours]]&lt;=48,"25-48 Hours","48+ Hours")))))</f>
        <v>0-4 Hours</v>
      </c>
      <c r="AB1069">
        <f>IF(Table1[[#This Row],[ResolutionHours]]="","",Table1[[#This Row],[ResolutionHours]]-Table1[[#This Row],[SLATargetHours]])</f>
        <v>-0.39000000000000012</v>
      </c>
    </row>
    <row r="1070" spans="1:28" x14ac:dyDescent="0.25">
      <c r="A1070" t="s">
        <v>2277</v>
      </c>
      <c r="B1070" t="s">
        <v>2126</v>
      </c>
      <c r="C1070" s="1">
        <v>45546.997523148151</v>
      </c>
      <c r="D1070" t="s">
        <v>51</v>
      </c>
      <c r="E1070" t="s">
        <v>2130</v>
      </c>
      <c r="F1070" t="s">
        <v>53</v>
      </c>
      <c r="G1070" t="s">
        <v>2128</v>
      </c>
      <c r="H1070" t="s">
        <v>136</v>
      </c>
      <c r="I1070" t="s">
        <v>41</v>
      </c>
      <c r="J1070" t="s">
        <v>132</v>
      </c>
      <c r="K1070">
        <v>24</v>
      </c>
      <c r="L1070">
        <v>6.55</v>
      </c>
      <c r="N1070" s="1"/>
      <c r="O1070" t="s">
        <v>57</v>
      </c>
      <c r="P1070">
        <v>11400.06</v>
      </c>
      <c r="Q1070" t="s">
        <v>58</v>
      </c>
      <c r="R1070" t="s">
        <v>67</v>
      </c>
      <c r="S1070" t="s">
        <v>96</v>
      </c>
      <c r="T1070" t="s">
        <v>121</v>
      </c>
      <c r="U1070" t="s">
        <v>49</v>
      </c>
      <c r="V1070" t="s">
        <v>48</v>
      </c>
      <c r="W1070" t="s">
        <v>57</v>
      </c>
      <c r="X1070">
        <f>YEAR(Table1[[#This Row],[BookingDate]])</f>
        <v>2024</v>
      </c>
      <c r="Y1070" t="str">
        <f>TEXT(Table1[[#This Row],[BookingDate]],"mmm")</f>
        <v>Sep</v>
      </c>
      <c r="Z1070" t="str">
        <f>TEXT(Table1[[#This Row],[BookingDate]],"mmm-yyy")</f>
        <v>Sep-2024</v>
      </c>
      <c r="AA1070" t="str">
        <f>IF(Table1[[#This Row],[ResolutionHours]]="","Pending",IF(Table1[[#This Row],[ResolutionHours]]&lt;=4,"0-4 Hours",IF(Table1[[#This Row],[ResolutionHours]]&lt;=8,"5-8 Hours",IF(Table1[[#This Row],[ResolutionHours]]&lt;=24,"9-24 Hours",IF(Table1[[#This Row],[ResolutionHours]]&lt;=48,"25-48 Hours","48+ Hours")))))</f>
        <v>Pending</v>
      </c>
      <c r="AB1070" t="str">
        <f>IF(Table1[[#This Row],[ResolutionHours]]="","",Table1[[#This Row],[ResolutionHours]]-Table1[[#This Row],[SLATargetHours]])</f>
        <v/>
      </c>
    </row>
    <row r="1071" spans="1:28" x14ac:dyDescent="0.25">
      <c r="A1071" t="s">
        <v>2953</v>
      </c>
      <c r="B1071" t="s">
        <v>2126</v>
      </c>
      <c r="C1071" s="1">
        <v>45547.222708333327</v>
      </c>
      <c r="D1071" t="s">
        <v>36</v>
      </c>
      <c r="E1071" t="s">
        <v>2127</v>
      </c>
      <c r="F1071" t="s">
        <v>38</v>
      </c>
      <c r="G1071" t="s">
        <v>2128</v>
      </c>
      <c r="H1071" t="s">
        <v>40</v>
      </c>
      <c r="I1071" t="s">
        <v>73</v>
      </c>
      <c r="J1071" t="s">
        <v>152</v>
      </c>
      <c r="K1071">
        <v>48</v>
      </c>
      <c r="L1071">
        <v>2.23</v>
      </c>
      <c r="M1071">
        <v>69.34</v>
      </c>
      <c r="N1071" s="1">
        <v>45550.111816180557</v>
      </c>
      <c r="O1071" t="s">
        <v>128</v>
      </c>
      <c r="P1071">
        <v>69.34</v>
      </c>
      <c r="Q1071" t="s">
        <v>66</v>
      </c>
      <c r="R1071" t="s">
        <v>59</v>
      </c>
      <c r="S1071" t="s">
        <v>60</v>
      </c>
      <c r="T1071" t="s">
        <v>115</v>
      </c>
      <c r="U1071" t="s">
        <v>49</v>
      </c>
      <c r="V1071" t="s">
        <v>49</v>
      </c>
      <c r="W1071" t="s">
        <v>128</v>
      </c>
      <c r="X1071">
        <f>YEAR(Table1[[#This Row],[BookingDate]])</f>
        <v>2024</v>
      </c>
      <c r="Y1071" t="str">
        <f>TEXT(Table1[[#This Row],[BookingDate]],"mmm")</f>
        <v>Sep</v>
      </c>
      <c r="Z1071" t="str">
        <f>TEXT(Table1[[#This Row],[BookingDate]],"mmm-yyy")</f>
        <v>Sep-2024</v>
      </c>
      <c r="AA1071" t="str">
        <f>IF(Table1[[#This Row],[ResolutionHours]]="","Pending",IF(Table1[[#This Row],[ResolutionHours]]&lt;=4,"0-4 Hours",IF(Table1[[#This Row],[ResolutionHours]]&lt;=8,"5-8 Hours",IF(Table1[[#This Row],[ResolutionHours]]&lt;=24,"9-24 Hours",IF(Table1[[#This Row],[ResolutionHours]]&lt;=48,"25-48 Hours","48+ Hours")))))</f>
        <v>48+ Hours</v>
      </c>
      <c r="AB1071">
        <f>IF(Table1[[#This Row],[ResolutionHours]]="","",Table1[[#This Row],[ResolutionHours]]-Table1[[#This Row],[SLATargetHours]])</f>
        <v>21.340000000000003</v>
      </c>
    </row>
    <row r="1072" spans="1:28" x14ac:dyDescent="0.25">
      <c r="A1072" t="s">
        <v>1211</v>
      </c>
      <c r="B1072" t="s">
        <v>1116</v>
      </c>
      <c r="C1072" s="1">
        <v>45547.399293981478</v>
      </c>
      <c r="D1072" t="s">
        <v>87</v>
      </c>
      <c r="E1072" t="s">
        <v>1131</v>
      </c>
      <c r="F1072" t="s">
        <v>38</v>
      </c>
      <c r="G1072" t="s">
        <v>1118</v>
      </c>
      <c r="H1072" t="s">
        <v>136</v>
      </c>
      <c r="I1072" t="s">
        <v>46</v>
      </c>
      <c r="J1072" t="s">
        <v>165</v>
      </c>
      <c r="K1072">
        <v>72</v>
      </c>
      <c r="L1072">
        <v>4.04</v>
      </c>
      <c r="N1072" s="1"/>
      <c r="O1072" t="s">
        <v>57</v>
      </c>
      <c r="P1072">
        <v>11390.42</v>
      </c>
      <c r="Q1072" t="s">
        <v>44</v>
      </c>
      <c r="R1072" t="s">
        <v>92</v>
      </c>
      <c r="S1072" t="s">
        <v>79</v>
      </c>
      <c r="T1072" t="s">
        <v>85</v>
      </c>
      <c r="U1072" t="s">
        <v>49</v>
      </c>
      <c r="V1072" t="s">
        <v>49</v>
      </c>
      <c r="W1072" t="s">
        <v>57</v>
      </c>
      <c r="X1072">
        <f>YEAR(Table1[[#This Row],[BookingDate]])</f>
        <v>2024</v>
      </c>
      <c r="Y1072" t="str">
        <f>TEXT(Table1[[#This Row],[BookingDate]],"mmm")</f>
        <v>Sep</v>
      </c>
      <c r="Z1072" t="str">
        <f>TEXT(Table1[[#This Row],[BookingDate]],"mmm-yyy")</f>
        <v>Sep-2024</v>
      </c>
      <c r="AA1072" t="str">
        <f>IF(Table1[[#This Row],[ResolutionHours]]="","Pending",IF(Table1[[#This Row],[ResolutionHours]]&lt;=4,"0-4 Hours",IF(Table1[[#This Row],[ResolutionHours]]&lt;=8,"5-8 Hours",IF(Table1[[#This Row],[ResolutionHours]]&lt;=24,"9-24 Hours",IF(Table1[[#This Row],[ResolutionHours]]&lt;=48,"25-48 Hours","48+ Hours")))))</f>
        <v>Pending</v>
      </c>
      <c r="AB1072" t="str">
        <f>IF(Table1[[#This Row],[ResolutionHours]]="","",Table1[[#This Row],[ResolutionHours]]-Table1[[#This Row],[SLATargetHours]])</f>
        <v/>
      </c>
    </row>
    <row r="1073" spans="1:28" x14ac:dyDescent="0.25">
      <c r="A1073" t="s">
        <v>2114</v>
      </c>
      <c r="B1073" t="s">
        <v>1116</v>
      </c>
      <c r="C1073" s="1">
        <v>45547.614247685182</v>
      </c>
      <c r="D1073" t="s">
        <v>87</v>
      </c>
      <c r="E1073" t="s">
        <v>1117</v>
      </c>
      <c r="F1073" t="s">
        <v>53</v>
      </c>
      <c r="G1073" t="s">
        <v>1118</v>
      </c>
      <c r="H1073" t="s">
        <v>54</v>
      </c>
      <c r="I1073" t="s">
        <v>73</v>
      </c>
      <c r="J1073" t="s">
        <v>165</v>
      </c>
      <c r="K1073">
        <v>72</v>
      </c>
      <c r="L1073">
        <v>4</v>
      </c>
      <c r="N1073" s="1"/>
      <c r="O1073" t="s">
        <v>57</v>
      </c>
      <c r="P1073">
        <v>11385.26</v>
      </c>
      <c r="Q1073" t="s">
        <v>44</v>
      </c>
      <c r="R1073" t="s">
        <v>59</v>
      </c>
      <c r="S1073" t="s">
        <v>68</v>
      </c>
      <c r="T1073" t="s">
        <v>97</v>
      </c>
      <c r="U1073" t="s">
        <v>49</v>
      </c>
      <c r="V1073" t="s">
        <v>49</v>
      </c>
      <c r="W1073" t="s">
        <v>57</v>
      </c>
      <c r="X1073">
        <f>YEAR(Table1[[#This Row],[BookingDate]])</f>
        <v>2024</v>
      </c>
      <c r="Y1073" t="str">
        <f>TEXT(Table1[[#This Row],[BookingDate]],"mmm")</f>
        <v>Sep</v>
      </c>
      <c r="Z1073" t="str">
        <f>TEXT(Table1[[#This Row],[BookingDate]],"mmm-yyy")</f>
        <v>Sep-2024</v>
      </c>
      <c r="AA1073" t="str">
        <f>IF(Table1[[#This Row],[ResolutionHours]]="","Pending",IF(Table1[[#This Row],[ResolutionHours]]&lt;=4,"0-4 Hours",IF(Table1[[#This Row],[ResolutionHours]]&lt;=8,"5-8 Hours",IF(Table1[[#This Row],[ResolutionHours]]&lt;=24,"9-24 Hours",IF(Table1[[#This Row],[ResolutionHours]]&lt;=48,"25-48 Hours","48+ Hours")))))</f>
        <v>Pending</v>
      </c>
      <c r="AB1073" t="str">
        <f>IF(Table1[[#This Row],[ResolutionHours]]="","",Table1[[#This Row],[ResolutionHours]]-Table1[[#This Row],[SLATargetHours]])</f>
        <v/>
      </c>
    </row>
    <row r="1074" spans="1:28" x14ac:dyDescent="0.25">
      <c r="A1074" t="s">
        <v>2779</v>
      </c>
      <c r="B1074" t="s">
        <v>2126</v>
      </c>
      <c r="C1074" s="1">
        <v>45547.833148148151</v>
      </c>
      <c r="D1074" t="s">
        <v>36</v>
      </c>
      <c r="E1074" t="s">
        <v>2142</v>
      </c>
      <c r="F1074" t="s">
        <v>90</v>
      </c>
      <c r="G1074" t="s">
        <v>2128</v>
      </c>
      <c r="H1074" t="s">
        <v>54</v>
      </c>
      <c r="I1074" t="s">
        <v>73</v>
      </c>
      <c r="J1074" t="s">
        <v>91</v>
      </c>
      <c r="K1074">
        <v>48</v>
      </c>
      <c r="L1074">
        <v>3.45</v>
      </c>
      <c r="N1074" s="1"/>
      <c r="O1074" t="s">
        <v>57</v>
      </c>
      <c r="P1074">
        <v>11380</v>
      </c>
      <c r="Q1074" t="s">
        <v>58</v>
      </c>
      <c r="R1074" t="s">
        <v>92</v>
      </c>
      <c r="S1074" t="s">
        <v>60</v>
      </c>
      <c r="T1074" t="s">
        <v>47</v>
      </c>
      <c r="U1074" t="s">
        <v>49</v>
      </c>
      <c r="V1074" t="s">
        <v>49</v>
      </c>
      <c r="W1074" t="s">
        <v>57</v>
      </c>
      <c r="X1074">
        <f>YEAR(Table1[[#This Row],[BookingDate]])</f>
        <v>2024</v>
      </c>
      <c r="Y1074" t="str">
        <f>TEXT(Table1[[#This Row],[BookingDate]],"mmm")</f>
        <v>Sep</v>
      </c>
      <c r="Z1074" t="str">
        <f>TEXT(Table1[[#This Row],[BookingDate]],"mmm-yyy")</f>
        <v>Sep-2024</v>
      </c>
      <c r="AA1074" t="str">
        <f>IF(Table1[[#This Row],[ResolutionHours]]="","Pending",IF(Table1[[#This Row],[ResolutionHours]]&lt;=4,"0-4 Hours",IF(Table1[[#This Row],[ResolutionHours]]&lt;=8,"5-8 Hours",IF(Table1[[#This Row],[ResolutionHours]]&lt;=24,"9-24 Hours",IF(Table1[[#This Row],[ResolutionHours]]&lt;=48,"25-48 Hours","48+ Hours")))))</f>
        <v>Pending</v>
      </c>
      <c r="AB1074" t="str">
        <f>IF(Table1[[#This Row],[ResolutionHours]]="","",Table1[[#This Row],[ResolutionHours]]-Table1[[#This Row],[SLATargetHours]])</f>
        <v/>
      </c>
    </row>
    <row r="1075" spans="1:28" x14ac:dyDescent="0.25">
      <c r="A1075" t="s">
        <v>1854</v>
      </c>
      <c r="B1075" t="s">
        <v>1116</v>
      </c>
      <c r="C1075" s="1">
        <v>45547.858020833337</v>
      </c>
      <c r="D1075" t="s">
        <v>87</v>
      </c>
      <c r="E1075" t="s">
        <v>1120</v>
      </c>
      <c r="F1075" t="s">
        <v>53</v>
      </c>
      <c r="G1075" t="s">
        <v>1118</v>
      </c>
      <c r="H1075" t="s">
        <v>40</v>
      </c>
      <c r="I1075" t="s">
        <v>55</v>
      </c>
      <c r="J1075" t="s">
        <v>165</v>
      </c>
      <c r="K1075">
        <v>72</v>
      </c>
      <c r="L1075">
        <v>4.7300000000000004</v>
      </c>
      <c r="M1075">
        <v>29.42</v>
      </c>
      <c r="N1075" s="1">
        <v>45549.084030740742</v>
      </c>
      <c r="O1075" t="s">
        <v>43</v>
      </c>
      <c r="P1075">
        <v>29.42</v>
      </c>
      <c r="Q1075" t="s">
        <v>44</v>
      </c>
      <c r="R1075" t="s">
        <v>114</v>
      </c>
      <c r="S1075" t="s">
        <v>79</v>
      </c>
      <c r="T1075" t="s">
        <v>47</v>
      </c>
      <c r="U1075" t="s">
        <v>49</v>
      </c>
      <c r="V1075" t="s">
        <v>48</v>
      </c>
      <c r="W1075" t="s">
        <v>43</v>
      </c>
      <c r="X1075">
        <f>YEAR(Table1[[#This Row],[BookingDate]])</f>
        <v>2024</v>
      </c>
      <c r="Y1075" t="str">
        <f>TEXT(Table1[[#This Row],[BookingDate]],"mmm")</f>
        <v>Sep</v>
      </c>
      <c r="Z1075" t="str">
        <f>TEXT(Table1[[#This Row],[BookingDate]],"mmm-yyy")</f>
        <v>Sep-2024</v>
      </c>
      <c r="AA1075" t="str">
        <f>IF(Table1[[#This Row],[ResolutionHours]]="","Pending",IF(Table1[[#This Row],[ResolutionHours]]&lt;=4,"0-4 Hours",IF(Table1[[#This Row],[ResolutionHours]]&lt;=8,"5-8 Hours",IF(Table1[[#This Row],[ResolutionHours]]&lt;=24,"9-24 Hours",IF(Table1[[#This Row],[ResolutionHours]]&lt;=48,"25-48 Hours","48+ Hours")))))</f>
        <v>25-48 Hours</v>
      </c>
      <c r="AB1075">
        <f>IF(Table1[[#This Row],[ResolutionHours]]="","",Table1[[#This Row],[ResolutionHours]]-Table1[[#This Row],[SLATargetHours]])</f>
        <v>-42.58</v>
      </c>
    </row>
    <row r="1076" spans="1:28" x14ac:dyDescent="0.25">
      <c r="A1076" t="s">
        <v>2468</v>
      </c>
      <c r="B1076" t="s">
        <v>2126</v>
      </c>
      <c r="C1076" s="1">
        <v>45547.91165509259</v>
      </c>
      <c r="D1076" t="s">
        <v>36</v>
      </c>
      <c r="E1076" t="s">
        <v>2138</v>
      </c>
      <c r="F1076" t="s">
        <v>90</v>
      </c>
      <c r="G1076" t="s">
        <v>2128</v>
      </c>
      <c r="H1076" t="s">
        <v>63</v>
      </c>
      <c r="I1076" t="s">
        <v>55</v>
      </c>
      <c r="J1076" t="s">
        <v>157</v>
      </c>
      <c r="K1076">
        <v>48</v>
      </c>
      <c r="L1076">
        <v>8.7200000000000006</v>
      </c>
      <c r="N1076" s="1"/>
      <c r="O1076" t="s">
        <v>57</v>
      </c>
      <c r="P1076">
        <v>11378.12</v>
      </c>
      <c r="Q1076" t="s">
        <v>58</v>
      </c>
      <c r="R1076" t="s">
        <v>45</v>
      </c>
      <c r="S1076" t="s">
        <v>46</v>
      </c>
      <c r="T1076" t="s">
        <v>97</v>
      </c>
      <c r="U1076" t="s">
        <v>49</v>
      </c>
      <c r="V1076" t="s">
        <v>49</v>
      </c>
      <c r="W1076" t="s">
        <v>57</v>
      </c>
      <c r="X1076">
        <f>YEAR(Table1[[#This Row],[BookingDate]])</f>
        <v>2024</v>
      </c>
      <c r="Y1076" t="str">
        <f>TEXT(Table1[[#This Row],[BookingDate]],"mmm")</f>
        <v>Sep</v>
      </c>
      <c r="Z1076" t="str">
        <f>TEXT(Table1[[#This Row],[BookingDate]],"mmm-yyy")</f>
        <v>Sep-2024</v>
      </c>
      <c r="AA1076" t="str">
        <f>IF(Table1[[#This Row],[ResolutionHours]]="","Pending",IF(Table1[[#This Row],[ResolutionHours]]&lt;=4,"0-4 Hours",IF(Table1[[#This Row],[ResolutionHours]]&lt;=8,"5-8 Hours",IF(Table1[[#This Row],[ResolutionHours]]&lt;=24,"9-24 Hours",IF(Table1[[#This Row],[ResolutionHours]]&lt;=48,"25-48 Hours","48+ Hours")))))</f>
        <v>Pending</v>
      </c>
      <c r="AB1076" t="str">
        <f>IF(Table1[[#This Row],[ResolutionHours]]="","",Table1[[#This Row],[ResolutionHours]]-Table1[[#This Row],[SLATargetHours]])</f>
        <v/>
      </c>
    </row>
    <row r="1077" spans="1:28" x14ac:dyDescent="0.25">
      <c r="A1077" t="s">
        <v>1184</v>
      </c>
      <c r="B1077" t="s">
        <v>1116</v>
      </c>
      <c r="C1077" s="1">
        <v>45548.1253125</v>
      </c>
      <c r="D1077" t="s">
        <v>87</v>
      </c>
      <c r="E1077" t="s">
        <v>1124</v>
      </c>
      <c r="F1077" t="s">
        <v>90</v>
      </c>
      <c r="G1077" t="s">
        <v>1118</v>
      </c>
      <c r="H1077" t="s">
        <v>109</v>
      </c>
      <c r="I1077" t="s">
        <v>55</v>
      </c>
      <c r="J1077" t="s">
        <v>106</v>
      </c>
      <c r="K1077">
        <v>72</v>
      </c>
      <c r="L1077">
        <v>6.75</v>
      </c>
      <c r="M1077">
        <v>52.46</v>
      </c>
      <c r="N1077" s="1">
        <v>45550.31104940972</v>
      </c>
      <c r="O1077" t="s">
        <v>43</v>
      </c>
      <c r="P1077">
        <v>52.46</v>
      </c>
      <c r="Q1077" t="s">
        <v>44</v>
      </c>
      <c r="R1077" t="s">
        <v>114</v>
      </c>
      <c r="S1077" t="s">
        <v>96</v>
      </c>
      <c r="T1077" t="s">
        <v>61</v>
      </c>
      <c r="U1077" t="s">
        <v>49</v>
      </c>
      <c r="V1077" t="s">
        <v>49</v>
      </c>
      <c r="W1077" t="s">
        <v>43</v>
      </c>
      <c r="X1077">
        <f>YEAR(Table1[[#This Row],[BookingDate]])</f>
        <v>2024</v>
      </c>
      <c r="Y1077" t="str">
        <f>TEXT(Table1[[#This Row],[BookingDate]],"mmm")</f>
        <v>Sep</v>
      </c>
      <c r="Z1077" t="str">
        <f>TEXT(Table1[[#This Row],[BookingDate]],"mmm-yyy")</f>
        <v>Sep-2024</v>
      </c>
      <c r="AA1077" t="str">
        <f>IF(Table1[[#This Row],[ResolutionHours]]="","Pending",IF(Table1[[#This Row],[ResolutionHours]]&lt;=4,"0-4 Hours",IF(Table1[[#This Row],[ResolutionHours]]&lt;=8,"5-8 Hours",IF(Table1[[#This Row],[ResolutionHours]]&lt;=24,"9-24 Hours",IF(Table1[[#This Row],[ResolutionHours]]&lt;=48,"25-48 Hours","48+ Hours")))))</f>
        <v>48+ Hours</v>
      </c>
      <c r="AB1077">
        <f>IF(Table1[[#This Row],[ResolutionHours]]="","",Table1[[#This Row],[ResolutionHours]]-Table1[[#This Row],[SLATargetHours]])</f>
        <v>-19.54</v>
      </c>
    </row>
    <row r="1078" spans="1:28" x14ac:dyDescent="0.25">
      <c r="A1078" t="s">
        <v>1093</v>
      </c>
      <c r="B1078" t="s">
        <v>35</v>
      </c>
      <c r="C1078" s="1">
        <v>45548.485011574077</v>
      </c>
      <c r="D1078" t="s">
        <v>51</v>
      </c>
      <c r="E1078" t="s">
        <v>81</v>
      </c>
      <c r="F1078" t="s">
        <v>95</v>
      </c>
      <c r="G1078" t="s">
        <v>39</v>
      </c>
      <c r="H1078" t="s">
        <v>40</v>
      </c>
      <c r="I1078" t="s">
        <v>55</v>
      </c>
      <c r="J1078" t="s">
        <v>78</v>
      </c>
      <c r="K1078">
        <v>24</v>
      </c>
      <c r="L1078">
        <v>0.26</v>
      </c>
      <c r="M1078">
        <v>14.89</v>
      </c>
      <c r="N1078" s="1">
        <v>45549.105304884259</v>
      </c>
      <c r="O1078" t="s">
        <v>43</v>
      </c>
      <c r="P1078">
        <v>14.89</v>
      </c>
      <c r="Q1078" t="s">
        <v>44</v>
      </c>
      <c r="R1078" t="s">
        <v>45</v>
      </c>
      <c r="S1078" t="s">
        <v>96</v>
      </c>
      <c r="T1078" t="s">
        <v>97</v>
      </c>
      <c r="U1078" t="s">
        <v>49</v>
      </c>
      <c r="V1078" t="s">
        <v>49</v>
      </c>
      <c r="W1078" t="s">
        <v>43</v>
      </c>
      <c r="X1078">
        <f>YEAR(Table1[[#This Row],[BookingDate]])</f>
        <v>2024</v>
      </c>
      <c r="Y1078" t="str">
        <f>TEXT(Table1[[#This Row],[BookingDate]],"mmm")</f>
        <v>Sep</v>
      </c>
      <c r="Z1078" t="str">
        <f>TEXT(Table1[[#This Row],[BookingDate]],"mmm-yyy")</f>
        <v>Sep-2024</v>
      </c>
      <c r="AA1078" t="str">
        <f>IF(Table1[[#This Row],[ResolutionHours]]="","Pending",IF(Table1[[#This Row],[ResolutionHours]]&lt;=4,"0-4 Hours",IF(Table1[[#This Row],[ResolutionHours]]&lt;=8,"5-8 Hours",IF(Table1[[#This Row],[ResolutionHours]]&lt;=24,"9-24 Hours",IF(Table1[[#This Row],[ResolutionHours]]&lt;=48,"25-48 Hours","48+ Hours")))))</f>
        <v>9-24 Hours</v>
      </c>
      <c r="AB1078">
        <f>IF(Table1[[#This Row],[ResolutionHours]]="","",Table1[[#This Row],[ResolutionHours]]-Table1[[#This Row],[SLATargetHours]])</f>
        <v>-9.11</v>
      </c>
    </row>
    <row r="1079" spans="1:28" x14ac:dyDescent="0.25">
      <c r="A1079" t="s">
        <v>2550</v>
      </c>
      <c r="B1079" t="s">
        <v>2126</v>
      </c>
      <c r="C1079" s="1">
        <v>45548.49145833333</v>
      </c>
      <c r="D1079" t="s">
        <v>36</v>
      </c>
      <c r="E1079" t="s">
        <v>2163</v>
      </c>
      <c r="F1079" t="s">
        <v>53</v>
      </c>
      <c r="G1079" t="s">
        <v>2128</v>
      </c>
      <c r="H1079" t="s">
        <v>54</v>
      </c>
      <c r="I1079" t="s">
        <v>55</v>
      </c>
      <c r="J1079" t="s">
        <v>113</v>
      </c>
      <c r="K1079">
        <v>48</v>
      </c>
      <c r="L1079">
        <v>3.72</v>
      </c>
      <c r="N1079" s="1"/>
      <c r="O1079" t="s">
        <v>57</v>
      </c>
      <c r="P1079">
        <v>11364.2</v>
      </c>
      <c r="Q1079" t="s">
        <v>44</v>
      </c>
      <c r="R1079" t="s">
        <v>59</v>
      </c>
      <c r="S1079" t="s">
        <v>46</v>
      </c>
      <c r="T1079" t="s">
        <v>93</v>
      </c>
      <c r="U1079" t="s">
        <v>49</v>
      </c>
      <c r="V1079" t="s">
        <v>49</v>
      </c>
      <c r="W1079" t="s">
        <v>57</v>
      </c>
      <c r="X1079">
        <f>YEAR(Table1[[#This Row],[BookingDate]])</f>
        <v>2024</v>
      </c>
      <c r="Y1079" t="str">
        <f>TEXT(Table1[[#This Row],[BookingDate]],"mmm")</f>
        <v>Sep</v>
      </c>
      <c r="Z1079" t="str">
        <f>TEXT(Table1[[#This Row],[BookingDate]],"mmm-yyy")</f>
        <v>Sep-2024</v>
      </c>
      <c r="AA1079" t="str">
        <f>IF(Table1[[#This Row],[ResolutionHours]]="","Pending",IF(Table1[[#This Row],[ResolutionHours]]&lt;=4,"0-4 Hours",IF(Table1[[#This Row],[ResolutionHours]]&lt;=8,"5-8 Hours",IF(Table1[[#This Row],[ResolutionHours]]&lt;=24,"9-24 Hours",IF(Table1[[#This Row],[ResolutionHours]]&lt;=48,"25-48 Hours","48+ Hours")))))</f>
        <v>Pending</v>
      </c>
      <c r="AB1079" t="str">
        <f>IF(Table1[[#This Row],[ResolutionHours]]="","",Table1[[#This Row],[ResolutionHours]]-Table1[[#This Row],[SLATargetHours]])</f>
        <v/>
      </c>
    </row>
    <row r="1080" spans="1:28" x14ac:dyDescent="0.25">
      <c r="A1080" t="s">
        <v>2336</v>
      </c>
      <c r="B1080" t="s">
        <v>2126</v>
      </c>
      <c r="C1080" s="1">
        <v>45548.549189814818</v>
      </c>
      <c r="D1080" t="s">
        <v>36</v>
      </c>
      <c r="E1080" t="s">
        <v>2130</v>
      </c>
      <c r="F1080" t="s">
        <v>38</v>
      </c>
      <c r="G1080" t="s">
        <v>2128</v>
      </c>
      <c r="H1080" t="s">
        <v>40</v>
      </c>
      <c r="I1080" t="s">
        <v>55</v>
      </c>
      <c r="J1080" t="s">
        <v>83</v>
      </c>
      <c r="K1080">
        <v>48</v>
      </c>
      <c r="L1080">
        <v>4.92</v>
      </c>
      <c r="M1080">
        <v>17.489999999999998</v>
      </c>
      <c r="N1080" s="1">
        <v>45549.277824317127</v>
      </c>
      <c r="O1080" t="s">
        <v>43</v>
      </c>
      <c r="P1080">
        <v>17.489999999999998</v>
      </c>
      <c r="Q1080" t="s">
        <v>44</v>
      </c>
      <c r="R1080" t="s">
        <v>67</v>
      </c>
      <c r="S1080" t="s">
        <v>46</v>
      </c>
      <c r="T1080" t="s">
        <v>75</v>
      </c>
      <c r="U1080" t="s">
        <v>49</v>
      </c>
      <c r="V1080" t="s">
        <v>49</v>
      </c>
      <c r="W1080" t="s">
        <v>43</v>
      </c>
      <c r="X1080">
        <f>YEAR(Table1[[#This Row],[BookingDate]])</f>
        <v>2024</v>
      </c>
      <c r="Y1080" t="str">
        <f>TEXT(Table1[[#This Row],[BookingDate]],"mmm")</f>
        <v>Sep</v>
      </c>
      <c r="Z1080" t="str">
        <f>TEXT(Table1[[#This Row],[BookingDate]],"mmm-yyy")</f>
        <v>Sep-2024</v>
      </c>
      <c r="AA1080" t="str">
        <f>IF(Table1[[#This Row],[ResolutionHours]]="","Pending",IF(Table1[[#This Row],[ResolutionHours]]&lt;=4,"0-4 Hours",IF(Table1[[#This Row],[ResolutionHours]]&lt;=8,"5-8 Hours",IF(Table1[[#This Row],[ResolutionHours]]&lt;=24,"9-24 Hours",IF(Table1[[#This Row],[ResolutionHours]]&lt;=48,"25-48 Hours","48+ Hours")))))</f>
        <v>9-24 Hours</v>
      </c>
      <c r="AB1080">
        <f>IF(Table1[[#This Row],[ResolutionHours]]="","",Table1[[#This Row],[ResolutionHours]]-Table1[[#This Row],[SLATargetHours]])</f>
        <v>-30.51</v>
      </c>
    </row>
    <row r="1081" spans="1:28" x14ac:dyDescent="0.25">
      <c r="A1081" t="s">
        <v>2118</v>
      </c>
      <c r="B1081" t="s">
        <v>1116</v>
      </c>
      <c r="C1081" s="1">
        <v>45548.64565972222</v>
      </c>
      <c r="D1081" t="s">
        <v>87</v>
      </c>
      <c r="E1081" t="s">
        <v>1117</v>
      </c>
      <c r="F1081" t="s">
        <v>130</v>
      </c>
      <c r="G1081" t="s">
        <v>1118</v>
      </c>
      <c r="H1081" t="s">
        <v>40</v>
      </c>
      <c r="I1081" t="s">
        <v>46</v>
      </c>
      <c r="J1081" t="s">
        <v>110</v>
      </c>
      <c r="K1081">
        <v>72</v>
      </c>
      <c r="L1081">
        <v>11.5</v>
      </c>
      <c r="M1081">
        <v>62.75</v>
      </c>
      <c r="N1081" s="1">
        <v>45551.260063541667</v>
      </c>
      <c r="O1081" t="s">
        <v>43</v>
      </c>
      <c r="P1081">
        <v>62.75</v>
      </c>
      <c r="Q1081" t="s">
        <v>66</v>
      </c>
      <c r="R1081" t="s">
        <v>114</v>
      </c>
      <c r="S1081" t="s">
        <v>96</v>
      </c>
      <c r="T1081" t="s">
        <v>115</v>
      </c>
      <c r="U1081" t="s">
        <v>49</v>
      </c>
      <c r="V1081" t="s">
        <v>49</v>
      </c>
      <c r="W1081" t="s">
        <v>43</v>
      </c>
      <c r="X1081">
        <f>YEAR(Table1[[#This Row],[BookingDate]])</f>
        <v>2024</v>
      </c>
      <c r="Y1081" t="str">
        <f>TEXT(Table1[[#This Row],[BookingDate]],"mmm")</f>
        <v>Sep</v>
      </c>
      <c r="Z1081" t="str">
        <f>TEXT(Table1[[#This Row],[BookingDate]],"mmm-yyy")</f>
        <v>Sep-2024</v>
      </c>
      <c r="AA1081" t="str">
        <f>IF(Table1[[#This Row],[ResolutionHours]]="","Pending",IF(Table1[[#This Row],[ResolutionHours]]&lt;=4,"0-4 Hours",IF(Table1[[#This Row],[ResolutionHours]]&lt;=8,"5-8 Hours",IF(Table1[[#This Row],[ResolutionHours]]&lt;=24,"9-24 Hours",IF(Table1[[#This Row],[ResolutionHours]]&lt;=48,"25-48 Hours","48+ Hours")))))</f>
        <v>48+ Hours</v>
      </c>
      <c r="AB1081">
        <f>IF(Table1[[#This Row],[ResolutionHours]]="","",Table1[[#This Row],[ResolutionHours]]-Table1[[#This Row],[SLATargetHours]])</f>
        <v>-9.25</v>
      </c>
    </row>
    <row r="1082" spans="1:28" x14ac:dyDescent="0.25">
      <c r="A1082" t="s">
        <v>2249</v>
      </c>
      <c r="B1082" t="s">
        <v>2126</v>
      </c>
      <c r="C1082" s="1">
        <v>45548.884988425933</v>
      </c>
      <c r="D1082" t="s">
        <v>36</v>
      </c>
      <c r="E1082" t="s">
        <v>2142</v>
      </c>
      <c r="F1082" t="s">
        <v>130</v>
      </c>
      <c r="G1082" t="s">
        <v>2128</v>
      </c>
      <c r="H1082" t="s">
        <v>40</v>
      </c>
      <c r="I1082" t="s">
        <v>64</v>
      </c>
      <c r="J1082" t="s">
        <v>65</v>
      </c>
      <c r="K1082">
        <v>48</v>
      </c>
      <c r="L1082">
        <v>2.2799999999999998</v>
      </c>
      <c r="M1082">
        <v>13.92</v>
      </c>
      <c r="N1082" s="1">
        <v>45549.465032615743</v>
      </c>
      <c r="O1082" t="s">
        <v>43</v>
      </c>
      <c r="P1082">
        <v>13.92</v>
      </c>
      <c r="Q1082" t="s">
        <v>58</v>
      </c>
      <c r="R1082" t="s">
        <v>92</v>
      </c>
      <c r="S1082" t="s">
        <v>96</v>
      </c>
      <c r="T1082" t="s">
        <v>75</v>
      </c>
      <c r="U1082" t="s">
        <v>49</v>
      </c>
      <c r="V1082" t="s">
        <v>49</v>
      </c>
      <c r="W1082" t="s">
        <v>43</v>
      </c>
      <c r="X1082">
        <f>YEAR(Table1[[#This Row],[BookingDate]])</f>
        <v>2024</v>
      </c>
      <c r="Y1082" t="str">
        <f>TEXT(Table1[[#This Row],[BookingDate]],"mmm")</f>
        <v>Sep</v>
      </c>
      <c r="Z1082" t="str">
        <f>TEXT(Table1[[#This Row],[BookingDate]],"mmm-yyy")</f>
        <v>Sep-2024</v>
      </c>
      <c r="AA1082" t="str">
        <f>IF(Table1[[#This Row],[ResolutionHours]]="","Pending",IF(Table1[[#This Row],[ResolutionHours]]&lt;=4,"0-4 Hours",IF(Table1[[#This Row],[ResolutionHours]]&lt;=8,"5-8 Hours",IF(Table1[[#This Row],[ResolutionHours]]&lt;=24,"9-24 Hours",IF(Table1[[#This Row],[ResolutionHours]]&lt;=48,"25-48 Hours","48+ Hours")))))</f>
        <v>9-24 Hours</v>
      </c>
      <c r="AB1082">
        <f>IF(Table1[[#This Row],[ResolutionHours]]="","",Table1[[#This Row],[ResolutionHours]]-Table1[[#This Row],[SLATargetHours]])</f>
        <v>-34.08</v>
      </c>
    </row>
    <row r="1083" spans="1:28" x14ac:dyDescent="0.25">
      <c r="A1083" t="s">
        <v>1190</v>
      </c>
      <c r="B1083" t="s">
        <v>1116</v>
      </c>
      <c r="C1083" s="1">
        <v>45549.194803240738</v>
      </c>
      <c r="D1083" t="s">
        <v>104</v>
      </c>
      <c r="E1083" t="s">
        <v>1131</v>
      </c>
      <c r="F1083" t="s">
        <v>90</v>
      </c>
      <c r="G1083" t="s">
        <v>1118</v>
      </c>
      <c r="H1083" t="s">
        <v>40</v>
      </c>
      <c r="I1083" t="s">
        <v>41</v>
      </c>
      <c r="J1083" t="s">
        <v>132</v>
      </c>
      <c r="K1083">
        <v>8</v>
      </c>
      <c r="L1083">
        <v>0.1</v>
      </c>
      <c r="M1083">
        <v>6</v>
      </c>
      <c r="N1083" s="1">
        <v>45549.44497960648</v>
      </c>
      <c r="O1083" t="s">
        <v>43</v>
      </c>
      <c r="P1083">
        <v>6</v>
      </c>
      <c r="Q1083" t="s">
        <v>58</v>
      </c>
      <c r="R1083" t="s">
        <v>59</v>
      </c>
      <c r="S1083" t="s">
        <v>60</v>
      </c>
      <c r="T1083" t="s">
        <v>85</v>
      </c>
      <c r="U1083" t="s">
        <v>49</v>
      </c>
      <c r="V1083" t="s">
        <v>49</v>
      </c>
      <c r="W1083" t="s">
        <v>43</v>
      </c>
      <c r="X1083">
        <f>YEAR(Table1[[#This Row],[BookingDate]])</f>
        <v>2024</v>
      </c>
      <c r="Y1083" t="str">
        <f>TEXT(Table1[[#This Row],[BookingDate]],"mmm")</f>
        <v>Sep</v>
      </c>
      <c r="Z1083" t="str">
        <f>TEXT(Table1[[#This Row],[BookingDate]],"mmm-yyy")</f>
        <v>Sep-2024</v>
      </c>
      <c r="AA1083" t="str">
        <f>IF(Table1[[#This Row],[ResolutionHours]]="","Pending",IF(Table1[[#This Row],[ResolutionHours]]&lt;=4,"0-4 Hours",IF(Table1[[#This Row],[ResolutionHours]]&lt;=8,"5-8 Hours",IF(Table1[[#This Row],[ResolutionHours]]&lt;=24,"9-24 Hours",IF(Table1[[#This Row],[ResolutionHours]]&lt;=48,"25-48 Hours","48+ Hours")))))</f>
        <v>5-8 Hours</v>
      </c>
      <c r="AB1083">
        <f>IF(Table1[[#This Row],[ResolutionHours]]="","",Table1[[#This Row],[ResolutionHours]]-Table1[[#This Row],[SLATargetHours]])</f>
        <v>-2</v>
      </c>
    </row>
    <row r="1084" spans="1:28" x14ac:dyDescent="0.25">
      <c r="A1084" t="s">
        <v>1929</v>
      </c>
      <c r="B1084" t="s">
        <v>1116</v>
      </c>
      <c r="C1084" s="1">
        <v>45549.220381944448</v>
      </c>
      <c r="D1084" t="s">
        <v>104</v>
      </c>
      <c r="E1084" t="s">
        <v>1117</v>
      </c>
      <c r="F1084" t="s">
        <v>90</v>
      </c>
      <c r="G1084" t="s">
        <v>1118</v>
      </c>
      <c r="H1084" t="s">
        <v>54</v>
      </c>
      <c r="I1084" t="s">
        <v>55</v>
      </c>
      <c r="J1084" t="s">
        <v>91</v>
      </c>
      <c r="K1084">
        <v>8</v>
      </c>
      <c r="L1084">
        <v>0.42</v>
      </c>
      <c r="N1084" s="1"/>
      <c r="O1084" t="s">
        <v>57</v>
      </c>
      <c r="P1084">
        <v>11346.71</v>
      </c>
      <c r="Q1084" t="s">
        <v>58</v>
      </c>
      <c r="R1084" t="s">
        <v>92</v>
      </c>
      <c r="S1084" t="s">
        <v>79</v>
      </c>
      <c r="T1084" t="s">
        <v>85</v>
      </c>
      <c r="U1084" t="s">
        <v>49</v>
      </c>
      <c r="V1084" t="s">
        <v>49</v>
      </c>
      <c r="W1084" t="s">
        <v>57</v>
      </c>
      <c r="X1084">
        <f>YEAR(Table1[[#This Row],[BookingDate]])</f>
        <v>2024</v>
      </c>
      <c r="Y1084" t="str">
        <f>TEXT(Table1[[#This Row],[BookingDate]],"mmm")</f>
        <v>Sep</v>
      </c>
      <c r="Z1084" t="str">
        <f>TEXT(Table1[[#This Row],[BookingDate]],"mmm-yyy")</f>
        <v>Sep-2024</v>
      </c>
      <c r="AA1084" t="str">
        <f>IF(Table1[[#This Row],[ResolutionHours]]="","Pending",IF(Table1[[#This Row],[ResolutionHours]]&lt;=4,"0-4 Hours",IF(Table1[[#This Row],[ResolutionHours]]&lt;=8,"5-8 Hours",IF(Table1[[#This Row],[ResolutionHours]]&lt;=24,"9-24 Hours",IF(Table1[[#This Row],[ResolutionHours]]&lt;=48,"25-48 Hours","48+ Hours")))))</f>
        <v>Pending</v>
      </c>
      <c r="AB1084" t="str">
        <f>IF(Table1[[#This Row],[ResolutionHours]]="","",Table1[[#This Row],[ResolutionHours]]-Table1[[#This Row],[SLATargetHours]])</f>
        <v/>
      </c>
    </row>
    <row r="1085" spans="1:28" x14ac:dyDescent="0.25">
      <c r="A1085" t="s">
        <v>2582</v>
      </c>
      <c r="B1085" t="s">
        <v>2126</v>
      </c>
      <c r="C1085" s="1">
        <v>45549.904814814807</v>
      </c>
      <c r="D1085" t="s">
        <v>36</v>
      </c>
      <c r="E1085" t="s">
        <v>2142</v>
      </c>
      <c r="F1085" t="s">
        <v>126</v>
      </c>
      <c r="G1085" t="s">
        <v>2128</v>
      </c>
      <c r="H1085" t="s">
        <v>40</v>
      </c>
      <c r="I1085" t="s">
        <v>55</v>
      </c>
      <c r="J1085" t="s">
        <v>134</v>
      </c>
      <c r="K1085">
        <v>48</v>
      </c>
      <c r="L1085">
        <v>7.13</v>
      </c>
      <c r="M1085">
        <v>23.99</v>
      </c>
      <c r="N1085" s="1">
        <v>45550.904480740741</v>
      </c>
      <c r="O1085" t="s">
        <v>43</v>
      </c>
      <c r="P1085">
        <v>23.99</v>
      </c>
      <c r="Q1085" t="s">
        <v>66</v>
      </c>
      <c r="R1085" t="s">
        <v>45</v>
      </c>
      <c r="S1085" t="s">
        <v>79</v>
      </c>
      <c r="T1085" t="s">
        <v>121</v>
      </c>
      <c r="U1085" t="s">
        <v>49</v>
      </c>
      <c r="V1085" t="s">
        <v>49</v>
      </c>
      <c r="W1085" t="s">
        <v>43</v>
      </c>
      <c r="X1085">
        <f>YEAR(Table1[[#This Row],[BookingDate]])</f>
        <v>2024</v>
      </c>
      <c r="Y1085" t="str">
        <f>TEXT(Table1[[#This Row],[BookingDate]],"mmm")</f>
        <v>Sep</v>
      </c>
      <c r="Z1085" t="str">
        <f>TEXT(Table1[[#This Row],[BookingDate]],"mmm-yyy")</f>
        <v>Sep-2024</v>
      </c>
      <c r="AA1085" t="str">
        <f>IF(Table1[[#This Row],[ResolutionHours]]="","Pending",IF(Table1[[#This Row],[ResolutionHours]]&lt;=4,"0-4 Hours",IF(Table1[[#This Row],[ResolutionHours]]&lt;=8,"5-8 Hours",IF(Table1[[#This Row],[ResolutionHours]]&lt;=24,"9-24 Hours",IF(Table1[[#This Row],[ResolutionHours]]&lt;=48,"25-48 Hours","48+ Hours")))))</f>
        <v>9-24 Hours</v>
      </c>
      <c r="AB1085">
        <f>IF(Table1[[#This Row],[ResolutionHours]]="","",Table1[[#This Row],[ResolutionHours]]-Table1[[#This Row],[SLATargetHours]])</f>
        <v>-24.01</v>
      </c>
    </row>
    <row r="1086" spans="1:28" x14ac:dyDescent="0.25">
      <c r="A1086" t="s">
        <v>1359</v>
      </c>
      <c r="B1086" t="s">
        <v>1116</v>
      </c>
      <c r="C1086" s="1">
        <v>45550.146377314813</v>
      </c>
      <c r="D1086" t="s">
        <v>87</v>
      </c>
      <c r="E1086" t="s">
        <v>1124</v>
      </c>
      <c r="F1086" t="s">
        <v>53</v>
      </c>
      <c r="G1086" t="s">
        <v>1118</v>
      </c>
      <c r="H1086" t="s">
        <v>40</v>
      </c>
      <c r="I1086" t="s">
        <v>55</v>
      </c>
      <c r="J1086" t="s">
        <v>134</v>
      </c>
      <c r="K1086">
        <v>72</v>
      </c>
      <c r="L1086">
        <v>3.85</v>
      </c>
      <c r="M1086">
        <v>38.979999999999997</v>
      </c>
      <c r="N1086" s="1">
        <v>45551.770443611109</v>
      </c>
      <c r="O1086" t="s">
        <v>43</v>
      </c>
      <c r="P1086">
        <v>38.979999999999997</v>
      </c>
      <c r="Q1086" t="s">
        <v>44</v>
      </c>
      <c r="R1086" t="s">
        <v>114</v>
      </c>
      <c r="S1086" t="s">
        <v>79</v>
      </c>
      <c r="T1086" t="s">
        <v>100</v>
      </c>
      <c r="U1086" t="s">
        <v>49</v>
      </c>
      <c r="V1086" t="s">
        <v>49</v>
      </c>
      <c r="W1086" t="s">
        <v>43</v>
      </c>
      <c r="X1086">
        <f>YEAR(Table1[[#This Row],[BookingDate]])</f>
        <v>2024</v>
      </c>
      <c r="Y1086" t="str">
        <f>TEXT(Table1[[#This Row],[BookingDate]],"mmm")</f>
        <v>Sep</v>
      </c>
      <c r="Z1086" t="str">
        <f>TEXT(Table1[[#This Row],[BookingDate]],"mmm-yyy")</f>
        <v>Sep-2024</v>
      </c>
      <c r="AA1086" t="str">
        <f>IF(Table1[[#This Row],[ResolutionHours]]="","Pending",IF(Table1[[#This Row],[ResolutionHours]]&lt;=4,"0-4 Hours",IF(Table1[[#This Row],[ResolutionHours]]&lt;=8,"5-8 Hours",IF(Table1[[#This Row],[ResolutionHours]]&lt;=24,"9-24 Hours",IF(Table1[[#This Row],[ResolutionHours]]&lt;=48,"25-48 Hours","48+ Hours")))))</f>
        <v>25-48 Hours</v>
      </c>
      <c r="AB1086">
        <f>IF(Table1[[#This Row],[ResolutionHours]]="","",Table1[[#This Row],[ResolutionHours]]-Table1[[#This Row],[SLATargetHours]])</f>
        <v>-33.020000000000003</v>
      </c>
    </row>
    <row r="1087" spans="1:28" x14ac:dyDescent="0.25">
      <c r="A1087" t="s">
        <v>2417</v>
      </c>
      <c r="B1087" t="s">
        <v>2126</v>
      </c>
      <c r="C1087" s="1">
        <v>45550.180358796293</v>
      </c>
      <c r="D1087" t="s">
        <v>36</v>
      </c>
      <c r="E1087" t="s">
        <v>2136</v>
      </c>
      <c r="F1087" t="s">
        <v>90</v>
      </c>
      <c r="G1087" t="s">
        <v>2128</v>
      </c>
      <c r="H1087" t="s">
        <v>40</v>
      </c>
      <c r="I1087" t="s">
        <v>73</v>
      </c>
      <c r="J1087" t="s">
        <v>65</v>
      </c>
      <c r="K1087">
        <v>48</v>
      </c>
      <c r="L1087">
        <v>3.02</v>
      </c>
      <c r="M1087">
        <v>16.23</v>
      </c>
      <c r="N1087" s="1">
        <v>45550.856704583333</v>
      </c>
      <c r="O1087" t="s">
        <v>43</v>
      </c>
      <c r="P1087">
        <v>16.23</v>
      </c>
      <c r="Q1087" t="s">
        <v>44</v>
      </c>
      <c r="R1087" t="s">
        <v>45</v>
      </c>
      <c r="S1087" t="s">
        <v>79</v>
      </c>
      <c r="T1087" t="s">
        <v>85</v>
      </c>
      <c r="U1087" t="s">
        <v>49</v>
      </c>
      <c r="V1087" t="s">
        <v>49</v>
      </c>
      <c r="W1087" t="s">
        <v>43</v>
      </c>
      <c r="X1087">
        <f>YEAR(Table1[[#This Row],[BookingDate]])</f>
        <v>2024</v>
      </c>
      <c r="Y1087" t="str">
        <f>TEXT(Table1[[#This Row],[BookingDate]],"mmm")</f>
        <v>Sep</v>
      </c>
      <c r="Z1087" t="str">
        <f>TEXT(Table1[[#This Row],[BookingDate]],"mmm-yyy")</f>
        <v>Sep-2024</v>
      </c>
      <c r="AA1087" t="str">
        <f>IF(Table1[[#This Row],[ResolutionHours]]="","Pending",IF(Table1[[#This Row],[ResolutionHours]]&lt;=4,"0-4 Hours",IF(Table1[[#This Row],[ResolutionHours]]&lt;=8,"5-8 Hours",IF(Table1[[#This Row],[ResolutionHours]]&lt;=24,"9-24 Hours",IF(Table1[[#This Row],[ResolutionHours]]&lt;=48,"25-48 Hours","48+ Hours")))))</f>
        <v>9-24 Hours</v>
      </c>
      <c r="AB1087">
        <f>IF(Table1[[#This Row],[ResolutionHours]]="","",Table1[[#This Row],[ResolutionHours]]-Table1[[#This Row],[SLATargetHours]])</f>
        <v>-31.77</v>
      </c>
    </row>
    <row r="1088" spans="1:28" x14ac:dyDescent="0.25">
      <c r="A1088" t="s">
        <v>155</v>
      </c>
      <c r="B1088" t="s">
        <v>35</v>
      </c>
      <c r="C1088" s="1">
        <v>45551.158472222232</v>
      </c>
      <c r="D1088" t="s">
        <v>51</v>
      </c>
      <c r="E1088" t="s">
        <v>123</v>
      </c>
      <c r="F1088" t="s">
        <v>126</v>
      </c>
      <c r="G1088" t="s">
        <v>39</v>
      </c>
      <c r="H1088" t="s">
        <v>63</v>
      </c>
      <c r="I1088" t="s">
        <v>73</v>
      </c>
      <c r="J1088" t="s">
        <v>152</v>
      </c>
      <c r="K1088">
        <v>24</v>
      </c>
      <c r="L1088">
        <v>1.53</v>
      </c>
      <c r="N1088" s="1"/>
      <c r="O1088" t="s">
        <v>57</v>
      </c>
      <c r="P1088">
        <v>11300.2</v>
      </c>
      <c r="Q1088" t="s">
        <v>66</v>
      </c>
      <c r="R1088" t="s">
        <v>67</v>
      </c>
      <c r="S1088" t="s">
        <v>60</v>
      </c>
      <c r="T1088" t="s">
        <v>115</v>
      </c>
      <c r="U1088" t="s">
        <v>49</v>
      </c>
      <c r="V1088" t="s">
        <v>49</v>
      </c>
      <c r="W1088" t="s">
        <v>57</v>
      </c>
      <c r="X1088">
        <f>YEAR(Table1[[#This Row],[BookingDate]])</f>
        <v>2024</v>
      </c>
      <c r="Y1088" t="str">
        <f>TEXT(Table1[[#This Row],[BookingDate]],"mmm")</f>
        <v>Sep</v>
      </c>
      <c r="Z1088" t="str">
        <f>TEXT(Table1[[#This Row],[BookingDate]],"mmm-yyy")</f>
        <v>Sep-2024</v>
      </c>
      <c r="AA1088" t="str">
        <f>IF(Table1[[#This Row],[ResolutionHours]]="","Pending",IF(Table1[[#This Row],[ResolutionHours]]&lt;=4,"0-4 Hours",IF(Table1[[#This Row],[ResolutionHours]]&lt;=8,"5-8 Hours",IF(Table1[[#This Row],[ResolutionHours]]&lt;=24,"9-24 Hours",IF(Table1[[#This Row],[ResolutionHours]]&lt;=48,"25-48 Hours","48+ Hours")))))</f>
        <v>Pending</v>
      </c>
      <c r="AB1088" t="str">
        <f>IF(Table1[[#This Row],[ResolutionHours]]="","",Table1[[#This Row],[ResolutionHours]]-Table1[[#This Row],[SLATargetHours]])</f>
        <v/>
      </c>
    </row>
    <row r="1089" spans="1:28" x14ac:dyDescent="0.25">
      <c r="A1089" t="s">
        <v>1361</v>
      </c>
      <c r="B1089" t="s">
        <v>1116</v>
      </c>
      <c r="C1089" s="1">
        <v>45551.262430555558</v>
      </c>
      <c r="D1089" t="s">
        <v>104</v>
      </c>
      <c r="E1089" t="s">
        <v>1124</v>
      </c>
      <c r="F1089" t="s">
        <v>72</v>
      </c>
      <c r="G1089" t="s">
        <v>1118</v>
      </c>
      <c r="H1089" t="s">
        <v>40</v>
      </c>
      <c r="I1089" t="s">
        <v>46</v>
      </c>
      <c r="J1089" t="s">
        <v>91</v>
      </c>
      <c r="K1089">
        <v>8</v>
      </c>
      <c r="L1089">
        <v>0.35</v>
      </c>
      <c r="M1089">
        <v>4.71</v>
      </c>
      <c r="N1089" s="1">
        <v>45551.458791620367</v>
      </c>
      <c r="O1089" t="s">
        <v>43</v>
      </c>
      <c r="P1089">
        <v>4.71</v>
      </c>
      <c r="Q1089" t="s">
        <v>58</v>
      </c>
      <c r="R1089" t="s">
        <v>67</v>
      </c>
      <c r="S1089" t="s">
        <v>68</v>
      </c>
      <c r="T1089" t="s">
        <v>85</v>
      </c>
      <c r="U1089" t="s">
        <v>49</v>
      </c>
      <c r="V1089" t="s">
        <v>49</v>
      </c>
      <c r="W1089" t="s">
        <v>43</v>
      </c>
      <c r="X1089">
        <f>YEAR(Table1[[#This Row],[BookingDate]])</f>
        <v>2024</v>
      </c>
      <c r="Y1089" t="str">
        <f>TEXT(Table1[[#This Row],[BookingDate]],"mmm")</f>
        <v>Sep</v>
      </c>
      <c r="Z1089" t="str">
        <f>TEXT(Table1[[#This Row],[BookingDate]],"mmm-yyy")</f>
        <v>Sep-2024</v>
      </c>
      <c r="AA1089" t="str">
        <f>IF(Table1[[#This Row],[ResolutionHours]]="","Pending",IF(Table1[[#This Row],[ResolutionHours]]&lt;=4,"0-4 Hours",IF(Table1[[#This Row],[ResolutionHours]]&lt;=8,"5-8 Hours",IF(Table1[[#This Row],[ResolutionHours]]&lt;=24,"9-24 Hours",IF(Table1[[#This Row],[ResolutionHours]]&lt;=48,"25-48 Hours","48+ Hours")))))</f>
        <v>5-8 Hours</v>
      </c>
      <c r="AB1089">
        <f>IF(Table1[[#This Row],[ResolutionHours]]="","",Table1[[#This Row],[ResolutionHours]]-Table1[[#This Row],[SLATargetHours]])</f>
        <v>-3.29</v>
      </c>
    </row>
    <row r="1090" spans="1:28" x14ac:dyDescent="0.25">
      <c r="A1090" t="s">
        <v>2050</v>
      </c>
      <c r="B1090" t="s">
        <v>1116</v>
      </c>
      <c r="C1090" s="1">
        <v>45551.262499999997</v>
      </c>
      <c r="D1090" t="s">
        <v>51</v>
      </c>
      <c r="E1090" t="s">
        <v>1124</v>
      </c>
      <c r="F1090" t="s">
        <v>130</v>
      </c>
      <c r="G1090" t="s">
        <v>1118</v>
      </c>
      <c r="H1090" t="s">
        <v>109</v>
      </c>
      <c r="I1090" t="s">
        <v>64</v>
      </c>
      <c r="J1090" t="s">
        <v>134</v>
      </c>
      <c r="K1090">
        <v>24</v>
      </c>
      <c r="L1090">
        <v>4.08</v>
      </c>
      <c r="M1090">
        <v>13.19</v>
      </c>
      <c r="N1090" s="1">
        <v>45551.812033194437</v>
      </c>
      <c r="O1090" t="s">
        <v>43</v>
      </c>
      <c r="P1090">
        <v>13.19</v>
      </c>
      <c r="Q1090" t="s">
        <v>66</v>
      </c>
      <c r="R1090" t="s">
        <v>45</v>
      </c>
      <c r="S1090" t="s">
        <v>46</v>
      </c>
      <c r="T1090" t="s">
        <v>85</v>
      </c>
      <c r="U1090" t="s">
        <v>49</v>
      </c>
      <c r="V1090" t="s">
        <v>49</v>
      </c>
      <c r="W1090" t="s">
        <v>43</v>
      </c>
      <c r="X1090">
        <f>YEAR(Table1[[#This Row],[BookingDate]])</f>
        <v>2024</v>
      </c>
      <c r="Y1090" t="str">
        <f>TEXT(Table1[[#This Row],[BookingDate]],"mmm")</f>
        <v>Sep</v>
      </c>
      <c r="Z1090" t="str">
        <f>TEXT(Table1[[#This Row],[BookingDate]],"mmm-yyy")</f>
        <v>Sep-2024</v>
      </c>
      <c r="AA1090" t="str">
        <f>IF(Table1[[#This Row],[ResolutionHours]]="","Pending",IF(Table1[[#This Row],[ResolutionHours]]&lt;=4,"0-4 Hours",IF(Table1[[#This Row],[ResolutionHours]]&lt;=8,"5-8 Hours",IF(Table1[[#This Row],[ResolutionHours]]&lt;=24,"9-24 Hours",IF(Table1[[#This Row],[ResolutionHours]]&lt;=48,"25-48 Hours","48+ Hours")))))</f>
        <v>9-24 Hours</v>
      </c>
      <c r="AB1090">
        <f>IF(Table1[[#This Row],[ResolutionHours]]="","",Table1[[#This Row],[ResolutionHours]]-Table1[[#This Row],[SLATargetHours]])</f>
        <v>-10.81</v>
      </c>
    </row>
    <row r="1091" spans="1:28" x14ac:dyDescent="0.25">
      <c r="A1091" t="s">
        <v>1991</v>
      </c>
      <c r="B1091" t="s">
        <v>1116</v>
      </c>
      <c r="C1091" s="1">
        <v>45551.900949074072</v>
      </c>
      <c r="D1091" t="s">
        <v>36</v>
      </c>
      <c r="E1091" t="s">
        <v>1129</v>
      </c>
      <c r="F1091" t="s">
        <v>53</v>
      </c>
      <c r="G1091" t="s">
        <v>1118</v>
      </c>
      <c r="H1091" t="s">
        <v>40</v>
      </c>
      <c r="I1091" t="s">
        <v>73</v>
      </c>
      <c r="J1091" t="s">
        <v>113</v>
      </c>
      <c r="K1091">
        <v>48</v>
      </c>
      <c r="L1091">
        <v>1.26</v>
      </c>
      <c r="M1091">
        <v>13.93</v>
      </c>
      <c r="N1091" s="1">
        <v>45552.481323888889</v>
      </c>
      <c r="O1091" t="s">
        <v>43</v>
      </c>
      <c r="P1091">
        <v>13.93</v>
      </c>
      <c r="Q1091" t="s">
        <v>58</v>
      </c>
      <c r="R1091" t="s">
        <v>114</v>
      </c>
      <c r="S1091" t="s">
        <v>68</v>
      </c>
      <c r="T1091" t="s">
        <v>115</v>
      </c>
      <c r="U1091" t="s">
        <v>49</v>
      </c>
      <c r="V1091" t="s">
        <v>49</v>
      </c>
      <c r="W1091" t="s">
        <v>43</v>
      </c>
      <c r="X1091">
        <f>YEAR(Table1[[#This Row],[BookingDate]])</f>
        <v>2024</v>
      </c>
      <c r="Y1091" t="str">
        <f>TEXT(Table1[[#This Row],[BookingDate]],"mmm")</f>
        <v>Sep</v>
      </c>
      <c r="Z1091" t="str">
        <f>TEXT(Table1[[#This Row],[BookingDate]],"mmm-yyy")</f>
        <v>Sep-2024</v>
      </c>
      <c r="AA1091" t="str">
        <f>IF(Table1[[#This Row],[ResolutionHours]]="","Pending",IF(Table1[[#This Row],[ResolutionHours]]&lt;=4,"0-4 Hours",IF(Table1[[#This Row],[ResolutionHours]]&lt;=8,"5-8 Hours",IF(Table1[[#This Row],[ResolutionHours]]&lt;=24,"9-24 Hours",IF(Table1[[#This Row],[ResolutionHours]]&lt;=48,"25-48 Hours","48+ Hours")))))</f>
        <v>9-24 Hours</v>
      </c>
      <c r="AB1091">
        <f>IF(Table1[[#This Row],[ResolutionHours]]="","",Table1[[#This Row],[ResolutionHours]]-Table1[[#This Row],[SLATargetHours]])</f>
        <v>-34.07</v>
      </c>
    </row>
    <row r="1092" spans="1:28" x14ac:dyDescent="0.25">
      <c r="A1092" t="s">
        <v>2302</v>
      </c>
      <c r="B1092" t="s">
        <v>2126</v>
      </c>
      <c r="C1092" s="1">
        <v>45552.113495370373</v>
      </c>
      <c r="D1092" t="s">
        <v>108</v>
      </c>
      <c r="E1092" t="s">
        <v>2136</v>
      </c>
      <c r="F1092" t="s">
        <v>72</v>
      </c>
      <c r="G1092" t="s">
        <v>2128</v>
      </c>
      <c r="H1092" t="s">
        <v>63</v>
      </c>
      <c r="I1092" t="s">
        <v>41</v>
      </c>
      <c r="J1092" t="s">
        <v>134</v>
      </c>
      <c r="K1092">
        <v>4</v>
      </c>
      <c r="L1092">
        <v>0.17</v>
      </c>
      <c r="N1092" s="1"/>
      <c r="O1092" t="s">
        <v>57</v>
      </c>
      <c r="P1092">
        <v>11277.28</v>
      </c>
      <c r="Q1092" t="s">
        <v>111</v>
      </c>
      <c r="R1092" t="s">
        <v>59</v>
      </c>
      <c r="S1092" t="s">
        <v>68</v>
      </c>
      <c r="T1092" t="s">
        <v>97</v>
      </c>
      <c r="U1092" t="s">
        <v>49</v>
      </c>
      <c r="V1092" t="s">
        <v>48</v>
      </c>
      <c r="W1092" t="s">
        <v>57</v>
      </c>
      <c r="X1092">
        <f>YEAR(Table1[[#This Row],[BookingDate]])</f>
        <v>2024</v>
      </c>
      <c r="Y1092" t="str">
        <f>TEXT(Table1[[#This Row],[BookingDate]],"mmm")</f>
        <v>Sep</v>
      </c>
      <c r="Z1092" t="str">
        <f>TEXT(Table1[[#This Row],[BookingDate]],"mmm-yyy")</f>
        <v>Sep-2024</v>
      </c>
      <c r="AA1092" t="str">
        <f>IF(Table1[[#This Row],[ResolutionHours]]="","Pending",IF(Table1[[#This Row],[ResolutionHours]]&lt;=4,"0-4 Hours",IF(Table1[[#This Row],[ResolutionHours]]&lt;=8,"5-8 Hours",IF(Table1[[#This Row],[ResolutionHours]]&lt;=24,"9-24 Hours",IF(Table1[[#This Row],[ResolutionHours]]&lt;=48,"25-48 Hours","48+ Hours")))))</f>
        <v>Pending</v>
      </c>
      <c r="AB1092" t="str">
        <f>IF(Table1[[#This Row],[ResolutionHours]]="","",Table1[[#This Row],[ResolutionHours]]-Table1[[#This Row],[SLATargetHours]])</f>
        <v/>
      </c>
    </row>
    <row r="1093" spans="1:28" x14ac:dyDescent="0.25">
      <c r="A1093" t="s">
        <v>2938</v>
      </c>
      <c r="B1093" t="s">
        <v>2126</v>
      </c>
      <c r="C1093" s="1">
        <v>45552.6096412037</v>
      </c>
      <c r="D1093" t="s">
        <v>36</v>
      </c>
      <c r="E1093" t="s">
        <v>2127</v>
      </c>
      <c r="F1093" t="s">
        <v>126</v>
      </c>
      <c r="G1093" t="s">
        <v>2128</v>
      </c>
      <c r="H1093" t="s">
        <v>40</v>
      </c>
      <c r="I1093" t="s">
        <v>73</v>
      </c>
      <c r="J1093" t="s">
        <v>56</v>
      </c>
      <c r="K1093">
        <v>48</v>
      </c>
      <c r="L1093">
        <v>0.42</v>
      </c>
      <c r="M1093">
        <v>17.559999999999999</v>
      </c>
      <c r="N1093" s="1">
        <v>45553.341266319447</v>
      </c>
      <c r="O1093" t="s">
        <v>43</v>
      </c>
      <c r="P1093">
        <v>17.559999999999999</v>
      </c>
      <c r="Q1093" t="s">
        <v>66</v>
      </c>
      <c r="R1093" t="s">
        <v>67</v>
      </c>
      <c r="S1093" t="s">
        <v>46</v>
      </c>
      <c r="T1093" t="s">
        <v>115</v>
      </c>
      <c r="U1093" t="s">
        <v>49</v>
      </c>
      <c r="V1093" t="s">
        <v>49</v>
      </c>
      <c r="W1093" t="s">
        <v>43</v>
      </c>
      <c r="X1093">
        <f>YEAR(Table1[[#This Row],[BookingDate]])</f>
        <v>2024</v>
      </c>
      <c r="Y1093" t="str">
        <f>TEXT(Table1[[#This Row],[BookingDate]],"mmm")</f>
        <v>Sep</v>
      </c>
      <c r="Z1093" t="str">
        <f>TEXT(Table1[[#This Row],[BookingDate]],"mmm-yyy")</f>
        <v>Sep-2024</v>
      </c>
      <c r="AA1093" t="str">
        <f>IF(Table1[[#This Row],[ResolutionHours]]="","Pending",IF(Table1[[#This Row],[ResolutionHours]]&lt;=4,"0-4 Hours",IF(Table1[[#This Row],[ResolutionHours]]&lt;=8,"5-8 Hours",IF(Table1[[#This Row],[ResolutionHours]]&lt;=24,"9-24 Hours",IF(Table1[[#This Row],[ResolutionHours]]&lt;=48,"25-48 Hours","48+ Hours")))))</f>
        <v>9-24 Hours</v>
      </c>
      <c r="AB1093">
        <f>IF(Table1[[#This Row],[ResolutionHours]]="","",Table1[[#This Row],[ResolutionHours]]-Table1[[#This Row],[SLATargetHours]])</f>
        <v>-30.44</v>
      </c>
    </row>
    <row r="1094" spans="1:28" x14ac:dyDescent="0.25">
      <c r="A1094" t="s">
        <v>2900</v>
      </c>
      <c r="B1094" t="s">
        <v>2126</v>
      </c>
      <c r="C1094" s="1">
        <v>45553.013564814813</v>
      </c>
      <c r="D1094" t="s">
        <v>87</v>
      </c>
      <c r="E1094" t="s">
        <v>2127</v>
      </c>
      <c r="F1094" t="s">
        <v>126</v>
      </c>
      <c r="G1094" t="s">
        <v>2128</v>
      </c>
      <c r="H1094" t="s">
        <v>136</v>
      </c>
      <c r="I1094" t="s">
        <v>73</v>
      </c>
      <c r="J1094" t="s">
        <v>78</v>
      </c>
      <c r="K1094">
        <v>72</v>
      </c>
      <c r="L1094">
        <v>1.44</v>
      </c>
      <c r="N1094" s="1"/>
      <c r="O1094" t="s">
        <v>57</v>
      </c>
      <c r="P1094">
        <v>11255.67</v>
      </c>
      <c r="Q1094" t="s">
        <v>66</v>
      </c>
      <c r="R1094" t="s">
        <v>114</v>
      </c>
      <c r="S1094" t="s">
        <v>68</v>
      </c>
      <c r="T1094" t="s">
        <v>85</v>
      </c>
      <c r="U1094" t="s">
        <v>49</v>
      </c>
      <c r="V1094" t="s">
        <v>49</v>
      </c>
      <c r="W1094" t="s">
        <v>57</v>
      </c>
      <c r="X1094">
        <f>YEAR(Table1[[#This Row],[BookingDate]])</f>
        <v>2024</v>
      </c>
      <c r="Y1094" t="str">
        <f>TEXT(Table1[[#This Row],[BookingDate]],"mmm")</f>
        <v>Sep</v>
      </c>
      <c r="Z1094" t="str">
        <f>TEXT(Table1[[#This Row],[BookingDate]],"mmm-yyy")</f>
        <v>Sep-2024</v>
      </c>
      <c r="AA1094" t="str">
        <f>IF(Table1[[#This Row],[ResolutionHours]]="","Pending",IF(Table1[[#This Row],[ResolutionHours]]&lt;=4,"0-4 Hours",IF(Table1[[#This Row],[ResolutionHours]]&lt;=8,"5-8 Hours",IF(Table1[[#This Row],[ResolutionHours]]&lt;=24,"9-24 Hours",IF(Table1[[#This Row],[ResolutionHours]]&lt;=48,"25-48 Hours","48+ Hours")))))</f>
        <v>Pending</v>
      </c>
      <c r="AB1094" t="str">
        <f>IF(Table1[[#This Row],[ResolutionHours]]="","",Table1[[#This Row],[ResolutionHours]]-Table1[[#This Row],[SLATargetHours]])</f>
        <v/>
      </c>
    </row>
    <row r="1095" spans="1:28" x14ac:dyDescent="0.25">
      <c r="A1095" t="s">
        <v>635</v>
      </c>
      <c r="B1095" t="s">
        <v>35</v>
      </c>
      <c r="C1095" s="1">
        <v>45553.596446759257</v>
      </c>
      <c r="D1095" t="s">
        <v>36</v>
      </c>
      <c r="E1095" t="s">
        <v>77</v>
      </c>
      <c r="F1095" t="s">
        <v>90</v>
      </c>
      <c r="G1095" t="s">
        <v>39</v>
      </c>
      <c r="H1095" t="s">
        <v>109</v>
      </c>
      <c r="I1095" t="s">
        <v>55</v>
      </c>
      <c r="J1095" t="s">
        <v>83</v>
      </c>
      <c r="K1095">
        <v>48</v>
      </c>
      <c r="L1095">
        <v>5.28</v>
      </c>
      <c r="M1095">
        <v>12.36</v>
      </c>
      <c r="N1095" s="1">
        <v>45554.111468796298</v>
      </c>
      <c r="O1095" t="s">
        <v>43</v>
      </c>
      <c r="P1095">
        <v>12.36</v>
      </c>
      <c r="Q1095" t="s">
        <v>66</v>
      </c>
      <c r="R1095" t="s">
        <v>67</v>
      </c>
      <c r="S1095" t="s">
        <v>79</v>
      </c>
      <c r="T1095" t="s">
        <v>85</v>
      </c>
      <c r="U1095" t="s">
        <v>49</v>
      </c>
      <c r="V1095" t="s">
        <v>49</v>
      </c>
      <c r="W1095" t="s">
        <v>43</v>
      </c>
      <c r="X1095">
        <f>YEAR(Table1[[#This Row],[BookingDate]])</f>
        <v>2024</v>
      </c>
      <c r="Y1095" t="str">
        <f>TEXT(Table1[[#This Row],[BookingDate]],"mmm")</f>
        <v>Sep</v>
      </c>
      <c r="Z1095" t="str">
        <f>TEXT(Table1[[#This Row],[BookingDate]],"mmm-yyy")</f>
        <v>Sep-2024</v>
      </c>
      <c r="AA1095" t="str">
        <f>IF(Table1[[#This Row],[ResolutionHours]]="","Pending",IF(Table1[[#This Row],[ResolutionHours]]&lt;=4,"0-4 Hours",IF(Table1[[#This Row],[ResolutionHours]]&lt;=8,"5-8 Hours",IF(Table1[[#This Row],[ResolutionHours]]&lt;=24,"9-24 Hours",IF(Table1[[#This Row],[ResolutionHours]]&lt;=48,"25-48 Hours","48+ Hours")))))</f>
        <v>9-24 Hours</v>
      </c>
      <c r="AB1095">
        <f>IF(Table1[[#This Row],[ResolutionHours]]="","",Table1[[#This Row],[ResolutionHours]]-Table1[[#This Row],[SLATargetHours]])</f>
        <v>-35.64</v>
      </c>
    </row>
    <row r="1096" spans="1:28" x14ac:dyDescent="0.25">
      <c r="A1096" t="s">
        <v>2924</v>
      </c>
      <c r="B1096" t="s">
        <v>2126</v>
      </c>
      <c r="C1096" s="1">
        <v>45553.928738425922</v>
      </c>
      <c r="D1096" t="s">
        <v>36</v>
      </c>
      <c r="E1096" t="s">
        <v>2142</v>
      </c>
      <c r="F1096" t="s">
        <v>53</v>
      </c>
      <c r="G1096" t="s">
        <v>2128</v>
      </c>
      <c r="H1096" t="s">
        <v>54</v>
      </c>
      <c r="I1096" t="s">
        <v>64</v>
      </c>
      <c r="J1096" t="s">
        <v>65</v>
      </c>
      <c r="K1096">
        <v>48</v>
      </c>
      <c r="L1096">
        <v>1.0900000000000001</v>
      </c>
      <c r="N1096" s="1"/>
      <c r="O1096" t="s">
        <v>57</v>
      </c>
      <c r="P1096">
        <v>11233.71</v>
      </c>
      <c r="Q1096" t="s">
        <v>44</v>
      </c>
      <c r="R1096" t="s">
        <v>92</v>
      </c>
      <c r="S1096" t="s">
        <v>60</v>
      </c>
      <c r="T1096" t="s">
        <v>75</v>
      </c>
      <c r="U1096" t="s">
        <v>49</v>
      </c>
      <c r="V1096" t="s">
        <v>49</v>
      </c>
      <c r="W1096" t="s">
        <v>57</v>
      </c>
      <c r="X1096">
        <f>YEAR(Table1[[#This Row],[BookingDate]])</f>
        <v>2024</v>
      </c>
      <c r="Y1096" t="str">
        <f>TEXT(Table1[[#This Row],[BookingDate]],"mmm")</f>
        <v>Sep</v>
      </c>
      <c r="Z1096" t="str">
        <f>TEXT(Table1[[#This Row],[BookingDate]],"mmm-yyy")</f>
        <v>Sep-2024</v>
      </c>
      <c r="AA1096" t="str">
        <f>IF(Table1[[#This Row],[ResolutionHours]]="","Pending",IF(Table1[[#This Row],[ResolutionHours]]&lt;=4,"0-4 Hours",IF(Table1[[#This Row],[ResolutionHours]]&lt;=8,"5-8 Hours",IF(Table1[[#This Row],[ResolutionHours]]&lt;=24,"9-24 Hours",IF(Table1[[#This Row],[ResolutionHours]]&lt;=48,"25-48 Hours","48+ Hours")))))</f>
        <v>Pending</v>
      </c>
      <c r="AB1096" t="str">
        <f>IF(Table1[[#This Row],[ResolutionHours]]="","",Table1[[#This Row],[ResolutionHours]]-Table1[[#This Row],[SLATargetHours]])</f>
        <v/>
      </c>
    </row>
    <row r="1097" spans="1:28" x14ac:dyDescent="0.25">
      <c r="A1097" t="s">
        <v>2457</v>
      </c>
      <c r="B1097" t="s">
        <v>2126</v>
      </c>
      <c r="C1097" s="1">
        <v>45554.237939814811</v>
      </c>
      <c r="D1097" t="s">
        <v>87</v>
      </c>
      <c r="E1097" t="s">
        <v>2142</v>
      </c>
      <c r="F1097" t="s">
        <v>126</v>
      </c>
      <c r="G1097" t="s">
        <v>2128</v>
      </c>
      <c r="H1097" t="s">
        <v>109</v>
      </c>
      <c r="I1097" t="s">
        <v>82</v>
      </c>
      <c r="J1097" t="s">
        <v>56</v>
      </c>
      <c r="K1097">
        <v>72</v>
      </c>
      <c r="L1097">
        <v>13.38</v>
      </c>
      <c r="M1097">
        <v>41.84</v>
      </c>
      <c r="N1097" s="1">
        <v>45555.981240636567</v>
      </c>
      <c r="O1097" t="s">
        <v>43</v>
      </c>
      <c r="P1097">
        <v>41.84</v>
      </c>
      <c r="Q1097" t="s">
        <v>58</v>
      </c>
      <c r="R1097" t="s">
        <v>59</v>
      </c>
      <c r="S1097" t="s">
        <v>79</v>
      </c>
      <c r="T1097" t="s">
        <v>75</v>
      </c>
      <c r="U1097" t="s">
        <v>49</v>
      </c>
      <c r="V1097" t="s">
        <v>48</v>
      </c>
      <c r="W1097" t="s">
        <v>43</v>
      </c>
      <c r="X1097">
        <f>YEAR(Table1[[#This Row],[BookingDate]])</f>
        <v>2024</v>
      </c>
      <c r="Y1097" t="str">
        <f>TEXT(Table1[[#This Row],[BookingDate]],"mmm")</f>
        <v>Sep</v>
      </c>
      <c r="Z1097" t="str">
        <f>TEXT(Table1[[#This Row],[BookingDate]],"mmm-yyy")</f>
        <v>Sep-2024</v>
      </c>
      <c r="AA1097" t="str">
        <f>IF(Table1[[#This Row],[ResolutionHours]]="","Pending",IF(Table1[[#This Row],[ResolutionHours]]&lt;=4,"0-4 Hours",IF(Table1[[#This Row],[ResolutionHours]]&lt;=8,"5-8 Hours",IF(Table1[[#This Row],[ResolutionHours]]&lt;=24,"9-24 Hours",IF(Table1[[#This Row],[ResolutionHours]]&lt;=48,"25-48 Hours","48+ Hours")))))</f>
        <v>25-48 Hours</v>
      </c>
      <c r="AB1097">
        <f>IF(Table1[[#This Row],[ResolutionHours]]="","",Table1[[#This Row],[ResolutionHours]]-Table1[[#This Row],[SLATargetHours]])</f>
        <v>-30.159999999999997</v>
      </c>
    </row>
    <row r="1098" spans="1:28" x14ac:dyDescent="0.25">
      <c r="A1098" t="s">
        <v>1711</v>
      </c>
      <c r="B1098" t="s">
        <v>1116</v>
      </c>
      <c r="C1098" s="1">
        <v>45554.375752314823</v>
      </c>
      <c r="D1098" t="s">
        <v>51</v>
      </c>
      <c r="E1098" t="s">
        <v>1131</v>
      </c>
      <c r="F1098" t="s">
        <v>53</v>
      </c>
      <c r="G1098" t="s">
        <v>1118</v>
      </c>
      <c r="H1098" t="s">
        <v>40</v>
      </c>
      <c r="I1098" t="s">
        <v>46</v>
      </c>
      <c r="J1098" t="s">
        <v>110</v>
      </c>
      <c r="K1098">
        <v>24</v>
      </c>
      <c r="L1098">
        <v>6.45</v>
      </c>
      <c r="M1098">
        <v>7.71</v>
      </c>
      <c r="N1098" s="1">
        <v>45554.697079004633</v>
      </c>
      <c r="O1098" t="s">
        <v>43</v>
      </c>
      <c r="P1098">
        <v>7.71</v>
      </c>
      <c r="Q1098" t="s">
        <v>44</v>
      </c>
      <c r="R1098" t="s">
        <v>45</v>
      </c>
      <c r="S1098" t="s">
        <v>79</v>
      </c>
      <c r="T1098" t="s">
        <v>121</v>
      </c>
      <c r="U1098" t="s">
        <v>49</v>
      </c>
      <c r="V1098" t="s">
        <v>48</v>
      </c>
      <c r="W1098" t="s">
        <v>43</v>
      </c>
      <c r="X1098">
        <f>YEAR(Table1[[#This Row],[BookingDate]])</f>
        <v>2024</v>
      </c>
      <c r="Y1098" t="str">
        <f>TEXT(Table1[[#This Row],[BookingDate]],"mmm")</f>
        <v>Sep</v>
      </c>
      <c r="Z1098" t="str">
        <f>TEXT(Table1[[#This Row],[BookingDate]],"mmm-yyy")</f>
        <v>Sep-2024</v>
      </c>
      <c r="AA1098" t="str">
        <f>IF(Table1[[#This Row],[ResolutionHours]]="","Pending",IF(Table1[[#This Row],[ResolutionHours]]&lt;=4,"0-4 Hours",IF(Table1[[#This Row],[ResolutionHours]]&lt;=8,"5-8 Hours",IF(Table1[[#This Row],[ResolutionHours]]&lt;=24,"9-24 Hours",IF(Table1[[#This Row],[ResolutionHours]]&lt;=48,"25-48 Hours","48+ Hours")))))</f>
        <v>5-8 Hours</v>
      </c>
      <c r="AB1098">
        <f>IF(Table1[[#This Row],[ResolutionHours]]="","",Table1[[#This Row],[ResolutionHours]]-Table1[[#This Row],[SLATargetHours]])</f>
        <v>-16.29</v>
      </c>
    </row>
    <row r="1099" spans="1:28" x14ac:dyDescent="0.25">
      <c r="A1099" t="s">
        <v>2172</v>
      </c>
      <c r="B1099" t="s">
        <v>2126</v>
      </c>
      <c r="C1099" s="1">
        <v>45554.838692129633</v>
      </c>
      <c r="D1099" t="s">
        <v>36</v>
      </c>
      <c r="E1099" t="s">
        <v>2138</v>
      </c>
      <c r="F1099" t="s">
        <v>72</v>
      </c>
      <c r="G1099" t="s">
        <v>2128</v>
      </c>
      <c r="H1099" t="s">
        <v>54</v>
      </c>
      <c r="I1099" t="s">
        <v>82</v>
      </c>
      <c r="J1099" t="s">
        <v>110</v>
      </c>
      <c r="K1099">
        <v>48</v>
      </c>
      <c r="L1099">
        <v>1.19</v>
      </c>
      <c r="N1099" s="1"/>
      <c r="O1099" t="s">
        <v>57</v>
      </c>
      <c r="P1099">
        <v>11211.87</v>
      </c>
      <c r="Q1099" t="s">
        <v>58</v>
      </c>
      <c r="R1099" t="s">
        <v>67</v>
      </c>
      <c r="S1099" t="s">
        <v>68</v>
      </c>
      <c r="T1099" t="s">
        <v>121</v>
      </c>
      <c r="U1099" t="s">
        <v>49</v>
      </c>
      <c r="V1099" t="s">
        <v>49</v>
      </c>
      <c r="W1099" t="s">
        <v>57</v>
      </c>
      <c r="X1099">
        <f>YEAR(Table1[[#This Row],[BookingDate]])</f>
        <v>2024</v>
      </c>
      <c r="Y1099" t="str">
        <f>TEXT(Table1[[#This Row],[BookingDate]],"mmm")</f>
        <v>Sep</v>
      </c>
      <c r="Z1099" t="str">
        <f>TEXT(Table1[[#This Row],[BookingDate]],"mmm-yyy")</f>
        <v>Sep-2024</v>
      </c>
      <c r="AA1099" t="str">
        <f>IF(Table1[[#This Row],[ResolutionHours]]="","Pending",IF(Table1[[#This Row],[ResolutionHours]]&lt;=4,"0-4 Hours",IF(Table1[[#This Row],[ResolutionHours]]&lt;=8,"5-8 Hours",IF(Table1[[#This Row],[ResolutionHours]]&lt;=24,"9-24 Hours",IF(Table1[[#This Row],[ResolutionHours]]&lt;=48,"25-48 Hours","48+ Hours")))))</f>
        <v>Pending</v>
      </c>
      <c r="AB1099" t="str">
        <f>IF(Table1[[#This Row],[ResolutionHours]]="","",Table1[[#This Row],[ResolutionHours]]-Table1[[#This Row],[SLATargetHours]])</f>
        <v/>
      </c>
    </row>
    <row r="1100" spans="1:28" x14ac:dyDescent="0.25">
      <c r="A1100" t="s">
        <v>1112</v>
      </c>
      <c r="B1100" t="s">
        <v>35</v>
      </c>
      <c r="C1100" s="1">
        <v>45555.640497685177</v>
      </c>
      <c r="D1100" t="s">
        <v>51</v>
      </c>
      <c r="E1100" t="s">
        <v>105</v>
      </c>
      <c r="F1100" t="s">
        <v>90</v>
      </c>
      <c r="G1100" t="s">
        <v>39</v>
      </c>
      <c r="H1100" t="s">
        <v>54</v>
      </c>
      <c r="I1100" t="s">
        <v>46</v>
      </c>
      <c r="J1100" t="s">
        <v>118</v>
      </c>
      <c r="K1100">
        <v>24</v>
      </c>
      <c r="L1100">
        <v>0.98</v>
      </c>
      <c r="N1100" s="1"/>
      <c r="O1100" t="s">
        <v>57</v>
      </c>
      <c r="P1100">
        <v>11192.63</v>
      </c>
      <c r="Q1100" t="s">
        <v>44</v>
      </c>
      <c r="R1100" t="s">
        <v>92</v>
      </c>
      <c r="S1100" t="s">
        <v>79</v>
      </c>
      <c r="T1100" t="s">
        <v>93</v>
      </c>
      <c r="U1100" t="s">
        <v>49</v>
      </c>
      <c r="V1100" t="s">
        <v>49</v>
      </c>
      <c r="W1100" t="s">
        <v>57</v>
      </c>
      <c r="X1100">
        <f>YEAR(Table1[[#This Row],[BookingDate]])</f>
        <v>2024</v>
      </c>
      <c r="Y1100" t="str">
        <f>TEXT(Table1[[#This Row],[BookingDate]],"mmm")</f>
        <v>Sep</v>
      </c>
      <c r="Z1100" t="str">
        <f>TEXT(Table1[[#This Row],[BookingDate]],"mmm-yyy")</f>
        <v>Sep-2024</v>
      </c>
      <c r="AA1100" t="str">
        <f>IF(Table1[[#This Row],[ResolutionHours]]="","Pending",IF(Table1[[#This Row],[ResolutionHours]]&lt;=4,"0-4 Hours",IF(Table1[[#This Row],[ResolutionHours]]&lt;=8,"5-8 Hours",IF(Table1[[#This Row],[ResolutionHours]]&lt;=24,"9-24 Hours",IF(Table1[[#This Row],[ResolutionHours]]&lt;=48,"25-48 Hours","48+ Hours")))))</f>
        <v>Pending</v>
      </c>
      <c r="AB1100" t="str">
        <f>IF(Table1[[#This Row],[ResolutionHours]]="","",Table1[[#This Row],[ResolutionHours]]-Table1[[#This Row],[SLATargetHours]])</f>
        <v/>
      </c>
    </row>
    <row r="1101" spans="1:28" x14ac:dyDescent="0.25">
      <c r="A1101" t="s">
        <v>879</v>
      </c>
      <c r="B1101" t="s">
        <v>35</v>
      </c>
      <c r="C1101" s="1">
        <v>45555.732349537036</v>
      </c>
      <c r="D1101" t="s">
        <v>51</v>
      </c>
      <c r="E1101" t="s">
        <v>77</v>
      </c>
      <c r="F1101" t="s">
        <v>53</v>
      </c>
      <c r="G1101" t="s">
        <v>39</v>
      </c>
      <c r="H1101" t="s">
        <v>63</v>
      </c>
      <c r="I1101" t="s">
        <v>73</v>
      </c>
      <c r="J1101" t="s">
        <v>106</v>
      </c>
      <c r="K1101">
        <v>24</v>
      </c>
      <c r="L1101">
        <v>1.18</v>
      </c>
      <c r="N1101" s="1"/>
      <c r="O1101" t="s">
        <v>57</v>
      </c>
      <c r="P1101">
        <v>11190.42</v>
      </c>
      <c r="Q1101" t="s">
        <v>66</v>
      </c>
      <c r="R1101" t="s">
        <v>59</v>
      </c>
      <c r="S1101" t="s">
        <v>60</v>
      </c>
      <c r="T1101" t="s">
        <v>100</v>
      </c>
      <c r="U1101" t="s">
        <v>49</v>
      </c>
      <c r="V1101" t="s">
        <v>49</v>
      </c>
      <c r="W1101" t="s">
        <v>57</v>
      </c>
      <c r="X1101">
        <f>YEAR(Table1[[#This Row],[BookingDate]])</f>
        <v>2024</v>
      </c>
      <c r="Y1101" t="str">
        <f>TEXT(Table1[[#This Row],[BookingDate]],"mmm")</f>
        <v>Sep</v>
      </c>
      <c r="Z1101" t="str">
        <f>TEXT(Table1[[#This Row],[BookingDate]],"mmm-yyy")</f>
        <v>Sep-2024</v>
      </c>
      <c r="AA1101" t="str">
        <f>IF(Table1[[#This Row],[ResolutionHours]]="","Pending",IF(Table1[[#This Row],[ResolutionHours]]&lt;=4,"0-4 Hours",IF(Table1[[#This Row],[ResolutionHours]]&lt;=8,"5-8 Hours",IF(Table1[[#This Row],[ResolutionHours]]&lt;=24,"9-24 Hours",IF(Table1[[#This Row],[ResolutionHours]]&lt;=48,"25-48 Hours","48+ Hours")))))</f>
        <v>Pending</v>
      </c>
      <c r="AB1101" t="str">
        <f>IF(Table1[[#This Row],[ResolutionHours]]="","",Table1[[#This Row],[ResolutionHours]]-Table1[[#This Row],[SLATargetHours]])</f>
        <v/>
      </c>
    </row>
    <row r="1102" spans="1:28" x14ac:dyDescent="0.25">
      <c r="A1102" t="s">
        <v>2865</v>
      </c>
      <c r="B1102" t="s">
        <v>2126</v>
      </c>
      <c r="C1102" s="1">
        <v>45556.200497685182</v>
      </c>
      <c r="D1102" t="s">
        <v>36</v>
      </c>
      <c r="E1102" t="s">
        <v>2142</v>
      </c>
      <c r="F1102" t="s">
        <v>95</v>
      </c>
      <c r="G1102" t="s">
        <v>2128</v>
      </c>
      <c r="H1102" t="s">
        <v>109</v>
      </c>
      <c r="I1102" t="s">
        <v>46</v>
      </c>
      <c r="J1102" t="s">
        <v>165</v>
      </c>
      <c r="K1102">
        <v>48</v>
      </c>
      <c r="L1102">
        <v>4.95</v>
      </c>
      <c r="M1102">
        <v>97.43</v>
      </c>
      <c r="N1102" s="1">
        <v>45560.260171423608</v>
      </c>
      <c r="O1102" t="s">
        <v>128</v>
      </c>
      <c r="P1102">
        <v>97.43</v>
      </c>
      <c r="Q1102" t="s">
        <v>58</v>
      </c>
      <c r="R1102" t="s">
        <v>92</v>
      </c>
      <c r="S1102" t="s">
        <v>68</v>
      </c>
      <c r="T1102" t="s">
        <v>115</v>
      </c>
      <c r="U1102" t="s">
        <v>49</v>
      </c>
      <c r="V1102" t="s">
        <v>49</v>
      </c>
      <c r="W1102" t="s">
        <v>128</v>
      </c>
      <c r="X1102">
        <f>YEAR(Table1[[#This Row],[BookingDate]])</f>
        <v>2024</v>
      </c>
      <c r="Y1102" t="str">
        <f>TEXT(Table1[[#This Row],[BookingDate]],"mmm")</f>
        <v>Sep</v>
      </c>
      <c r="Z1102" t="str">
        <f>TEXT(Table1[[#This Row],[BookingDate]],"mmm-yyy")</f>
        <v>Sep-2024</v>
      </c>
      <c r="AA1102" t="str">
        <f>IF(Table1[[#This Row],[ResolutionHours]]="","Pending",IF(Table1[[#This Row],[ResolutionHours]]&lt;=4,"0-4 Hours",IF(Table1[[#This Row],[ResolutionHours]]&lt;=8,"5-8 Hours",IF(Table1[[#This Row],[ResolutionHours]]&lt;=24,"9-24 Hours",IF(Table1[[#This Row],[ResolutionHours]]&lt;=48,"25-48 Hours","48+ Hours")))))</f>
        <v>48+ Hours</v>
      </c>
      <c r="AB1102">
        <f>IF(Table1[[#This Row],[ResolutionHours]]="","",Table1[[#This Row],[ResolutionHours]]-Table1[[#This Row],[SLATargetHours]])</f>
        <v>49.430000000000007</v>
      </c>
    </row>
    <row r="1103" spans="1:28" x14ac:dyDescent="0.25">
      <c r="A1103" t="s">
        <v>308</v>
      </c>
      <c r="B1103" t="s">
        <v>35</v>
      </c>
      <c r="C1103" s="1">
        <v>45556.485011574077</v>
      </c>
      <c r="D1103" t="s">
        <v>51</v>
      </c>
      <c r="E1103" t="s">
        <v>102</v>
      </c>
      <c r="F1103" t="s">
        <v>53</v>
      </c>
      <c r="G1103" t="s">
        <v>39</v>
      </c>
      <c r="H1103" t="s">
        <v>136</v>
      </c>
      <c r="I1103" t="s">
        <v>64</v>
      </c>
      <c r="J1103" t="s">
        <v>65</v>
      </c>
      <c r="K1103">
        <v>24</v>
      </c>
      <c r="L1103">
        <v>1.1399999999999999</v>
      </c>
      <c r="N1103" s="1"/>
      <c r="O1103" t="s">
        <v>57</v>
      </c>
      <c r="P1103">
        <v>11172.36</v>
      </c>
      <c r="Q1103" t="s">
        <v>44</v>
      </c>
      <c r="R1103" t="s">
        <v>114</v>
      </c>
      <c r="S1103" t="s">
        <v>79</v>
      </c>
      <c r="T1103" t="s">
        <v>61</v>
      </c>
      <c r="U1103" t="s">
        <v>49</v>
      </c>
      <c r="V1103" t="s">
        <v>49</v>
      </c>
      <c r="W1103" t="s">
        <v>57</v>
      </c>
      <c r="X1103">
        <f>YEAR(Table1[[#This Row],[BookingDate]])</f>
        <v>2024</v>
      </c>
      <c r="Y1103" t="str">
        <f>TEXT(Table1[[#This Row],[BookingDate]],"mmm")</f>
        <v>Sep</v>
      </c>
      <c r="Z1103" t="str">
        <f>TEXT(Table1[[#This Row],[BookingDate]],"mmm-yyy")</f>
        <v>Sep-2024</v>
      </c>
      <c r="AA1103" t="str">
        <f>IF(Table1[[#This Row],[ResolutionHours]]="","Pending",IF(Table1[[#This Row],[ResolutionHours]]&lt;=4,"0-4 Hours",IF(Table1[[#This Row],[ResolutionHours]]&lt;=8,"5-8 Hours",IF(Table1[[#This Row],[ResolutionHours]]&lt;=24,"9-24 Hours",IF(Table1[[#This Row],[ResolutionHours]]&lt;=48,"25-48 Hours","48+ Hours")))))</f>
        <v>Pending</v>
      </c>
      <c r="AB1103" t="str">
        <f>IF(Table1[[#This Row],[ResolutionHours]]="","",Table1[[#This Row],[ResolutionHours]]-Table1[[#This Row],[SLATargetHours]])</f>
        <v/>
      </c>
    </row>
    <row r="1104" spans="1:28" x14ac:dyDescent="0.25">
      <c r="A1104" t="s">
        <v>1804</v>
      </c>
      <c r="B1104" t="s">
        <v>1116</v>
      </c>
      <c r="C1104" s="1">
        <v>45556.994467592587</v>
      </c>
      <c r="D1104" t="s">
        <v>36</v>
      </c>
      <c r="E1104" t="s">
        <v>1117</v>
      </c>
      <c r="F1104" t="s">
        <v>72</v>
      </c>
      <c r="G1104" t="s">
        <v>1118</v>
      </c>
      <c r="H1104" t="s">
        <v>40</v>
      </c>
      <c r="I1104" t="s">
        <v>46</v>
      </c>
      <c r="J1104" t="s">
        <v>99</v>
      </c>
      <c r="K1104">
        <v>48</v>
      </c>
      <c r="L1104">
        <v>3.69</v>
      </c>
      <c r="M1104">
        <v>26.3</v>
      </c>
      <c r="N1104" s="1">
        <v>45558.090112233796</v>
      </c>
      <c r="O1104" t="s">
        <v>43</v>
      </c>
      <c r="P1104">
        <v>26.3</v>
      </c>
      <c r="Q1104" t="s">
        <v>58</v>
      </c>
      <c r="R1104" t="s">
        <v>59</v>
      </c>
      <c r="S1104" t="s">
        <v>79</v>
      </c>
      <c r="T1104" t="s">
        <v>115</v>
      </c>
      <c r="U1104" t="s">
        <v>49</v>
      </c>
      <c r="V1104" t="s">
        <v>49</v>
      </c>
      <c r="W1104" t="s">
        <v>43</v>
      </c>
      <c r="X1104">
        <f>YEAR(Table1[[#This Row],[BookingDate]])</f>
        <v>2024</v>
      </c>
      <c r="Y1104" t="str">
        <f>TEXT(Table1[[#This Row],[BookingDate]],"mmm")</f>
        <v>Sep</v>
      </c>
      <c r="Z1104" t="str">
        <f>TEXT(Table1[[#This Row],[BookingDate]],"mmm-yyy")</f>
        <v>Sep-2024</v>
      </c>
      <c r="AA1104" t="str">
        <f>IF(Table1[[#This Row],[ResolutionHours]]="","Pending",IF(Table1[[#This Row],[ResolutionHours]]&lt;=4,"0-4 Hours",IF(Table1[[#This Row],[ResolutionHours]]&lt;=8,"5-8 Hours",IF(Table1[[#This Row],[ResolutionHours]]&lt;=24,"9-24 Hours",IF(Table1[[#This Row],[ResolutionHours]]&lt;=48,"25-48 Hours","48+ Hours")))))</f>
        <v>25-48 Hours</v>
      </c>
      <c r="AB1104">
        <f>IF(Table1[[#This Row],[ResolutionHours]]="","",Table1[[#This Row],[ResolutionHours]]-Table1[[#This Row],[SLATargetHours]])</f>
        <v>-21.7</v>
      </c>
    </row>
    <row r="1105" spans="1:28" x14ac:dyDescent="0.25">
      <c r="A1105" t="s">
        <v>415</v>
      </c>
      <c r="B1105" t="s">
        <v>35</v>
      </c>
      <c r="C1105" s="1">
        <v>45557.848796296297</v>
      </c>
      <c r="D1105" t="s">
        <v>51</v>
      </c>
      <c r="E1105" t="s">
        <v>77</v>
      </c>
      <c r="F1105" t="s">
        <v>53</v>
      </c>
      <c r="G1105" t="s">
        <v>39</v>
      </c>
      <c r="H1105" t="s">
        <v>40</v>
      </c>
      <c r="I1105" t="s">
        <v>46</v>
      </c>
      <c r="J1105" t="s">
        <v>83</v>
      </c>
      <c r="K1105">
        <v>24</v>
      </c>
      <c r="L1105">
        <v>1.45</v>
      </c>
      <c r="M1105">
        <v>18.100000000000001</v>
      </c>
      <c r="N1105" s="1">
        <v>45558.602794212973</v>
      </c>
      <c r="O1105" t="s">
        <v>43</v>
      </c>
      <c r="P1105">
        <v>18.100000000000001</v>
      </c>
      <c r="Q1105" t="s">
        <v>66</v>
      </c>
      <c r="R1105" t="s">
        <v>59</v>
      </c>
      <c r="S1105" t="s">
        <v>79</v>
      </c>
      <c r="T1105" t="s">
        <v>100</v>
      </c>
      <c r="U1105" t="s">
        <v>49</v>
      </c>
      <c r="V1105" t="s">
        <v>49</v>
      </c>
      <c r="W1105" t="s">
        <v>43</v>
      </c>
      <c r="X1105">
        <f>YEAR(Table1[[#This Row],[BookingDate]])</f>
        <v>2024</v>
      </c>
      <c r="Y1105" t="str">
        <f>TEXT(Table1[[#This Row],[BookingDate]],"mmm")</f>
        <v>Sep</v>
      </c>
      <c r="Z1105" t="str">
        <f>TEXT(Table1[[#This Row],[BookingDate]],"mmm-yyy")</f>
        <v>Sep-2024</v>
      </c>
      <c r="AA1105" t="str">
        <f>IF(Table1[[#This Row],[ResolutionHours]]="","Pending",IF(Table1[[#This Row],[ResolutionHours]]&lt;=4,"0-4 Hours",IF(Table1[[#This Row],[ResolutionHours]]&lt;=8,"5-8 Hours",IF(Table1[[#This Row],[ResolutionHours]]&lt;=24,"9-24 Hours",IF(Table1[[#This Row],[ResolutionHours]]&lt;=48,"25-48 Hours","48+ Hours")))))</f>
        <v>9-24 Hours</v>
      </c>
      <c r="AB1105">
        <f>IF(Table1[[#This Row],[ResolutionHours]]="","",Table1[[#This Row],[ResolutionHours]]-Table1[[#This Row],[SLATargetHours]])</f>
        <v>-5.8999999999999986</v>
      </c>
    </row>
    <row r="1106" spans="1:28" x14ac:dyDescent="0.25">
      <c r="A1106" t="s">
        <v>1919</v>
      </c>
      <c r="B1106" t="s">
        <v>1116</v>
      </c>
      <c r="C1106" s="1">
        <v>45557.96671296296</v>
      </c>
      <c r="D1106" t="s">
        <v>36</v>
      </c>
      <c r="E1106" t="s">
        <v>1134</v>
      </c>
      <c r="F1106" t="s">
        <v>126</v>
      </c>
      <c r="G1106" t="s">
        <v>1118</v>
      </c>
      <c r="H1106" t="s">
        <v>40</v>
      </c>
      <c r="I1106" t="s">
        <v>55</v>
      </c>
      <c r="J1106" t="s">
        <v>160</v>
      </c>
      <c r="K1106">
        <v>48</v>
      </c>
      <c r="L1106">
        <v>3.07</v>
      </c>
      <c r="M1106">
        <v>22.98</v>
      </c>
      <c r="N1106" s="1">
        <v>45558.924076539362</v>
      </c>
      <c r="O1106" t="s">
        <v>43</v>
      </c>
      <c r="P1106">
        <v>22.98</v>
      </c>
      <c r="Q1106" t="s">
        <v>44</v>
      </c>
      <c r="R1106" t="s">
        <v>92</v>
      </c>
      <c r="S1106" t="s">
        <v>79</v>
      </c>
      <c r="T1106" t="s">
        <v>75</v>
      </c>
      <c r="U1106" t="s">
        <v>49</v>
      </c>
      <c r="V1106" t="s">
        <v>49</v>
      </c>
      <c r="W1106" t="s">
        <v>43</v>
      </c>
      <c r="X1106">
        <f>YEAR(Table1[[#This Row],[BookingDate]])</f>
        <v>2024</v>
      </c>
      <c r="Y1106" t="str">
        <f>TEXT(Table1[[#This Row],[BookingDate]],"mmm")</f>
        <v>Sep</v>
      </c>
      <c r="Z1106" t="str">
        <f>TEXT(Table1[[#This Row],[BookingDate]],"mmm-yyy")</f>
        <v>Sep-2024</v>
      </c>
      <c r="AA1106" t="str">
        <f>IF(Table1[[#This Row],[ResolutionHours]]="","Pending",IF(Table1[[#This Row],[ResolutionHours]]&lt;=4,"0-4 Hours",IF(Table1[[#This Row],[ResolutionHours]]&lt;=8,"5-8 Hours",IF(Table1[[#This Row],[ResolutionHours]]&lt;=24,"9-24 Hours",IF(Table1[[#This Row],[ResolutionHours]]&lt;=48,"25-48 Hours","48+ Hours")))))</f>
        <v>9-24 Hours</v>
      </c>
      <c r="AB1106">
        <f>IF(Table1[[#This Row],[ResolutionHours]]="","",Table1[[#This Row],[ResolutionHours]]-Table1[[#This Row],[SLATargetHours]])</f>
        <v>-25.02</v>
      </c>
    </row>
    <row r="1107" spans="1:28" x14ac:dyDescent="0.25">
      <c r="A1107" t="s">
        <v>167</v>
      </c>
      <c r="B1107" t="s">
        <v>35</v>
      </c>
      <c r="C1107" s="1">
        <v>45558.015300925923</v>
      </c>
      <c r="D1107" t="s">
        <v>51</v>
      </c>
      <c r="E1107" t="s">
        <v>123</v>
      </c>
      <c r="F1107" t="s">
        <v>72</v>
      </c>
      <c r="G1107" t="s">
        <v>39</v>
      </c>
      <c r="H1107" t="s">
        <v>40</v>
      </c>
      <c r="I1107" t="s">
        <v>82</v>
      </c>
      <c r="J1107" t="s">
        <v>42</v>
      </c>
      <c r="K1107">
        <v>24</v>
      </c>
      <c r="L1107">
        <v>1.98</v>
      </c>
      <c r="M1107">
        <v>7.22</v>
      </c>
      <c r="N1107" s="1">
        <v>45558.316138587958</v>
      </c>
      <c r="O1107" t="s">
        <v>43</v>
      </c>
      <c r="P1107">
        <v>7.22</v>
      </c>
      <c r="Q1107" t="s">
        <v>66</v>
      </c>
      <c r="R1107" t="s">
        <v>114</v>
      </c>
      <c r="S1107" t="s">
        <v>79</v>
      </c>
      <c r="T1107" t="s">
        <v>121</v>
      </c>
      <c r="U1107" t="s">
        <v>49</v>
      </c>
      <c r="V1107" t="s">
        <v>49</v>
      </c>
      <c r="W1107" t="s">
        <v>43</v>
      </c>
      <c r="X1107">
        <f>YEAR(Table1[[#This Row],[BookingDate]])</f>
        <v>2024</v>
      </c>
      <c r="Y1107" t="str">
        <f>TEXT(Table1[[#This Row],[BookingDate]],"mmm")</f>
        <v>Sep</v>
      </c>
      <c r="Z1107" t="str">
        <f>TEXT(Table1[[#This Row],[BookingDate]],"mmm-yyy")</f>
        <v>Sep-2024</v>
      </c>
      <c r="AA1107" t="str">
        <f>IF(Table1[[#This Row],[ResolutionHours]]="","Pending",IF(Table1[[#This Row],[ResolutionHours]]&lt;=4,"0-4 Hours",IF(Table1[[#This Row],[ResolutionHours]]&lt;=8,"5-8 Hours",IF(Table1[[#This Row],[ResolutionHours]]&lt;=24,"9-24 Hours",IF(Table1[[#This Row],[ResolutionHours]]&lt;=48,"25-48 Hours","48+ Hours")))))</f>
        <v>5-8 Hours</v>
      </c>
      <c r="AB1107">
        <f>IF(Table1[[#This Row],[ResolutionHours]]="","",Table1[[#This Row],[ResolutionHours]]-Table1[[#This Row],[SLATargetHours]])</f>
        <v>-16.78</v>
      </c>
    </row>
    <row r="1108" spans="1:28" x14ac:dyDescent="0.25">
      <c r="A1108" t="s">
        <v>860</v>
      </c>
      <c r="B1108" t="s">
        <v>35</v>
      </c>
      <c r="C1108" s="1">
        <v>45558.224351851852</v>
      </c>
      <c r="D1108" t="s">
        <v>108</v>
      </c>
      <c r="E1108" t="s">
        <v>105</v>
      </c>
      <c r="F1108" t="s">
        <v>90</v>
      </c>
      <c r="G1108" t="s">
        <v>39</v>
      </c>
      <c r="H1108" t="s">
        <v>63</v>
      </c>
      <c r="I1108" t="s">
        <v>82</v>
      </c>
      <c r="J1108" t="s">
        <v>113</v>
      </c>
      <c r="K1108">
        <v>4</v>
      </c>
      <c r="L1108">
        <v>0.32</v>
      </c>
      <c r="N1108" s="1"/>
      <c r="O1108" t="s">
        <v>57</v>
      </c>
      <c r="P1108">
        <v>11130.62</v>
      </c>
      <c r="Q1108" t="s">
        <v>111</v>
      </c>
      <c r="R1108" t="s">
        <v>114</v>
      </c>
      <c r="S1108" t="s">
        <v>46</v>
      </c>
      <c r="T1108" t="s">
        <v>75</v>
      </c>
      <c r="U1108" t="s">
        <v>49</v>
      </c>
      <c r="V1108" t="s">
        <v>48</v>
      </c>
      <c r="W1108" t="s">
        <v>57</v>
      </c>
      <c r="X1108">
        <f>YEAR(Table1[[#This Row],[BookingDate]])</f>
        <v>2024</v>
      </c>
      <c r="Y1108" t="str">
        <f>TEXT(Table1[[#This Row],[BookingDate]],"mmm")</f>
        <v>Sep</v>
      </c>
      <c r="Z1108" t="str">
        <f>TEXT(Table1[[#This Row],[BookingDate]],"mmm-yyy")</f>
        <v>Sep-2024</v>
      </c>
      <c r="AA1108" t="str">
        <f>IF(Table1[[#This Row],[ResolutionHours]]="","Pending",IF(Table1[[#This Row],[ResolutionHours]]&lt;=4,"0-4 Hours",IF(Table1[[#This Row],[ResolutionHours]]&lt;=8,"5-8 Hours",IF(Table1[[#This Row],[ResolutionHours]]&lt;=24,"9-24 Hours",IF(Table1[[#This Row],[ResolutionHours]]&lt;=48,"25-48 Hours","48+ Hours")))))</f>
        <v>Pending</v>
      </c>
      <c r="AB1108" t="str">
        <f>IF(Table1[[#This Row],[ResolutionHours]]="","",Table1[[#This Row],[ResolutionHours]]-Table1[[#This Row],[SLATargetHours]])</f>
        <v/>
      </c>
    </row>
    <row r="1109" spans="1:28" x14ac:dyDescent="0.25">
      <c r="A1109" t="s">
        <v>2670</v>
      </c>
      <c r="B1109" t="s">
        <v>2126</v>
      </c>
      <c r="C1109" s="1">
        <v>45559.393761574072</v>
      </c>
      <c r="D1109" t="s">
        <v>87</v>
      </c>
      <c r="E1109" t="s">
        <v>2163</v>
      </c>
      <c r="F1109" t="s">
        <v>90</v>
      </c>
      <c r="G1109" t="s">
        <v>2128</v>
      </c>
      <c r="H1109" t="s">
        <v>109</v>
      </c>
      <c r="I1109" t="s">
        <v>73</v>
      </c>
      <c r="J1109" t="s">
        <v>113</v>
      </c>
      <c r="K1109">
        <v>72</v>
      </c>
      <c r="L1109">
        <v>2.84</v>
      </c>
      <c r="M1109">
        <v>42.7</v>
      </c>
      <c r="N1109" s="1">
        <v>45561.172978078706</v>
      </c>
      <c r="O1109" t="s">
        <v>43</v>
      </c>
      <c r="P1109">
        <v>42.7</v>
      </c>
      <c r="Q1109" t="s">
        <v>58</v>
      </c>
      <c r="R1109" t="s">
        <v>59</v>
      </c>
      <c r="S1109" t="s">
        <v>60</v>
      </c>
      <c r="T1109" t="s">
        <v>115</v>
      </c>
      <c r="U1109" t="s">
        <v>49</v>
      </c>
      <c r="V1109" t="s">
        <v>49</v>
      </c>
      <c r="W1109" t="s">
        <v>43</v>
      </c>
      <c r="X1109">
        <f>YEAR(Table1[[#This Row],[BookingDate]])</f>
        <v>2024</v>
      </c>
      <c r="Y1109" t="str">
        <f>TEXT(Table1[[#This Row],[BookingDate]],"mmm")</f>
        <v>Sep</v>
      </c>
      <c r="Z1109" t="str">
        <f>TEXT(Table1[[#This Row],[BookingDate]],"mmm-yyy")</f>
        <v>Sep-2024</v>
      </c>
      <c r="AA1109" t="str">
        <f>IF(Table1[[#This Row],[ResolutionHours]]="","Pending",IF(Table1[[#This Row],[ResolutionHours]]&lt;=4,"0-4 Hours",IF(Table1[[#This Row],[ResolutionHours]]&lt;=8,"5-8 Hours",IF(Table1[[#This Row],[ResolutionHours]]&lt;=24,"9-24 Hours",IF(Table1[[#This Row],[ResolutionHours]]&lt;=48,"25-48 Hours","48+ Hours")))))</f>
        <v>25-48 Hours</v>
      </c>
      <c r="AB1109">
        <f>IF(Table1[[#This Row],[ResolutionHours]]="","",Table1[[#This Row],[ResolutionHours]]-Table1[[#This Row],[SLATargetHours]])</f>
        <v>-29.299999999999997</v>
      </c>
    </row>
    <row r="1110" spans="1:28" x14ac:dyDescent="0.25">
      <c r="A1110" t="s">
        <v>1242</v>
      </c>
      <c r="B1110" t="s">
        <v>1116</v>
      </c>
      <c r="C1110" s="1">
        <v>45559.456655092603</v>
      </c>
      <c r="D1110" t="s">
        <v>87</v>
      </c>
      <c r="E1110" t="s">
        <v>1129</v>
      </c>
      <c r="F1110" t="s">
        <v>72</v>
      </c>
      <c r="G1110" t="s">
        <v>1118</v>
      </c>
      <c r="H1110" t="s">
        <v>40</v>
      </c>
      <c r="I1110" t="s">
        <v>41</v>
      </c>
      <c r="J1110" t="s">
        <v>42</v>
      </c>
      <c r="K1110">
        <v>72</v>
      </c>
      <c r="L1110">
        <v>4.21</v>
      </c>
      <c r="M1110">
        <v>62.05</v>
      </c>
      <c r="N1110" s="1">
        <v>45562.042012210652</v>
      </c>
      <c r="O1110" t="s">
        <v>43</v>
      </c>
      <c r="P1110">
        <v>62.05</v>
      </c>
      <c r="Q1110" t="s">
        <v>66</v>
      </c>
      <c r="R1110" t="s">
        <v>114</v>
      </c>
      <c r="S1110" t="s">
        <v>68</v>
      </c>
      <c r="T1110" t="s">
        <v>75</v>
      </c>
      <c r="U1110" t="s">
        <v>49</v>
      </c>
      <c r="V1110" t="s">
        <v>49</v>
      </c>
      <c r="W1110" t="s">
        <v>43</v>
      </c>
      <c r="X1110">
        <f>YEAR(Table1[[#This Row],[BookingDate]])</f>
        <v>2024</v>
      </c>
      <c r="Y1110" t="str">
        <f>TEXT(Table1[[#This Row],[BookingDate]],"mmm")</f>
        <v>Sep</v>
      </c>
      <c r="Z1110" t="str">
        <f>TEXT(Table1[[#This Row],[BookingDate]],"mmm-yyy")</f>
        <v>Sep-2024</v>
      </c>
      <c r="AA1110" t="str">
        <f>IF(Table1[[#This Row],[ResolutionHours]]="","Pending",IF(Table1[[#This Row],[ResolutionHours]]&lt;=4,"0-4 Hours",IF(Table1[[#This Row],[ResolutionHours]]&lt;=8,"5-8 Hours",IF(Table1[[#This Row],[ResolutionHours]]&lt;=24,"9-24 Hours",IF(Table1[[#This Row],[ResolutionHours]]&lt;=48,"25-48 Hours","48+ Hours")))))</f>
        <v>48+ Hours</v>
      </c>
      <c r="AB1110">
        <f>IF(Table1[[#This Row],[ResolutionHours]]="","",Table1[[#This Row],[ResolutionHours]]-Table1[[#This Row],[SLATargetHours]])</f>
        <v>-9.9500000000000028</v>
      </c>
    </row>
    <row r="1111" spans="1:28" x14ac:dyDescent="0.25">
      <c r="A1111" t="s">
        <v>315</v>
      </c>
      <c r="B1111" t="s">
        <v>35</v>
      </c>
      <c r="C1111" s="1">
        <v>45559.738634259258</v>
      </c>
      <c r="D1111" t="s">
        <v>108</v>
      </c>
      <c r="E1111" t="s">
        <v>105</v>
      </c>
      <c r="F1111" t="s">
        <v>130</v>
      </c>
      <c r="G1111" t="s">
        <v>39</v>
      </c>
      <c r="H1111" t="s">
        <v>40</v>
      </c>
      <c r="I1111" t="s">
        <v>82</v>
      </c>
      <c r="J1111" t="s">
        <v>118</v>
      </c>
      <c r="K1111">
        <v>4</v>
      </c>
      <c r="L1111">
        <v>0.11</v>
      </c>
      <c r="M1111">
        <v>1.1299999999999999</v>
      </c>
      <c r="N1111" s="1">
        <v>45559.785745555557</v>
      </c>
      <c r="O1111" t="s">
        <v>43</v>
      </c>
      <c r="P1111">
        <v>1.1299999999999999</v>
      </c>
      <c r="Q1111" t="s">
        <v>111</v>
      </c>
      <c r="R1111" t="s">
        <v>59</v>
      </c>
      <c r="S1111" t="s">
        <v>68</v>
      </c>
      <c r="T1111" t="s">
        <v>115</v>
      </c>
      <c r="U1111" t="s">
        <v>49</v>
      </c>
      <c r="V1111" t="s">
        <v>48</v>
      </c>
      <c r="W1111" t="s">
        <v>43</v>
      </c>
      <c r="X1111">
        <f>YEAR(Table1[[#This Row],[BookingDate]])</f>
        <v>2024</v>
      </c>
      <c r="Y1111" t="str">
        <f>TEXT(Table1[[#This Row],[BookingDate]],"mmm")</f>
        <v>Sep</v>
      </c>
      <c r="Z1111" t="str">
        <f>TEXT(Table1[[#This Row],[BookingDate]],"mmm-yyy")</f>
        <v>Sep-2024</v>
      </c>
      <c r="AA1111" t="str">
        <f>IF(Table1[[#This Row],[ResolutionHours]]="","Pending",IF(Table1[[#This Row],[ResolutionHours]]&lt;=4,"0-4 Hours",IF(Table1[[#This Row],[ResolutionHours]]&lt;=8,"5-8 Hours",IF(Table1[[#This Row],[ResolutionHours]]&lt;=24,"9-24 Hours",IF(Table1[[#This Row],[ResolutionHours]]&lt;=48,"25-48 Hours","48+ Hours")))))</f>
        <v>0-4 Hours</v>
      </c>
      <c r="AB1111">
        <f>IF(Table1[[#This Row],[ResolutionHours]]="","",Table1[[#This Row],[ResolutionHours]]-Table1[[#This Row],[SLATargetHours]])</f>
        <v>-2.87</v>
      </c>
    </row>
    <row r="1112" spans="1:28" x14ac:dyDescent="0.25">
      <c r="A1112" t="s">
        <v>2431</v>
      </c>
      <c r="B1112" t="s">
        <v>2126</v>
      </c>
      <c r="C1112" s="1">
        <v>45559.80746527778</v>
      </c>
      <c r="D1112" t="s">
        <v>87</v>
      </c>
      <c r="E1112" t="s">
        <v>2142</v>
      </c>
      <c r="F1112" t="s">
        <v>95</v>
      </c>
      <c r="G1112" t="s">
        <v>2128</v>
      </c>
      <c r="H1112" t="s">
        <v>136</v>
      </c>
      <c r="I1112" t="s">
        <v>46</v>
      </c>
      <c r="J1112" t="s">
        <v>88</v>
      </c>
      <c r="K1112">
        <v>72</v>
      </c>
      <c r="L1112">
        <v>9.86</v>
      </c>
      <c r="N1112" s="1"/>
      <c r="O1112" t="s">
        <v>57</v>
      </c>
      <c r="P1112">
        <v>11092.62</v>
      </c>
      <c r="Q1112" t="s">
        <v>44</v>
      </c>
      <c r="R1112" t="s">
        <v>67</v>
      </c>
      <c r="S1112" t="s">
        <v>68</v>
      </c>
      <c r="T1112" t="s">
        <v>100</v>
      </c>
      <c r="U1112" t="s">
        <v>49</v>
      </c>
      <c r="V1112" t="s">
        <v>49</v>
      </c>
      <c r="W1112" t="s">
        <v>57</v>
      </c>
      <c r="X1112">
        <f>YEAR(Table1[[#This Row],[BookingDate]])</f>
        <v>2024</v>
      </c>
      <c r="Y1112" t="str">
        <f>TEXT(Table1[[#This Row],[BookingDate]],"mmm")</f>
        <v>Sep</v>
      </c>
      <c r="Z1112" t="str">
        <f>TEXT(Table1[[#This Row],[BookingDate]],"mmm-yyy")</f>
        <v>Sep-2024</v>
      </c>
      <c r="AA1112" t="str">
        <f>IF(Table1[[#This Row],[ResolutionHours]]="","Pending",IF(Table1[[#This Row],[ResolutionHours]]&lt;=4,"0-4 Hours",IF(Table1[[#This Row],[ResolutionHours]]&lt;=8,"5-8 Hours",IF(Table1[[#This Row],[ResolutionHours]]&lt;=24,"9-24 Hours",IF(Table1[[#This Row],[ResolutionHours]]&lt;=48,"25-48 Hours","48+ Hours")))))</f>
        <v>Pending</v>
      </c>
      <c r="AB1112" t="str">
        <f>IF(Table1[[#This Row],[ResolutionHours]]="","",Table1[[#This Row],[ResolutionHours]]-Table1[[#This Row],[SLATargetHours]])</f>
        <v/>
      </c>
    </row>
    <row r="1113" spans="1:28" x14ac:dyDescent="0.25">
      <c r="A1113" t="s">
        <v>744</v>
      </c>
      <c r="B1113" t="s">
        <v>35</v>
      </c>
      <c r="C1113" s="1">
        <v>45559.832870370366</v>
      </c>
      <c r="D1113" t="s">
        <v>108</v>
      </c>
      <c r="E1113" t="s">
        <v>52</v>
      </c>
      <c r="F1113" t="s">
        <v>38</v>
      </c>
      <c r="G1113" t="s">
        <v>39</v>
      </c>
      <c r="H1113" t="s">
        <v>54</v>
      </c>
      <c r="I1113" t="s">
        <v>73</v>
      </c>
      <c r="J1113" t="s">
        <v>106</v>
      </c>
      <c r="K1113">
        <v>4</v>
      </c>
      <c r="L1113">
        <v>0.12</v>
      </c>
      <c r="N1113" s="1"/>
      <c r="O1113" t="s">
        <v>57</v>
      </c>
      <c r="P1113">
        <v>11092.01</v>
      </c>
      <c r="Q1113" t="s">
        <v>111</v>
      </c>
      <c r="R1113" t="s">
        <v>92</v>
      </c>
      <c r="S1113" t="s">
        <v>68</v>
      </c>
      <c r="T1113" t="s">
        <v>97</v>
      </c>
      <c r="U1113" t="s">
        <v>49</v>
      </c>
      <c r="V1113" t="s">
        <v>49</v>
      </c>
      <c r="W1113" t="s">
        <v>57</v>
      </c>
      <c r="X1113">
        <f>YEAR(Table1[[#This Row],[BookingDate]])</f>
        <v>2024</v>
      </c>
      <c r="Y1113" t="str">
        <f>TEXT(Table1[[#This Row],[BookingDate]],"mmm")</f>
        <v>Sep</v>
      </c>
      <c r="Z1113" t="str">
        <f>TEXT(Table1[[#This Row],[BookingDate]],"mmm-yyy")</f>
        <v>Sep-2024</v>
      </c>
      <c r="AA1113" t="str">
        <f>IF(Table1[[#This Row],[ResolutionHours]]="","Pending",IF(Table1[[#This Row],[ResolutionHours]]&lt;=4,"0-4 Hours",IF(Table1[[#This Row],[ResolutionHours]]&lt;=8,"5-8 Hours",IF(Table1[[#This Row],[ResolutionHours]]&lt;=24,"9-24 Hours",IF(Table1[[#This Row],[ResolutionHours]]&lt;=48,"25-48 Hours","48+ Hours")))))</f>
        <v>Pending</v>
      </c>
      <c r="AB1113" t="str">
        <f>IF(Table1[[#This Row],[ResolutionHours]]="","",Table1[[#This Row],[ResolutionHours]]-Table1[[#This Row],[SLATargetHours]])</f>
        <v/>
      </c>
    </row>
    <row r="1114" spans="1:28" x14ac:dyDescent="0.25">
      <c r="A1114" t="s">
        <v>1155</v>
      </c>
      <c r="B1114" t="s">
        <v>1116</v>
      </c>
      <c r="C1114" s="1">
        <v>45559.838333333333</v>
      </c>
      <c r="D1114" t="s">
        <v>87</v>
      </c>
      <c r="E1114" t="s">
        <v>1120</v>
      </c>
      <c r="F1114" t="s">
        <v>53</v>
      </c>
      <c r="G1114" t="s">
        <v>1118</v>
      </c>
      <c r="H1114" t="s">
        <v>109</v>
      </c>
      <c r="I1114" t="s">
        <v>82</v>
      </c>
      <c r="J1114" t="s">
        <v>42</v>
      </c>
      <c r="K1114">
        <v>72</v>
      </c>
      <c r="L1114">
        <v>0.45</v>
      </c>
      <c r="M1114">
        <v>45.68</v>
      </c>
      <c r="N1114" s="1">
        <v>45561.74153136574</v>
      </c>
      <c r="O1114" t="s">
        <v>43</v>
      </c>
      <c r="P1114">
        <v>45.68</v>
      </c>
      <c r="Q1114" t="s">
        <v>66</v>
      </c>
      <c r="R1114" t="s">
        <v>45</v>
      </c>
      <c r="S1114" t="s">
        <v>46</v>
      </c>
      <c r="T1114" t="s">
        <v>97</v>
      </c>
      <c r="U1114" t="s">
        <v>49</v>
      </c>
      <c r="V1114" t="s">
        <v>49</v>
      </c>
      <c r="W1114" t="s">
        <v>43</v>
      </c>
      <c r="X1114">
        <f>YEAR(Table1[[#This Row],[BookingDate]])</f>
        <v>2024</v>
      </c>
      <c r="Y1114" t="str">
        <f>TEXT(Table1[[#This Row],[BookingDate]],"mmm")</f>
        <v>Sep</v>
      </c>
      <c r="Z1114" t="str">
        <f>TEXT(Table1[[#This Row],[BookingDate]],"mmm-yyy")</f>
        <v>Sep-2024</v>
      </c>
      <c r="AA1114" t="str">
        <f>IF(Table1[[#This Row],[ResolutionHours]]="","Pending",IF(Table1[[#This Row],[ResolutionHours]]&lt;=4,"0-4 Hours",IF(Table1[[#This Row],[ResolutionHours]]&lt;=8,"5-8 Hours",IF(Table1[[#This Row],[ResolutionHours]]&lt;=24,"9-24 Hours",IF(Table1[[#This Row],[ResolutionHours]]&lt;=48,"25-48 Hours","48+ Hours")))))</f>
        <v>25-48 Hours</v>
      </c>
      <c r="AB1114">
        <f>IF(Table1[[#This Row],[ResolutionHours]]="","",Table1[[#This Row],[ResolutionHours]]-Table1[[#This Row],[SLATargetHours]])</f>
        <v>-26.32</v>
      </c>
    </row>
    <row r="1115" spans="1:28" x14ac:dyDescent="0.25">
      <c r="A1115" t="s">
        <v>177</v>
      </c>
      <c r="B1115" t="s">
        <v>35</v>
      </c>
      <c r="C1115" s="1">
        <v>45560.015775462962</v>
      </c>
      <c r="D1115" t="s">
        <v>51</v>
      </c>
      <c r="E1115" t="s">
        <v>123</v>
      </c>
      <c r="F1115" t="s">
        <v>90</v>
      </c>
      <c r="G1115" t="s">
        <v>39</v>
      </c>
      <c r="H1115" t="s">
        <v>54</v>
      </c>
      <c r="I1115" t="s">
        <v>41</v>
      </c>
      <c r="J1115" t="s">
        <v>91</v>
      </c>
      <c r="K1115">
        <v>24</v>
      </c>
      <c r="L1115">
        <v>1.54</v>
      </c>
      <c r="N1115" s="1"/>
      <c r="O1115" t="s">
        <v>57</v>
      </c>
      <c r="P1115">
        <v>11087.62</v>
      </c>
      <c r="Q1115" t="s">
        <v>66</v>
      </c>
      <c r="R1115" t="s">
        <v>67</v>
      </c>
      <c r="S1115" t="s">
        <v>96</v>
      </c>
      <c r="T1115" t="s">
        <v>85</v>
      </c>
      <c r="U1115" t="s">
        <v>49</v>
      </c>
      <c r="V1115" t="s">
        <v>49</v>
      </c>
      <c r="W1115" t="s">
        <v>57</v>
      </c>
      <c r="X1115">
        <f>YEAR(Table1[[#This Row],[BookingDate]])</f>
        <v>2024</v>
      </c>
      <c r="Y1115" t="str">
        <f>TEXT(Table1[[#This Row],[BookingDate]],"mmm")</f>
        <v>Sep</v>
      </c>
      <c r="Z1115" t="str">
        <f>TEXT(Table1[[#This Row],[BookingDate]],"mmm-yyy")</f>
        <v>Sep-2024</v>
      </c>
      <c r="AA1115" t="str">
        <f>IF(Table1[[#This Row],[ResolutionHours]]="","Pending",IF(Table1[[#This Row],[ResolutionHours]]&lt;=4,"0-4 Hours",IF(Table1[[#This Row],[ResolutionHours]]&lt;=8,"5-8 Hours",IF(Table1[[#This Row],[ResolutionHours]]&lt;=24,"9-24 Hours",IF(Table1[[#This Row],[ResolutionHours]]&lt;=48,"25-48 Hours","48+ Hours")))))</f>
        <v>Pending</v>
      </c>
      <c r="AB1115" t="str">
        <f>IF(Table1[[#This Row],[ResolutionHours]]="","",Table1[[#This Row],[ResolutionHours]]-Table1[[#This Row],[SLATargetHours]])</f>
        <v/>
      </c>
    </row>
    <row r="1116" spans="1:28" x14ac:dyDescent="0.25">
      <c r="A1116" t="s">
        <v>507</v>
      </c>
      <c r="B1116" t="s">
        <v>35</v>
      </c>
      <c r="C1116" s="1">
        <v>45560.429768518523</v>
      </c>
      <c r="D1116" t="s">
        <v>36</v>
      </c>
      <c r="E1116" t="s">
        <v>123</v>
      </c>
      <c r="F1116" t="s">
        <v>72</v>
      </c>
      <c r="G1116" t="s">
        <v>39</v>
      </c>
      <c r="H1116" t="s">
        <v>40</v>
      </c>
      <c r="I1116" t="s">
        <v>55</v>
      </c>
      <c r="J1116" t="s">
        <v>165</v>
      </c>
      <c r="K1116">
        <v>48</v>
      </c>
      <c r="L1116">
        <v>9.65</v>
      </c>
      <c r="M1116">
        <v>22.72</v>
      </c>
      <c r="N1116" s="1">
        <v>45561.376445289352</v>
      </c>
      <c r="O1116" t="s">
        <v>43</v>
      </c>
      <c r="P1116">
        <v>22.72</v>
      </c>
      <c r="Q1116" t="s">
        <v>58</v>
      </c>
      <c r="R1116" t="s">
        <v>92</v>
      </c>
      <c r="S1116" t="s">
        <v>46</v>
      </c>
      <c r="T1116" t="s">
        <v>69</v>
      </c>
      <c r="U1116" t="s">
        <v>49</v>
      </c>
      <c r="V1116" t="s">
        <v>49</v>
      </c>
      <c r="W1116" t="s">
        <v>43</v>
      </c>
      <c r="X1116">
        <f>YEAR(Table1[[#This Row],[BookingDate]])</f>
        <v>2024</v>
      </c>
      <c r="Y1116" t="str">
        <f>TEXT(Table1[[#This Row],[BookingDate]],"mmm")</f>
        <v>Sep</v>
      </c>
      <c r="Z1116" t="str">
        <f>TEXT(Table1[[#This Row],[BookingDate]],"mmm-yyy")</f>
        <v>Sep-2024</v>
      </c>
      <c r="AA1116" t="str">
        <f>IF(Table1[[#This Row],[ResolutionHours]]="","Pending",IF(Table1[[#This Row],[ResolutionHours]]&lt;=4,"0-4 Hours",IF(Table1[[#This Row],[ResolutionHours]]&lt;=8,"5-8 Hours",IF(Table1[[#This Row],[ResolutionHours]]&lt;=24,"9-24 Hours",IF(Table1[[#This Row],[ResolutionHours]]&lt;=48,"25-48 Hours","48+ Hours")))))</f>
        <v>9-24 Hours</v>
      </c>
      <c r="AB1116">
        <f>IF(Table1[[#This Row],[ResolutionHours]]="","",Table1[[#This Row],[ResolutionHours]]-Table1[[#This Row],[SLATargetHours]])</f>
        <v>-25.28</v>
      </c>
    </row>
    <row r="1117" spans="1:28" x14ac:dyDescent="0.25">
      <c r="A1117" t="s">
        <v>2108</v>
      </c>
      <c r="B1117" t="s">
        <v>1116</v>
      </c>
      <c r="C1117" s="1">
        <v>45560.529976851853</v>
      </c>
      <c r="D1117" t="s">
        <v>36</v>
      </c>
      <c r="E1117" t="s">
        <v>1124</v>
      </c>
      <c r="F1117" t="s">
        <v>130</v>
      </c>
      <c r="G1117" t="s">
        <v>1118</v>
      </c>
      <c r="H1117" t="s">
        <v>54</v>
      </c>
      <c r="I1117" t="s">
        <v>41</v>
      </c>
      <c r="J1117" t="s">
        <v>83</v>
      </c>
      <c r="K1117">
        <v>48</v>
      </c>
      <c r="L1117">
        <v>3.06</v>
      </c>
      <c r="N1117" s="1"/>
      <c r="O1117" t="s">
        <v>57</v>
      </c>
      <c r="P1117">
        <v>11075.28</v>
      </c>
      <c r="Q1117" t="s">
        <v>66</v>
      </c>
      <c r="R1117" t="s">
        <v>114</v>
      </c>
      <c r="S1117" t="s">
        <v>68</v>
      </c>
      <c r="T1117" t="s">
        <v>121</v>
      </c>
      <c r="U1117" t="s">
        <v>49</v>
      </c>
      <c r="V1117" t="s">
        <v>49</v>
      </c>
      <c r="W1117" t="s">
        <v>57</v>
      </c>
      <c r="X1117">
        <f>YEAR(Table1[[#This Row],[BookingDate]])</f>
        <v>2024</v>
      </c>
      <c r="Y1117" t="str">
        <f>TEXT(Table1[[#This Row],[BookingDate]],"mmm")</f>
        <v>Sep</v>
      </c>
      <c r="Z1117" t="str">
        <f>TEXT(Table1[[#This Row],[BookingDate]],"mmm-yyy")</f>
        <v>Sep-2024</v>
      </c>
      <c r="AA1117" t="str">
        <f>IF(Table1[[#This Row],[ResolutionHours]]="","Pending",IF(Table1[[#This Row],[ResolutionHours]]&lt;=4,"0-4 Hours",IF(Table1[[#This Row],[ResolutionHours]]&lt;=8,"5-8 Hours",IF(Table1[[#This Row],[ResolutionHours]]&lt;=24,"9-24 Hours",IF(Table1[[#This Row],[ResolutionHours]]&lt;=48,"25-48 Hours","48+ Hours")))))</f>
        <v>Pending</v>
      </c>
      <c r="AB1117" t="str">
        <f>IF(Table1[[#This Row],[ResolutionHours]]="","",Table1[[#This Row],[ResolutionHours]]-Table1[[#This Row],[SLATargetHours]])</f>
        <v/>
      </c>
    </row>
    <row r="1118" spans="1:28" x14ac:dyDescent="0.25">
      <c r="A1118" t="s">
        <v>742</v>
      </c>
      <c r="B1118" t="s">
        <v>35</v>
      </c>
      <c r="C1118" s="1">
        <v>45560.651122685187</v>
      </c>
      <c r="D1118" t="s">
        <v>36</v>
      </c>
      <c r="E1118" t="s">
        <v>71</v>
      </c>
      <c r="F1118" t="s">
        <v>95</v>
      </c>
      <c r="G1118" t="s">
        <v>39</v>
      </c>
      <c r="H1118" t="s">
        <v>40</v>
      </c>
      <c r="I1118" t="s">
        <v>55</v>
      </c>
      <c r="J1118" t="s">
        <v>88</v>
      </c>
      <c r="K1118">
        <v>48</v>
      </c>
      <c r="L1118">
        <v>3.8</v>
      </c>
      <c r="M1118">
        <v>91.37</v>
      </c>
      <c r="N1118" s="1">
        <v>45564.458215370367</v>
      </c>
      <c r="O1118" t="s">
        <v>128</v>
      </c>
      <c r="P1118">
        <v>91.37</v>
      </c>
      <c r="Q1118" t="s">
        <v>44</v>
      </c>
      <c r="R1118" t="s">
        <v>59</v>
      </c>
      <c r="S1118" t="s">
        <v>68</v>
      </c>
      <c r="T1118" t="s">
        <v>85</v>
      </c>
      <c r="U1118" t="s">
        <v>49</v>
      </c>
      <c r="V1118" t="s">
        <v>49</v>
      </c>
      <c r="W1118" t="s">
        <v>128</v>
      </c>
      <c r="X1118">
        <f>YEAR(Table1[[#This Row],[BookingDate]])</f>
        <v>2024</v>
      </c>
      <c r="Y1118" t="str">
        <f>TEXT(Table1[[#This Row],[BookingDate]],"mmm")</f>
        <v>Sep</v>
      </c>
      <c r="Z1118" t="str">
        <f>TEXT(Table1[[#This Row],[BookingDate]],"mmm-yyy")</f>
        <v>Sep-2024</v>
      </c>
      <c r="AA1118" t="str">
        <f>IF(Table1[[#This Row],[ResolutionHours]]="","Pending",IF(Table1[[#This Row],[ResolutionHours]]&lt;=4,"0-4 Hours",IF(Table1[[#This Row],[ResolutionHours]]&lt;=8,"5-8 Hours",IF(Table1[[#This Row],[ResolutionHours]]&lt;=24,"9-24 Hours",IF(Table1[[#This Row],[ResolutionHours]]&lt;=48,"25-48 Hours","48+ Hours")))))</f>
        <v>48+ Hours</v>
      </c>
      <c r="AB1118">
        <f>IF(Table1[[#This Row],[ResolutionHours]]="","",Table1[[#This Row],[ResolutionHours]]-Table1[[#This Row],[SLATargetHours]])</f>
        <v>43.370000000000005</v>
      </c>
    </row>
    <row r="1119" spans="1:28" x14ac:dyDescent="0.25">
      <c r="A1119" t="s">
        <v>2586</v>
      </c>
      <c r="B1119" t="s">
        <v>2126</v>
      </c>
      <c r="C1119" s="1">
        <v>45560.826724537037</v>
      </c>
      <c r="D1119" t="s">
        <v>87</v>
      </c>
      <c r="E1119" t="s">
        <v>2136</v>
      </c>
      <c r="F1119" t="s">
        <v>53</v>
      </c>
      <c r="G1119" t="s">
        <v>2128</v>
      </c>
      <c r="H1119" t="s">
        <v>40</v>
      </c>
      <c r="I1119" t="s">
        <v>46</v>
      </c>
      <c r="J1119" t="s">
        <v>134</v>
      </c>
      <c r="K1119">
        <v>72</v>
      </c>
      <c r="L1119">
        <v>1.01</v>
      </c>
      <c r="M1119">
        <v>21.23</v>
      </c>
      <c r="N1119" s="1">
        <v>45561.71116929398</v>
      </c>
      <c r="O1119" t="s">
        <v>43</v>
      </c>
      <c r="P1119">
        <v>21.23</v>
      </c>
      <c r="Q1119" t="s">
        <v>58</v>
      </c>
      <c r="R1119" t="s">
        <v>67</v>
      </c>
      <c r="S1119" t="s">
        <v>96</v>
      </c>
      <c r="T1119" t="s">
        <v>121</v>
      </c>
      <c r="U1119" t="s">
        <v>49</v>
      </c>
      <c r="V1119" t="s">
        <v>49</v>
      </c>
      <c r="W1119" t="s">
        <v>43</v>
      </c>
      <c r="X1119">
        <f>YEAR(Table1[[#This Row],[BookingDate]])</f>
        <v>2024</v>
      </c>
      <c r="Y1119" t="str">
        <f>TEXT(Table1[[#This Row],[BookingDate]],"mmm")</f>
        <v>Sep</v>
      </c>
      <c r="Z1119" t="str">
        <f>TEXT(Table1[[#This Row],[BookingDate]],"mmm-yyy")</f>
        <v>Sep-2024</v>
      </c>
      <c r="AA1119" t="str">
        <f>IF(Table1[[#This Row],[ResolutionHours]]="","Pending",IF(Table1[[#This Row],[ResolutionHours]]&lt;=4,"0-4 Hours",IF(Table1[[#This Row],[ResolutionHours]]&lt;=8,"5-8 Hours",IF(Table1[[#This Row],[ResolutionHours]]&lt;=24,"9-24 Hours",IF(Table1[[#This Row],[ResolutionHours]]&lt;=48,"25-48 Hours","48+ Hours")))))</f>
        <v>9-24 Hours</v>
      </c>
      <c r="AB1119">
        <f>IF(Table1[[#This Row],[ResolutionHours]]="","",Table1[[#This Row],[ResolutionHours]]-Table1[[#This Row],[SLATargetHours]])</f>
        <v>-50.769999999999996</v>
      </c>
    </row>
    <row r="1120" spans="1:28" x14ac:dyDescent="0.25">
      <c r="A1120" t="s">
        <v>1994</v>
      </c>
      <c r="B1120" t="s">
        <v>1116</v>
      </c>
      <c r="C1120" s="1">
        <v>45562.104259259257</v>
      </c>
      <c r="D1120" t="s">
        <v>51</v>
      </c>
      <c r="E1120" t="s">
        <v>1126</v>
      </c>
      <c r="F1120" t="s">
        <v>126</v>
      </c>
      <c r="G1120" t="s">
        <v>1118</v>
      </c>
      <c r="H1120" t="s">
        <v>63</v>
      </c>
      <c r="I1120" t="s">
        <v>82</v>
      </c>
      <c r="J1120" t="s">
        <v>74</v>
      </c>
      <c r="K1120">
        <v>24</v>
      </c>
      <c r="L1120">
        <v>1.1299999999999999</v>
      </c>
      <c r="N1120" s="1"/>
      <c r="O1120" t="s">
        <v>57</v>
      </c>
      <c r="P1120">
        <v>11037.5</v>
      </c>
      <c r="Q1120" t="s">
        <v>58</v>
      </c>
      <c r="R1120" t="s">
        <v>59</v>
      </c>
      <c r="S1120" t="s">
        <v>68</v>
      </c>
      <c r="T1120" t="s">
        <v>61</v>
      </c>
      <c r="U1120" t="s">
        <v>49</v>
      </c>
      <c r="V1120" t="s">
        <v>49</v>
      </c>
      <c r="W1120" t="s">
        <v>57</v>
      </c>
      <c r="X1120">
        <f>YEAR(Table1[[#This Row],[BookingDate]])</f>
        <v>2024</v>
      </c>
      <c r="Y1120" t="str">
        <f>TEXT(Table1[[#This Row],[BookingDate]],"mmm")</f>
        <v>Sep</v>
      </c>
      <c r="Z1120" t="str">
        <f>TEXT(Table1[[#This Row],[BookingDate]],"mmm-yyy")</f>
        <v>Sep-2024</v>
      </c>
      <c r="AA1120" t="str">
        <f>IF(Table1[[#This Row],[ResolutionHours]]="","Pending",IF(Table1[[#This Row],[ResolutionHours]]&lt;=4,"0-4 Hours",IF(Table1[[#This Row],[ResolutionHours]]&lt;=8,"5-8 Hours",IF(Table1[[#This Row],[ResolutionHours]]&lt;=24,"9-24 Hours",IF(Table1[[#This Row],[ResolutionHours]]&lt;=48,"25-48 Hours","48+ Hours")))))</f>
        <v>Pending</v>
      </c>
      <c r="AB1120" t="str">
        <f>IF(Table1[[#This Row],[ResolutionHours]]="","",Table1[[#This Row],[ResolutionHours]]-Table1[[#This Row],[SLATargetHours]])</f>
        <v/>
      </c>
    </row>
    <row r="1121" spans="1:28" x14ac:dyDescent="0.25">
      <c r="A1121" t="s">
        <v>2804</v>
      </c>
      <c r="B1121" t="s">
        <v>2126</v>
      </c>
      <c r="C1121" s="1">
        <v>45562.162418981483</v>
      </c>
      <c r="D1121" t="s">
        <v>36</v>
      </c>
      <c r="E1121" t="s">
        <v>2134</v>
      </c>
      <c r="F1121" t="s">
        <v>130</v>
      </c>
      <c r="G1121" t="s">
        <v>2128</v>
      </c>
      <c r="H1121" t="s">
        <v>40</v>
      </c>
      <c r="I1121" t="s">
        <v>73</v>
      </c>
      <c r="J1121" t="s">
        <v>42</v>
      </c>
      <c r="K1121">
        <v>48</v>
      </c>
      <c r="L1121">
        <v>3.1</v>
      </c>
      <c r="M1121">
        <v>105.39</v>
      </c>
      <c r="N1121" s="1">
        <v>45566.553580648149</v>
      </c>
      <c r="O1121" t="s">
        <v>128</v>
      </c>
      <c r="P1121">
        <v>105.39</v>
      </c>
      <c r="Q1121" t="s">
        <v>66</v>
      </c>
      <c r="R1121" t="s">
        <v>59</v>
      </c>
      <c r="S1121" t="s">
        <v>79</v>
      </c>
      <c r="T1121" t="s">
        <v>85</v>
      </c>
      <c r="U1121" t="s">
        <v>49</v>
      </c>
      <c r="V1121" t="s">
        <v>49</v>
      </c>
      <c r="W1121" t="s">
        <v>128</v>
      </c>
      <c r="X1121">
        <f>YEAR(Table1[[#This Row],[BookingDate]])</f>
        <v>2024</v>
      </c>
      <c r="Y1121" t="str">
        <f>TEXT(Table1[[#This Row],[BookingDate]],"mmm")</f>
        <v>Sep</v>
      </c>
      <c r="Z1121" t="str">
        <f>TEXT(Table1[[#This Row],[BookingDate]],"mmm-yyy")</f>
        <v>Sep-2024</v>
      </c>
      <c r="AA1121" t="str">
        <f>IF(Table1[[#This Row],[ResolutionHours]]="","Pending",IF(Table1[[#This Row],[ResolutionHours]]&lt;=4,"0-4 Hours",IF(Table1[[#This Row],[ResolutionHours]]&lt;=8,"5-8 Hours",IF(Table1[[#This Row],[ResolutionHours]]&lt;=24,"9-24 Hours",IF(Table1[[#This Row],[ResolutionHours]]&lt;=48,"25-48 Hours","48+ Hours")))))</f>
        <v>48+ Hours</v>
      </c>
      <c r="AB1121">
        <f>IF(Table1[[#This Row],[ResolutionHours]]="","",Table1[[#This Row],[ResolutionHours]]-Table1[[#This Row],[SLATargetHours]])</f>
        <v>57.39</v>
      </c>
    </row>
    <row r="1122" spans="1:28" x14ac:dyDescent="0.25">
      <c r="A1122" t="s">
        <v>2425</v>
      </c>
      <c r="B1122" t="s">
        <v>2126</v>
      </c>
      <c r="C1122" s="1">
        <v>45562.359826388893</v>
      </c>
      <c r="D1122" t="s">
        <v>36</v>
      </c>
      <c r="E1122" t="s">
        <v>2136</v>
      </c>
      <c r="F1122" t="s">
        <v>72</v>
      </c>
      <c r="G1122" t="s">
        <v>2128</v>
      </c>
      <c r="H1122" t="s">
        <v>136</v>
      </c>
      <c r="I1122" t="s">
        <v>41</v>
      </c>
      <c r="J1122" t="s">
        <v>157</v>
      </c>
      <c r="K1122">
        <v>48</v>
      </c>
      <c r="L1122">
        <v>3.35</v>
      </c>
      <c r="N1122" s="1"/>
      <c r="O1122" t="s">
        <v>57</v>
      </c>
      <c r="P1122">
        <v>11031.36</v>
      </c>
      <c r="Q1122" t="s">
        <v>58</v>
      </c>
      <c r="R1122" t="s">
        <v>92</v>
      </c>
      <c r="S1122" t="s">
        <v>96</v>
      </c>
      <c r="T1122" t="s">
        <v>115</v>
      </c>
      <c r="U1122" t="s">
        <v>49</v>
      </c>
      <c r="V1122" t="s">
        <v>49</v>
      </c>
      <c r="W1122" t="s">
        <v>57</v>
      </c>
      <c r="X1122">
        <f>YEAR(Table1[[#This Row],[BookingDate]])</f>
        <v>2024</v>
      </c>
      <c r="Y1122" t="str">
        <f>TEXT(Table1[[#This Row],[BookingDate]],"mmm")</f>
        <v>Sep</v>
      </c>
      <c r="Z1122" t="str">
        <f>TEXT(Table1[[#This Row],[BookingDate]],"mmm-yyy")</f>
        <v>Sep-2024</v>
      </c>
      <c r="AA1122" t="str">
        <f>IF(Table1[[#This Row],[ResolutionHours]]="","Pending",IF(Table1[[#This Row],[ResolutionHours]]&lt;=4,"0-4 Hours",IF(Table1[[#This Row],[ResolutionHours]]&lt;=8,"5-8 Hours",IF(Table1[[#This Row],[ResolutionHours]]&lt;=24,"9-24 Hours",IF(Table1[[#This Row],[ResolutionHours]]&lt;=48,"25-48 Hours","48+ Hours")))))</f>
        <v>Pending</v>
      </c>
      <c r="AB1122" t="str">
        <f>IF(Table1[[#This Row],[ResolutionHours]]="","",Table1[[#This Row],[ResolutionHours]]-Table1[[#This Row],[SLATargetHours]])</f>
        <v/>
      </c>
    </row>
    <row r="1123" spans="1:28" x14ac:dyDescent="0.25">
      <c r="A1123" t="s">
        <v>182</v>
      </c>
      <c r="B1123" t="s">
        <v>35</v>
      </c>
      <c r="C1123" s="1">
        <v>45562.806030092594</v>
      </c>
      <c r="D1123" t="s">
        <v>104</v>
      </c>
      <c r="E1123" t="s">
        <v>37</v>
      </c>
      <c r="F1123" t="s">
        <v>72</v>
      </c>
      <c r="G1123" t="s">
        <v>39</v>
      </c>
      <c r="H1123" t="s">
        <v>40</v>
      </c>
      <c r="I1123" t="s">
        <v>73</v>
      </c>
      <c r="J1123" t="s">
        <v>78</v>
      </c>
      <c r="K1123">
        <v>8</v>
      </c>
      <c r="L1123">
        <v>0.67</v>
      </c>
      <c r="M1123">
        <v>6.54</v>
      </c>
      <c r="N1123" s="1">
        <v>45563.078722789352</v>
      </c>
      <c r="O1123" t="s">
        <v>43</v>
      </c>
      <c r="P1123">
        <v>6.54</v>
      </c>
      <c r="Q1123" t="s">
        <v>58</v>
      </c>
      <c r="R1123" t="s">
        <v>92</v>
      </c>
      <c r="S1123" t="s">
        <v>96</v>
      </c>
      <c r="T1123" t="s">
        <v>69</v>
      </c>
      <c r="U1123" t="s">
        <v>48</v>
      </c>
      <c r="V1123" t="s">
        <v>49</v>
      </c>
      <c r="W1123" t="s">
        <v>43</v>
      </c>
      <c r="X1123">
        <f>YEAR(Table1[[#This Row],[BookingDate]])</f>
        <v>2024</v>
      </c>
      <c r="Y1123" t="str">
        <f>TEXT(Table1[[#This Row],[BookingDate]],"mmm")</f>
        <v>Sep</v>
      </c>
      <c r="Z1123" t="str">
        <f>TEXT(Table1[[#This Row],[BookingDate]],"mmm-yyy")</f>
        <v>Sep-2024</v>
      </c>
      <c r="AA1123" t="str">
        <f>IF(Table1[[#This Row],[ResolutionHours]]="","Pending",IF(Table1[[#This Row],[ResolutionHours]]&lt;=4,"0-4 Hours",IF(Table1[[#This Row],[ResolutionHours]]&lt;=8,"5-8 Hours",IF(Table1[[#This Row],[ResolutionHours]]&lt;=24,"9-24 Hours",IF(Table1[[#This Row],[ResolutionHours]]&lt;=48,"25-48 Hours","48+ Hours")))))</f>
        <v>5-8 Hours</v>
      </c>
      <c r="AB1123">
        <f>IF(Table1[[#This Row],[ResolutionHours]]="","",Table1[[#This Row],[ResolutionHours]]-Table1[[#This Row],[SLATargetHours]])</f>
        <v>-1.46</v>
      </c>
    </row>
    <row r="1124" spans="1:28" x14ac:dyDescent="0.25">
      <c r="A1124" t="s">
        <v>127</v>
      </c>
      <c r="B1124" t="s">
        <v>35</v>
      </c>
      <c r="C1124" s="1">
        <v>45563.053344907406</v>
      </c>
      <c r="D1124" t="s">
        <v>51</v>
      </c>
      <c r="E1124" t="s">
        <v>52</v>
      </c>
      <c r="F1124" t="s">
        <v>72</v>
      </c>
      <c r="G1124" t="s">
        <v>39</v>
      </c>
      <c r="H1124" t="s">
        <v>40</v>
      </c>
      <c r="I1124" t="s">
        <v>41</v>
      </c>
      <c r="J1124" t="s">
        <v>99</v>
      </c>
      <c r="K1124">
        <v>24</v>
      </c>
      <c r="L1124">
        <v>2.72</v>
      </c>
      <c r="M1124">
        <v>33.64</v>
      </c>
      <c r="N1124" s="1">
        <v>45564.454945046287</v>
      </c>
      <c r="O1124" t="s">
        <v>128</v>
      </c>
      <c r="P1124">
        <v>33.64</v>
      </c>
      <c r="Q1124" t="s">
        <v>58</v>
      </c>
      <c r="R1124" t="s">
        <v>114</v>
      </c>
      <c r="S1124" t="s">
        <v>79</v>
      </c>
      <c r="T1124" t="s">
        <v>121</v>
      </c>
      <c r="U1124" t="s">
        <v>49</v>
      </c>
      <c r="V1124" t="s">
        <v>49</v>
      </c>
      <c r="W1124" t="s">
        <v>128</v>
      </c>
      <c r="X1124">
        <f>YEAR(Table1[[#This Row],[BookingDate]])</f>
        <v>2024</v>
      </c>
      <c r="Y1124" t="str">
        <f>TEXT(Table1[[#This Row],[BookingDate]],"mmm")</f>
        <v>Sep</v>
      </c>
      <c r="Z1124" t="str">
        <f>TEXT(Table1[[#This Row],[BookingDate]],"mmm-yyy")</f>
        <v>Sep-2024</v>
      </c>
      <c r="AA1124" t="str">
        <f>IF(Table1[[#This Row],[ResolutionHours]]="","Pending",IF(Table1[[#This Row],[ResolutionHours]]&lt;=4,"0-4 Hours",IF(Table1[[#This Row],[ResolutionHours]]&lt;=8,"5-8 Hours",IF(Table1[[#This Row],[ResolutionHours]]&lt;=24,"9-24 Hours",IF(Table1[[#This Row],[ResolutionHours]]&lt;=48,"25-48 Hours","48+ Hours")))))</f>
        <v>25-48 Hours</v>
      </c>
      <c r="AB1124">
        <f>IF(Table1[[#This Row],[ResolutionHours]]="","",Table1[[#This Row],[ResolutionHours]]-Table1[[#This Row],[SLATargetHours]])</f>
        <v>9.64</v>
      </c>
    </row>
    <row r="1125" spans="1:28" x14ac:dyDescent="0.25">
      <c r="A1125" t="s">
        <v>1686</v>
      </c>
      <c r="B1125" t="s">
        <v>1116</v>
      </c>
      <c r="C1125" s="1">
        <v>45563.061076388891</v>
      </c>
      <c r="D1125" t="s">
        <v>36</v>
      </c>
      <c r="E1125" t="s">
        <v>1120</v>
      </c>
      <c r="F1125" t="s">
        <v>72</v>
      </c>
      <c r="G1125" t="s">
        <v>1118</v>
      </c>
      <c r="H1125" t="s">
        <v>54</v>
      </c>
      <c r="I1125" t="s">
        <v>64</v>
      </c>
      <c r="J1125" t="s">
        <v>132</v>
      </c>
      <c r="K1125">
        <v>48</v>
      </c>
      <c r="L1125">
        <v>1.72</v>
      </c>
      <c r="N1125" s="1"/>
      <c r="O1125" t="s">
        <v>57</v>
      </c>
      <c r="P1125">
        <v>11014.53</v>
      </c>
      <c r="Q1125" t="s">
        <v>58</v>
      </c>
      <c r="R1125" t="s">
        <v>92</v>
      </c>
      <c r="S1125" t="s">
        <v>96</v>
      </c>
      <c r="T1125" t="s">
        <v>115</v>
      </c>
      <c r="U1125" t="s">
        <v>49</v>
      </c>
      <c r="V1125" t="s">
        <v>49</v>
      </c>
      <c r="W1125" t="s">
        <v>57</v>
      </c>
      <c r="X1125">
        <f>YEAR(Table1[[#This Row],[BookingDate]])</f>
        <v>2024</v>
      </c>
      <c r="Y1125" t="str">
        <f>TEXT(Table1[[#This Row],[BookingDate]],"mmm")</f>
        <v>Sep</v>
      </c>
      <c r="Z1125" t="str">
        <f>TEXT(Table1[[#This Row],[BookingDate]],"mmm-yyy")</f>
        <v>Sep-2024</v>
      </c>
      <c r="AA1125" t="str">
        <f>IF(Table1[[#This Row],[ResolutionHours]]="","Pending",IF(Table1[[#This Row],[ResolutionHours]]&lt;=4,"0-4 Hours",IF(Table1[[#This Row],[ResolutionHours]]&lt;=8,"5-8 Hours",IF(Table1[[#This Row],[ResolutionHours]]&lt;=24,"9-24 Hours",IF(Table1[[#This Row],[ResolutionHours]]&lt;=48,"25-48 Hours","48+ Hours")))))</f>
        <v>Pending</v>
      </c>
      <c r="AB1125" t="str">
        <f>IF(Table1[[#This Row],[ResolutionHours]]="","",Table1[[#This Row],[ResolutionHours]]-Table1[[#This Row],[SLATargetHours]])</f>
        <v/>
      </c>
    </row>
    <row r="1126" spans="1:28" x14ac:dyDescent="0.25">
      <c r="A1126" t="s">
        <v>446</v>
      </c>
      <c r="B1126" t="s">
        <v>35</v>
      </c>
      <c r="C1126" s="1">
        <v>45563.144178240742</v>
      </c>
      <c r="D1126" t="s">
        <v>51</v>
      </c>
      <c r="E1126" t="s">
        <v>102</v>
      </c>
      <c r="F1126" t="s">
        <v>95</v>
      </c>
      <c r="G1126" t="s">
        <v>39</v>
      </c>
      <c r="H1126" t="s">
        <v>40</v>
      </c>
      <c r="I1126" t="s">
        <v>55</v>
      </c>
      <c r="J1126" t="s">
        <v>65</v>
      </c>
      <c r="K1126">
        <v>24</v>
      </c>
      <c r="L1126">
        <v>1.6</v>
      </c>
      <c r="M1126">
        <v>11.23</v>
      </c>
      <c r="N1126" s="1">
        <v>45563.612114085648</v>
      </c>
      <c r="O1126" t="s">
        <v>43</v>
      </c>
      <c r="P1126">
        <v>11.23</v>
      </c>
      <c r="Q1126" t="s">
        <v>58</v>
      </c>
      <c r="R1126" t="s">
        <v>67</v>
      </c>
      <c r="S1126" t="s">
        <v>68</v>
      </c>
      <c r="T1126" t="s">
        <v>93</v>
      </c>
      <c r="U1126" t="s">
        <v>49</v>
      </c>
      <c r="V1126" t="s">
        <v>49</v>
      </c>
      <c r="W1126" t="s">
        <v>43</v>
      </c>
      <c r="X1126">
        <f>YEAR(Table1[[#This Row],[BookingDate]])</f>
        <v>2024</v>
      </c>
      <c r="Y1126" t="str">
        <f>TEXT(Table1[[#This Row],[BookingDate]],"mmm")</f>
        <v>Sep</v>
      </c>
      <c r="Z1126" t="str">
        <f>TEXT(Table1[[#This Row],[BookingDate]],"mmm-yyy")</f>
        <v>Sep-2024</v>
      </c>
      <c r="AA1126" t="str">
        <f>IF(Table1[[#This Row],[ResolutionHours]]="","Pending",IF(Table1[[#This Row],[ResolutionHours]]&lt;=4,"0-4 Hours",IF(Table1[[#This Row],[ResolutionHours]]&lt;=8,"5-8 Hours",IF(Table1[[#This Row],[ResolutionHours]]&lt;=24,"9-24 Hours",IF(Table1[[#This Row],[ResolutionHours]]&lt;=48,"25-48 Hours","48+ Hours")))))</f>
        <v>9-24 Hours</v>
      </c>
      <c r="AB1126">
        <f>IF(Table1[[#This Row],[ResolutionHours]]="","",Table1[[#This Row],[ResolutionHours]]-Table1[[#This Row],[SLATargetHours]])</f>
        <v>-12.77</v>
      </c>
    </row>
    <row r="1127" spans="1:28" x14ac:dyDescent="0.25">
      <c r="A1127" t="s">
        <v>1023</v>
      </c>
      <c r="B1127" t="s">
        <v>35</v>
      </c>
      <c r="C1127" s="1">
        <v>45563.315405092602</v>
      </c>
      <c r="D1127" t="s">
        <v>108</v>
      </c>
      <c r="E1127" t="s">
        <v>77</v>
      </c>
      <c r="F1127" t="s">
        <v>90</v>
      </c>
      <c r="G1127" t="s">
        <v>39</v>
      </c>
      <c r="H1127" t="s">
        <v>40</v>
      </c>
      <c r="I1127" t="s">
        <v>41</v>
      </c>
      <c r="J1127" t="s">
        <v>91</v>
      </c>
      <c r="K1127">
        <v>4</v>
      </c>
      <c r="L1127">
        <v>0.27</v>
      </c>
      <c r="M1127">
        <v>1.85</v>
      </c>
      <c r="N1127" s="1">
        <v>45563.39263858796</v>
      </c>
      <c r="O1127" t="s">
        <v>43</v>
      </c>
      <c r="P1127">
        <v>1.85</v>
      </c>
      <c r="Q1127" t="s">
        <v>111</v>
      </c>
      <c r="R1127" t="s">
        <v>45</v>
      </c>
      <c r="S1127" t="s">
        <v>79</v>
      </c>
      <c r="T1127" t="s">
        <v>85</v>
      </c>
      <c r="U1127" t="s">
        <v>48</v>
      </c>
      <c r="V1127" t="s">
        <v>48</v>
      </c>
      <c r="W1127" t="s">
        <v>43</v>
      </c>
      <c r="X1127">
        <f>YEAR(Table1[[#This Row],[BookingDate]])</f>
        <v>2024</v>
      </c>
      <c r="Y1127" t="str">
        <f>TEXT(Table1[[#This Row],[BookingDate]],"mmm")</f>
        <v>Sep</v>
      </c>
      <c r="Z1127" t="str">
        <f>TEXT(Table1[[#This Row],[BookingDate]],"mmm-yyy")</f>
        <v>Sep-2024</v>
      </c>
      <c r="AA1127" t="str">
        <f>IF(Table1[[#This Row],[ResolutionHours]]="","Pending",IF(Table1[[#This Row],[ResolutionHours]]&lt;=4,"0-4 Hours",IF(Table1[[#This Row],[ResolutionHours]]&lt;=8,"5-8 Hours",IF(Table1[[#This Row],[ResolutionHours]]&lt;=24,"9-24 Hours",IF(Table1[[#This Row],[ResolutionHours]]&lt;=48,"25-48 Hours","48+ Hours")))))</f>
        <v>0-4 Hours</v>
      </c>
      <c r="AB1127">
        <f>IF(Table1[[#This Row],[ResolutionHours]]="","",Table1[[#This Row],[ResolutionHours]]-Table1[[#This Row],[SLATargetHours]])</f>
        <v>-2.15</v>
      </c>
    </row>
    <row r="1128" spans="1:28" x14ac:dyDescent="0.25">
      <c r="A1128" t="s">
        <v>3076</v>
      </c>
      <c r="B1128" t="s">
        <v>2126</v>
      </c>
      <c r="C1128" s="1">
        <v>45563.858148148152</v>
      </c>
      <c r="D1128" t="s">
        <v>36</v>
      </c>
      <c r="E1128" t="s">
        <v>2136</v>
      </c>
      <c r="F1128" t="s">
        <v>130</v>
      </c>
      <c r="G1128" t="s">
        <v>2128</v>
      </c>
      <c r="H1128" t="s">
        <v>136</v>
      </c>
      <c r="I1128" t="s">
        <v>82</v>
      </c>
      <c r="J1128" t="s">
        <v>132</v>
      </c>
      <c r="K1128">
        <v>48</v>
      </c>
      <c r="L1128">
        <v>3.09</v>
      </c>
      <c r="N1128" s="1"/>
      <c r="O1128" t="s">
        <v>57</v>
      </c>
      <c r="P1128">
        <v>10995.4</v>
      </c>
      <c r="Q1128" t="s">
        <v>44</v>
      </c>
      <c r="R1128" t="s">
        <v>45</v>
      </c>
      <c r="S1128" t="s">
        <v>96</v>
      </c>
      <c r="T1128" t="s">
        <v>93</v>
      </c>
      <c r="U1128" t="s">
        <v>49</v>
      </c>
      <c r="V1128" t="s">
        <v>49</v>
      </c>
      <c r="W1128" t="s">
        <v>57</v>
      </c>
      <c r="X1128">
        <f>YEAR(Table1[[#This Row],[BookingDate]])</f>
        <v>2024</v>
      </c>
      <c r="Y1128" t="str">
        <f>TEXT(Table1[[#This Row],[BookingDate]],"mmm")</f>
        <v>Sep</v>
      </c>
      <c r="Z1128" t="str">
        <f>TEXT(Table1[[#This Row],[BookingDate]],"mmm-yyy")</f>
        <v>Sep-2024</v>
      </c>
      <c r="AA1128" t="str">
        <f>IF(Table1[[#This Row],[ResolutionHours]]="","Pending",IF(Table1[[#This Row],[ResolutionHours]]&lt;=4,"0-4 Hours",IF(Table1[[#This Row],[ResolutionHours]]&lt;=8,"5-8 Hours",IF(Table1[[#This Row],[ResolutionHours]]&lt;=24,"9-24 Hours",IF(Table1[[#This Row],[ResolutionHours]]&lt;=48,"25-48 Hours","48+ Hours")))))</f>
        <v>Pending</v>
      </c>
      <c r="AB1128" t="str">
        <f>IF(Table1[[#This Row],[ResolutionHours]]="","",Table1[[#This Row],[ResolutionHours]]-Table1[[#This Row],[SLATargetHours]])</f>
        <v/>
      </c>
    </row>
    <row r="1129" spans="1:28" x14ac:dyDescent="0.25">
      <c r="A1129" t="s">
        <v>2322</v>
      </c>
      <c r="B1129" t="s">
        <v>2126</v>
      </c>
      <c r="C1129" s="1">
        <v>45564.29960648148</v>
      </c>
      <c r="D1129" t="s">
        <v>87</v>
      </c>
      <c r="E1129" t="s">
        <v>2142</v>
      </c>
      <c r="F1129" t="s">
        <v>130</v>
      </c>
      <c r="G1129" t="s">
        <v>2128</v>
      </c>
      <c r="H1129" t="s">
        <v>136</v>
      </c>
      <c r="I1129" t="s">
        <v>41</v>
      </c>
      <c r="J1129" t="s">
        <v>83</v>
      </c>
      <c r="K1129">
        <v>72</v>
      </c>
      <c r="L1129">
        <v>2.13</v>
      </c>
      <c r="N1129" s="1"/>
      <c r="O1129" t="s">
        <v>57</v>
      </c>
      <c r="P1129">
        <v>10984.81</v>
      </c>
      <c r="Q1129" t="s">
        <v>44</v>
      </c>
      <c r="R1129" t="s">
        <v>67</v>
      </c>
      <c r="S1129" t="s">
        <v>60</v>
      </c>
      <c r="T1129" t="s">
        <v>121</v>
      </c>
      <c r="U1129" t="s">
        <v>49</v>
      </c>
      <c r="V1129" t="s">
        <v>49</v>
      </c>
      <c r="W1129" t="s">
        <v>57</v>
      </c>
      <c r="X1129">
        <f>YEAR(Table1[[#This Row],[BookingDate]])</f>
        <v>2024</v>
      </c>
      <c r="Y1129" t="str">
        <f>TEXT(Table1[[#This Row],[BookingDate]],"mmm")</f>
        <v>Sep</v>
      </c>
      <c r="Z1129" t="str">
        <f>TEXT(Table1[[#This Row],[BookingDate]],"mmm-yyy")</f>
        <v>Sep-2024</v>
      </c>
      <c r="AA1129" t="str">
        <f>IF(Table1[[#This Row],[ResolutionHours]]="","Pending",IF(Table1[[#This Row],[ResolutionHours]]&lt;=4,"0-4 Hours",IF(Table1[[#This Row],[ResolutionHours]]&lt;=8,"5-8 Hours",IF(Table1[[#This Row],[ResolutionHours]]&lt;=24,"9-24 Hours",IF(Table1[[#This Row],[ResolutionHours]]&lt;=48,"25-48 Hours","48+ Hours")))))</f>
        <v>Pending</v>
      </c>
      <c r="AB1129" t="str">
        <f>IF(Table1[[#This Row],[ResolutionHours]]="","",Table1[[#This Row],[ResolutionHours]]-Table1[[#This Row],[SLATargetHours]])</f>
        <v/>
      </c>
    </row>
    <row r="1130" spans="1:28" x14ac:dyDescent="0.25">
      <c r="A1130" t="s">
        <v>2375</v>
      </c>
      <c r="B1130" t="s">
        <v>2126</v>
      </c>
      <c r="C1130" s="1">
        <v>45564.966851851852</v>
      </c>
      <c r="D1130" t="s">
        <v>51</v>
      </c>
      <c r="E1130" t="s">
        <v>2130</v>
      </c>
      <c r="F1130" t="s">
        <v>130</v>
      </c>
      <c r="G1130" t="s">
        <v>2128</v>
      </c>
      <c r="H1130" t="s">
        <v>63</v>
      </c>
      <c r="I1130" t="s">
        <v>41</v>
      </c>
      <c r="J1130" t="s">
        <v>165</v>
      </c>
      <c r="K1130">
        <v>24</v>
      </c>
      <c r="L1130">
        <v>0.1</v>
      </c>
      <c r="N1130" s="1"/>
      <c r="O1130" t="s">
        <v>57</v>
      </c>
      <c r="P1130">
        <v>10968.8</v>
      </c>
      <c r="Q1130" t="s">
        <v>66</v>
      </c>
      <c r="R1130" t="s">
        <v>114</v>
      </c>
      <c r="S1130" t="s">
        <v>46</v>
      </c>
      <c r="T1130" t="s">
        <v>85</v>
      </c>
      <c r="U1130" t="s">
        <v>49</v>
      </c>
      <c r="V1130" t="s">
        <v>49</v>
      </c>
      <c r="W1130" t="s">
        <v>57</v>
      </c>
      <c r="X1130">
        <f>YEAR(Table1[[#This Row],[BookingDate]])</f>
        <v>2024</v>
      </c>
      <c r="Y1130" t="str">
        <f>TEXT(Table1[[#This Row],[BookingDate]],"mmm")</f>
        <v>Sep</v>
      </c>
      <c r="Z1130" t="str">
        <f>TEXT(Table1[[#This Row],[BookingDate]],"mmm-yyy")</f>
        <v>Sep-2024</v>
      </c>
      <c r="AA1130" t="str">
        <f>IF(Table1[[#This Row],[ResolutionHours]]="","Pending",IF(Table1[[#This Row],[ResolutionHours]]&lt;=4,"0-4 Hours",IF(Table1[[#This Row],[ResolutionHours]]&lt;=8,"5-8 Hours",IF(Table1[[#This Row],[ResolutionHours]]&lt;=24,"9-24 Hours",IF(Table1[[#This Row],[ResolutionHours]]&lt;=48,"25-48 Hours","48+ Hours")))))</f>
        <v>Pending</v>
      </c>
      <c r="AB1130" t="str">
        <f>IF(Table1[[#This Row],[ResolutionHours]]="","",Table1[[#This Row],[ResolutionHours]]-Table1[[#This Row],[SLATargetHours]])</f>
        <v/>
      </c>
    </row>
    <row r="1131" spans="1:28" x14ac:dyDescent="0.25">
      <c r="A1131" t="s">
        <v>690</v>
      </c>
      <c r="B1131" t="s">
        <v>35</v>
      </c>
      <c r="C1131" s="1">
        <v>45565.111921296288</v>
      </c>
      <c r="D1131" t="s">
        <v>51</v>
      </c>
      <c r="E1131" t="s">
        <v>102</v>
      </c>
      <c r="F1131" t="s">
        <v>95</v>
      </c>
      <c r="G1131" t="s">
        <v>39</v>
      </c>
      <c r="H1131" t="s">
        <v>40</v>
      </c>
      <c r="I1131" t="s">
        <v>41</v>
      </c>
      <c r="J1131" t="s">
        <v>110</v>
      </c>
      <c r="K1131">
        <v>24</v>
      </c>
      <c r="L1131">
        <v>2.34</v>
      </c>
      <c r="M1131">
        <v>20.59</v>
      </c>
      <c r="N1131" s="1">
        <v>45565.969651712963</v>
      </c>
      <c r="O1131" t="s">
        <v>43</v>
      </c>
      <c r="P1131">
        <v>20.59</v>
      </c>
      <c r="Q1131" t="s">
        <v>58</v>
      </c>
      <c r="R1131" t="s">
        <v>114</v>
      </c>
      <c r="S1131" t="s">
        <v>96</v>
      </c>
      <c r="T1131" t="s">
        <v>47</v>
      </c>
      <c r="U1131" t="s">
        <v>49</v>
      </c>
      <c r="V1131" t="s">
        <v>48</v>
      </c>
      <c r="W1131" t="s">
        <v>43</v>
      </c>
      <c r="X1131">
        <f>YEAR(Table1[[#This Row],[BookingDate]])</f>
        <v>2024</v>
      </c>
      <c r="Y1131" t="str">
        <f>TEXT(Table1[[#This Row],[BookingDate]],"mmm")</f>
        <v>Sep</v>
      </c>
      <c r="Z1131" t="str">
        <f>TEXT(Table1[[#This Row],[BookingDate]],"mmm-yyy")</f>
        <v>Sep-2024</v>
      </c>
      <c r="AA1131" t="str">
        <f>IF(Table1[[#This Row],[ResolutionHours]]="","Pending",IF(Table1[[#This Row],[ResolutionHours]]&lt;=4,"0-4 Hours",IF(Table1[[#This Row],[ResolutionHours]]&lt;=8,"5-8 Hours",IF(Table1[[#This Row],[ResolutionHours]]&lt;=24,"9-24 Hours",IF(Table1[[#This Row],[ResolutionHours]]&lt;=48,"25-48 Hours","48+ Hours")))))</f>
        <v>9-24 Hours</v>
      </c>
      <c r="AB1131">
        <f>IF(Table1[[#This Row],[ResolutionHours]]="","",Table1[[#This Row],[ResolutionHours]]-Table1[[#This Row],[SLATargetHours]])</f>
        <v>-3.41</v>
      </c>
    </row>
    <row r="1132" spans="1:28" x14ac:dyDescent="0.25">
      <c r="A1132" t="s">
        <v>488</v>
      </c>
      <c r="B1132" t="s">
        <v>35</v>
      </c>
      <c r="C1132" s="1">
        <v>45565.143784722219</v>
      </c>
      <c r="D1132" t="s">
        <v>51</v>
      </c>
      <c r="E1132" t="s">
        <v>81</v>
      </c>
      <c r="F1132" t="s">
        <v>130</v>
      </c>
      <c r="G1132" t="s">
        <v>39</v>
      </c>
      <c r="H1132" t="s">
        <v>40</v>
      </c>
      <c r="I1132" t="s">
        <v>46</v>
      </c>
      <c r="J1132" t="s">
        <v>157</v>
      </c>
      <c r="K1132">
        <v>24</v>
      </c>
      <c r="L1132">
        <v>1.1499999999999999</v>
      </c>
      <c r="M1132">
        <v>46.4</v>
      </c>
      <c r="N1132" s="1">
        <v>45567.077122812501</v>
      </c>
      <c r="O1132" t="s">
        <v>128</v>
      </c>
      <c r="P1132">
        <v>46.4</v>
      </c>
      <c r="Q1132" t="s">
        <v>66</v>
      </c>
      <c r="R1132" t="s">
        <v>67</v>
      </c>
      <c r="S1132" t="s">
        <v>68</v>
      </c>
      <c r="T1132" t="s">
        <v>85</v>
      </c>
      <c r="U1132" t="s">
        <v>48</v>
      </c>
      <c r="V1132" t="s">
        <v>48</v>
      </c>
      <c r="W1132" t="s">
        <v>128</v>
      </c>
      <c r="X1132">
        <f>YEAR(Table1[[#This Row],[BookingDate]])</f>
        <v>2024</v>
      </c>
      <c r="Y1132" t="str">
        <f>TEXT(Table1[[#This Row],[BookingDate]],"mmm")</f>
        <v>Sep</v>
      </c>
      <c r="Z1132" t="str">
        <f>TEXT(Table1[[#This Row],[BookingDate]],"mmm-yyy")</f>
        <v>Sep-2024</v>
      </c>
      <c r="AA1132" t="str">
        <f>IF(Table1[[#This Row],[ResolutionHours]]="","Pending",IF(Table1[[#This Row],[ResolutionHours]]&lt;=4,"0-4 Hours",IF(Table1[[#This Row],[ResolutionHours]]&lt;=8,"5-8 Hours",IF(Table1[[#This Row],[ResolutionHours]]&lt;=24,"9-24 Hours",IF(Table1[[#This Row],[ResolutionHours]]&lt;=48,"25-48 Hours","48+ Hours")))))</f>
        <v>25-48 Hours</v>
      </c>
      <c r="AB1132">
        <f>IF(Table1[[#This Row],[ResolutionHours]]="","",Table1[[#This Row],[ResolutionHours]]-Table1[[#This Row],[SLATargetHours]])</f>
        <v>22.4</v>
      </c>
    </row>
    <row r="1133" spans="1:28" x14ac:dyDescent="0.25">
      <c r="A1133" t="s">
        <v>1716</v>
      </c>
      <c r="B1133" t="s">
        <v>1116</v>
      </c>
      <c r="C1133" s="1">
        <v>45565.185659722221</v>
      </c>
      <c r="D1133" t="s">
        <v>87</v>
      </c>
      <c r="E1133" t="s">
        <v>1124</v>
      </c>
      <c r="F1133" t="s">
        <v>90</v>
      </c>
      <c r="G1133" t="s">
        <v>1118</v>
      </c>
      <c r="H1133" t="s">
        <v>63</v>
      </c>
      <c r="I1133" t="s">
        <v>73</v>
      </c>
      <c r="J1133" t="s">
        <v>42</v>
      </c>
      <c r="K1133">
        <v>72</v>
      </c>
      <c r="L1133">
        <v>7.37</v>
      </c>
      <c r="N1133" s="1"/>
      <c r="O1133" t="s">
        <v>57</v>
      </c>
      <c r="P1133">
        <v>10963.54</v>
      </c>
      <c r="Q1133" t="s">
        <v>44</v>
      </c>
      <c r="R1133" t="s">
        <v>114</v>
      </c>
      <c r="S1133" t="s">
        <v>46</v>
      </c>
      <c r="T1133" t="s">
        <v>85</v>
      </c>
      <c r="U1133" t="s">
        <v>49</v>
      </c>
      <c r="V1133" t="s">
        <v>49</v>
      </c>
      <c r="W1133" t="s">
        <v>57</v>
      </c>
      <c r="X1133">
        <f>YEAR(Table1[[#This Row],[BookingDate]])</f>
        <v>2024</v>
      </c>
      <c r="Y1133" t="str">
        <f>TEXT(Table1[[#This Row],[BookingDate]],"mmm")</f>
        <v>Sep</v>
      </c>
      <c r="Z1133" t="str">
        <f>TEXT(Table1[[#This Row],[BookingDate]],"mmm-yyy")</f>
        <v>Sep-2024</v>
      </c>
      <c r="AA1133" t="str">
        <f>IF(Table1[[#This Row],[ResolutionHours]]="","Pending",IF(Table1[[#This Row],[ResolutionHours]]&lt;=4,"0-4 Hours",IF(Table1[[#This Row],[ResolutionHours]]&lt;=8,"5-8 Hours",IF(Table1[[#This Row],[ResolutionHours]]&lt;=24,"9-24 Hours",IF(Table1[[#This Row],[ResolutionHours]]&lt;=48,"25-48 Hours","48+ Hours")))))</f>
        <v>Pending</v>
      </c>
      <c r="AB1133" t="str">
        <f>IF(Table1[[#This Row],[ResolutionHours]]="","",Table1[[#This Row],[ResolutionHours]]-Table1[[#This Row],[SLATargetHours]])</f>
        <v/>
      </c>
    </row>
    <row r="1134" spans="1:28" x14ac:dyDescent="0.25">
      <c r="A1134" t="s">
        <v>612</v>
      </c>
      <c r="B1134" t="s">
        <v>35</v>
      </c>
      <c r="C1134" s="1">
        <v>45565.52853009259</v>
      </c>
      <c r="D1134" t="s">
        <v>104</v>
      </c>
      <c r="E1134" t="s">
        <v>123</v>
      </c>
      <c r="F1134" t="s">
        <v>126</v>
      </c>
      <c r="G1134" t="s">
        <v>39</v>
      </c>
      <c r="H1134" t="s">
        <v>40</v>
      </c>
      <c r="I1134" t="s">
        <v>82</v>
      </c>
      <c r="J1134" t="s">
        <v>157</v>
      </c>
      <c r="K1134">
        <v>8</v>
      </c>
      <c r="L1134">
        <v>0.31</v>
      </c>
      <c r="M1134">
        <v>7.66</v>
      </c>
      <c r="N1134" s="1">
        <v>45565.847647314811</v>
      </c>
      <c r="O1134" t="s">
        <v>43</v>
      </c>
      <c r="P1134">
        <v>7.66</v>
      </c>
      <c r="Q1134" t="s">
        <v>58</v>
      </c>
      <c r="R1134" t="s">
        <v>67</v>
      </c>
      <c r="S1134" t="s">
        <v>96</v>
      </c>
      <c r="T1134" t="s">
        <v>75</v>
      </c>
      <c r="U1134" t="s">
        <v>49</v>
      </c>
      <c r="V1134" t="s">
        <v>49</v>
      </c>
      <c r="W1134" t="s">
        <v>43</v>
      </c>
      <c r="X1134">
        <f>YEAR(Table1[[#This Row],[BookingDate]])</f>
        <v>2024</v>
      </c>
      <c r="Y1134" t="str">
        <f>TEXT(Table1[[#This Row],[BookingDate]],"mmm")</f>
        <v>Sep</v>
      </c>
      <c r="Z1134" t="str">
        <f>TEXT(Table1[[#This Row],[BookingDate]],"mmm-yyy")</f>
        <v>Sep-2024</v>
      </c>
      <c r="AA1134" t="str">
        <f>IF(Table1[[#This Row],[ResolutionHours]]="","Pending",IF(Table1[[#This Row],[ResolutionHours]]&lt;=4,"0-4 Hours",IF(Table1[[#This Row],[ResolutionHours]]&lt;=8,"5-8 Hours",IF(Table1[[#This Row],[ResolutionHours]]&lt;=24,"9-24 Hours",IF(Table1[[#This Row],[ResolutionHours]]&lt;=48,"25-48 Hours","48+ Hours")))))</f>
        <v>5-8 Hours</v>
      </c>
      <c r="AB1134">
        <f>IF(Table1[[#This Row],[ResolutionHours]]="","",Table1[[#This Row],[ResolutionHours]]-Table1[[#This Row],[SLATargetHours]])</f>
        <v>-0.33999999999999986</v>
      </c>
    </row>
    <row r="1135" spans="1:28" x14ac:dyDescent="0.25">
      <c r="A1135" t="s">
        <v>2208</v>
      </c>
      <c r="B1135" t="s">
        <v>2126</v>
      </c>
      <c r="C1135" s="1">
        <v>45566.566527777781</v>
      </c>
      <c r="D1135" t="s">
        <v>87</v>
      </c>
      <c r="E1135" t="s">
        <v>2163</v>
      </c>
      <c r="F1135" t="s">
        <v>38</v>
      </c>
      <c r="G1135" t="s">
        <v>2128</v>
      </c>
      <c r="H1135" t="s">
        <v>40</v>
      </c>
      <c r="I1135" t="s">
        <v>46</v>
      </c>
      <c r="J1135" t="s">
        <v>83</v>
      </c>
      <c r="K1135">
        <v>72</v>
      </c>
      <c r="L1135">
        <v>6.99</v>
      </c>
      <c r="M1135">
        <v>40.86</v>
      </c>
      <c r="N1135" s="1">
        <v>45568.268933912041</v>
      </c>
      <c r="O1135" t="s">
        <v>43</v>
      </c>
      <c r="P1135">
        <v>40.86</v>
      </c>
      <c r="Q1135" t="s">
        <v>58</v>
      </c>
      <c r="R1135" t="s">
        <v>45</v>
      </c>
      <c r="S1135" t="s">
        <v>96</v>
      </c>
      <c r="T1135" t="s">
        <v>97</v>
      </c>
      <c r="U1135" t="s">
        <v>49</v>
      </c>
      <c r="V1135" t="s">
        <v>49</v>
      </c>
      <c r="W1135" t="s">
        <v>43</v>
      </c>
      <c r="X1135">
        <f>YEAR(Table1[[#This Row],[BookingDate]])</f>
        <v>2024</v>
      </c>
      <c r="Y1135" t="str">
        <f>TEXT(Table1[[#This Row],[BookingDate]],"mmm")</f>
        <v>Oct</v>
      </c>
      <c r="Z1135" t="str">
        <f>TEXT(Table1[[#This Row],[BookingDate]],"mmm-yyy")</f>
        <v>Oct-2024</v>
      </c>
      <c r="AA1135" t="str">
        <f>IF(Table1[[#This Row],[ResolutionHours]]="","Pending",IF(Table1[[#This Row],[ResolutionHours]]&lt;=4,"0-4 Hours",IF(Table1[[#This Row],[ResolutionHours]]&lt;=8,"5-8 Hours",IF(Table1[[#This Row],[ResolutionHours]]&lt;=24,"9-24 Hours",IF(Table1[[#This Row],[ResolutionHours]]&lt;=48,"25-48 Hours","48+ Hours")))))</f>
        <v>25-48 Hours</v>
      </c>
      <c r="AB1135">
        <f>IF(Table1[[#This Row],[ResolutionHours]]="","",Table1[[#This Row],[ResolutionHours]]-Table1[[#This Row],[SLATargetHours]])</f>
        <v>-31.14</v>
      </c>
    </row>
    <row r="1136" spans="1:28" x14ac:dyDescent="0.25">
      <c r="A1136" t="s">
        <v>2691</v>
      </c>
      <c r="B1136" t="s">
        <v>2126</v>
      </c>
      <c r="C1136" s="1">
        <v>45567.117974537039</v>
      </c>
      <c r="D1136" t="s">
        <v>104</v>
      </c>
      <c r="E1136" t="s">
        <v>2134</v>
      </c>
      <c r="F1136" t="s">
        <v>95</v>
      </c>
      <c r="G1136" t="s">
        <v>2128</v>
      </c>
      <c r="H1136" t="s">
        <v>40</v>
      </c>
      <c r="I1136" t="s">
        <v>41</v>
      </c>
      <c r="J1136" t="s">
        <v>91</v>
      </c>
      <c r="K1136">
        <v>8</v>
      </c>
      <c r="L1136">
        <v>0.33</v>
      </c>
      <c r="M1136">
        <v>5.57</v>
      </c>
      <c r="N1136" s="1">
        <v>45567.350124293982</v>
      </c>
      <c r="O1136" t="s">
        <v>43</v>
      </c>
      <c r="P1136">
        <v>5.57</v>
      </c>
      <c r="Q1136" t="s">
        <v>58</v>
      </c>
      <c r="R1136" t="s">
        <v>59</v>
      </c>
      <c r="S1136" t="s">
        <v>68</v>
      </c>
      <c r="T1136" t="s">
        <v>85</v>
      </c>
      <c r="U1136" t="s">
        <v>49</v>
      </c>
      <c r="V1136" t="s">
        <v>49</v>
      </c>
      <c r="W1136" t="s">
        <v>43</v>
      </c>
      <c r="X1136">
        <f>YEAR(Table1[[#This Row],[BookingDate]])</f>
        <v>2024</v>
      </c>
      <c r="Y1136" t="str">
        <f>TEXT(Table1[[#This Row],[BookingDate]],"mmm")</f>
        <v>Oct</v>
      </c>
      <c r="Z1136" t="str">
        <f>TEXT(Table1[[#This Row],[BookingDate]],"mmm-yyy")</f>
        <v>Oct-2024</v>
      </c>
      <c r="AA1136" t="str">
        <f>IF(Table1[[#This Row],[ResolutionHours]]="","Pending",IF(Table1[[#This Row],[ResolutionHours]]&lt;=4,"0-4 Hours",IF(Table1[[#This Row],[ResolutionHours]]&lt;=8,"5-8 Hours",IF(Table1[[#This Row],[ResolutionHours]]&lt;=24,"9-24 Hours",IF(Table1[[#This Row],[ResolutionHours]]&lt;=48,"25-48 Hours","48+ Hours")))))</f>
        <v>5-8 Hours</v>
      </c>
      <c r="AB1136">
        <f>IF(Table1[[#This Row],[ResolutionHours]]="","",Table1[[#This Row],[ResolutionHours]]-Table1[[#This Row],[SLATargetHours]])</f>
        <v>-2.4299999999999997</v>
      </c>
    </row>
    <row r="1137" spans="1:28" x14ac:dyDescent="0.25">
      <c r="A1137" t="s">
        <v>884</v>
      </c>
      <c r="B1137" t="s">
        <v>35</v>
      </c>
      <c r="C1137" s="1">
        <v>45567.118761574071</v>
      </c>
      <c r="D1137" t="s">
        <v>51</v>
      </c>
      <c r="E1137" t="s">
        <v>37</v>
      </c>
      <c r="F1137" t="s">
        <v>95</v>
      </c>
      <c r="G1137" t="s">
        <v>39</v>
      </c>
      <c r="H1137" t="s">
        <v>40</v>
      </c>
      <c r="I1137" t="s">
        <v>55</v>
      </c>
      <c r="J1137" t="s">
        <v>88</v>
      </c>
      <c r="K1137">
        <v>24</v>
      </c>
      <c r="L1137">
        <v>2.64</v>
      </c>
      <c r="M1137">
        <v>10.38</v>
      </c>
      <c r="N1137" s="1">
        <v>45567.551320960651</v>
      </c>
      <c r="O1137" t="s">
        <v>43</v>
      </c>
      <c r="P1137">
        <v>10.38</v>
      </c>
      <c r="Q1137" t="s">
        <v>58</v>
      </c>
      <c r="R1137" t="s">
        <v>92</v>
      </c>
      <c r="S1137" t="s">
        <v>96</v>
      </c>
      <c r="T1137" t="s">
        <v>47</v>
      </c>
      <c r="U1137" t="s">
        <v>49</v>
      </c>
      <c r="V1137" t="s">
        <v>49</v>
      </c>
      <c r="W1137" t="s">
        <v>43</v>
      </c>
      <c r="X1137">
        <f>YEAR(Table1[[#This Row],[BookingDate]])</f>
        <v>2024</v>
      </c>
      <c r="Y1137" t="str">
        <f>TEXT(Table1[[#This Row],[BookingDate]],"mmm")</f>
        <v>Oct</v>
      </c>
      <c r="Z1137" t="str">
        <f>TEXT(Table1[[#This Row],[BookingDate]],"mmm-yyy")</f>
        <v>Oct-2024</v>
      </c>
      <c r="AA1137" t="str">
        <f>IF(Table1[[#This Row],[ResolutionHours]]="","Pending",IF(Table1[[#This Row],[ResolutionHours]]&lt;=4,"0-4 Hours",IF(Table1[[#This Row],[ResolutionHours]]&lt;=8,"5-8 Hours",IF(Table1[[#This Row],[ResolutionHours]]&lt;=24,"9-24 Hours",IF(Table1[[#This Row],[ResolutionHours]]&lt;=48,"25-48 Hours","48+ Hours")))))</f>
        <v>9-24 Hours</v>
      </c>
      <c r="AB1137">
        <f>IF(Table1[[#This Row],[ResolutionHours]]="","",Table1[[#This Row],[ResolutionHours]]-Table1[[#This Row],[SLATargetHours]])</f>
        <v>-13.62</v>
      </c>
    </row>
    <row r="1138" spans="1:28" x14ac:dyDescent="0.25">
      <c r="A1138" t="s">
        <v>1027</v>
      </c>
      <c r="B1138" t="s">
        <v>35</v>
      </c>
      <c r="C1138" s="1">
        <v>45567.13144675926</v>
      </c>
      <c r="D1138" t="s">
        <v>36</v>
      </c>
      <c r="E1138" t="s">
        <v>105</v>
      </c>
      <c r="F1138" t="s">
        <v>38</v>
      </c>
      <c r="G1138" t="s">
        <v>39</v>
      </c>
      <c r="H1138" t="s">
        <v>63</v>
      </c>
      <c r="I1138" t="s">
        <v>46</v>
      </c>
      <c r="J1138" t="s">
        <v>113</v>
      </c>
      <c r="K1138">
        <v>48</v>
      </c>
      <c r="L1138">
        <v>1.79</v>
      </c>
      <c r="N1138" s="1"/>
      <c r="O1138" t="s">
        <v>57</v>
      </c>
      <c r="P1138">
        <v>10916.85</v>
      </c>
      <c r="Q1138" t="s">
        <v>58</v>
      </c>
      <c r="R1138" t="s">
        <v>59</v>
      </c>
      <c r="S1138" t="s">
        <v>60</v>
      </c>
      <c r="T1138" t="s">
        <v>121</v>
      </c>
      <c r="U1138" t="s">
        <v>49</v>
      </c>
      <c r="V1138" t="s">
        <v>49</v>
      </c>
      <c r="W1138" t="s">
        <v>57</v>
      </c>
      <c r="X1138">
        <f>YEAR(Table1[[#This Row],[BookingDate]])</f>
        <v>2024</v>
      </c>
      <c r="Y1138" t="str">
        <f>TEXT(Table1[[#This Row],[BookingDate]],"mmm")</f>
        <v>Oct</v>
      </c>
      <c r="Z1138" t="str">
        <f>TEXT(Table1[[#This Row],[BookingDate]],"mmm-yyy")</f>
        <v>Oct-2024</v>
      </c>
      <c r="AA1138" t="str">
        <f>IF(Table1[[#This Row],[ResolutionHours]]="","Pending",IF(Table1[[#This Row],[ResolutionHours]]&lt;=4,"0-4 Hours",IF(Table1[[#This Row],[ResolutionHours]]&lt;=8,"5-8 Hours",IF(Table1[[#This Row],[ResolutionHours]]&lt;=24,"9-24 Hours",IF(Table1[[#This Row],[ResolutionHours]]&lt;=48,"25-48 Hours","48+ Hours")))))</f>
        <v>Pending</v>
      </c>
      <c r="AB1138" t="str">
        <f>IF(Table1[[#This Row],[ResolutionHours]]="","",Table1[[#This Row],[ResolutionHours]]-Table1[[#This Row],[SLATargetHours]])</f>
        <v/>
      </c>
    </row>
    <row r="1139" spans="1:28" x14ac:dyDescent="0.25">
      <c r="A1139" t="s">
        <v>1969</v>
      </c>
      <c r="B1139" t="s">
        <v>1116</v>
      </c>
      <c r="C1139" s="1">
        <v>45567.363229166673</v>
      </c>
      <c r="D1139" t="s">
        <v>87</v>
      </c>
      <c r="E1139" t="s">
        <v>1134</v>
      </c>
      <c r="F1139" t="s">
        <v>130</v>
      </c>
      <c r="G1139" t="s">
        <v>1118</v>
      </c>
      <c r="H1139" t="s">
        <v>136</v>
      </c>
      <c r="I1139" t="s">
        <v>55</v>
      </c>
      <c r="J1139" t="s">
        <v>110</v>
      </c>
      <c r="K1139">
        <v>72</v>
      </c>
      <c r="L1139">
        <v>12.62</v>
      </c>
      <c r="N1139" s="1"/>
      <c r="O1139" t="s">
        <v>57</v>
      </c>
      <c r="P1139">
        <v>10911.28</v>
      </c>
      <c r="Q1139" t="s">
        <v>66</v>
      </c>
      <c r="R1139" t="s">
        <v>67</v>
      </c>
      <c r="S1139" t="s">
        <v>96</v>
      </c>
      <c r="T1139" t="s">
        <v>69</v>
      </c>
      <c r="U1139" t="s">
        <v>49</v>
      </c>
      <c r="V1139" t="s">
        <v>49</v>
      </c>
      <c r="W1139" t="s">
        <v>57</v>
      </c>
      <c r="X1139">
        <f>YEAR(Table1[[#This Row],[BookingDate]])</f>
        <v>2024</v>
      </c>
      <c r="Y1139" t="str">
        <f>TEXT(Table1[[#This Row],[BookingDate]],"mmm")</f>
        <v>Oct</v>
      </c>
      <c r="Z1139" t="str">
        <f>TEXT(Table1[[#This Row],[BookingDate]],"mmm-yyy")</f>
        <v>Oct-2024</v>
      </c>
      <c r="AA1139" t="str">
        <f>IF(Table1[[#This Row],[ResolutionHours]]="","Pending",IF(Table1[[#This Row],[ResolutionHours]]&lt;=4,"0-4 Hours",IF(Table1[[#This Row],[ResolutionHours]]&lt;=8,"5-8 Hours",IF(Table1[[#This Row],[ResolutionHours]]&lt;=24,"9-24 Hours",IF(Table1[[#This Row],[ResolutionHours]]&lt;=48,"25-48 Hours","48+ Hours")))))</f>
        <v>Pending</v>
      </c>
      <c r="AB1139" t="str">
        <f>IF(Table1[[#This Row],[ResolutionHours]]="","",Table1[[#This Row],[ResolutionHours]]-Table1[[#This Row],[SLATargetHours]])</f>
        <v/>
      </c>
    </row>
    <row r="1140" spans="1:28" x14ac:dyDescent="0.25">
      <c r="A1140" t="s">
        <v>1158</v>
      </c>
      <c r="B1140" t="s">
        <v>1116</v>
      </c>
      <c r="C1140" s="1">
        <v>45567.442210648151</v>
      </c>
      <c r="D1140" t="s">
        <v>36</v>
      </c>
      <c r="E1140" t="s">
        <v>1129</v>
      </c>
      <c r="F1140" t="s">
        <v>130</v>
      </c>
      <c r="G1140" t="s">
        <v>1118</v>
      </c>
      <c r="H1140" t="s">
        <v>54</v>
      </c>
      <c r="I1140" t="s">
        <v>64</v>
      </c>
      <c r="J1140" t="s">
        <v>113</v>
      </c>
      <c r="K1140">
        <v>48</v>
      </c>
      <c r="L1140">
        <v>4.72</v>
      </c>
      <c r="N1140" s="1"/>
      <c r="O1140" t="s">
        <v>57</v>
      </c>
      <c r="P1140">
        <v>10909.39</v>
      </c>
      <c r="Q1140" t="s">
        <v>66</v>
      </c>
      <c r="R1140" t="s">
        <v>45</v>
      </c>
      <c r="S1140" t="s">
        <v>60</v>
      </c>
      <c r="T1140" t="s">
        <v>121</v>
      </c>
      <c r="U1140" t="s">
        <v>49</v>
      </c>
      <c r="V1140" t="s">
        <v>49</v>
      </c>
      <c r="W1140" t="s">
        <v>57</v>
      </c>
      <c r="X1140">
        <f>YEAR(Table1[[#This Row],[BookingDate]])</f>
        <v>2024</v>
      </c>
      <c r="Y1140" t="str">
        <f>TEXT(Table1[[#This Row],[BookingDate]],"mmm")</f>
        <v>Oct</v>
      </c>
      <c r="Z1140" t="str">
        <f>TEXT(Table1[[#This Row],[BookingDate]],"mmm-yyy")</f>
        <v>Oct-2024</v>
      </c>
      <c r="AA1140" t="str">
        <f>IF(Table1[[#This Row],[ResolutionHours]]="","Pending",IF(Table1[[#This Row],[ResolutionHours]]&lt;=4,"0-4 Hours",IF(Table1[[#This Row],[ResolutionHours]]&lt;=8,"5-8 Hours",IF(Table1[[#This Row],[ResolutionHours]]&lt;=24,"9-24 Hours",IF(Table1[[#This Row],[ResolutionHours]]&lt;=48,"25-48 Hours","48+ Hours")))))</f>
        <v>Pending</v>
      </c>
      <c r="AB1140" t="str">
        <f>IF(Table1[[#This Row],[ResolutionHours]]="","",Table1[[#This Row],[ResolutionHours]]-Table1[[#This Row],[SLATargetHours]])</f>
        <v/>
      </c>
    </row>
    <row r="1141" spans="1:28" x14ac:dyDescent="0.25">
      <c r="A1141" t="s">
        <v>2679</v>
      </c>
      <c r="B1141" t="s">
        <v>2126</v>
      </c>
      <c r="C1141" s="1">
        <v>45567.754201388889</v>
      </c>
      <c r="D1141" t="s">
        <v>36</v>
      </c>
      <c r="E1141" t="s">
        <v>2127</v>
      </c>
      <c r="F1141" t="s">
        <v>126</v>
      </c>
      <c r="G1141" t="s">
        <v>2128</v>
      </c>
      <c r="H1141" t="s">
        <v>63</v>
      </c>
      <c r="I1141" t="s">
        <v>55</v>
      </c>
      <c r="J1141" t="s">
        <v>113</v>
      </c>
      <c r="K1141">
        <v>48</v>
      </c>
      <c r="L1141">
        <v>4.76</v>
      </c>
      <c r="N1141" s="1"/>
      <c r="O1141" t="s">
        <v>57</v>
      </c>
      <c r="P1141">
        <v>10901.9</v>
      </c>
      <c r="Q1141" t="s">
        <v>44</v>
      </c>
      <c r="R1141" t="s">
        <v>59</v>
      </c>
      <c r="S1141" t="s">
        <v>46</v>
      </c>
      <c r="T1141" t="s">
        <v>100</v>
      </c>
      <c r="U1141" t="s">
        <v>49</v>
      </c>
      <c r="V1141" t="s">
        <v>49</v>
      </c>
      <c r="W1141" t="s">
        <v>57</v>
      </c>
      <c r="X1141">
        <f>YEAR(Table1[[#This Row],[BookingDate]])</f>
        <v>2024</v>
      </c>
      <c r="Y1141" t="str">
        <f>TEXT(Table1[[#This Row],[BookingDate]],"mmm")</f>
        <v>Oct</v>
      </c>
      <c r="Z1141" t="str">
        <f>TEXT(Table1[[#This Row],[BookingDate]],"mmm-yyy")</f>
        <v>Oct-2024</v>
      </c>
      <c r="AA1141" t="str">
        <f>IF(Table1[[#This Row],[ResolutionHours]]="","Pending",IF(Table1[[#This Row],[ResolutionHours]]&lt;=4,"0-4 Hours",IF(Table1[[#This Row],[ResolutionHours]]&lt;=8,"5-8 Hours",IF(Table1[[#This Row],[ResolutionHours]]&lt;=24,"9-24 Hours",IF(Table1[[#This Row],[ResolutionHours]]&lt;=48,"25-48 Hours","48+ Hours")))))</f>
        <v>Pending</v>
      </c>
      <c r="AB1141" t="str">
        <f>IF(Table1[[#This Row],[ResolutionHours]]="","",Table1[[#This Row],[ResolutionHours]]-Table1[[#This Row],[SLATargetHours]])</f>
        <v/>
      </c>
    </row>
    <row r="1142" spans="1:28" x14ac:dyDescent="0.25">
      <c r="A1142" t="s">
        <v>2502</v>
      </c>
      <c r="B1142" t="s">
        <v>2126</v>
      </c>
      <c r="C1142" s="1">
        <v>45569.160902777781</v>
      </c>
      <c r="D1142" t="s">
        <v>51</v>
      </c>
      <c r="E1142" t="s">
        <v>2136</v>
      </c>
      <c r="F1142" t="s">
        <v>95</v>
      </c>
      <c r="G1142" t="s">
        <v>2128</v>
      </c>
      <c r="H1142" t="s">
        <v>40</v>
      </c>
      <c r="I1142" t="s">
        <v>41</v>
      </c>
      <c r="J1142" t="s">
        <v>83</v>
      </c>
      <c r="K1142">
        <v>24</v>
      </c>
      <c r="L1142">
        <v>3.17</v>
      </c>
      <c r="M1142">
        <v>11.33</v>
      </c>
      <c r="N1142" s="1">
        <v>45569.633121597217</v>
      </c>
      <c r="O1142" t="s">
        <v>43</v>
      </c>
      <c r="P1142">
        <v>11.33</v>
      </c>
      <c r="Q1142" t="s">
        <v>66</v>
      </c>
      <c r="R1142" t="s">
        <v>45</v>
      </c>
      <c r="S1142" t="s">
        <v>60</v>
      </c>
      <c r="T1142" t="s">
        <v>69</v>
      </c>
      <c r="U1142" t="s">
        <v>49</v>
      </c>
      <c r="V1142" t="s">
        <v>49</v>
      </c>
      <c r="W1142" t="s">
        <v>43</v>
      </c>
      <c r="X1142">
        <f>YEAR(Table1[[#This Row],[BookingDate]])</f>
        <v>2024</v>
      </c>
      <c r="Y1142" t="str">
        <f>TEXT(Table1[[#This Row],[BookingDate]],"mmm")</f>
        <v>Oct</v>
      </c>
      <c r="Z1142" t="str">
        <f>TEXT(Table1[[#This Row],[BookingDate]],"mmm-yyy")</f>
        <v>Oct-2024</v>
      </c>
      <c r="AA1142" t="str">
        <f>IF(Table1[[#This Row],[ResolutionHours]]="","Pending",IF(Table1[[#This Row],[ResolutionHours]]&lt;=4,"0-4 Hours",IF(Table1[[#This Row],[ResolutionHours]]&lt;=8,"5-8 Hours",IF(Table1[[#This Row],[ResolutionHours]]&lt;=24,"9-24 Hours",IF(Table1[[#This Row],[ResolutionHours]]&lt;=48,"25-48 Hours","48+ Hours")))))</f>
        <v>9-24 Hours</v>
      </c>
      <c r="AB1142">
        <f>IF(Table1[[#This Row],[ResolutionHours]]="","",Table1[[#This Row],[ResolutionHours]]-Table1[[#This Row],[SLATargetHours]])</f>
        <v>-12.67</v>
      </c>
    </row>
    <row r="1143" spans="1:28" x14ac:dyDescent="0.25">
      <c r="A1143" t="s">
        <v>748</v>
      </c>
      <c r="B1143" t="s">
        <v>35</v>
      </c>
      <c r="C1143" s="1">
        <v>45569.388229166667</v>
      </c>
      <c r="D1143" t="s">
        <v>36</v>
      </c>
      <c r="E1143" t="s">
        <v>37</v>
      </c>
      <c r="F1143" t="s">
        <v>126</v>
      </c>
      <c r="G1143" t="s">
        <v>39</v>
      </c>
      <c r="H1143" t="s">
        <v>63</v>
      </c>
      <c r="I1143" t="s">
        <v>55</v>
      </c>
      <c r="J1143" t="s">
        <v>88</v>
      </c>
      <c r="K1143">
        <v>48</v>
      </c>
      <c r="L1143">
        <v>1.62</v>
      </c>
      <c r="N1143" s="1"/>
      <c r="O1143" t="s">
        <v>57</v>
      </c>
      <c r="P1143">
        <v>10862.68</v>
      </c>
      <c r="Q1143" t="s">
        <v>66</v>
      </c>
      <c r="R1143" t="s">
        <v>114</v>
      </c>
      <c r="S1143" t="s">
        <v>79</v>
      </c>
      <c r="T1143" t="s">
        <v>61</v>
      </c>
      <c r="U1143" t="s">
        <v>49</v>
      </c>
      <c r="V1143" t="s">
        <v>49</v>
      </c>
      <c r="W1143" t="s">
        <v>57</v>
      </c>
      <c r="X1143">
        <f>YEAR(Table1[[#This Row],[BookingDate]])</f>
        <v>2024</v>
      </c>
      <c r="Y1143" t="str">
        <f>TEXT(Table1[[#This Row],[BookingDate]],"mmm")</f>
        <v>Oct</v>
      </c>
      <c r="Z1143" t="str">
        <f>TEXT(Table1[[#This Row],[BookingDate]],"mmm-yyy")</f>
        <v>Oct-2024</v>
      </c>
      <c r="AA1143" t="str">
        <f>IF(Table1[[#This Row],[ResolutionHours]]="","Pending",IF(Table1[[#This Row],[ResolutionHours]]&lt;=4,"0-4 Hours",IF(Table1[[#This Row],[ResolutionHours]]&lt;=8,"5-8 Hours",IF(Table1[[#This Row],[ResolutionHours]]&lt;=24,"9-24 Hours",IF(Table1[[#This Row],[ResolutionHours]]&lt;=48,"25-48 Hours","48+ Hours")))))</f>
        <v>Pending</v>
      </c>
      <c r="AB1143" t="str">
        <f>IF(Table1[[#This Row],[ResolutionHours]]="","",Table1[[#This Row],[ResolutionHours]]-Table1[[#This Row],[SLATargetHours]])</f>
        <v/>
      </c>
    </row>
    <row r="1144" spans="1:28" x14ac:dyDescent="0.25">
      <c r="A1144" t="s">
        <v>2046</v>
      </c>
      <c r="B1144" t="s">
        <v>1116</v>
      </c>
      <c r="C1144" s="1">
        <v>45569.429537037038</v>
      </c>
      <c r="D1144" t="s">
        <v>51</v>
      </c>
      <c r="E1144" t="s">
        <v>1131</v>
      </c>
      <c r="F1144" t="s">
        <v>90</v>
      </c>
      <c r="G1144" t="s">
        <v>1118</v>
      </c>
      <c r="H1144" t="s">
        <v>40</v>
      </c>
      <c r="I1144" t="s">
        <v>82</v>
      </c>
      <c r="J1144" t="s">
        <v>74</v>
      </c>
      <c r="K1144">
        <v>24</v>
      </c>
      <c r="L1144">
        <v>1.21</v>
      </c>
      <c r="M1144">
        <v>13.99</v>
      </c>
      <c r="N1144" s="1">
        <v>45570.012448275462</v>
      </c>
      <c r="O1144" t="s">
        <v>43</v>
      </c>
      <c r="P1144">
        <v>13.99</v>
      </c>
      <c r="Q1144" t="s">
        <v>58</v>
      </c>
      <c r="R1144" t="s">
        <v>45</v>
      </c>
      <c r="S1144" t="s">
        <v>79</v>
      </c>
      <c r="T1144" t="s">
        <v>75</v>
      </c>
      <c r="U1144" t="s">
        <v>49</v>
      </c>
      <c r="V1144" t="s">
        <v>49</v>
      </c>
      <c r="W1144" t="s">
        <v>43</v>
      </c>
      <c r="X1144">
        <f>YEAR(Table1[[#This Row],[BookingDate]])</f>
        <v>2024</v>
      </c>
      <c r="Y1144" t="str">
        <f>TEXT(Table1[[#This Row],[BookingDate]],"mmm")</f>
        <v>Oct</v>
      </c>
      <c r="Z1144" t="str">
        <f>TEXT(Table1[[#This Row],[BookingDate]],"mmm-yyy")</f>
        <v>Oct-2024</v>
      </c>
      <c r="AA1144" t="str">
        <f>IF(Table1[[#This Row],[ResolutionHours]]="","Pending",IF(Table1[[#This Row],[ResolutionHours]]&lt;=4,"0-4 Hours",IF(Table1[[#This Row],[ResolutionHours]]&lt;=8,"5-8 Hours",IF(Table1[[#This Row],[ResolutionHours]]&lt;=24,"9-24 Hours",IF(Table1[[#This Row],[ResolutionHours]]&lt;=48,"25-48 Hours","48+ Hours")))))</f>
        <v>9-24 Hours</v>
      </c>
      <c r="AB1144">
        <f>IF(Table1[[#This Row],[ResolutionHours]]="","",Table1[[#This Row],[ResolutionHours]]-Table1[[#This Row],[SLATargetHours]])</f>
        <v>-10.01</v>
      </c>
    </row>
    <row r="1145" spans="1:28" x14ac:dyDescent="0.25">
      <c r="A1145" t="s">
        <v>493</v>
      </c>
      <c r="B1145" t="s">
        <v>35</v>
      </c>
      <c r="C1145" s="1">
        <v>45569.773738425924</v>
      </c>
      <c r="D1145" t="s">
        <v>51</v>
      </c>
      <c r="E1145" t="s">
        <v>102</v>
      </c>
      <c r="F1145" t="s">
        <v>126</v>
      </c>
      <c r="G1145" t="s">
        <v>39</v>
      </c>
      <c r="H1145" t="s">
        <v>54</v>
      </c>
      <c r="I1145" t="s">
        <v>82</v>
      </c>
      <c r="J1145" t="s">
        <v>99</v>
      </c>
      <c r="K1145">
        <v>24</v>
      </c>
      <c r="L1145">
        <v>3.01</v>
      </c>
      <c r="N1145" s="1"/>
      <c r="O1145" t="s">
        <v>57</v>
      </c>
      <c r="P1145">
        <v>10853.43</v>
      </c>
      <c r="Q1145" t="s">
        <v>58</v>
      </c>
      <c r="R1145" t="s">
        <v>92</v>
      </c>
      <c r="S1145" t="s">
        <v>60</v>
      </c>
      <c r="T1145" t="s">
        <v>75</v>
      </c>
      <c r="U1145" t="s">
        <v>49</v>
      </c>
      <c r="V1145" t="s">
        <v>49</v>
      </c>
      <c r="W1145" t="s">
        <v>57</v>
      </c>
      <c r="X1145">
        <f>YEAR(Table1[[#This Row],[BookingDate]])</f>
        <v>2024</v>
      </c>
      <c r="Y1145" t="str">
        <f>TEXT(Table1[[#This Row],[BookingDate]],"mmm")</f>
        <v>Oct</v>
      </c>
      <c r="Z1145" t="str">
        <f>TEXT(Table1[[#This Row],[BookingDate]],"mmm-yyy")</f>
        <v>Oct-2024</v>
      </c>
      <c r="AA1145" t="str">
        <f>IF(Table1[[#This Row],[ResolutionHours]]="","Pending",IF(Table1[[#This Row],[ResolutionHours]]&lt;=4,"0-4 Hours",IF(Table1[[#This Row],[ResolutionHours]]&lt;=8,"5-8 Hours",IF(Table1[[#This Row],[ResolutionHours]]&lt;=24,"9-24 Hours",IF(Table1[[#This Row],[ResolutionHours]]&lt;=48,"25-48 Hours","48+ Hours")))))</f>
        <v>Pending</v>
      </c>
      <c r="AB1145" t="str">
        <f>IF(Table1[[#This Row],[ResolutionHours]]="","",Table1[[#This Row],[ResolutionHours]]-Table1[[#This Row],[SLATargetHours]])</f>
        <v/>
      </c>
    </row>
    <row r="1146" spans="1:28" x14ac:dyDescent="0.25">
      <c r="A1146" t="s">
        <v>1291</v>
      </c>
      <c r="B1146" t="s">
        <v>1116</v>
      </c>
      <c r="C1146" s="1">
        <v>45570.442893518521</v>
      </c>
      <c r="D1146" t="s">
        <v>87</v>
      </c>
      <c r="E1146" t="s">
        <v>1131</v>
      </c>
      <c r="F1146" t="s">
        <v>38</v>
      </c>
      <c r="G1146" t="s">
        <v>1118</v>
      </c>
      <c r="H1146" t="s">
        <v>40</v>
      </c>
      <c r="I1146" t="s">
        <v>73</v>
      </c>
      <c r="J1146" t="s">
        <v>132</v>
      </c>
      <c r="K1146">
        <v>72</v>
      </c>
      <c r="L1146">
        <v>3.24</v>
      </c>
      <c r="M1146">
        <v>45.05</v>
      </c>
      <c r="N1146" s="1">
        <v>45572.319934872678</v>
      </c>
      <c r="O1146" t="s">
        <v>43</v>
      </c>
      <c r="P1146">
        <v>45.05</v>
      </c>
      <c r="Q1146" t="s">
        <v>66</v>
      </c>
      <c r="R1146" t="s">
        <v>92</v>
      </c>
      <c r="S1146" t="s">
        <v>79</v>
      </c>
      <c r="T1146" t="s">
        <v>97</v>
      </c>
      <c r="U1146" t="s">
        <v>49</v>
      </c>
      <c r="V1146" t="s">
        <v>49</v>
      </c>
      <c r="W1146" t="s">
        <v>43</v>
      </c>
      <c r="X1146">
        <f>YEAR(Table1[[#This Row],[BookingDate]])</f>
        <v>2024</v>
      </c>
      <c r="Y1146" t="str">
        <f>TEXT(Table1[[#This Row],[BookingDate]],"mmm")</f>
        <v>Oct</v>
      </c>
      <c r="Z1146" t="str">
        <f>TEXT(Table1[[#This Row],[BookingDate]],"mmm-yyy")</f>
        <v>Oct-2024</v>
      </c>
      <c r="AA1146" t="str">
        <f>IF(Table1[[#This Row],[ResolutionHours]]="","Pending",IF(Table1[[#This Row],[ResolutionHours]]&lt;=4,"0-4 Hours",IF(Table1[[#This Row],[ResolutionHours]]&lt;=8,"5-8 Hours",IF(Table1[[#This Row],[ResolutionHours]]&lt;=24,"9-24 Hours",IF(Table1[[#This Row],[ResolutionHours]]&lt;=48,"25-48 Hours","48+ Hours")))))</f>
        <v>25-48 Hours</v>
      </c>
      <c r="AB1146">
        <f>IF(Table1[[#This Row],[ResolutionHours]]="","",Table1[[#This Row],[ResolutionHours]]-Table1[[#This Row],[SLATargetHours]])</f>
        <v>-26.950000000000003</v>
      </c>
    </row>
    <row r="1147" spans="1:28" x14ac:dyDescent="0.25">
      <c r="A1147" t="s">
        <v>302</v>
      </c>
      <c r="B1147" t="s">
        <v>35</v>
      </c>
      <c r="C1147" s="1">
        <v>45570.526504629634</v>
      </c>
      <c r="D1147" t="s">
        <v>87</v>
      </c>
      <c r="E1147" t="s">
        <v>77</v>
      </c>
      <c r="F1147" t="s">
        <v>126</v>
      </c>
      <c r="G1147" t="s">
        <v>39</v>
      </c>
      <c r="H1147" t="s">
        <v>54</v>
      </c>
      <c r="I1147" t="s">
        <v>82</v>
      </c>
      <c r="J1147" t="s">
        <v>65</v>
      </c>
      <c r="K1147">
        <v>72</v>
      </c>
      <c r="L1147">
        <v>4.8099999999999996</v>
      </c>
      <c r="N1147" s="1"/>
      <c r="O1147" t="s">
        <v>57</v>
      </c>
      <c r="P1147">
        <v>10835.36</v>
      </c>
      <c r="Q1147" t="s">
        <v>66</v>
      </c>
      <c r="R1147" t="s">
        <v>67</v>
      </c>
      <c r="S1147" t="s">
        <v>68</v>
      </c>
      <c r="T1147" t="s">
        <v>69</v>
      </c>
      <c r="U1147" t="s">
        <v>49</v>
      </c>
      <c r="V1147" t="s">
        <v>49</v>
      </c>
      <c r="W1147" t="s">
        <v>57</v>
      </c>
      <c r="X1147">
        <f>YEAR(Table1[[#This Row],[BookingDate]])</f>
        <v>2024</v>
      </c>
      <c r="Y1147" t="str">
        <f>TEXT(Table1[[#This Row],[BookingDate]],"mmm")</f>
        <v>Oct</v>
      </c>
      <c r="Z1147" t="str">
        <f>TEXT(Table1[[#This Row],[BookingDate]],"mmm-yyy")</f>
        <v>Oct-2024</v>
      </c>
      <c r="AA1147" t="str">
        <f>IF(Table1[[#This Row],[ResolutionHours]]="","Pending",IF(Table1[[#This Row],[ResolutionHours]]&lt;=4,"0-4 Hours",IF(Table1[[#This Row],[ResolutionHours]]&lt;=8,"5-8 Hours",IF(Table1[[#This Row],[ResolutionHours]]&lt;=24,"9-24 Hours",IF(Table1[[#This Row],[ResolutionHours]]&lt;=48,"25-48 Hours","48+ Hours")))))</f>
        <v>Pending</v>
      </c>
      <c r="AB1147" t="str">
        <f>IF(Table1[[#This Row],[ResolutionHours]]="","",Table1[[#This Row],[ResolutionHours]]-Table1[[#This Row],[SLATargetHours]])</f>
        <v/>
      </c>
    </row>
    <row r="1148" spans="1:28" x14ac:dyDescent="0.25">
      <c r="A1148" t="s">
        <v>2796</v>
      </c>
      <c r="B1148" t="s">
        <v>2126</v>
      </c>
      <c r="C1148" s="1">
        <v>45570.836053240739</v>
      </c>
      <c r="D1148" t="s">
        <v>36</v>
      </c>
      <c r="E1148" t="s">
        <v>2134</v>
      </c>
      <c r="F1148" t="s">
        <v>126</v>
      </c>
      <c r="G1148" t="s">
        <v>2128</v>
      </c>
      <c r="H1148" t="s">
        <v>40</v>
      </c>
      <c r="I1148" t="s">
        <v>64</v>
      </c>
      <c r="J1148" t="s">
        <v>99</v>
      </c>
      <c r="K1148">
        <v>48</v>
      </c>
      <c r="L1148">
        <v>1.81</v>
      </c>
      <c r="M1148">
        <v>16.21</v>
      </c>
      <c r="N1148" s="1">
        <v>45571.51146883102</v>
      </c>
      <c r="O1148" t="s">
        <v>43</v>
      </c>
      <c r="P1148">
        <v>16.21</v>
      </c>
      <c r="Q1148" t="s">
        <v>44</v>
      </c>
      <c r="R1148" t="s">
        <v>114</v>
      </c>
      <c r="S1148" t="s">
        <v>96</v>
      </c>
      <c r="T1148" t="s">
        <v>93</v>
      </c>
      <c r="U1148" t="s">
        <v>49</v>
      </c>
      <c r="V1148" t="s">
        <v>49</v>
      </c>
      <c r="W1148" t="s">
        <v>43</v>
      </c>
      <c r="X1148">
        <f>YEAR(Table1[[#This Row],[BookingDate]])</f>
        <v>2024</v>
      </c>
      <c r="Y1148" t="str">
        <f>TEXT(Table1[[#This Row],[BookingDate]],"mmm")</f>
        <v>Oct</v>
      </c>
      <c r="Z1148" t="str">
        <f>TEXT(Table1[[#This Row],[BookingDate]],"mmm-yyy")</f>
        <v>Oct-2024</v>
      </c>
      <c r="AA1148" t="str">
        <f>IF(Table1[[#This Row],[ResolutionHours]]="","Pending",IF(Table1[[#This Row],[ResolutionHours]]&lt;=4,"0-4 Hours",IF(Table1[[#This Row],[ResolutionHours]]&lt;=8,"5-8 Hours",IF(Table1[[#This Row],[ResolutionHours]]&lt;=24,"9-24 Hours",IF(Table1[[#This Row],[ResolutionHours]]&lt;=48,"25-48 Hours","48+ Hours")))))</f>
        <v>9-24 Hours</v>
      </c>
      <c r="AB1148">
        <f>IF(Table1[[#This Row],[ResolutionHours]]="","",Table1[[#This Row],[ResolutionHours]]-Table1[[#This Row],[SLATargetHours]])</f>
        <v>-31.79</v>
      </c>
    </row>
    <row r="1149" spans="1:28" x14ac:dyDescent="0.25">
      <c r="A1149" t="s">
        <v>1572</v>
      </c>
      <c r="B1149" t="s">
        <v>1116</v>
      </c>
      <c r="C1149" s="1">
        <v>45570.887696759259</v>
      </c>
      <c r="D1149" t="s">
        <v>51</v>
      </c>
      <c r="E1149" t="s">
        <v>1124</v>
      </c>
      <c r="F1149" t="s">
        <v>53</v>
      </c>
      <c r="G1149" t="s">
        <v>1118</v>
      </c>
      <c r="H1149" t="s">
        <v>54</v>
      </c>
      <c r="I1149" t="s">
        <v>55</v>
      </c>
      <c r="J1149" t="s">
        <v>165</v>
      </c>
      <c r="K1149">
        <v>24</v>
      </c>
      <c r="L1149">
        <v>0.77</v>
      </c>
      <c r="N1149" s="1"/>
      <c r="O1149" t="s">
        <v>57</v>
      </c>
      <c r="P1149">
        <v>10826.7</v>
      </c>
      <c r="Q1149" t="s">
        <v>44</v>
      </c>
      <c r="R1149" t="s">
        <v>45</v>
      </c>
      <c r="S1149" t="s">
        <v>46</v>
      </c>
      <c r="T1149" t="s">
        <v>69</v>
      </c>
      <c r="U1149" t="s">
        <v>49</v>
      </c>
      <c r="V1149" t="s">
        <v>49</v>
      </c>
      <c r="W1149" t="s">
        <v>57</v>
      </c>
      <c r="X1149">
        <f>YEAR(Table1[[#This Row],[BookingDate]])</f>
        <v>2024</v>
      </c>
      <c r="Y1149" t="str">
        <f>TEXT(Table1[[#This Row],[BookingDate]],"mmm")</f>
        <v>Oct</v>
      </c>
      <c r="Z1149" t="str">
        <f>TEXT(Table1[[#This Row],[BookingDate]],"mmm-yyy")</f>
        <v>Oct-2024</v>
      </c>
      <c r="AA1149" t="str">
        <f>IF(Table1[[#This Row],[ResolutionHours]]="","Pending",IF(Table1[[#This Row],[ResolutionHours]]&lt;=4,"0-4 Hours",IF(Table1[[#This Row],[ResolutionHours]]&lt;=8,"5-8 Hours",IF(Table1[[#This Row],[ResolutionHours]]&lt;=24,"9-24 Hours",IF(Table1[[#This Row],[ResolutionHours]]&lt;=48,"25-48 Hours","48+ Hours")))))</f>
        <v>Pending</v>
      </c>
      <c r="AB1149" t="str">
        <f>IF(Table1[[#This Row],[ResolutionHours]]="","",Table1[[#This Row],[ResolutionHours]]-Table1[[#This Row],[SLATargetHours]])</f>
        <v/>
      </c>
    </row>
    <row r="1150" spans="1:28" x14ac:dyDescent="0.25">
      <c r="A1150" t="s">
        <v>3031</v>
      </c>
      <c r="B1150" t="s">
        <v>2126</v>
      </c>
      <c r="C1150" s="1">
        <v>45571.317766203712</v>
      </c>
      <c r="D1150" t="s">
        <v>36</v>
      </c>
      <c r="E1150" t="s">
        <v>2127</v>
      </c>
      <c r="F1150" t="s">
        <v>72</v>
      </c>
      <c r="G1150" t="s">
        <v>2128</v>
      </c>
      <c r="H1150" t="s">
        <v>63</v>
      </c>
      <c r="I1150" t="s">
        <v>64</v>
      </c>
      <c r="J1150" t="s">
        <v>56</v>
      </c>
      <c r="K1150">
        <v>48</v>
      </c>
      <c r="L1150">
        <v>0.9</v>
      </c>
      <c r="N1150" s="1"/>
      <c r="O1150" t="s">
        <v>57</v>
      </c>
      <c r="P1150">
        <v>10816.37</v>
      </c>
      <c r="Q1150" t="s">
        <v>44</v>
      </c>
      <c r="R1150" t="s">
        <v>45</v>
      </c>
      <c r="S1150" t="s">
        <v>96</v>
      </c>
      <c r="T1150" t="s">
        <v>75</v>
      </c>
      <c r="U1150" t="s">
        <v>49</v>
      </c>
      <c r="V1150" t="s">
        <v>49</v>
      </c>
      <c r="W1150" t="s">
        <v>57</v>
      </c>
      <c r="X1150">
        <f>YEAR(Table1[[#This Row],[BookingDate]])</f>
        <v>2024</v>
      </c>
      <c r="Y1150" t="str">
        <f>TEXT(Table1[[#This Row],[BookingDate]],"mmm")</f>
        <v>Oct</v>
      </c>
      <c r="Z1150" t="str">
        <f>TEXT(Table1[[#This Row],[BookingDate]],"mmm-yyy")</f>
        <v>Oct-2024</v>
      </c>
      <c r="AA1150" t="str">
        <f>IF(Table1[[#This Row],[ResolutionHours]]="","Pending",IF(Table1[[#This Row],[ResolutionHours]]&lt;=4,"0-4 Hours",IF(Table1[[#This Row],[ResolutionHours]]&lt;=8,"5-8 Hours",IF(Table1[[#This Row],[ResolutionHours]]&lt;=24,"9-24 Hours",IF(Table1[[#This Row],[ResolutionHours]]&lt;=48,"25-48 Hours","48+ Hours")))))</f>
        <v>Pending</v>
      </c>
      <c r="AB1150" t="str">
        <f>IF(Table1[[#This Row],[ResolutionHours]]="","",Table1[[#This Row],[ResolutionHours]]-Table1[[#This Row],[SLATargetHours]])</f>
        <v/>
      </c>
    </row>
    <row r="1151" spans="1:28" x14ac:dyDescent="0.25">
      <c r="A1151" t="s">
        <v>1464</v>
      </c>
      <c r="B1151" t="s">
        <v>1116</v>
      </c>
      <c r="C1151" s="1">
        <v>45571.340451388889</v>
      </c>
      <c r="D1151" t="s">
        <v>104</v>
      </c>
      <c r="E1151" t="s">
        <v>1140</v>
      </c>
      <c r="F1151" t="s">
        <v>126</v>
      </c>
      <c r="G1151" t="s">
        <v>1118</v>
      </c>
      <c r="H1151" t="s">
        <v>54</v>
      </c>
      <c r="I1151" t="s">
        <v>82</v>
      </c>
      <c r="J1151" t="s">
        <v>118</v>
      </c>
      <c r="K1151">
        <v>8</v>
      </c>
      <c r="L1151">
        <v>1.61</v>
      </c>
      <c r="N1151" s="1"/>
      <c r="O1151" t="s">
        <v>57</v>
      </c>
      <c r="P1151">
        <v>10815.83</v>
      </c>
      <c r="Q1151" t="s">
        <v>58</v>
      </c>
      <c r="R1151" t="s">
        <v>45</v>
      </c>
      <c r="S1151" t="s">
        <v>46</v>
      </c>
      <c r="T1151" t="s">
        <v>115</v>
      </c>
      <c r="U1151" t="s">
        <v>49</v>
      </c>
      <c r="V1151" t="s">
        <v>49</v>
      </c>
      <c r="W1151" t="s">
        <v>57</v>
      </c>
      <c r="X1151">
        <f>YEAR(Table1[[#This Row],[BookingDate]])</f>
        <v>2024</v>
      </c>
      <c r="Y1151" t="str">
        <f>TEXT(Table1[[#This Row],[BookingDate]],"mmm")</f>
        <v>Oct</v>
      </c>
      <c r="Z1151" t="str">
        <f>TEXT(Table1[[#This Row],[BookingDate]],"mmm-yyy")</f>
        <v>Oct-2024</v>
      </c>
      <c r="AA1151" t="str">
        <f>IF(Table1[[#This Row],[ResolutionHours]]="","Pending",IF(Table1[[#This Row],[ResolutionHours]]&lt;=4,"0-4 Hours",IF(Table1[[#This Row],[ResolutionHours]]&lt;=8,"5-8 Hours",IF(Table1[[#This Row],[ResolutionHours]]&lt;=24,"9-24 Hours",IF(Table1[[#This Row],[ResolutionHours]]&lt;=48,"25-48 Hours","48+ Hours")))))</f>
        <v>Pending</v>
      </c>
      <c r="AB1151" t="str">
        <f>IF(Table1[[#This Row],[ResolutionHours]]="","",Table1[[#This Row],[ResolutionHours]]-Table1[[#This Row],[SLATargetHours]])</f>
        <v/>
      </c>
    </row>
    <row r="1152" spans="1:28" x14ac:dyDescent="0.25">
      <c r="A1152" t="s">
        <v>2846</v>
      </c>
      <c r="B1152" t="s">
        <v>2126</v>
      </c>
      <c r="C1152" s="1">
        <v>45571.421238425923</v>
      </c>
      <c r="D1152" t="s">
        <v>87</v>
      </c>
      <c r="E1152" t="s">
        <v>2130</v>
      </c>
      <c r="F1152" t="s">
        <v>126</v>
      </c>
      <c r="G1152" t="s">
        <v>2128</v>
      </c>
      <c r="H1152" t="s">
        <v>136</v>
      </c>
      <c r="I1152" t="s">
        <v>64</v>
      </c>
      <c r="J1152" t="s">
        <v>65</v>
      </c>
      <c r="K1152">
        <v>72</v>
      </c>
      <c r="L1152">
        <v>10.039999999999999</v>
      </c>
      <c r="N1152" s="1"/>
      <c r="O1152" t="s">
        <v>57</v>
      </c>
      <c r="P1152">
        <v>10813.89</v>
      </c>
      <c r="Q1152" t="s">
        <v>44</v>
      </c>
      <c r="R1152" t="s">
        <v>59</v>
      </c>
      <c r="S1152" t="s">
        <v>79</v>
      </c>
      <c r="T1152" t="s">
        <v>85</v>
      </c>
      <c r="U1152" t="s">
        <v>49</v>
      </c>
      <c r="V1152" t="s">
        <v>49</v>
      </c>
      <c r="W1152" t="s">
        <v>57</v>
      </c>
      <c r="X1152">
        <f>YEAR(Table1[[#This Row],[BookingDate]])</f>
        <v>2024</v>
      </c>
      <c r="Y1152" t="str">
        <f>TEXT(Table1[[#This Row],[BookingDate]],"mmm")</f>
        <v>Oct</v>
      </c>
      <c r="Z1152" t="str">
        <f>TEXT(Table1[[#This Row],[BookingDate]],"mmm-yyy")</f>
        <v>Oct-2024</v>
      </c>
      <c r="AA1152" t="str">
        <f>IF(Table1[[#This Row],[ResolutionHours]]="","Pending",IF(Table1[[#This Row],[ResolutionHours]]&lt;=4,"0-4 Hours",IF(Table1[[#This Row],[ResolutionHours]]&lt;=8,"5-8 Hours",IF(Table1[[#This Row],[ResolutionHours]]&lt;=24,"9-24 Hours",IF(Table1[[#This Row],[ResolutionHours]]&lt;=48,"25-48 Hours","48+ Hours")))))</f>
        <v>Pending</v>
      </c>
      <c r="AB1152" t="str">
        <f>IF(Table1[[#This Row],[ResolutionHours]]="","",Table1[[#This Row],[ResolutionHours]]-Table1[[#This Row],[SLATargetHours]])</f>
        <v/>
      </c>
    </row>
    <row r="1153" spans="1:28" x14ac:dyDescent="0.25">
      <c r="A1153" t="s">
        <v>2307</v>
      </c>
      <c r="B1153" t="s">
        <v>2126</v>
      </c>
      <c r="C1153" s="1">
        <v>45571.570972222216</v>
      </c>
      <c r="D1153" t="s">
        <v>36</v>
      </c>
      <c r="E1153" t="s">
        <v>2127</v>
      </c>
      <c r="F1153" t="s">
        <v>126</v>
      </c>
      <c r="G1153" t="s">
        <v>2128</v>
      </c>
      <c r="H1153" t="s">
        <v>136</v>
      </c>
      <c r="I1153" t="s">
        <v>41</v>
      </c>
      <c r="J1153" t="s">
        <v>118</v>
      </c>
      <c r="K1153">
        <v>48</v>
      </c>
      <c r="L1153">
        <v>2.99</v>
      </c>
      <c r="N1153" s="1"/>
      <c r="O1153" t="s">
        <v>57</v>
      </c>
      <c r="P1153">
        <v>10810.3</v>
      </c>
      <c r="Q1153" t="s">
        <v>44</v>
      </c>
      <c r="R1153" t="s">
        <v>114</v>
      </c>
      <c r="S1153" t="s">
        <v>46</v>
      </c>
      <c r="T1153" t="s">
        <v>100</v>
      </c>
      <c r="U1153" t="s">
        <v>49</v>
      </c>
      <c r="V1153" t="s">
        <v>49</v>
      </c>
      <c r="W1153" t="s">
        <v>57</v>
      </c>
      <c r="X1153">
        <f>YEAR(Table1[[#This Row],[BookingDate]])</f>
        <v>2024</v>
      </c>
      <c r="Y1153" t="str">
        <f>TEXT(Table1[[#This Row],[BookingDate]],"mmm")</f>
        <v>Oct</v>
      </c>
      <c r="Z1153" t="str">
        <f>TEXT(Table1[[#This Row],[BookingDate]],"mmm-yyy")</f>
        <v>Oct-2024</v>
      </c>
      <c r="AA1153" t="str">
        <f>IF(Table1[[#This Row],[ResolutionHours]]="","Pending",IF(Table1[[#This Row],[ResolutionHours]]&lt;=4,"0-4 Hours",IF(Table1[[#This Row],[ResolutionHours]]&lt;=8,"5-8 Hours",IF(Table1[[#This Row],[ResolutionHours]]&lt;=24,"9-24 Hours",IF(Table1[[#This Row],[ResolutionHours]]&lt;=48,"25-48 Hours","48+ Hours")))))</f>
        <v>Pending</v>
      </c>
      <c r="AB1153" t="str">
        <f>IF(Table1[[#This Row],[ResolutionHours]]="","",Table1[[#This Row],[ResolutionHours]]-Table1[[#This Row],[SLATargetHours]])</f>
        <v/>
      </c>
    </row>
    <row r="1154" spans="1:28" x14ac:dyDescent="0.25">
      <c r="A1154" t="s">
        <v>1511</v>
      </c>
      <c r="B1154" t="s">
        <v>1116</v>
      </c>
      <c r="C1154" s="1">
        <v>45571.691331018519</v>
      </c>
      <c r="D1154" t="s">
        <v>36</v>
      </c>
      <c r="E1154" t="s">
        <v>1117</v>
      </c>
      <c r="F1154" t="s">
        <v>53</v>
      </c>
      <c r="G1154" t="s">
        <v>1118</v>
      </c>
      <c r="H1154" t="s">
        <v>40</v>
      </c>
      <c r="I1154" t="s">
        <v>82</v>
      </c>
      <c r="J1154" t="s">
        <v>157</v>
      </c>
      <c r="K1154">
        <v>48</v>
      </c>
      <c r="L1154">
        <v>2.2000000000000002</v>
      </c>
      <c r="M1154">
        <v>12.7</v>
      </c>
      <c r="N1154" s="1">
        <v>45572.220526701392</v>
      </c>
      <c r="O1154" t="s">
        <v>43</v>
      </c>
      <c r="P1154">
        <v>12.7</v>
      </c>
      <c r="Q1154" t="s">
        <v>66</v>
      </c>
      <c r="R1154" t="s">
        <v>92</v>
      </c>
      <c r="S1154" t="s">
        <v>68</v>
      </c>
      <c r="T1154" t="s">
        <v>97</v>
      </c>
      <c r="U1154" t="s">
        <v>49</v>
      </c>
      <c r="V1154" t="s">
        <v>49</v>
      </c>
      <c r="W1154" t="s">
        <v>43</v>
      </c>
      <c r="X1154">
        <f>YEAR(Table1[[#This Row],[BookingDate]])</f>
        <v>2024</v>
      </c>
      <c r="Y1154" t="str">
        <f>TEXT(Table1[[#This Row],[BookingDate]],"mmm")</f>
        <v>Oct</v>
      </c>
      <c r="Z1154" t="str">
        <f>TEXT(Table1[[#This Row],[BookingDate]],"mmm-yyy")</f>
        <v>Oct-2024</v>
      </c>
      <c r="AA1154" t="str">
        <f>IF(Table1[[#This Row],[ResolutionHours]]="","Pending",IF(Table1[[#This Row],[ResolutionHours]]&lt;=4,"0-4 Hours",IF(Table1[[#This Row],[ResolutionHours]]&lt;=8,"5-8 Hours",IF(Table1[[#This Row],[ResolutionHours]]&lt;=24,"9-24 Hours",IF(Table1[[#This Row],[ResolutionHours]]&lt;=48,"25-48 Hours","48+ Hours")))))</f>
        <v>9-24 Hours</v>
      </c>
      <c r="AB1154">
        <f>IF(Table1[[#This Row],[ResolutionHours]]="","",Table1[[#This Row],[ResolutionHours]]-Table1[[#This Row],[SLATargetHours]])</f>
        <v>-35.299999999999997</v>
      </c>
    </row>
    <row r="1155" spans="1:28" x14ac:dyDescent="0.25">
      <c r="A1155" t="s">
        <v>2719</v>
      </c>
      <c r="B1155" t="s">
        <v>2126</v>
      </c>
      <c r="C1155" s="1">
        <v>45571.930219907408</v>
      </c>
      <c r="D1155" t="s">
        <v>51</v>
      </c>
      <c r="E1155" t="s">
        <v>2163</v>
      </c>
      <c r="F1155" t="s">
        <v>90</v>
      </c>
      <c r="G1155" t="s">
        <v>2128</v>
      </c>
      <c r="H1155" t="s">
        <v>40</v>
      </c>
      <c r="I1155" t="s">
        <v>82</v>
      </c>
      <c r="J1155" t="s">
        <v>120</v>
      </c>
      <c r="K1155">
        <v>24</v>
      </c>
      <c r="L1155">
        <v>2.68</v>
      </c>
      <c r="M1155">
        <v>12.79</v>
      </c>
      <c r="N1155" s="1">
        <v>45572.463195335651</v>
      </c>
      <c r="O1155" t="s">
        <v>43</v>
      </c>
      <c r="P1155">
        <v>12.79</v>
      </c>
      <c r="Q1155" t="s">
        <v>58</v>
      </c>
      <c r="R1155" t="s">
        <v>59</v>
      </c>
      <c r="S1155" t="s">
        <v>46</v>
      </c>
      <c r="T1155" t="s">
        <v>85</v>
      </c>
      <c r="U1155" t="s">
        <v>49</v>
      </c>
      <c r="V1155" t="s">
        <v>49</v>
      </c>
      <c r="W1155" t="s">
        <v>43</v>
      </c>
      <c r="X1155">
        <f>YEAR(Table1[[#This Row],[BookingDate]])</f>
        <v>2024</v>
      </c>
      <c r="Y1155" t="str">
        <f>TEXT(Table1[[#This Row],[BookingDate]],"mmm")</f>
        <v>Oct</v>
      </c>
      <c r="Z1155" t="str">
        <f>TEXT(Table1[[#This Row],[BookingDate]],"mmm-yyy")</f>
        <v>Oct-2024</v>
      </c>
      <c r="AA1155" t="str">
        <f>IF(Table1[[#This Row],[ResolutionHours]]="","Pending",IF(Table1[[#This Row],[ResolutionHours]]&lt;=4,"0-4 Hours",IF(Table1[[#This Row],[ResolutionHours]]&lt;=8,"5-8 Hours",IF(Table1[[#This Row],[ResolutionHours]]&lt;=24,"9-24 Hours",IF(Table1[[#This Row],[ResolutionHours]]&lt;=48,"25-48 Hours","48+ Hours")))))</f>
        <v>9-24 Hours</v>
      </c>
      <c r="AB1155">
        <f>IF(Table1[[#This Row],[ResolutionHours]]="","",Table1[[#This Row],[ResolutionHours]]-Table1[[#This Row],[SLATargetHours]])</f>
        <v>-11.21</v>
      </c>
    </row>
    <row r="1156" spans="1:28" x14ac:dyDescent="0.25">
      <c r="A1156" t="s">
        <v>872</v>
      </c>
      <c r="B1156" t="s">
        <v>35</v>
      </c>
      <c r="C1156" s="1">
        <v>45572.206782407397</v>
      </c>
      <c r="D1156" t="s">
        <v>36</v>
      </c>
      <c r="E1156" t="s">
        <v>37</v>
      </c>
      <c r="F1156" t="s">
        <v>130</v>
      </c>
      <c r="G1156" t="s">
        <v>39</v>
      </c>
      <c r="H1156" t="s">
        <v>54</v>
      </c>
      <c r="I1156" t="s">
        <v>41</v>
      </c>
      <c r="J1156" t="s">
        <v>110</v>
      </c>
      <c r="K1156">
        <v>48</v>
      </c>
      <c r="L1156">
        <v>5.32</v>
      </c>
      <c r="N1156" s="1"/>
      <c r="O1156" t="s">
        <v>57</v>
      </c>
      <c r="P1156">
        <v>10795.04</v>
      </c>
      <c r="Q1156" t="s">
        <v>58</v>
      </c>
      <c r="R1156" t="s">
        <v>45</v>
      </c>
      <c r="S1156" t="s">
        <v>68</v>
      </c>
      <c r="T1156" t="s">
        <v>75</v>
      </c>
      <c r="U1156" t="s">
        <v>49</v>
      </c>
      <c r="V1156" t="s">
        <v>49</v>
      </c>
      <c r="W1156" t="s">
        <v>57</v>
      </c>
      <c r="X1156">
        <f>YEAR(Table1[[#This Row],[BookingDate]])</f>
        <v>2024</v>
      </c>
      <c r="Y1156" t="str">
        <f>TEXT(Table1[[#This Row],[BookingDate]],"mmm")</f>
        <v>Oct</v>
      </c>
      <c r="Z1156" t="str">
        <f>TEXT(Table1[[#This Row],[BookingDate]],"mmm-yyy")</f>
        <v>Oct-2024</v>
      </c>
      <c r="AA1156" t="str">
        <f>IF(Table1[[#This Row],[ResolutionHours]]="","Pending",IF(Table1[[#This Row],[ResolutionHours]]&lt;=4,"0-4 Hours",IF(Table1[[#This Row],[ResolutionHours]]&lt;=8,"5-8 Hours",IF(Table1[[#This Row],[ResolutionHours]]&lt;=24,"9-24 Hours",IF(Table1[[#This Row],[ResolutionHours]]&lt;=48,"25-48 Hours","48+ Hours")))))</f>
        <v>Pending</v>
      </c>
      <c r="AB1156" t="str">
        <f>IF(Table1[[#This Row],[ResolutionHours]]="","",Table1[[#This Row],[ResolutionHours]]-Table1[[#This Row],[SLATargetHours]])</f>
        <v/>
      </c>
    </row>
    <row r="1157" spans="1:28" x14ac:dyDescent="0.25">
      <c r="A1157" t="s">
        <v>2941</v>
      </c>
      <c r="B1157" t="s">
        <v>2126</v>
      </c>
      <c r="C1157" s="1">
        <v>45572.860509259262</v>
      </c>
      <c r="D1157" t="s">
        <v>36</v>
      </c>
      <c r="E1157" t="s">
        <v>2163</v>
      </c>
      <c r="F1157" t="s">
        <v>126</v>
      </c>
      <c r="G1157" t="s">
        <v>2128</v>
      </c>
      <c r="H1157" t="s">
        <v>40</v>
      </c>
      <c r="I1157" t="s">
        <v>82</v>
      </c>
      <c r="J1157" t="s">
        <v>83</v>
      </c>
      <c r="K1157">
        <v>48</v>
      </c>
      <c r="L1157">
        <v>3.7</v>
      </c>
      <c r="M1157">
        <v>93.62</v>
      </c>
      <c r="N1157" s="1">
        <v>45576.761394513887</v>
      </c>
      <c r="O1157" t="s">
        <v>128</v>
      </c>
      <c r="P1157">
        <v>93.62</v>
      </c>
      <c r="Q1157" t="s">
        <v>44</v>
      </c>
      <c r="R1157" t="s">
        <v>114</v>
      </c>
      <c r="S1157" t="s">
        <v>60</v>
      </c>
      <c r="T1157" t="s">
        <v>100</v>
      </c>
      <c r="U1157" t="s">
        <v>49</v>
      </c>
      <c r="V1157" t="s">
        <v>49</v>
      </c>
      <c r="W1157" t="s">
        <v>128</v>
      </c>
      <c r="X1157">
        <f>YEAR(Table1[[#This Row],[BookingDate]])</f>
        <v>2024</v>
      </c>
      <c r="Y1157" t="str">
        <f>TEXT(Table1[[#This Row],[BookingDate]],"mmm")</f>
        <v>Oct</v>
      </c>
      <c r="Z1157" t="str">
        <f>TEXT(Table1[[#This Row],[BookingDate]],"mmm-yyy")</f>
        <v>Oct-2024</v>
      </c>
      <c r="AA1157" t="str">
        <f>IF(Table1[[#This Row],[ResolutionHours]]="","Pending",IF(Table1[[#This Row],[ResolutionHours]]&lt;=4,"0-4 Hours",IF(Table1[[#This Row],[ResolutionHours]]&lt;=8,"5-8 Hours",IF(Table1[[#This Row],[ResolutionHours]]&lt;=24,"9-24 Hours",IF(Table1[[#This Row],[ResolutionHours]]&lt;=48,"25-48 Hours","48+ Hours")))))</f>
        <v>48+ Hours</v>
      </c>
      <c r="AB1157">
        <f>IF(Table1[[#This Row],[ResolutionHours]]="","",Table1[[#This Row],[ResolutionHours]]-Table1[[#This Row],[SLATargetHours]])</f>
        <v>45.620000000000005</v>
      </c>
    </row>
    <row r="1158" spans="1:28" x14ac:dyDescent="0.25">
      <c r="A1158" t="s">
        <v>1191</v>
      </c>
      <c r="B1158" t="s">
        <v>1116</v>
      </c>
      <c r="C1158" s="1">
        <v>45572.886273148149</v>
      </c>
      <c r="D1158" t="s">
        <v>51</v>
      </c>
      <c r="E1158" t="s">
        <v>1124</v>
      </c>
      <c r="F1158" t="s">
        <v>53</v>
      </c>
      <c r="G1158" t="s">
        <v>1118</v>
      </c>
      <c r="H1158" t="s">
        <v>40</v>
      </c>
      <c r="I1158" t="s">
        <v>73</v>
      </c>
      <c r="J1158" t="s">
        <v>56</v>
      </c>
      <c r="K1158">
        <v>24</v>
      </c>
      <c r="L1158">
        <v>2.13</v>
      </c>
      <c r="M1158">
        <v>20.56</v>
      </c>
      <c r="N1158" s="1">
        <v>45573.743093182871</v>
      </c>
      <c r="O1158" t="s">
        <v>43</v>
      </c>
      <c r="P1158">
        <v>20.56</v>
      </c>
      <c r="Q1158" t="s">
        <v>66</v>
      </c>
      <c r="R1158" t="s">
        <v>45</v>
      </c>
      <c r="S1158" t="s">
        <v>96</v>
      </c>
      <c r="T1158" t="s">
        <v>69</v>
      </c>
      <c r="U1158" t="s">
        <v>49</v>
      </c>
      <c r="V1158" t="s">
        <v>49</v>
      </c>
      <c r="W1158" t="s">
        <v>43</v>
      </c>
      <c r="X1158">
        <f>YEAR(Table1[[#This Row],[BookingDate]])</f>
        <v>2024</v>
      </c>
      <c r="Y1158" t="str">
        <f>TEXT(Table1[[#This Row],[BookingDate]],"mmm")</f>
        <v>Oct</v>
      </c>
      <c r="Z1158" t="str">
        <f>TEXT(Table1[[#This Row],[BookingDate]],"mmm-yyy")</f>
        <v>Oct-2024</v>
      </c>
      <c r="AA1158" t="str">
        <f>IF(Table1[[#This Row],[ResolutionHours]]="","Pending",IF(Table1[[#This Row],[ResolutionHours]]&lt;=4,"0-4 Hours",IF(Table1[[#This Row],[ResolutionHours]]&lt;=8,"5-8 Hours",IF(Table1[[#This Row],[ResolutionHours]]&lt;=24,"9-24 Hours",IF(Table1[[#This Row],[ResolutionHours]]&lt;=48,"25-48 Hours","48+ Hours")))))</f>
        <v>9-24 Hours</v>
      </c>
      <c r="AB1158">
        <f>IF(Table1[[#This Row],[ResolutionHours]]="","",Table1[[#This Row],[ResolutionHours]]-Table1[[#This Row],[SLATargetHours]])</f>
        <v>-3.4400000000000013</v>
      </c>
    </row>
    <row r="1159" spans="1:28" x14ac:dyDescent="0.25">
      <c r="A1159" t="s">
        <v>2641</v>
      </c>
      <c r="B1159" t="s">
        <v>2126</v>
      </c>
      <c r="C1159" s="1">
        <v>45573.043900462973</v>
      </c>
      <c r="D1159" t="s">
        <v>51</v>
      </c>
      <c r="E1159" t="s">
        <v>2153</v>
      </c>
      <c r="F1159" t="s">
        <v>90</v>
      </c>
      <c r="G1159" t="s">
        <v>2128</v>
      </c>
      <c r="H1159" t="s">
        <v>109</v>
      </c>
      <c r="I1159" t="s">
        <v>64</v>
      </c>
      <c r="J1159" t="s">
        <v>132</v>
      </c>
      <c r="K1159">
        <v>24</v>
      </c>
      <c r="L1159">
        <v>2.0299999999999998</v>
      </c>
      <c r="M1159">
        <v>23.15</v>
      </c>
      <c r="N1159" s="1">
        <v>45574.008288645833</v>
      </c>
      <c r="O1159" t="s">
        <v>43</v>
      </c>
      <c r="P1159">
        <v>23.15</v>
      </c>
      <c r="Q1159" t="s">
        <v>44</v>
      </c>
      <c r="R1159" t="s">
        <v>45</v>
      </c>
      <c r="S1159" t="s">
        <v>60</v>
      </c>
      <c r="T1159" t="s">
        <v>121</v>
      </c>
      <c r="U1159" t="s">
        <v>49</v>
      </c>
      <c r="V1159" t="s">
        <v>49</v>
      </c>
      <c r="W1159" t="s">
        <v>43</v>
      </c>
      <c r="X1159">
        <f>YEAR(Table1[[#This Row],[BookingDate]])</f>
        <v>2024</v>
      </c>
      <c r="Y1159" t="str">
        <f>TEXT(Table1[[#This Row],[BookingDate]],"mmm")</f>
        <v>Oct</v>
      </c>
      <c r="Z1159" t="str">
        <f>TEXT(Table1[[#This Row],[BookingDate]],"mmm-yyy")</f>
        <v>Oct-2024</v>
      </c>
      <c r="AA1159" t="str">
        <f>IF(Table1[[#This Row],[ResolutionHours]]="","Pending",IF(Table1[[#This Row],[ResolutionHours]]&lt;=4,"0-4 Hours",IF(Table1[[#This Row],[ResolutionHours]]&lt;=8,"5-8 Hours",IF(Table1[[#This Row],[ResolutionHours]]&lt;=24,"9-24 Hours",IF(Table1[[#This Row],[ResolutionHours]]&lt;=48,"25-48 Hours","48+ Hours")))))</f>
        <v>9-24 Hours</v>
      </c>
      <c r="AB1159">
        <f>IF(Table1[[#This Row],[ResolutionHours]]="","",Table1[[#This Row],[ResolutionHours]]-Table1[[#This Row],[SLATargetHours]])</f>
        <v>-0.85000000000000142</v>
      </c>
    </row>
    <row r="1160" spans="1:28" x14ac:dyDescent="0.25">
      <c r="A1160" t="s">
        <v>728</v>
      </c>
      <c r="B1160" t="s">
        <v>35</v>
      </c>
      <c r="C1160" s="1">
        <v>45573.500416666669</v>
      </c>
      <c r="D1160" t="s">
        <v>36</v>
      </c>
      <c r="E1160" t="s">
        <v>52</v>
      </c>
      <c r="F1160" t="s">
        <v>126</v>
      </c>
      <c r="G1160" t="s">
        <v>39</v>
      </c>
      <c r="H1160" t="s">
        <v>136</v>
      </c>
      <c r="I1160" t="s">
        <v>41</v>
      </c>
      <c r="J1160" t="s">
        <v>165</v>
      </c>
      <c r="K1160">
        <v>48</v>
      </c>
      <c r="L1160">
        <v>6.43</v>
      </c>
      <c r="N1160" s="1"/>
      <c r="O1160" t="s">
        <v>57</v>
      </c>
      <c r="P1160">
        <v>10763.99</v>
      </c>
      <c r="Q1160" t="s">
        <v>58</v>
      </c>
      <c r="R1160" t="s">
        <v>92</v>
      </c>
      <c r="S1160" t="s">
        <v>68</v>
      </c>
      <c r="T1160" t="s">
        <v>93</v>
      </c>
      <c r="U1160" t="s">
        <v>49</v>
      </c>
      <c r="V1160" t="s">
        <v>49</v>
      </c>
      <c r="W1160" t="s">
        <v>57</v>
      </c>
      <c r="X1160">
        <f>YEAR(Table1[[#This Row],[BookingDate]])</f>
        <v>2024</v>
      </c>
      <c r="Y1160" t="str">
        <f>TEXT(Table1[[#This Row],[BookingDate]],"mmm")</f>
        <v>Oct</v>
      </c>
      <c r="Z1160" t="str">
        <f>TEXT(Table1[[#This Row],[BookingDate]],"mmm-yyy")</f>
        <v>Oct-2024</v>
      </c>
      <c r="AA1160" t="str">
        <f>IF(Table1[[#This Row],[ResolutionHours]]="","Pending",IF(Table1[[#This Row],[ResolutionHours]]&lt;=4,"0-4 Hours",IF(Table1[[#This Row],[ResolutionHours]]&lt;=8,"5-8 Hours",IF(Table1[[#This Row],[ResolutionHours]]&lt;=24,"9-24 Hours",IF(Table1[[#This Row],[ResolutionHours]]&lt;=48,"25-48 Hours","48+ Hours")))))</f>
        <v>Pending</v>
      </c>
      <c r="AB1160" t="str">
        <f>IF(Table1[[#This Row],[ResolutionHours]]="","",Table1[[#This Row],[ResolutionHours]]-Table1[[#This Row],[SLATargetHours]])</f>
        <v/>
      </c>
    </row>
    <row r="1161" spans="1:28" x14ac:dyDescent="0.25">
      <c r="A1161" t="s">
        <v>2381</v>
      </c>
      <c r="B1161" t="s">
        <v>2126</v>
      </c>
      <c r="C1161" s="1">
        <v>45573.817685185182</v>
      </c>
      <c r="D1161" t="s">
        <v>36</v>
      </c>
      <c r="E1161" t="s">
        <v>2138</v>
      </c>
      <c r="F1161" t="s">
        <v>130</v>
      </c>
      <c r="G1161" t="s">
        <v>2128</v>
      </c>
      <c r="H1161" t="s">
        <v>109</v>
      </c>
      <c r="I1161" t="s">
        <v>55</v>
      </c>
      <c r="J1161" t="s">
        <v>152</v>
      </c>
      <c r="K1161">
        <v>48</v>
      </c>
      <c r="L1161">
        <v>1.93</v>
      </c>
      <c r="M1161">
        <v>15.72</v>
      </c>
      <c r="N1161" s="1">
        <v>45574.472826956022</v>
      </c>
      <c r="O1161" t="s">
        <v>43</v>
      </c>
      <c r="P1161">
        <v>15.72</v>
      </c>
      <c r="Q1161" t="s">
        <v>58</v>
      </c>
      <c r="R1161" t="s">
        <v>59</v>
      </c>
      <c r="S1161" t="s">
        <v>46</v>
      </c>
      <c r="T1161" t="s">
        <v>93</v>
      </c>
      <c r="U1161" t="s">
        <v>49</v>
      </c>
      <c r="V1161" t="s">
        <v>49</v>
      </c>
      <c r="W1161" t="s">
        <v>43</v>
      </c>
      <c r="X1161">
        <f>YEAR(Table1[[#This Row],[BookingDate]])</f>
        <v>2024</v>
      </c>
      <c r="Y1161" t="str">
        <f>TEXT(Table1[[#This Row],[BookingDate]],"mmm")</f>
        <v>Oct</v>
      </c>
      <c r="Z1161" t="str">
        <f>TEXT(Table1[[#This Row],[BookingDate]],"mmm-yyy")</f>
        <v>Oct-2024</v>
      </c>
      <c r="AA1161" t="str">
        <f>IF(Table1[[#This Row],[ResolutionHours]]="","Pending",IF(Table1[[#This Row],[ResolutionHours]]&lt;=4,"0-4 Hours",IF(Table1[[#This Row],[ResolutionHours]]&lt;=8,"5-8 Hours",IF(Table1[[#This Row],[ResolutionHours]]&lt;=24,"9-24 Hours",IF(Table1[[#This Row],[ResolutionHours]]&lt;=48,"25-48 Hours","48+ Hours")))))</f>
        <v>9-24 Hours</v>
      </c>
      <c r="AB1161">
        <f>IF(Table1[[#This Row],[ResolutionHours]]="","",Table1[[#This Row],[ResolutionHours]]-Table1[[#This Row],[SLATargetHours]])</f>
        <v>-32.28</v>
      </c>
    </row>
    <row r="1162" spans="1:28" x14ac:dyDescent="0.25">
      <c r="A1162" t="s">
        <v>2056</v>
      </c>
      <c r="B1162" t="s">
        <v>1116</v>
      </c>
      <c r="C1162" s="1">
        <v>45573.89203703704</v>
      </c>
      <c r="D1162" t="s">
        <v>87</v>
      </c>
      <c r="E1162" t="s">
        <v>1140</v>
      </c>
      <c r="F1162" t="s">
        <v>130</v>
      </c>
      <c r="G1162" t="s">
        <v>1118</v>
      </c>
      <c r="H1162" t="s">
        <v>40</v>
      </c>
      <c r="I1162" t="s">
        <v>73</v>
      </c>
      <c r="J1162" t="s">
        <v>110</v>
      </c>
      <c r="K1162">
        <v>72</v>
      </c>
      <c r="L1162">
        <v>8.11</v>
      </c>
      <c r="M1162">
        <v>25.85</v>
      </c>
      <c r="N1162" s="1">
        <v>45574.96903197917</v>
      </c>
      <c r="O1162" t="s">
        <v>43</v>
      </c>
      <c r="P1162">
        <v>25.85</v>
      </c>
      <c r="Q1162" t="s">
        <v>44</v>
      </c>
      <c r="R1162" t="s">
        <v>114</v>
      </c>
      <c r="S1162" t="s">
        <v>79</v>
      </c>
      <c r="T1162" t="s">
        <v>93</v>
      </c>
      <c r="U1162" t="s">
        <v>49</v>
      </c>
      <c r="V1162" t="s">
        <v>49</v>
      </c>
      <c r="W1162" t="s">
        <v>43</v>
      </c>
      <c r="X1162">
        <f>YEAR(Table1[[#This Row],[BookingDate]])</f>
        <v>2024</v>
      </c>
      <c r="Y1162" t="str">
        <f>TEXT(Table1[[#This Row],[BookingDate]],"mmm")</f>
        <v>Oct</v>
      </c>
      <c r="Z1162" t="str">
        <f>TEXT(Table1[[#This Row],[BookingDate]],"mmm-yyy")</f>
        <v>Oct-2024</v>
      </c>
      <c r="AA1162" t="str">
        <f>IF(Table1[[#This Row],[ResolutionHours]]="","Pending",IF(Table1[[#This Row],[ResolutionHours]]&lt;=4,"0-4 Hours",IF(Table1[[#This Row],[ResolutionHours]]&lt;=8,"5-8 Hours",IF(Table1[[#This Row],[ResolutionHours]]&lt;=24,"9-24 Hours",IF(Table1[[#This Row],[ResolutionHours]]&lt;=48,"25-48 Hours","48+ Hours")))))</f>
        <v>25-48 Hours</v>
      </c>
      <c r="AB1162">
        <f>IF(Table1[[#This Row],[ResolutionHours]]="","",Table1[[#This Row],[ResolutionHours]]-Table1[[#This Row],[SLATargetHours]])</f>
        <v>-46.15</v>
      </c>
    </row>
    <row r="1163" spans="1:28" x14ac:dyDescent="0.25">
      <c r="A1163" t="s">
        <v>1805</v>
      </c>
      <c r="B1163" t="s">
        <v>1116</v>
      </c>
      <c r="C1163" s="1">
        <v>45574.795428240737</v>
      </c>
      <c r="D1163" t="s">
        <v>87</v>
      </c>
      <c r="E1163" t="s">
        <v>1131</v>
      </c>
      <c r="F1163" t="s">
        <v>38</v>
      </c>
      <c r="G1163" t="s">
        <v>1118</v>
      </c>
      <c r="H1163" t="s">
        <v>40</v>
      </c>
      <c r="I1163" t="s">
        <v>41</v>
      </c>
      <c r="J1163" t="s">
        <v>65</v>
      </c>
      <c r="K1163">
        <v>72</v>
      </c>
      <c r="L1163">
        <v>7.88</v>
      </c>
      <c r="M1163">
        <v>120.2</v>
      </c>
      <c r="N1163" s="1">
        <v>45579.803819641202</v>
      </c>
      <c r="O1163" t="s">
        <v>128</v>
      </c>
      <c r="P1163">
        <v>120.2</v>
      </c>
      <c r="Q1163" t="s">
        <v>58</v>
      </c>
      <c r="R1163" t="s">
        <v>67</v>
      </c>
      <c r="S1163" t="s">
        <v>68</v>
      </c>
      <c r="T1163" t="s">
        <v>85</v>
      </c>
      <c r="U1163" t="s">
        <v>49</v>
      </c>
      <c r="V1163" t="s">
        <v>49</v>
      </c>
      <c r="W1163" t="s">
        <v>128</v>
      </c>
      <c r="X1163">
        <f>YEAR(Table1[[#This Row],[BookingDate]])</f>
        <v>2024</v>
      </c>
      <c r="Y1163" t="str">
        <f>TEXT(Table1[[#This Row],[BookingDate]],"mmm")</f>
        <v>Oct</v>
      </c>
      <c r="Z1163" t="str">
        <f>TEXT(Table1[[#This Row],[BookingDate]],"mmm-yyy")</f>
        <v>Oct-2024</v>
      </c>
      <c r="AA1163" t="str">
        <f>IF(Table1[[#This Row],[ResolutionHours]]="","Pending",IF(Table1[[#This Row],[ResolutionHours]]&lt;=4,"0-4 Hours",IF(Table1[[#This Row],[ResolutionHours]]&lt;=8,"5-8 Hours",IF(Table1[[#This Row],[ResolutionHours]]&lt;=24,"9-24 Hours",IF(Table1[[#This Row],[ResolutionHours]]&lt;=48,"25-48 Hours","48+ Hours")))))</f>
        <v>48+ Hours</v>
      </c>
      <c r="AB1163">
        <f>IF(Table1[[#This Row],[ResolutionHours]]="","",Table1[[#This Row],[ResolutionHours]]-Table1[[#This Row],[SLATargetHours]])</f>
        <v>48.2</v>
      </c>
    </row>
    <row r="1164" spans="1:28" x14ac:dyDescent="0.25">
      <c r="A1164" t="s">
        <v>208</v>
      </c>
      <c r="B1164" t="s">
        <v>35</v>
      </c>
      <c r="C1164" s="1">
        <v>45575.246689814812</v>
      </c>
      <c r="D1164" t="s">
        <v>51</v>
      </c>
      <c r="E1164" t="s">
        <v>77</v>
      </c>
      <c r="F1164" t="s">
        <v>72</v>
      </c>
      <c r="G1164" t="s">
        <v>39</v>
      </c>
      <c r="H1164" t="s">
        <v>40</v>
      </c>
      <c r="I1164" t="s">
        <v>64</v>
      </c>
      <c r="J1164" t="s">
        <v>120</v>
      </c>
      <c r="K1164">
        <v>24</v>
      </c>
      <c r="L1164">
        <v>1.65</v>
      </c>
      <c r="M1164">
        <v>20.81</v>
      </c>
      <c r="N1164" s="1">
        <v>45576.113578993063</v>
      </c>
      <c r="O1164" t="s">
        <v>43</v>
      </c>
      <c r="P1164">
        <v>20.81</v>
      </c>
      <c r="Q1164" t="s">
        <v>44</v>
      </c>
      <c r="R1164" t="s">
        <v>67</v>
      </c>
      <c r="S1164" t="s">
        <v>46</v>
      </c>
      <c r="T1164" t="s">
        <v>85</v>
      </c>
      <c r="U1164" t="s">
        <v>49</v>
      </c>
      <c r="V1164" t="s">
        <v>48</v>
      </c>
      <c r="W1164" t="s">
        <v>43</v>
      </c>
      <c r="X1164">
        <f>YEAR(Table1[[#This Row],[BookingDate]])</f>
        <v>2024</v>
      </c>
      <c r="Y1164" t="str">
        <f>TEXT(Table1[[#This Row],[BookingDate]],"mmm")</f>
        <v>Oct</v>
      </c>
      <c r="Z1164" t="str">
        <f>TEXT(Table1[[#This Row],[BookingDate]],"mmm-yyy")</f>
        <v>Oct-2024</v>
      </c>
      <c r="AA1164" t="str">
        <f>IF(Table1[[#This Row],[ResolutionHours]]="","Pending",IF(Table1[[#This Row],[ResolutionHours]]&lt;=4,"0-4 Hours",IF(Table1[[#This Row],[ResolutionHours]]&lt;=8,"5-8 Hours",IF(Table1[[#This Row],[ResolutionHours]]&lt;=24,"9-24 Hours",IF(Table1[[#This Row],[ResolutionHours]]&lt;=48,"25-48 Hours","48+ Hours")))))</f>
        <v>9-24 Hours</v>
      </c>
      <c r="AB1164">
        <f>IF(Table1[[#This Row],[ResolutionHours]]="","",Table1[[#This Row],[ResolutionHours]]-Table1[[#This Row],[SLATargetHours]])</f>
        <v>-3.1900000000000013</v>
      </c>
    </row>
    <row r="1165" spans="1:28" x14ac:dyDescent="0.25">
      <c r="A1165" t="s">
        <v>3080</v>
      </c>
      <c r="B1165" t="s">
        <v>2126</v>
      </c>
      <c r="C1165" s="1">
        <v>45575.256666666668</v>
      </c>
      <c r="D1165" t="s">
        <v>36</v>
      </c>
      <c r="E1165" t="s">
        <v>2136</v>
      </c>
      <c r="F1165" t="s">
        <v>130</v>
      </c>
      <c r="G1165" t="s">
        <v>2128</v>
      </c>
      <c r="H1165" t="s">
        <v>40</v>
      </c>
      <c r="I1165" t="s">
        <v>73</v>
      </c>
      <c r="J1165" t="s">
        <v>74</v>
      </c>
      <c r="K1165">
        <v>48</v>
      </c>
      <c r="L1165">
        <v>6.4</v>
      </c>
      <c r="M1165">
        <v>13.45</v>
      </c>
      <c r="N1165" s="1">
        <v>45575.816881412044</v>
      </c>
      <c r="O1165" t="s">
        <v>43</v>
      </c>
      <c r="P1165">
        <v>13.45</v>
      </c>
      <c r="Q1165" t="s">
        <v>66</v>
      </c>
      <c r="R1165" t="s">
        <v>92</v>
      </c>
      <c r="S1165" t="s">
        <v>60</v>
      </c>
      <c r="T1165" t="s">
        <v>47</v>
      </c>
      <c r="U1165" t="s">
        <v>49</v>
      </c>
      <c r="V1165" t="s">
        <v>49</v>
      </c>
      <c r="W1165" t="s">
        <v>43</v>
      </c>
      <c r="X1165">
        <f>YEAR(Table1[[#This Row],[BookingDate]])</f>
        <v>2024</v>
      </c>
      <c r="Y1165" t="str">
        <f>TEXT(Table1[[#This Row],[BookingDate]],"mmm")</f>
        <v>Oct</v>
      </c>
      <c r="Z1165" t="str">
        <f>TEXT(Table1[[#This Row],[BookingDate]],"mmm-yyy")</f>
        <v>Oct-2024</v>
      </c>
      <c r="AA1165" t="str">
        <f>IF(Table1[[#This Row],[ResolutionHours]]="","Pending",IF(Table1[[#This Row],[ResolutionHours]]&lt;=4,"0-4 Hours",IF(Table1[[#This Row],[ResolutionHours]]&lt;=8,"5-8 Hours",IF(Table1[[#This Row],[ResolutionHours]]&lt;=24,"9-24 Hours",IF(Table1[[#This Row],[ResolutionHours]]&lt;=48,"25-48 Hours","48+ Hours")))))</f>
        <v>9-24 Hours</v>
      </c>
      <c r="AB1165">
        <f>IF(Table1[[#This Row],[ResolutionHours]]="","",Table1[[#This Row],[ResolutionHours]]-Table1[[#This Row],[SLATargetHours]])</f>
        <v>-34.549999999999997</v>
      </c>
    </row>
    <row r="1166" spans="1:28" x14ac:dyDescent="0.25">
      <c r="A1166" t="s">
        <v>2955</v>
      </c>
      <c r="B1166" t="s">
        <v>2126</v>
      </c>
      <c r="C1166" s="1">
        <v>45575.569953703707</v>
      </c>
      <c r="D1166" t="s">
        <v>51</v>
      </c>
      <c r="E1166" t="s">
        <v>2134</v>
      </c>
      <c r="F1166" t="s">
        <v>72</v>
      </c>
      <c r="G1166" t="s">
        <v>2128</v>
      </c>
      <c r="H1166" t="s">
        <v>54</v>
      </c>
      <c r="I1166" t="s">
        <v>73</v>
      </c>
      <c r="J1166" t="s">
        <v>157</v>
      </c>
      <c r="K1166">
        <v>24</v>
      </c>
      <c r="L1166">
        <v>3.96</v>
      </c>
      <c r="N1166" s="1"/>
      <c r="O1166" t="s">
        <v>57</v>
      </c>
      <c r="P1166">
        <v>10714.32</v>
      </c>
      <c r="Q1166" t="s">
        <v>66</v>
      </c>
      <c r="R1166" t="s">
        <v>59</v>
      </c>
      <c r="S1166" t="s">
        <v>68</v>
      </c>
      <c r="T1166" t="s">
        <v>121</v>
      </c>
      <c r="U1166" t="s">
        <v>49</v>
      </c>
      <c r="V1166" t="s">
        <v>49</v>
      </c>
      <c r="W1166" t="s">
        <v>57</v>
      </c>
      <c r="X1166">
        <f>YEAR(Table1[[#This Row],[BookingDate]])</f>
        <v>2024</v>
      </c>
      <c r="Y1166" t="str">
        <f>TEXT(Table1[[#This Row],[BookingDate]],"mmm")</f>
        <v>Oct</v>
      </c>
      <c r="Z1166" t="str">
        <f>TEXT(Table1[[#This Row],[BookingDate]],"mmm-yyy")</f>
        <v>Oct-2024</v>
      </c>
      <c r="AA1166" t="str">
        <f>IF(Table1[[#This Row],[ResolutionHours]]="","Pending",IF(Table1[[#This Row],[ResolutionHours]]&lt;=4,"0-4 Hours",IF(Table1[[#This Row],[ResolutionHours]]&lt;=8,"5-8 Hours",IF(Table1[[#This Row],[ResolutionHours]]&lt;=24,"9-24 Hours",IF(Table1[[#This Row],[ResolutionHours]]&lt;=48,"25-48 Hours","48+ Hours")))))</f>
        <v>Pending</v>
      </c>
      <c r="AB1166" t="str">
        <f>IF(Table1[[#This Row],[ResolutionHours]]="","",Table1[[#This Row],[ResolutionHours]]-Table1[[#This Row],[SLATargetHours]])</f>
        <v/>
      </c>
    </row>
    <row r="1167" spans="1:28" x14ac:dyDescent="0.25">
      <c r="A1167" t="s">
        <v>2092</v>
      </c>
      <c r="B1167" t="s">
        <v>1116</v>
      </c>
      <c r="C1167" s="1">
        <v>45576.071226851847</v>
      </c>
      <c r="D1167" t="s">
        <v>51</v>
      </c>
      <c r="E1167" t="s">
        <v>1120</v>
      </c>
      <c r="F1167" t="s">
        <v>53</v>
      </c>
      <c r="G1167" t="s">
        <v>1118</v>
      </c>
      <c r="H1167" t="s">
        <v>40</v>
      </c>
      <c r="I1167" t="s">
        <v>55</v>
      </c>
      <c r="J1167" t="s">
        <v>78</v>
      </c>
      <c r="K1167">
        <v>24</v>
      </c>
      <c r="L1167">
        <v>1.02</v>
      </c>
      <c r="M1167">
        <v>5.3</v>
      </c>
      <c r="N1167" s="1">
        <v>45576.291976678243</v>
      </c>
      <c r="O1167" t="s">
        <v>43</v>
      </c>
      <c r="P1167">
        <v>5.3</v>
      </c>
      <c r="Q1167" t="s">
        <v>58</v>
      </c>
      <c r="R1167" t="s">
        <v>92</v>
      </c>
      <c r="S1167" t="s">
        <v>79</v>
      </c>
      <c r="T1167" t="s">
        <v>61</v>
      </c>
      <c r="U1167" t="s">
        <v>48</v>
      </c>
      <c r="V1167" t="s">
        <v>49</v>
      </c>
      <c r="W1167" t="s">
        <v>43</v>
      </c>
      <c r="X1167">
        <f>YEAR(Table1[[#This Row],[BookingDate]])</f>
        <v>2024</v>
      </c>
      <c r="Y1167" t="str">
        <f>TEXT(Table1[[#This Row],[BookingDate]],"mmm")</f>
        <v>Oct</v>
      </c>
      <c r="Z1167" t="str">
        <f>TEXT(Table1[[#This Row],[BookingDate]],"mmm-yyy")</f>
        <v>Oct-2024</v>
      </c>
      <c r="AA1167" t="str">
        <f>IF(Table1[[#This Row],[ResolutionHours]]="","Pending",IF(Table1[[#This Row],[ResolutionHours]]&lt;=4,"0-4 Hours",IF(Table1[[#This Row],[ResolutionHours]]&lt;=8,"5-8 Hours",IF(Table1[[#This Row],[ResolutionHours]]&lt;=24,"9-24 Hours",IF(Table1[[#This Row],[ResolutionHours]]&lt;=48,"25-48 Hours","48+ Hours")))))</f>
        <v>5-8 Hours</v>
      </c>
      <c r="AB1167">
        <f>IF(Table1[[#This Row],[ResolutionHours]]="","",Table1[[#This Row],[ResolutionHours]]-Table1[[#This Row],[SLATargetHours]])</f>
        <v>-18.7</v>
      </c>
    </row>
    <row r="1168" spans="1:28" x14ac:dyDescent="0.25">
      <c r="A1168" t="s">
        <v>2816</v>
      </c>
      <c r="B1168" t="s">
        <v>2126</v>
      </c>
      <c r="C1168" s="1">
        <v>45576.14472222222</v>
      </c>
      <c r="D1168" t="s">
        <v>87</v>
      </c>
      <c r="E1168" t="s">
        <v>2153</v>
      </c>
      <c r="F1168" t="s">
        <v>38</v>
      </c>
      <c r="G1168" t="s">
        <v>2128</v>
      </c>
      <c r="H1168" t="s">
        <v>54</v>
      </c>
      <c r="I1168" t="s">
        <v>41</v>
      </c>
      <c r="J1168" t="s">
        <v>132</v>
      </c>
      <c r="K1168">
        <v>72</v>
      </c>
      <c r="L1168">
        <v>4.68</v>
      </c>
      <c r="N1168" s="1"/>
      <c r="O1168" t="s">
        <v>57</v>
      </c>
      <c r="P1168">
        <v>10700.53</v>
      </c>
      <c r="Q1168" t="s">
        <v>66</v>
      </c>
      <c r="R1168" t="s">
        <v>92</v>
      </c>
      <c r="S1168" t="s">
        <v>46</v>
      </c>
      <c r="T1168" t="s">
        <v>97</v>
      </c>
      <c r="U1168" t="s">
        <v>49</v>
      </c>
      <c r="V1168" t="s">
        <v>49</v>
      </c>
      <c r="W1168" t="s">
        <v>57</v>
      </c>
      <c r="X1168">
        <f>YEAR(Table1[[#This Row],[BookingDate]])</f>
        <v>2024</v>
      </c>
      <c r="Y1168" t="str">
        <f>TEXT(Table1[[#This Row],[BookingDate]],"mmm")</f>
        <v>Oct</v>
      </c>
      <c r="Z1168" t="str">
        <f>TEXT(Table1[[#This Row],[BookingDate]],"mmm-yyy")</f>
        <v>Oct-2024</v>
      </c>
      <c r="AA1168" t="str">
        <f>IF(Table1[[#This Row],[ResolutionHours]]="","Pending",IF(Table1[[#This Row],[ResolutionHours]]&lt;=4,"0-4 Hours",IF(Table1[[#This Row],[ResolutionHours]]&lt;=8,"5-8 Hours",IF(Table1[[#This Row],[ResolutionHours]]&lt;=24,"9-24 Hours",IF(Table1[[#This Row],[ResolutionHours]]&lt;=48,"25-48 Hours","48+ Hours")))))</f>
        <v>Pending</v>
      </c>
      <c r="AB1168" t="str">
        <f>IF(Table1[[#This Row],[ResolutionHours]]="","",Table1[[#This Row],[ResolutionHours]]-Table1[[#This Row],[SLATargetHours]])</f>
        <v/>
      </c>
    </row>
    <row r="1169" spans="1:28" x14ac:dyDescent="0.25">
      <c r="A1169" t="s">
        <v>2946</v>
      </c>
      <c r="B1169" t="s">
        <v>2126</v>
      </c>
      <c r="C1169" s="1">
        <v>45576.153078703697</v>
      </c>
      <c r="D1169" t="s">
        <v>36</v>
      </c>
      <c r="E1169" t="s">
        <v>2136</v>
      </c>
      <c r="F1169" t="s">
        <v>72</v>
      </c>
      <c r="G1169" t="s">
        <v>2128</v>
      </c>
      <c r="H1169" t="s">
        <v>136</v>
      </c>
      <c r="I1169" t="s">
        <v>82</v>
      </c>
      <c r="J1169" t="s">
        <v>118</v>
      </c>
      <c r="K1169">
        <v>48</v>
      </c>
      <c r="L1169">
        <v>1.37</v>
      </c>
      <c r="N1169" s="1"/>
      <c r="O1169" t="s">
        <v>57</v>
      </c>
      <c r="P1169">
        <v>10700.33</v>
      </c>
      <c r="Q1169" t="s">
        <v>44</v>
      </c>
      <c r="R1169" t="s">
        <v>45</v>
      </c>
      <c r="S1169" t="s">
        <v>96</v>
      </c>
      <c r="T1169" t="s">
        <v>61</v>
      </c>
      <c r="U1169" t="s">
        <v>49</v>
      </c>
      <c r="V1169" t="s">
        <v>49</v>
      </c>
      <c r="W1169" t="s">
        <v>57</v>
      </c>
      <c r="X1169">
        <f>YEAR(Table1[[#This Row],[BookingDate]])</f>
        <v>2024</v>
      </c>
      <c r="Y1169" t="str">
        <f>TEXT(Table1[[#This Row],[BookingDate]],"mmm")</f>
        <v>Oct</v>
      </c>
      <c r="Z1169" t="str">
        <f>TEXT(Table1[[#This Row],[BookingDate]],"mmm-yyy")</f>
        <v>Oct-2024</v>
      </c>
      <c r="AA1169" t="str">
        <f>IF(Table1[[#This Row],[ResolutionHours]]="","Pending",IF(Table1[[#This Row],[ResolutionHours]]&lt;=4,"0-4 Hours",IF(Table1[[#This Row],[ResolutionHours]]&lt;=8,"5-8 Hours",IF(Table1[[#This Row],[ResolutionHours]]&lt;=24,"9-24 Hours",IF(Table1[[#This Row],[ResolutionHours]]&lt;=48,"25-48 Hours","48+ Hours")))))</f>
        <v>Pending</v>
      </c>
      <c r="AB1169" t="str">
        <f>IF(Table1[[#This Row],[ResolutionHours]]="","",Table1[[#This Row],[ResolutionHours]]-Table1[[#This Row],[SLATargetHours]])</f>
        <v/>
      </c>
    </row>
    <row r="1170" spans="1:28" x14ac:dyDescent="0.25">
      <c r="A1170" t="s">
        <v>1956</v>
      </c>
      <c r="B1170" t="s">
        <v>1116</v>
      </c>
      <c r="C1170" s="1">
        <v>45576.259594907409</v>
      </c>
      <c r="D1170" t="s">
        <v>36</v>
      </c>
      <c r="E1170" t="s">
        <v>1126</v>
      </c>
      <c r="F1170" t="s">
        <v>130</v>
      </c>
      <c r="G1170" t="s">
        <v>1118</v>
      </c>
      <c r="H1170" t="s">
        <v>109</v>
      </c>
      <c r="I1170" t="s">
        <v>73</v>
      </c>
      <c r="J1170" t="s">
        <v>132</v>
      </c>
      <c r="K1170">
        <v>48</v>
      </c>
      <c r="L1170">
        <v>10.9</v>
      </c>
      <c r="M1170">
        <v>24.03</v>
      </c>
      <c r="N1170" s="1">
        <v>45577.260720115737</v>
      </c>
      <c r="O1170" t="s">
        <v>43</v>
      </c>
      <c r="P1170">
        <v>24.03</v>
      </c>
      <c r="Q1170" t="s">
        <v>58</v>
      </c>
      <c r="R1170" t="s">
        <v>45</v>
      </c>
      <c r="S1170" t="s">
        <v>60</v>
      </c>
      <c r="T1170" t="s">
        <v>85</v>
      </c>
      <c r="U1170" t="s">
        <v>49</v>
      </c>
      <c r="V1170" t="s">
        <v>49</v>
      </c>
      <c r="W1170" t="s">
        <v>43</v>
      </c>
      <c r="X1170">
        <f>YEAR(Table1[[#This Row],[BookingDate]])</f>
        <v>2024</v>
      </c>
      <c r="Y1170" t="str">
        <f>TEXT(Table1[[#This Row],[BookingDate]],"mmm")</f>
        <v>Oct</v>
      </c>
      <c r="Z1170" t="str">
        <f>TEXT(Table1[[#This Row],[BookingDate]],"mmm-yyy")</f>
        <v>Oct-2024</v>
      </c>
      <c r="AA1170" t="str">
        <f>IF(Table1[[#This Row],[ResolutionHours]]="","Pending",IF(Table1[[#This Row],[ResolutionHours]]&lt;=4,"0-4 Hours",IF(Table1[[#This Row],[ResolutionHours]]&lt;=8,"5-8 Hours",IF(Table1[[#This Row],[ResolutionHours]]&lt;=24,"9-24 Hours",IF(Table1[[#This Row],[ResolutionHours]]&lt;=48,"25-48 Hours","48+ Hours")))))</f>
        <v>25-48 Hours</v>
      </c>
      <c r="AB1170">
        <f>IF(Table1[[#This Row],[ResolutionHours]]="","",Table1[[#This Row],[ResolutionHours]]-Table1[[#This Row],[SLATargetHours]])</f>
        <v>-23.97</v>
      </c>
    </row>
    <row r="1171" spans="1:28" x14ac:dyDescent="0.25">
      <c r="A1171" t="s">
        <v>2040</v>
      </c>
      <c r="B1171" t="s">
        <v>1116</v>
      </c>
      <c r="C1171" s="1">
        <v>45577.075127314813</v>
      </c>
      <c r="D1171" t="s">
        <v>36</v>
      </c>
      <c r="E1171" t="s">
        <v>1120</v>
      </c>
      <c r="F1171" t="s">
        <v>90</v>
      </c>
      <c r="G1171" t="s">
        <v>1118</v>
      </c>
      <c r="H1171" t="s">
        <v>40</v>
      </c>
      <c r="I1171" t="s">
        <v>41</v>
      </c>
      <c r="J1171" t="s">
        <v>110</v>
      </c>
      <c r="K1171">
        <v>48</v>
      </c>
      <c r="L1171">
        <v>5.33</v>
      </c>
      <c r="M1171">
        <v>5.49</v>
      </c>
      <c r="N1171" s="1">
        <v>45577.303741041673</v>
      </c>
      <c r="O1171" t="s">
        <v>43</v>
      </c>
      <c r="P1171">
        <v>5.49</v>
      </c>
      <c r="Q1171" t="s">
        <v>66</v>
      </c>
      <c r="R1171" t="s">
        <v>59</v>
      </c>
      <c r="S1171" t="s">
        <v>79</v>
      </c>
      <c r="T1171" t="s">
        <v>69</v>
      </c>
      <c r="U1171" t="s">
        <v>49</v>
      </c>
      <c r="V1171" t="s">
        <v>49</v>
      </c>
      <c r="W1171" t="s">
        <v>43</v>
      </c>
      <c r="X1171">
        <f>YEAR(Table1[[#This Row],[BookingDate]])</f>
        <v>2024</v>
      </c>
      <c r="Y1171" t="str">
        <f>TEXT(Table1[[#This Row],[BookingDate]],"mmm")</f>
        <v>Oct</v>
      </c>
      <c r="Z1171" t="str">
        <f>TEXT(Table1[[#This Row],[BookingDate]],"mmm-yyy")</f>
        <v>Oct-2024</v>
      </c>
      <c r="AA1171" t="str">
        <f>IF(Table1[[#This Row],[ResolutionHours]]="","Pending",IF(Table1[[#This Row],[ResolutionHours]]&lt;=4,"0-4 Hours",IF(Table1[[#This Row],[ResolutionHours]]&lt;=8,"5-8 Hours",IF(Table1[[#This Row],[ResolutionHours]]&lt;=24,"9-24 Hours",IF(Table1[[#This Row],[ResolutionHours]]&lt;=48,"25-48 Hours","48+ Hours")))))</f>
        <v>5-8 Hours</v>
      </c>
      <c r="AB1171">
        <f>IF(Table1[[#This Row],[ResolutionHours]]="","",Table1[[#This Row],[ResolutionHours]]-Table1[[#This Row],[SLATargetHours]])</f>
        <v>-42.51</v>
      </c>
    </row>
    <row r="1172" spans="1:28" x14ac:dyDescent="0.25">
      <c r="A1172" t="s">
        <v>1154</v>
      </c>
      <c r="B1172" t="s">
        <v>1116</v>
      </c>
      <c r="C1172" s="1">
        <v>45577.497141203698</v>
      </c>
      <c r="D1172" t="s">
        <v>51</v>
      </c>
      <c r="E1172" t="s">
        <v>1134</v>
      </c>
      <c r="F1172" t="s">
        <v>130</v>
      </c>
      <c r="G1172" t="s">
        <v>1118</v>
      </c>
      <c r="H1172" t="s">
        <v>40</v>
      </c>
      <c r="I1172" t="s">
        <v>82</v>
      </c>
      <c r="J1172" t="s">
        <v>91</v>
      </c>
      <c r="K1172">
        <v>24</v>
      </c>
      <c r="L1172">
        <v>2.95</v>
      </c>
      <c r="M1172">
        <v>9.4600000000000009</v>
      </c>
      <c r="N1172" s="1">
        <v>45577.89141246528</v>
      </c>
      <c r="O1172" t="s">
        <v>43</v>
      </c>
      <c r="P1172">
        <v>9.4600000000000009</v>
      </c>
      <c r="Q1172" t="s">
        <v>44</v>
      </c>
      <c r="R1172" t="s">
        <v>45</v>
      </c>
      <c r="S1172" t="s">
        <v>68</v>
      </c>
      <c r="T1172" t="s">
        <v>75</v>
      </c>
      <c r="U1172" t="s">
        <v>49</v>
      </c>
      <c r="V1172" t="s">
        <v>49</v>
      </c>
      <c r="W1172" t="s">
        <v>43</v>
      </c>
      <c r="X1172">
        <f>YEAR(Table1[[#This Row],[BookingDate]])</f>
        <v>2024</v>
      </c>
      <c r="Y1172" t="str">
        <f>TEXT(Table1[[#This Row],[BookingDate]],"mmm")</f>
        <v>Oct</v>
      </c>
      <c r="Z1172" t="str">
        <f>TEXT(Table1[[#This Row],[BookingDate]],"mmm-yyy")</f>
        <v>Oct-2024</v>
      </c>
      <c r="AA1172" t="str">
        <f>IF(Table1[[#This Row],[ResolutionHours]]="","Pending",IF(Table1[[#This Row],[ResolutionHours]]&lt;=4,"0-4 Hours",IF(Table1[[#This Row],[ResolutionHours]]&lt;=8,"5-8 Hours",IF(Table1[[#This Row],[ResolutionHours]]&lt;=24,"9-24 Hours",IF(Table1[[#This Row],[ResolutionHours]]&lt;=48,"25-48 Hours","48+ Hours")))))</f>
        <v>9-24 Hours</v>
      </c>
      <c r="AB1172">
        <f>IF(Table1[[#This Row],[ResolutionHours]]="","",Table1[[#This Row],[ResolutionHours]]-Table1[[#This Row],[SLATargetHours]])</f>
        <v>-14.54</v>
      </c>
    </row>
    <row r="1173" spans="1:28" x14ac:dyDescent="0.25">
      <c r="A1173" t="s">
        <v>2835</v>
      </c>
      <c r="B1173" t="s">
        <v>2126</v>
      </c>
      <c r="C1173" s="1">
        <v>45577.592129629629</v>
      </c>
      <c r="D1173" t="s">
        <v>36</v>
      </c>
      <c r="E1173" t="s">
        <v>2130</v>
      </c>
      <c r="F1173" t="s">
        <v>53</v>
      </c>
      <c r="G1173" t="s">
        <v>2128</v>
      </c>
      <c r="H1173" t="s">
        <v>40</v>
      </c>
      <c r="I1173" t="s">
        <v>41</v>
      </c>
      <c r="J1173" t="s">
        <v>91</v>
      </c>
      <c r="K1173">
        <v>48</v>
      </c>
      <c r="L1173">
        <v>3.06</v>
      </c>
      <c r="M1173">
        <v>46.09</v>
      </c>
      <c r="N1173" s="1">
        <v>45579.512479351863</v>
      </c>
      <c r="O1173" t="s">
        <v>43</v>
      </c>
      <c r="P1173">
        <v>46.09</v>
      </c>
      <c r="Q1173" t="s">
        <v>66</v>
      </c>
      <c r="R1173" t="s">
        <v>92</v>
      </c>
      <c r="S1173" t="s">
        <v>68</v>
      </c>
      <c r="T1173" t="s">
        <v>115</v>
      </c>
      <c r="U1173" t="s">
        <v>49</v>
      </c>
      <c r="V1173" t="s">
        <v>49</v>
      </c>
      <c r="W1173" t="s">
        <v>43</v>
      </c>
      <c r="X1173">
        <f>YEAR(Table1[[#This Row],[BookingDate]])</f>
        <v>2024</v>
      </c>
      <c r="Y1173" t="str">
        <f>TEXT(Table1[[#This Row],[BookingDate]],"mmm")</f>
        <v>Oct</v>
      </c>
      <c r="Z1173" t="str">
        <f>TEXT(Table1[[#This Row],[BookingDate]],"mmm-yyy")</f>
        <v>Oct-2024</v>
      </c>
      <c r="AA1173" t="str">
        <f>IF(Table1[[#This Row],[ResolutionHours]]="","Pending",IF(Table1[[#This Row],[ResolutionHours]]&lt;=4,"0-4 Hours",IF(Table1[[#This Row],[ResolutionHours]]&lt;=8,"5-8 Hours",IF(Table1[[#This Row],[ResolutionHours]]&lt;=24,"9-24 Hours",IF(Table1[[#This Row],[ResolutionHours]]&lt;=48,"25-48 Hours","48+ Hours")))))</f>
        <v>25-48 Hours</v>
      </c>
      <c r="AB1173">
        <f>IF(Table1[[#This Row],[ResolutionHours]]="","",Table1[[#This Row],[ResolutionHours]]-Table1[[#This Row],[SLATargetHours]])</f>
        <v>-1.9099999999999966</v>
      </c>
    </row>
    <row r="1174" spans="1:28" x14ac:dyDescent="0.25">
      <c r="A1174" t="s">
        <v>923</v>
      </c>
      <c r="B1174" t="s">
        <v>35</v>
      </c>
      <c r="C1174" s="1">
        <v>45577.767245370371</v>
      </c>
      <c r="D1174" t="s">
        <v>51</v>
      </c>
      <c r="E1174" t="s">
        <v>77</v>
      </c>
      <c r="F1174" t="s">
        <v>90</v>
      </c>
      <c r="G1174" t="s">
        <v>39</v>
      </c>
      <c r="H1174" t="s">
        <v>54</v>
      </c>
      <c r="I1174" t="s">
        <v>82</v>
      </c>
      <c r="J1174" t="s">
        <v>56</v>
      </c>
      <c r="K1174">
        <v>24</v>
      </c>
      <c r="L1174">
        <v>2.87</v>
      </c>
      <c r="N1174" s="1"/>
      <c r="O1174" t="s">
        <v>57</v>
      </c>
      <c r="P1174">
        <v>10661.59</v>
      </c>
      <c r="Q1174" t="s">
        <v>44</v>
      </c>
      <c r="R1174" t="s">
        <v>114</v>
      </c>
      <c r="S1174" t="s">
        <v>46</v>
      </c>
      <c r="T1174" t="s">
        <v>93</v>
      </c>
      <c r="U1174" t="s">
        <v>49</v>
      </c>
      <c r="V1174" t="s">
        <v>49</v>
      </c>
      <c r="W1174" t="s">
        <v>57</v>
      </c>
      <c r="X1174">
        <f>YEAR(Table1[[#This Row],[BookingDate]])</f>
        <v>2024</v>
      </c>
      <c r="Y1174" t="str">
        <f>TEXT(Table1[[#This Row],[BookingDate]],"mmm")</f>
        <v>Oct</v>
      </c>
      <c r="Z1174" t="str">
        <f>TEXT(Table1[[#This Row],[BookingDate]],"mmm-yyy")</f>
        <v>Oct-2024</v>
      </c>
      <c r="AA1174" t="str">
        <f>IF(Table1[[#This Row],[ResolutionHours]]="","Pending",IF(Table1[[#This Row],[ResolutionHours]]&lt;=4,"0-4 Hours",IF(Table1[[#This Row],[ResolutionHours]]&lt;=8,"5-8 Hours",IF(Table1[[#This Row],[ResolutionHours]]&lt;=24,"9-24 Hours",IF(Table1[[#This Row],[ResolutionHours]]&lt;=48,"25-48 Hours","48+ Hours")))))</f>
        <v>Pending</v>
      </c>
      <c r="AB1174" t="str">
        <f>IF(Table1[[#This Row],[ResolutionHours]]="","",Table1[[#This Row],[ResolutionHours]]-Table1[[#This Row],[SLATargetHours]])</f>
        <v/>
      </c>
    </row>
    <row r="1175" spans="1:28" x14ac:dyDescent="0.25">
      <c r="A1175" t="s">
        <v>2363</v>
      </c>
      <c r="B1175" t="s">
        <v>2126</v>
      </c>
      <c r="C1175" s="1">
        <v>45577.925416666672</v>
      </c>
      <c r="D1175" t="s">
        <v>51</v>
      </c>
      <c r="E1175" t="s">
        <v>2136</v>
      </c>
      <c r="F1175" t="s">
        <v>95</v>
      </c>
      <c r="G1175" t="s">
        <v>2128</v>
      </c>
      <c r="H1175" t="s">
        <v>136</v>
      </c>
      <c r="I1175" t="s">
        <v>82</v>
      </c>
      <c r="J1175" t="s">
        <v>157</v>
      </c>
      <c r="K1175">
        <v>24</v>
      </c>
      <c r="L1175">
        <v>0.62</v>
      </c>
      <c r="N1175" s="1"/>
      <c r="O1175" t="s">
        <v>57</v>
      </c>
      <c r="P1175">
        <v>10657.79</v>
      </c>
      <c r="Q1175" t="s">
        <v>66</v>
      </c>
      <c r="R1175" t="s">
        <v>114</v>
      </c>
      <c r="S1175" t="s">
        <v>79</v>
      </c>
      <c r="T1175" t="s">
        <v>61</v>
      </c>
      <c r="U1175" t="s">
        <v>49</v>
      </c>
      <c r="V1175" t="s">
        <v>48</v>
      </c>
      <c r="W1175" t="s">
        <v>57</v>
      </c>
      <c r="X1175">
        <f>YEAR(Table1[[#This Row],[BookingDate]])</f>
        <v>2024</v>
      </c>
      <c r="Y1175" t="str">
        <f>TEXT(Table1[[#This Row],[BookingDate]],"mmm")</f>
        <v>Oct</v>
      </c>
      <c r="Z1175" t="str">
        <f>TEXT(Table1[[#This Row],[BookingDate]],"mmm-yyy")</f>
        <v>Oct-2024</v>
      </c>
      <c r="AA1175" t="str">
        <f>IF(Table1[[#This Row],[ResolutionHours]]="","Pending",IF(Table1[[#This Row],[ResolutionHours]]&lt;=4,"0-4 Hours",IF(Table1[[#This Row],[ResolutionHours]]&lt;=8,"5-8 Hours",IF(Table1[[#This Row],[ResolutionHours]]&lt;=24,"9-24 Hours",IF(Table1[[#This Row],[ResolutionHours]]&lt;=48,"25-48 Hours","48+ Hours")))))</f>
        <v>Pending</v>
      </c>
      <c r="AB1175" t="str">
        <f>IF(Table1[[#This Row],[ResolutionHours]]="","",Table1[[#This Row],[ResolutionHours]]-Table1[[#This Row],[SLATargetHours]])</f>
        <v/>
      </c>
    </row>
    <row r="1176" spans="1:28" x14ac:dyDescent="0.25">
      <c r="A1176" t="s">
        <v>1617</v>
      </c>
      <c r="B1176" t="s">
        <v>1116</v>
      </c>
      <c r="C1176" s="1">
        <v>45578.133738425917</v>
      </c>
      <c r="D1176" t="s">
        <v>36</v>
      </c>
      <c r="E1176" t="s">
        <v>1126</v>
      </c>
      <c r="F1176" t="s">
        <v>90</v>
      </c>
      <c r="G1176" t="s">
        <v>1118</v>
      </c>
      <c r="H1176" t="s">
        <v>54</v>
      </c>
      <c r="I1176" t="s">
        <v>73</v>
      </c>
      <c r="J1176" t="s">
        <v>106</v>
      </c>
      <c r="K1176">
        <v>48</v>
      </c>
      <c r="L1176">
        <v>1.9</v>
      </c>
      <c r="N1176" s="1"/>
      <c r="O1176" t="s">
        <v>57</v>
      </c>
      <c r="P1176">
        <v>10652.79</v>
      </c>
      <c r="Q1176" t="s">
        <v>44</v>
      </c>
      <c r="R1176" t="s">
        <v>67</v>
      </c>
      <c r="S1176" t="s">
        <v>46</v>
      </c>
      <c r="T1176" t="s">
        <v>61</v>
      </c>
      <c r="U1176" t="s">
        <v>49</v>
      </c>
      <c r="V1176" t="s">
        <v>49</v>
      </c>
      <c r="W1176" t="s">
        <v>57</v>
      </c>
      <c r="X1176">
        <f>YEAR(Table1[[#This Row],[BookingDate]])</f>
        <v>2024</v>
      </c>
      <c r="Y1176" t="str">
        <f>TEXT(Table1[[#This Row],[BookingDate]],"mmm")</f>
        <v>Oct</v>
      </c>
      <c r="Z1176" t="str">
        <f>TEXT(Table1[[#This Row],[BookingDate]],"mmm-yyy")</f>
        <v>Oct-2024</v>
      </c>
      <c r="AA1176" t="str">
        <f>IF(Table1[[#This Row],[ResolutionHours]]="","Pending",IF(Table1[[#This Row],[ResolutionHours]]&lt;=4,"0-4 Hours",IF(Table1[[#This Row],[ResolutionHours]]&lt;=8,"5-8 Hours",IF(Table1[[#This Row],[ResolutionHours]]&lt;=24,"9-24 Hours",IF(Table1[[#This Row],[ResolutionHours]]&lt;=48,"25-48 Hours","48+ Hours")))))</f>
        <v>Pending</v>
      </c>
      <c r="AB1176" t="str">
        <f>IF(Table1[[#This Row],[ResolutionHours]]="","",Table1[[#This Row],[ResolutionHours]]-Table1[[#This Row],[SLATargetHours]])</f>
        <v/>
      </c>
    </row>
    <row r="1177" spans="1:28" x14ac:dyDescent="0.25">
      <c r="A1177" t="s">
        <v>2752</v>
      </c>
      <c r="B1177" t="s">
        <v>2126</v>
      </c>
      <c r="C1177" s="1">
        <v>45578.332407407397</v>
      </c>
      <c r="D1177" t="s">
        <v>51</v>
      </c>
      <c r="E1177" t="s">
        <v>2138</v>
      </c>
      <c r="F1177" t="s">
        <v>130</v>
      </c>
      <c r="G1177" t="s">
        <v>2128</v>
      </c>
      <c r="H1177" t="s">
        <v>54</v>
      </c>
      <c r="I1177" t="s">
        <v>55</v>
      </c>
      <c r="J1177" t="s">
        <v>56</v>
      </c>
      <c r="K1177">
        <v>24</v>
      </c>
      <c r="L1177">
        <v>1.86</v>
      </c>
      <c r="N1177" s="1"/>
      <c r="O1177" t="s">
        <v>57</v>
      </c>
      <c r="P1177">
        <v>10648.02</v>
      </c>
      <c r="Q1177" t="s">
        <v>44</v>
      </c>
      <c r="R1177" t="s">
        <v>92</v>
      </c>
      <c r="S1177" t="s">
        <v>68</v>
      </c>
      <c r="T1177" t="s">
        <v>75</v>
      </c>
      <c r="U1177" t="s">
        <v>49</v>
      </c>
      <c r="V1177" t="s">
        <v>49</v>
      </c>
      <c r="W1177" t="s">
        <v>57</v>
      </c>
      <c r="X1177">
        <f>YEAR(Table1[[#This Row],[BookingDate]])</f>
        <v>2024</v>
      </c>
      <c r="Y1177" t="str">
        <f>TEXT(Table1[[#This Row],[BookingDate]],"mmm")</f>
        <v>Oct</v>
      </c>
      <c r="Z1177" t="str">
        <f>TEXT(Table1[[#This Row],[BookingDate]],"mmm-yyy")</f>
        <v>Oct-2024</v>
      </c>
      <c r="AA1177" t="str">
        <f>IF(Table1[[#This Row],[ResolutionHours]]="","Pending",IF(Table1[[#This Row],[ResolutionHours]]&lt;=4,"0-4 Hours",IF(Table1[[#This Row],[ResolutionHours]]&lt;=8,"5-8 Hours",IF(Table1[[#This Row],[ResolutionHours]]&lt;=24,"9-24 Hours",IF(Table1[[#This Row],[ResolutionHours]]&lt;=48,"25-48 Hours","48+ Hours")))))</f>
        <v>Pending</v>
      </c>
      <c r="AB1177" t="str">
        <f>IF(Table1[[#This Row],[ResolutionHours]]="","",Table1[[#This Row],[ResolutionHours]]-Table1[[#This Row],[SLATargetHours]])</f>
        <v/>
      </c>
    </row>
    <row r="1178" spans="1:28" x14ac:dyDescent="0.25">
      <c r="A1178" t="s">
        <v>2367</v>
      </c>
      <c r="B1178" t="s">
        <v>2126</v>
      </c>
      <c r="C1178" s="1">
        <v>45578.885231481479</v>
      </c>
      <c r="D1178" t="s">
        <v>87</v>
      </c>
      <c r="E1178" t="s">
        <v>2130</v>
      </c>
      <c r="F1178" t="s">
        <v>126</v>
      </c>
      <c r="G1178" t="s">
        <v>2128</v>
      </c>
      <c r="H1178" t="s">
        <v>40</v>
      </c>
      <c r="I1178" t="s">
        <v>82</v>
      </c>
      <c r="J1178" t="s">
        <v>78</v>
      </c>
      <c r="K1178">
        <v>72</v>
      </c>
      <c r="L1178">
        <v>2.57</v>
      </c>
      <c r="M1178">
        <v>17.100000000000001</v>
      </c>
      <c r="N1178" s="1">
        <v>45579.597629664349</v>
      </c>
      <c r="O1178" t="s">
        <v>43</v>
      </c>
      <c r="P1178">
        <v>17.100000000000001</v>
      </c>
      <c r="Q1178" t="s">
        <v>44</v>
      </c>
      <c r="R1178" t="s">
        <v>92</v>
      </c>
      <c r="S1178" t="s">
        <v>96</v>
      </c>
      <c r="T1178" t="s">
        <v>85</v>
      </c>
      <c r="U1178" t="s">
        <v>49</v>
      </c>
      <c r="V1178" t="s">
        <v>49</v>
      </c>
      <c r="W1178" t="s">
        <v>43</v>
      </c>
      <c r="X1178">
        <f>YEAR(Table1[[#This Row],[BookingDate]])</f>
        <v>2024</v>
      </c>
      <c r="Y1178" t="str">
        <f>TEXT(Table1[[#This Row],[BookingDate]],"mmm")</f>
        <v>Oct</v>
      </c>
      <c r="Z1178" t="str">
        <f>TEXT(Table1[[#This Row],[BookingDate]],"mmm-yyy")</f>
        <v>Oct-2024</v>
      </c>
      <c r="AA1178" t="str">
        <f>IF(Table1[[#This Row],[ResolutionHours]]="","Pending",IF(Table1[[#This Row],[ResolutionHours]]&lt;=4,"0-4 Hours",IF(Table1[[#This Row],[ResolutionHours]]&lt;=8,"5-8 Hours",IF(Table1[[#This Row],[ResolutionHours]]&lt;=24,"9-24 Hours",IF(Table1[[#This Row],[ResolutionHours]]&lt;=48,"25-48 Hours","48+ Hours")))))</f>
        <v>9-24 Hours</v>
      </c>
      <c r="AB1178">
        <f>IF(Table1[[#This Row],[ResolutionHours]]="","",Table1[[#This Row],[ResolutionHours]]-Table1[[#This Row],[SLATargetHours]])</f>
        <v>-54.9</v>
      </c>
    </row>
    <row r="1179" spans="1:28" x14ac:dyDescent="0.25">
      <c r="A1179" t="s">
        <v>1519</v>
      </c>
      <c r="B1179" t="s">
        <v>1116</v>
      </c>
      <c r="C1179" s="1">
        <v>45579.004687499997</v>
      </c>
      <c r="D1179" t="s">
        <v>51</v>
      </c>
      <c r="E1179" t="s">
        <v>1129</v>
      </c>
      <c r="F1179" t="s">
        <v>95</v>
      </c>
      <c r="G1179" t="s">
        <v>1118</v>
      </c>
      <c r="H1179" t="s">
        <v>40</v>
      </c>
      <c r="I1179" t="s">
        <v>64</v>
      </c>
      <c r="J1179" t="s">
        <v>65</v>
      </c>
      <c r="K1179">
        <v>24</v>
      </c>
      <c r="L1179">
        <v>3.25</v>
      </c>
      <c r="M1179">
        <v>57.11</v>
      </c>
      <c r="N1179" s="1">
        <v>45581.384201400462</v>
      </c>
      <c r="O1179" t="s">
        <v>128</v>
      </c>
      <c r="P1179">
        <v>57.11</v>
      </c>
      <c r="Q1179" t="s">
        <v>58</v>
      </c>
      <c r="R1179" t="s">
        <v>45</v>
      </c>
      <c r="S1179" t="s">
        <v>60</v>
      </c>
      <c r="T1179" t="s">
        <v>61</v>
      </c>
      <c r="U1179" t="s">
        <v>49</v>
      </c>
      <c r="V1179" t="s">
        <v>49</v>
      </c>
      <c r="W1179" t="s">
        <v>128</v>
      </c>
      <c r="X1179">
        <f>YEAR(Table1[[#This Row],[BookingDate]])</f>
        <v>2024</v>
      </c>
      <c r="Y1179" t="str">
        <f>TEXT(Table1[[#This Row],[BookingDate]],"mmm")</f>
        <v>Oct</v>
      </c>
      <c r="Z1179" t="str">
        <f>TEXT(Table1[[#This Row],[BookingDate]],"mmm-yyy")</f>
        <v>Oct-2024</v>
      </c>
      <c r="AA1179" t="str">
        <f>IF(Table1[[#This Row],[ResolutionHours]]="","Pending",IF(Table1[[#This Row],[ResolutionHours]]&lt;=4,"0-4 Hours",IF(Table1[[#This Row],[ResolutionHours]]&lt;=8,"5-8 Hours",IF(Table1[[#This Row],[ResolutionHours]]&lt;=24,"9-24 Hours",IF(Table1[[#This Row],[ResolutionHours]]&lt;=48,"25-48 Hours","48+ Hours")))))</f>
        <v>48+ Hours</v>
      </c>
      <c r="AB1179">
        <f>IF(Table1[[#This Row],[ResolutionHours]]="","",Table1[[#This Row],[ResolutionHours]]-Table1[[#This Row],[SLATargetHours]])</f>
        <v>33.11</v>
      </c>
    </row>
    <row r="1180" spans="1:28" x14ac:dyDescent="0.25">
      <c r="A1180" t="s">
        <v>1254</v>
      </c>
      <c r="B1180" t="s">
        <v>1116</v>
      </c>
      <c r="C1180" s="1">
        <v>45579.037256944437</v>
      </c>
      <c r="D1180" t="s">
        <v>104</v>
      </c>
      <c r="E1180" t="s">
        <v>1140</v>
      </c>
      <c r="F1180" t="s">
        <v>126</v>
      </c>
      <c r="G1180" t="s">
        <v>1118</v>
      </c>
      <c r="H1180" t="s">
        <v>40</v>
      </c>
      <c r="I1180" t="s">
        <v>46</v>
      </c>
      <c r="J1180" t="s">
        <v>120</v>
      </c>
      <c r="K1180">
        <v>8</v>
      </c>
      <c r="L1180">
        <v>1.79</v>
      </c>
      <c r="M1180">
        <v>2.2799999999999998</v>
      </c>
      <c r="N1180" s="1">
        <v>45579.132465138893</v>
      </c>
      <c r="O1180" t="s">
        <v>43</v>
      </c>
      <c r="P1180">
        <v>2.2799999999999998</v>
      </c>
      <c r="Q1180" t="s">
        <v>58</v>
      </c>
      <c r="R1180" t="s">
        <v>114</v>
      </c>
      <c r="S1180" t="s">
        <v>60</v>
      </c>
      <c r="T1180" t="s">
        <v>121</v>
      </c>
      <c r="U1180" t="s">
        <v>49</v>
      </c>
      <c r="V1180" t="s">
        <v>48</v>
      </c>
      <c r="W1180" t="s">
        <v>43</v>
      </c>
      <c r="X1180">
        <f>YEAR(Table1[[#This Row],[BookingDate]])</f>
        <v>2024</v>
      </c>
      <c r="Y1180" t="str">
        <f>TEXT(Table1[[#This Row],[BookingDate]],"mmm")</f>
        <v>Oct</v>
      </c>
      <c r="Z1180" t="str">
        <f>TEXT(Table1[[#This Row],[BookingDate]],"mmm-yyy")</f>
        <v>Oct-2024</v>
      </c>
      <c r="AA1180" t="str">
        <f>IF(Table1[[#This Row],[ResolutionHours]]="","Pending",IF(Table1[[#This Row],[ResolutionHours]]&lt;=4,"0-4 Hours",IF(Table1[[#This Row],[ResolutionHours]]&lt;=8,"5-8 Hours",IF(Table1[[#This Row],[ResolutionHours]]&lt;=24,"9-24 Hours",IF(Table1[[#This Row],[ResolutionHours]]&lt;=48,"25-48 Hours","48+ Hours")))))</f>
        <v>0-4 Hours</v>
      </c>
      <c r="AB1180">
        <f>IF(Table1[[#This Row],[ResolutionHours]]="","",Table1[[#This Row],[ResolutionHours]]-Table1[[#This Row],[SLATargetHours]])</f>
        <v>-5.7200000000000006</v>
      </c>
    </row>
    <row r="1181" spans="1:28" x14ac:dyDescent="0.25">
      <c r="A1181" t="s">
        <v>2465</v>
      </c>
      <c r="B1181" t="s">
        <v>2126</v>
      </c>
      <c r="C1181" s="1">
        <v>45579.191770833328</v>
      </c>
      <c r="D1181" t="s">
        <v>36</v>
      </c>
      <c r="E1181" t="s">
        <v>2136</v>
      </c>
      <c r="F1181" t="s">
        <v>38</v>
      </c>
      <c r="G1181" t="s">
        <v>2128</v>
      </c>
      <c r="H1181" t="s">
        <v>109</v>
      </c>
      <c r="I1181" t="s">
        <v>73</v>
      </c>
      <c r="J1181" t="s">
        <v>118</v>
      </c>
      <c r="K1181">
        <v>48</v>
      </c>
      <c r="L1181">
        <v>1.18</v>
      </c>
      <c r="M1181">
        <v>29.83</v>
      </c>
      <c r="N1181" s="1">
        <v>45580.434769918982</v>
      </c>
      <c r="O1181" t="s">
        <v>43</v>
      </c>
      <c r="P1181">
        <v>29.83</v>
      </c>
      <c r="Q1181" t="s">
        <v>58</v>
      </c>
      <c r="R1181" t="s">
        <v>59</v>
      </c>
      <c r="S1181" t="s">
        <v>60</v>
      </c>
      <c r="T1181" t="s">
        <v>121</v>
      </c>
      <c r="U1181" t="s">
        <v>49</v>
      </c>
      <c r="V1181" t="s">
        <v>49</v>
      </c>
      <c r="W1181" t="s">
        <v>43</v>
      </c>
      <c r="X1181">
        <f>YEAR(Table1[[#This Row],[BookingDate]])</f>
        <v>2024</v>
      </c>
      <c r="Y1181" t="str">
        <f>TEXT(Table1[[#This Row],[BookingDate]],"mmm")</f>
        <v>Oct</v>
      </c>
      <c r="Z1181" t="str">
        <f>TEXT(Table1[[#This Row],[BookingDate]],"mmm-yyy")</f>
        <v>Oct-2024</v>
      </c>
      <c r="AA1181" t="str">
        <f>IF(Table1[[#This Row],[ResolutionHours]]="","Pending",IF(Table1[[#This Row],[ResolutionHours]]&lt;=4,"0-4 Hours",IF(Table1[[#This Row],[ResolutionHours]]&lt;=8,"5-8 Hours",IF(Table1[[#This Row],[ResolutionHours]]&lt;=24,"9-24 Hours",IF(Table1[[#This Row],[ResolutionHours]]&lt;=48,"25-48 Hours","48+ Hours")))))</f>
        <v>25-48 Hours</v>
      </c>
      <c r="AB1181">
        <f>IF(Table1[[#This Row],[ResolutionHours]]="","",Table1[[#This Row],[ResolutionHours]]-Table1[[#This Row],[SLATargetHours]])</f>
        <v>-18.170000000000002</v>
      </c>
    </row>
    <row r="1182" spans="1:28" x14ac:dyDescent="0.25">
      <c r="A1182" t="s">
        <v>3095</v>
      </c>
      <c r="B1182" t="s">
        <v>2126</v>
      </c>
      <c r="C1182" s="1">
        <v>45579.742650462962</v>
      </c>
      <c r="D1182" t="s">
        <v>108</v>
      </c>
      <c r="E1182" t="s">
        <v>2130</v>
      </c>
      <c r="F1182" t="s">
        <v>53</v>
      </c>
      <c r="G1182" t="s">
        <v>2128</v>
      </c>
      <c r="H1182" t="s">
        <v>54</v>
      </c>
      <c r="I1182" t="s">
        <v>64</v>
      </c>
      <c r="J1182" t="s">
        <v>42</v>
      </c>
      <c r="K1182">
        <v>4</v>
      </c>
      <c r="L1182">
        <v>0.41</v>
      </c>
      <c r="N1182" s="1"/>
      <c r="O1182" t="s">
        <v>57</v>
      </c>
      <c r="P1182">
        <v>10614.18</v>
      </c>
      <c r="Q1182" t="s">
        <v>111</v>
      </c>
      <c r="R1182" t="s">
        <v>67</v>
      </c>
      <c r="S1182" t="s">
        <v>46</v>
      </c>
      <c r="T1182" t="s">
        <v>85</v>
      </c>
      <c r="U1182" t="s">
        <v>49</v>
      </c>
      <c r="V1182" t="s">
        <v>49</v>
      </c>
      <c r="W1182" t="s">
        <v>57</v>
      </c>
      <c r="X1182">
        <f>YEAR(Table1[[#This Row],[BookingDate]])</f>
        <v>2024</v>
      </c>
      <c r="Y1182" t="str">
        <f>TEXT(Table1[[#This Row],[BookingDate]],"mmm")</f>
        <v>Oct</v>
      </c>
      <c r="Z1182" t="str">
        <f>TEXT(Table1[[#This Row],[BookingDate]],"mmm-yyy")</f>
        <v>Oct-2024</v>
      </c>
      <c r="AA1182" t="str">
        <f>IF(Table1[[#This Row],[ResolutionHours]]="","Pending",IF(Table1[[#This Row],[ResolutionHours]]&lt;=4,"0-4 Hours",IF(Table1[[#This Row],[ResolutionHours]]&lt;=8,"5-8 Hours",IF(Table1[[#This Row],[ResolutionHours]]&lt;=24,"9-24 Hours",IF(Table1[[#This Row],[ResolutionHours]]&lt;=48,"25-48 Hours","48+ Hours")))))</f>
        <v>Pending</v>
      </c>
      <c r="AB1182" t="str">
        <f>IF(Table1[[#This Row],[ResolutionHours]]="","",Table1[[#This Row],[ResolutionHours]]-Table1[[#This Row],[SLATargetHours]])</f>
        <v/>
      </c>
    </row>
    <row r="1183" spans="1:28" x14ac:dyDescent="0.25">
      <c r="A1183" t="s">
        <v>666</v>
      </c>
      <c r="B1183" t="s">
        <v>35</v>
      </c>
      <c r="C1183" s="1">
        <v>45579.743854166663</v>
      </c>
      <c r="D1183" t="s">
        <v>51</v>
      </c>
      <c r="E1183" t="s">
        <v>81</v>
      </c>
      <c r="F1183" t="s">
        <v>130</v>
      </c>
      <c r="G1183" t="s">
        <v>39</v>
      </c>
      <c r="H1183" t="s">
        <v>40</v>
      </c>
      <c r="I1183" t="s">
        <v>41</v>
      </c>
      <c r="J1183" t="s">
        <v>118</v>
      </c>
      <c r="K1183">
        <v>24</v>
      </c>
      <c r="L1183">
        <v>4.2699999999999996</v>
      </c>
      <c r="M1183">
        <v>19.04</v>
      </c>
      <c r="N1183" s="1">
        <v>45580.53717398148</v>
      </c>
      <c r="O1183" t="s">
        <v>43</v>
      </c>
      <c r="P1183">
        <v>19.04</v>
      </c>
      <c r="Q1183" t="s">
        <v>58</v>
      </c>
      <c r="R1183" t="s">
        <v>92</v>
      </c>
      <c r="S1183" t="s">
        <v>96</v>
      </c>
      <c r="T1183" t="s">
        <v>97</v>
      </c>
      <c r="U1183" t="s">
        <v>49</v>
      </c>
      <c r="V1183" t="s">
        <v>49</v>
      </c>
      <c r="W1183" t="s">
        <v>43</v>
      </c>
      <c r="X1183">
        <f>YEAR(Table1[[#This Row],[BookingDate]])</f>
        <v>2024</v>
      </c>
      <c r="Y1183" t="str">
        <f>TEXT(Table1[[#This Row],[BookingDate]],"mmm")</f>
        <v>Oct</v>
      </c>
      <c r="Z1183" t="str">
        <f>TEXT(Table1[[#This Row],[BookingDate]],"mmm-yyy")</f>
        <v>Oct-2024</v>
      </c>
      <c r="AA1183" t="str">
        <f>IF(Table1[[#This Row],[ResolutionHours]]="","Pending",IF(Table1[[#This Row],[ResolutionHours]]&lt;=4,"0-4 Hours",IF(Table1[[#This Row],[ResolutionHours]]&lt;=8,"5-8 Hours",IF(Table1[[#This Row],[ResolutionHours]]&lt;=24,"9-24 Hours",IF(Table1[[#This Row],[ResolutionHours]]&lt;=48,"25-48 Hours","48+ Hours")))))</f>
        <v>9-24 Hours</v>
      </c>
      <c r="AB1183">
        <f>IF(Table1[[#This Row],[ResolutionHours]]="","",Table1[[#This Row],[ResolutionHours]]-Table1[[#This Row],[SLATargetHours]])</f>
        <v>-4.9600000000000009</v>
      </c>
    </row>
    <row r="1184" spans="1:28" x14ac:dyDescent="0.25">
      <c r="A1184" t="s">
        <v>2680</v>
      </c>
      <c r="B1184" t="s">
        <v>2126</v>
      </c>
      <c r="C1184" s="1">
        <v>45579.782870370371</v>
      </c>
      <c r="D1184" t="s">
        <v>51</v>
      </c>
      <c r="E1184" t="s">
        <v>2127</v>
      </c>
      <c r="F1184" t="s">
        <v>130</v>
      </c>
      <c r="G1184" t="s">
        <v>2128</v>
      </c>
      <c r="H1184" t="s">
        <v>40</v>
      </c>
      <c r="I1184" t="s">
        <v>41</v>
      </c>
      <c r="J1184" t="s">
        <v>74</v>
      </c>
      <c r="K1184">
        <v>24</v>
      </c>
      <c r="L1184">
        <v>1.65</v>
      </c>
      <c r="M1184">
        <v>37.18</v>
      </c>
      <c r="N1184" s="1">
        <v>45581.332183333332</v>
      </c>
      <c r="O1184" t="s">
        <v>128</v>
      </c>
      <c r="P1184">
        <v>37.18</v>
      </c>
      <c r="Q1184" t="s">
        <v>58</v>
      </c>
      <c r="R1184" t="s">
        <v>45</v>
      </c>
      <c r="S1184" t="s">
        <v>46</v>
      </c>
      <c r="T1184" t="s">
        <v>47</v>
      </c>
      <c r="U1184" t="s">
        <v>49</v>
      </c>
      <c r="V1184" t="s">
        <v>49</v>
      </c>
      <c r="W1184" t="s">
        <v>128</v>
      </c>
      <c r="X1184">
        <f>YEAR(Table1[[#This Row],[BookingDate]])</f>
        <v>2024</v>
      </c>
      <c r="Y1184" t="str">
        <f>TEXT(Table1[[#This Row],[BookingDate]],"mmm")</f>
        <v>Oct</v>
      </c>
      <c r="Z1184" t="str">
        <f>TEXT(Table1[[#This Row],[BookingDate]],"mmm-yyy")</f>
        <v>Oct-2024</v>
      </c>
      <c r="AA1184" t="str">
        <f>IF(Table1[[#This Row],[ResolutionHours]]="","Pending",IF(Table1[[#This Row],[ResolutionHours]]&lt;=4,"0-4 Hours",IF(Table1[[#This Row],[ResolutionHours]]&lt;=8,"5-8 Hours",IF(Table1[[#This Row],[ResolutionHours]]&lt;=24,"9-24 Hours",IF(Table1[[#This Row],[ResolutionHours]]&lt;=48,"25-48 Hours","48+ Hours")))))</f>
        <v>25-48 Hours</v>
      </c>
      <c r="AB1184">
        <f>IF(Table1[[#This Row],[ResolutionHours]]="","",Table1[[#This Row],[ResolutionHours]]-Table1[[#This Row],[SLATargetHours]])</f>
        <v>13.18</v>
      </c>
    </row>
    <row r="1185" spans="1:28" x14ac:dyDescent="0.25">
      <c r="A1185" t="s">
        <v>2024</v>
      </c>
      <c r="B1185" t="s">
        <v>1116</v>
      </c>
      <c r="C1185" s="1">
        <v>45580.337627314817</v>
      </c>
      <c r="D1185" t="s">
        <v>108</v>
      </c>
      <c r="E1185" t="s">
        <v>1134</v>
      </c>
      <c r="F1185" t="s">
        <v>38</v>
      </c>
      <c r="G1185" t="s">
        <v>1118</v>
      </c>
      <c r="H1185" t="s">
        <v>40</v>
      </c>
      <c r="I1185" t="s">
        <v>82</v>
      </c>
      <c r="J1185" t="s">
        <v>74</v>
      </c>
      <c r="K1185">
        <v>4</v>
      </c>
      <c r="L1185">
        <v>0.19</v>
      </c>
      <c r="M1185">
        <v>3.18</v>
      </c>
      <c r="N1185" s="1">
        <v>45580.47028523148</v>
      </c>
      <c r="O1185" t="s">
        <v>43</v>
      </c>
      <c r="P1185">
        <v>3.18</v>
      </c>
      <c r="Q1185" t="s">
        <v>111</v>
      </c>
      <c r="R1185" t="s">
        <v>114</v>
      </c>
      <c r="S1185" t="s">
        <v>79</v>
      </c>
      <c r="T1185" t="s">
        <v>85</v>
      </c>
      <c r="U1185" t="s">
        <v>49</v>
      </c>
      <c r="V1185" t="s">
        <v>49</v>
      </c>
      <c r="W1185" t="s">
        <v>43</v>
      </c>
      <c r="X1185">
        <f>YEAR(Table1[[#This Row],[BookingDate]])</f>
        <v>2024</v>
      </c>
      <c r="Y1185" t="str">
        <f>TEXT(Table1[[#This Row],[BookingDate]],"mmm")</f>
        <v>Oct</v>
      </c>
      <c r="Z1185" t="str">
        <f>TEXT(Table1[[#This Row],[BookingDate]],"mmm-yyy")</f>
        <v>Oct-2024</v>
      </c>
      <c r="AA1185" t="str">
        <f>IF(Table1[[#This Row],[ResolutionHours]]="","Pending",IF(Table1[[#This Row],[ResolutionHours]]&lt;=4,"0-4 Hours",IF(Table1[[#This Row],[ResolutionHours]]&lt;=8,"5-8 Hours",IF(Table1[[#This Row],[ResolutionHours]]&lt;=24,"9-24 Hours",IF(Table1[[#This Row],[ResolutionHours]]&lt;=48,"25-48 Hours","48+ Hours")))))</f>
        <v>0-4 Hours</v>
      </c>
      <c r="AB1185">
        <f>IF(Table1[[#This Row],[ResolutionHours]]="","",Table1[[#This Row],[ResolutionHours]]-Table1[[#This Row],[SLATargetHours]])</f>
        <v>-0.81999999999999984</v>
      </c>
    </row>
    <row r="1186" spans="1:28" x14ac:dyDescent="0.25">
      <c r="A1186" t="s">
        <v>2371</v>
      </c>
      <c r="B1186" t="s">
        <v>2126</v>
      </c>
      <c r="C1186" s="1">
        <v>45580.65384259259</v>
      </c>
      <c r="D1186" t="s">
        <v>36</v>
      </c>
      <c r="E1186" t="s">
        <v>2127</v>
      </c>
      <c r="F1186" t="s">
        <v>72</v>
      </c>
      <c r="G1186" t="s">
        <v>2128</v>
      </c>
      <c r="H1186" t="s">
        <v>40</v>
      </c>
      <c r="I1186" t="s">
        <v>73</v>
      </c>
      <c r="J1186" t="s">
        <v>118</v>
      </c>
      <c r="K1186">
        <v>48</v>
      </c>
      <c r="L1186">
        <v>9.51</v>
      </c>
      <c r="M1186">
        <v>27.41</v>
      </c>
      <c r="N1186" s="1">
        <v>45581.796069247677</v>
      </c>
      <c r="O1186" t="s">
        <v>43</v>
      </c>
      <c r="P1186">
        <v>27.41</v>
      </c>
      <c r="Q1186" t="s">
        <v>66</v>
      </c>
      <c r="R1186" t="s">
        <v>59</v>
      </c>
      <c r="S1186" t="s">
        <v>46</v>
      </c>
      <c r="T1186" t="s">
        <v>93</v>
      </c>
      <c r="U1186" t="s">
        <v>49</v>
      </c>
      <c r="V1186" t="s">
        <v>49</v>
      </c>
      <c r="W1186" t="s">
        <v>43</v>
      </c>
      <c r="X1186">
        <f>YEAR(Table1[[#This Row],[BookingDate]])</f>
        <v>2024</v>
      </c>
      <c r="Y1186" t="str">
        <f>TEXT(Table1[[#This Row],[BookingDate]],"mmm")</f>
        <v>Oct</v>
      </c>
      <c r="Z1186" t="str">
        <f>TEXT(Table1[[#This Row],[BookingDate]],"mmm-yyy")</f>
        <v>Oct-2024</v>
      </c>
      <c r="AA1186" t="str">
        <f>IF(Table1[[#This Row],[ResolutionHours]]="","Pending",IF(Table1[[#This Row],[ResolutionHours]]&lt;=4,"0-4 Hours",IF(Table1[[#This Row],[ResolutionHours]]&lt;=8,"5-8 Hours",IF(Table1[[#This Row],[ResolutionHours]]&lt;=24,"9-24 Hours",IF(Table1[[#This Row],[ResolutionHours]]&lt;=48,"25-48 Hours","48+ Hours")))))</f>
        <v>25-48 Hours</v>
      </c>
      <c r="AB1186">
        <f>IF(Table1[[#This Row],[ResolutionHours]]="","",Table1[[#This Row],[ResolutionHours]]-Table1[[#This Row],[SLATargetHours]])</f>
        <v>-20.59</v>
      </c>
    </row>
    <row r="1187" spans="1:28" x14ac:dyDescent="0.25">
      <c r="A1187" t="s">
        <v>1998</v>
      </c>
      <c r="B1187" t="s">
        <v>1116</v>
      </c>
      <c r="C1187" s="1">
        <v>45580.754791666674</v>
      </c>
      <c r="D1187" t="s">
        <v>36</v>
      </c>
      <c r="E1187" t="s">
        <v>1140</v>
      </c>
      <c r="F1187" t="s">
        <v>38</v>
      </c>
      <c r="G1187" t="s">
        <v>1118</v>
      </c>
      <c r="H1187" t="s">
        <v>40</v>
      </c>
      <c r="I1187" t="s">
        <v>82</v>
      </c>
      <c r="J1187" t="s">
        <v>110</v>
      </c>
      <c r="K1187">
        <v>48</v>
      </c>
      <c r="L1187">
        <v>0.89</v>
      </c>
      <c r="M1187">
        <v>31.53</v>
      </c>
      <c r="N1187" s="1">
        <v>45582.068683865742</v>
      </c>
      <c r="O1187" t="s">
        <v>43</v>
      </c>
      <c r="P1187">
        <v>31.53</v>
      </c>
      <c r="Q1187" t="s">
        <v>44</v>
      </c>
      <c r="R1187" t="s">
        <v>45</v>
      </c>
      <c r="S1187" t="s">
        <v>46</v>
      </c>
      <c r="T1187" t="s">
        <v>100</v>
      </c>
      <c r="U1187" t="s">
        <v>49</v>
      </c>
      <c r="V1187" t="s">
        <v>49</v>
      </c>
      <c r="W1187" t="s">
        <v>43</v>
      </c>
      <c r="X1187">
        <f>YEAR(Table1[[#This Row],[BookingDate]])</f>
        <v>2024</v>
      </c>
      <c r="Y1187" t="str">
        <f>TEXT(Table1[[#This Row],[BookingDate]],"mmm")</f>
        <v>Oct</v>
      </c>
      <c r="Z1187" t="str">
        <f>TEXT(Table1[[#This Row],[BookingDate]],"mmm-yyy")</f>
        <v>Oct-2024</v>
      </c>
      <c r="AA1187" t="str">
        <f>IF(Table1[[#This Row],[ResolutionHours]]="","Pending",IF(Table1[[#This Row],[ResolutionHours]]&lt;=4,"0-4 Hours",IF(Table1[[#This Row],[ResolutionHours]]&lt;=8,"5-8 Hours",IF(Table1[[#This Row],[ResolutionHours]]&lt;=24,"9-24 Hours",IF(Table1[[#This Row],[ResolutionHours]]&lt;=48,"25-48 Hours","48+ Hours")))))</f>
        <v>25-48 Hours</v>
      </c>
      <c r="AB1187">
        <f>IF(Table1[[#This Row],[ResolutionHours]]="","",Table1[[#This Row],[ResolutionHours]]-Table1[[#This Row],[SLATargetHours]])</f>
        <v>-16.47</v>
      </c>
    </row>
    <row r="1188" spans="1:28" x14ac:dyDescent="0.25">
      <c r="A1188" t="s">
        <v>1373</v>
      </c>
      <c r="B1188" t="s">
        <v>1116</v>
      </c>
      <c r="C1188" s="1">
        <v>45580.773217592592</v>
      </c>
      <c r="D1188" t="s">
        <v>36</v>
      </c>
      <c r="E1188" t="s">
        <v>1124</v>
      </c>
      <c r="F1188" t="s">
        <v>130</v>
      </c>
      <c r="G1188" t="s">
        <v>1118</v>
      </c>
      <c r="H1188" t="s">
        <v>40</v>
      </c>
      <c r="I1188" t="s">
        <v>55</v>
      </c>
      <c r="J1188" t="s">
        <v>110</v>
      </c>
      <c r="K1188">
        <v>48</v>
      </c>
      <c r="L1188">
        <v>5</v>
      </c>
      <c r="M1188">
        <v>46.87</v>
      </c>
      <c r="N1188" s="1">
        <v>45582.726279409719</v>
      </c>
      <c r="O1188" t="s">
        <v>43</v>
      </c>
      <c r="P1188">
        <v>46.87</v>
      </c>
      <c r="Q1188" t="s">
        <v>58</v>
      </c>
      <c r="R1188" t="s">
        <v>67</v>
      </c>
      <c r="S1188" t="s">
        <v>46</v>
      </c>
      <c r="T1188" t="s">
        <v>93</v>
      </c>
      <c r="U1188" t="s">
        <v>49</v>
      </c>
      <c r="V1188" t="s">
        <v>49</v>
      </c>
      <c r="W1188" t="s">
        <v>43</v>
      </c>
      <c r="X1188">
        <f>YEAR(Table1[[#This Row],[BookingDate]])</f>
        <v>2024</v>
      </c>
      <c r="Y1188" t="str">
        <f>TEXT(Table1[[#This Row],[BookingDate]],"mmm")</f>
        <v>Oct</v>
      </c>
      <c r="Z1188" t="str">
        <f>TEXT(Table1[[#This Row],[BookingDate]],"mmm-yyy")</f>
        <v>Oct-2024</v>
      </c>
      <c r="AA1188" t="str">
        <f>IF(Table1[[#This Row],[ResolutionHours]]="","Pending",IF(Table1[[#This Row],[ResolutionHours]]&lt;=4,"0-4 Hours",IF(Table1[[#This Row],[ResolutionHours]]&lt;=8,"5-8 Hours",IF(Table1[[#This Row],[ResolutionHours]]&lt;=24,"9-24 Hours",IF(Table1[[#This Row],[ResolutionHours]]&lt;=48,"25-48 Hours","48+ Hours")))))</f>
        <v>25-48 Hours</v>
      </c>
      <c r="AB1188">
        <f>IF(Table1[[#This Row],[ResolutionHours]]="","",Table1[[#This Row],[ResolutionHours]]-Table1[[#This Row],[SLATargetHours]])</f>
        <v>-1.1300000000000026</v>
      </c>
    </row>
    <row r="1189" spans="1:28" x14ac:dyDescent="0.25">
      <c r="A1189" t="s">
        <v>2869</v>
      </c>
      <c r="B1189" t="s">
        <v>2126</v>
      </c>
      <c r="C1189" s="1">
        <v>45580.816493055558</v>
      </c>
      <c r="D1189" t="s">
        <v>36</v>
      </c>
      <c r="E1189" t="s">
        <v>2127</v>
      </c>
      <c r="F1189" t="s">
        <v>126</v>
      </c>
      <c r="G1189" t="s">
        <v>2128</v>
      </c>
      <c r="H1189" t="s">
        <v>109</v>
      </c>
      <c r="I1189" t="s">
        <v>41</v>
      </c>
      <c r="J1189" t="s">
        <v>110</v>
      </c>
      <c r="K1189">
        <v>48</v>
      </c>
      <c r="L1189">
        <v>4.96</v>
      </c>
      <c r="M1189">
        <v>45.75</v>
      </c>
      <c r="N1189" s="1">
        <v>45582.722790752312</v>
      </c>
      <c r="O1189" t="s">
        <v>43</v>
      </c>
      <c r="P1189">
        <v>45.75</v>
      </c>
      <c r="Q1189" t="s">
        <v>58</v>
      </c>
      <c r="R1189" t="s">
        <v>92</v>
      </c>
      <c r="S1189" t="s">
        <v>96</v>
      </c>
      <c r="T1189" t="s">
        <v>121</v>
      </c>
      <c r="U1189" t="s">
        <v>49</v>
      </c>
      <c r="V1189" t="s">
        <v>49</v>
      </c>
      <c r="W1189" t="s">
        <v>43</v>
      </c>
      <c r="X1189">
        <f>YEAR(Table1[[#This Row],[BookingDate]])</f>
        <v>2024</v>
      </c>
      <c r="Y1189" t="str">
        <f>TEXT(Table1[[#This Row],[BookingDate]],"mmm")</f>
        <v>Oct</v>
      </c>
      <c r="Z1189" t="str">
        <f>TEXT(Table1[[#This Row],[BookingDate]],"mmm-yyy")</f>
        <v>Oct-2024</v>
      </c>
      <c r="AA1189" t="str">
        <f>IF(Table1[[#This Row],[ResolutionHours]]="","Pending",IF(Table1[[#This Row],[ResolutionHours]]&lt;=4,"0-4 Hours",IF(Table1[[#This Row],[ResolutionHours]]&lt;=8,"5-8 Hours",IF(Table1[[#This Row],[ResolutionHours]]&lt;=24,"9-24 Hours",IF(Table1[[#This Row],[ResolutionHours]]&lt;=48,"25-48 Hours","48+ Hours")))))</f>
        <v>25-48 Hours</v>
      </c>
      <c r="AB1189">
        <f>IF(Table1[[#This Row],[ResolutionHours]]="","",Table1[[#This Row],[ResolutionHours]]-Table1[[#This Row],[SLATargetHours]])</f>
        <v>-2.25</v>
      </c>
    </row>
    <row r="1190" spans="1:28" x14ac:dyDescent="0.25">
      <c r="A1190" t="s">
        <v>1957</v>
      </c>
      <c r="B1190" t="s">
        <v>1116</v>
      </c>
      <c r="C1190" s="1">
        <v>45580.844212962962</v>
      </c>
      <c r="D1190" t="s">
        <v>87</v>
      </c>
      <c r="E1190" t="s">
        <v>1126</v>
      </c>
      <c r="F1190" t="s">
        <v>130</v>
      </c>
      <c r="G1190" t="s">
        <v>1118</v>
      </c>
      <c r="H1190" t="s">
        <v>136</v>
      </c>
      <c r="I1190" t="s">
        <v>55</v>
      </c>
      <c r="J1190" t="s">
        <v>134</v>
      </c>
      <c r="K1190">
        <v>72</v>
      </c>
      <c r="L1190">
        <v>11.78</v>
      </c>
      <c r="N1190" s="1"/>
      <c r="O1190" t="s">
        <v>57</v>
      </c>
      <c r="P1190">
        <v>10587.74</v>
      </c>
      <c r="Q1190" t="s">
        <v>44</v>
      </c>
      <c r="R1190" t="s">
        <v>45</v>
      </c>
      <c r="S1190" t="s">
        <v>79</v>
      </c>
      <c r="T1190" t="s">
        <v>47</v>
      </c>
      <c r="U1190" t="s">
        <v>49</v>
      </c>
      <c r="V1190" t="s">
        <v>49</v>
      </c>
      <c r="W1190" t="s">
        <v>57</v>
      </c>
      <c r="X1190">
        <f>YEAR(Table1[[#This Row],[BookingDate]])</f>
        <v>2024</v>
      </c>
      <c r="Y1190" t="str">
        <f>TEXT(Table1[[#This Row],[BookingDate]],"mmm")</f>
        <v>Oct</v>
      </c>
      <c r="Z1190" t="str">
        <f>TEXT(Table1[[#This Row],[BookingDate]],"mmm-yyy")</f>
        <v>Oct-2024</v>
      </c>
      <c r="AA1190" t="str">
        <f>IF(Table1[[#This Row],[ResolutionHours]]="","Pending",IF(Table1[[#This Row],[ResolutionHours]]&lt;=4,"0-4 Hours",IF(Table1[[#This Row],[ResolutionHours]]&lt;=8,"5-8 Hours",IF(Table1[[#This Row],[ResolutionHours]]&lt;=24,"9-24 Hours",IF(Table1[[#This Row],[ResolutionHours]]&lt;=48,"25-48 Hours","48+ Hours")))))</f>
        <v>Pending</v>
      </c>
      <c r="AB1190" t="str">
        <f>IF(Table1[[#This Row],[ResolutionHours]]="","",Table1[[#This Row],[ResolutionHours]]-Table1[[#This Row],[SLATargetHours]])</f>
        <v/>
      </c>
    </row>
    <row r="1191" spans="1:28" x14ac:dyDescent="0.25">
      <c r="A1191" t="s">
        <v>2995</v>
      </c>
      <c r="B1191" t="s">
        <v>2126</v>
      </c>
      <c r="C1191" s="1">
        <v>45581.066504629627</v>
      </c>
      <c r="D1191" t="s">
        <v>87</v>
      </c>
      <c r="E1191" t="s">
        <v>2163</v>
      </c>
      <c r="F1191" t="s">
        <v>72</v>
      </c>
      <c r="G1191" t="s">
        <v>2128</v>
      </c>
      <c r="H1191" t="s">
        <v>109</v>
      </c>
      <c r="I1191" t="s">
        <v>64</v>
      </c>
      <c r="J1191" t="s">
        <v>118</v>
      </c>
      <c r="K1191">
        <v>72</v>
      </c>
      <c r="L1191">
        <v>6.41</v>
      </c>
      <c r="M1191">
        <v>52.68</v>
      </c>
      <c r="N1191" s="1">
        <v>45583.26163760417</v>
      </c>
      <c r="O1191" t="s">
        <v>43</v>
      </c>
      <c r="P1191">
        <v>52.68</v>
      </c>
      <c r="Q1191" t="s">
        <v>58</v>
      </c>
      <c r="R1191" t="s">
        <v>114</v>
      </c>
      <c r="S1191" t="s">
        <v>46</v>
      </c>
      <c r="T1191" t="s">
        <v>121</v>
      </c>
      <c r="U1191" t="s">
        <v>49</v>
      </c>
      <c r="V1191" t="s">
        <v>49</v>
      </c>
      <c r="W1191" t="s">
        <v>43</v>
      </c>
      <c r="X1191">
        <f>YEAR(Table1[[#This Row],[BookingDate]])</f>
        <v>2024</v>
      </c>
      <c r="Y1191" t="str">
        <f>TEXT(Table1[[#This Row],[BookingDate]],"mmm")</f>
        <v>Oct</v>
      </c>
      <c r="Z1191" t="str">
        <f>TEXT(Table1[[#This Row],[BookingDate]],"mmm-yyy")</f>
        <v>Oct-2024</v>
      </c>
      <c r="AA1191" t="str">
        <f>IF(Table1[[#This Row],[ResolutionHours]]="","Pending",IF(Table1[[#This Row],[ResolutionHours]]&lt;=4,"0-4 Hours",IF(Table1[[#This Row],[ResolutionHours]]&lt;=8,"5-8 Hours",IF(Table1[[#This Row],[ResolutionHours]]&lt;=24,"9-24 Hours",IF(Table1[[#This Row],[ResolutionHours]]&lt;=48,"25-48 Hours","48+ Hours")))))</f>
        <v>48+ Hours</v>
      </c>
      <c r="AB1191">
        <f>IF(Table1[[#This Row],[ResolutionHours]]="","",Table1[[#This Row],[ResolutionHours]]-Table1[[#This Row],[SLATargetHours]])</f>
        <v>-19.32</v>
      </c>
    </row>
    <row r="1192" spans="1:28" x14ac:dyDescent="0.25">
      <c r="A1192" t="s">
        <v>1806</v>
      </c>
      <c r="B1192" t="s">
        <v>1116</v>
      </c>
      <c r="C1192" s="1">
        <v>45581.957395833328</v>
      </c>
      <c r="D1192" t="s">
        <v>87</v>
      </c>
      <c r="E1192" t="s">
        <v>1131</v>
      </c>
      <c r="F1192" t="s">
        <v>53</v>
      </c>
      <c r="G1192" t="s">
        <v>1118</v>
      </c>
      <c r="H1192" t="s">
        <v>63</v>
      </c>
      <c r="I1192" t="s">
        <v>73</v>
      </c>
      <c r="J1192" t="s">
        <v>132</v>
      </c>
      <c r="K1192">
        <v>72</v>
      </c>
      <c r="L1192">
        <v>0.79</v>
      </c>
      <c r="N1192" s="1"/>
      <c r="O1192" t="s">
        <v>57</v>
      </c>
      <c r="P1192">
        <v>10561.02</v>
      </c>
      <c r="Q1192" t="s">
        <v>66</v>
      </c>
      <c r="R1192" t="s">
        <v>67</v>
      </c>
      <c r="S1192" t="s">
        <v>79</v>
      </c>
      <c r="T1192" t="s">
        <v>47</v>
      </c>
      <c r="U1192" t="s">
        <v>49</v>
      </c>
      <c r="V1192" t="s">
        <v>49</v>
      </c>
      <c r="W1192" t="s">
        <v>57</v>
      </c>
      <c r="X1192">
        <f>YEAR(Table1[[#This Row],[BookingDate]])</f>
        <v>2024</v>
      </c>
      <c r="Y1192" t="str">
        <f>TEXT(Table1[[#This Row],[BookingDate]],"mmm")</f>
        <v>Oct</v>
      </c>
      <c r="Z1192" t="str">
        <f>TEXT(Table1[[#This Row],[BookingDate]],"mmm-yyy")</f>
        <v>Oct-2024</v>
      </c>
      <c r="AA1192" t="str">
        <f>IF(Table1[[#This Row],[ResolutionHours]]="","Pending",IF(Table1[[#This Row],[ResolutionHours]]&lt;=4,"0-4 Hours",IF(Table1[[#This Row],[ResolutionHours]]&lt;=8,"5-8 Hours",IF(Table1[[#This Row],[ResolutionHours]]&lt;=24,"9-24 Hours",IF(Table1[[#This Row],[ResolutionHours]]&lt;=48,"25-48 Hours","48+ Hours")))))</f>
        <v>Pending</v>
      </c>
      <c r="AB1192" t="str">
        <f>IF(Table1[[#This Row],[ResolutionHours]]="","",Table1[[#This Row],[ResolutionHours]]-Table1[[#This Row],[SLATargetHours]])</f>
        <v/>
      </c>
    </row>
    <row r="1193" spans="1:28" x14ac:dyDescent="0.25">
      <c r="A1193" t="s">
        <v>2531</v>
      </c>
      <c r="B1193" t="s">
        <v>2126</v>
      </c>
      <c r="C1193" s="1">
        <v>45581.994479166657</v>
      </c>
      <c r="D1193" t="s">
        <v>51</v>
      </c>
      <c r="E1193" t="s">
        <v>2138</v>
      </c>
      <c r="F1193" t="s">
        <v>130</v>
      </c>
      <c r="G1193" t="s">
        <v>2128</v>
      </c>
      <c r="H1193" t="s">
        <v>136</v>
      </c>
      <c r="I1193" t="s">
        <v>64</v>
      </c>
      <c r="J1193" t="s">
        <v>56</v>
      </c>
      <c r="K1193">
        <v>24</v>
      </c>
      <c r="L1193">
        <v>3.36</v>
      </c>
      <c r="N1193" s="1"/>
      <c r="O1193" t="s">
        <v>57</v>
      </c>
      <c r="P1193">
        <v>10560.13</v>
      </c>
      <c r="Q1193" t="s">
        <v>44</v>
      </c>
      <c r="R1193" t="s">
        <v>67</v>
      </c>
      <c r="S1193" t="s">
        <v>60</v>
      </c>
      <c r="T1193" t="s">
        <v>85</v>
      </c>
      <c r="U1193" t="s">
        <v>49</v>
      </c>
      <c r="V1193" t="s">
        <v>49</v>
      </c>
      <c r="W1193" t="s">
        <v>57</v>
      </c>
      <c r="X1193">
        <f>YEAR(Table1[[#This Row],[BookingDate]])</f>
        <v>2024</v>
      </c>
      <c r="Y1193" t="str">
        <f>TEXT(Table1[[#This Row],[BookingDate]],"mmm")</f>
        <v>Oct</v>
      </c>
      <c r="Z1193" t="str">
        <f>TEXT(Table1[[#This Row],[BookingDate]],"mmm-yyy")</f>
        <v>Oct-2024</v>
      </c>
      <c r="AA1193" t="str">
        <f>IF(Table1[[#This Row],[ResolutionHours]]="","Pending",IF(Table1[[#This Row],[ResolutionHours]]&lt;=4,"0-4 Hours",IF(Table1[[#This Row],[ResolutionHours]]&lt;=8,"5-8 Hours",IF(Table1[[#This Row],[ResolutionHours]]&lt;=24,"9-24 Hours",IF(Table1[[#This Row],[ResolutionHours]]&lt;=48,"25-48 Hours","48+ Hours")))))</f>
        <v>Pending</v>
      </c>
      <c r="AB1193" t="str">
        <f>IF(Table1[[#This Row],[ResolutionHours]]="","",Table1[[#This Row],[ResolutionHours]]-Table1[[#This Row],[SLATargetHours]])</f>
        <v/>
      </c>
    </row>
    <row r="1194" spans="1:28" x14ac:dyDescent="0.25">
      <c r="A1194" t="s">
        <v>2699</v>
      </c>
      <c r="B1194" t="s">
        <v>2126</v>
      </c>
      <c r="C1194" s="1">
        <v>45582.336967592593</v>
      </c>
      <c r="D1194" t="s">
        <v>51</v>
      </c>
      <c r="E1194" t="s">
        <v>2153</v>
      </c>
      <c r="F1194" t="s">
        <v>90</v>
      </c>
      <c r="G1194" t="s">
        <v>2128</v>
      </c>
      <c r="H1194" t="s">
        <v>63</v>
      </c>
      <c r="I1194" t="s">
        <v>41</v>
      </c>
      <c r="J1194" t="s">
        <v>99</v>
      </c>
      <c r="K1194">
        <v>24</v>
      </c>
      <c r="L1194">
        <v>0.55000000000000004</v>
      </c>
      <c r="N1194" s="1"/>
      <c r="O1194" t="s">
        <v>57</v>
      </c>
      <c r="P1194">
        <v>10551.91</v>
      </c>
      <c r="Q1194" t="s">
        <v>44</v>
      </c>
      <c r="R1194" t="s">
        <v>67</v>
      </c>
      <c r="S1194" t="s">
        <v>60</v>
      </c>
      <c r="T1194" t="s">
        <v>85</v>
      </c>
      <c r="U1194" t="s">
        <v>49</v>
      </c>
      <c r="V1194" t="s">
        <v>49</v>
      </c>
      <c r="W1194" t="s">
        <v>57</v>
      </c>
      <c r="X1194">
        <f>YEAR(Table1[[#This Row],[BookingDate]])</f>
        <v>2024</v>
      </c>
      <c r="Y1194" t="str">
        <f>TEXT(Table1[[#This Row],[BookingDate]],"mmm")</f>
        <v>Oct</v>
      </c>
      <c r="Z1194" t="str">
        <f>TEXT(Table1[[#This Row],[BookingDate]],"mmm-yyy")</f>
        <v>Oct-2024</v>
      </c>
      <c r="AA1194" t="str">
        <f>IF(Table1[[#This Row],[ResolutionHours]]="","Pending",IF(Table1[[#This Row],[ResolutionHours]]&lt;=4,"0-4 Hours",IF(Table1[[#This Row],[ResolutionHours]]&lt;=8,"5-8 Hours",IF(Table1[[#This Row],[ResolutionHours]]&lt;=24,"9-24 Hours",IF(Table1[[#This Row],[ResolutionHours]]&lt;=48,"25-48 Hours","48+ Hours")))))</f>
        <v>Pending</v>
      </c>
      <c r="AB1194" t="str">
        <f>IF(Table1[[#This Row],[ResolutionHours]]="","",Table1[[#This Row],[ResolutionHours]]-Table1[[#This Row],[SLATargetHours]])</f>
        <v/>
      </c>
    </row>
    <row r="1195" spans="1:28" x14ac:dyDescent="0.25">
      <c r="A1195" t="s">
        <v>554</v>
      </c>
      <c r="B1195" t="s">
        <v>35</v>
      </c>
      <c r="C1195" s="1">
        <v>45582.629652777781</v>
      </c>
      <c r="D1195" t="s">
        <v>51</v>
      </c>
      <c r="E1195" t="s">
        <v>105</v>
      </c>
      <c r="F1195" t="s">
        <v>53</v>
      </c>
      <c r="G1195" t="s">
        <v>39</v>
      </c>
      <c r="H1195" t="s">
        <v>40</v>
      </c>
      <c r="I1195" t="s">
        <v>46</v>
      </c>
      <c r="J1195" t="s">
        <v>110</v>
      </c>
      <c r="K1195">
        <v>24</v>
      </c>
      <c r="L1195">
        <v>1.05</v>
      </c>
      <c r="M1195">
        <v>16.16</v>
      </c>
      <c r="N1195" s="1">
        <v>45583.303036342593</v>
      </c>
      <c r="O1195" t="s">
        <v>43</v>
      </c>
      <c r="P1195">
        <v>16.16</v>
      </c>
      <c r="Q1195" t="s">
        <v>66</v>
      </c>
      <c r="R1195" t="s">
        <v>92</v>
      </c>
      <c r="S1195" t="s">
        <v>68</v>
      </c>
      <c r="T1195" t="s">
        <v>115</v>
      </c>
      <c r="U1195" t="s">
        <v>49</v>
      </c>
      <c r="V1195" t="s">
        <v>49</v>
      </c>
      <c r="W1195" t="s">
        <v>43</v>
      </c>
      <c r="X1195">
        <f>YEAR(Table1[[#This Row],[BookingDate]])</f>
        <v>2024</v>
      </c>
      <c r="Y1195" t="str">
        <f>TEXT(Table1[[#This Row],[BookingDate]],"mmm")</f>
        <v>Oct</v>
      </c>
      <c r="Z1195" t="str">
        <f>TEXT(Table1[[#This Row],[BookingDate]],"mmm-yyy")</f>
        <v>Oct-2024</v>
      </c>
      <c r="AA1195" t="str">
        <f>IF(Table1[[#This Row],[ResolutionHours]]="","Pending",IF(Table1[[#This Row],[ResolutionHours]]&lt;=4,"0-4 Hours",IF(Table1[[#This Row],[ResolutionHours]]&lt;=8,"5-8 Hours",IF(Table1[[#This Row],[ResolutionHours]]&lt;=24,"9-24 Hours",IF(Table1[[#This Row],[ResolutionHours]]&lt;=48,"25-48 Hours","48+ Hours")))))</f>
        <v>9-24 Hours</v>
      </c>
      <c r="AB1195">
        <f>IF(Table1[[#This Row],[ResolutionHours]]="","",Table1[[#This Row],[ResolutionHours]]-Table1[[#This Row],[SLATargetHours]])</f>
        <v>-7.84</v>
      </c>
    </row>
    <row r="1196" spans="1:28" x14ac:dyDescent="0.25">
      <c r="A1196" t="s">
        <v>2093</v>
      </c>
      <c r="B1196" t="s">
        <v>1116</v>
      </c>
      <c r="C1196" s="1">
        <v>45582.788240740738</v>
      </c>
      <c r="D1196" t="s">
        <v>51</v>
      </c>
      <c r="E1196" t="s">
        <v>1140</v>
      </c>
      <c r="F1196" t="s">
        <v>53</v>
      </c>
      <c r="G1196" t="s">
        <v>1118</v>
      </c>
      <c r="H1196" t="s">
        <v>40</v>
      </c>
      <c r="I1196" t="s">
        <v>41</v>
      </c>
      <c r="J1196" t="s">
        <v>78</v>
      </c>
      <c r="K1196">
        <v>24</v>
      </c>
      <c r="L1196">
        <v>1.29</v>
      </c>
      <c r="M1196">
        <v>12.43</v>
      </c>
      <c r="N1196" s="1">
        <v>45583.306238645833</v>
      </c>
      <c r="O1196" t="s">
        <v>43</v>
      </c>
      <c r="P1196">
        <v>12.43</v>
      </c>
      <c r="Q1196" t="s">
        <v>66</v>
      </c>
      <c r="R1196" t="s">
        <v>45</v>
      </c>
      <c r="S1196" t="s">
        <v>79</v>
      </c>
      <c r="T1196" t="s">
        <v>47</v>
      </c>
      <c r="U1196" t="s">
        <v>49</v>
      </c>
      <c r="V1196" t="s">
        <v>48</v>
      </c>
      <c r="W1196" t="s">
        <v>43</v>
      </c>
      <c r="X1196">
        <f>YEAR(Table1[[#This Row],[BookingDate]])</f>
        <v>2024</v>
      </c>
      <c r="Y1196" t="str">
        <f>TEXT(Table1[[#This Row],[BookingDate]],"mmm")</f>
        <v>Oct</v>
      </c>
      <c r="Z1196" t="str">
        <f>TEXT(Table1[[#This Row],[BookingDate]],"mmm-yyy")</f>
        <v>Oct-2024</v>
      </c>
      <c r="AA1196" t="str">
        <f>IF(Table1[[#This Row],[ResolutionHours]]="","Pending",IF(Table1[[#This Row],[ResolutionHours]]&lt;=4,"0-4 Hours",IF(Table1[[#This Row],[ResolutionHours]]&lt;=8,"5-8 Hours",IF(Table1[[#This Row],[ResolutionHours]]&lt;=24,"9-24 Hours",IF(Table1[[#This Row],[ResolutionHours]]&lt;=48,"25-48 Hours","48+ Hours")))))</f>
        <v>9-24 Hours</v>
      </c>
      <c r="AB1196">
        <f>IF(Table1[[#This Row],[ResolutionHours]]="","",Table1[[#This Row],[ResolutionHours]]-Table1[[#This Row],[SLATargetHours]])</f>
        <v>-11.57</v>
      </c>
    </row>
    <row r="1197" spans="1:28" x14ac:dyDescent="0.25">
      <c r="A1197" t="s">
        <v>1917</v>
      </c>
      <c r="B1197" t="s">
        <v>1116</v>
      </c>
      <c r="C1197" s="1">
        <v>45582.84815972222</v>
      </c>
      <c r="D1197" t="s">
        <v>36</v>
      </c>
      <c r="E1197" t="s">
        <v>1134</v>
      </c>
      <c r="F1197" t="s">
        <v>38</v>
      </c>
      <c r="G1197" t="s">
        <v>1118</v>
      </c>
      <c r="H1197" t="s">
        <v>40</v>
      </c>
      <c r="I1197" t="s">
        <v>46</v>
      </c>
      <c r="J1197" t="s">
        <v>132</v>
      </c>
      <c r="K1197">
        <v>48</v>
      </c>
      <c r="L1197">
        <v>9.5299999999999994</v>
      </c>
      <c r="M1197">
        <v>34.590000000000003</v>
      </c>
      <c r="N1197" s="1">
        <v>45584.289472870369</v>
      </c>
      <c r="O1197" t="s">
        <v>43</v>
      </c>
      <c r="P1197">
        <v>34.590000000000003</v>
      </c>
      <c r="Q1197" t="s">
        <v>58</v>
      </c>
      <c r="R1197" t="s">
        <v>92</v>
      </c>
      <c r="S1197" t="s">
        <v>96</v>
      </c>
      <c r="T1197" t="s">
        <v>121</v>
      </c>
      <c r="U1197" t="s">
        <v>49</v>
      </c>
      <c r="V1197" t="s">
        <v>49</v>
      </c>
      <c r="W1197" t="s">
        <v>43</v>
      </c>
      <c r="X1197">
        <f>YEAR(Table1[[#This Row],[BookingDate]])</f>
        <v>2024</v>
      </c>
      <c r="Y1197" t="str">
        <f>TEXT(Table1[[#This Row],[BookingDate]],"mmm")</f>
        <v>Oct</v>
      </c>
      <c r="Z1197" t="str">
        <f>TEXT(Table1[[#This Row],[BookingDate]],"mmm-yyy")</f>
        <v>Oct-2024</v>
      </c>
      <c r="AA1197" t="str">
        <f>IF(Table1[[#This Row],[ResolutionHours]]="","Pending",IF(Table1[[#This Row],[ResolutionHours]]&lt;=4,"0-4 Hours",IF(Table1[[#This Row],[ResolutionHours]]&lt;=8,"5-8 Hours",IF(Table1[[#This Row],[ResolutionHours]]&lt;=24,"9-24 Hours",IF(Table1[[#This Row],[ResolutionHours]]&lt;=48,"25-48 Hours","48+ Hours")))))</f>
        <v>25-48 Hours</v>
      </c>
      <c r="AB1197">
        <f>IF(Table1[[#This Row],[ResolutionHours]]="","",Table1[[#This Row],[ResolutionHours]]-Table1[[#This Row],[SLATargetHours]])</f>
        <v>-13.409999999999997</v>
      </c>
    </row>
    <row r="1198" spans="1:28" x14ac:dyDescent="0.25">
      <c r="A1198" t="s">
        <v>1492</v>
      </c>
      <c r="B1198" t="s">
        <v>1116</v>
      </c>
      <c r="C1198" s="1">
        <v>45583.121944444443</v>
      </c>
      <c r="D1198" t="s">
        <v>36</v>
      </c>
      <c r="E1198" t="s">
        <v>1129</v>
      </c>
      <c r="F1198" t="s">
        <v>95</v>
      </c>
      <c r="G1198" t="s">
        <v>1118</v>
      </c>
      <c r="H1198" t="s">
        <v>40</v>
      </c>
      <c r="I1198" t="s">
        <v>41</v>
      </c>
      <c r="J1198" t="s">
        <v>99</v>
      </c>
      <c r="K1198">
        <v>48</v>
      </c>
      <c r="L1198">
        <v>5.19</v>
      </c>
      <c r="M1198">
        <v>16.97</v>
      </c>
      <c r="N1198" s="1">
        <v>45583.828971261573</v>
      </c>
      <c r="O1198" t="s">
        <v>43</v>
      </c>
      <c r="P1198">
        <v>16.97</v>
      </c>
      <c r="Q1198" t="s">
        <v>58</v>
      </c>
      <c r="R1198" t="s">
        <v>92</v>
      </c>
      <c r="S1198" t="s">
        <v>68</v>
      </c>
      <c r="T1198" t="s">
        <v>121</v>
      </c>
      <c r="U1198" t="s">
        <v>49</v>
      </c>
      <c r="V1198" t="s">
        <v>49</v>
      </c>
      <c r="W1198" t="s">
        <v>43</v>
      </c>
      <c r="X1198">
        <f>YEAR(Table1[[#This Row],[BookingDate]])</f>
        <v>2024</v>
      </c>
      <c r="Y1198" t="str">
        <f>TEXT(Table1[[#This Row],[BookingDate]],"mmm")</f>
        <v>Oct</v>
      </c>
      <c r="Z1198" t="str">
        <f>TEXT(Table1[[#This Row],[BookingDate]],"mmm-yyy")</f>
        <v>Oct-2024</v>
      </c>
      <c r="AA1198" t="str">
        <f>IF(Table1[[#This Row],[ResolutionHours]]="","Pending",IF(Table1[[#This Row],[ResolutionHours]]&lt;=4,"0-4 Hours",IF(Table1[[#This Row],[ResolutionHours]]&lt;=8,"5-8 Hours",IF(Table1[[#This Row],[ResolutionHours]]&lt;=24,"9-24 Hours",IF(Table1[[#This Row],[ResolutionHours]]&lt;=48,"25-48 Hours","48+ Hours")))))</f>
        <v>9-24 Hours</v>
      </c>
      <c r="AB1198">
        <f>IF(Table1[[#This Row],[ResolutionHours]]="","",Table1[[#This Row],[ResolutionHours]]-Table1[[#This Row],[SLATargetHours]])</f>
        <v>-31.03</v>
      </c>
    </row>
    <row r="1199" spans="1:28" x14ac:dyDescent="0.25">
      <c r="A1199" t="s">
        <v>1593</v>
      </c>
      <c r="B1199" t="s">
        <v>1116</v>
      </c>
      <c r="C1199" s="1">
        <v>45583.221273148149</v>
      </c>
      <c r="D1199" t="s">
        <v>104</v>
      </c>
      <c r="E1199" t="s">
        <v>1120</v>
      </c>
      <c r="F1199" t="s">
        <v>130</v>
      </c>
      <c r="G1199" t="s">
        <v>1118</v>
      </c>
      <c r="H1199" t="s">
        <v>54</v>
      </c>
      <c r="I1199" t="s">
        <v>46</v>
      </c>
      <c r="J1199" t="s">
        <v>65</v>
      </c>
      <c r="K1199">
        <v>8</v>
      </c>
      <c r="L1199">
        <v>0.51</v>
      </c>
      <c r="N1199" s="1"/>
      <c r="O1199" t="s">
        <v>57</v>
      </c>
      <c r="P1199">
        <v>10530.69</v>
      </c>
      <c r="Q1199" t="s">
        <v>58</v>
      </c>
      <c r="R1199" t="s">
        <v>45</v>
      </c>
      <c r="S1199" t="s">
        <v>60</v>
      </c>
      <c r="T1199" t="s">
        <v>69</v>
      </c>
      <c r="U1199" t="s">
        <v>49</v>
      </c>
      <c r="V1199" t="s">
        <v>49</v>
      </c>
      <c r="W1199" t="s">
        <v>57</v>
      </c>
      <c r="X1199">
        <f>YEAR(Table1[[#This Row],[BookingDate]])</f>
        <v>2024</v>
      </c>
      <c r="Y1199" t="str">
        <f>TEXT(Table1[[#This Row],[BookingDate]],"mmm")</f>
        <v>Oct</v>
      </c>
      <c r="Z1199" t="str">
        <f>TEXT(Table1[[#This Row],[BookingDate]],"mmm-yyy")</f>
        <v>Oct-2024</v>
      </c>
      <c r="AA1199" t="str">
        <f>IF(Table1[[#This Row],[ResolutionHours]]="","Pending",IF(Table1[[#This Row],[ResolutionHours]]&lt;=4,"0-4 Hours",IF(Table1[[#This Row],[ResolutionHours]]&lt;=8,"5-8 Hours",IF(Table1[[#This Row],[ResolutionHours]]&lt;=24,"9-24 Hours",IF(Table1[[#This Row],[ResolutionHours]]&lt;=48,"25-48 Hours","48+ Hours")))))</f>
        <v>Pending</v>
      </c>
      <c r="AB1199" t="str">
        <f>IF(Table1[[#This Row],[ResolutionHours]]="","",Table1[[#This Row],[ResolutionHours]]-Table1[[#This Row],[SLATargetHours]])</f>
        <v/>
      </c>
    </row>
    <row r="1200" spans="1:28" x14ac:dyDescent="0.25">
      <c r="A1200" t="s">
        <v>3038</v>
      </c>
      <c r="B1200" t="s">
        <v>2126</v>
      </c>
      <c r="C1200" s="1">
        <v>45583.904236111113</v>
      </c>
      <c r="D1200" t="s">
        <v>87</v>
      </c>
      <c r="E1200" t="s">
        <v>2136</v>
      </c>
      <c r="F1200" t="s">
        <v>95</v>
      </c>
      <c r="G1200" t="s">
        <v>2128</v>
      </c>
      <c r="H1200" t="s">
        <v>109</v>
      </c>
      <c r="I1200" t="s">
        <v>73</v>
      </c>
      <c r="J1200" t="s">
        <v>157</v>
      </c>
      <c r="K1200">
        <v>72</v>
      </c>
      <c r="L1200">
        <v>1.73</v>
      </c>
      <c r="M1200">
        <v>179.17</v>
      </c>
      <c r="N1200" s="1">
        <v>45591.369811053242</v>
      </c>
      <c r="O1200" t="s">
        <v>128</v>
      </c>
      <c r="P1200">
        <v>179.17</v>
      </c>
      <c r="Q1200" t="s">
        <v>44</v>
      </c>
      <c r="R1200" t="s">
        <v>92</v>
      </c>
      <c r="S1200" t="s">
        <v>79</v>
      </c>
      <c r="T1200" t="s">
        <v>121</v>
      </c>
      <c r="U1200" t="s">
        <v>49</v>
      </c>
      <c r="V1200" t="s">
        <v>49</v>
      </c>
      <c r="W1200" t="s">
        <v>128</v>
      </c>
      <c r="X1200">
        <f>YEAR(Table1[[#This Row],[BookingDate]])</f>
        <v>2024</v>
      </c>
      <c r="Y1200" t="str">
        <f>TEXT(Table1[[#This Row],[BookingDate]],"mmm")</f>
        <v>Oct</v>
      </c>
      <c r="Z1200" t="str">
        <f>TEXT(Table1[[#This Row],[BookingDate]],"mmm-yyy")</f>
        <v>Oct-2024</v>
      </c>
      <c r="AA1200" t="str">
        <f>IF(Table1[[#This Row],[ResolutionHours]]="","Pending",IF(Table1[[#This Row],[ResolutionHours]]&lt;=4,"0-4 Hours",IF(Table1[[#This Row],[ResolutionHours]]&lt;=8,"5-8 Hours",IF(Table1[[#This Row],[ResolutionHours]]&lt;=24,"9-24 Hours",IF(Table1[[#This Row],[ResolutionHours]]&lt;=48,"25-48 Hours","48+ Hours")))))</f>
        <v>48+ Hours</v>
      </c>
      <c r="AB1200">
        <f>IF(Table1[[#This Row],[ResolutionHours]]="","",Table1[[#This Row],[ResolutionHours]]-Table1[[#This Row],[SLATargetHours]])</f>
        <v>107.16999999999999</v>
      </c>
    </row>
    <row r="1201" spans="1:28" x14ac:dyDescent="0.25">
      <c r="A1201" t="s">
        <v>2708</v>
      </c>
      <c r="B1201" t="s">
        <v>2126</v>
      </c>
      <c r="C1201" s="1">
        <v>45583.905891203707</v>
      </c>
      <c r="D1201" t="s">
        <v>104</v>
      </c>
      <c r="E1201" t="s">
        <v>2130</v>
      </c>
      <c r="F1201" t="s">
        <v>53</v>
      </c>
      <c r="G1201" t="s">
        <v>2128</v>
      </c>
      <c r="H1201" t="s">
        <v>136</v>
      </c>
      <c r="I1201" t="s">
        <v>46</v>
      </c>
      <c r="J1201" t="s">
        <v>83</v>
      </c>
      <c r="K1201">
        <v>8</v>
      </c>
      <c r="L1201">
        <v>1.1299999999999999</v>
      </c>
      <c r="N1201" s="1"/>
      <c r="O1201" t="s">
        <v>57</v>
      </c>
      <c r="P1201">
        <v>10514.26</v>
      </c>
      <c r="Q1201" t="s">
        <v>58</v>
      </c>
      <c r="R1201" t="s">
        <v>59</v>
      </c>
      <c r="S1201" t="s">
        <v>60</v>
      </c>
      <c r="T1201" t="s">
        <v>97</v>
      </c>
      <c r="U1201" t="s">
        <v>49</v>
      </c>
      <c r="V1201" t="s">
        <v>48</v>
      </c>
      <c r="W1201" t="s">
        <v>57</v>
      </c>
      <c r="X1201">
        <f>YEAR(Table1[[#This Row],[BookingDate]])</f>
        <v>2024</v>
      </c>
      <c r="Y1201" t="str">
        <f>TEXT(Table1[[#This Row],[BookingDate]],"mmm")</f>
        <v>Oct</v>
      </c>
      <c r="Z1201" t="str">
        <f>TEXT(Table1[[#This Row],[BookingDate]],"mmm-yyy")</f>
        <v>Oct-2024</v>
      </c>
      <c r="AA1201" t="str">
        <f>IF(Table1[[#This Row],[ResolutionHours]]="","Pending",IF(Table1[[#This Row],[ResolutionHours]]&lt;=4,"0-4 Hours",IF(Table1[[#This Row],[ResolutionHours]]&lt;=8,"5-8 Hours",IF(Table1[[#This Row],[ResolutionHours]]&lt;=24,"9-24 Hours",IF(Table1[[#This Row],[ResolutionHours]]&lt;=48,"25-48 Hours","48+ Hours")))))</f>
        <v>Pending</v>
      </c>
      <c r="AB1201" t="str">
        <f>IF(Table1[[#This Row],[ResolutionHours]]="","",Table1[[#This Row],[ResolutionHours]]-Table1[[#This Row],[SLATargetHours]])</f>
        <v/>
      </c>
    </row>
    <row r="1202" spans="1:28" x14ac:dyDescent="0.25">
      <c r="A1202" t="s">
        <v>2074</v>
      </c>
      <c r="B1202" t="s">
        <v>1116</v>
      </c>
      <c r="C1202" s="1">
        <v>45584.19636574074</v>
      </c>
      <c r="D1202" t="s">
        <v>36</v>
      </c>
      <c r="E1202" t="s">
        <v>1134</v>
      </c>
      <c r="F1202" t="s">
        <v>38</v>
      </c>
      <c r="G1202" t="s">
        <v>1118</v>
      </c>
      <c r="H1202" t="s">
        <v>40</v>
      </c>
      <c r="I1202" t="s">
        <v>73</v>
      </c>
      <c r="J1202" t="s">
        <v>157</v>
      </c>
      <c r="K1202">
        <v>48</v>
      </c>
      <c r="L1202">
        <v>3.86</v>
      </c>
      <c r="M1202">
        <v>66.98</v>
      </c>
      <c r="N1202" s="1">
        <v>45586.987038460647</v>
      </c>
      <c r="O1202" t="s">
        <v>128</v>
      </c>
      <c r="P1202">
        <v>66.98</v>
      </c>
      <c r="Q1202" t="s">
        <v>44</v>
      </c>
      <c r="R1202" t="s">
        <v>92</v>
      </c>
      <c r="S1202" t="s">
        <v>68</v>
      </c>
      <c r="T1202" t="s">
        <v>47</v>
      </c>
      <c r="U1202" t="s">
        <v>49</v>
      </c>
      <c r="V1202" t="s">
        <v>49</v>
      </c>
      <c r="W1202" t="s">
        <v>128</v>
      </c>
      <c r="X1202">
        <f>YEAR(Table1[[#This Row],[BookingDate]])</f>
        <v>2024</v>
      </c>
      <c r="Y1202" t="str">
        <f>TEXT(Table1[[#This Row],[BookingDate]],"mmm")</f>
        <v>Oct</v>
      </c>
      <c r="Z1202" t="str">
        <f>TEXT(Table1[[#This Row],[BookingDate]],"mmm-yyy")</f>
        <v>Oct-2024</v>
      </c>
      <c r="AA1202" t="str">
        <f>IF(Table1[[#This Row],[ResolutionHours]]="","Pending",IF(Table1[[#This Row],[ResolutionHours]]&lt;=4,"0-4 Hours",IF(Table1[[#This Row],[ResolutionHours]]&lt;=8,"5-8 Hours",IF(Table1[[#This Row],[ResolutionHours]]&lt;=24,"9-24 Hours",IF(Table1[[#This Row],[ResolutionHours]]&lt;=48,"25-48 Hours","48+ Hours")))))</f>
        <v>48+ Hours</v>
      </c>
      <c r="AB1202">
        <f>IF(Table1[[#This Row],[ResolutionHours]]="","",Table1[[#This Row],[ResolutionHours]]-Table1[[#This Row],[SLATargetHours]])</f>
        <v>18.980000000000004</v>
      </c>
    </row>
    <row r="1203" spans="1:28" x14ac:dyDescent="0.25">
      <c r="A1203" t="s">
        <v>1299</v>
      </c>
      <c r="B1203" t="s">
        <v>1116</v>
      </c>
      <c r="C1203" s="1">
        <v>45584.728680555563</v>
      </c>
      <c r="D1203" t="s">
        <v>36</v>
      </c>
      <c r="E1203" t="s">
        <v>1129</v>
      </c>
      <c r="F1203" t="s">
        <v>72</v>
      </c>
      <c r="G1203" t="s">
        <v>1118</v>
      </c>
      <c r="H1203" t="s">
        <v>40</v>
      </c>
      <c r="I1203" t="s">
        <v>41</v>
      </c>
      <c r="J1203" t="s">
        <v>83</v>
      </c>
      <c r="K1203">
        <v>48</v>
      </c>
      <c r="L1203">
        <v>5.37</v>
      </c>
      <c r="M1203">
        <v>10.91</v>
      </c>
      <c r="N1203" s="1">
        <v>45585.183256377313</v>
      </c>
      <c r="O1203" t="s">
        <v>43</v>
      </c>
      <c r="P1203">
        <v>10.91</v>
      </c>
      <c r="Q1203" t="s">
        <v>58</v>
      </c>
      <c r="R1203" t="s">
        <v>59</v>
      </c>
      <c r="S1203" t="s">
        <v>79</v>
      </c>
      <c r="T1203" t="s">
        <v>61</v>
      </c>
      <c r="U1203" t="s">
        <v>49</v>
      </c>
      <c r="V1203" t="s">
        <v>49</v>
      </c>
      <c r="W1203" t="s">
        <v>43</v>
      </c>
      <c r="X1203">
        <f>YEAR(Table1[[#This Row],[BookingDate]])</f>
        <v>2024</v>
      </c>
      <c r="Y1203" t="str">
        <f>TEXT(Table1[[#This Row],[BookingDate]],"mmm")</f>
        <v>Oct</v>
      </c>
      <c r="Z1203" t="str">
        <f>TEXT(Table1[[#This Row],[BookingDate]],"mmm-yyy")</f>
        <v>Oct-2024</v>
      </c>
      <c r="AA1203" t="str">
        <f>IF(Table1[[#This Row],[ResolutionHours]]="","Pending",IF(Table1[[#This Row],[ResolutionHours]]&lt;=4,"0-4 Hours",IF(Table1[[#This Row],[ResolutionHours]]&lt;=8,"5-8 Hours",IF(Table1[[#This Row],[ResolutionHours]]&lt;=24,"9-24 Hours",IF(Table1[[#This Row],[ResolutionHours]]&lt;=48,"25-48 Hours","48+ Hours")))))</f>
        <v>9-24 Hours</v>
      </c>
      <c r="AB1203">
        <f>IF(Table1[[#This Row],[ResolutionHours]]="","",Table1[[#This Row],[ResolutionHours]]-Table1[[#This Row],[SLATargetHours]])</f>
        <v>-37.090000000000003</v>
      </c>
    </row>
    <row r="1204" spans="1:28" x14ac:dyDescent="0.25">
      <c r="A1204" t="s">
        <v>2844</v>
      </c>
      <c r="B1204" t="s">
        <v>2126</v>
      </c>
      <c r="C1204" s="1">
        <v>45584.779594907413</v>
      </c>
      <c r="D1204" t="s">
        <v>51</v>
      </c>
      <c r="E1204" t="s">
        <v>2134</v>
      </c>
      <c r="F1204" t="s">
        <v>126</v>
      </c>
      <c r="G1204" t="s">
        <v>2128</v>
      </c>
      <c r="H1204" t="s">
        <v>63</v>
      </c>
      <c r="I1204" t="s">
        <v>41</v>
      </c>
      <c r="J1204" t="s">
        <v>74</v>
      </c>
      <c r="K1204">
        <v>24</v>
      </c>
      <c r="L1204">
        <v>1.4</v>
      </c>
      <c r="N1204" s="1"/>
      <c r="O1204" t="s">
        <v>57</v>
      </c>
      <c r="P1204">
        <v>10493.29</v>
      </c>
      <c r="Q1204" t="s">
        <v>66</v>
      </c>
      <c r="R1204" t="s">
        <v>92</v>
      </c>
      <c r="S1204" t="s">
        <v>46</v>
      </c>
      <c r="T1204" t="s">
        <v>115</v>
      </c>
      <c r="U1204" t="s">
        <v>49</v>
      </c>
      <c r="V1204" t="s">
        <v>49</v>
      </c>
      <c r="W1204" t="s">
        <v>57</v>
      </c>
      <c r="X1204">
        <f>YEAR(Table1[[#This Row],[BookingDate]])</f>
        <v>2024</v>
      </c>
      <c r="Y1204" t="str">
        <f>TEXT(Table1[[#This Row],[BookingDate]],"mmm")</f>
        <v>Oct</v>
      </c>
      <c r="Z1204" t="str">
        <f>TEXT(Table1[[#This Row],[BookingDate]],"mmm-yyy")</f>
        <v>Oct-2024</v>
      </c>
      <c r="AA1204" t="str">
        <f>IF(Table1[[#This Row],[ResolutionHours]]="","Pending",IF(Table1[[#This Row],[ResolutionHours]]&lt;=4,"0-4 Hours",IF(Table1[[#This Row],[ResolutionHours]]&lt;=8,"5-8 Hours",IF(Table1[[#This Row],[ResolutionHours]]&lt;=24,"9-24 Hours",IF(Table1[[#This Row],[ResolutionHours]]&lt;=48,"25-48 Hours","48+ Hours")))))</f>
        <v>Pending</v>
      </c>
      <c r="AB1204" t="str">
        <f>IF(Table1[[#This Row],[ResolutionHours]]="","",Table1[[#This Row],[ResolutionHours]]-Table1[[#This Row],[SLATargetHours]])</f>
        <v/>
      </c>
    </row>
    <row r="1205" spans="1:28" x14ac:dyDescent="0.25">
      <c r="A1205" t="s">
        <v>1223</v>
      </c>
      <c r="B1205" t="s">
        <v>1116</v>
      </c>
      <c r="C1205" s="1">
        <v>45584.870289351849</v>
      </c>
      <c r="D1205" t="s">
        <v>87</v>
      </c>
      <c r="E1205" t="s">
        <v>1124</v>
      </c>
      <c r="F1205" t="s">
        <v>130</v>
      </c>
      <c r="G1205" t="s">
        <v>1118</v>
      </c>
      <c r="H1205" t="s">
        <v>40</v>
      </c>
      <c r="I1205" t="s">
        <v>73</v>
      </c>
      <c r="J1205" t="s">
        <v>91</v>
      </c>
      <c r="K1205">
        <v>72</v>
      </c>
      <c r="L1205">
        <v>13.82</v>
      </c>
      <c r="M1205">
        <v>30.03</v>
      </c>
      <c r="N1205" s="1">
        <v>45586.121658912038</v>
      </c>
      <c r="O1205" t="s">
        <v>43</v>
      </c>
      <c r="P1205">
        <v>30.03</v>
      </c>
      <c r="Q1205" t="s">
        <v>66</v>
      </c>
      <c r="R1205" t="s">
        <v>67</v>
      </c>
      <c r="S1205" t="s">
        <v>60</v>
      </c>
      <c r="T1205" t="s">
        <v>69</v>
      </c>
      <c r="U1205" t="s">
        <v>49</v>
      </c>
      <c r="V1205" t="s">
        <v>49</v>
      </c>
      <c r="W1205" t="s">
        <v>43</v>
      </c>
      <c r="X1205">
        <f>YEAR(Table1[[#This Row],[BookingDate]])</f>
        <v>2024</v>
      </c>
      <c r="Y1205" t="str">
        <f>TEXT(Table1[[#This Row],[BookingDate]],"mmm")</f>
        <v>Oct</v>
      </c>
      <c r="Z1205" t="str">
        <f>TEXT(Table1[[#This Row],[BookingDate]],"mmm-yyy")</f>
        <v>Oct-2024</v>
      </c>
      <c r="AA1205" t="str">
        <f>IF(Table1[[#This Row],[ResolutionHours]]="","Pending",IF(Table1[[#This Row],[ResolutionHours]]&lt;=4,"0-4 Hours",IF(Table1[[#This Row],[ResolutionHours]]&lt;=8,"5-8 Hours",IF(Table1[[#This Row],[ResolutionHours]]&lt;=24,"9-24 Hours",IF(Table1[[#This Row],[ResolutionHours]]&lt;=48,"25-48 Hours","48+ Hours")))))</f>
        <v>25-48 Hours</v>
      </c>
      <c r="AB1205">
        <f>IF(Table1[[#This Row],[ResolutionHours]]="","",Table1[[#This Row],[ResolutionHours]]-Table1[[#This Row],[SLATargetHours]])</f>
        <v>-41.97</v>
      </c>
    </row>
    <row r="1206" spans="1:28" x14ac:dyDescent="0.25">
      <c r="A1206" t="s">
        <v>1071</v>
      </c>
      <c r="B1206" t="s">
        <v>35</v>
      </c>
      <c r="C1206" s="1">
        <v>45584.973067129627</v>
      </c>
      <c r="D1206" t="s">
        <v>87</v>
      </c>
      <c r="E1206" t="s">
        <v>81</v>
      </c>
      <c r="F1206" t="s">
        <v>90</v>
      </c>
      <c r="G1206" t="s">
        <v>39</v>
      </c>
      <c r="H1206" t="s">
        <v>40</v>
      </c>
      <c r="I1206" t="s">
        <v>41</v>
      </c>
      <c r="J1206" t="s">
        <v>113</v>
      </c>
      <c r="K1206">
        <v>72</v>
      </c>
      <c r="L1206">
        <v>13.45</v>
      </c>
      <c r="M1206">
        <v>81.239999999999995</v>
      </c>
      <c r="N1206" s="1">
        <v>45588.357988344913</v>
      </c>
      <c r="O1206" t="s">
        <v>128</v>
      </c>
      <c r="P1206">
        <v>81.239999999999995</v>
      </c>
      <c r="Q1206" t="s">
        <v>44</v>
      </c>
      <c r="R1206" t="s">
        <v>59</v>
      </c>
      <c r="S1206" t="s">
        <v>60</v>
      </c>
      <c r="T1206" t="s">
        <v>85</v>
      </c>
      <c r="U1206" t="s">
        <v>49</v>
      </c>
      <c r="V1206" t="s">
        <v>49</v>
      </c>
      <c r="W1206" t="s">
        <v>128</v>
      </c>
      <c r="X1206">
        <f>YEAR(Table1[[#This Row],[BookingDate]])</f>
        <v>2024</v>
      </c>
      <c r="Y1206" t="str">
        <f>TEXT(Table1[[#This Row],[BookingDate]],"mmm")</f>
        <v>Oct</v>
      </c>
      <c r="Z1206" t="str">
        <f>TEXT(Table1[[#This Row],[BookingDate]],"mmm-yyy")</f>
        <v>Oct-2024</v>
      </c>
      <c r="AA1206" t="str">
        <f>IF(Table1[[#This Row],[ResolutionHours]]="","Pending",IF(Table1[[#This Row],[ResolutionHours]]&lt;=4,"0-4 Hours",IF(Table1[[#This Row],[ResolutionHours]]&lt;=8,"5-8 Hours",IF(Table1[[#This Row],[ResolutionHours]]&lt;=24,"9-24 Hours",IF(Table1[[#This Row],[ResolutionHours]]&lt;=48,"25-48 Hours","48+ Hours")))))</f>
        <v>48+ Hours</v>
      </c>
      <c r="AB1206">
        <f>IF(Table1[[#This Row],[ResolutionHours]]="","",Table1[[#This Row],[ResolutionHours]]-Table1[[#This Row],[SLATargetHours]])</f>
        <v>9.2399999999999949</v>
      </c>
    </row>
    <row r="1207" spans="1:28" x14ac:dyDescent="0.25">
      <c r="A1207" t="s">
        <v>2474</v>
      </c>
      <c r="B1207" t="s">
        <v>2126</v>
      </c>
      <c r="C1207" s="1">
        <v>45585.116828703707</v>
      </c>
      <c r="D1207" t="s">
        <v>87</v>
      </c>
      <c r="E1207" t="s">
        <v>2134</v>
      </c>
      <c r="F1207" t="s">
        <v>38</v>
      </c>
      <c r="G1207" t="s">
        <v>2128</v>
      </c>
      <c r="H1207" t="s">
        <v>54</v>
      </c>
      <c r="I1207" t="s">
        <v>64</v>
      </c>
      <c r="J1207" t="s">
        <v>152</v>
      </c>
      <c r="K1207">
        <v>72</v>
      </c>
      <c r="L1207">
        <v>2.84</v>
      </c>
      <c r="N1207" s="1"/>
      <c r="O1207" t="s">
        <v>57</v>
      </c>
      <c r="P1207">
        <v>10485.200000000001</v>
      </c>
      <c r="Q1207" t="s">
        <v>58</v>
      </c>
      <c r="R1207" t="s">
        <v>92</v>
      </c>
      <c r="S1207" t="s">
        <v>46</v>
      </c>
      <c r="T1207" t="s">
        <v>75</v>
      </c>
      <c r="U1207" t="s">
        <v>49</v>
      </c>
      <c r="V1207" t="s">
        <v>49</v>
      </c>
      <c r="W1207" t="s">
        <v>57</v>
      </c>
      <c r="X1207">
        <f>YEAR(Table1[[#This Row],[BookingDate]])</f>
        <v>2024</v>
      </c>
      <c r="Y1207" t="str">
        <f>TEXT(Table1[[#This Row],[BookingDate]],"mmm")</f>
        <v>Oct</v>
      </c>
      <c r="Z1207" t="str">
        <f>TEXT(Table1[[#This Row],[BookingDate]],"mmm-yyy")</f>
        <v>Oct-2024</v>
      </c>
      <c r="AA1207" t="str">
        <f>IF(Table1[[#This Row],[ResolutionHours]]="","Pending",IF(Table1[[#This Row],[ResolutionHours]]&lt;=4,"0-4 Hours",IF(Table1[[#This Row],[ResolutionHours]]&lt;=8,"5-8 Hours",IF(Table1[[#This Row],[ResolutionHours]]&lt;=24,"9-24 Hours",IF(Table1[[#This Row],[ResolutionHours]]&lt;=48,"25-48 Hours","48+ Hours")))))</f>
        <v>Pending</v>
      </c>
      <c r="AB1207" t="str">
        <f>IF(Table1[[#This Row],[ResolutionHours]]="","",Table1[[#This Row],[ResolutionHours]]-Table1[[#This Row],[SLATargetHours]])</f>
        <v/>
      </c>
    </row>
    <row r="1208" spans="1:28" x14ac:dyDescent="0.25">
      <c r="A1208" t="s">
        <v>1206</v>
      </c>
      <c r="B1208" t="s">
        <v>1116</v>
      </c>
      <c r="C1208" s="1">
        <v>45585.771585648137</v>
      </c>
      <c r="D1208" t="s">
        <v>36</v>
      </c>
      <c r="E1208" t="s">
        <v>1129</v>
      </c>
      <c r="F1208" t="s">
        <v>90</v>
      </c>
      <c r="G1208" t="s">
        <v>1118</v>
      </c>
      <c r="H1208" t="s">
        <v>109</v>
      </c>
      <c r="I1208" t="s">
        <v>82</v>
      </c>
      <c r="J1208" t="s">
        <v>74</v>
      </c>
      <c r="K1208">
        <v>48</v>
      </c>
      <c r="L1208">
        <v>10.83</v>
      </c>
      <c r="M1208">
        <v>27.31</v>
      </c>
      <c r="N1208" s="1">
        <v>45586.909515312502</v>
      </c>
      <c r="O1208" t="s">
        <v>43</v>
      </c>
      <c r="P1208">
        <v>27.31</v>
      </c>
      <c r="Q1208" t="s">
        <v>66</v>
      </c>
      <c r="R1208" t="s">
        <v>59</v>
      </c>
      <c r="S1208" t="s">
        <v>60</v>
      </c>
      <c r="T1208" t="s">
        <v>115</v>
      </c>
      <c r="U1208" t="s">
        <v>49</v>
      </c>
      <c r="V1208" t="s">
        <v>49</v>
      </c>
      <c r="W1208" t="s">
        <v>43</v>
      </c>
      <c r="X1208">
        <f>YEAR(Table1[[#This Row],[BookingDate]])</f>
        <v>2024</v>
      </c>
      <c r="Y1208" t="str">
        <f>TEXT(Table1[[#This Row],[BookingDate]],"mmm")</f>
        <v>Oct</v>
      </c>
      <c r="Z1208" t="str">
        <f>TEXT(Table1[[#This Row],[BookingDate]],"mmm-yyy")</f>
        <v>Oct-2024</v>
      </c>
      <c r="AA1208" t="str">
        <f>IF(Table1[[#This Row],[ResolutionHours]]="","Pending",IF(Table1[[#This Row],[ResolutionHours]]&lt;=4,"0-4 Hours",IF(Table1[[#This Row],[ResolutionHours]]&lt;=8,"5-8 Hours",IF(Table1[[#This Row],[ResolutionHours]]&lt;=24,"9-24 Hours",IF(Table1[[#This Row],[ResolutionHours]]&lt;=48,"25-48 Hours","48+ Hours")))))</f>
        <v>25-48 Hours</v>
      </c>
      <c r="AB1208">
        <f>IF(Table1[[#This Row],[ResolutionHours]]="","",Table1[[#This Row],[ResolutionHours]]-Table1[[#This Row],[SLATargetHours]])</f>
        <v>-20.69</v>
      </c>
    </row>
    <row r="1209" spans="1:28" x14ac:dyDescent="0.25">
      <c r="A1209" t="s">
        <v>2589</v>
      </c>
      <c r="B1209" t="s">
        <v>2126</v>
      </c>
      <c r="C1209" s="1">
        <v>45585.808749999997</v>
      </c>
      <c r="D1209" t="s">
        <v>104</v>
      </c>
      <c r="E1209" t="s">
        <v>2153</v>
      </c>
      <c r="F1209" t="s">
        <v>38</v>
      </c>
      <c r="G1209" t="s">
        <v>2128</v>
      </c>
      <c r="H1209" t="s">
        <v>63</v>
      </c>
      <c r="I1209" t="s">
        <v>64</v>
      </c>
      <c r="J1209" t="s">
        <v>165</v>
      </c>
      <c r="K1209">
        <v>8</v>
      </c>
      <c r="L1209">
        <v>0.5</v>
      </c>
      <c r="N1209" s="1"/>
      <c r="O1209" t="s">
        <v>57</v>
      </c>
      <c r="P1209">
        <v>10468.59</v>
      </c>
      <c r="Q1209" t="s">
        <v>58</v>
      </c>
      <c r="R1209" t="s">
        <v>45</v>
      </c>
      <c r="S1209" t="s">
        <v>60</v>
      </c>
      <c r="T1209" t="s">
        <v>100</v>
      </c>
      <c r="U1209" t="s">
        <v>49</v>
      </c>
      <c r="V1209" t="s">
        <v>49</v>
      </c>
      <c r="W1209" t="s">
        <v>57</v>
      </c>
      <c r="X1209">
        <f>YEAR(Table1[[#This Row],[BookingDate]])</f>
        <v>2024</v>
      </c>
      <c r="Y1209" t="str">
        <f>TEXT(Table1[[#This Row],[BookingDate]],"mmm")</f>
        <v>Oct</v>
      </c>
      <c r="Z1209" t="str">
        <f>TEXT(Table1[[#This Row],[BookingDate]],"mmm-yyy")</f>
        <v>Oct-2024</v>
      </c>
      <c r="AA1209" t="str">
        <f>IF(Table1[[#This Row],[ResolutionHours]]="","Pending",IF(Table1[[#This Row],[ResolutionHours]]&lt;=4,"0-4 Hours",IF(Table1[[#This Row],[ResolutionHours]]&lt;=8,"5-8 Hours",IF(Table1[[#This Row],[ResolutionHours]]&lt;=24,"9-24 Hours",IF(Table1[[#This Row],[ResolutionHours]]&lt;=48,"25-48 Hours","48+ Hours")))))</f>
        <v>Pending</v>
      </c>
      <c r="AB1209" t="str">
        <f>IF(Table1[[#This Row],[ResolutionHours]]="","",Table1[[#This Row],[ResolutionHours]]-Table1[[#This Row],[SLATargetHours]])</f>
        <v/>
      </c>
    </row>
    <row r="1210" spans="1:28" x14ac:dyDescent="0.25">
      <c r="A1210" t="s">
        <v>137</v>
      </c>
      <c r="B1210" t="s">
        <v>35</v>
      </c>
      <c r="C1210" s="1">
        <v>45586.164884259262</v>
      </c>
      <c r="D1210" t="s">
        <v>104</v>
      </c>
      <c r="E1210" t="s">
        <v>77</v>
      </c>
      <c r="F1210" t="s">
        <v>53</v>
      </c>
      <c r="G1210" t="s">
        <v>39</v>
      </c>
      <c r="H1210" t="s">
        <v>63</v>
      </c>
      <c r="I1210" t="s">
        <v>46</v>
      </c>
      <c r="J1210" t="s">
        <v>42</v>
      </c>
      <c r="K1210">
        <v>8</v>
      </c>
      <c r="L1210">
        <v>0.23</v>
      </c>
      <c r="N1210" s="1"/>
      <c r="O1210" t="s">
        <v>57</v>
      </c>
      <c r="P1210">
        <v>10460.040000000001</v>
      </c>
      <c r="Q1210" t="s">
        <v>58</v>
      </c>
      <c r="R1210" t="s">
        <v>59</v>
      </c>
      <c r="S1210" t="s">
        <v>79</v>
      </c>
      <c r="T1210" t="s">
        <v>93</v>
      </c>
      <c r="U1210" t="s">
        <v>49</v>
      </c>
      <c r="V1210" t="s">
        <v>48</v>
      </c>
      <c r="W1210" t="s">
        <v>57</v>
      </c>
      <c r="X1210">
        <f>YEAR(Table1[[#This Row],[BookingDate]])</f>
        <v>2024</v>
      </c>
      <c r="Y1210" t="str">
        <f>TEXT(Table1[[#This Row],[BookingDate]],"mmm")</f>
        <v>Oct</v>
      </c>
      <c r="Z1210" t="str">
        <f>TEXT(Table1[[#This Row],[BookingDate]],"mmm-yyy")</f>
        <v>Oct-2024</v>
      </c>
      <c r="AA1210" t="str">
        <f>IF(Table1[[#This Row],[ResolutionHours]]="","Pending",IF(Table1[[#This Row],[ResolutionHours]]&lt;=4,"0-4 Hours",IF(Table1[[#This Row],[ResolutionHours]]&lt;=8,"5-8 Hours",IF(Table1[[#This Row],[ResolutionHours]]&lt;=24,"9-24 Hours",IF(Table1[[#This Row],[ResolutionHours]]&lt;=48,"25-48 Hours","48+ Hours")))))</f>
        <v>Pending</v>
      </c>
      <c r="AB1210" t="str">
        <f>IF(Table1[[#This Row],[ResolutionHours]]="","",Table1[[#This Row],[ResolutionHours]]-Table1[[#This Row],[SLATargetHours]])</f>
        <v/>
      </c>
    </row>
    <row r="1211" spans="1:28" x14ac:dyDescent="0.25">
      <c r="A1211" t="s">
        <v>1481</v>
      </c>
      <c r="B1211" t="s">
        <v>1116</v>
      </c>
      <c r="C1211" s="1">
        <v>45586.523020833331</v>
      </c>
      <c r="D1211" t="s">
        <v>36</v>
      </c>
      <c r="E1211" t="s">
        <v>1126</v>
      </c>
      <c r="F1211" t="s">
        <v>72</v>
      </c>
      <c r="G1211" t="s">
        <v>1118</v>
      </c>
      <c r="H1211" t="s">
        <v>54</v>
      </c>
      <c r="I1211" t="s">
        <v>73</v>
      </c>
      <c r="J1211" t="s">
        <v>160</v>
      </c>
      <c r="K1211">
        <v>48</v>
      </c>
      <c r="L1211">
        <v>5.4</v>
      </c>
      <c r="N1211" s="1"/>
      <c r="O1211" t="s">
        <v>57</v>
      </c>
      <c r="P1211">
        <v>10451.450000000001</v>
      </c>
      <c r="Q1211" t="s">
        <v>44</v>
      </c>
      <c r="R1211" t="s">
        <v>92</v>
      </c>
      <c r="S1211" t="s">
        <v>79</v>
      </c>
      <c r="T1211" t="s">
        <v>61</v>
      </c>
      <c r="U1211" t="s">
        <v>49</v>
      </c>
      <c r="V1211" t="s">
        <v>49</v>
      </c>
      <c r="W1211" t="s">
        <v>57</v>
      </c>
      <c r="X1211">
        <f>YEAR(Table1[[#This Row],[BookingDate]])</f>
        <v>2024</v>
      </c>
      <c r="Y1211" t="str">
        <f>TEXT(Table1[[#This Row],[BookingDate]],"mmm")</f>
        <v>Oct</v>
      </c>
      <c r="Z1211" t="str">
        <f>TEXT(Table1[[#This Row],[BookingDate]],"mmm-yyy")</f>
        <v>Oct-2024</v>
      </c>
      <c r="AA1211" t="str">
        <f>IF(Table1[[#This Row],[ResolutionHours]]="","Pending",IF(Table1[[#This Row],[ResolutionHours]]&lt;=4,"0-4 Hours",IF(Table1[[#This Row],[ResolutionHours]]&lt;=8,"5-8 Hours",IF(Table1[[#This Row],[ResolutionHours]]&lt;=24,"9-24 Hours",IF(Table1[[#This Row],[ResolutionHours]]&lt;=48,"25-48 Hours","48+ Hours")))))</f>
        <v>Pending</v>
      </c>
      <c r="AB1211" t="str">
        <f>IF(Table1[[#This Row],[ResolutionHours]]="","",Table1[[#This Row],[ResolutionHours]]-Table1[[#This Row],[SLATargetHours]])</f>
        <v/>
      </c>
    </row>
    <row r="1212" spans="1:28" x14ac:dyDescent="0.25">
      <c r="A1212" t="s">
        <v>1803</v>
      </c>
      <c r="B1212" t="s">
        <v>1116</v>
      </c>
      <c r="C1212" s="1">
        <v>45586.867164351846</v>
      </c>
      <c r="D1212" t="s">
        <v>36</v>
      </c>
      <c r="E1212" t="s">
        <v>1124</v>
      </c>
      <c r="F1212" t="s">
        <v>130</v>
      </c>
      <c r="G1212" t="s">
        <v>1118</v>
      </c>
      <c r="H1212" t="s">
        <v>54</v>
      </c>
      <c r="I1212" t="s">
        <v>73</v>
      </c>
      <c r="J1212" t="s">
        <v>83</v>
      </c>
      <c r="K1212">
        <v>48</v>
      </c>
      <c r="L1212">
        <v>2.99</v>
      </c>
      <c r="N1212" s="1"/>
      <c r="O1212" t="s">
        <v>57</v>
      </c>
      <c r="P1212">
        <v>10443.19</v>
      </c>
      <c r="Q1212" t="s">
        <v>58</v>
      </c>
      <c r="R1212" t="s">
        <v>67</v>
      </c>
      <c r="S1212" t="s">
        <v>60</v>
      </c>
      <c r="T1212" t="s">
        <v>47</v>
      </c>
      <c r="U1212" t="s">
        <v>49</v>
      </c>
      <c r="V1212" t="s">
        <v>48</v>
      </c>
      <c r="W1212" t="s">
        <v>57</v>
      </c>
      <c r="X1212">
        <f>YEAR(Table1[[#This Row],[BookingDate]])</f>
        <v>2024</v>
      </c>
      <c r="Y1212" t="str">
        <f>TEXT(Table1[[#This Row],[BookingDate]],"mmm")</f>
        <v>Oct</v>
      </c>
      <c r="Z1212" t="str">
        <f>TEXT(Table1[[#This Row],[BookingDate]],"mmm-yyy")</f>
        <v>Oct-2024</v>
      </c>
      <c r="AA1212" t="str">
        <f>IF(Table1[[#This Row],[ResolutionHours]]="","Pending",IF(Table1[[#This Row],[ResolutionHours]]&lt;=4,"0-4 Hours",IF(Table1[[#This Row],[ResolutionHours]]&lt;=8,"5-8 Hours",IF(Table1[[#This Row],[ResolutionHours]]&lt;=24,"9-24 Hours",IF(Table1[[#This Row],[ResolutionHours]]&lt;=48,"25-48 Hours","48+ Hours")))))</f>
        <v>Pending</v>
      </c>
      <c r="AB1212" t="str">
        <f>IF(Table1[[#This Row],[ResolutionHours]]="","",Table1[[#This Row],[ResolutionHours]]-Table1[[#This Row],[SLATargetHours]])</f>
        <v/>
      </c>
    </row>
    <row r="1213" spans="1:28" x14ac:dyDescent="0.25">
      <c r="A1213" t="s">
        <v>1151</v>
      </c>
      <c r="B1213" t="s">
        <v>1116</v>
      </c>
      <c r="C1213" s="1">
        <v>45587.123379629629</v>
      </c>
      <c r="D1213" t="s">
        <v>51</v>
      </c>
      <c r="E1213" t="s">
        <v>1126</v>
      </c>
      <c r="F1213" t="s">
        <v>95</v>
      </c>
      <c r="G1213" t="s">
        <v>1118</v>
      </c>
      <c r="H1213" t="s">
        <v>109</v>
      </c>
      <c r="I1213" t="s">
        <v>82</v>
      </c>
      <c r="J1213" t="s">
        <v>88</v>
      </c>
      <c r="K1213">
        <v>24</v>
      </c>
      <c r="L1213">
        <v>1.02</v>
      </c>
      <c r="M1213">
        <v>6.63</v>
      </c>
      <c r="N1213" s="1">
        <v>45587.39980540509</v>
      </c>
      <c r="O1213" t="s">
        <v>43</v>
      </c>
      <c r="P1213">
        <v>6.63</v>
      </c>
      <c r="Q1213" t="s">
        <v>58</v>
      </c>
      <c r="R1213" t="s">
        <v>114</v>
      </c>
      <c r="S1213" t="s">
        <v>46</v>
      </c>
      <c r="T1213" t="s">
        <v>47</v>
      </c>
      <c r="U1213" t="s">
        <v>49</v>
      </c>
      <c r="V1213" t="s">
        <v>49</v>
      </c>
      <c r="W1213" t="s">
        <v>43</v>
      </c>
      <c r="X1213">
        <f>YEAR(Table1[[#This Row],[BookingDate]])</f>
        <v>2024</v>
      </c>
      <c r="Y1213" t="str">
        <f>TEXT(Table1[[#This Row],[BookingDate]],"mmm")</f>
        <v>Oct</v>
      </c>
      <c r="Z1213" t="str">
        <f>TEXT(Table1[[#This Row],[BookingDate]],"mmm-yyy")</f>
        <v>Oct-2024</v>
      </c>
      <c r="AA1213" t="str">
        <f>IF(Table1[[#This Row],[ResolutionHours]]="","Pending",IF(Table1[[#This Row],[ResolutionHours]]&lt;=4,"0-4 Hours",IF(Table1[[#This Row],[ResolutionHours]]&lt;=8,"5-8 Hours",IF(Table1[[#This Row],[ResolutionHours]]&lt;=24,"9-24 Hours",IF(Table1[[#This Row],[ResolutionHours]]&lt;=48,"25-48 Hours","48+ Hours")))))</f>
        <v>5-8 Hours</v>
      </c>
      <c r="AB1213">
        <f>IF(Table1[[#This Row],[ResolutionHours]]="","",Table1[[#This Row],[ResolutionHours]]-Table1[[#This Row],[SLATargetHours]])</f>
        <v>-17.37</v>
      </c>
    </row>
    <row r="1214" spans="1:28" x14ac:dyDescent="0.25">
      <c r="A1214" t="s">
        <v>1231</v>
      </c>
      <c r="B1214" t="s">
        <v>1116</v>
      </c>
      <c r="C1214" s="1">
        <v>45587.207453703697</v>
      </c>
      <c r="D1214" t="s">
        <v>36</v>
      </c>
      <c r="E1214" t="s">
        <v>1140</v>
      </c>
      <c r="F1214" t="s">
        <v>53</v>
      </c>
      <c r="G1214" t="s">
        <v>1118</v>
      </c>
      <c r="H1214" t="s">
        <v>54</v>
      </c>
      <c r="I1214" t="s">
        <v>64</v>
      </c>
      <c r="J1214" t="s">
        <v>106</v>
      </c>
      <c r="K1214">
        <v>48</v>
      </c>
      <c r="L1214">
        <v>6.25</v>
      </c>
      <c r="N1214" s="1"/>
      <c r="O1214" t="s">
        <v>57</v>
      </c>
      <c r="P1214">
        <v>10435.02</v>
      </c>
      <c r="Q1214" t="s">
        <v>44</v>
      </c>
      <c r="R1214" t="s">
        <v>59</v>
      </c>
      <c r="S1214" t="s">
        <v>96</v>
      </c>
      <c r="T1214" t="s">
        <v>121</v>
      </c>
      <c r="U1214" t="s">
        <v>49</v>
      </c>
      <c r="V1214" t="s">
        <v>49</v>
      </c>
      <c r="W1214" t="s">
        <v>57</v>
      </c>
      <c r="X1214">
        <f>YEAR(Table1[[#This Row],[BookingDate]])</f>
        <v>2024</v>
      </c>
      <c r="Y1214" t="str">
        <f>TEXT(Table1[[#This Row],[BookingDate]],"mmm")</f>
        <v>Oct</v>
      </c>
      <c r="Z1214" t="str">
        <f>TEXT(Table1[[#This Row],[BookingDate]],"mmm-yyy")</f>
        <v>Oct-2024</v>
      </c>
      <c r="AA1214" t="str">
        <f>IF(Table1[[#This Row],[ResolutionHours]]="","Pending",IF(Table1[[#This Row],[ResolutionHours]]&lt;=4,"0-4 Hours",IF(Table1[[#This Row],[ResolutionHours]]&lt;=8,"5-8 Hours",IF(Table1[[#This Row],[ResolutionHours]]&lt;=24,"9-24 Hours",IF(Table1[[#This Row],[ResolutionHours]]&lt;=48,"25-48 Hours","48+ Hours")))))</f>
        <v>Pending</v>
      </c>
      <c r="AB1214" t="str">
        <f>IF(Table1[[#This Row],[ResolutionHours]]="","",Table1[[#This Row],[ResolutionHours]]-Table1[[#This Row],[SLATargetHours]])</f>
        <v/>
      </c>
    </row>
    <row r="1215" spans="1:28" x14ac:dyDescent="0.25">
      <c r="A1215" t="s">
        <v>2115</v>
      </c>
      <c r="B1215" t="s">
        <v>1116</v>
      </c>
      <c r="C1215" s="1">
        <v>45587.278981481482</v>
      </c>
      <c r="D1215" t="s">
        <v>104</v>
      </c>
      <c r="E1215" t="s">
        <v>1131</v>
      </c>
      <c r="F1215" t="s">
        <v>130</v>
      </c>
      <c r="G1215" t="s">
        <v>1118</v>
      </c>
      <c r="H1215" t="s">
        <v>136</v>
      </c>
      <c r="I1215" t="s">
        <v>41</v>
      </c>
      <c r="J1215" t="s">
        <v>91</v>
      </c>
      <c r="K1215">
        <v>8</v>
      </c>
      <c r="L1215">
        <v>1.56</v>
      </c>
      <c r="N1215" s="1"/>
      <c r="O1215" t="s">
        <v>57</v>
      </c>
      <c r="P1215">
        <v>10433.299999999999</v>
      </c>
      <c r="Q1215" t="s">
        <v>58</v>
      </c>
      <c r="R1215" t="s">
        <v>59</v>
      </c>
      <c r="S1215" t="s">
        <v>68</v>
      </c>
      <c r="T1215" t="s">
        <v>93</v>
      </c>
      <c r="U1215" t="s">
        <v>49</v>
      </c>
      <c r="V1215" t="s">
        <v>49</v>
      </c>
      <c r="W1215" t="s">
        <v>57</v>
      </c>
      <c r="X1215">
        <f>YEAR(Table1[[#This Row],[BookingDate]])</f>
        <v>2024</v>
      </c>
      <c r="Y1215" t="str">
        <f>TEXT(Table1[[#This Row],[BookingDate]],"mmm")</f>
        <v>Oct</v>
      </c>
      <c r="Z1215" t="str">
        <f>TEXT(Table1[[#This Row],[BookingDate]],"mmm-yyy")</f>
        <v>Oct-2024</v>
      </c>
      <c r="AA1215" t="str">
        <f>IF(Table1[[#This Row],[ResolutionHours]]="","Pending",IF(Table1[[#This Row],[ResolutionHours]]&lt;=4,"0-4 Hours",IF(Table1[[#This Row],[ResolutionHours]]&lt;=8,"5-8 Hours",IF(Table1[[#This Row],[ResolutionHours]]&lt;=24,"9-24 Hours",IF(Table1[[#This Row],[ResolutionHours]]&lt;=48,"25-48 Hours","48+ Hours")))))</f>
        <v>Pending</v>
      </c>
      <c r="AB1215" t="str">
        <f>IF(Table1[[#This Row],[ResolutionHours]]="","",Table1[[#This Row],[ResolutionHours]]-Table1[[#This Row],[SLATargetHours]])</f>
        <v/>
      </c>
    </row>
    <row r="1216" spans="1:28" x14ac:dyDescent="0.25">
      <c r="A1216" t="s">
        <v>1056</v>
      </c>
      <c r="B1216" t="s">
        <v>35</v>
      </c>
      <c r="C1216" s="1">
        <v>45587.349131944437</v>
      </c>
      <c r="D1216" t="s">
        <v>51</v>
      </c>
      <c r="E1216" t="s">
        <v>52</v>
      </c>
      <c r="F1216" t="s">
        <v>72</v>
      </c>
      <c r="G1216" t="s">
        <v>39</v>
      </c>
      <c r="H1216" t="s">
        <v>40</v>
      </c>
      <c r="I1216" t="s">
        <v>41</v>
      </c>
      <c r="J1216" t="s">
        <v>132</v>
      </c>
      <c r="K1216">
        <v>24</v>
      </c>
      <c r="L1216">
        <v>1.41</v>
      </c>
      <c r="M1216">
        <v>9.18</v>
      </c>
      <c r="N1216" s="1">
        <v>45587.731775717592</v>
      </c>
      <c r="O1216" t="s">
        <v>43</v>
      </c>
      <c r="P1216">
        <v>9.18</v>
      </c>
      <c r="Q1216" t="s">
        <v>66</v>
      </c>
      <c r="R1216" t="s">
        <v>45</v>
      </c>
      <c r="S1216" t="s">
        <v>96</v>
      </c>
      <c r="T1216" t="s">
        <v>97</v>
      </c>
      <c r="U1216" t="s">
        <v>49</v>
      </c>
      <c r="V1216" t="s">
        <v>49</v>
      </c>
      <c r="W1216" t="s">
        <v>43</v>
      </c>
      <c r="X1216">
        <f>YEAR(Table1[[#This Row],[BookingDate]])</f>
        <v>2024</v>
      </c>
      <c r="Y1216" t="str">
        <f>TEXT(Table1[[#This Row],[BookingDate]],"mmm")</f>
        <v>Oct</v>
      </c>
      <c r="Z1216" t="str">
        <f>TEXT(Table1[[#This Row],[BookingDate]],"mmm-yyy")</f>
        <v>Oct-2024</v>
      </c>
      <c r="AA1216" t="str">
        <f>IF(Table1[[#This Row],[ResolutionHours]]="","Pending",IF(Table1[[#This Row],[ResolutionHours]]&lt;=4,"0-4 Hours",IF(Table1[[#This Row],[ResolutionHours]]&lt;=8,"5-8 Hours",IF(Table1[[#This Row],[ResolutionHours]]&lt;=24,"9-24 Hours",IF(Table1[[#This Row],[ResolutionHours]]&lt;=48,"25-48 Hours","48+ Hours")))))</f>
        <v>9-24 Hours</v>
      </c>
      <c r="AB1216">
        <f>IF(Table1[[#This Row],[ResolutionHours]]="","",Table1[[#This Row],[ResolutionHours]]-Table1[[#This Row],[SLATargetHours]])</f>
        <v>-14.82</v>
      </c>
    </row>
    <row r="1217" spans="1:28" x14ac:dyDescent="0.25">
      <c r="A1217" t="s">
        <v>699</v>
      </c>
      <c r="B1217" t="s">
        <v>35</v>
      </c>
      <c r="C1217" s="1">
        <v>45587.391747685193</v>
      </c>
      <c r="D1217" t="s">
        <v>87</v>
      </c>
      <c r="E1217" t="s">
        <v>77</v>
      </c>
      <c r="F1217" t="s">
        <v>53</v>
      </c>
      <c r="G1217" t="s">
        <v>39</v>
      </c>
      <c r="H1217" t="s">
        <v>40</v>
      </c>
      <c r="I1217" t="s">
        <v>73</v>
      </c>
      <c r="J1217" t="s">
        <v>74</v>
      </c>
      <c r="K1217">
        <v>72</v>
      </c>
      <c r="L1217">
        <v>5.22</v>
      </c>
      <c r="M1217">
        <v>177.51</v>
      </c>
      <c r="N1217" s="1">
        <v>45594.787899178242</v>
      </c>
      <c r="O1217" t="s">
        <v>128</v>
      </c>
      <c r="P1217">
        <v>177.51</v>
      </c>
      <c r="Q1217" t="s">
        <v>58</v>
      </c>
      <c r="R1217" t="s">
        <v>67</v>
      </c>
      <c r="S1217" t="s">
        <v>60</v>
      </c>
      <c r="T1217" t="s">
        <v>85</v>
      </c>
      <c r="U1217" t="s">
        <v>48</v>
      </c>
      <c r="V1217" t="s">
        <v>49</v>
      </c>
      <c r="W1217" t="s">
        <v>128</v>
      </c>
      <c r="X1217">
        <f>YEAR(Table1[[#This Row],[BookingDate]])</f>
        <v>2024</v>
      </c>
      <c r="Y1217" t="str">
        <f>TEXT(Table1[[#This Row],[BookingDate]],"mmm")</f>
        <v>Oct</v>
      </c>
      <c r="Z1217" t="str">
        <f>TEXT(Table1[[#This Row],[BookingDate]],"mmm-yyy")</f>
        <v>Oct-2024</v>
      </c>
      <c r="AA1217" t="str">
        <f>IF(Table1[[#This Row],[ResolutionHours]]="","Pending",IF(Table1[[#This Row],[ResolutionHours]]&lt;=4,"0-4 Hours",IF(Table1[[#This Row],[ResolutionHours]]&lt;=8,"5-8 Hours",IF(Table1[[#This Row],[ResolutionHours]]&lt;=24,"9-24 Hours",IF(Table1[[#This Row],[ResolutionHours]]&lt;=48,"25-48 Hours","48+ Hours")))))</f>
        <v>48+ Hours</v>
      </c>
      <c r="AB1217">
        <f>IF(Table1[[#This Row],[ResolutionHours]]="","",Table1[[#This Row],[ResolutionHours]]-Table1[[#This Row],[SLATargetHours]])</f>
        <v>105.50999999999999</v>
      </c>
    </row>
    <row r="1218" spans="1:28" x14ac:dyDescent="0.25">
      <c r="A1218" t="s">
        <v>2812</v>
      </c>
      <c r="B1218" t="s">
        <v>2126</v>
      </c>
      <c r="C1218" s="1">
        <v>45588.024583333332</v>
      </c>
      <c r="D1218" t="s">
        <v>87</v>
      </c>
      <c r="E1218" t="s">
        <v>2134</v>
      </c>
      <c r="F1218" t="s">
        <v>38</v>
      </c>
      <c r="G1218" t="s">
        <v>2128</v>
      </c>
      <c r="H1218" t="s">
        <v>40</v>
      </c>
      <c r="I1218" t="s">
        <v>82</v>
      </c>
      <c r="J1218" t="s">
        <v>78</v>
      </c>
      <c r="K1218">
        <v>72</v>
      </c>
      <c r="L1218">
        <v>0.68</v>
      </c>
      <c r="M1218">
        <v>29.38</v>
      </c>
      <c r="N1218" s="1">
        <v>45589.248736631947</v>
      </c>
      <c r="O1218" t="s">
        <v>43</v>
      </c>
      <c r="P1218">
        <v>29.38</v>
      </c>
      <c r="Q1218" t="s">
        <v>58</v>
      </c>
      <c r="R1218" t="s">
        <v>114</v>
      </c>
      <c r="S1218" t="s">
        <v>68</v>
      </c>
      <c r="T1218" t="s">
        <v>100</v>
      </c>
      <c r="U1218" t="s">
        <v>49</v>
      </c>
      <c r="V1218" t="s">
        <v>49</v>
      </c>
      <c r="W1218" t="s">
        <v>43</v>
      </c>
      <c r="X1218">
        <f>YEAR(Table1[[#This Row],[BookingDate]])</f>
        <v>2024</v>
      </c>
      <c r="Y1218" t="str">
        <f>TEXT(Table1[[#This Row],[BookingDate]],"mmm")</f>
        <v>Oct</v>
      </c>
      <c r="Z1218" t="str">
        <f>TEXT(Table1[[#This Row],[BookingDate]],"mmm-yyy")</f>
        <v>Oct-2024</v>
      </c>
      <c r="AA1218" t="str">
        <f>IF(Table1[[#This Row],[ResolutionHours]]="","Pending",IF(Table1[[#This Row],[ResolutionHours]]&lt;=4,"0-4 Hours",IF(Table1[[#This Row],[ResolutionHours]]&lt;=8,"5-8 Hours",IF(Table1[[#This Row],[ResolutionHours]]&lt;=24,"9-24 Hours",IF(Table1[[#This Row],[ResolutionHours]]&lt;=48,"25-48 Hours","48+ Hours")))))</f>
        <v>25-48 Hours</v>
      </c>
      <c r="AB1218">
        <f>IF(Table1[[#This Row],[ResolutionHours]]="","",Table1[[#This Row],[ResolutionHours]]-Table1[[#This Row],[SLATargetHours]])</f>
        <v>-42.620000000000005</v>
      </c>
    </row>
    <row r="1219" spans="1:28" x14ac:dyDescent="0.25">
      <c r="A1219" t="s">
        <v>1574</v>
      </c>
      <c r="B1219" t="s">
        <v>1116</v>
      </c>
      <c r="C1219" s="1">
        <v>45588.360312500001</v>
      </c>
      <c r="D1219" t="s">
        <v>87</v>
      </c>
      <c r="E1219" t="s">
        <v>1131</v>
      </c>
      <c r="F1219" t="s">
        <v>95</v>
      </c>
      <c r="G1219" t="s">
        <v>1118</v>
      </c>
      <c r="H1219" t="s">
        <v>54</v>
      </c>
      <c r="I1219" t="s">
        <v>41</v>
      </c>
      <c r="J1219" t="s">
        <v>160</v>
      </c>
      <c r="K1219">
        <v>72</v>
      </c>
      <c r="L1219">
        <v>1.75</v>
      </c>
      <c r="N1219" s="1"/>
      <c r="O1219" t="s">
        <v>57</v>
      </c>
      <c r="P1219">
        <v>10407.35</v>
      </c>
      <c r="Q1219" t="s">
        <v>66</v>
      </c>
      <c r="R1219" t="s">
        <v>45</v>
      </c>
      <c r="S1219" t="s">
        <v>79</v>
      </c>
      <c r="T1219" t="s">
        <v>100</v>
      </c>
      <c r="U1219" t="s">
        <v>49</v>
      </c>
      <c r="V1219" t="s">
        <v>49</v>
      </c>
      <c r="W1219" t="s">
        <v>57</v>
      </c>
      <c r="X1219">
        <f>YEAR(Table1[[#This Row],[BookingDate]])</f>
        <v>2024</v>
      </c>
      <c r="Y1219" t="str">
        <f>TEXT(Table1[[#This Row],[BookingDate]],"mmm")</f>
        <v>Oct</v>
      </c>
      <c r="Z1219" t="str">
        <f>TEXT(Table1[[#This Row],[BookingDate]],"mmm-yyy")</f>
        <v>Oct-2024</v>
      </c>
      <c r="AA1219" t="str">
        <f>IF(Table1[[#This Row],[ResolutionHours]]="","Pending",IF(Table1[[#This Row],[ResolutionHours]]&lt;=4,"0-4 Hours",IF(Table1[[#This Row],[ResolutionHours]]&lt;=8,"5-8 Hours",IF(Table1[[#This Row],[ResolutionHours]]&lt;=24,"9-24 Hours",IF(Table1[[#This Row],[ResolutionHours]]&lt;=48,"25-48 Hours","48+ Hours")))))</f>
        <v>Pending</v>
      </c>
      <c r="AB1219" t="str">
        <f>IF(Table1[[#This Row],[ResolutionHours]]="","",Table1[[#This Row],[ResolutionHours]]-Table1[[#This Row],[SLATargetHours]])</f>
        <v/>
      </c>
    </row>
    <row r="1220" spans="1:28" x14ac:dyDescent="0.25">
      <c r="A1220" t="s">
        <v>1552</v>
      </c>
      <c r="B1220" t="s">
        <v>1116</v>
      </c>
      <c r="C1220" s="1">
        <v>45588.951643518521</v>
      </c>
      <c r="D1220" t="s">
        <v>36</v>
      </c>
      <c r="E1220" t="s">
        <v>1129</v>
      </c>
      <c r="F1220" t="s">
        <v>130</v>
      </c>
      <c r="G1220" t="s">
        <v>1118</v>
      </c>
      <c r="H1220" t="s">
        <v>54</v>
      </c>
      <c r="I1220" t="s">
        <v>73</v>
      </c>
      <c r="J1220" t="s">
        <v>42</v>
      </c>
      <c r="K1220">
        <v>48</v>
      </c>
      <c r="L1220">
        <v>4.4800000000000004</v>
      </c>
      <c r="N1220" s="1"/>
      <c r="O1220" t="s">
        <v>57</v>
      </c>
      <c r="P1220">
        <v>10393.16</v>
      </c>
      <c r="Q1220" t="s">
        <v>44</v>
      </c>
      <c r="R1220" t="s">
        <v>45</v>
      </c>
      <c r="S1220" t="s">
        <v>79</v>
      </c>
      <c r="T1220" t="s">
        <v>69</v>
      </c>
      <c r="U1220" t="s">
        <v>49</v>
      </c>
      <c r="V1220" t="s">
        <v>49</v>
      </c>
      <c r="W1220" t="s">
        <v>57</v>
      </c>
      <c r="X1220">
        <f>YEAR(Table1[[#This Row],[BookingDate]])</f>
        <v>2024</v>
      </c>
      <c r="Y1220" t="str">
        <f>TEXT(Table1[[#This Row],[BookingDate]],"mmm")</f>
        <v>Oct</v>
      </c>
      <c r="Z1220" t="str">
        <f>TEXT(Table1[[#This Row],[BookingDate]],"mmm-yyy")</f>
        <v>Oct-2024</v>
      </c>
      <c r="AA1220" t="str">
        <f>IF(Table1[[#This Row],[ResolutionHours]]="","Pending",IF(Table1[[#This Row],[ResolutionHours]]&lt;=4,"0-4 Hours",IF(Table1[[#This Row],[ResolutionHours]]&lt;=8,"5-8 Hours",IF(Table1[[#This Row],[ResolutionHours]]&lt;=24,"9-24 Hours",IF(Table1[[#This Row],[ResolutionHours]]&lt;=48,"25-48 Hours","48+ Hours")))))</f>
        <v>Pending</v>
      </c>
      <c r="AB1220" t="str">
        <f>IF(Table1[[#This Row],[ResolutionHours]]="","",Table1[[#This Row],[ResolutionHours]]-Table1[[#This Row],[SLATargetHours]])</f>
        <v/>
      </c>
    </row>
    <row r="1221" spans="1:28" x14ac:dyDescent="0.25">
      <c r="A1221" t="s">
        <v>278</v>
      </c>
      <c r="B1221" t="s">
        <v>35</v>
      </c>
      <c r="C1221" s="1">
        <v>45589.068784722222</v>
      </c>
      <c r="D1221" t="s">
        <v>51</v>
      </c>
      <c r="E1221" t="s">
        <v>71</v>
      </c>
      <c r="F1221" t="s">
        <v>130</v>
      </c>
      <c r="G1221" t="s">
        <v>39</v>
      </c>
      <c r="H1221" t="s">
        <v>40</v>
      </c>
      <c r="I1221" t="s">
        <v>55</v>
      </c>
      <c r="J1221" t="s">
        <v>88</v>
      </c>
      <c r="K1221">
        <v>24</v>
      </c>
      <c r="L1221">
        <v>3.55</v>
      </c>
      <c r="M1221">
        <v>12.32</v>
      </c>
      <c r="N1221" s="1">
        <v>45589.582150451388</v>
      </c>
      <c r="O1221" t="s">
        <v>43</v>
      </c>
      <c r="P1221">
        <v>12.32</v>
      </c>
      <c r="Q1221" t="s">
        <v>66</v>
      </c>
      <c r="R1221" t="s">
        <v>67</v>
      </c>
      <c r="S1221" t="s">
        <v>79</v>
      </c>
      <c r="T1221" t="s">
        <v>61</v>
      </c>
      <c r="U1221" t="s">
        <v>49</v>
      </c>
      <c r="V1221" t="s">
        <v>49</v>
      </c>
      <c r="W1221" t="s">
        <v>43</v>
      </c>
      <c r="X1221">
        <f>YEAR(Table1[[#This Row],[BookingDate]])</f>
        <v>2024</v>
      </c>
      <c r="Y1221" t="str">
        <f>TEXT(Table1[[#This Row],[BookingDate]],"mmm")</f>
        <v>Oct</v>
      </c>
      <c r="Z1221" t="str">
        <f>TEXT(Table1[[#This Row],[BookingDate]],"mmm-yyy")</f>
        <v>Oct-2024</v>
      </c>
      <c r="AA1221" t="str">
        <f>IF(Table1[[#This Row],[ResolutionHours]]="","Pending",IF(Table1[[#This Row],[ResolutionHours]]&lt;=4,"0-4 Hours",IF(Table1[[#This Row],[ResolutionHours]]&lt;=8,"5-8 Hours",IF(Table1[[#This Row],[ResolutionHours]]&lt;=24,"9-24 Hours",IF(Table1[[#This Row],[ResolutionHours]]&lt;=48,"25-48 Hours","48+ Hours")))))</f>
        <v>9-24 Hours</v>
      </c>
      <c r="AB1221">
        <f>IF(Table1[[#This Row],[ResolutionHours]]="","",Table1[[#This Row],[ResolutionHours]]-Table1[[#This Row],[SLATargetHours]])</f>
        <v>-11.68</v>
      </c>
    </row>
    <row r="1222" spans="1:28" x14ac:dyDescent="0.25">
      <c r="A1222" t="s">
        <v>1970</v>
      </c>
      <c r="B1222" t="s">
        <v>1116</v>
      </c>
      <c r="C1222" s="1">
        <v>45589.195231481477</v>
      </c>
      <c r="D1222" t="s">
        <v>87</v>
      </c>
      <c r="E1222" t="s">
        <v>1131</v>
      </c>
      <c r="F1222" t="s">
        <v>90</v>
      </c>
      <c r="G1222" t="s">
        <v>1118</v>
      </c>
      <c r="H1222" t="s">
        <v>40</v>
      </c>
      <c r="I1222" t="s">
        <v>46</v>
      </c>
      <c r="J1222" t="s">
        <v>110</v>
      </c>
      <c r="K1222">
        <v>72</v>
      </c>
      <c r="L1222">
        <v>5.32</v>
      </c>
      <c r="M1222">
        <v>29.32</v>
      </c>
      <c r="N1222" s="1">
        <v>45590.416823206018</v>
      </c>
      <c r="O1222" t="s">
        <v>43</v>
      </c>
      <c r="P1222">
        <v>29.32</v>
      </c>
      <c r="Q1222" t="s">
        <v>44</v>
      </c>
      <c r="R1222" t="s">
        <v>45</v>
      </c>
      <c r="S1222" t="s">
        <v>68</v>
      </c>
      <c r="T1222" t="s">
        <v>93</v>
      </c>
      <c r="U1222" t="s">
        <v>49</v>
      </c>
      <c r="V1222" t="s">
        <v>49</v>
      </c>
      <c r="W1222" t="s">
        <v>43</v>
      </c>
      <c r="X1222">
        <f>YEAR(Table1[[#This Row],[BookingDate]])</f>
        <v>2024</v>
      </c>
      <c r="Y1222" t="str">
        <f>TEXT(Table1[[#This Row],[BookingDate]],"mmm")</f>
        <v>Oct</v>
      </c>
      <c r="Z1222" t="str">
        <f>TEXT(Table1[[#This Row],[BookingDate]],"mmm-yyy")</f>
        <v>Oct-2024</v>
      </c>
      <c r="AA1222" t="str">
        <f>IF(Table1[[#This Row],[ResolutionHours]]="","Pending",IF(Table1[[#This Row],[ResolutionHours]]&lt;=4,"0-4 Hours",IF(Table1[[#This Row],[ResolutionHours]]&lt;=8,"5-8 Hours",IF(Table1[[#This Row],[ResolutionHours]]&lt;=24,"9-24 Hours",IF(Table1[[#This Row],[ResolutionHours]]&lt;=48,"25-48 Hours","48+ Hours")))))</f>
        <v>25-48 Hours</v>
      </c>
      <c r="AB1222">
        <f>IF(Table1[[#This Row],[ResolutionHours]]="","",Table1[[#This Row],[ResolutionHours]]-Table1[[#This Row],[SLATargetHours]])</f>
        <v>-42.68</v>
      </c>
    </row>
    <row r="1223" spans="1:28" x14ac:dyDescent="0.25">
      <c r="A1223" t="s">
        <v>801</v>
      </c>
      <c r="B1223" t="s">
        <v>35</v>
      </c>
      <c r="C1223" s="1">
        <v>45589.310196759259</v>
      </c>
      <c r="D1223" t="s">
        <v>51</v>
      </c>
      <c r="E1223" t="s">
        <v>52</v>
      </c>
      <c r="F1223" t="s">
        <v>95</v>
      </c>
      <c r="G1223" t="s">
        <v>39</v>
      </c>
      <c r="H1223" t="s">
        <v>63</v>
      </c>
      <c r="I1223" t="s">
        <v>46</v>
      </c>
      <c r="J1223" t="s">
        <v>88</v>
      </c>
      <c r="K1223">
        <v>24</v>
      </c>
      <c r="L1223">
        <v>4.58</v>
      </c>
      <c r="N1223" s="1"/>
      <c r="O1223" t="s">
        <v>57</v>
      </c>
      <c r="P1223">
        <v>10384.56</v>
      </c>
      <c r="Q1223" t="s">
        <v>58</v>
      </c>
      <c r="R1223" t="s">
        <v>92</v>
      </c>
      <c r="S1223" t="s">
        <v>46</v>
      </c>
      <c r="T1223" t="s">
        <v>115</v>
      </c>
      <c r="U1223" t="s">
        <v>49</v>
      </c>
      <c r="V1223" t="s">
        <v>49</v>
      </c>
      <c r="W1223" t="s">
        <v>57</v>
      </c>
      <c r="X1223">
        <f>YEAR(Table1[[#This Row],[BookingDate]])</f>
        <v>2024</v>
      </c>
      <c r="Y1223" t="str">
        <f>TEXT(Table1[[#This Row],[BookingDate]],"mmm")</f>
        <v>Oct</v>
      </c>
      <c r="Z1223" t="str">
        <f>TEXT(Table1[[#This Row],[BookingDate]],"mmm-yyy")</f>
        <v>Oct-2024</v>
      </c>
      <c r="AA1223" t="str">
        <f>IF(Table1[[#This Row],[ResolutionHours]]="","Pending",IF(Table1[[#This Row],[ResolutionHours]]&lt;=4,"0-4 Hours",IF(Table1[[#This Row],[ResolutionHours]]&lt;=8,"5-8 Hours",IF(Table1[[#This Row],[ResolutionHours]]&lt;=24,"9-24 Hours",IF(Table1[[#This Row],[ResolutionHours]]&lt;=48,"25-48 Hours","48+ Hours")))))</f>
        <v>Pending</v>
      </c>
      <c r="AB1223" t="str">
        <f>IF(Table1[[#This Row],[ResolutionHours]]="","",Table1[[#This Row],[ResolutionHours]]-Table1[[#This Row],[SLATargetHours]])</f>
        <v/>
      </c>
    </row>
    <row r="1224" spans="1:28" x14ac:dyDescent="0.25">
      <c r="A1224" t="s">
        <v>2694</v>
      </c>
      <c r="B1224" t="s">
        <v>2126</v>
      </c>
      <c r="C1224" s="1">
        <v>45589.62537037037</v>
      </c>
      <c r="D1224" t="s">
        <v>51</v>
      </c>
      <c r="E1224" t="s">
        <v>2138</v>
      </c>
      <c r="F1224" t="s">
        <v>72</v>
      </c>
      <c r="G1224" t="s">
        <v>2128</v>
      </c>
      <c r="H1224" t="s">
        <v>40</v>
      </c>
      <c r="I1224" t="s">
        <v>46</v>
      </c>
      <c r="J1224" t="s">
        <v>83</v>
      </c>
      <c r="K1224">
        <v>24</v>
      </c>
      <c r="L1224">
        <v>2.23</v>
      </c>
      <c r="M1224">
        <v>7.8</v>
      </c>
      <c r="N1224" s="1">
        <v>45589.950526018518</v>
      </c>
      <c r="O1224" t="s">
        <v>43</v>
      </c>
      <c r="P1224">
        <v>7.8</v>
      </c>
      <c r="Q1224" t="s">
        <v>44</v>
      </c>
      <c r="R1224" t="s">
        <v>92</v>
      </c>
      <c r="S1224" t="s">
        <v>60</v>
      </c>
      <c r="T1224" t="s">
        <v>121</v>
      </c>
      <c r="U1224" t="s">
        <v>49</v>
      </c>
      <c r="V1224" t="s">
        <v>49</v>
      </c>
      <c r="W1224" t="s">
        <v>43</v>
      </c>
      <c r="X1224">
        <f>YEAR(Table1[[#This Row],[BookingDate]])</f>
        <v>2024</v>
      </c>
      <c r="Y1224" t="str">
        <f>TEXT(Table1[[#This Row],[BookingDate]],"mmm")</f>
        <v>Oct</v>
      </c>
      <c r="Z1224" t="str">
        <f>TEXT(Table1[[#This Row],[BookingDate]],"mmm-yyy")</f>
        <v>Oct-2024</v>
      </c>
      <c r="AA1224" t="str">
        <f>IF(Table1[[#This Row],[ResolutionHours]]="","Pending",IF(Table1[[#This Row],[ResolutionHours]]&lt;=4,"0-4 Hours",IF(Table1[[#This Row],[ResolutionHours]]&lt;=8,"5-8 Hours",IF(Table1[[#This Row],[ResolutionHours]]&lt;=24,"9-24 Hours",IF(Table1[[#This Row],[ResolutionHours]]&lt;=48,"25-48 Hours","48+ Hours")))))</f>
        <v>5-8 Hours</v>
      </c>
      <c r="AB1224">
        <f>IF(Table1[[#This Row],[ResolutionHours]]="","",Table1[[#This Row],[ResolutionHours]]-Table1[[#This Row],[SLATargetHours]])</f>
        <v>-16.2</v>
      </c>
    </row>
    <row r="1225" spans="1:28" x14ac:dyDescent="0.25">
      <c r="A1225" t="s">
        <v>2575</v>
      </c>
      <c r="B1225" t="s">
        <v>2126</v>
      </c>
      <c r="C1225" s="1">
        <v>45589.967199074083</v>
      </c>
      <c r="D1225" t="s">
        <v>36</v>
      </c>
      <c r="E1225" t="s">
        <v>2134</v>
      </c>
      <c r="F1225" t="s">
        <v>90</v>
      </c>
      <c r="G1225" t="s">
        <v>2128</v>
      </c>
      <c r="H1225" t="s">
        <v>54</v>
      </c>
      <c r="I1225" t="s">
        <v>46</v>
      </c>
      <c r="J1225" t="s">
        <v>83</v>
      </c>
      <c r="K1225">
        <v>48</v>
      </c>
      <c r="L1225">
        <v>1.97</v>
      </c>
      <c r="N1225" s="1"/>
      <c r="O1225" t="s">
        <v>57</v>
      </c>
      <c r="P1225">
        <v>10368.790000000001</v>
      </c>
      <c r="Q1225" t="s">
        <v>58</v>
      </c>
      <c r="R1225" t="s">
        <v>59</v>
      </c>
      <c r="S1225" t="s">
        <v>79</v>
      </c>
      <c r="T1225" t="s">
        <v>47</v>
      </c>
      <c r="U1225" t="s">
        <v>49</v>
      </c>
      <c r="V1225" t="s">
        <v>49</v>
      </c>
      <c r="W1225" t="s">
        <v>57</v>
      </c>
      <c r="X1225">
        <f>YEAR(Table1[[#This Row],[BookingDate]])</f>
        <v>2024</v>
      </c>
      <c r="Y1225" t="str">
        <f>TEXT(Table1[[#This Row],[BookingDate]],"mmm")</f>
        <v>Oct</v>
      </c>
      <c r="Z1225" t="str">
        <f>TEXT(Table1[[#This Row],[BookingDate]],"mmm-yyy")</f>
        <v>Oct-2024</v>
      </c>
      <c r="AA1225" t="str">
        <f>IF(Table1[[#This Row],[ResolutionHours]]="","Pending",IF(Table1[[#This Row],[ResolutionHours]]&lt;=4,"0-4 Hours",IF(Table1[[#This Row],[ResolutionHours]]&lt;=8,"5-8 Hours",IF(Table1[[#This Row],[ResolutionHours]]&lt;=24,"9-24 Hours",IF(Table1[[#This Row],[ResolutionHours]]&lt;=48,"25-48 Hours","48+ Hours")))))</f>
        <v>Pending</v>
      </c>
      <c r="AB1225" t="str">
        <f>IF(Table1[[#This Row],[ResolutionHours]]="","",Table1[[#This Row],[ResolutionHours]]-Table1[[#This Row],[SLATargetHours]])</f>
        <v/>
      </c>
    </row>
    <row r="1226" spans="1:28" x14ac:dyDescent="0.25">
      <c r="A1226" t="s">
        <v>1507</v>
      </c>
      <c r="B1226" t="s">
        <v>1116</v>
      </c>
      <c r="C1226" s="1">
        <v>45589.975347222222</v>
      </c>
      <c r="D1226" t="s">
        <v>87</v>
      </c>
      <c r="E1226" t="s">
        <v>1131</v>
      </c>
      <c r="F1226" t="s">
        <v>126</v>
      </c>
      <c r="G1226" t="s">
        <v>1118</v>
      </c>
      <c r="H1226" t="s">
        <v>54</v>
      </c>
      <c r="I1226" t="s">
        <v>82</v>
      </c>
      <c r="J1226" t="s">
        <v>157</v>
      </c>
      <c r="K1226">
        <v>72</v>
      </c>
      <c r="L1226">
        <v>2.38</v>
      </c>
      <c r="N1226" s="1"/>
      <c r="O1226" t="s">
        <v>57</v>
      </c>
      <c r="P1226">
        <v>10368.59</v>
      </c>
      <c r="Q1226" t="s">
        <v>66</v>
      </c>
      <c r="R1226" t="s">
        <v>114</v>
      </c>
      <c r="S1226" t="s">
        <v>96</v>
      </c>
      <c r="T1226" t="s">
        <v>100</v>
      </c>
      <c r="U1226" t="s">
        <v>49</v>
      </c>
      <c r="V1226" t="s">
        <v>49</v>
      </c>
      <c r="W1226" t="s">
        <v>57</v>
      </c>
      <c r="X1226">
        <f>YEAR(Table1[[#This Row],[BookingDate]])</f>
        <v>2024</v>
      </c>
      <c r="Y1226" t="str">
        <f>TEXT(Table1[[#This Row],[BookingDate]],"mmm")</f>
        <v>Oct</v>
      </c>
      <c r="Z1226" t="str">
        <f>TEXT(Table1[[#This Row],[BookingDate]],"mmm-yyy")</f>
        <v>Oct-2024</v>
      </c>
      <c r="AA1226" t="str">
        <f>IF(Table1[[#This Row],[ResolutionHours]]="","Pending",IF(Table1[[#This Row],[ResolutionHours]]&lt;=4,"0-4 Hours",IF(Table1[[#This Row],[ResolutionHours]]&lt;=8,"5-8 Hours",IF(Table1[[#This Row],[ResolutionHours]]&lt;=24,"9-24 Hours",IF(Table1[[#This Row],[ResolutionHours]]&lt;=48,"25-48 Hours","48+ Hours")))))</f>
        <v>Pending</v>
      </c>
      <c r="AB1226" t="str">
        <f>IF(Table1[[#This Row],[ResolutionHours]]="","",Table1[[#This Row],[ResolutionHours]]-Table1[[#This Row],[SLATargetHours]])</f>
        <v/>
      </c>
    </row>
    <row r="1227" spans="1:28" x14ac:dyDescent="0.25">
      <c r="A1227" t="s">
        <v>258</v>
      </c>
      <c r="B1227" t="s">
        <v>35</v>
      </c>
      <c r="C1227" s="1">
        <v>45590.634432870371</v>
      </c>
      <c r="D1227" t="s">
        <v>51</v>
      </c>
      <c r="E1227" t="s">
        <v>71</v>
      </c>
      <c r="F1227" t="s">
        <v>95</v>
      </c>
      <c r="G1227" t="s">
        <v>39</v>
      </c>
      <c r="H1227" t="s">
        <v>109</v>
      </c>
      <c r="I1227" t="s">
        <v>46</v>
      </c>
      <c r="J1227" t="s">
        <v>42</v>
      </c>
      <c r="K1227">
        <v>24</v>
      </c>
      <c r="L1227">
        <v>0.54</v>
      </c>
      <c r="M1227">
        <v>6.68</v>
      </c>
      <c r="N1227" s="1">
        <v>45590.912721342589</v>
      </c>
      <c r="O1227" t="s">
        <v>43</v>
      </c>
      <c r="P1227">
        <v>6.68</v>
      </c>
      <c r="Q1227" t="s">
        <v>66</v>
      </c>
      <c r="R1227" t="s">
        <v>92</v>
      </c>
      <c r="S1227" t="s">
        <v>68</v>
      </c>
      <c r="T1227" t="s">
        <v>100</v>
      </c>
      <c r="U1227" t="s">
        <v>49</v>
      </c>
      <c r="V1227" t="s">
        <v>49</v>
      </c>
      <c r="W1227" t="s">
        <v>43</v>
      </c>
      <c r="X1227">
        <f>YEAR(Table1[[#This Row],[BookingDate]])</f>
        <v>2024</v>
      </c>
      <c r="Y1227" t="str">
        <f>TEXT(Table1[[#This Row],[BookingDate]],"mmm")</f>
        <v>Oct</v>
      </c>
      <c r="Z1227" t="str">
        <f>TEXT(Table1[[#This Row],[BookingDate]],"mmm-yyy")</f>
        <v>Oct-2024</v>
      </c>
      <c r="AA1227" t="str">
        <f>IF(Table1[[#This Row],[ResolutionHours]]="","Pending",IF(Table1[[#This Row],[ResolutionHours]]&lt;=4,"0-4 Hours",IF(Table1[[#This Row],[ResolutionHours]]&lt;=8,"5-8 Hours",IF(Table1[[#This Row],[ResolutionHours]]&lt;=24,"9-24 Hours",IF(Table1[[#This Row],[ResolutionHours]]&lt;=48,"25-48 Hours","48+ Hours")))))</f>
        <v>5-8 Hours</v>
      </c>
      <c r="AB1227">
        <f>IF(Table1[[#This Row],[ResolutionHours]]="","",Table1[[#This Row],[ResolutionHours]]-Table1[[#This Row],[SLATargetHours]])</f>
        <v>-17.32</v>
      </c>
    </row>
    <row r="1228" spans="1:28" x14ac:dyDescent="0.25">
      <c r="A1228" t="s">
        <v>1076</v>
      </c>
      <c r="B1228" t="s">
        <v>35</v>
      </c>
      <c r="C1228" s="1">
        <v>45590.820439814823</v>
      </c>
      <c r="D1228" t="s">
        <v>104</v>
      </c>
      <c r="E1228" t="s">
        <v>71</v>
      </c>
      <c r="F1228" t="s">
        <v>53</v>
      </c>
      <c r="G1228" t="s">
        <v>39</v>
      </c>
      <c r="H1228" t="s">
        <v>109</v>
      </c>
      <c r="I1228" t="s">
        <v>46</v>
      </c>
      <c r="J1228" t="s">
        <v>152</v>
      </c>
      <c r="K1228">
        <v>8</v>
      </c>
      <c r="L1228">
        <v>0.42</v>
      </c>
      <c r="M1228">
        <v>4.29</v>
      </c>
      <c r="N1228" s="1">
        <v>45590.999270370368</v>
      </c>
      <c r="O1228" t="s">
        <v>43</v>
      </c>
      <c r="P1228">
        <v>4.29</v>
      </c>
      <c r="Q1228" t="s">
        <v>58</v>
      </c>
      <c r="R1228" t="s">
        <v>67</v>
      </c>
      <c r="S1228" t="s">
        <v>46</v>
      </c>
      <c r="T1228" t="s">
        <v>121</v>
      </c>
      <c r="U1228" t="s">
        <v>49</v>
      </c>
      <c r="V1228" t="s">
        <v>49</v>
      </c>
      <c r="W1228" t="s">
        <v>43</v>
      </c>
      <c r="X1228">
        <f>YEAR(Table1[[#This Row],[BookingDate]])</f>
        <v>2024</v>
      </c>
      <c r="Y1228" t="str">
        <f>TEXT(Table1[[#This Row],[BookingDate]],"mmm")</f>
        <v>Oct</v>
      </c>
      <c r="Z1228" t="str">
        <f>TEXT(Table1[[#This Row],[BookingDate]],"mmm-yyy")</f>
        <v>Oct-2024</v>
      </c>
      <c r="AA1228" t="str">
        <f>IF(Table1[[#This Row],[ResolutionHours]]="","Pending",IF(Table1[[#This Row],[ResolutionHours]]&lt;=4,"0-4 Hours",IF(Table1[[#This Row],[ResolutionHours]]&lt;=8,"5-8 Hours",IF(Table1[[#This Row],[ResolutionHours]]&lt;=24,"9-24 Hours",IF(Table1[[#This Row],[ResolutionHours]]&lt;=48,"25-48 Hours","48+ Hours")))))</f>
        <v>5-8 Hours</v>
      </c>
      <c r="AB1228">
        <f>IF(Table1[[#This Row],[ResolutionHours]]="","",Table1[[#This Row],[ResolutionHours]]-Table1[[#This Row],[SLATargetHours]])</f>
        <v>-3.71</v>
      </c>
    </row>
    <row r="1229" spans="1:28" x14ac:dyDescent="0.25">
      <c r="A1229" t="s">
        <v>1853</v>
      </c>
      <c r="B1229" t="s">
        <v>1116</v>
      </c>
      <c r="C1229" s="1">
        <v>45590.877453703702</v>
      </c>
      <c r="D1229" t="s">
        <v>108</v>
      </c>
      <c r="E1229" t="s">
        <v>1120</v>
      </c>
      <c r="F1229" t="s">
        <v>38</v>
      </c>
      <c r="G1229" t="s">
        <v>1118</v>
      </c>
      <c r="H1229" t="s">
        <v>40</v>
      </c>
      <c r="I1229" t="s">
        <v>64</v>
      </c>
      <c r="J1229" t="s">
        <v>91</v>
      </c>
      <c r="K1229">
        <v>4</v>
      </c>
      <c r="L1229">
        <v>0.56999999999999995</v>
      </c>
      <c r="M1229">
        <v>1.99</v>
      </c>
      <c r="N1229" s="1">
        <v>45590.960454664353</v>
      </c>
      <c r="O1229" t="s">
        <v>43</v>
      </c>
      <c r="P1229">
        <v>1.99</v>
      </c>
      <c r="Q1229" t="s">
        <v>111</v>
      </c>
      <c r="R1229" t="s">
        <v>67</v>
      </c>
      <c r="S1229" t="s">
        <v>96</v>
      </c>
      <c r="T1229" t="s">
        <v>121</v>
      </c>
      <c r="U1229" t="s">
        <v>49</v>
      </c>
      <c r="V1229" t="s">
        <v>49</v>
      </c>
      <c r="W1229" t="s">
        <v>43</v>
      </c>
      <c r="X1229">
        <f>YEAR(Table1[[#This Row],[BookingDate]])</f>
        <v>2024</v>
      </c>
      <c r="Y1229" t="str">
        <f>TEXT(Table1[[#This Row],[BookingDate]],"mmm")</f>
        <v>Oct</v>
      </c>
      <c r="Z1229" t="str">
        <f>TEXT(Table1[[#This Row],[BookingDate]],"mmm-yyy")</f>
        <v>Oct-2024</v>
      </c>
      <c r="AA1229" t="str">
        <f>IF(Table1[[#This Row],[ResolutionHours]]="","Pending",IF(Table1[[#This Row],[ResolutionHours]]&lt;=4,"0-4 Hours",IF(Table1[[#This Row],[ResolutionHours]]&lt;=8,"5-8 Hours",IF(Table1[[#This Row],[ResolutionHours]]&lt;=24,"9-24 Hours",IF(Table1[[#This Row],[ResolutionHours]]&lt;=48,"25-48 Hours","48+ Hours")))))</f>
        <v>0-4 Hours</v>
      </c>
      <c r="AB1229">
        <f>IF(Table1[[#This Row],[ResolutionHours]]="","",Table1[[#This Row],[ResolutionHours]]-Table1[[#This Row],[SLATargetHours]])</f>
        <v>-2.0099999999999998</v>
      </c>
    </row>
    <row r="1230" spans="1:28" x14ac:dyDescent="0.25">
      <c r="A1230" t="s">
        <v>277</v>
      </c>
      <c r="B1230" t="s">
        <v>35</v>
      </c>
      <c r="C1230" s="1">
        <v>45591.115277777782</v>
      </c>
      <c r="D1230" t="s">
        <v>36</v>
      </c>
      <c r="E1230" t="s">
        <v>71</v>
      </c>
      <c r="F1230" t="s">
        <v>126</v>
      </c>
      <c r="G1230" t="s">
        <v>39</v>
      </c>
      <c r="H1230" t="s">
        <v>40</v>
      </c>
      <c r="I1230" t="s">
        <v>64</v>
      </c>
      <c r="J1230" t="s">
        <v>56</v>
      </c>
      <c r="K1230">
        <v>48</v>
      </c>
      <c r="L1230">
        <v>4.1100000000000003</v>
      </c>
      <c r="M1230">
        <v>15.55</v>
      </c>
      <c r="N1230" s="1">
        <v>45591.763020092592</v>
      </c>
      <c r="O1230" t="s">
        <v>43</v>
      </c>
      <c r="P1230">
        <v>15.55</v>
      </c>
      <c r="Q1230" t="s">
        <v>66</v>
      </c>
      <c r="R1230" t="s">
        <v>59</v>
      </c>
      <c r="S1230" t="s">
        <v>46</v>
      </c>
      <c r="T1230" t="s">
        <v>85</v>
      </c>
      <c r="U1230" t="s">
        <v>49</v>
      </c>
      <c r="V1230" t="s">
        <v>49</v>
      </c>
      <c r="W1230" t="s">
        <v>43</v>
      </c>
      <c r="X1230">
        <f>YEAR(Table1[[#This Row],[BookingDate]])</f>
        <v>2024</v>
      </c>
      <c r="Y1230" t="str">
        <f>TEXT(Table1[[#This Row],[BookingDate]],"mmm")</f>
        <v>Oct</v>
      </c>
      <c r="Z1230" t="str">
        <f>TEXT(Table1[[#This Row],[BookingDate]],"mmm-yyy")</f>
        <v>Oct-2024</v>
      </c>
      <c r="AA1230" t="str">
        <f>IF(Table1[[#This Row],[ResolutionHours]]="","Pending",IF(Table1[[#This Row],[ResolutionHours]]&lt;=4,"0-4 Hours",IF(Table1[[#This Row],[ResolutionHours]]&lt;=8,"5-8 Hours",IF(Table1[[#This Row],[ResolutionHours]]&lt;=24,"9-24 Hours",IF(Table1[[#This Row],[ResolutionHours]]&lt;=48,"25-48 Hours","48+ Hours")))))</f>
        <v>9-24 Hours</v>
      </c>
      <c r="AB1230">
        <f>IF(Table1[[#This Row],[ResolutionHours]]="","",Table1[[#This Row],[ResolutionHours]]-Table1[[#This Row],[SLATargetHours]])</f>
        <v>-32.450000000000003</v>
      </c>
    </row>
    <row r="1231" spans="1:28" x14ac:dyDescent="0.25">
      <c r="A1231" t="s">
        <v>1166</v>
      </c>
      <c r="B1231" t="s">
        <v>1116</v>
      </c>
      <c r="C1231" s="1">
        <v>45591.26489583333</v>
      </c>
      <c r="D1231" t="s">
        <v>87</v>
      </c>
      <c r="E1231" t="s">
        <v>1124</v>
      </c>
      <c r="F1231" t="s">
        <v>126</v>
      </c>
      <c r="G1231" t="s">
        <v>1118</v>
      </c>
      <c r="H1231" t="s">
        <v>63</v>
      </c>
      <c r="I1231" t="s">
        <v>55</v>
      </c>
      <c r="J1231" t="s">
        <v>160</v>
      </c>
      <c r="K1231">
        <v>72</v>
      </c>
      <c r="L1231">
        <v>13.14</v>
      </c>
      <c r="N1231" s="1"/>
      <c r="O1231" t="s">
        <v>57</v>
      </c>
      <c r="P1231">
        <v>10337.64</v>
      </c>
      <c r="Q1231" t="s">
        <v>44</v>
      </c>
      <c r="R1231" t="s">
        <v>114</v>
      </c>
      <c r="S1231" t="s">
        <v>46</v>
      </c>
      <c r="T1231" t="s">
        <v>97</v>
      </c>
      <c r="U1231" t="s">
        <v>49</v>
      </c>
      <c r="V1231" t="s">
        <v>49</v>
      </c>
      <c r="W1231" t="s">
        <v>57</v>
      </c>
      <c r="X1231">
        <f>YEAR(Table1[[#This Row],[BookingDate]])</f>
        <v>2024</v>
      </c>
      <c r="Y1231" t="str">
        <f>TEXT(Table1[[#This Row],[BookingDate]],"mmm")</f>
        <v>Oct</v>
      </c>
      <c r="Z1231" t="str">
        <f>TEXT(Table1[[#This Row],[BookingDate]],"mmm-yyy")</f>
        <v>Oct-2024</v>
      </c>
      <c r="AA1231" t="str">
        <f>IF(Table1[[#This Row],[ResolutionHours]]="","Pending",IF(Table1[[#This Row],[ResolutionHours]]&lt;=4,"0-4 Hours",IF(Table1[[#This Row],[ResolutionHours]]&lt;=8,"5-8 Hours",IF(Table1[[#This Row],[ResolutionHours]]&lt;=24,"9-24 Hours",IF(Table1[[#This Row],[ResolutionHours]]&lt;=48,"25-48 Hours","48+ Hours")))))</f>
        <v>Pending</v>
      </c>
      <c r="AB1231" t="str">
        <f>IF(Table1[[#This Row],[ResolutionHours]]="","",Table1[[#This Row],[ResolutionHours]]-Table1[[#This Row],[SLATargetHours]])</f>
        <v/>
      </c>
    </row>
    <row r="1232" spans="1:28" x14ac:dyDescent="0.25">
      <c r="A1232" t="s">
        <v>2781</v>
      </c>
      <c r="B1232" t="s">
        <v>2126</v>
      </c>
      <c r="C1232" s="1">
        <v>45591.599618055552</v>
      </c>
      <c r="D1232" t="s">
        <v>87</v>
      </c>
      <c r="E1232" t="s">
        <v>2130</v>
      </c>
      <c r="F1232" t="s">
        <v>38</v>
      </c>
      <c r="G1232" t="s">
        <v>2128</v>
      </c>
      <c r="H1232" t="s">
        <v>63</v>
      </c>
      <c r="I1232" t="s">
        <v>82</v>
      </c>
      <c r="J1232" t="s">
        <v>99</v>
      </c>
      <c r="K1232">
        <v>72</v>
      </c>
      <c r="L1232">
        <v>9.07</v>
      </c>
      <c r="N1232" s="1"/>
      <c r="O1232" t="s">
        <v>57</v>
      </c>
      <c r="P1232">
        <v>10329.61</v>
      </c>
      <c r="Q1232" t="s">
        <v>66</v>
      </c>
      <c r="R1232" t="s">
        <v>59</v>
      </c>
      <c r="S1232" t="s">
        <v>68</v>
      </c>
      <c r="T1232" t="s">
        <v>115</v>
      </c>
      <c r="U1232" t="s">
        <v>49</v>
      </c>
      <c r="V1232" t="s">
        <v>49</v>
      </c>
      <c r="W1232" t="s">
        <v>57</v>
      </c>
      <c r="X1232">
        <f>YEAR(Table1[[#This Row],[BookingDate]])</f>
        <v>2024</v>
      </c>
      <c r="Y1232" t="str">
        <f>TEXT(Table1[[#This Row],[BookingDate]],"mmm")</f>
        <v>Oct</v>
      </c>
      <c r="Z1232" t="str">
        <f>TEXT(Table1[[#This Row],[BookingDate]],"mmm-yyy")</f>
        <v>Oct-2024</v>
      </c>
      <c r="AA1232" t="str">
        <f>IF(Table1[[#This Row],[ResolutionHours]]="","Pending",IF(Table1[[#This Row],[ResolutionHours]]&lt;=4,"0-4 Hours",IF(Table1[[#This Row],[ResolutionHours]]&lt;=8,"5-8 Hours",IF(Table1[[#This Row],[ResolutionHours]]&lt;=24,"9-24 Hours",IF(Table1[[#This Row],[ResolutionHours]]&lt;=48,"25-48 Hours","48+ Hours")))))</f>
        <v>Pending</v>
      </c>
      <c r="AB1232" t="str">
        <f>IF(Table1[[#This Row],[ResolutionHours]]="","",Table1[[#This Row],[ResolutionHours]]-Table1[[#This Row],[SLATargetHours]])</f>
        <v/>
      </c>
    </row>
    <row r="1233" spans="1:28" x14ac:dyDescent="0.25">
      <c r="A1233" t="s">
        <v>487</v>
      </c>
      <c r="B1233" t="s">
        <v>35</v>
      </c>
      <c r="C1233" s="1">
        <v>45591.870752314811</v>
      </c>
      <c r="D1233" t="s">
        <v>108</v>
      </c>
      <c r="E1233" t="s">
        <v>71</v>
      </c>
      <c r="F1233" t="s">
        <v>126</v>
      </c>
      <c r="G1233" t="s">
        <v>39</v>
      </c>
      <c r="H1233" t="s">
        <v>109</v>
      </c>
      <c r="I1233" t="s">
        <v>55</v>
      </c>
      <c r="J1233" t="s">
        <v>113</v>
      </c>
      <c r="K1233">
        <v>4</v>
      </c>
      <c r="L1233">
        <v>0.16</v>
      </c>
      <c r="M1233">
        <v>2.5499999999999998</v>
      </c>
      <c r="N1233" s="1">
        <v>45591.977118738418</v>
      </c>
      <c r="O1233" t="s">
        <v>43</v>
      </c>
      <c r="P1233">
        <v>2.5499999999999998</v>
      </c>
      <c r="Q1233" t="s">
        <v>111</v>
      </c>
      <c r="R1233" t="s">
        <v>114</v>
      </c>
      <c r="S1233" t="s">
        <v>68</v>
      </c>
      <c r="T1233" t="s">
        <v>97</v>
      </c>
      <c r="U1233" t="s">
        <v>49</v>
      </c>
      <c r="V1233" t="s">
        <v>48</v>
      </c>
      <c r="W1233" t="s">
        <v>43</v>
      </c>
      <c r="X1233">
        <f>YEAR(Table1[[#This Row],[BookingDate]])</f>
        <v>2024</v>
      </c>
      <c r="Y1233" t="str">
        <f>TEXT(Table1[[#This Row],[BookingDate]],"mmm")</f>
        <v>Oct</v>
      </c>
      <c r="Z1233" t="str">
        <f>TEXT(Table1[[#This Row],[BookingDate]],"mmm-yyy")</f>
        <v>Oct-2024</v>
      </c>
      <c r="AA1233" t="str">
        <f>IF(Table1[[#This Row],[ResolutionHours]]="","Pending",IF(Table1[[#This Row],[ResolutionHours]]&lt;=4,"0-4 Hours",IF(Table1[[#This Row],[ResolutionHours]]&lt;=8,"5-8 Hours",IF(Table1[[#This Row],[ResolutionHours]]&lt;=24,"9-24 Hours",IF(Table1[[#This Row],[ResolutionHours]]&lt;=48,"25-48 Hours","48+ Hours")))))</f>
        <v>0-4 Hours</v>
      </c>
      <c r="AB1233">
        <f>IF(Table1[[#This Row],[ResolutionHours]]="","",Table1[[#This Row],[ResolutionHours]]-Table1[[#This Row],[SLATargetHours]])</f>
        <v>-1.4500000000000002</v>
      </c>
    </row>
    <row r="1234" spans="1:28" x14ac:dyDescent="0.25">
      <c r="A1234" t="s">
        <v>179</v>
      </c>
      <c r="B1234" t="s">
        <v>35</v>
      </c>
      <c r="C1234" s="1">
        <v>45592.331597222219</v>
      </c>
      <c r="D1234" t="s">
        <v>87</v>
      </c>
      <c r="E1234" t="s">
        <v>81</v>
      </c>
      <c r="F1234" t="s">
        <v>72</v>
      </c>
      <c r="G1234" t="s">
        <v>39</v>
      </c>
      <c r="H1234" t="s">
        <v>40</v>
      </c>
      <c r="I1234" t="s">
        <v>64</v>
      </c>
      <c r="J1234" t="s">
        <v>83</v>
      </c>
      <c r="K1234">
        <v>72</v>
      </c>
      <c r="L1234">
        <v>11.85</v>
      </c>
      <c r="M1234">
        <v>109.42</v>
      </c>
      <c r="N1234" s="1">
        <v>45596.890721736112</v>
      </c>
      <c r="O1234" t="s">
        <v>128</v>
      </c>
      <c r="P1234">
        <v>109.42</v>
      </c>
      <c r="Q1234" t="s">
        <v>66</v>
      </c>
      <c r="R1234" t="s">
        <v>59</v>
      </c>
      <c r="S1234" t="s">
        <v>46</v>
      </c>
      <c r="T1234" t="s">
        <v>75</v>
      </c>
      <c r="U1234" t="s">
        <v>49</v>
      </c>
      <c r="V1234" t="s">
        <v>49</v>
      </c>
      <c r="W1234" t="s">
        <v>128</v>
      </c>
      <c r="X1234">
        <f>YEAR(Table1[[#This Row],[BookingDate]])</f>
        <v>2024</v>
      </c>
      <c r="Y1234" t="str">
        <f>TEXT(Table1[[#This Row],[BookingDate]],"mmm")</f>
        <v>Oct</v>
      </c>
      <c r="Z1234" t="str">
        <f>TEXT(Table1[[#This Row],[BookingDate]],"mmm-yyy")</f>
        <v>Oct-2024</v>
      </c>
      <c r="AA1234" t="str">
        <f>IF(Table1[[#This Row],[ResolutionHours]]="","Pending",IF(Table1[[#This Row],[ResolutionHours]]&lt;=4,"0-4 Hours",IF(Table1[[#This Row],[ResolutionHours]]&lt;=8,"5-8 Hours",IF(Table1[[#This Row],[ResolutionHours]]&lt;=24,"9-24 Hours",IF(Table1[[#This Row],[ResolutionHours]]&lt;=48,"25-48 Hours","48+ Hours")))))</f>
        <v>48+ Hours</v>
      </c>
      <c r="AB1234">
        <f>IF(Table1[[#This Row],[ResolutionHours]]="","",Table1[[#This Row],[ResolutionHours]]-Table1[[#This Row],[SLATargetHours]])</f>
        <v>37.42</v>
      </c>
    </row>
    <row r="1235" spans="1:28" x14ac:dyDescent="0.25">
      <c r="A1235" t="s">
        <v>1738</v>
      </c>
      <c r="B1235" t="s">
        <v>1116</v>
      </c>
      <c r="C1235" s="1">
        <v>45592.803402777783</v>
      </c>
      <c r="D1235" t="s">
        <v>87</v>
      </c>
      <c r="E1235" t="s">
        <v>1120</v>
      </c>
      <c r="F1235" t="s">
        <v>72</v>
      </c>
      <c r="G1235" t="s">
        <v>1118</v>
      </c>
      <c r="H1235" t="s">
        <v>109</v>
      </c>
      <c r="I1235" t="s">
        <v>73</v>
      </c>
      <c r="J1235" t="s">
        <v>152</v>
      </c>
      <c r="K1235">
        <v>72</v>
      </c>
      <c r="L1235">
        <v>2.62</v>
      </c>
      <c r="M1235">
        <v>51.49</v>
      </c>
      <c r="N1235" s="1">
        <v>45594.948886655089</v>
      </c>
      <c r="O1235" t="s">
        <v>43</v>
      </c>
      <c r="P1235">
        <v>51.49</v>
      </c>
      <c r="Q1235" t="s">
        <v>44</v>
      </c>
      <c r="R1235" t="s">
        <v>59</v>
      </c>
      <c r="S1235" t="s">
        <v>46</v>
      </c>
      <c r="T1235" t="s">
        <v>75</v>
      </c>
      <c r="U1235" t="s">
        <v>49</v>
      </c>
      <c r="V1235" t="s">
        <v>49</v>
      </c>
      <c r="W1235" t="s">
        <v>43</v>
      </c>
      <c r="X1235">
        <f>YEAR(Table1[[#This Row],[BookingDate]])</f>
        <v>2024</v>
      </c>
      <c r="Y1235" t="str">
        <f>TEXT(Table1[[#This Row],[BookingDate]],"mmm")</f>
        <v>Oct</v>
      </c>
      <c r="Z1235" t="str">
        <f>TEXT(Table1[[#This Row],[BookingDate]],"mmm-yyy")</f>
        <v>Oct-2024</v>
      </c>
      <c r="AA1235" t="str">
        <f>IF(Table1[[#This Row],[ResolutionHours]]="","Pending",IF(Table1[[#This Row],[ResolutionHours]]&lt;=4,"0-4 Hours",IF(Table1[[#This Row],[ResolutionHours]]&lt;=8,"5-8 Hours",IF(Table1[[#This Row],[ResolutionHours]]&lt;=24,"9-24 Hours",IF(Table1[[#This Row],[ResolutionHours]]&lt;=48,"25-48 Hours","48+ Hours")))))</f>
        <v>48+ Hours</v>
      </c>
      <c r="AB1235">
        <f>IF(Table1[[#This Row],[ResolutionHours]]="","",Table1[[#This Row],[ResolutionHours]]-Table1[[#This Row],[SLATargetHours]])</f>
        <v>-20.509999999999998</v>
      </c>
    </row>
    <row r="1236" spans="1:28" x14ac:dyDescent="0.25">
      <c r="A1236" t="s">
        <v>1021</v>
      </c>
      <c r="B1236" t="s">
        <v>35</v>
      </c>
      <c r="C1236" s="1">
        <v>45592.852002314823</v>
      </c>
      <c r="D1236" t="s">
        <v>51</v>
      </c>
      <c r="E1236" t="s">
        <v>123</v>
      </c>
      <c r="F1236" t="s">
        <v>126</v>
      </c>
      <c r="G1236" t="s">
        <v>39</v>
      </c>
      <c r="H1236" t="s">
        <v>54</v>
      </c>
      <c r="I1236" t="s">
        <v>41</v>
      </c>
      <c r="J1236" t="s">
        <v>74</v>
      </c>
      <c r="K1236">
        <v>24</v>
      </c>
      <c r="L1236">
        <v>0.75</v>
      </c>
      <c r="N1236" s="1"/>
      <c r="O1236" t="s">
        <v>57</v>
      </c>
      <c r="P1236">
        <v>10299.549999999999</v>
      </c>
      <c r="Q1236" t="s">
        <v>44</v>
      </c>
      <c r="R1236" t="s">
        <v>59</v>
      </c>
      <c r="S1236" t="s">
        <v>79</v>
      </c>
      <c r="T1236" t="s">
        <v>115</v>
      </c>
      <c r="U1236" t="s">
        <v>49</v>
      </c>
      <c r="V1236" t="s">
        <v>49</v>
      </c>
      <c r="W1236" t="s">
        <v>57</v>
      </c>
      <c r="X1236">
        <f>YEAR(Table1[[#This Row],[BookingDate]])</f>
        <v>2024</v>
      </c>
      <c r="Y1236" t="str">
        <f>TEXT(Table1[[#This Row],[BookingDate]],"mmm")</f>
        <v>Oct</v>
      </c>
      <c r="Z1236" t="str">
        <f>TEXT(Table1[[#This Row],[BookingDate]],"mmm-yyy")</f>
        <v>Oct-2024</v>
      </c>
      <c r="AA1236" t="str">
        <f>IF(Table1[[#This Row],[ResolutionHours]]="","Pending",IF(Table1[[#This Row],[ResolutionHours]]&lt;=4,"0-4 Hours",IF(Table1[[#This Row],[ResolutionHours]]&lt;=8,"5-8 Hours",IF(Table1[[#This Row],[ResolutionHours]]&lt;=24,"9-24 Hours",IF(Table1[[#This Row],[ResolutionHours]]&lt;=48,"25-48 Hours","48+ Hours")))))</f>
        <v>Pending</v>
      </c>
      <c r="AB1236" t="str">
        <f>IF(Table1[[#This Row],[ResolutionHours]]="","",Table1[[#This Row],[ResolutionHours]]-Table1[[#This Row],[SLATargetHours]])</f>
        <v/>
      </c>
    </row>
    <row r="1237" spans="1:28" x14ac:dyDescent="0.25">
      <c r="A1237" t="s">
        <v>2663</v>
      </c>
      <c r="B1237" t="s">
        <v>2126</v>
      </c>
      <c r="C1237" s="1">
        <v>45592.904305555552</v>
      </c>
      <c r="D1237" t="s">
        <v>36</v>
      </c>
      <c r="E1237" t="s">
        <v>2153</v>
      </c>
      <c r="F1237" t="s">
        <v>53</v>
      </c>
      <c r="G1237" t="s">
        <v>2128</v>
      </c>
      <c r="H1237" t="s">
        <v>109</v>
      </c>
      <c r="I1237" t="s">
        <v>55</v>
      </c>
      <c r="J1237" t="s">
        <v>74</v>
      </c>
      <c r="K1237">
        <v>48</v>
      </c>
      <c r="L1237">
        <v>8.0500000000000007</v>
      </c>
      <c r="M1237">
        <v>28.19</v>
      </c>
      <c r="N1237" s="1">
        <v>45594.078976793979</v>
      </c>
      <c r="O1237" t="s">
        <v>43</v>
      </c>
      <c r="P1237">
        <v>28.19</v>
      </c>
      <c r="Q1237" t="s">
        <v>66</v>
      </c>
      <c r="R1237" t="s">
        <v>114</v>
      </c>
      <c r="S1237" t="s">
        <v>46</v>
      </c>
      <c r="T1237" t="s">
        <v>115</v>
      </c>
      <c r="U1237" t="s">
        <v>49</v>
      </c>
      <c r="V1237" t="s">
        <v>49</v>
      </c>
      <c r="W1237" t="s">
        <v>43</v>
      </c>
      <c r="X1237">
        <f>YEAR(Table1[[#This Row],[BookingDate]])</f>
        <v>2024</v>
      </c>
      <c r="Y1237" t="str">
        <f>TEXT(Table1[[#This Row],[BookingDate]],"mmm")</f>
        <v>Oct</v>
      </c>
      <c r="Z1237" t="str">
        <f>TEXT(Table1[[#This Row],[BookingDate]],"mmm-yyy")</f>
        <v>Oct-2024</v>
      </c>
      <c r="AA1237" t="str">
        <f>IF(Table1[[#This Row],[ResolutionHours]]="","Pending",IF(Table1[[#This Row],[ResolutionHours]]&lt;=4,"0-4 Hours",IF(Table1[[#This Row],[ResolutionHours]]&lt;=8,"5-8 Hours",IF(Table1[[#This Row],[ResolutionHours]]&lt;=24,"9-24 Hours",IF(Table1[[#This Row],[ResolutionHours]]&lt;=48,"25-48 Hours","48+ Hours")))))</f>
        <v>25-48 Hours</v>
      </c>
      <c r="AB1237">
        <f>IF(Table1[[#This Row],[ResolutionHours]]="","",Table1[[#This Row],[ResolutionHours]]-Table1[[#This Row],[SLATargetHours]])</f>
        <v>-19.809999999999999</v>
      </c>
    </row>
    <row r="1238" spans="1:28" x14ac:dyDescent="0.25">
      <c r="A1238" t="s">
        <v>2051</v>
      </c>
      <c r="B1238" t="s">
        <v>1116</v>
      </c>
      <c r="C1238" s="1">
        <v>45592.981608796297</v>
      </c>
      <c r="D1238" t="s">
        <v>51</v>
      </c>
      <c r="E1238" t="s">
        <v>1131</v>
      </c>
      <c r="F1238" t="s">
        <v>90</v>
      </c>
      <c r="G1238" t="s">
        <v>1118</v>
      </c>
      <c r="H1238" t="s">
        <v>109</v>
      </c>
      <c r="I1238" t="s">
        <v>46</v>
      </c>
      <c r="J1238" t="s">
        <v>99</v>
      </c>
      <c r="K1238">
        <v>24</v>
      </c>
      <c r="L1238">
        <v>1.1499999999999999</v>
      </c>
      <c r="M1238">
        <v>23.3</v>
      </c>
      <c r="N1238" s="1">
        <v>45593.952397962959</v>
      </c>
      <c r="O1238" t="s">
        <v>43</v>
      </c>
      <c r="P1238">
        <v>23.3</v>
      </c>
      <c r="Q1238" t="s">
        <v>44</v>
      </c>
      <c r="R1238" t="s">
        <v>92</v>
      </c>
      <c r="S1238" t="s">
        <v>60</v>
      </c>
      <c r="T1238" t="s">
        <v>121</v>
      </c>
      <c r="U1238" t="s">
        <v>48</v>
      </c>
      <c r="V1238" t="s">
        <v>49</v>
      </c>
      <c r="W1238" t="s">
        <v>43</v>
      </c>
      <c r="X1238">
        <f>YEAR(Table1[[#This Row],[BookingDate]])</f>
        <v>2024</v>
      </c>
      <c r="Y1238" t="str">
        <f>TEXT(Table1[[#This Row],[BookingDate]],"mmm")</f>
        <v>Oct</v>
      </c>
      <c r="Z1238" t="str">
        <f>TEXT(Table1[[#This Row],[BookingDate]],"mmm-yyy")</f>
        <v>Oct-2024</v>
      </c>
      <c r="AA1238" t="str">
        <f>IF(Table1[[#This Row],[ResolutionHours]]="","Pending",IF(Table1[[#This Row],[ResolutionHours]]&lt;=4,"0-4 Hours",IF(Table1[[#This Row],[ResolutionHours]]&lt;=8,"5-8 Hours",IF(Table1[[#This Row],[ResolutionHours]]&lt;=24,"9-24 Hours",IF(Table1[[#This Row],[ResolutionHours]]&lt;=48,"25-48 Hours","48+ Hours")))))</f>
        <v>9-24 Hours</v>
      </c>
      <c r="AB1238">
        <f>IF(Table1[[#This Row],[ResolutionHours]]="","",Table1[[#This Row],[ResolutionHours]]-Table1[[#This Row],[SLATargetHours]])</f>
        <v>-0.69999999999999929</v>
      </c>
    </row>
    <row r="1239" spans="1:28" x14ac:dyDescent="0.25">
      <c r="A1239" t="s">
        <v>1074</v>
      </c>
      <c r="B1239" t="s">
        <v>35</v>
      </c>
      <c r="C1239" s="1">
        <v>45593.033750000002</v>
      </c>
      <c r="D1239" t="s">
        <v>104</v>
      </c>
      <c r="E1239" t="s">
        <v>123</v>
      </c>
      <c r="F1239" t="s">
        <v>38</v>
      </c>
      <c r="G1239" t="s">
        <v>39</v>
      </c>
      <c r="H1239" t="s">
        <v>40</v>
      </c>
      <c r="I1239" t="s">
        <v>55</v>
      </c>
      <c r="J1239" t="s">
        <v>78</v>
      </c>
      <c r="K1239">
        <v>8</v>
      </c>
      <c r="L1239">
        <v>0.16</v>
      </c>
      <c r="M1239">
        <v>2.82</v>
      </c>
      <c r="N1239" s="1">
        <v>45593.15119582176</v>
      </c>
      <c r="O1239" t="s">
        <v>43</v>
      </c>
      <c r="P1239">
        <v>2.82</v>
      </c>
      <c r="Q1239" t="s">
        <v>58</v>
      </c>
      <c r="R1239" t="s">
        <v>92</v>
      </c>
      <c r="S1239" t="s">
        <v>46</v>
      </c>
      <c r="T1239" t="s">
        <v>75</v>
      </c>
      <c r="U1239" t="s">
        <v>49</v>
      </c>
      <c r="V1239" t="s">
        <v>49</v>
      </c>
      <c r="W1239" t="s">
        <v>43</v>
      </c>
      <c r="X1239">
        <f>YEAR(Table1[[#This Row],[BookingDate]])</f>
        <v>2024</v>
      </c>
      <c r="Y1239" t="str">
        <f>TEXT(Table1[[#This Row],[BookingDate]],"mmm")</f>
        <v>Oct</v>
      </c>
      <c r="Z1239" t="str">
        <f>TEXT(Table1[[#This Row],[BookingDate]],"mmm-yyy")</f>
        <v>Oct-2024</v>
      </c>
      <c r="AA1239" t="str">
        <f>IF(Table1[[#This Row],[ResolutionHours]]="","Pending",IF(Table1[[#This Row],[ResolutionHours]]&lt;=4,"0-4 Hours",IF(Table1[[#This Row],[ResolutionHours]]&lt;=8,"5-8 Hours",IF(Table1[[#This Row],[ResolutionHours]]&lt;=24,"9-24 Hours",IF(Table1[[#This Row],[ResolutionHours]]&lt;=48,"25-48 Hours","48+ Hours")))))</f>
        <v>0-4 Hours</v>
      </c>
      <c r="AB1239">
        <f>IF(Table1[[#This Row],[ResolutionHours]]="","",Table1[[#This Row],[ResolutionHours]]-Table1[[#This Row],[SLATargetHours]])</f>
        <v>-5.18</v>
      </c>
    </row>
    <row r="1240" spans="1:28" x14ac:dyDescent="0.25">
      <c r="A1240" t="s">
        <v>2880</v>
      </c>
      <c r="B1240" t="s">
        <v>2126</v>
      </c>
      <c r="C1240" s="1">
        <v>45593.106527777767</v>
      </c>
      <c r="D1240" t="s">
        <v>36</v>
      </c>
      <c r="E1240" t="s">
        <v>2153</v>
      </c>
      <c r="F1240" t="s">
        <v>72</v>
      </c>
      <c r="G1240" t="s">
        <v>2128</v>
      </c>
      <c r="H1240" t="s">
        <v>63</v>
      </c>
      <c r="I1240" t="s">
        <v>46</v>
      </c>
      <c r="J1240" t="s">
        <v>160</v>
      </c>
      <c r="K1240">
        <v>48</v>
      </c>
      <c r="L1240">
        <v>4.92</v>
      </c>
      <c r="N1240" s="1"/>
      <c r="O1240" t="s">
        <v>57</v>
      </c>
      <c r="P1240">
        <v>10293.44</v>
      </c>
      <c r="Q1240" t="s">
        <v>66</v>
      </c>
      <c r="R1240" t="s">
        <v>67</v>
      </c>
      <c r="S1240" t="s">
        <v>60</v>
      </c>
      <c r="T1240" t="s">
        <v>75</v>
      </c>
      <c r="U1240" t="s">
        <v>49</v>
      </c>
      <c r="V1240" t="s">
        <v>49</v>
      </c>
      <c r="W1240" t="s">
        <v>57</v>
      </c>
      <c r="X1240">
        <f>YEAR(Table1[[#This Row],[BookingDate]])</f>
        <v>2024</v>
      </c>
      <c r="Y1240" t="str">
        <f>TEXT(Table1[[#This Row],[BookingDate]],"mmm")</f>
        <v>Oct</v>
      </c>
      <c r="Z1240" t="str">
        <f>TEXT(Table1[[#This Row],[BookingDate]],"mmm-yyy")</f>
        <v>Oct-2024</v>
      </c>
      <c r="AA1240" t="str">
        <f>IF(Table1[[#This Row],[ResolutionHours]]="","Pending",IF(Table1[[#This Row],[ResolutionHours]]&lt;=4,"0-4 Hours",IF(Table1[[#This Row],[ResolutionHours]]&lt;=8,"5-8 Hours",IF(Table1[[#This Row],[ResolutionHours]]&lt;=24,"9-24 Hours",IF(Table1[[#This Row],[ResolutionHours]]&lt;=48,"25-48 Hours","48+ Hours")))))</f>
        <v>Pending</v>
      </c>
      <c r="AB1240" t="str">
        <f>IF(Table1[[#This Row],[ResolutionHours]]="","",Table1[[#This Row],[ResolutionHours]]-Table1[[#This Row],[SLATargetHours]])</f>
        <v/>
      </c>
    </row>
    <row r="1241" spans="1:28" x14ac:dyDescent="0.25">
      <c r="A1241" t="s">
        <v>1531</v>
      </c>
      <c r="B1241" t="s">
        <v>1116</v>
      </c>
      <c r="C1241" s="1">
        <v>45593.540625000001</v>
      </c>
      <c r="D1241" t="s">
        <v>36</v>
      </c>
      <c r="E1241" t="s">
        <v>1126</v>
      </c>
      <c r="F1241" t="s">
        <v>38</v>
      </c>
      <c r="G1241" t="s">
        <v>1118</v>
      </c>
      <c r="H1241" t="s">
        <v>109</v>
      </c>
      <c r="I1241" t="s">
        <v>46</v>
      </c>
      <c r="J1241" t="s">
        <v>134</v>
      </c>
      <c r="K1241">
        <v>48</v>
      </c>
      <c r="L1241">
        <v>3.19</v>
      </c>
      <c r="M1241">
        <v>20.04</v>
      </c>
      <c r="N1241" s="1">
        <v>45594.375773738429</v>
      </c>
      <c r="O1241" t="s">
        <v>43</v>
      </c>
      <c r="P1241">
        <v>20.04</v>
      </c>
      <c r="Q1241" t="s">
        <v>44</v>
      </c>
      <c r="R1241" t="s">
        <v>114</v>
      </c>
      <c r="S1241" t="s">
        <v>96</v>
      </c>
      <c r="T1241" t="s">
        <v>100</v>
      </c>
      <c r="U1241" t="s">
        <v>49</v>
      </c>
      <c r="V1241" t="s">
        <v>49</v>
      </c>
      <c r="W1241" t="s">
        <v>43</v>
      </c>
      <c r="X1241">
        <f>YEAR(Table1[[#This Row],[BookingDate]])</f>
        <v>2024</v>
      </c>
      <c r="Y1241" t="str">
        <f>TEXT(Table1[[#This Row],[BookingDate]],"mmm")</f>
        <v>Oct</v>
      </c>
      <c r="Z1241" t="str">
        <f>TEXT(Table1[[#This Row],[BookingDate]],"mmm-yyy")</f>
        <v>Oct-2024</v>
      </c>
      <c r="AA1241" t="str">
        <f>IF(Table1[[#This Row],[ResolutionHours]]="","Pending",IF(Table1[[#This Row],[ResolutionHours]]&lt;=4,"0-4 Hours",IF(Table1[[#This Row],[ResolutionHours]]&lt;=8,"5-8 Hours",IF(Table1[[#This Row],[ResolutionHours]]&lt;=24,"9-24 Hours",IF(Table1[[#This Row],[ResolutionHours]]&lt;=48,"25-48 Hours","48+ Hours")))))</f>
        <v>9-24 Hours</v>
      </c>
      <c r="AB1241">
        <f>IF(Table1[[#This Row],[ResolutionHours]]="","",Table1[[#This Row],[ResolutionHours]]-Table1[[#This Row],[SLATargetHours]])</f>
        <v>-27.96</v>
      </c>
    </row>
    <row r="1242" spans="1:28" x14ac:dyDescent="0.25">
      <c r="A1242" t="s">
        <v>1407</v>
      </c>
      <c r="B1242" t="s">
        <v>1116</v>
      </c>
      <c r="C1242" s="1">
        <v>45593.575520833343</v>
      </c>
      <c r="D1242" t="s">
        <v>87</v>
      </c>
      <c r="E1242" t="s">
        <v>1124</v>
      </c>
      <c r="F1242" t="s">
        <v>95</v>
      </c>
      <c r="G1242" t="s">
        <v>1118</v>
      </c>
      <c r="H1242" t="s">
        <v>63</v>
      </c>
      <c r="I1242" t="s">
        <v>55</v>
      </c>
      <c r="J1242" t="s">
        <v>120</v>
      </c>
      <c r="K1242">
        <v>72</v>
      </c>
      <c r="L1242">
        <v>6.8</v>
      </c>
      <c r="N1242" s="1"/>
      <c r="O1242" t="s">
        <v>57</v>
      </c>
      <c r="P1242">
        <v>10282.19</v>
      </c>
      <c r="Q1242" t="s">
        <v>44</v>
      </c>
      <c r="R1242" t="s">
        <v>114</v>
      </c>
      <c r="S1242" t="s">
        <v>96</v>
      </c>
      <c r="T1242" t="s">
        <v>61</v>
      </c>
      <c r="U1242" t="s">
        <v>49</v>
      </c>
      <c r="V1242" t="s">
        <v>49</v>
      </c>
      <c r="W1242" t="s">
        <v>57</v>
      </c>
      <c r="X1242">
        <f>YEAR(Table1[[#This Row],[BookingDate]])</f>
        <v>2024</v>
      </c>
      <c r="Y1242" t="str">
        <f>TEXT(Table1[[#This Row],[BookingDate]],"mmm")</f>
        <v>Oct</v>
      </c>
      <c r="Z1242" t="str">
        <f>TEXT(Table1[[#This Row],[BookingDate]],"mmm-yyy")</f>
        <v>Oct-2024</v>
      </c>
      <c r="AA1242" t="str">
        <f>IF(Table1[[#This Row],[ResolutionHours]]="","Pending",IF(Table1[[#This Row],[ResolutionHours]]&lt;=4,"0-4 Hours",IF(Table1[[#This Row],[ResolutionHours]]&lt;=8,"5-8 Hours",IF(Table1[[#This Row],[ResolutionHours]]&lt;=24,"9-24 Hours",IF(Table1[[#This Row],[ResolutionHours]]&lt;=48,"25-48 Hours","48+ Hours")))))</f>
        <v>Pending</v>
      </c>
      <c r="AB1242" t="str">
        <f>IF(Table1[[#This Row],[ResolutionHours]]="","",Table1[[#This Row],[ResolutionHours]]-Table1[[#This Row],[SLATargetHours]])</f>
        <v/>
      </c>
    </row>
    <row r="1243" spans="1:28" x14ac:dyDescent="0.25">
      <c r="A1243" t="s">
        <v>610</v>
      </c>
      <c r="B1243" t="s">
        <v>35</v>
      </c>
      <c r="C1243" s="1">
        <v>45593.589803240742</v>
      </c>
      <c r="D1243" t="s">
        <v>87</v>
      </c>
      <c r="E1243" t="s">
        <v>37</v>
      </c>
      <c r="F1243" t="s">
        <v>95</v>
      </c>
      <c r="G1243" t="s">
        <v>39</v>
      </c>
      <c r="H1243" t="s">
        <v>40</v>
      </c>
      <c r="I1243" t="s">
        <v>41</v>
      </c>
      <c r="J1243" t="s">
        <v>160</v>
      </c>
      <c r="K1243">
        <v>72</v>
      </c>
      <c r="L1243">
        <v>4.08</v>
      </c>
      <c r="M1243">
        <v>31.72</v>
      </c>
      <c r="N1243" s="1">
        <v>45594.911406620369</v>
      </c>
      <c r="O1243" t="s">
        <v>43</v>
      </c>
      <c r="P1243">
        <v>31.72</v>
      </c>
      <c r="Q1243" t="s">
        <v>44</v>
      </c>
      <c r="R1243" t="s">
        <v>59</v>
      </c>
      <c r="S1243" t="s">
        <v>60</v>
      </c>
      <c r="T1243" t="s">
        <v>97</v>
      </c>
      <c r="U1243" t="s">
        <v>49</v>
      </c>
      <c r="V1243" t="s">
        <v>48</v>
      </c>
      <c r="W1243" t="s">
        <v>43</v>
      </c>
      <c r="X1243">
        <f>YEAR(Table1[[#This Row],[BookingDate]])</f>
        <v>2024</v>
      </c>
      <c r="Y1243" t="str">
        <f>TEXT(Table1[[#This Row],[BookingDate]],"mmm")</f>
        <v>Oct</v>
      </c>
      <c r="Z1243" t="str">
        <f>TEXT(Table1[[#This Row],[BookingDate]],"mmm-yyy")</f>
        <v>Oct-2024</v>
      </c>
      <c r="AA1243" t="str">
        <f>IF(Table1[[#This Row],[ResolutionHours]]="","Pending",IF(Table1[[#This Row],[ResolutionHours]]&lt;=4,"0-4 Hours",IF(Table1[[#This Row],[ResolutionHours]]&lt;=8,"5-8 Hours",IF(Table1[[#This Row],[ResolutionHours]]&lt;=24,"9-24 Hours",IF(Table1[[#This Row],[ResolutionHours]]&lt;=48,"25-48 Hours","48+ Hours")))))</f>
        <v>25-48 Hours</v>
      </c>
      <c r="AB1243">
        <f>IF(Table1[[#This Row],[ResolutionHours]]="","",Table1[[#This Row],[ResolutionHours]]-Table1[[#This Row],[SLATargetHours]])</f>
        <v>-40.28</v>
      </c>
    </row>
    <row r="1244" spans="1:28" x14ac:dyDescent="0.25">
      <c r="A1244" t="s">
        <v>3132</v>
      </c>
      <c r="B1244" t="s">
        <v>2126</v>
      </c>
      <c r="C1244" s="1">
        <v>45593.991944444453</v>
      </c>
      <c r="D1244" t="s">
        <v>51</v>
      </c>
      <c r="E1244" t="s">
        <v>2136</v>
      </c>
      <c r="F1244" t="s">
        <v>130</v>
      </c>
      <c r="G1244" t="s">
        <v>2128</v>
      </c>
      <c r="H1244" t="s">
        <v>40</v>
      </c>
      <c r="I1244" t="s">
        <v>46</v>
      </c>
      <c r="J1244" t="s">
        <v>132</v>
      </c>
      <c r="K1244">
        <v>24</v>
      </c>
      <c r="L1244">
        <v>1.03</v>
      </c>
      <c r="M1244">
        <v>5.75</v>
      </c>
      <c r="N1244" s="1">
        <v>45594.231593622688</v>
      </c>
      <c r="O1244" t="s">
        <v>43</v>
      </c>
      <c r="P1244">
        <v>5.75</v>
      </c>
      <c r="Q1244" t="s">
        <v>66</v>
      </c>
      <c r="R1244" t="s">
        <v>59</v>
      </c>
      <c r="S1244" t="s">
        <v>96</v>
      </c>
      <c r="T1244" t="s">
        <v>75</v>
      </c>
      <c r="U1244" t="s">
        <v>49</v>
      </c>
      <c r="V1244" t="s">
        <v>49</v>
      </c>
      <c r="W1244" t="s">
        <v>43</v>
      </c>
      <c r="X1244">
        <f>YEAR(Table1[[#This Row],[BookingDate]])</f>
        <v>2024</v>
      </c>
      <c r="Y1244" t="str">
        <f>TEXT(Table1[[#This Row],[BookingDate]],"mmm")</f>
        <v>Oct</v>
      </c>
      <c r="Z1244" t="str">
        <f>TEXT(Table1[[#This Row],[BookingDate]],"mmm-yyy")</f>
        <v>Oct-2024</v>
      </c>
      <c r="AA1244" t="str">
        <f>IF(Table1[[#This Row],[ResolutionHours]]="","Pending",IF(Table1[[#This Row],[ResolutionHours]]&lt;=4,"0-4 Hours",IF(Table1[[#This Row],[ResolutionHours]]&lt;=8,"5-8 Hours",IF(Table1[[#This Row],[ResolutionHours]]&lt;=24,"9-24 Hours",IF(Table1[[#This Row],[ResolutionHours]]&lt;=48,"25-48 Hours","48+ Hours")))))</f>
        <v>5-8 Hours</v>
      </c>
      <c r="AB1244">
        <f>IF(Table1[[#This Row],[ResolutionHours]]="","",Table1[[#This Row],[ResolutionHours]]-Table1[[#This Row],[SLATargetHours]])</f>
        <v>-18.25</v>
      </c>
    </row>
    <row r="1245" spans="1:28" x14ac:dyDescent="0.25">
      <c r="A1245" t="s">
        <v>1269</v>
      </c>
      <c r="B1245" t="s">
        <v>1116</v>
      </c>
      <c r="C1245" s="1">
        <v>45594.138310185182</v>
      </c>
      <c r="D1245" t="s">
        <v>51</v>
      </c>
      <c r="E1245" t="s">
        <v>1140</v>
      </c>
      <c r="F1245" t="s">
        <v>95</v>
      </c>
      <c r="G1245" t="s">
        <v>1118</v>
      </c>
      <c r="H1245" t="s">
        <v>54</v>
      </c>
      <c r="I1245" t="s">
        <v>64</v>
      </c>
      <c r="J1245" t="s">
        <v>78</v>
      </c>
      <c r="K1245">
        <v>24</v>
      </c>
      <c r="L1245">
        <v>2.04</v>
      </c>
      <c r="N1245" s="1"/>
      <c r="O1245" t="s">
        <v>57</v>
      </c>
      <c r="P1245">
        <v>10268.68</v>
      </c>
      <c r="Q1245" t="s">
        <v>44</v>
      </c>
      <c r="R1245" t="s">
        <v>59</v>
      </c>
      <c r="S1245" t="s">
        <v>96</v>
      </c>
      <c r="T1245" t="s">
        <v>85</v>
      </c>
      <c r="U1245" t="s">
        <v>49</v>
      </c>
      <c r="V1245" t="s">
        <v>48</v>
      </c>
      <c r="W1245" t="s">
        <v>57</v>
      </c>
      <c r="X1245">
        <f>YEAR(Table1[[#This Row],[BookingDate]])</f>
        <v>2024</v>
      </c>
      <c r="Y1245" t="str">
        <f>TEXT(Table1[[#This Row],[BookingDate]],"mmm")</f>
        <v>Oct</v>
      </c>
      <c r="Z1245" t="str">
        <f>TEXT(Table1[[#This Row],[BookingDate]],"mmm-yyy")</f>
        <v>Oct-2024</v>
      </c>
      <c r="AA1245" t="str">
        <f>IF(Table1[[#This Row],[ResolutionHours]]="","Pending",IF(Table1[[#This Row],[ResolutionHours]]&lt;=4,"0-4 Hours",IF(Table1[[#This Row],[ResolutionHours]]&lt;=8,"5-8 Hours",IF(Table1[[#This Row],[ResolutionHours]]&lt;=24,"9-24 Hours",IF(Table1[[#This Row],[ResolutionHours]]&lt;=48,"25-48 Hours","48+ Hours")))))</f>
        <v>Pending</v>
      </c>
      <c r="AB1245" t="str">
        <f>IF(Table1[[#This Row],[ResolutionHours]]="","",Table1[[#This Row],[ResolutionHours]]-Table1[[#This Row],[SLATargetHours]])</f>
        <v/>
      </c>
    </row>
    <row r="1246" spans="1:28" x14ac:dyDescent="0.25">
      <c r="A1246" t="s">
        <v>1227</v>
      </c>
      <c r="B1246" t="s">
        <v>1116</v>
      </c>
      <c r="C1246" s="1">
        <v>45594.666666666657</v>
      </c>
      <c r="D1246" t="s">
        <v>87</v>
      </c>
      <c r="E1246" t="s">
        <v>1140</v>
      </c>
      <c r="F1246" t="s">
        <v>126</v>
      </c>
      <c r="G1246" t="s">
        <v>1118</v>
      </c>
      <c r="H1246" t="s">
        <v>40</v>
      </c>
      <c r="I1246" t="s">
        <v>55</v>
      </c>
      <c r="J1246" t="s">
        <v>99</v>
      </c>
      <c r="K1246">
        <v>72</v>
      </c>
      <c r="L1246">
        <v>8.81</v>
      </c>
      <c r="M1246">
        <v>60.53</v>
      </c>
      <c r="N1246" s="1">
        <v>45597.188795729169</v>
      </c>
      <c r="O1246" t="s">
        <v>43</v>
      </c>
      <c r="P1246">
        <v>60.53</v>
      </c>
      <c r="Q1246" t="s">
        <v>58</v>
      </c>
      <c r="R1246" t="s">
        <v>59</v>
      </c>
      <c r="S1246" t="s">
        <v>60</v>
      </c>
      <c r="T1246" t="s">
        <v>93</v>
      </c>
      <c r="U1246" t="s">
        <v>49</v>
      </c>
      <c r="V1246" t="s">
        <v>49</v>
      </c>
      <c r="W1246" t="s">
        <v>43</v>
      </c>
      <c r="X1246">
        <f>YEAR(Table1[[#This Row],[BookingDate]])</f>
        <v>2024</v>
      </c>
      <c r="Y1246" t="str">
        <f>TEXT(Table1[[#This Row],[BookingDate]],"mmm")</f>
        <v>Oct</v>
      </c>
      <c r="Z1246" t="str">
        <f>TEXT(Table1[[#This Row],[BookingDate]],"mmm-yyy")</f>
        <v>Oct-2024</v>
      </c>
      <c r="AA1246" t="str">
        <f>IF(Table1[[#This Row],[ResolutionHours]]="","Pending",IF(Table1[[#This Row],[ResolutionHours]]&lt;=4,"0-4 Hours",IF(Table1[[#This Row],[ResolutionHours]]&lt;=8,"5-8 Hours",IF(Table1[[#This Row],[ResolutionHours]]&lt;=24,"9-24 Hours",IF(Table1[[#This Row],[ResolutionHours]]&lt;=48,"25-48 Hours","48+ Hours")))))</f>
        <v>48+ Hours</v>
      </c>
      <c r="AB1246">
        <f>IF(Table1[[#This Row],[ResolutionHours]]="","",Table1[[#This Row],[ResolutionHours]]-Table1[[#This Row],[SLATargetHours]])</f>
        <v>-11.469999999999999</v>
      </c>
    </row>
    <row r="1247" spans="1:28" x14ac:dyDescent="0.25">
      <c r="A1247" t="s">
        <v>1344</v>
      </c>
      <c r="B1247" t="s">
        <v>1116</v>
      </c>
      <c r="C1247" s="1">
        <v>45595.582430555558</v>
      </c>
      <c r="D1247" t="s">
        <v>87</v>
      </c>
      <c r="E1247" t="s">
        <v>1124</v>
      </c>
      <c r="F1247" t="s">
        <v>95</v>
      </c>
      <c r="G1247" t="s">
        <v>1118</v>
      </c>
      <c r="H1247" t="s">
        <v>40</v>
      </c>
      <c r="I1247" t="s">
        <v>41</v>
      </c>
      <c r="J1247" t="s">
        <v>110</v>
      </c>
      <c r="K1247">
        <v>72</v>
      </c>
      <c r="L1247">
        <v>5.7</v>
      </c>
      <c r="M1247">
        <v>26.62</v>
      </c>
      <c r="N1247" s="1">
        <v>45596.691788402779</v>
      </c>
      <c r="O1247" t="s">
        <v>43</v>
      </c>
      <c r="P1247">
        <v>26.62</v>
      </c>
      <c r="Q1247" t="s">
        <v>66</v>
      </c>
      <c r="R1247" t="s">
        <v>92</v>
      </c>
      <c r="S1247" t="s">
        <v>79</v>
      </c>
      <c r="T1247" t="s">
        <v>100</v>
      </c>
      <c r="U1247" t="s">
        <v>49</v>
      </c>
      <c r="V1247" t="s">
        <v>49</v>
      </c>
      <c r="W1247" t="s">
        <v>43</v>
      </c>
      <c r="X1247">
        <f>YEAR(Table1[[#This Row],[BookingDate]])</f>
        <v>2024</v>
      </c>
      <c r="Y1247" t="str">
        <f>TEXT(Table1[[#This Row],[BookingDate]],"mmm")</f>
        <v>Oct</v>
      </c>
      <c r="Z1247" t="str">
        <f>TEXT(Table1[[#This Row],[BookingDate]],"mmm-yyy")</f>
        <v>Oct-2024</v>
      </c>
      <c r="AA1247" t="str">
        <f>IF(Table1[[#This Row],[ResolutionHours]]="","Pending",IF(Table1[[#This Row],[ResolutionHours]]&lt;=4,"0-4 Hours",IF(Table1[[#This Row],[ResolutionHours]]&lt;=8,"5-8 Hours",IF(Table1[[#This Row],[ResolutionHours]]&lt;=24,"9-24 Hours",IF(Table1[[#This Row],[ResolutionHours]]&lt;=48,"25-48 Hours","48+ Hours")))))</f>
        <v>25-48 Hours</v>
      </c>
      <c r="AB1247">
        <f>IF(Table1[[#This Row],[ResolutionHours]]="","",Table1[[#This Row],[ResolutionHours]]-Table1[[#This Row],[SLATargetHours]])</f>
        <v>-45.379999999999995</v>
      </c>
    </row>
    <row r="1248" spans="1:28" x14ac:dyDescent="0.25">
      <c r="A1248" t="s">
        <v>362</v>
      </c>
      <c r="B1248" t="s">
        <v>35</v>
      </c>
      <c r="C1248" s="1">
        <v>45595.955196759263</v>
      </c>
      <c r="D1248" t="s">
        <v>87</v>
      </c>
      <c r="E1248" t="s">
        <v>102</v>
      </c>
      <c r="F1248" t="s">
        <v>126</v>
      </c>
      <c r="G1248" t="s">
        <v>39</v>
      </c>
      <c r="H1248" t="s">
        <v>40</v>
      </c>
      <c r="I1248" t="s">
        <v>82</v>
      </c>
      <c r="J1248" t="s">
        <v>160</v>
      </c>
      <c r="K1248">
        <v>72</v>
      </c>
      <c r="L1248">
        <v>2.72</v>
      </c>
      <c r="M1248">
        <v>20.56</v>
      </c>
      <c r="N1248" s="1">
        <v>45596.811963831024</v>
      </c>
      <c r="O1248" t="s">
        <v>43</v>
      </c>
      <c r="P1248">
        <v>20.56</v>
      </c>
      <c r="Q1248" t="s">
        <v>44</v>
      </c>
      <c r="R1248" t="s">
        <v>114</v>
      </c>
      <c r="S1248" t="s">
        <v>68</v>
      </c>
      <c r="T1248" t="s">
        <v>121</v>
      </c>
      <c r="U1248" t="s">
        <v>49</v>
      </c>
      <c r="V1248" t="s">
        <v>49</v>
      </c>
      <c r="W1248" t="s">
        <v>43</v>
      </c>
      <c r="X1248">
        <f>YEAR(Table1[[#This Row],[BookingDate]])</f>
        <v>2024</v>
      </c>
      <c r="Y1248" t="str">
        <f>TEXT(Table1[[#This Row],[BookingDate]],"mmm")</f>
        <v>Oct</v>
      </c>
      <c r="Z1248" t="str">
        <f>TEXT(Table1[[#This Row],[BookingDate]],"mmm-yyy")</f>
        <v>Oct-2024</v>
      </c>
      <c r="AA1248" t="str">
        <f>IF(Table1[[#This Row],[ResolutionHours]]="","Pending",IF(Table1[[#This Row],[ResolutionHours]]&lt;=4,"0-4 Hours",IF(Table1[[#This Row],[ResolutionHours]]&lt;=8,"5-8 Hours",IF(Table1[[#This Row],[ResolutionHours]]&lt;=24,"9-24 Hours",IF(Table1[[#This Row],[ResolutionHours]]&lt;=48,"25-48 Hours","48+ Hours")))))</f>
        <v>9-24 Hours</v>
      </c>
      <c r="AB1248">
        <f>IF(Table1[[#This Row],[ResolutionHours]]="","",Table1[[#This Row],[ResolutionHours]]-Table1[[#This Row],[SLATargetHours]])</f>
        <v>-51.44</v>
      </c>
    </row>
    <row r="1249" spans="1:28" x14ac:dyDescent="0.25">
      <c r="A1249" t="s">
        <v>686</v>
      </c>
      <c r="B1249" t="s">
        <v>35</v>
      </c>
      <c r="C1249" s="1">
        <v>45596.287824074083</v>
      </c>
      <c r="D1249" t="s">
        <v>104</v>
      </c>
      <c r="E1249" t="s">
        <v>77</v>
      </c>
      <c r="F1249" t="s">
        <v>38</v>
      </c>
      <c r="G1249" t="s">
        <v>39</v>
      </c>
      <c r="H1249" t="s">
        <v>63</v>
      </c>
      <c r="I1249" t="s">
        <v>73</v>
      </c>
      <c r="J1249" t="s">
        <v>99</v>
      </c>
      <c r="K1249">
        <v>8</v>
      </c>
      <c r="L1249">
        <v>1.07</v>
      </c>
      <c r="N1249" s="1"/>
      <c r="O1249" t="s">
        <v>57</v>
      </c>
      <c r="P1249">
        <v>10217.09</v>
      </c>
      <c r="Q1249" t="s">
        <v>58</v>
      </c>
      <c r="R1249" t="s">
        <v>45</v>
      </c>
      <c r="S1249" t="s">
        <v>60</v>
      </c>
      <c r="T1249" t="s">
        <v>121</v>
      </c>
      <c r="U1249" t="s">
        <v>49</v>
      </c>
      <c r="V1249" t="s">
        <v>48</v>
      </c>
      <c r="W1249" t="s">
        <v>57</v>
      </c>
      <c r="X1249">
        <f>YEAR(Table1[[#This Row],[BookingDate]])</f>
        <v>2024</v>
      </c>
      <c r="Y1249" t="str">
        <f>TEXT(Table1[[#This Row],[BookingDate]],"mmm")</f>
        <v>Oct</v>
      </c>
      <c r="Z1249" t="str">
        <f>TEXT(Table1[[#This Row],[BookingDate]],"mmm-yyy")</f>
        <v>Oct-2024</v>
      </c>
      <c r="AA1249" t="str">
        <f>IF(Table1[[#This Row],[ResolutionHours]]="","Pending",IF(Table1[[#This Row],[ResolutionHours]]&lt;=4,"0-4 Hours",IF(Table1[[#This Row],[ResolutionHours]]&lt;=8,"5-8 Hours",IF(Table1[[#This Row],[ResolutionHours]]&lt;=24,"9-24 Hours",IF(Table1[[#This Row],[ResolutionHours]]&lt;=48,"25-48 Hours","48+ Hours")))))</f>
        <v>Pending</v>
      </c>
      <c r="AB1249" t="str">
        <f>IF(Table1[[#This Row],[ResolutionHours]]="","",Table1[[#This Row],[ResolutionHours]]-Table1[[#This Row],[SLATargetHours]])</f>
        <v/>
      </c>
    </row>
    <row r="1250" spans="1:28" x14ac:dyDescent="0.25">
      <c r="A1250" t="s">
        <v>2278</v>
      </c>
      <c r="B1250" t="s">
        <v>2126</v>
      </c>
      <c r="C1250" s="1">
        <v>45596.318784722222</v>
      </c>
      <c r="D1250" t="s">
        <v>36</v>
      </c>
      <c r="E1250" t="s">
        <v>2130</v>
      </c>
      <c r="F1250" t="s">
        <v>95</v>
      </c>
      <c r="G1250" t="s">
        <v>2128</v>
      </c>
      <c r="H1250" t="s">
        <v>40</v>
      </c>
      <c r="I1250" t="s">
        <v>73</v>
      </c>
      <c r="J1250" t="s">
        <v>160</v>
      </c>
      <c r="K1250">
        <v>48</v>
      </c>
      <c r="L1250">
        <v>4.08</v>
      </c>
      <c r="M1250">
        <v>29.1</v>
      </c>
      <c r="N1250" s="1">
        <v>45597.531454282413</v>
      </c>
      <c r="O1250" t="s">
        <v>43</v>
      </c>
      <c r="P1250">
        <v>29.1</v>
      </c>
      <c r="Q1250" t="s">
        <v>44</v>
      </c>
      <c r="R1250" t="s">
        <v>92</v>
      </c>
      <c r="S1250" t="s">
        <v>46</v>
      </c>
      <c r="T1250" t="s">
        <v>69</v>
      </c>
      <c r="U1250" t="s">
        <v>49</v>
      </c>
      <c r="V1250" t="s">
        <v>49</v>
      </c>
      <c r="W1250" t="s">
        <v>43</v>
      </c>
      <c r="X1250">
        <f>YEAR(Table1[[#This Row],[BookingDate]])</f>
        <v>2024</v>
      </c>
      <c r="Y1250" t="str">
        <f>TEXT(Table1[[#This Row],[BookingDate]],"mmm")</f>
        <v>Oct</v>
      </c>
      <c r="Z1250" t="str">
        <f>TEXT(Table1[[#This Row],[BookingDate]],"mmm-yyy")</f>
        <v>Oct-2024</v>
      </c>
      <c r="AA1250" t="str">
        <f>IF(Table1[[#This Row],[ResolutionHours]]="","Pending",IF(Table1[[#This Row],[ResolutionHours]]&lt;=4,"0-4 Hours",IF(Table1[[#This Row],[ResolutionHours]]&lt;=8,"5-8 Hours",IF(Table1[[#This Row],[ResolutionHours]]&lt;=24,"9-24 Hours",IF(Table1[[#This Row],[ResolutionHours]]&lt;=48,"25-48 Hours","48+ Hours")))))</f>
        <v>25-48 Hours</v>
      </c>
      <c r="AB1250">
        <f>IF(Table1[[#This Row],[ResolutionHours]]="","",Table1[[#This Row],[ResolutionHours]]-Table1[[#This Row],[SLATargetHours]])</f>
        <v>-18.899999999999999</v>
      </c>
    </row>
    <row r="1251" spans="1:28" x14ac:dyDescent="0.25">
      <c r="A1251" t="s">
        <v>2823</v>
      </c>
      <c r="B1251" t="s">
        <v>2126</v>
      </c>
      <c r="C1251" s="1">
        <v>45596.365914351853</v>
      </c>
      <c r="D1251" t="s">
        <v>87</v>
      </c>
      <c r="E1251" t="s">
        <v>2127</v>
      </c>
      <c r="F1251" t="s">
        <v>130</v>
      </c>
      <c r="G1251" t="s">
        <v>2128</v>
      </c>
      <c r="H1251" t="s">
        <v>109</v>
      </c>
      <c r="I1251" t="s">
        <v>55</v>
      </c>
      <c r="J1251" t="s">
        <v>120</v>
      </c>
      <c r="K1251">
        <v>72</v>
      </c>
      <c r="L1251">
        <v>14.49</v>
      </c>
      <c r="M1251">
        <v>36.729999999999997</v>
      </c>
      <c r="N1251" s="1">
        <v>45597.896151238427</v>
      </c>
      <c r="O1251" t="s">
        <v>43</v>
      </c>
      <c r="P1251">
        <v>36.729999999999997</v>
      </c>
      <c r="Q1251" t="s">
        <v>66</v>
      </c>
      <c r="R1251" t="s">
        <v>114</v>
      </c>
      <c r="S1251" t="s">
        <v>79</v>
      </c>
      <c r="T1251" t="s">
        <v>61</v>
      </c>
      <c r="U1251" t="s">
        <v>49</v>
      </c>
      <c r="V1251" t="s">
        <v>49</v>
      </c>
      <c r="W1251" t="s">
        <v>43</v>
      </c>
      <c r="X1251">
        <f>YEAR(Table1[[#This Row],[BookingDate]])</f>
        <v>2024</v>
      </c>
      <c r="Y1251" t="str">
        <f>TEXT(Table1[[#This Row],[BookingDate]],"mmm")</f>
        <v>Oct</v>
      </c>
      <c r="Z1251" t="str">
        <f>TEXT(Table1[[#This Row],[BookingDate]],"mmm-yyy")</f>
        <v>Oct-2024</v>
      </c>
      <c r="AA1251" t="str">
        <f>IF(Table1[[#This Row],[ResolutionHours]]="","Pending",IF(Table1[[#This Row],[ResolutionHours]]&lt;=4,"0-4 Hours",IF(Table1[[#This Row],[ResolutionHours]]&lt;=8,"5-8 Hours",IF(Table1[[#This Row],[ResolutionHours]]&lt;=24,"9-24 Hours",IF(Table1[[#This Row],[ResolutionHours]]&lt;=48,"25-48 Hours","48+ Hours")))))</f>
        <v>25-48 Hours</v>
      </c>
      <c r="AB1251">
        <f>IF(Table1[[#This Row],[ResolutionHours]]="","",Table1[[#This Row],[ResolutionHours]]-Table1[[#This Row],[SLATargetHours]])</f>
        <v>-35.270000000000003</v>
      </c>
    </row>
    <row r="1252" spans="1:28" x14ac:dyDescent="0.25">
      <c r="A1252" t="s">
        <v>1145</v>
      </c>
      <c r="B1252" t="s">
        <v>1116</v>
      </c>
      <c r="C1252" s="1">
        <v>45596.45175925926</v>
      </c>
      <c r="D1252" t="s">
        <v>87</v>
      </c>
      <c r="E1252" t="s">
        <v>1140</v>
      </c>
      <c r="F1252" t="s">
        <v>38</v>
      </c>
      <c r="G1252" t="s">
        <v>1118</v>
      </c>
      <c r="H1252" t="s">
        <v>40</v>
      </c>
      <c r="I1252" t="s">
        <v>41</v>
      </c>
      <c r="J1252" t="s">
        <v>152</v>
      </c>
      <c r="K1252">
        <v>72</v>
      </c>
      <c r="L1252">
        <v>3.75</v>
      </c>
      <c r="M1252">
        <v>28.21</v>
      </c>
      <c r="N1252" s="1">
        <v>45597.62721353009</v>
      </c>
      <c r="O1252" t="s">
        <v>43</v>
      </c>
      <c r="P1252">
        <v>28.21</v>
      </c>
      <c r="Q1252" t="s">
        <v>44</v>
      </c>
      <c r="R1252" t="s">
        <v>114</v>
      </c>
      <c r="S1252" t="s">
        <v>60</v>
      </c>
      <c r="T1252" t="s">
        <v>61</v>
      </c>
      <c r="U1252" t="s">
        <v>49</v>
      </c>
      <c r="V1252" t="s">
        <v>49</v>
      </c>
      <c r="W1252" t="s">
        <v>43</v>
      </c>
      <c r="X1252">
        <f>YEAR(Table1[[#This Row],[BookingDate]])</f>
        <v>2024</v>
      </c>
      <c r="Y1252" t="str">
        <f>TEXT(Table1[[#This Row],[BookingDate]],"mmm")</f>
        <v>Oct</v>
      </c>
      <c r="Z1252" t="str">
        <f>TEXT(Table1[[#This Row],[BookingDate]],"mmm-yyy")</f>
        <v>Oct-2024</v>
      </c>
      <c r="AA1252" t="str">
        <f>IF(Table1[[#This Row],[ResolutionHours]]="","Pending",IF(Table1[[#This Row],[ResolutionHours]]&lt;=4,"0-4 Hours",IF(Table1[[#This Row],[ResolutionHours]]&lt;=8,"5-8 Hours",IF(Table1[[#This Row],[ResolutionHours]]&lt;=24,"9-24 Hours",IF(Table1[[#This Row],[ResolutionHours]]&lt;=48,"25-48 Hours","48+ Hours")))))</f>
        <v>25-48 Hours</v>
      </c>
      <c r="AB1252">
        <f>IF(Table1[[#This Row],[ResolutionHours]]="","",Table1[[#This Row],[ResolutionHours]]-Table1[[#This Row],[SLATargetHours]])</f>
        <v>-43.79</v>
      </c>
    </row>
    <row r="1253" spans="1:28" x14ac:dyDescent="0.25">
      <c r="A1253" t="s">
        <v>1392</v>
      </c>
      <c r="B1253" t="s">
        <v>1116</v>
      </c>
      <c r="C1253" s="1">
        <v>45596.546377314808</v>
      </c>
      <c r="D1253" t="s">
        <v>51</v>
      </c>
      <c r="E1253" t="s">
        <v>1117</v>
      </c>
      <c r="F1253" t="s">
        <v>53</v>
      </c>
      <c r="G1253" t="s">
        <v>1118</v>
      </c>
      <c r="H1253" t="s">
        <v>40</v>
      </c>
      <c r="I1253" t="s">
        <v>41</v>
      </c>
      <c r="J1253" t="s">
        <v>152</v>
      </c>
      <c r="K1253">
        <v>24</v>
      </c>
      <c r="L1253">
        <v>0.13</v>
      </c>
      <c r="M1253">
        <v>17.41</v>
      </c>
      <c r="N1253" s="1">
        <v>45597.271810335653</v>
      </c>
      <c r="O1253" t="s">
        <v>43</v>
      </c>
      <c r="P1253">
        <v>17.41</v>
      </c>
      <c r="Q1253" t="s">
        <v>58</v>
      </c>
      <c r="R1253" t="s">
        <v>45</v>
      </c>
      <c r="S1253" t="s">
        <v>46</v>
      </c>
      <c r="T1253" t="s">
        <v>93</v>
      </c>
      <c r="U1253" t="s">
        <v>49</v>
      </c>
      <c r="V1253" t="s">
        <v>48</v>
      </c>
      <c r="W1253" t="s">
        <v>43</v>
      </c>
      <c r="X1253">
        <f>YEAR(Table1[[#This Row],[BookingDate]])</f>
        <v>2024</v>
      </c>
      <c r="Y1253" t="str">
        <f>TEXT(Table1[[#This Row],[BookingDate]],"mmm")</f>
        <v>Oct</v>
      </c>
      <c r="Z1253" t="str">
        <f>TEXT(Table1[[#This Row],[BookingDate]],"mmm-yyy")</f>
        <v>Oct-2024</v>
      </c>
      <c r="AA1253" t="str">
        <f>IF(Table1[[#This Row],[ResolutionHours]]="","Pending",IF(Table1[[#This Row],[ResolutionHours]]&lt;=4,"0-4 Hours",IF(Table1[[#This Row],[ResolutionHours]]&lt;=8,"5-8 Hours",IF(Table1[[#This Row],[ResolutionHours]]&lt;=24,"9-24 Hours",IF(Table1[[#This Row],[ResolutionHours]]&lt;=48,"25-48 Hours","48+ Hours")))))</f>
        <v>9-24 Hours</v>
      </c>
      <c r="AB1253">
        <f>IF(Table1[[#This Row],[ResolutionHours]]="","",Table1[[#This Row],[ResolutionHours]]-Table1[[#This Row],[SLATargetHours]])</f>
        <v>-6.59</v>
      </c>
    </row>
    <row r="1254" spans="1:28" x14ac:dyDescent="0.25">
      <c r="A1254" t="s">
        <v>738</v>
      </c>
      <c r="B1254" t="s">
        <v>35</v>
      </c>
      <c r="C1254" s="1">
        <v>45596.746122685188</v>
      </c>
      <c r="D1254" t="s">
        <v>51</v>
      </c>
      <c r="E1254" t="s">
        <v>81</v>
      </c>
      <c r="F1254" t="s">
        <v>53</v>
      </c>
      <c r="G1254" t="s">
        <v>39</v>
      </c>
      <c r="H1254" t="s">
        <v>136</v>
      </c>
      <c r="I1254" t="s">
        <v>64</v>
      </c>
      <c r="J1254" t="s">
        <v>132</v>
      </c>
      <c r="K1254">
        <v>24</v>
      </c>
      <c r="L1254">
        <v>2.35</v>
      </c>
      <c r="N1254" s="1"/>
      <c r="O1254" t="s">
        <v>57</v>
      </c>
      <c r="P1254">
        <v>10206.09</v>
      </c>
      <c r="Q1254" t="s">
        <v>58</v>
      </c>
      <c r="R1254" t="s">
        <v>92</v>
      </c>
      <c r="S1254" t="s">
        <v>46</v>
      </c>
      <c r="T1254" t="s">
        <v>97</v>
      </c>
      <c r="U1254" t="s">
        <v>49</v>
      </c>
      <c r="V1254" t="s">
        <v>49</v>
      </c>
      <c r="W1254" t="s">
        <v>57</v>
      </c>
      <c r="X1254">
        <f>YEAR(Table1[[#This Row],[BookingDate]])</f>
        <v>2024</v>
      </c>
      <c r="Y1254" t="str">
        <f>TEXT(Table1[[#This Row],[BookingDate]],"mmm")</f>
        <v>Oct</v>
      </c>
      <c r="Z1254" t="str">
        <f>TEXT(Table1[[#This Row],[BookingDate]],"mmm-yyy")</f>
        <v>Oct-2024</v>
      </c>
      <c r="AA1254" t="str">
        <f>IF(Table1[[#This Row],[ResolutionHours]]="","Pending",IF(Table1[[#This Row],[ResolutionHours]]&lt;=4,"0-4 Hours",IF(Table1[[#This Row],[ResolutionHours]]&lt;=8,"5-8 Hours",IF(Table1[[#This Row],[ResolutionHours]]&lt;=24,"9-24 Hours",IF(Table1[[#This Row],[ResolutionHours]]&lt;=48,"25-48 Hours","48+ Hours")))))</f>
        <v>Pending</v>
      </c>
      <c r="AB1254" t="str">
        <f>IF(Table1[[#This Row],[ResolutionHours]]="","",Table1[[#This Row],[ResolutionHours]]-Table1[[#This Row],[SLATargetHours]])</f>
        <v/>
      </c>
    </row>
    <row r="1255" spans="1:28" x14ac:dyDescent="0.25">
      <c r="A1255" t="s">
        <v>539</v>
      </c>
      <c r="B1255" t="s">
        <v>35</v>
      </c>
      <c r="C1255" s="1">
        <v>45596.853148148148</v>
      </c>
      <c r="D1255" t="s">
        <v>108</v>
      </c>
      <c r="E1255" t="s">
        <v>52</v>
      </c>
      <c r="F1255" t="s">
        <v>72</v>
      </c>
      <c r="G1255" t="s">
        <v>39</v>
      </c>
      <c r="H1255" t="s">
        <v>40</v>
      </c>
      <c r="I1255" t="s">
        <v>55</v>
      </c>
      <c r="J1255" t="s">
        <v>83</v>
      </c>
      <c r="K1255">
        <v>4</v>
      </c>
      <c r="L1255">
        <v>0.13</v>
      </c>
      <c r="M1255">
        <v>2.77</v>
      </c>
      <c r="N1255" s="1">
        <v>45596.968495127323</v>
      </c>
      <c r="O1255" t="s">
        <v>43</v>
      </c>
      <c r="P1255">
        <v>2.77</v>
      </c>
      <c r="Q1255" t="s">
        <v>111</v>
      </c>
      <c r="R1255" t="s">
        <v>114</v>
      </c>
      <c r="S1255" t="s">
        <v>60</v>
      </c>
      <c r="T1255" t="s">
        <v>121</v>
      </c>
      <c r="U1255" t="s">
        <v>49</v>
      </c>
      <c r="V1255" t="s">
        <v>49</v>
      </c>
      <c r="W1255" t="s">
        <v>43</v>
      </c>
      <c r="X1255">
        <f>YEAR(Table1[[#This Row],[BookingDate]])</f>
        <v>2024</v>
      </c>
      <c r="Y1255" t="str">
        <f>TEXT(Table1[[#This Row],[BookingDate]],"mmm")</f>
        <v>Oct</v>
      </c>
      <c r="Z1255" t="str">
        <f>TEXT(Table1[[#This Row],[BookingDate]],"mmm-yyy")</f>
        <v>Oct-2024</v>
      </c>
      <c r="AA1255" t="str">
        <f>IF(Table1[[#This Row],[ResolutionHours]]="","Pending",IF(Table1[[#This Row],[ResolutionHours]]&lt;=4,"0-4 Hours",IF(Table1[[#This Row],[ResolutionHours]]&lt;=8,"5-8 Hours",IF(Table1[[#This Row],[ResolutionHours]]&lt;=24,"9-24 Hours",IF(Table1[[#This Row],[ResolutionHours]]&lt;=48,"25-48 Hours","48+ Hours")))))</f>
        <v>0-4 Hours</v>
      </c>
      <c r="AB1255">
        <f>IF(Table1[[#This Row],[ResolutionHours]]="","",Table1[[#This Row],[ResolutionHours]]-Table1[[#This Row],[SLATargetHours]])</f>
        <v>-1.23</v>
      </c>
    </row>
    <row r="1256" spans="1:28" x14ac:dyDescent="0.25">
      <c r="A1256" t="s">
        <v>2407</v>
      </c>
      <c r="B1256" t="s">
        <v>2126</v>
      </c>
      <c r="C1256" s="1">
        <v>45597.329027777778</v>
      </c>
      <c r="D1256" t="s">
        <v>36</v>
      </c>
      <c r="E1256" t="s">
        <v>2138</v>
      </c>
      <c r="F1256" t="s">
        <v>38</v>
      </c>
      <c r="G1256" t="s">
        <v>2128</v>
      </c>
      <c r="H1256" t="s">
        <v>40</v>
      </c>
      <c r="I1256" t="s">
        <v>82</v>
      </c>
      <c r="J1256" t="s">
        <v>88</v>
      </c>
      <c r="K1256">
        <v>48</v>
      </c>
      <c r="L1256">
        <v>1.76</v>
      </c>
      <c r="M1256">
        <v>42.35</v>
      </c>
      <c r="N1256" s="1">
        <v>45599.093643888889</v>
      </c>
      <c r="O1256" t="s">
        <v>43</v>
      </c>
      <c r="P1256">
        <v>42.35</v>
      </c>
      <c r="Q1256" t="s">
        <v>44</v>
      </c>
      <c r="R1256" t="s">
        <v>114</v>
      </c>
      <c r="S1256" t="s">
        <v>79</v>
      </c>
      <c r="T1256" t="s">
        <v>75</v>
      </c>
      <c r="U1256" t="s">
        <v>49</v>
      </c>
      <c r="V1256" t="s">
        <v>49</v>
      </c>
      <c r="W1256" t="s">
        <v>43</v>
      </c>
      <c r="X1256">
        <f>YEAR(Table1[[#This Row],[BookingDate]])</f>
        <v>2024</v>
      </c>
      <c r="Y1256" t="str">
        <f>TEXT(Table1[[#This Row],[BookingDate]],"mmm")</f>
        <v>Nov</v>
      </c>
      <c r="Z1256" t="str">
        <f>TEXT(Table1[[#This Row],[BookingDate]],"mmm-yyy")</f>
        <v>Nov-2024</v>
      </c>
      <c r="AA1256" t="str">
        <f>IF(Table1[[#This Row],[ResolutionHours]]="","Pending",IF(Table1[[#This Row],[ResolutionHours]]&lt;=4,"0-4 Hours",IF(Table1[[#This Row],[ResolutionHours]]&lt;=8,"5-8 Hours",IF(Table1[[#This Row],[ResolutionHours]]&lt;=24,"9-24 Hours",IF(Table1[[#This Row],[ResolutionHours]]&lt;=48,"25-48 Hours","48+ Hours")))))</f>
        <v>25-48 Hours</v>
      </c>
      <c r="AB1256">
        <f>IF(Table1[[#This Row],[ResolutionHours]]="","",Table1[[#This Row],[ResolutionHours]]-Table1[[#This Row],[SLATargetHours]])</f>
        <v>-5.6499999999999986</v>
      </c>
    </row>
    <row r="1257" spans="1:28" x14ac:dyDescent="0.25">
      <c r="A1257" t="s">
        <v>279</v>
      </c>
      <c r="B1257" t="s">
        <v>35</v>
      </c>
      <c r="C1257" s="1">
        <v>45597.52783564815</v>
      </c>
      <c r="D1257" t="s">
        <v>51</v>
      </c>
      <c r="E1257" t="s">
        <v>77</v>
      </c>
      <c r="F1257" t="s">
        <v>130</v>
      </c>
      <c r="G1257" t="s">
        <v>39</v>
      </c>
      <c r="H1257" t="s">
        <v>40</v>
      </c>
      <c r="I1257" t="s">
        <v>41</v>
      </c>
      <c r="J1257" t="s">
        <v>56</v>
      </c>
      <c r="K1257">
        <v>24</v>
      </c>
      <c r="L1257">
        <v>1.65</v>
      </c>
      <c r="M1257">
        <v>12.72</v>
      </c>
      <c r="N1257" s="1">
        <v>45598.057675891207</v>
      </c>
      <c r="O1257" t="s">
        <v>43</v>
      </c>
      <c r="P1257">
        <v>12.72</v>
      </c>
      <c r="Q1257" t="s">
        <v>58</v>
      </c>
      <c r="R1257" t="s">
        <v>92</v>
      </c>
      <c r="S1257" t="s">
        <v>96</v>
      </c>
      <c r="T1257" t="s">
        <v>75</v>
      </c>
      <c r="U1257" t="s">
        <v>49</v>
      </c>
      <c r="V1257" t="s">
        <v>49</v>
      </c>
      <c r="W1257" t="s">
        <v>43</v>
      </c>
      <c r="X1257">
        <f>YEAR(Table1[[#This Row],[BookingDate]])</f>
        <v>2024</v>
      </c>
      <c r="Y1257" t="str">
        <f>TEXT(Table1[[#This Row],[BookingDate]],"mmm")</f>
        <v>Nov</v>
      </c>
      <c r="Z1257" t="str">
        <f>TEXT(Table1[[#This Row],[BookingDate]],"mmm-yyy")</f>
        <v>Nov-2024</v>
      </c>
      <c r="AA1257" t="str">
        <f>IF(Table1[[#This Row],[ResolutionHours]]="","Pending",IF(Table1[[#This Row],[ResolutionHours]]&lt;=4,"0-4 Hours",IF(Table1[[#This Row],[ResolutionHours]]&lt;=8,"5-8 Hours",IF(Table1[[#This Row],[ResolutionHours]]&lt;=24,"9-24 Hours",IF(Table1[[#This Row],[ResolutionHours]]&lt;=48,"25-48 Hours","48+ Hours")))))</f>
        <v>9-24 Hours</v>
      </c>
      <c r="AB1257">
        <f>IF(Table1[[#This Row],[ResolutionHours]]="","",Table1[[#This Row],[ResolutionHours]]-Table1[[#This Row],[SLATargetHours]])</f>
        <v>-11.28</v>
      </c>
    </row>
    <row r="1258" spans="1:28" x14ac:dyDescent="0.25">
      <c r="A1258" t="s">
        <v>389</v>
      </c>
      <c r="B1258" t="s">
        <v>35</v>
      </c>
      <c r="C1258" s="1">
        <v>45597.671226851853</v>
      </c>
      <c r="D1258" t="s">
        <v>108</v>
      </c>
      <c r="E1258" t="s">
        <v>81</v>
      </c>
      <c r="F1258" t="s">
        <v>95</v>
      </c>
      <c r="G1258" t="s">
        <v>39</v>
      </c>
      <c r="H1258" t="s">
        <v>40</v>
      </c>
      <c r="I1258" t="s">
        <v>55</v>
      </c>
      <c r="J1258" t="s">
        <v>65</v>
      </c>
      <c r="K1258">
        <v>4</v>
      </c>
      <c r="L1258">
        <v>0.12</v>
      </c>
      <c r="M1258">
        <v>1.84</v>
      </c>
      <c r="N1258" s="1">
        <v>45597.747826030092</v>
      </c>
      <c r="O1258" t="s">
        <v>43</v>
      </c>
      <c r="P1258">
        <v>1.84</v>
      </c>
      <c r="Q1258" t="s">
        <v>111</v>
      </c>
      <c r="R1258" t="s">
        <v>92</v>
      </c>
      <c r="S1258" t="s">
        <v>60</v>
      </c>
      <c r="T1258" t="s">
        <v>100</v>
      </c>
      <c r="U1258" t="s">
        <v>49</v>
      </c>
      <c r="V1258" t="s">
        <v>48</v>
      </c>
      <c r="W1258" t="s">
        <v>43</v>
      </c>
      <c r="X1258">
        <f>YEAR(Table1[[#This Row],[BookingDate]])</f>
        <v>2024</v>
      </c>
      <c r="Y1258" t="str">
        <f>TEXT(Table1[[#This Row],[BookingDate]],"mmm")</f>
        <v>Nov</v>
      </c>
      <c r="Z1258" t="str">
        <f>TEXT(Table1[[#This Row],[BookingDate]],"mmm-yyy")</f>
        <v>Nov-2024</v>
      </c>
      <c r="AA1258" t="str">
        <f>IF(Table1[[#This Row],[ResolutionHours]]="","Pending",IF(Table1[[#This Row],[ResolutionHours]]&lt;=4,"0-4 Hours",IF(Table1[[#This Row],[ResolutionHours]]&lt;=8,"5-8 Hours",IF(Table1[[#This Row],[ResolutionHours]]&lt;=24,"9-24 Hours",IF(Table1[[#This Row],[ResolutionHours]]&lt;=48,"25-48 Hours","48+ Hours")))))</f>
        <v>0-4 Hours</v>
      </c>
      <c r="AB1258">
        <f>IF(Table1[[#This Row],[ResolutionHours]]="","",Table1[[#This Row],[ResolutionHours]]-Table1[[#This Row],[SLATargetHours]])</f>
        <v>-2.16</v>
      </c>
    </row>
    <row r="1259" spans="1:28" x14ac:dyDescent="0.25">
      <c r="A1259" t="s">
        <v>1043</v>
      </c>
      <c r="B1259" t="s">
        <v>35</v>
      </c>
      <c r="C1259" s="1">
        <v>45597.827245370368</v>
      </c>
      <c r="D1259" t="s">
        <v>51</v>
      </c>
      <c r="E1259" t="s">
        <v>123</v>
      </c>
      <c r="F1259" t="s">
        <v>95</v>
      </c>
      <c r="G1259" t="s">
        <v>39</v>
      </c>
      <c r="H1259" t="s">
        <v>40</v>
      </c>
      <c r="I1259" t="s">
        <v>55</v>
      </c>
      <c r="J1259" t="s">
        <v>42</v>
      </c>
      <c r="K1259">
        <v>24</v>
      </c>
      <c r="L1259">
        <v>1.1100000000000001</v>
      </c>
      <c r="M1259">
        <v>40.56</v>
      </c>
      <c r="N1259" s="1">
        <v>45599.51743190972</v>
      </c>
      <c r="O1259" t="s">
        <v>128</v>
      </c>
      <c r="P1259">
        <v>40.56</v>
      </c>
      <c r="Q1259" t="s">
        <v>66</v>
      </c>
      <c r="R1259" t="s">
        <v>92</v>
      </c>
      <c r="S1259" t="s">
        <v>68</v>
      </c>
      <c r="T1259" t="s">
        <v>100</v>
      </c>
      <c r="U1259" t="s">
        <v>49</v>
      </c>
      <c r="V1259" t="s">
        <v>49</v>
      </c>
      <c r="W1259" t="s">
        <v>128</v>
      </c>
      <c r="X1259">
        <f>YEAR(Table1[[#This Row],[BookingDate]])</f>
        <v>2024</v>
      </c>
      <c r="Y1259" t="str">
        <f>TEXT(Table1[[#This Row],[BookingDate]],"mmm")</f>
        <v>Nov</v>
      </c>
      <c r="Z1259" t="str">
        <f>TEXT(Table1[[#This Row],[BookingDate]],"mmm-yyy")</f>
        <v>Nov-2024</v>
      </c>
      <c r="AA1259" t="str">
        <f>IF(Table1[[#This Row],[ResolutionHours]]="","Pending",IF(Table1[[#This Row],[ResolutionHours]]&lt;=4,"0-4 Hours",IF(Table1[[#This Row],[ResolutionHours]]&lt;=8,"5-8 Hours",IF(Table1[[#This Row],[ResolutionHours]]&lt;=24,"9-24 Hours",IF(Table1[[#This Row],[ResolutionHours]]&lt;=48,"25-48 Hours","48+ Hours")))))</f>
        <v>25-48 Hours</v>
      </c>
      <c r="AB1259">
        <f>IF(Table1[[#This Row],[ResolutionHours]]="","",Table1[[#This Row],[ResolutionHours]]-Table1[[#This Row],[SLATargetHours]])</f>
        <v>16.560000000000002</v>
      </c>
    </row>
    <row r="1260" spans="1:28" x14ac:dyDescent="0.25">
      <c r="A1260" t="s">
        <v>1086</v>
      </c>
      <c r="B1260" t="s">
        <v>35</v>
      </c>
      <c r="C1260" s="1">
        <v>45597.850416666668</v>
      </c>
      <c r="D1260" t="s">
        <v>108</v>
      </c>
      <c r="E1260" t="s">
        <v>81</v>
      </c>
      <c r="F1260" t="s">
        <v>95</v>
      </c>
      <c r="G1260" t="s">
        <v>39</v>
      </c>
      <c r="H1260" t="s">
        <v>54</v>
      </c>
      <c r="I1260" t="s">
        <v>64</v>
      </c>
      <c r="J1260" t="s">
        <v>165</v>
      </c>
      <c r="K1260">
        <v>4</v>
      </c>
      <c r="L1260">
        <v>0.16</v>
      </c>
      <c r="N1260" s="1"/>
      <c r="O1260" t="s">
        <v>57</v>
      </c>
      <c r="P1260">
        <v>10179.59</v>
      </c>
      <c r="Q1260" t="s">
        <v>111</v>
      </c>
      <c r="R1260" t="s">
        <v>45</v>
      </c>
      <c r="S1260" t="s">
        <v>60</v>
      </c>
      <c r="T1260" t="s">
        <v>93</v>
      </c>
      <c r="U1260" t="s">
        <v>49</v>
      </c>
      <c r="V1260" t="s">
        <v>48</v>
      </c>
      <c r="W1260" t="s">
        <v>57</v>
      </c>
      <c r="X1260">
        <f>YEAR(Table1[[#This Row],[BookingDate]])</f>
        <v>2024</v>
      </c>
      <c r="Y1260" t="str">
        <f>TEXT(Table1[[#This Row],[BookingDate]],"mmm")</f>
        <v>Nov</v>
      </c>
      <c r="Z1260" t="str">
        <f>TEXT(Table1[[#This Row],[BookingDate]],"mmm-yyy")</f>
        <v>Nov-2024</v>
      </c>
      <c r="AA1260" t="str">
        <f>IF(Table1[[#This Row],[ResolutionHours]]="","Pending",IF(Table1[[#This Row],[ResolutionHours]]&lt;=4,"0-4 Hours",IF(Table1[[#This Row],[ResolutionHours]]&lt;=8,"5-8 Hours",IF(Table1[[#This Row],[ResolutionHours]]&lt;=24,"9-24 Hours",IF(Table1[[#This Row],[ResolutionHours]]&lt;=48,"25-48 Hours","48+ Hours")))))</f>
        <v>Pending</v>
      </c>
      <c r="AB1260" t="str">
        <f>IF(Table1[[#This Row],[ResolutionHours]]="","",Table1[[#This Row],[ResolutionHours]]-Table1[[#This Row],[SLATargetHours]])</f>
        <v/>
      </c>
    </row>
    <row r="1261" spans="1:28" x14ac:dyDescent="0.25">
      <c r="A1261" t="s">
        <v>846</v>
      </c>
      <c r="B1261" t="s">
        <v>35</v>
      </c>
      <c r="C1261" s="1">
        <v>45598.002662037034</v>
      </c>
      <c r="D1261" t="s">
        <v>51</v>
      </c>
      <c r="E1261" t="s">
        <v>77</v>
      </c>
      <c r="F1261" t="s">
        <v>126</v>
      </c>
      <c r="G1261" t="s">
        <v>39</v>
      </c>
      <c r="H1261" t="s">
        <v>40</v>
      </c>
      <c r="I1261" t="s">
        <v>55</v>
      </c>
      <c r="J1261" t="s">
        <v>160</v>
      </c>
      <c r="K1261">
        <v>24</v>
      </c>
      <c r="L1261">
        <v>1.92</v>
      </c>
      <c r="M1261">
        <v>47.56</v>
      </c>
      <c r="N1261" s="1">
        <v>45599.984195092591</v>
      </c>
      <c r="O1261" t="s">
        <v>128</v>
      </c>
      <c r="P1261">
        <v>47.56</v>
      </c>
      <c r="Q1261" t="s">
        <v>66</v>
      </c>
      <c r="R1261" t="s">
        <v>45</v>
      </c>
      <c r="S1261" t="s">
        <v>79</v>
      </c>
      <c r="T1261" t="s">
        <v>75</v>
      </c>
      <c r="U1261" t="s">
        <v>49</v>
      </c>
      <c r="V1261" t="s">
        <v>49</v>
      </c>
      <c r="W1261" t="s">
        <v>128</v>
      </c>
      <c r="X1261">
        <f>YEAR(Table1[[#This Row],[BookingDate]])</f>
        <v>2024</v>
      </c>
      <c r="Y1261" t="str">
        <f>TEXT(Table1[[#This Row],[BookingDate]],"mmm")</f>
        <v>Nov</v>
      </c>
      <c r="Z1261" t="str">
        <f>TEXT(Table1[[#This Row],[BookingDate]],"mmm-yyy")</f>
        <v>Nov-2024</v>
      </c>
      <c r="AA1261" t="str">
        <f>IF(Table1[[#This Row],[ResolutionHours]]="","Pending",IF(Table1[[#This Row],[ResolutionHours]]&lt;=4,"0-4 Hours",IF(Table1[[#This Row],[ResolutionHours]]&lt;=8,"5-8 Hours",IF(Table1[[#This Row],[ResolutionHours]]&lt;=24,"9-24 Hours",IF(Table1[[#This Row],[ResolutionHours]]&lt;=48,"25-48 Hours","48+ Hours")))))</f>
        <v>25-48 Hours</v>
      </c>
      <c r="AB1261">
        <f>IF(Table1[[#This Row],[ResolutionHours]]="","",Table1[[#This Row],[ResolutionHours]]-Table1[[#This Row],[SLATargetHours]])</f>
        <v>23.560000000000002</v>
      </c>
    </row>
    <row r="1262" spans="1:28" x14ac:dyDescent="0.25">
      <c r="A1262" t="s">
        <v>578</v>
      </c>
      <c r="B1262" t="s">
        <v>35</v>
      </c>
      <c r="C1262" s="1">
        <v>45598.372557870367</v>
      </c>
      <c r="D1262" t="s">
        <v>87</v>
      </c>
      <c r="E1262" t="s">
        <v>123</v>
      </c>
      <c r="F1262" t="s">
        <v>72</v>
      </c>
      <c r="G1262" t="s">
        <v>39</v>
      </c>
      <c r="H1262" t="s">
        <v>40</v>
      </c>
      <c r="I1262" t="s">
        <v>46</v>
      </c>
      <c r="J1262" t="s">
        <v>74</v>
      </c>
      <c r="K1262">
        <v>72</v>
      </c>
      <c r="L1262">
        <v>4.74</v>
      </c>
      <c r="M1262">
        <v>31.73</v>
      </c>
      <c r="N1262" s="1">
        <v>45599.694524733794</v>
      </c>
      <c r="O1262" t="s">
        <v>43</v>
      </c>
      <c r="P1262">
        <v>31.73</v>
      </c>
      <c r="Q1262" t="s">
        <v>66</v>
      </c>
      <c r="R1262" t="s">
        <v>45</v>
      </c>
      <c r="S1262" t="s">
        <v>68</v>
      </c>
      <c r="T1262" t="s">
        <v>100</v>
      </c>
      <c r="U1262" t="s">
        <v>49</v>
      </c>
      <c r="V1262" t="s">
        <v>49</v>
      </c>
      <c r="W1262" t="s">
        <v>43</v>
      </c>
      <c r="X1262">
        <f>YEAR(Table1[[#This Row],[BookingDate]])</f>
        <v>2024</v>
      </c>
      <c r="Y1262" t="str">
        <f>TEXT(Table1[[#This Row],[BookingDate]],"mmm")</f>
        <v>Nov</v>
      </c>
      <c r="Z1262" t="str">
        <f>TEXT(Table1[[#This Row],[BookingDate]],"mmm-yyy")</f>
        <v>Nov-2024</v>
      </c>
      <c r="AA1262" t="str">
        <f>IF(Table1[[#This Row],[ResolutionHours]]="","Pending",IF(Table1[[#This Row],[ResolutionHours]]&lt;=4,"0-4 Hours",IF(Table1[[#This Row],[ResolutionHours]]&lt;=8,"5-8 Hours",IF(Table1[[#This Row],[ResolutionHours]]&lt;=24,"9-24 Hours",IF(Table1[[#This Row],[ResolutionHours]]&lt;=48,"25-48 Hours","48+ Hours")))))</f>
        <v>25-48 Hours</v>
      </c>
      <c r="AB1262">
        <f>IF(Table1[[#This Row],[ResolutionHours]]="","",Table1[[#This Row],[ResolutionHours]]-Table1[[#This Row],[SLATargetHours]])</f>
        <v>-40.269999999999996</v>
      </c>
    </row>
    <row r="1263" spans="1:28" x14ac:dyDescent="0.25">
      <c r="A1263" t="s">
        <v>1229</v>
      </c>
      <c r="B1263" t="s">
        <v>1116</v>
      </c>
      <c r="C1263" s="1">
        <v>45598.497291666667</v>
      </c>
      <c r="D1263" t="s">
        <v>104</v>
      </c>
      <c r="E1263" t="s">
        <v>1129</v>
      </c>
      <c r="F1263" t="s">
        <v>53</v>
      </c>
      <c r="G1263" t="s">
        <v>1118</v>
      </c>
      <c r="H1263" t="s">
        <v>136</v>
      </c>
      <c r="I1263" t="s">
        <v>46</v>
      </c>
      <c r="J1263" t="s">
        <v>56</v>
      </c>
      <c r="K1263">
        <v>8</v>
      </c>
      <c r="L1263">
        <v>0.25</v>
      </c>
      <c r="N1263" s="1"/>
      <c r="O1263" t="s">
        <v>57</v>
      </c>
      <c r="P1263">
        <v>10164.07</v>
      </c>
      <c r="Q1263" t="s">
        <v>58</v>
      </c>
      <c r="R1263" t="s">
        <v>59</v>
      </c>
      <c r="S1263" t="s">
        <v>79</v>
      </c>
      <c r="T1263" t="s">
        <v>75</v>
      </c>
      <c r="U1263" t="s">
        <v>49</v>
      </c>
      <c r="V1263" t="s">
        <v>49</v>
      </c>
      <c r="W1263" t="s">
        <v>57</v>
      </c>
      <c r="X1263">
        <f>YEAR(Table1[[#This Row],[BookingDate]])</f>
        <v>2024</v>
      </c>
      <c r="Y1263" t="str">
        <f>TEXT(Table1[[#This Row],[BookingDate]],"mmm")</f>
        <v>Nov</v>
      </c>
      <c r="Z1263" t="str">
        <f>TEXT(Table1[[#This Row],[BookingDate]],"mmm-yyy")</f>
        <v>Nov-2024</v>
      </c>
      <c r="AA1263" t="str">
        <f>IF(Table1[[#This Row],[ResolutionHours]]="","Pending",IF(Table1[[#This Row],[ResolutionHours]]&lt;=4,"0-4 Hours",IF(Table1[[#This Row],[ResolutionHours]]&lt;=8,"5-8 Hours",IF(Table1[[#This Row],[ResolutionHours]]&lt;=24,"9-24 Hours",IF(Table1[[#This Row],[ResolutionHours]]&lt;=48,"25-48 Hours","48+ Hours")))))</f>
        <v>Pending</v>
      </c>
      <c r="AB1263" t="str">
        <f>IF(Table1[[#This Row],[ResolutionHours]]="","",Table1[[#This Row],[ResolutionHours]]-Table1[[#This Row],[SLATargetHours]])</f>
        <v/>
      </c>
    </row>
    <row r="1264" spans="1:28" x14ac:dyDescent="0.25">
      <c r="A1264" t="s">
        <v>2374</v>
      </c>
      <c r="B1264" t="s">
        <v>2126</v>
      </c>
      <c r="C1264" s="1">
        <v>45598.501388888893</v>
      </c>
      <c r="D1264" t="s">
        <v>87</v>
      </c>
      <c r="E1264" t="s">
        <v>2127</v>
      </c>
      <c r="F1264" t="s">
        <v>90</v>
      </c>
      <c r="G1264" t="s">
        <v>2128</v>
      </c>
      <c r="H1264" t="s">
        <v>109</v>
      </c>
      <c r="I1264" t="s">
        <v>82</v>
      </c>
      <c r="J1264" t="s">
        <v>42</v>
      </c>
      <c r="K1264">
        <v>72</v>
      </c>
      <c r="L1264">
        <v>5.43</v>
      </c>
      <c r="M1264">
        <v>39.869999999999997</v>
      </c>
      <c r="N1264" s="1">
        <v>45600.162797847217</v>
      </c>
      <c r="O1264" t="s">
        <v>43</v>
      </c>
      <c r="P1264">
        <v>39.869999999999997</v>
      </c>
      <c r="Q1264" t="s">
        <v>66</v>
      </c>
      <c r="R1264" t="s">
        <v>45</v>
      </c>
      <c r="S1264" t="s">
        <v>60</v>
      </c>
      <c r="T1264" t="s">
        <v>121</v>
      </c>
      <c r="U1264" t="s">
        <v>49</v>
      </c>
      <c r="V1264" t="s">
        <v>49</v>
      </c>
      <c r="W1264" t="s">
        <v>43</v>
      </c>
      <c r="X1264">
        <f>YEAR(Table1[[#This Row],[BookingDate]])</f>
        <v>2024</v>
      </c>
      <c r="Y1264" t="str">
        <f>TEXT(Table1[[#This Row],[BookingDate]],"mmm")</f>
        <v>Nov</v>
      </c>
      <c r="Z1264" t="str">
        <f>TEXT(Table1[[#This Row],[BookingDate]],"mmm-yyy")</f>
        <v>Nov-2024</v>
      </c>
      <c r="AA1264" t="str">
        <f>IF(Table1[[#This Row],[ResolutionHours]]="","Pending",IF(Table1[[#This Row],[ResolutionHours]]&lt;=4,"0-4 Hours",IF(Table1[[#This Row],[ResolutionHours]]&lt;=8,"5-8 Hours",IF(Table1[[#This Row],[ResolutionHours]]&lt;=24,"9-24 Hours",IF(Table1[[#This Row],[ResolutionHours]]&lt;=48,"25-48 Hours","48+ Hours")))))</f>
        <v>25-48 Hours</v>
      </c>
      <c r="AB1264">
        <f>IF(Table1[[#This Row],[ResolutionHours]]="","",Table1[[#This Row],[ResolutionHours]]-Table1[[#This Row],[SLATargetHours]])</f>
        <v>-32.130000000000003</v>
      </c>
    </row>
    <row r="1265" spans="1:28" x14ac:dyDescent="0.25">
      <c r="A1265" t="s">
        <v>2854</v>
      </c>
      <c r="B1265" t="s">
        <v>2126</v>
      </c>
      <c r="C1265" s="1">
        <v>45598.595381944448</v>
      </c>
      <c r="D1265" t="s">
        <v>87</v>
      </c>
      <c r="E1265" t="s">
        <v>2127</v>
      </c>
      <c r="F1265" t="s">
        <v>126</v>
      </c>
      <c r="G1265" t="s">
        <v>2128</v>
      </c>
      <c r="H1265" t="s">
        <v>136</v>
      </c>
      <c r="I1265" t="s">
        <v>55</v>
      </c>
      <c r="J1265" t="s">
        <v>88</v>
      </c>
      <c r="K1265">
        <v>72</v>
      </c>
      <c r="L1265">
        <v>8.9499999999999993</v>
      </c>
      <c r="N1265" s="1"/>
      <c r="O1265" t="s">
        <v>57</v>
      </c>
      <c r="P1265">
        <v>10161.709999999999</v>
      </c>
      <c r="Q1265" t="s">
        <v>58</v>
      </c>
      <c r="R1265" t="s">
        <v>45</v>
      </c>
      <c r="S1265" t="s">
        <v>79</v>
      </c>
      <c r="T1265" t="s">
        <v>47</v>
      </c>
      <c r="U1265" t="s">
        <v>49</v>
      </c>
      <c r="V1265" t="s">
        <v>49</v>
      </c>
      <c r="W1265" t="s">
        <v>57</v>
      </c>
      <c r="X1265">
        <f>YEAR(Table1[[#This Row],[BookingDate]])</f>
        <v>2024</v>
      </c>
      <c r="Y1265" t="str">
        <f>TEXT(Table1[[#This Row],[BookingDate]],"mmm")</f>
        <v>Nov</v>
      </c>
      <c r="Z1265" t="str">
        <f>TEXT(Table1[[#This Row],[BookingDate]],"mmm-yyy")</f>
        <v>Nov-2024</v>
      </c>
      <c r="AA1265" t="str">
        <f>IF(Table1[[#This Row],[ResolutionHours]]="","Pending",IF(Table1[[#This Row],[ResolutionHours]]&lt;=4,"0-4 Hours",IF(Table1[[#This Row],[ResolutionHours]]&lt;=8,"5-8 Hours",IF(Table1[[#This Row],[ResolutionHours]]&lt;=24,"9-24 Hours",IF(Table1[[#This Row],[ResolutionHours]]&lt;=48,"25-48 Hours","48+ Hours")))))</f>
        <v>Pending</v>
      </c>
      <c r="AB1265" t="str">
        <f>IF(Table1[[#This Row],[ResolutionHours]]="","",Table1[[#This Row],[ResolutionHours]]-Table1[[#This Row],[SLATargetHours]])</f>
        <v/>
      </c>
    </row>
    <row r="1266" spans="1:28" x14ac:dyDescent="0.25">
      <c r="A1266" t="s">
        <v>1463</v>
      </c>
      <c r="B1266" t="s">
        <v>1116</v>
      </c>
      <c r="C1266" s="1">
        <v>45598.850960648153</v>
      </c>
      <c r="D1266" t="s">
        <v>36</v>
      </c>
      <c r="E1266" t="s">
        <v>1129</v>
      </c>
      <c r="F1266" t="s">
        <v>90</v>
      </c>
      <c r="G1266" t="s">
        <v>1118</v>
      </c>
      <c r="H1266" t="s">
        <v>54</v>
      </c>
      <c r="I1266" t="s">
        <v>41</v>
      </c>
      <c r="J1266" t="s">
        <v>42</v>
      </c>
      <c r="K1266">
        <v>48</v>
      </c>
      <c r="L1266">
        <v>1.1200000000000001</v>
      </c>
      <c r="N1266" s="1"/>
      <c r="O1266" t="s">
        <v>57</v>
      </c>
      <c r="P1266">
        <v>10155.58</v>
      </c>
      <c r="Q1266" t="s">
        <v>44</v>
      </c>
      <c r="R1266" t="s">
        <v>114</v>
      </c>
      <c r="S1266" t="s">
        <v>46</v>
      </c>
      <c r="T1266" t="s">
        <v>47</v>
      </c>
      <c r="U1266" t="s">
        <v>49</v>
      </c>
      <c r="V1266" t="s">
        <v>49</v>
      </c>
      <c r="W1266" t="s">
        <v>57</v>
      </c>
      <c r="X1266">
        <f>YEAR(Table1[[#This Row],[BookingDate]])</f>
        <v>2024</v>
      </c>
      <c r="Y1266" t="str">
        <f>TEXT(Table1[[#This Row],[BookingDate]],"mmm")</f>
        <v>Nov</v>
      </c>
      <c r="Z1266" t="str">
        <f>TEXT(Table1[[#This Row],[BookingDate]],"mmm-yyy")</f>
        <v>Nov-2024</v>
      </c>
      <c r="AA1266" t="str">
        <f>IF(Table1[[#This Row],[ResolutionHours]]="","Pending",IF(Table1[[#This Row],[ResolutionHours]]&lt;=4,"0-4 Hours",IF(Table1[[#This Row],[ResolutionHours]]&lt;=8,"5-8 Hours",IF(Table1[[#This Row],[ResolutionHours]]&lt;=24,"9-24 Hours",IF(Table1[[#This Row],[ResolutionHours]]&lt;=48,"25-48 Hours","48+ Hours")))))</f>
        <v>Pending</v>
      </c>
      <c r="AB1266" t="str">
        <f>IF(Table1[[#This Row],[ResolutionHours]]="","",Table1[[#This Row],[ResolutionHours]]-Table1[[#This Row],[SLATargetHours]])</f>
        <v/>
      </c>
    </row>
    <row r="1267" spans="1:28" x14ac:dyDescent="0.25">
      <c r="A1267" t="s">
        <v>1188</v>
      </c>
      <c r="B1267" t="s">
        <v>1116</v>
      </c>
      <c r="C1267" s="1">
        <v>45599.485601851848</v>
      </c>
      <c r="D1267" t="s">
        <v>36</v>
      </c>
      <c r="E1267" t="s">
        <v>1117</v>
      </c>
      <c r="F1267" t="s">
        <v>38</v>
      </c>
      <c r="G1267" t="s">
        <v>1118</v>
      </c>
      <c r="H1267" t="s">
        <v>40</v>
      </c>
      <c r="I1267" t="s">
        <v>55</v>
      </c>
      <c r="J1267" t="s">
        <v>152</v>
      </c>
      <c r="K1267">
        <v>48</v>
      </c>
      <c r="L1267">
        <v>4.3499999999999996</v>
      </c>
      <c r="M1267">
        <v>46.57</v>
      </c>
      <c r="N1267" s="1">
        <v>45601.426022083331</v>
      </c>
      <c r="O1267" t="s">
        <v>43</v>
      </c>
      <c r="P1267">
        <v>46.57</v>
      </c>
      <c r="Q1267" t="s">
        <v>58</v>
      </c>
      <c r="R1267" t="s">
        <v>67</v>
      </c>
      <c r="S1267" t="s">
        <v>96</v>
      </c>
      <c r="T1267" t="s">
        <v>47</v>
      </c>
      <c r="U1267" t="s">
        <v>49</v>
      </c>
      <c r="V1267" t="s">
        <v>49</v>
      </c>
      <c r="W1267" t="s">
        <v>43</v>
      </c>
      <c r="X1267">
        <f>YEAR(Table1[[#This Row],[BookingDate]])</f>
        <v>2024</v>
      </c>
      <c r="Y1267" t="str">
        <f>TEXT(Table1[[#This Row],[BookingDate]],"mmm")</f>
        <v>Nov</v>
      </c>
      <c r="Z1267" t="str">
        <f>TEXT(Table1[[#This Row],[BookingDate]],"mmm-yyy")</f>
        <v>Nov-2024</v>
      </c>
      <c r="AA1267" t="str">
        <f>IF(Table1[[#This Row],[ResolutionHours]]="","Pending",IF(Table1[[#This Row],[ResolutionHours]]&lt;=4,"0-4 Hours",IF(Table1[[#This Row],[ResolutionHours]]&lt;=8,"5-8 Hours",IF(Table1[[#This Row],[ResolutionHours]]&lt;=24,"9-24 Hours",IF(Table1[[#This Row],[ResolutionHours]]&lt;=48,"25-48 Hours","48+ Hours")))))</f>
        <v>25-48 Hours</v>
      </c>
      <c r="AB1267">
        <f>IF(Table1[[#This Row],[ResolutionHours]]="","",Table1[[#This Row],[ResolutionHours]]-Table1[[#This Row],[SLATargetHours]])</f>
        <v>-1.4299999999999997</v>
      </c>
    </row>
    <row r="1268" spans="1:28" x14ac:dyDescent="0.25">
      <c r="A1268" t="s">
        <v>2544</v>
      </c>
      <c r="B1268" t="s">
        <v>2126</v>
      </c>
      <c r="C1268" s="1">
        <v>45599.809432870366</v>
      </c>
      <c r="D1268" t="s">
        <v>36</v>
      </c>
      <c r="E1268" t="s">
        <v>2142</v>
      </c>
      <c r="F1268" t="s">
        <v>53</v>
      </c>
      <c r="G1268" t="s">
        <v>2128</v>
      </c>
      <c r="H1268" t="s">
        <v>40</v>
      </c>
      <c r="I1268" t="s">
        <v>64</v>
      </c>
      <c r="J1268" t="s">
        <v>91</v>
      </c>
      <c r="K1268">
        <v>48</v>
      </c>
      <c r="L1268">
        <v>2.6</v>
      </c>
      <c r="M1268">
        <v>74.180000000000007</v>
      </c>
      <c r="N1268" s="1">
        <v>45602.900297766202</v>
      </c>
      <c r="O1268" t="s">
        <v>128</v>
      </c>
      <c r="P1268">
        <v>74.180000000000007</v>
      </c>
      <c r="Q1268" t="s">
        <v>58</v>
      </c>
      <c r="R1268" t="s">
        <v>114</v>
      </c>
      <c r="S1268" t="s">
        <v>96</v>
      </c>
      <c r="T1268" t="s">
        <v>85</v>
      </c>
      <c r="U1268" t="s">
        <v>49</v>
      </c>
      <c r="V1268" t="s">
        <v>49</v>
      </c>
      <c r="W1268" t="s">
        <v>128</v>
      </c>
      <c r="X1268">
        <f>YEAR(Table1[[#This Row],[BookingDate]])</f>
        <v>2024</v>
      </c>
      <c r="Y1268" t="str">
        <f>TEXT(Table1[[#This Row],[BookingDate]],"mmm")</f>
        <v>Nov</v>
      </c>
      <c r="Z1268" t="str">
        <f>TEXT(Table1[[#This Row],[BookingDate]],"mmm-yyy")</f>
        <v>Nov-2024</v>
      </c>
      <c r="AA1268" t="str">
        <f>IF(Table1[[#This Row],[ResolutionHours]]="","Pending",IF(Table1[[#This Row],[ResolutionHours]]&lt;=4,"0-4 Hours",IF(Table1[[#This Row],[ResolutionHours]]&lt;=8,"5-8 Hours",IF(Table1[[#This Row],[ResolutionHours]]&lt;=24,"9-24 Hours",IF(Table1[[#This Row],[ResolutionHours]]&lt;=48,"25-48 Hours","48+ Hours")))))</f>
        <v>48+ Hours</v>
      </c>
      <c r="AB1268">
        <f>IF(Table1[[#This Row],[ResolutionHours]]="","",Table1[[#This Row],[ResolutionHours]]-Table1[[#This Row],[SLATargetHours]])</f>
        <v>26.180000000000007</v>
      </c>
    </row>
    <row r="1269" spans="1:28" x14ac:dyDescent="0.25">
      <c r="A1269" t="s">
        <v>1208</v>
      </c>
      <c r="B1269" t="s">
        <v>1116</v>
      </c>
      <c r="C1269" s="1">
        <v>45600.737743055557</v>
      </c>
      <c r="D1269" t="s">
        <v>36</v>
      </c>
      <c r="E1269" t="s">
        <v>1129</v>
      </c>
      <c r="F1269" t="s">
        <v>90</v>
      </c>
      <c r="G1269" t="s">
        <v>1118</v>
      </c>
      <c r="H1269" t="s">
        <v>54</v>
      </c>
      <c r="I1269" t="s">
        <v>55</v>
      </c>
      <c r="J1269" t="s">
        <v>78</v>
      </c>
      <c r="K1269">
        <v>48</v>
      </c>
      <c r="L1269">
        <v>8.31</v>
      </c>
      <c r="N1269" s="1"/>
      <c r="O1269" t="s">
        <v>57</v>
      </c>
      <c r="P1269">
        <v>10110.290000000001</v>
      </c>
      <c r="Q1269" t="s">
        <v>44</v>
      </c>
      <c r="R1269" t="s">
        <v>92</v>
      </c>
      <c r="S1269" t="s">
        <v>79</v>
      </c>
      <c r="T1269" t="s">
        <v>85</v>
      </c>
      <c r="U1269" t="s">
        <v>49</v>
      </c>
      <c r="V1269" t="s">
        <v>49</v>
      </c>
      <c r="W1269" t="s">
        <v>57</v>
      </c>
      <c r="X1269">
        <f>YEAR(Table1[[#This Row],[BookingDate]])</f>
        <v>2024</v>
      </c>
      <c r="Y1269" t="str">
        <f>TEXT(Table1[[#This Row],[BookingDate]],"mmm")</f>
        <v>Nov</v>
      </c>
      <c r="Z1269" t="str">
        <f>TEXT(Table1[[#This Row],[BookingDate]],"mmm-yyy")</f>
        <v>Nov-2024</v>
      </c>
      <c r="AA1269" t="str">
        <f>IF(Table1[[#This Row],[ResolutionHours]]="","Pending",IF(Table1[[#This Row],[ResolutionHours]]&lt;=4,"0-4 Hours",IF(Table1[[#This Row],[ResolutionHours]]&lt;=8,"5-8 Hours",IF(Table1[[#This Row],[ResolutionHours]]&lt;=24,"9-24 Hours",IF(Table1[[#This Row],[ResolutionHours]]&lt;=48,"25-48 Hours","48+ Hours")))))</f>
        <v>Pending</v>
      </c>
      <c r="AB1269" t="str">
        <f>IF(Table1[[#This Row],[ResolutionHours]]="","",Table1[[#This Row],[ResolutionHours]]-Table1[[#This Row],[SLATargetHours]])</f>
        <v/>
      </c>
    </row>
    <row r="1270" spans="1:28" x14ac:dyDescent="0.25">
      <c r="A1270" t="s">
        <v>1250</v>
      </c>
      <c r="B1270" t="s">
        <v>1116</v>
      </c>
      <c r="C1270" s="1">
        <v>45600.739421296297</v>
      </c>
      <c r="D1270" t="s">
        <v>36</v>
      </c>
      <c r="E1270" t="s">
        <v>1126</v>
      </c>
      <c r="F1270" t="s">
        <v>90</v>
      </c>
      <c r="G1270" t="s">
        <v>1118</v>
      </c>
      <c r="H1270" t="s">
        <v>40</v>
      </c>
      <c r="I1270" t="s">
        <v>46</v>
      </c>
      <c r="J1270" t="s">
        <v>110</v>
      </c>
      <c r="K1270">
        <v>48</v>
      </c>
      <c r="L1270">
        <v>1.66</v>
      </c>
      <c r="M1270">
        <v>87.39</v>
      </c>
      <c r="N1270" s="1">
        <v>45604.380620474527</v>
      </c>
      <c r="O1270" t="s">
        <v>128</v>
      </c>
      <c r="P1270">
        <v>87.39</v>
      </c>
      <c r="Q1270" t="s">
        <v>58</v>
      </c>
      <c r="R1270" t="s">
        <v>59</v>
      </c>
      <c r="S1270" t="s">
        <v>68</v>
      </c>
      <c r="T1270" t="s">
        <v>93</v>
      </c>
      <c r="U1270" t="s">
        <v>49</v>
      </c>
      <c r="V1270" t="s">
        <v>49</v>
      </c>
      <c r="W1270" t="s">
        <v>128</v>
      </c>
      <c r="X1270">
        <f>YEAR(Table1[[#This Row],[BookingDate]])</f>
        <v>2024</v>
      </c>
      <c r="Y1270" t="str">
        <f>TEXT(Table1[[#This Row],[BookingDate]],"mmm")</f>
        <v>Nov</v>
      </c>
      <c r="Z1270" t="str">
        <f>TEXT(Table1[[#This Row],[BookingDate]],"mmm-yyy")</f>
        <v>Nov-2024</v>
      </c>
      <c r="AA1270" t="str">
        <f>IF(Table1[[#This Row],[ResolutionHours]]="","Pending",IF(Table1[[#This Row],[ResolutionHours]]&lt;=4,"0-4 Hours",IF(Table1[[#This Row],[ResolutionHours]]&lt;=8,"5-8 Hours",IF(Table1[[#This Row],[ResolutionHours]]&lt;=24,"9-24 Hours",IF(Table1[[#This Row],[ResolutionHours]]&lt;=48,"25-48 Hours","48+ Hours")))))</f>
        <v>48+ Hours</v>
      </c>
      <c r="AB1270">
        <f>IF(Table1[[#This Row],[ResolutionHours]]="","",Table1[[#This Row],[ResolutionHours]]-Table1[[#This Row],[SLATargetHours]])</f>
        <v>39.39</v>
      </c>
    </row>
    <row r="1271" spans="1:28" x14ac:dyDescent="0.25">
      <c r="A1271" t="s">
        <v>3077</v>
      </c>
      <c r="B1271" t="s">
        <v>2126</v>
      </c>
      <c r="C1271" s="1">
        <v>45600.768773148149</v>
      </c>
      <c r="D1271" t="s">
        <v>36</v>
      </c>
      <c r="E1271" t="s">
        <v>2134</v>
      </c>
      <c r="F1271" t="s">
        <v>90</v>
      </c>
      <c r="G1271" t="s">
        <v>2128</v>
      </c>
      <c r="H1271" t="s">
        <v>109</v>
      </c>
      <c r="I1271" t="s">
        <v>41</v>
      </c>
      <c r="J1271" t="s">
        <v>157</v>
      </c>
      <c r="K1271">
        <v>48</v>
      </c>
      <c r="L1271">
        <v>8.36</v>
      </c>
      <c r="M1271">
        <v>32</v>
      </c>
      <c r="N1271" s="1">
        <v>45602.102132256943</v>
      </c>
      <c r="O1271" t="s">
        <v>43</v>
      </c>
      <c r="P1271">
        <v>32</v>
      </c>
      <c r="Q1271" t="s">
        <v>44</v>
      </c>
      <c r="R1271" t="s">
        <v>92</v>
      </c>
      <c r="S1271" t="s">
        <v>96</v>
      </c>
      <c r="T1271" t="s">
        <v>100</v>
      </c>
      <c r="U1271" t="s">
        <v>49</v>
      </c>
      <c r="V1271" t="s">
        <v>49</v>
      </c>
      <c r="W1271" t="s">
        <v>43</v>
      </c>
      <c r="X1271">
        <f>YEAR(Table1[[#This Row],[BookingDate]])</f>
        <v>2024</v>
      </c>
      <c r="Y1271" t="str">
        <f>TEXT(Table1[[#This Row],[BookingDate]],"mmm")</f>
        <v>Nov</v>
      </c>
      <c r="Z1271" t="str">
        <f>TEXT(Table1[[#This Row],[BookingDate]],"mmm-yyy")</f>
        <v>Nov-2024</v>
      </c>
      <c r="AA1271" t="str">
        <f>IF(Table1[[#This Row],[ResolutionHours]]="","Pending",IF(Table1[[#This Row],[ResolutionHours]]&lt;=4,"0-4 Hours",IF(Table1[[#This Row],[ResolutionHours]]&lt;=8,"5-8 Hours",IF(Table1[[#This Row],[ResolutionHours]]&lt;=24,"9-24 Hours",IF(Table1[[#This Row],[ResolutionHours]]&lt;=48,"25-48 Hours","48+ Hours")))))</f>
        <v>25-48 Hours</v>
      </c>
      <c r="AB1271">
        <f>IF(Table1[[#This Row],[ResolutionHours]]="","",Table1[[#This Row],[ResolutionHours]]-Table1[[#This Row],[SLATargetHours]])</f>
        <v>-16</v>
      </c>
    </row>
    <row r="1272" spans="1:28" x14ac:dyDescent="0.25">
      <c r="A1272" t="s">
        <v>2230</v>
      </c>
      <c r="B1272" t="s">
        <v>2126</v>
      </c>
      <c r="C1272" s="1">
        <v>45600.955150462964</v>
      </c>
      <c r="D1272" t="s">
        <v>87</v>
      </c>
      <c r="E1272" t="s">
        <v>2142</v>
      </c>
      <c r="F1272" t="s">
        <v>126</v>
      </c>
      <c r="G1272" t="s">
        <v>2128</v>
      </c>
      <c r="H1272" t="s">
        <v>63</v>
      </c>
      <c r="I1272" t="s">
        <v>64</v>
      </c>
      <c r="J1272" t="s">
        <v>132</v>
      </c>
      <c r="K1272">
        <v>72</v>
      </c>
      <c r="L1272">
        <v>7.66</v>
      </c>
      <c r="N1272" s="1"/>
      <c r="O1272" t="s">
        <v>57</v>
      </c>
      <c r="P1272">
        <v>10105.08</v>
      </c>
      <c r="Q1272" t="s">
        <v>58</v>
      </c>
      <c r="R1272" t="s">
        <v>114</v>
      </c>
      <c r="S1272" t="s">
        <v>79</v>
      </c>
      <c r="T1272" t="s">
        <v>75</v>
      </c>
      <c r="U1272" t="s">
        <v>49</v>
      </c>
      <c r="V1272" t="s">
        <v>49</v>
      </c>
      <c r="W1272" t="s">
        <v>57</v>
      </c>
      <c r="X1272">
        <f>YEAR(Table1[[#This Row],[BookingDate]])</f>
        <v>2024</v>
      </c>
      <c r="Y1272" t="str">
        <f>TEXT(Table1[[#This Row],[BookingDate]],"mmm")</f>
        <v>Nov</v>
      </c>
      <c r="Z1272" t="str">
        <f>TEXT(Table1[[#This Row],[BookingDate]],"mmm-yyy")</f>
        <v>Nov-2024</v>
      </c>
      <c r="AA1272" t="str">
        <f>IF(Table1[[#This Row],[ResolutionHours]]="","Pending",IF(Table1[[#This Row],[ResolutionHours]]&lt;=4,"0-4 Hours",IF(Table1[[#This Row],[ResolutionHours]]&lt;=8,"5-8 Hours",IF(Table1[[#This Row],[ResolutionHours]]&lt;=24,"9-24 Hours",IF(Table1[[#This Row],[ResolutionHours]]&lt;=48,"25-48 Hours","48+ Hours")))))</f>
        <v>Pending</v>
      </c>
      <c r="AB1272" t="str">
        <f>IF(Table1[[#This Row],[ResolutionHours]]="","",Table1[[#This Row],[ResolutionHours]]-Table1[[#This Row],[SLATargetHours]])</f>
        <v/>
      </c>
    </row>
    <row r="1273" spans="1:28" x14ac:dyDescent="0.25">
      <c r="A1273" t="s">
        <v>2045</v>
      </c>
      <c r="B1273" t="s">
        <v>1116</v>
      </c>
      <c r="C1273" s="1">
        <v>45601.405555555553</v>
      </c>
      <c r="D1273" t="s">
        <v>51</v>
      </c>
      <c r="E1273" t="s">
        <v>1134</v>
      </c>
      <c r="F1273" t="s">
        <v>90</v>
      </c>
      <c r="G1273" t="s">
        <v>1118</v>
      </c>
      <c r="H1273" t="s">
        <v>40</v>
      </c>
      <c r="I1273" t="s">
        <v>41</v>
      </c>
      <c r="J1273" t="s">
        <v>152</v>
      </c>
      <c r="K1273">
        <v>24</v>
      </c>
      <c r="L1273">
        <v>0.81</v>
      </c>
      <c r="M1273">
        <v>47.86</v>
      </c>
      <c r="N1273" s="1">
        <v>45603.39972296296</v>
      </c>
      <c r="O1273" t="s">
        <v>128</v>
      </c>
      <c r="P1273">
        <v>47.86</v>
      </c>
      <c r="Q1273" t="s">
        <v>58</v>
      </c>
      <c r="R1273" t="s">
        <v>114</v>
      </c>
      <c r="S1273" t="s">
        <v>68</v>
      </c>
      <c r="T1273" t="s">
        <v>93</v>
      </c>
      <c r="U1273" t="s">
        <v>49</v>
      </c>
      <c r="V1273" t="s">
        <v>49</v>
      </c>
      <c r="W1273" t="s">
        <v>128</v>
      </c>
      <c r="X1273">
        <f>YEAR(Table1[[#This Row],[BookingDate]])</f>
        <v>2024</v>
      </c>
      <c r="Y1273" t="str">
        <f>TEXT(Table1[[#This Row],[BookingDate]],"mmm")</f>
        <v>Nov</v>
      </c>
      <c r="Z1273" t="str">
        <f>TEXT(Table1[[#This Row],[BookingDate]],"mmm-yyy")</f>
        <v>Nov-2024</v>
      </c>
      <c r="AA1273" t="str">
        <f>IF(Table1[[#This Row],[ResolutionHours]]="","Pending",IF(Table1[[#This Row],[ResolutionHours]]&lt;=4,"0-4 Hours",IF(Table1[[#This Row],[ResolutionHours]]&lt;=8,"5-8 Hours",IF(Table1[[#This Row],[ResolutionHours]]&lt;=24,"9-24 Hours",IF(Table1[[#This Row],[ResolutionHours]]&lt;=48,"25-48 Hours","48+ Hours")))))</f>
        <v>25-48 Hours</v>
      </c>
      <c r="AB1273">
        <f>IF(Table1[[#This Row],[ResolutionHours]]="","",Table1[[#This Row],[ResolutionHours]]-Table1[[#This Row],[SLATargetHours]])</f>
        <v>23.86</v>
      </c>
    </row>
    <row r="1274" spans="1:28" x14ac:dyDescent="0.25">
      <c r="A1274" t="s">
        <v>2446</v>
      </c>
      <c r="B1274" t="s">
        <v>2126</v>
      </c>
      <c r="C1274" s="1">
        <v>45601.585960648154</v>
      </c>
      <c r="D1274" t="s">
        <v>36</v>
      </c>
      <c r="E1274" t="s">
        <v>2138</v>
      </c>
      <c r="F1274" t="s">
        <v>126</v>
      </c>
      <c r="G1274" t="s">
        <v>2128</v>
      </c>
      <c r="H1274" t="s">
        <v>40</v>
      </c>
      <c r="I1274" t="s">
        <v>55</v>
      </c>
      <c r="J1274" t="s">
        <v>113</v>
      </c>
      <c r="K1274">
        <v>48</v>
      </c>
      <c r="L1274">
        <v>4.1399999999999997</v>
      </c>
      <c r="M1274">
        <v>18.04</v>
      </c>
      <c r="N1274" s="1">
        <v>45602.337444826393</v>
      </c>
      <c r="O1274" t="s">
        <v>43</v>
      </c>
      <c r="P1274">
        <v>18.04</v>
      </c>
      <c r="Q1274" t="s">
        <v>58</v>
      </c>
      <c r="R1274" t="s">
        <v>114</v>
      </c>
      <c r="S1274" t="s">
        <v>60</v>
      </c>
      <c r="T1274" t="s">
        <v>69</v>
      </c>
      <c r="U1274" t="s">
        <v>48</v>
      </c>
      <c r="V1274" t="s">
        <v>49</v>
      </c>
      <c r="W1274" t="s">
        <v>43</v>
      </c>
      <c r="X1274">
        <f>YEAR(Table1[[#This Row],[BookingDate]])</f>
        <v>2024</v>
      </c>
      <c r="Y1274" t="str">
        <f>TEXT(Table1[[#This Row],[BookingDate]],"mmm")</f>
        <v>Nov</v>
      </c>
      <c r="Z1274" t="str">
        <f>TEXT(Table1[[#This Row],[BookingDate]],"mmm-yyy")</f>
        <v>Nov-2024</v>
      </c>
      <c r="AA1274" t="str">
        <f>IF(Table1[[#This Row],[ResolutionHours]]="","Pending",IF(Table1[[#This Row],[ResolutionHours]]&lt;=4,"0-4 Hours",IF(Table1[[#This Row],[ResolutionHours]]&lt;=8,"5-8 Hours",IF(Table1[[#This Row],[ResolutionHours]]&lt;=24,"9-24 Hours",IF(Table1[[#This Row],[ResolutionHours]]&lt;=48,"25-48 Hours","48+ Hours")))))</f>
        <v>9-24 Hours</v>
      </c>
      <c r="AB1274">
        <f>IF(Table1[[#This Row],[ResolutionHours]]="","",Table1[[#This Row],[ResolutionHours]]-Table1[[#This Row],[SLATargetHours]])</f>
        <v>-29.96</v>
      </c>
    </row>
    <row r="1275" spans="1:28" x14ac:dyDescent="0.25">
      <c r="A1275" t="s">
        <v>891</v>
      </c>
      <c r="B1275" t="s">
        <v>35</v>
      </c>
      <c r="C1275" s="1">
        <v>45601.800486111111</v>
      </c>
      <c r="D1275" t="s">
        <v>36</v>
      </c>
      <c r="E1275" t="s">
        <v>81</v>
      </c>
      <c r="F1275" t="s">
        <v>53</v>
      </c>
      <c r="G1275" t="s">
        <v>39</v>
      </c>
      <c r="H1275" t="s">
        <v>109</v>
      </c>
      <c r="I1275" t="s">
        <v>73</v>
      </c>
      <c r="J1275" t="s">
        <v>83</v>
      </c>
      <c r="K1275">
        <v>48</v>
      </c>
      <c r="L1275">
        <v>4.71</v>
      </c>
      <c r="M1275">
        <v>1.54</v>
      </c>
      <c r="N1275" s="1">
        <v>45601.86463827546</v>
      </c>
      <c r="O1275" t="s">
        <v>43</v>
      </c>
      <c r="P1275">
        <v>1.54</v>
      </c>
      <c r="Q1275" t="s">
        <v>58</v>
      </c>
      <c r="R1275" t="s">
        <v>114</v>
      </c>
      <c r="S1275" t="s">
        <v>79</v>
      </c>
      <c r="T1275" t="s">
        <v>69</v>
      </c>
      <c r="U1275" t="s">
        <v>49</v>
      </c>
      <c r="V1275" t="s">
        <v>49</v>
      </c>
      <c r="W1275" t="s">
        <v>43</v>
      </c>
      <c r="X1275">
        <f>YEAR(Table1[[#This Row],[BookingDate]])</f>
        <v>2024</v>
      </c>
      <c r="Y1275" t="str">
        <f>TEXT(Table1[[#This Row],[BookingDate]],"mmm")</f>
        <v>Nov</v>
      </c>
      <c r="Z1275" t="str">
        <f>TEXT(Table1[[#This Row],[BookingDate]],"mmm-yyy")</f>
        <v>Nov-2024</v>
      </c>
      <c r="AA1275" t="str">
        <f>IF(Table1[[#This Row],[ResolutionHours]]="","Pending",IF(Table1[[#This Row],[ResolutionHours]]&lt;=4,"0-4 Hours",IF(Table1[[#This Row],[ResolutionHours]]&lt;=8,"5-8 Hours",IF(Table1[[#This Row],[ResolutionHours]]&lt;=24,"9-24 Hours",IF(Table1[[#This Row],[ResolutionHours]]&lt;=48,"25-48 Hours","48+ Hours")))))</f>
        <v>0-4 Hours</v>
      </c>
      <c r="AB1275">
        <f>IF(Table1[[#This Row],[ResolutionHours]]="","",Table1[[#This Row],[ResolutionHours]]-Table1[[#This Row],[SLATargetHours]])</f>
        <v>-46.46</v>
      </c>
    </row>
    <row r="1276" spans="1:28" x14ac:dyDescent="0.25">
      <c r="A1276" t="s">
        <v>2038</v>
      </c>
      <c r="B1276" t="s">
        <v>1116</v>
      </c>
      <c r="C1276" s="1">
        <v>45601.930196759262</v>
      </c>
      <c r="D1276" t="s">
        <v>87</v>
      </c>
      <c r="E1276" t="s">
        <v>1117</v>
      </c>
      <c r="F1276" t="s">
        <v>95</v>
      </c>
      <c r="G1276" t="s">
        <v>1118</v>
      </c>
      <c r="H1276" t="s">
        <v>40</v>
      </c>
      <c r="I1276" t="s">
        <v>41</v>
      </c>
      <c r="J1276" t="s">
        <v>134</v>
      </c>
      <c r="K1276">
        <v>72</v>
      </c>
      <c r="L1276">
        <v>1.99</v>
      </c>
      <c r="M1276">
        <v>31.06</v>
      </c>
      <c r="N1276" s="1">
        <v>45603.224534884263</v>
      </c>
      <c r="O1276" t="s">
        <v>43</v>
      </c>
      <c r="P1276">
        <v>31.06</v>
      </c>
      <c r="Q1276" t="s">
        <v>44</v>
      </c>
      <c r="R1276" t="s">
        <v>114</v>
      </c>
      <c r="S1276" t="s">
        <v>68</v>
      </c>
      <c r="T1276" t="s">
        <v>61</v>
      </c>
      <c r="U1276" t="s">
        <v>49</v>
      </c>
      <c r="V1276" t="s">
        <v>49</v>
      </c>
      <c r="W1276" t="s">
        <v>43</v>
      </c>
      <c r="X1276">
        <f>YEAR(Table1[[#This Row],[BookingDate]])</f>
        <v>2024</v>
      </c>
      <c r="Y1276" t="str">
        <f>TEXT(Table1[[#This Row],[BookingDate]],"mmm")</f>
        <v>Nov</v>
      </c>
      <c r="Z1276" t="str">
        <f>TEXT(Table1[[#This Row],[BookingDate]],"mmm-yyy")</f>
        <v>Nov-2024</v>
      </c>
      <c r="AA1276" t="str">
        <f>IF(Table1[[#This Row],[ResolutionHours]]="","Pending",IF(Table1[[#This Row],[ResolutionHours]]&lt;=4,"0-4 Hours",IF(Table1[[#This Row],[ResolutionHours]]&lt;=8,"5-8 Hours",IF(Table1[[#This Row],[ResolutionHours]]&lt;=24,"9-24 Hours",IF(Table1[[#This Row],[ResolutionHours]]&lt;=48,"25-48 Hours","48+ Hours")))))</f>
        <v>25-48 Hours</v>
      </c>
      <c r="AB1276">
        <f>IF(Table1[[#This Row],[ResolutionHours]]="","",Table1[[#This Row],[ResolutionHours]]-Table1[[#This Row],[SLATargetHours]])</f>
        <v>-40.94</v>
      </c>
    </row>
    <row r="1277" spans="1:28" x14ac:dyDescent="0.25">
      <c r="A1277" t="s">
        <v>2064</v>
      </c>
      <c r="B1277" t="s">
        <v>1116</v>
      </c>
      <c r="C1277" s="1">
        <v>45602.98232638889</v>
      </c>
      <c r="D1277" t="s">
        <v>104</v>
      </c>
      <c r="E1277" t="s">
        <v>1117</v>
      </c>
      <c r="F1277" t="s">
        <v>38</v>
      </c>
      <c r="G1277" t="s">
        <v>1118</v>
      </c>
      <c r="H1277" t="s">
        <v>40</v>
      </c>
      <c r="I1277" t="s">
        <v>46</v>
      </c>
      <c r="J1277" t="s">
        <v>56</v>
      </c>
      <c r="K1277">
        <v>8</v>
      </c>
      <c r="L1277">
        <v>0.6</v>
      </c>
      <c r="M1277">
        <v>1.47</v>
      </c>
      <c r="N1277" s="1">
        <v>45603.043451817131</v>
      </c>
      <c r="O1277" t="s">
        <v>43</v>
      </c>
      <c r="P1277">
        <v>1.47</v>
      </c>
      <c r="Q1277" t="s">
        <v>58</v>
      </c>
      <c r="R1277" t="s">
        <v>92</v>
      </c>
      <c r="S1277" t="s">
        <v>68</v>
      </c>
      <c r="T1277" t="s">
        <v>69</v>
      </c>
      <c r="U1277" t="s">
        <v>49</v>
      </c>
      <c r="V1277" t="s">
        <v>49</v>
      </c>
      <c r="W1277" t="s">
        <v>43</v>
      </c>
      <c r="X1277">
        <f>YEAR(Table1[[#This Row],[BookingDate]])</f>
        <v>2024</v>
      </c>
      <c r="Y1277" t="str">
        <f>TEXT(Table1[[#This Row],[BookingDate]],"mmm")</f>
        <v>Nov</v>
      </c>
      <c r="Z1277" t="str">
        <f>TEXT(Table1[[#This Row],[BookingDate]],"mmm-yyy")</f>
        <v>Nov-2024</v>
      </c>
      <c r="AA1277" t="str">
        <f>IF(Table1[[#This Row],[ResolutionHours]]="","Pending",IF(Table1[[#This Row],[ResolutionHours]]&lt;=4,"0-4 Hours",IF(Table1[[#This Row],[ResolutionHours]]&lt;=8,"5-8 Hours",IF(Table1[[#This Row],[ResolutionHours]]&lt;=24,"9-24 Hours",IF(Table1[[#This Row],[ResolutionHours]]&lt;=48,"25-48 Hours","48+ Hours")))))</f>
        <v>0-4 Hours</v>
      </c>
      <c r="AB1277">
        <f>IF(Table1[[#This Row],[ResolutionHours]]="","",Table1[[#This Row],[ResolutionHours]]-Table1[[#This Row],[SLATargetHours]])</f>
        <v>-6.53</v>
      </c>
    </row>
    <row r="1278" spans="1:28" x14ac:dyDescent="0.25">
      <c r="A1278" t="s">
        <v>2070</v>
      </c>
      <c r="B1278" t="s">
        <v>1116</v>
      </c>
      <c r="C1278" s="1">
        <v>45603.025300925918</v>
      </c>
      <c r="D1278" t="s">
        <v>87</v>
      </c>
      <c r="E1278" t="s">
        <v>1120</v>
      </c>
      <c r="F1278" t="s">
        <v>72</v>
      </c>
      <c r="G1278" t="s">
        <v>1118</v>
      </c>
      <c r="H1278" t="s">
        <v>109</v>
      </c>
      <c r="I1278" t="s">
        <v>46</v>
      </c>
      <c r="J1278" t="s">
        <v>157</v>
      </c>
      <c r="K1278">
        <v>72</v>
      </c>
      <c r="L1278">
        <v>7.9</v>
      </c>
      <c r="M1278">
        <v>29.77</v>
      </c>
      <c r="N1278" s="1">
        <v>45604.265513229169</v>
      </c>
      <c r="O1278" t="s">
        <v>43</v>
      </c>
      <c r="P1278">
        <v>29.77</v>
      </c>
      <c r="Q1278" t="s">
        <v>44</v>
      </c>
      <c r="R1278" t="s">
        <v>59</v>
      </c>
      <c r="S1278" t="s">
        <v>68</v>
      </c>
      <c r="T1278" t="s">
        <v>115</v>
      </c>
      <c r="U1278" t="s">
        <v>49</v>
      </c>
      <c r="V1278" t="s">
        <v>49</v>
      </c>
      <c r="W1278" t="s">
        <v>43</v>
      </c>
      <c r="X1278">
        <f>YEAR(Table1[[#This Row],[BookingDate]])</f>
        <v>2024</v>
      </c>
      <c r="Y1278" t="str">
        <f>TEXT(Table1[[#This Row],[BookingDate]],"mmm")</f>
        <v>Nov</v>
      </c>
      <c r="Z1278" t="str">
        <f>TEXT(Table1[[#This Row],[BookingDate]],"mmm-yyy")</f>
        <v>Nov-2024</v>
      </c>
      <c r="AA1278" t="str">
        <f>IF(Table1[[#This Row],[ResolutionHours]]="","Pending",IF(Table1[[#This Row],[ResolutionHours]]&lt;=4,"0-4 Hours",IF(Table1[[#This Row],[ResolutionHours]]&lt;=8,"5-8 Hours",IF(Table1[[#This Row],[ResolutionHours]]&lt;=24,"9-24 Hours",IF(Table1[[#This Row],[ResolutionHours]]&lt;=48,"25-48 Hours","48+ Hours")))))</f>
        <v>25-48 Hours</v>
      </c>
      <c r="AB1278">
        <f>IF(Table1[[#This Row],[ResolutionHours]]="","",Table1[[#This Row],[ResolutionHours]]-Table1[[#This Row],[SLATargetHours]])</f>
        <v>-42.230000000000004</v>
      </c>
    </row>
    <row r="1279" spans="1:28" x14ac:dyDescent="0.25">
      <c r="A1279" t="s">
        <v>614</v>
      </c>
      <c r="B1279" t="s">
        <v>35</v>
      </c>
      <c r="C1279" s="1">
        <v>45603.319791666669</v>
      </c>
      <c r="D1279" t="s">
        <v>104</v>
      </c>
      <c r="E1279" t="s">
        <v>37</v>
      </c>
      <c r="F1279" t="s">
        <v>130</v>
      </c>
      <c r="G1279" t="s">
        <v>39</v>
      </c>
      <c r="H1279" t="s">
        <v>63</v>
      </c>
      <c r="I1279" t="s">
        <v>41</v>
      </c>
      <c r="J1279" t="s">
        <v>165</v>
      </c>
      <c r="K1279">
        <v>8</v>
      </c>
      <c r="L1279">
        <v>0.43</v>
      </c>
      <c r="N1279" s="1"/>
      <c r="O1279" t="s">
        <v>57</v>
      </c>
      <c r="P1279">
        <v>10048.33</v>
      </c>
      <c r="Q1279" t="s">
        <v>58</v>
      </c>
      <c r="R1279" t="s">
        <v>59</v>
      </c>
      <c r="S1279" t="s">
        <v>96</v>
      </c>
      <c r="T1279" t="s">
        <v>121</v>
      </c>
      <c r="U1279" t="s">
        <v>49</v>
      </c>
      <c r="V1279" t="s">
        <v>49</v>
      </c>
      <c r="W1279" t="s">
        <v>57</v>
      </c>
      <c r="X1279">
        <f>YEAR(Table1[[#This Row],[BookingDate]])</f>
        <v>2024</v>
      </c>
      <c r="Y1279" t="str">
        <f>TEXT(Table1[[#This Row],[BookingDate]],"mmm")</f>
        <v>Nov</v>
      </c>
      <c r="Z1279" t="str">
        <f>TEXT(Table1[[#This Row],[BookingDate]],"mmm-yyy")</f>
        <v>Nov-2024</v>
      </c>
      <c r="AA1279" t="str">
        <f>IF(Table1[[#This Row],[ResolutionHours]]="","Pending",IF(Table1[[#This Row],[ResolutionHours]]&lt;=4,"0-4 Hours",IF(Table1[[#This Row],[ResolutionHours]]&lt;=8,"5-8 Hours",IF(Table1[[#This Row],[ResolutionHours]]&lt;=24,"9-24 Hours",IF(Table1[[#This Row],[ResolutionHours]]&lt;=48,"25-48 Hours","48+ Hours")))))</f>
        <v>Pending</v>
      </c>
      <c r="AB1279" t="str">
        <f>IF(Table1[[#This Row],[ResolutionHours]]="","",Table1[[#This Row],[ResolutionHours]]-Table1[[#This Row],[SLATargetHours]])</f>
        <v/>
      </c>
    </row>
    <row r="1280" spans="1:28" x14ac:dyDescent="0.25">
      <c r="A1280" t="s">
        <v>2420</v>
      </c>
      <c r="B1280" t="s">
        <v>2126</v>
      </c>
      <c r="C1280" s="1">
        <v>45603.754560185182</v>
      </c>
      <c r="D1280" t="s">
        <v>87</v>
      </c>
      <c r="E1280" t="s">
        <v>2136</v>
      </c>
      <c r="F1280" t="s">
        <v>130</v>
      </c>
      <c r="G1280" t="s">
        <v>2128</v>
      </c>
      <c r="H1280" t="s">
        <v>40</v>
      </c>
      <c r="I1280" t="s">
        <v>46</v>
      </c>
      <c r="J1280" t="s">
        <v>134</v>
      </c>
      <c r="K1280">
        <v>72</v>
      </c>
      <c r="L1280">
        <v>3.53</v>
      </c>
      <c r="M1280">
        <v>37.26</v>
      </c>
      <c r="N1280" s="1">
        <v>45605.307257546287</v>
      </c>
      <c r="O1280" t="s">
        <v>43</v>
      </c>
      <c r="P1280">
        <v>37.26</v>
      </c>
      <c r="Q1280" t="s">
        <v>58</v>
      </c>
      <c r="R1280" t="s">
        <v>59</v>
      </c>
      <c r="S1280" t="s">
        <v>60</v>
      </c>
      <c r="T1280" t="s">
        <v>115</v>
      </c>
      <c r="U1280" t="s">
        <v>49</v>
      </c>
      <c r="V1280" t="s">
        <v>49</v>
      </c>
      <c r="W1280" t="s">
        <v>43</v>
      </c>
      <c r="X1280">
        <f>YEAR(Table1[[#This Row],[BookingDate]])</f>
        <v>2024</v>
      </c>
      <c r="Y1280" t="str">
        <f>TEXT(Table1[[#This Row],[BookingDate]],"mmm")</f>
        <v>Nov</v>
      </c>
      <c r="Z1280" t="str">
        <f>TEXT(Table1[[#This Row],[BookingDate]],"mmm-yyy")</f>
        <v>Nov-2024</v>
      </c>
      <c r="AA1280" t="str">
        <f>IF(Table1[[#This Row],[ResolutionHours]]="","Pending",IF(Table1[[#This Row],[ResolutionHours]]&lt;=4,"0-4 Hours",IF(Table1[[#This Row],[ResolutionHours]]&lt;=8,"5-8 Hours",IF(Table1[[#This Row],[ResolutionHours]]&lt;=24,"9-24 Hours",IF(Table1[[#This Row],[ResolutionHours]]&lt;=48,"25-48 Hours","48+ Hours")))))</f>
        <v>25-48 Hours</v>
      </c>
      <c r="AB1280">
        <f>IF(Table1[[#This Row],[ResolutionHours]]="","",Table1[[#This Row],[ResolutionHours]]-Table1[[#This Row],[SLATargetHours]])</f>
        <v>-34.74</v>
      </c>
    </row>
    <row r="1281" spans="1:28" x14ac:dyDescent="0.25">
      <c r="A1281" t="s">
        <v>1829</v>
      </c>
      <c r="B1281" t="s">
        <v>1116</v>
      </c>
      <c r="C1281" s="1">
        <v>45603.827164351853</v>
      </c>
      <c r="D1281" t="s">
        <v>51</v>
      </c>
      <c r="E1281" t="s">
        <v>1126</v>
      </c>
      <c r="F1281" t="s">
        <v>126</v>
      </c>
      <c r="G1281" t="s">
        <v>1118</v>
      </c>
      <c r="H1281" t="s">
        <v>40</v>
      </c>
      <c r="I1281" t="s">
        <v>46</v>
      </c>
      <c r="J1281" t="s">
        <v>157</v>
      </c>
      <c r="K1281">
        <v>24</v>
      </c>
      <c r="L1281">
        <v>0.73</v>
      </c>
      <c r="M1281">
        <v>9.89</v>
      </c>
      <c r="N1281" s="1">
        <v>45604.239125127307</v>
      </c>
      <c r="O1281" t="s">
        <v>43</v>
      </c>
      <c r="P1281">
        <v>9.89</v>
      </c>
      <c r="Q1281" t="s">
        <v>44</v>
      </c>
      <c r="R1281" t="s">
        <v>92</v>
      </c>
      <c r="S1281" t="s">
        <v>60</v>
      </c>
      <c r="T1281" t="s">
        <v>85</v>
      </c>
      <c r="U1281" t="s">
        <v>49</v>
      </c>
      <c r="V1281" t="s">
        <v>49</v>
      </c>
      <c r="W1281" t="s">
        <v>43</v>
      </c>
      <c r="X1281">
        <f>YEAR(Table1[[#This Row],[BookingDate]])</f>
        <v>2024</v>
      </c>
      <c r="Y1281" t="str">
        <f>TEXT(Table1[[#This Row],[BookingDate]],"mmm")</f>
        <v>Nov</v>
      </c>
      <c r="Z1281" t="str">
        <f>TEXT(Table1[[#This Row],[BookingDate]],"mmm-yyy")</f>
        <v>Nov-2024</v>
      </c>
      <c r="AA1281" t="str">
        <f>IF(Table1[[#This Row],[ResolutionHours]]="","Pending",IF(Table1[[#This Row],[ResolutionHours]]&lt;=4,"0-4 Hours",IF(Table1[[#This Row],[ResolutionHours]]&lt;=8,"5-8 Hours",IF(Table1[[#This Row],[ResolutionHours]]&lt;=24,"9-24 Hours",IF(Table1[[#This Row],[ResolutionHours]]&lt;=48,"25-48 Hours","48+ Hours")))))</f>
        <v>9-24 Hours</v>
      </c>
      <c r="AB1281">
        <f>IF(Table1[[#This Row],[ResolutionHours]]="","",Table1[[#This Row],[ResolutionHours]]-Table1[[#This Row],[SLATargetHours]])</f>
        <v>-14.11</v>
      </c>
    </row>
    <row r="1282" spans="1:28" x14ac:dyDescent="0.25">
      <c r="A1282" t="s">
        <v>1469</v>
      </c>
      <c r="B1282" t="s">
        <v>1116</v>
      </c>
      <c r="C1282" s="1">
        <v>45603.896921296298</v>
      </c>
      <c r="D1282" t="s">
        <v>36</v>
      </c>
      <c r="E1282" t="s">
        <v>1129</v>
      </c>
      <c r="F1282" t="s">
        <v>95</v>
      </c>
      <c r="G1282" t="s">
        <v>1118</v>
      </c>
      <c r="H1282" t="s">
        <v>40</v>
      </c>
      <c r="I1282" t="s">
        <v>41</v>
      </c>
      <c r="J1282" t="s">
        <v>56</v>
      </c>
      <c r="K1282">
        <v>48</v>
      </c>
      <c r="L1282">
        <v>3.58</v>
      </c>
      <c r="M1282">
        <v>44.5</v>
      </c>
      <c r="N1282" s="1">
        <v>45605.751268125001</v>
      </c>
      <c r="O1282" t="s">
        <v>43</v>
      </c>
      <c r="P1282">
        <v>44.5</v>
      </c>
      <c r="Q1282" t="s">
        <v>44</v>
      </c>
      <c r="R1282" t="s">
        <v>114</v>
      </c>
      <c r="S1282" t="s">
        <v>96</v>
      </c>
      <c r="T1282" t="s">
        <v>75</v>
      </c>
      <c r="U1282" t="s">
        <v>49</v>
      </c>
      <c r="V1282" t="s">
        <v>49</v>
      </c>
      <c r="W1282" t="s">
        <v>43</v>
      </c>
      <c r="X1282">
        <f>YEAR(Table1[[#This Row],[BookingDate]])</f>
        <v>2024</v>
      </c>
      <c r="Y1282" t="str">
        <f>TEXT(Table1[[#This Row],[BookingDate]],"mmm")</f>
        <v>Nov</v>
      </c>
      <c r="Z1282" t="str">
        <f>TEXT(Table1[[#This Row],[BookingDate]],"mmm-yyy")</f>
        <v>Nov-2024</v>
      </c>
      <c r="AA1282" t="str">
        <f>IF(Table1[[#This Row],[ResolutionHours]]="","Pending",IF(Table1[[#This Row],[ResolutionHours]]&lt;=4,"0-4 Hours",IF(Table1[[#This Row],[ResolutionHours]]&lt;=8,"5-8 Hours",IF(Table1[[#This Row],[ResolutionHours]]&lt;=24,"9-24 Hours",IF(Table1[[#This Row],[ResolutionHours]]&lt;=48,"25-48 Hours","48+ Hours")))))</f>
        <v>25-48 Hours</v>
      </c>
      <c r="AB1282">
        <f>IF(Table1[[#This Row],[ResolutionHours]]="","",Table1[[#This Row],[ResolutionHours]]-Table1[[#This Row],[SLATargetHours]])</f>
        <v>-3.5</v>
      </c>
    </row>
    <row r="1283" spans="1:28" x14ac:dyDescent="0.25">
      <c r="A1283" t="s">
        <v>1354</v>
      </c>
      <c r="B1283" t="s">
        <v>1116</v>
      </c>
      <c r="C1283" s="1">
        <v>45604.237118055556</v>
      </c>
      <c r="D1283" t="s">
        <v>36</v>
      </c>
      <c r="E1283" t="s">
        <v>1126</v>
      </c>
      <c r="F1283" t="s">
        <v>72</v>
      </c>
      <c r="G1283" t="s">
        <v>1118</v>
      </c>
      <c r="H1283" t="s">
        <v>54</v>
      </c>
      <c r="I1283" t="s">
        <v>55</v>
      </c>
      <c r="J1283" t="s">
        <v>160</v>
      </c>
      <c r="K1283">
        <v>48</v>
      </c>
      <c r="L1283">
        <v>3.32</v>
      </c>
      <c r="N1283" s="1"/>
      <c r="O1283" t="s">
        <v>57</v>
      </c>
      <c r="P1283">
        <v>10026.31</v>
      </c>
      <c r="Q1283" t="s">
        <v>66</v>
      </c>
      <c r="R1283" t="s">
        <v>59</v>
      </c>
      <c r="S1283" t="s">
        <v>79</v>
      </c>
      <c r="T1283" t="s">
        <v>85</v>
      </c>
      <c r="U1283" t="s">
        <v>49</v>
      </c>
      <c r="V1283" t="s">
        <v>49</v>
      </c>
      <c r="W1283" t="s">
        <v>57</v>
      </c>
      <c r="X1283">
        <f>YEAR(Table1[[#This Row],[BookingDate]])</f>
        <v>2024</v>
      </c>
      <c r="Y1283" t="str">
        <f>TEXT(Table1[[#This Row],[BookingDate]],"mmm")</f>
        <v>Nov</v>
      </c>
      <c r="Z1283" t="str">
        <f>TEXT(Table1[[#This Row],[BookingDate]],"mmm-yyy")</f>
        <v>Nov-2024</v>
      </c>
      <c r="AA1283" t="str">
        <f>IF(Table1[[#This Row],[ResolutionHours]]="","Pending",IF(Table1[[#This Row],[ResolutionHours]]&lt;=4,"0-4 Hours",IF(Table1[[#This Row],[ResolutionHours]]&lt;=8,"5-8 Hours",IF(Table1[[#This Row],[ResolutionHours]]&lt;=24,"9-24 Hours",IF(Table1[[#This Row],[ResolutionHours]]&lt;=48,"25-48 Hours","48+ Hours")))))</f>
        <v>Pending</v>
      </c>
      <c r="AB1283" t="str">
        <f>IF(Table1[[#This Row],[ResolutionHours]]="","",Table1[[#This Row],[ResolutionHours]]-Table1[[#This Row],[SLATargetHours]])</f>
        <v/>
      </c>
    </row>
    <row r="1284" spans="1:28" x14ac:dyDescent="0.25">
      <c r="A1284" t="s">
        <v>1748</v>
      </c>
      <c r="B1284" t="s">
        <v>1116</v>
      </c>
      <c r="C1284" s="1">
        <v>45604.357557870368</v>
      </c>
      <c r="D1284" t="s">
        <v>104</v>
      </c>
      <c r="E1284" t="s">
        <v>1140</v>
      </c>
      <c r="F1284" t="s">
        <v>38</v>
      </c>
      <c r="G1284" t="s">
        <v>1118</v>
      </c>
      <c r="H1284" t="s">
        <v>109</v>
      </c>
      <c r="I1284" t="s">
        <v>55</v>
      </c>
      <c r="J1284" t="s">
        <v>91</v>
      </c>
      <c r="K1284">
        <v>8</v>
      </c>
      <c r="L1284">
        <v>0.73</v>
      </c>
      <c r="M1284">
        <v>3.3</v>
      </c>
      <c r="N1284" s="1">
        <v>45604.495140347222</v>
      </c>
      <c r="O1284" t="s">
        <v>43</v>
      </c>
      <c r="P1284">
        <v>3.3</v>
      </c>
      <c r="Q1284" t="s">
        <v>58</v>
      </c>
      <c r="R1284" t="s">
        <v>92</v>
      </c>
      <c r="S1284" t="s">
        <v>46</v>
      </c>
      <c r="T1284" t="s">
        <v>69</v>
      </c>
      <c r="U1284" t="s">
        <v>49</v>
      </c>
      <c r="V1284" t="s">
        <v>49</v>
      </c>
      <c r="W1284" t="s">
        <v>43</v>
      </c>
      <c r="X1284">
        <f>YEAR(Table1[[#This Row],[BookingDate]])</f>
        <v>2024</v>
      </c>
      <c r="Y1284" t="str">
        <f>TEXT(Table1[[#This Row],[BookingDate]],"mmm")</f>
        <v>Nov</v>
      </c>
      <c r="Z1284" t="str">
        <f>TEXT(Table1[[#This Row],[BookingDate]],"mmm-yyy")</f>
        <v>Nov-2024</v>
      </c>
      <c r="AA1284" t="str">
        <f>IF(Table1[[#This Row],[ResolutionHours]]="","Pending",IF(Table1[[#This Row],[ResolutionHours]]&lt;=4,"0-4 Hours",IF(Table1[[#This Row],[ResolutionHours]]&lt;=8,"5-8 Hours",IF(Table1[[#This Row],[ResolutionHours]]&lt;=24,"9-24 Hours",IF(Table1[[#This Row],[ResolutionHours]]&lt;=48,"25-48 Hours","48+ Hours")))))</f>
        <v>0-4 Hours</v>
      </c>
      <c r="AB1284">
        <f>IF(Table1[[#This Row],[ResolutionHours]]="","",Table1[[#This Row],[ResolutionHours]]-Table1[[#This Row],[SLATargetHours]])</f>
        <v>-4.7</v>
      </c>
    </row>
    <row r="1285" spans="1:28" x14ac:dyDescent="0.25">
      <c r="A1285" t="s">
        <v>1791</v>
      </c>
      <c r="B1285" t="s">
        <v>1116</v>
      </c>
      <c r="C1285" s="1">
        <v>45604.45108796296</v>
      </c>
      <c r="D1285" t="s">
        <v>104</v>
      </c>
      <c r="E1285" t="s">
        <v>1124</v>
      </c>
      <c r="F1285" t="s">
        <v>126</v>
      </c>
      <c r="G1285" t="s">
        <v>1118</v>
      </c>
      <c r="H1285" t="s">
        <v>40</v>
      </c>
      <c r="I1285" t="s">
        <v>41</v>
      </c>
      <c r="J1285" t="s">
        <v>65</v>
      </c>
      <c r="K1285">
        <v>8</v>
      </c>
      <c r="L1285">
        <v>0.63</v>
      </c>
      <c r="M1285">
        <v>3.5</v>
      </c>
      <c r="N1285" s="1">
        <v>45604.596952881948</v>
      </c>
      <c r="O1285" t="s">
        <v>43</v>
      </c>
      <c r="P1285">
        <v>3.5</v>
      </c>
      <c r="Q1285" t="s">
        <v>58</v>
      </c>
      <c r="R1285" t="s">
        <v>114</v>
      </c>
      <c r="S1285" t="s">
        <v>79</v>
      </c>
      <c r="T1285" t="s">
        <v>115</v>
      </c>
      <c r="U1285" t="s">
        <v>49</v>
      </c>
      <c r="V1285" t="s">
        <v>49</v>
      </c>
      <c r="W1285" t="s">
        <v>43</v>
      </c>
      <c r="X1285">
        <f>YEAR(Table1[[#This Row],[BookingDate]])</f>
        <v>2024</v>
      </c>
      <c r="Y1285" t="str">
        <f>TEXT(Table1[[#This Row],[BookingDate]],"mmm")</f>
        <v>Nov</v>
      </c>
      <c r="Z1285" t="str">
        <f>TEXT(Table1[[#This Row],[BookingDate]],"mmm-yyy")</f>
        <v>Nov-2024</v>
      </c>
      <c r="AA1285" t="str">
        <f>IF(Table1[[#This Row],[ResolutionHours]]="","Pending",IF(Table1[[#This Row],[ResolutionHours]]&lt;=4,"0-4 Hours",IF(Table1[[#This Row],[ResolutionHours]]&lt;=8,"5-8 Hours",IF(Table1[[#This Row],[ResolutionHours]]&lt;=24,"9-24 Hours",IF(Table1[[#This Row],[ResolutionHours]]&lt;=48,"25-48 Hours","48+ Hours")))))</f>
        <v>0-4 Hours</v>
      </c>
      <c r="AB1285">
        <f>IF(Table1[[#This Row],[ResolutionHours]]="","",Table1[[#This Row],[ResolutionHours]]-Table1[[#This Row],[SLATargetHours]])</f>
        <v>-4.5</v>
      </c>
    </row>
    <row r="1286" spans="1:28" x14ac:dyDescent="0.25">
      <c r="A1286" t="s">
        <v>2885</v>
      </c>
      <c r="B1286" t="s">
        <v>2126</v>
      </c>
      <c r="C1286" s="1">
        <v>45604.455694444441</v>
      </c>
      <c r="D1286" t="s">
        <v>36</v>
      </c>
      <c r="E1286" t="s">
        <v>2127</v>
      </c>
      <c r="F1286" t="s">
        <v>130</v>
      </c>
      <c r="G1286" t="s">
        <v>2128</v>
      </c>
      <c r="H1286" t="s">
        <v>136</v>
      </c>
      <c r="I1286" t="s">
        <v>82</v>
      </c>
      <c r="J1286" t="s">
        <v>99</v>
      </c>
      <c r="K1286">
        <v>48</v>
      </c>
      <c r="L1286">
        <v>1.4</v>
      </c>
      <c r="N1286" s="1"/>
      <c r="O1286" t="s">
        <v>57</v>
      </c>
      <c r="P1286">
        <v>10021.06</v>
      </c>
      <c r="Q1286" t="s">
        <v>44</v>
      </c>
      <c r="R1286" t="s">
        <v>92</v>
      </c>
      <c r="S1286" t="s">
        <v>79</v>
      </c>
      <c r="T1286" t="s">
        <v>47</v>
      </c>
      <c r="U1286" t="s">
        <v>49</v>
      </c>
      <c r="V1286" t="s">
        <v>49</v>
      </c>
      <c r="W1286" t="s">
        <v>57</v>
      </c>
      <c r="X1286">
        <f>YEAR(Table1[[#This Row],[BookingDate]])</f>
        <v>2024</v>
      </c>
      <c r="Y1286" t="str">
        <f>TEXT(Table1[[#This Row],[BookingDate]],"mmm")</f>
        <v>Nov</v>
      </c>
      <c r="Z1286" t="str">
        <f>TEXT(Table1[[#This Row],[BookingDate]],"mmm-yyy")</f>
        <v>Nov-2024</v>
      </c>
      <c r="AA1286" t="str">
        <f>IF(Table1[[#This Row],[ResolutionHours]]="","Pending",IF(Table1[[#This Row],[ResolutionHours]]&lt;=4,"0-4 Hours",IF(Table1[[#This Row],[ResolutionHours]]&lt;=8,"5-8 Hours",IF(Table1[[#This Row],[ResolutionHours]]&lt;=24,"9-24 Hours",IF(Table1[[#This Row],[ResolutionHours]]&lt;=48,"25-48 Hours","48+ Hours")))))</f>
        <v>Pending</v>
      </c>
      <c r="AB1286" t="str">
        <f>IF(Table1[[#This Row],[ResolutionHours]]="","",Table1[[#This Row],[ResolutionHours]]-Table1[[#This Row],[SLATargetHours]])</f>
        <v/>
      </c>
    </row>
    <row r="1287" spans="1:28" x14ac:dyDescent="0.25">
      <c r="A1287" t="s">
        <v>2588</v>
      </c>
      <c r="B1287" t="s">
        <v>2126</v>
      </c>
      <c r="C1287" s="1">
        <v>45604.456886574073</v>
      </c>
      <c r="D1287" t="s">
        <v>36</v>
      </c>
      <c r="E1287" t="s">
        <v>2138</v>
      </c>
      <c r="F1287" t="s">
        <v>90</v>
      </c>
      <c r="G1287" t="s">
        <v>2128</v>
      </c>
      <c r="H1287" t="s">
        <v>54</v>
      </c>
      <c r="I1287" t="s">
        <v>46</v>
      </c>
      <c r="J1287" t="s">
        <v>56</v>
      </c>
      <c r="K1287">
        <v>48</v>
      </c>
      <c r="L1287">
        <v>2.76</v>
      </c>
      <c r="N1287" s="1"/>
      <c r="O1287" t="s">
        <v>57</v>
      </c>
      <c r="P1287">
        <v>10021.030000000001</v>
      </c>
      <c r="Q1287" t="s">
        <v>44</v>
      </c>
      <c r="R1287" t="s">
        <v>114</v>
      </c>
      <c r="S1287" t="s">
        <v>60</v>
      </c>
      <c r="T1287" t="s">
        <v>121</v>
      </c>
      <c r="U1287" t="s">
        <v>49</v>
      </c>
      <c r="V1287" t="s">
        <v>49</v>
      </c>
      <c r="W1287" t="s">
        <v>57</v>
      </c>
      <c r="X1287">
        <f>YEAR(Table1[[#This Row],[BookingDate]])</f>
        <v>2024</v>
      </c>
      <c r="Y1287" t="str">
        <f>TEXT(Table1[[#This Row],[BookingDate]],"mmm")</f>
        <v>Nov</v>
      </c>
      <c r="Z1287" t="str">
        <f>TEXT(Table1[[#This Row],[BookingDate]],"mmm-yyy")</f>
        <v>Nov-2024</v>
      </c>
      <c r="AA1287" t="str">
        <f>IF(Table1[[#This Row],[ResolutionHours]]="","Pending",IF(Table1[[#This Row],[ResolutionHours]]&lt;=4,"0-4 Hours",IF(Table1[[#This Row],[ResolutionHours]]&lt;=8,"5-8 Hours",IF(Table1[[#This Row],[ResolutionHours]]&lt;=24,"9-24 Hours",IF(Table1[[#This Row],[ResolutionHours]]&lt;=48,"25-48 Hours","48+ Hours")))))</f>
        <v>Pending</v>
      </c>
      <c r="AB1287" t="str">
        <f>IF(Table1[[#This Row],[ResolutionHours]]="","",Table1[[#This Row],[ResolutionHours]]-Table1[[#This Row],[SLATargetHours]])</f>
        <v/>
      </c>
    </row>
    <row r="1288" spans="1:28" x14ac:dyDescent="0.25">
      <c r="A1288" t="s">
        <v>1068</v>
      </c>
      <c r="B1288" t="s">
        <v>35</v>
      </c>
      <c r="C1288" s="1">
        <v>45604.797233796293</v>
      </c>
      <c r="D1288" t="s">
        <v>51</v>
      </c>
      <c r="E1288" t="s">
        <v>105</v>
      </c>
      <c r="F1288" t="s">
        <v>72</v>
      </c>
      <c r="G1288" t="s">
        <v>39</v>
      </c>
      <c r="H1288" t="s">
        <v>40</v>
      </c>
      <c r="I1288" t="s">
        <v>82</v>
      </c>
      <c r="J1288" t="s">
        <v>160</v>
      </c>
      <c r="K1288">
        <v>24</v>
      </c>
      <c r="L1288">
        <v>3.58</v>
      </c>
      <c r="M1288">
        <v>10.38</v>
      </c>
      <c r="N1288" s="1">
        <v>45605.229917187498</v>
      </c>
      <c r="O1288" t="s">
        <v>43</v>
      </c>
      <c r="P1288">
        <v>10.38</v>
      </c>
      <c r="Q1288" t="s">
        <v>66</v>
      </c>
      <c r="R1288" t="s">
        <v>67</v>
      </c>
      <c r="S1288" t="s">
        <v>79</v>
      </c>
      <c r="T1288" t="s">
        <v>85</v>
      </c>
      <c r="U1288" t="s">
        <v>49</v>
      </c>
      <c r="V1288" t="s">
        <v>49</v>
      </c>
      <c r="W1288" t="s">
        <v>43</v>
      </c>
      <c r="X1288">
        <f>YEAR(Table1[[#This Row],[BookingDate]])</f>
        <v>2024</v>
      </c>
      <c r="Y1288" t="str">
        <f>TEXT(Table1[[#This Row],[BookingDate]],"mmm")</f>
        <v>Nov</v>
      </c>
      <c r="Z1288" t="str">
        <f>TEXT(Table1[[#This Row],[BookingDate]],"mmm-yyy")</f>
        <v>Nov-2024</v>
      </c>
      <c r="AA1288" t="str">
        <f>IF(Table1[[#This Row],[ResolutionHours]]="","Pending",IF(Table1[[#This Row],[ResolutionHours]]&lt;=4,"0-4 Hours",IF(Table1[[#This Row],[ResolutionHours]]&lt;=8,"5-8 Hours",IF(Table1[[#This Row],[ResolutionHours]]&lt;=24,"9-24 Hours",IF(Table1[[#This Row],[ResolutionHours]]&lt;=48,"25-48 Hours","48+ Hours")))))</f>
        <v>9-24 Hours</v>
      </c>
      <c r="AB1288">
        <f>IF(Table1[[#This Row],[ResolutionHours]]="","",Table1[[#This Row],[ResolutionHours]]-Table1[[#This Row],[SLATargetHours]])</f>
        <v>-13.62</v>
      </c>
    </row>
    <row r="1289" spans="1:28" x14ac:dyDescent="0.25">
      <c r="A1289" t="s">
        <v>1580</v>
      </c>
      <c r="B1289" t="s">
        <v>1116</v>
      </c>
      <c r="C1289" s="1">
        <v>45604.830937500003</v>
      </c>
      <c r="D1289" t="s">
        <v>36</v>
      </c>
      <c r="E1289" t="s">
        <v>1131</v>
      </c>
      <c r="F1289" t="s">
        <v>90</v>
      </c>
      <c r="G1289" t="s">
        <v>1118</v>
      </c>
      <c r="H1289" t="s">
        <v>40</v>
      </c>
      <c r="I1289" t="s">
        <v>55</v>
      </c>
      <c r="J1289" t="s">
        <v>132</v>
      </c>
      <c r="K1289">
        <v>48</v>
      </c>
      <c r="L1289">
        <v>0.57999999999999996</v>
      </c>
      <c r="M1289">
        <v>21.81</v>
      </c>
      <c r="N1289" s="1">
        <v>45605.739613738428</v>
      </c>
      <c r="O1289" t="s">
        <v>43</v>
      </c>
      <c r="P1289">
        <v>21.81</v>
      </c>
      <c r="Q1289" t="s">
        <v>58</v>
      </c>
      <c r="R1289" t="s">
        <v>114</v>
      </c>
      <c r="S1289" t="s">
        <v>60</v>
      </c>
      <c r="T1289" t="s">
        <v>85</v>
      </c>
      <c r="U1289" t="s">
        <v>49</v>
      </c>
      <c r="V1289" t="s">
        <v>49</v>
      </c>
      <c r="W1289" t="s">
        <v>43</v>
      </c>
      <c r="X1289">
        <f>YEAR(Table1[[#This Row],[BookingDate]])</f>
        <v>2024</v>
      </c>
      <c r="Y1289" t="str">
        <f>TEXT(Table1[[#This Row],[BookingDate]],"mmm")</f>
        <v>Nov</v>
      </c>
      <c r="Z1289" t="str">
        <f>TEXT(Table1[[#This Row],[BookingDate]],"mmm-yyy")</f>
        <v>Nov-2024</v>
      </c>
      <c r="AA1289" t="str">
        <f>IF(Table1[[#This Row],[ResolutionHours]]="","Pending",IF(Table1[[#This Row],[ResolutionHours]]&lt;=4,"0-4 Hours",IF(Table1[[#This Row],[ResolutionHours]]&lt;=8,"5-8 Hours",IF(Table1[[#This Row],[ResolutionHours]]&lt;=24,"9-24 Hours",IF(Table1[[#This Row],[ResolutionHours]]&lt;=48,"25-48 Hours","48+ Hours")))))</f>
        <v>9-24 Hours</v>
      </c>
      <c r="AB1289">
        <f>IF(Table1[[#This Row],[ResolutionHours]]="","",Table1[[#This Row],[ResolutionHours]]-Table1[[#This Row],[SLATargetHours]])</f>
        <v>-26.19</v>
      </c>
    </row>
    <row r="1290" spans="1:28" x14ac:dyDescent="0.25">
      <c r="A1290" t="s">
        <v>661</v>
      </c>
      <c r="B1290" t="s">
        <v>35</v>
      </c>
      <c r="C1290" s="1">
        <v>45605.7887962963</v>
      </c>
      <c r="D1290" t="s">
        <v>36</v>
      </c>
      <c r="E1290" t="s">
        <v>123</v>
      </c>
      <c r="F1290" t="s">
        <v>130</v>
      </c>
      <c r="G1290" t="s">
        <v>39</v>
      </c>
      <c r="H1290" t="s">
        <v>54</v>
      </c>
      <c r="I1290" t="s">
        <v>46</v>
      </c>
      <c r="J1290" t="s">
        <v>132</v>
      </c>
      <c r="K1290">
        <v>48</v>
      </c>
      <c r="L1290">
        <v>3.44</v>
      </c>
      <c r="N1290" s="1"/>
      <c r="O1290" t="s">
        <v>57</v>
      </c>
      <c r="P1290">
        <v>9989.07</v>
      </c>
      <c r="Q1290" t="s">
        <v>44</v>
      </c>
      <c r="R1290" t="s">
        <v>45</v>
      </c>
      <c r="S1290" t="s">
        <v>96</v>
      </c>
      <c r="T1290" t="s">
        <v>75</v>
      </c>
      <c r="U1290" t="s">
        <v>49</v>
      </c>
      <c r="V1290" t="s">
        <v>49</v>
      </c>
      <c r="W1290" t="s">
        <v>57</v>
      </c>
      <c r="X1290">
        <f>YEAR(Table1[[#This Row],[BookingDate]])</f>
        <v>2024</v>
      </c>
      <c r="Y1290" t="str">
        <f>TEXT(Table1[[#This Row],[BookingDate]],"mmm")</f>
        <v>Nov</v>
      </c>
      <c r="Z1290" t="str">
        <f>TEXT(Table1[[#This Row],[BookingDate]],"mmm-yyy")</f>
        <v>Nov-2024</v>
      </c>
      <c r="AA1290" t="str">
        <f>IF(Table1[[#This Row],[ResolutionHours]]="","Pending",IF(Table1[[#This Row],[ResolutionHours]]&lt;=4,"0-4 Hours",IF(Table1[[#This Row],[ResolutionHours]]&lt;=8,"5-8 Hours",IF(Table1[[#This Row],[ResolutionHours]]&lt;=24,"9-24 Hours",IF(Table1[[#This Row],[ResolutionHours]]&lt;=48,"25-48 Hours","48+ Hours")))))</f>
        <v>Pending</v>
      </c>
      <c r="AB1290" t="str">
        <f>IF(Table1[[#This Row],[ResolutionHours]]="","",Table1[[#This Row],[ResolutionHours]]-Table1[[#This Row],[SLATargetHours]])</f>
        <v/>
      </c>
    </row>
    <row r="1291" spans="1:28" x14ac:dyDescent="0.25">
      <c r="A1291" t="s">
        <v>2937</v>
      </c>
      <c r="B1291" t="s">
        <v>2126</v>
      </c>
      <c r="C1291" s="1">
        <v>45606.404016203713</v>
      </c>
      <c r="D1291" t="s">
        <v>36</v>
      </c>
      <c r="E1291" t="s">
        <v>2127</v>
      </c>
      <c r="F1291" t="s">
        <v>53</v>
      </c>
      <c r="G1291" t="s">
        <v>2128</v>
      </c>
      <c r="H1291" t="s">
        <v>109</v>
      </c>
      <c r="I1291" t="s">
        <v>64</v>
      </c>
      <c r="J1291" t="s">
        <v>113</v>
      </c>
      <c r="K1291">
        <v>48</v>
      </c>
      <c r="L1291">
        <v>3.52</v>
      </c>
      <c r="M1291">
        <v>17.489999999999998</v>
      </c>
      <c r="N1291" s="1">
        <v>45607.132689918981</v>
      </c>
      <c r="O1291" t="s">
        <v>43</v>
      </c>
      <c r="P1291">
        <v>17.489999999999998</v>
      </c>
      <c r="Q1291" t="s">
        <v>44</v>
      </c>
      <c r="R1291" t="s">
        <v>45</v>
      </c>
      <c r="S1291" t="s">
        <v>79</v>
      </c>
      <c r="T1291" t="s">
        <v>93</v>
      </c>
      <c r="U1291" t="s">
        <v>49</v>
      </c>
      <c r="V1291" t="s">
        <v>49</v>
      </c>
      <c r="W1291" t="s">
        <v>43</v>
      </c>
      <c r="X1291">
        <f>YEAR(Table1[[#This Row],[BookingDate]])</f>
        <v>2024</v>
      </c>
      <c r="Y1291" t="str">
        <f>TEXT(Table1[[#This Row],[BookingDate]],"mmm")</f>
        <v>Nov</v>
      </c>
      <c r="Z1291" t="str">
        <f>TEXT(Table1[[#This Row],[BookingDate]],"mmm-yyy")</f>
        <v>Nov-2024</v>
      </c>
      <c r="AA1291" t="str">
        <f>IF(Table1[[#This Row],[ResolutionHours]]="","Pending",IF(Table1[[#This Row],[ResolutionHours]]&lt;=4,"0-4 Hours",IF(Table1[[#This Row],[ResolutionHours]]&lt;=8,"5-8 Hours",IF(Table1[[#This Row],[ResolutionHours]]&lt;=24,"9-24 Hours",IF(Table1[[#This Row],[ResolutionHours]]&lt;=48,"25-48 Hours","48+ Hours")))))</f>
        <v>9-24 Hours</v>
      </c>
      <c r="AB1291">
        <f>IF(Table1[[#This Row],[ResolutionHours]]="","",Table1[[#This Row],[ResolutionHours]]-Table1[[#This Row],[SLATargetHours]])</f>
        <v>-30.51</v>
      </c>
    </row>
    <row r="1292" spans="1:28" x14ac:dyDescent="0.25">
      <c r="A1292" t="s">
        <v>2947</v>
      </c>
      <c r="B1292" t="s">
        <v>2126</v>
      </c>
      <c r="C1292" s="1">
        <v>45606.62771990741</v>
      </c>
      <c r="D1292" t="s">
        <v>36</v>
      </c>
      <c r="E1292" t="s">
        <v>2134</v>
      </c>
      <c r="F1292" t="s">
        <v>95</v>
      </c>
      <c r="G1292" t="s">
        <v>2128</v>
      </c>
      <c r="H1292" t="s">
        <v>40</v>
      </c>
      <c r="I1292" t="s">
        <v>41</v>
      </c>
      <c r="J1292" t="s">
        <v>110</v>
      </c>
      <c r="K1292">
        <v>48</v>
      </c>
      <c r="L1292">
        <v>2.3199999999999998</v>
      </c>
      <c r="M1292">
        <v>43.81</v>
      </c>
      <c r="N1292" s="1">
        <v>45608.45301203704</v>
      </c>
      <c r="O1292" t="s">
        <v>43</v>
      </c>
      <c r="P1292">
        <v>43.81</v>
      </c>
      <c r="Q1292" t="s">
        <v>66</v>
      </c>
      <c r="R1292" t="s">
        <v>92</v>
      </c>
      <c r="S1292" t="s">
        <v>46</v>
      </c>
      <c r="T1292" t="s">
        <v>61</v>
      </c>
      <c r="U1292" t="s">
        <v>48</v>
      </c>
      <c r="V1292" t="s">
        <v>49</v>
      </c>
      <c r="W1292" t="s">
        <v>43</v>
      </c>
      <c r="X1292">
        <f>YEAR(Table1[[#This Row],[BookingDate]])</f>
        <v>2024</v>
      </c>
      <c r="Y1292" t="str">
        <f>TEXT(Table1[[#This Row],[BookingDate]],"mmm")</f>
        <v>Nov</v>
      </c>
      <c r="Z1292" t="str">
        <f>TEXT(Table1[[#This Row],[BookingDate]],"mmm-yyy")</f>
        <v>Nov-2024</v>
      </c>
      <c r="AA1292" t="str">
        <f>IF(Table1[[#This Row],[ResolutionHours]]="","Pending",IF(Table1[[#This Row],[ResolutionHours]]&lt;=4,"0-4 Hours",IF(Table1[[#This Row],[ResolutionHours]]&lt;=8,"5-8 Hours",IF(Table1[[#This Row],[ResolutionHours]]&lt;=24,"9-24 Hours",IF(Table1[[#This Row],[ResolutionHours]]&lt;=48,"25-48 Hours","48+ Hours")))))</f>
        <v>25-48 Hours</v>
      </c>
      <c r="AB1292">
        <f>IF(Table1[[#This Row],[ResolutionHours]]="","",Table1[[#This Row],[ResolutionHours]]-Table1[[#This Row],[SLATargetHours]])</f>
        <v>-4.1899999999999977</v>
      </c>
    </row>
    <row r="1293" spans="1:28" x14ac:dyDescent="0.25">
      <c r="A1293" t="s">
        <v>2297</v>
      </c>
      <c r="B1293" t="s">
        <v>2126</v>
      </c>
      <c r="C1293" s="1">
        <v>45606.726087962961</v>
      </c>
      <c r="D1293" t="s">
        <v>36</v>
      </c>
      <c r="E1293" t="s">
        <v>2163</v>
      </c>
      <c r="F1293" t="s">
        <v>95</v>
      </c>
      <c r="G1293" t="s">
        <v>2128</v>
      </c>
      <c r="H1293" t="s">
        <v>40</v>
      </c>
      <c r="I1293" t="s">
        <v>46</v>
      </c>
      <c r="J1293" t="s">
        <v>113</v>
      </c>
      <c r="K1293">
        <v>48</v>
      </c>
      <c r="L1293">
        <v>4.29</v>
      </c>
      <c r="M1293">
        <v>37.369999999999997</v>
      </c>
      <c r="N1293" s="1">
        <v>45608.283090370373</v>
      </c>
      <c r="O1293" t="s">
        <v>43</v>
      </c>
      <c r="P1293">
        <v>37.369999999999997</v>
      </c>
      <c r="Q1293" t="s">
        <v>58</v>
      </c>
      <c r="R1293" t="s">
        <v>67</v>
      </c>
      <c r="S1293" t="s">
        <v>60</v>
      </c>
      <c r="T1293" t="s">
        <v>47</v>
      </c>
      <c r="U1293" t="s">
        <v>49</v>
      </c>
      <c r="V1293" t="s">
        <v>49</v>
      </c>
      <c r="W1293" t="s">
        <v>43</v>
      </c>
      <c r="X1293">
        <f>YEAR(Table1[[#This Row],[BookingDate]])</f>
        <v>2024</v>
      </c>
      <c r="Y1293" t="str">
        <f>TEXT(Table1[[#This Row],[BookingDate]],"mmm")</f>
        <v>Nov</v>
      </c>
      <c r="Z1293" t="str">
        <f>TEXT(Table1[[#This Row],[BookingDate]],"mmm-yyy")</f>
        <v>Nov-2024</v>
      </c>
      <c r="AA1293" t="str">
        <f>IF(Table1[[#This Row],[ResolutionHours]]="","Pending",IF(Table1[[#This Row],[ResolutionHours]]&lt;=4,"0-4 Hours",IF(Table1[[#This Row],[ResolutionHours]]&lt;=8,"5-8 Hours",IF(Table1[[#This Row],[ResolutionHours]]&lt;=24,"9-24 Hours",IF(Table1[[#This Row],[ResolutionHours]]&lt;=48,"25-48 Hours","48+ Hours")))))</f>
        <v>25-48 Hours</v>
      </c>
      <c r="AB1293">
        <f>IF(Table1[[#This Row],[ResolutionHours]]="","",Table1[[#This Row],[ResolutionHours]]-Table1[[#This Row],[SLATargetHours]])</f>
        <v>-10.630000000000003</v>
      </c>
    </row>
    <row r="1294" spans="1:28" x14ac:dyDescent="0.25">
      <c r="A1294" t="s">
        <v>909</v>
      </c>
      <c r="B1294" t="s">
        <v>35</v>
      </c>
      <c r="C1294" s="1">
        <v>45607.281458333331</v>
      </c>
      <c r="D1294" t="s">
        <v>36</v>
      </c>
      <c r="E1294" t="s">
        <v>71</v>
      </c>
      <c r="F1294" t="s">
        <v>90</v>
      </c>
      <c r="G1294" t="s">
        <v>39</v>
      </c>
      <c r="H1294" t="s">
        <v>40</v>
      </c>
      <c r="I1294" t="s">
        <v>41</v>
      </c>
      <c r="J1294" t="s">
        <v>165</v>
      </c>
      <c r="K1294">
        <v>48</v>
      </c>
      <c r="L1294">
        <v>3.02</v>
      </c>
      <c r="M1294">
        <v>31.23</v>
      </c>
      <c r="N1294" s="1">
        <v>45608.582796006936</v>
      </c>
      <c r="O1294" t="s">
        <v>43</v>
      </c>
      <c r="P1294">
        <v>31.23</v>
      </c>
      <c r="Q1294" t="s">
        <v>58</v>
      </c>
      <c r="R1294" t="s">
        <v>45</v>
      </c>
      <c r="S1294" t="s">
        <v>79</v>
      </c>
      <c r="T1294" t="s">
        <v>121</v>
      </c>
      <c r="U1294" t="s">
        <v>49</v>
      </c>
      <c r="V1294" t="s">
        <v>49</v>
      </c>
      <c r="W1294" t="s">
        <v>43</v>
      </c>
      <c r="X1294">
        <f>YEAR(Table1[[#This Row],[BookingDate]])</f>
        <v>2024</v>
      </c>
      <c r="Y1294" t="str">
        <f>TEXT(Table1[[#This Row],[BookingDate]],"mmm")</f>
        <v>Nov</v>
      </c>
      <c r="Z1294" t="str">
        <f>TEXT(Table1[[#This Row],[BookingDate]],"mmm-yyy")</f>
        <v>Nov-2024</v>
      </c>
      <c r="AA1294" t="str">
        <f>IF(Table1[[#This Row],[ResolutionHours]]="","Pending",IF(Table1[[#This Row],[ResolutionHours]]&lt;=4,"0-4 Hours",IF(Table1[[#This Row],[ResolutionHours]]&lt;=8,"5-8 Hours",IF(Table1[[#This Row],[ResolutionHours]]&lt;=24,"9-24 Hours",IF(Table1[[#This Row],[ResolutionHours]]&lt;=48,"25-48 Hours","48+ Hours")))))</f>
        <v>25-48 Hours</v>
      </c>
      <c r="AB1294">
        <f>IF(Table1[[#This Row],[ResolutionHours]]="","",Table1[[#This Row],[ResolutionHours]]-Table1[[#This Row],[SLATargetHours]])</f>
        <v>-16.77</v>
      </c>
    </row>
    <row r="1295" spans="1:28" x14ac:dyDescent="0.25">
      <c r="A1295" t="s">
        <v>2201</v>
      </c>
      <c r="B1295" t="s">
        <v>2126</v>
      </c>
      <c r="C1295" s="1">
        <v>45607.283101851863</v>
      </c>
      <c r="D1295" t="s">
        <v>87</v>
      </c>
      <c r="E1295" t="s">
        <v>2130</v>
      </c>
      <c r="F1295" t="s">
        <v>95</v>
      </c>
      <c r="G1295" t="s">
        <v>2128</v>
      </c>
      <c r="H1295" t="s">
        <v>54</v>
      </c>
      <c r="I1295" t="s">
        <v>55</v>
      </c>
      <c r="J1295" t="s">
        <v>56</v>
      </c>
      <c r="K1295">
        <v>72</v>
      </c>
      <c r="L1295">
        <v>3.75</v>
      </c>
      <c r="N1295" s="1"/>
      <c r="O1295" t="s">
        <v>57</v>
      </c>
      <c r="P1295">
        <v>9953.2099999999991</v>
      </c>
      <c r="Q1295" t="s">
        <v>58</v>
      </c>
      <c r="R1295" t="s">
        <v>92</v>
      </c>
      <c r="S1295" t="s">
        <v>46</v>
      </c>
      <c r="T1295" t="s">
        <v>97</v>
      </c>
      <c r="U1295" t="s">
        <v>49</v>
      </c>
      <c r="V1295" t="s">
        <v>49</v>
      </c>
      <c r="W1295" t="s">
        <v>57</v>
      </c>
      <c r="X1295">
        <f>YEAR(Table1[[#This Row],[BookingDate]])</f>
        <v>2024</v>
      </c>
      <c r="Y1295" t="str">
        <f>TEXT(Table1[[#This Row],[BookingDate]],"mmm")</f>
        <v>Nov</v>
      </c>
      <c r="Z1295" t="str">
        <f>TEXT(Table1[[#This Row],[BookingDate]],"mmm-yyy")</f>
        <v>Nov-2024</v>
      </c>
      <c r="AA1295" t="str">
        <f>IF(Table1[[#This Row],[ResolutionHours]]="","Pending",IF(Table1[[#This Row],[ResolutionHours]]&lt;=4,"0-4 Hours",IF(Table1[[#This Row],[ResolutionHours]]&lt;=8,"5-8 Hours",IF(Table1[[#This Row],[ResolutionHours]]&lt;=24,"9-24 Hours",IF(Table1[[#This Row],[ResolutionHours]]&lt;=48,"25-48 Hours","48+ Hours")))))</f>
        <v>Pending</v>
      </c>
      <c r="AB1295" t="str">
        <f>IF(Table1[[#This Row],[ResolutionHours]]="","",Table1[[#This Row],[ResolutionHours]]-Table1[[#This Row],[SLATargetHours]])</f>
        <v/>
      </c>
    </row>
    <row r="1296" spans="1:28" x14ac:dyDescent="0.25">
      <c r="A1296" t="s">
        <v>1144</v>
      </c>
      <c r="B1296" t="s">
        <v>1116</v>
      </c>
      <c r="C1296" s="1">
        <v>45607.345416666663</v>
      </c>
      <c r="D1296" t="s">
        <v>51</v>
      </c>
      <c r="E1296" t="s">
        <v>1129</v>
      </c>
      <c r="F1296" t="s">
        <v>90</v>
      </c>
      <c r="G1296" t="s">
        <v>1118</v>
      </c>
      <c r="H1296" t="s">
        <v>40</v>
      </c>
      <c r="I1296" t="s">
        <v>73</v>
      </c>
      <c r="J1296" t="s">
        <v>91</v>
      </c>
      <c r="K1296">
        <v>24</v>
      </c>
      <c r="L1296">
        <v>1.97</v>
      </c>
      <c r="M1296">
        <v>23.12</v>
      </c>
      <c r="N1296" s="1">
        <v>45608.308552002323</v>
      </c>
      <c r="O1296" t="s">
        <v>43</v>
      </c>
      <c r="P1296">
        <v>23.12</v>
      </c>
      <c r="Q1296" t="s">
        <v>66</v>
      </c>
      <c r="R1296" t="s">
        <v>67</v>
      </c>
      <c r="S1296" t="s">
        <v>79</v>
      </c>
      <c r="T1296" t="s">
        <v>93</v>
      </c>
      <c r="U1296" t="s">
        <v>49</v>
      </c>
      <c r="V1296" t="s">
        <v>49</v>
      </c>
      <c r="W1296" t="s">
        <v>43</v>
      </c>
      <c r="X1296">
        <f>YEAR(Table1[[#This Row],[BookingDate]])</f>
        <v>2024</v>
      </c>
      <c r="Y1296" t="str">
        <f>TEXT(Table1[[#This Row],[BookingDate]],"mmm")</f>
        <v>Nov</v>
      </c>
      <c r="Z1296" t="str">
        <f>TEXT(Table1[[#This Row],[BookingDate]],"mmm-yyy")</f>
        <v>Nov-2024</v>
      </c>
      <c r="AA1296" t="str">
        <f>IF(Table1[[#This Row],[ResolutionHours]]="","Pending",IF(Table1[[#This Row],[ResolutionHours]]&lt;=4,"0-4 Hours",IF(Table1[[#This Row],[ResolutionHours]]&lt;=8,"5-8 Hours",IF(Table1[[#This Row],[ResolutionHours]]&lt;=24,"9-24 Hours",IF(Table1[[#This Row],[ResolutionHours]]&lt;=48,"25-48 Hours","48+ Hours")))))</f>
        <v>9-24 Hours</v>
      </c>
      <c r="AB1296">
        <f>IF(Table1[[#This Row],[ResolutionHours]]="","",Table1[[#This Row],[ResolutionHours]]-Table1[[#This Row],[SLATargetHours]])</f>
        <v>-0.87999999999999901</v>
      </c>
    </row>
    <row r="1297" spans="1:28" x14ac:dyDescent="0.25">
      <c r="A1297" t="s">
        <v>1108</v>
      </c>
      <c r="B1297" t="s">
        <v>35</v>
      </c>
      <c r="C1297" s="1">
        <v>45607.366689814808</v>
      </c>
      <c r="D1297" t="s">
        <v>36</v>
      </c>
      <c r="E1297" t="s">
        <v>102</v>
      </c>
      <c r="F1297" t="s">
        <v>130</v>
      </c>
      <c r="G1297" t="s">
        <v>39</v>
      </c>
      <c r="H1297" t="s">
        <v>40</v>
      </c>
      <c r="I1297" t="s">
        <v>55</v>
      </c>
      <c r="J1297" t="s">
        <v>88</v>
      </c>
      <c r="K1297">
        <v>48</v>
      </c>
      <c r="L1297">
        <v>3.36</v>
      </c>
      <c r="M1297">
        <v>21.51</v>
      </c>
      <c r="N1297" s="1">
        <v>45608.262979363433</v>
      </c>
      <c r="O1297" t="s">
        <v>43</v>
      </c>
      <c r="P1297">
        <v>21.51</v>
      </c>
      <c r="Q1297" t="s">
        <v>58</v>
      </c>
      <c r="R1297" t="s">
        <v>45</v>
      </c>
      <c r="S1297" t="s">
        <v>46</v>
      </c>
      <c r="T1297" t="s">
        <v>93</v>
      </c>
      <c r="U1297" t="s">
        <v>49</v>
      </c>
      <c r="V1297" t="s">
        <v>49</v>
      </c>
      <c r="W1297" t="s">
        <v>43</v>
      </c>
      <c r="X1297">
        <f>YEAR(Table1[[#This Row],[BookingDate]])</f>
        <v>2024</v>
      </c>
      <c r="Y1297" t="str">
        <f>TEXT(Table1[[#This Row],[BookingDate]],"mmm")</f>
        <v>Nov</v>
      </c>
      <c r="Z1297" t="str">
        <f>TEXT(Table1[[#This Row],[BookingDate]],"mmm-yyy")</f>
        <v>Nov-2024</v>
      </c>
      <c r="AA1297" t="str">
        <f>IF(Table1[[#This Row],[ResolutionHours]]="","Pending",IF(Table1[[#This Row],[ResolutionHours]]&lt;=4,"0-4 Hours",IF(Table1[[#This Row],[ResolutionHours]]&lt;=8,"5-8 Hours",IF(Table1[[#This Row],[ResolutionHours]]&lt;=24,"9-24 Hours",IF(Table1[[#This Row],[ResolutionHours]]&lt;=48,"25-48 Hours","48+ Hours")))))</f>
        <v>9-24 Hours</v>
      </c>
      <c r="AB1297">
        <f>IF(Table1[[#This Row],[ResolutionHours]]="","",Table1[[#This Row],[ResolutionHours]]-Table1[[#This Row],[SLATargetHours]])</f>
        <v>-26.49</v>
      </c>
    </row>
    <row r="1298" spans="1:28" x14ac:dyDescent="0.25">
      <c r="A1298" t="s">
        <v>2133</v>
      </c>
      <c r="B1298" t="s">
        <v>2126</v>
      </c>
      <c r="C1298" s="1">
        <v>45607.518391203703</v>
      </c>
      <c r="D1298" t="s">
        <v>36</v>
      </c>
      <c r="E1298" t="s">
        <v>2134</v>
      </c>
      <c r="F1298" t="s">
        <v>72</v>
      </c>
      <c r="G1298" t="s">
        <v>2128</v>
      </c>
      <c r="H1298" t="s">
        <v>109</v>
      </c>
      <c r="I1298" t="s">
        <v>82</v>
      </c>
      <c r="J1298" t="s">
        <v>78</v>
      </c>
      <c r="K1298">
        <v>48</v>
      </c>
      <c r="L1298">
        <v>1.65</v>
      </c>
      <c r="M1298">
        <v>22.79</v>
      </c>
      <c r="N1298" s="1">
        <v>45608.467832962961</v>
      </c>
      <c r="O1298" t="s">
        <v>43</v>
      </c>
      <c r="P1298">
        <v>22.79</v>
      </c>
      <c r="Q1298" t="s">
        <v>44</v>
      </c>
      <c r="R1298" t="s">
        <v>45</v>
      </c>
      <c r="S1298" t="s">
        <v>79</v>
      </c>
      <c r="T1298" t="s">
        <v>121</v>
      </c>
      <c r="U1298" t="s">
        <v>49</v>
      </c>
      <c r="V1298" t="s">
        <v>49</v>
      </c>
      <c r="W1298" t="s">
        <v>43</v>
      </c>
      <c r="X1298">
        <f>YEAR(Table1[[#This Row],[BookingDate]])</f>
        <v>2024</v>
      </c>
      <c r="Y1298" t="str">
        <f>TEXT(Table1[[#This Row],[BookingDate]],"mmm")</f>
        <v>Nov</v>
      </c>
      <c r="Z1298" t="str">
        <f>TEXT(Table1[[#This Row],[BookingDate]],"mmm-yyy")</f>
        <v>Nov-2024</v>
      </c>
      <c r="AA1298" t="str">
        <f>IF(Table1[[#This Row],[ResolutionHours]]="","Pending",IF(Table1[[#This Row],[ResolutionHours]]&lt;=4,"0-4 Hours",IF(Table1[[#This Row],[ResolutionHours]]&lt;=8,"5-8 Hours",IF(Table1[[#This Row],[ResolutionHours]]&lt;=24,"9-24 Hours",IF(Table1[[#This Row],[ResolutionHours]]&lt;=48,"25-48 Hours","48+ Hours")))))</f>
        <v>9-24 Hours</v>
      </c>
      <c r="AB1298">
        <f>IF(Table1[[#This Row],[ResolutionHours]]="","",Table1[[#This Row],[ResolutionHours]]-Table1[[#This Row],[SLATargetHours]])</f>
        <v>-25.21</v>
      </c>
    </row>
    <row r="1299" spans="1:28" x14ac:dyDescent="0.25">
      <c r="A1299" t="s">
        <v>587</v>
      </c>
      <c r="B1299" t="s">
        <v>35</v>
      </c>
      <c r="C1299" s="1">
        <v>45607.850393518522</v>
      </c>
      <c r="D1299" t="s">
        <v>51</v>
      </c>
      <c r="E1299" t="s">
        <v>81</v>
      </c>
      <c r="F1299" t="s">
        <v>126</v>
      </c>
      <c r="G1299" t="s">
        <v>39</v>
      </c>
      <c r="H1299" t="s">
        <v>63</v>
      </c>
      <c r="I1299" t="s">
        <v>55</v>
      </c>
      <c r="J1299" t="s">
        <v>134</v>
      </c>
      <c r="K1299">
        <v>24</v>
      </c>
      <c r="L1299">
        <v>2.64</v>
      </c>
      <c r="N1299" s="1"/>
      <c r="O1299" t="s">
        <v>57</v>
      </c>
      <c r="P1299">
        <v>9939.59</v>
      </c>
      <c r="Q1299" t="s">
        <v>66</v>
      </c>
      <c r="R1299" t="s">
        <v>92</v>
      </c>
      <c r="S1299" t="s">
        <v>60</v>
      </c>
      <c r="T1299" t="s">
        <v>75</v>
      </c>
      <c r="U1299" t="s">
        <v>49</v>
      </c>
      <c r="V1299" t="s">
        <v>49</v>
      </c>
      <c r="W1299" t="s">
        <v>57</v>
      </c>
      <c r="X1299">
        <f>YEAR(Table1[[#This Row],[BookingDate]])</f>
        <v>2024</v>
      </c>
      <c r="Y1299" t="str">
        <f>TEXT(Table1[[#This Row],[BookingDate]],"mmm")</f>
        <v>Nov</v>
      </c>
      <c r="Z1299" t="str">
        <f>TEXT(Table1[[#This Row],[BookingDate]],"mmm-yyy")</f>
        <v>Nov-2024</v>
      </c>
      <c r="AA1299" t="str">
        <f>IF(Table1[[#This Row],[ResolutionHours]]="","Pending",IF(Table1[[#This Row],[ResolutionHours]]&lt;=4,"0-4 Hours",IF(Table1[[#This Row],[ResolutionHours]]&lt;=8,"5-8 Hours",IF(Table1[[#This Row],[ResolutionHours]]&lt;=24,"9-24 Hours",IF(Table1[[#This Row],[ResolutionHours]]&lt;=48,"25-48 Hours","48+ Hours")))))</f>
        <v>Pending</v>
      </c>
      <c r="AB1299" t="str">
        <f>IF(Table1[[#This Row],[ResolutionHours]]="","",Table1[[#This Row],[ResolutionHours]]-Table1[[#This Row],[SLATargetHours]])</f>
        <v/>
      </c>
    </row>
    <row r="1300" spans="1:28" x14ac:dyDescent="0.25">
      <c r="A1300" t="s">
        <v>352</v>
      </c>
      <c r="B1300" t="s">
        <v>35</v>
      </c>
      <c r="C1300" s="1">
        <v>45607.86</v>
      </c>
      <c r="D1300" t="s">
        <v>36</v>
      </c>
      <c r="E1300" t="s">
        <v>52</v>
      </c>
      <c r="F1300" t="s">
        <v>90</v>
      </c>
      <c r="G1300" t="s">
        <v>39</v>
      </c>
      <c r="H1300" t="s">
        <v>40</v>
      </c>
      <c r="I1300" t="s">
        <v>46</v>
      </c>
      <c r="J1300" t="s">
        <v>106</v>
      </c>
      <c r="K1300">
        <v>48</v>
      </c>
      <c r="L1300">
        <v>1.76</v>
      </c>
      <c r="M1300">
        <v>36.32</v>
      </c>
      <c r="N1300" s="1">
        <v>45609.373305717592</v>
      </c>
      <c r="O1300" t="s">
        <v>43</v>
      </c>
      <c r="P1300">
        <v>36.32</v>
      </c>
      <c r="Q1300" t="s">
        <v>66</v>
      </c>
      <c r="R1300" t="s">
        <v>45</v>
      </c>
      <c r="S1300" t="s">
        <v>79</v>
      </c>
      <c r="T1300" t="s">
        <v>100</v>
      </c>
      <c r="U1300" t="s">
        <v>49</v>
      </c>
      <c r="V1300" t="s">
        <v>48</v>
      </c>
      <c r="W1300" t="s">
        <v>43</v>
      </c>
      <c r="X1300">
        <f>YEAR(Table1[[#This Row],[BookingDate]])</f>
        <v>2024</v>
      </c>
      <c r="Y1300" t="str">
        <f>TEXT(Table1[[#This Row],[BookingDate]],"mmm")</f>
        <v>Nov</v>
      </c>
      <c r="Z1300" t="str">
        <f>TEXT(Table1[[#This Row],[BookingDate]],"mmm-yyy")</f>
        <v>Nov-2024</v>
      </c>
      <c r="AA1300" t="str">
        <f>IF(Table1[[#This Row],[ResolutionHours]]="","Pending",IF(Table1[[#This Row],[ResolutionHours]]&lt;=4,"0-4 Hours",IF(Table1[[#This Row],[ResolutionHours]]&lt;=8,"5-8 Hours",IF(Table1[[#This Row],[ResolutionHours]]&lt;=24,"9-24 Hours",IF(Table1[[#This Row],[ResolutionHours]]&lt;=48,"25-48 Hours","48+ Hours")))))</f>
        <v>25-48 Hours</v>
      </c>
      <c r="AB1300">
        <f>IF(Table1[[#This Row],[ResolutionHours]]="","",Table1[[#This Row],[ResolutionHours]]-Table1[[#This Row],[SLATargetHours]])</f>
        <v>-11.68</v>
      </c>
    </row>
    <row r="1301" spans="1:28" x14ac:dyDescent="0.25">
      <c r="A1301" t="s">
        <v>3012</v>
      </c>
      <c r="B1301" t="s">
        <v>2126</v>
      </c>
      <c r="C1301" s="1">
        <v>45608.085972222223</v>
      </c>
      <c r="D1301" t="s">
        <v>36</v>
      </c>
      <c r="E1301" t="s">
        <v>2134</v>
      </c>
      <c r="F1301" t="s">
        <v>126</v>
      </c>
      <c r="G1301" t="s">
        <v>2128</v>
      </c>
      <c r="H1301" t="s">
        <v>40</v>
      </c>
      <c r="I1301" t="s">
        <v>73</v>
      </c>
      <c r="J1301" t="s">
        <v>120</v>
      </c>
      <c r="K1301">
        <v>48</v>
      </c>
      <c r="L1301">
        <v>5.83</v>
      </c>
      <c r="M1301">
        <v>18.3</v>
      </c>
      <c r="N1301" s="1">
        <v>45608.848355057868</v>
      </c>
      <c r="O1301" t="s">
        <v>43</v>
      </c>
      <c r="P1301">
        <v>18.3</v>
      </c>
      <c r="Q1301" t="s">
        <v>58</v>
      </c>
      <c r="R1301" t="s">
        <v>67</v>
      </c>
      <c r="S1301" t="s">
        <v>68</v>
      </c>
      <c r="T1301" t="s">
        <v>100</v>
      </c>
      <c r="U1301" t="s">
        <v>49</v>
      </c>
      <c r="V1301" t="s">
        <v>49</v>
      </c>
      <c r="W1301" t="s">
        <v>43</v>
      </c>
      <c r="X1301">
        <f>YEAR(Table1[[#This Row],[BookingDate]])</f>
        <v>2024</v>
      </c>
      <c r="Y1301" t="str">
        <f>TEXT(Table1[[#This Row],[BookingDate]],"mmm")</f>
        <v>Nov</v>
      </c>
      <c r="Z1301" t="str">
        <f>TEXT(Table1[[#This Row],[BookingDate]],"mmm-yyy")</f>
        <v>Nov-2024</v>
      </c>
      <c r="AA1301" t="str">
        <f>IF(Table1[[#This Row],[ResolutionHours]]="","Pending",IF(Table1[[#This Row],[ResolutionHours]]&lt;=4,"0-4 Hours",IF(Table1[[#This Row],[ResolutionHours]]&lt;=8,"5-8 Hours",IF(Table1[[#This Row],[ResolutionHours]]&lt;=24,"9-24 Hours",IF(Table1[[#This Row],[ResolutionHours]]&lt;=48,"25-48 Hours","48+ Hours")))))</f>
        <v>9-24 Hours</v>
      </c>
      <c r="AB1301">
        <f>IF(Table1[[#This Row],[ResolutionHours]]="","",Table1[[#This Row],[ResolutionHours]]-Table1[[#This Row],[SLATargetHours]])</f>
        <v>-29.7</v>
      </c>
    </row>
    <row r="1302" spans="1:28" x14ac:dyDescent="0.25">
      <c r="A1302" t="s">
        <v>76</v>
      </c>
      <c r="B1302" t="s">
        <v>35</v>
      </c>
      <c r="C1302" s="1">
        <v>45608.534131944441</v>
      </c>
      <c r="D1302" t="s">
        <v>51</v>
      </c>
      <c r="E1302" t="s">
        <v>77</v>
      </c>
      <c r="F1302" t="s">
        <v>72</v>
      </c>
      <c r="G1302" t="s">
        <v>39</v>
      </c>
      <c r="H1302" t="s">
        <v>63</v>
      </c>
      <c r="I1302" t="s">
        <v>46</v>
      </c>
      <c r="J1302" t="s">
        <v>78</v>
      </c>
      <c r="K1302">
        <v>24</v>
      </c>
      <c r="L1302">
        <v>2.02</v>
      </c>
      <c r="N1302" s="1"/>
      <c r="O1302" t="s">
        <v>57</v>
      </c>
      <c r="P1302">
        <v>9923.18</v>
      </c>
      <c r="Q1302" t="s">
        <v>44</v>
      </c>
      <c r="R1302" t="s">
        <v>45</v>
      </c>
      <c r="S1302" t="s">
        <v>79</v>
      </c>
      <c r="T1302" t="s">
        <v>75</v>
      </c>
      <c r="U1302" t="s">
        <v>49</v>
      </c>
      <c r="V1302" t="s">
        <v>48</v>
      </c>
      <c r="W1302" t="s">
        <v>57</v>
      </c>
      <c r="X1302">
        <f>YEAR(Table1[[#This Row],[BookingDate]])</f>
        <v>2024</v>
      </c>
      <c r="Y1302" t="str">
        <f>TEXT(Table1[[#This Row],[BookingDate]],"mmm")</f>
        <v>Nov</v>
      </c>
      <c r="Z1302" t="str">
        <f>TEXT(Table1[[#This Row],[BookingDate]],"mmm-yyy")</f>
        <v>Nov-2024</v>
      </c>
      <c r="AA1302" t="str">
        <f>IF(Table1[[#This Row],[ResolutionHours]]="","Pending",IF(Table1[[#This Row],[ResolutionHours]]&lt;=4,"0-4 Hours",IF(Table1[[#This Row],[ResolutionHours]]&lt;=8,"5-8 Hours",IF(Table1[[#This Row],[ResolutionHours]]&lt;=24,"9-24 Hours",IF(Table1[[#This Row],[ResolutionHours]]&lt;=48,"25-48 Hours","48+ Hours")))))</f>
        <v>Pending</v>
      </c>
      <c r="AB1302" t="str">
        <f>IF(Table1[[#This Row],[ResolutionHours]]="","",Table1[[#This Row],[ResolutionHours]]-Table1[[#This Row],[SLATargetHours]])</f>
        <v/>
      </c>
    </row>
    <row r="1303" spans="1:28" x14ac:dyDescent="0.25">
      <c r="A1303" t="s">
        <v>2359</v>
      </c>
      <c r="B1303" t="s">
        <v>2126</v>
      </c>
      <c r="C1303" s="1">
        <v>45608.590752314813</v>
      </c>
      <c r="D1303" t="s">
        <v>51</v>
      </c>
      <c r="E1303" t="s">
        <v>2138</v>
      </c>
      <c r="F1303" t="s">
        <v>130</v>
      </c>
      <c r="G1303" t="s">
        <v>2128</v>
      </c>
      <c r="H1303" t="s">
        <v>40</v>
      </c>
      <c r="I1303" t="s">
        <v>64</v>
      </c>
      <c r="J1303" t="s">
        <v>99</v>
      </c>
      <c r="K1303">
        <v>24</v>
      </c>
      <c r="L1303">
        <v>3.61</v>
      </c>
      <c r="M1303">
        <v>44.38</v>
      </c>
      <c r="N1303" s="1">
        <v>45610.439950428241</v>
      </c>
      <c r="O1303" t="s">
        <v>128</v>
      </c>
      <c r="P1303">
        <v>44.38</v>
      </c>
      <c r="Q1303" t="s">
        <v>58</v>
      </c>
      <c r="R1303" t="s">
        <v>45</v>
      </c>
      <c r="S1303" t="s">
        <v>60</v>
      </c>
      <c r="T1303" t="s">
        <v>69</v>
      </c>
      <c r="U1303" t="s">
        <v>49</v>
      </c>
      <c r="V1303" t="s">
        <v>49</v>
      </c>
      <c r="W1303" t="s">
        <v>128</v>
      </c>
      <c r="X1303">
        <f>YEAR(Table1[[#This Row],[BookingDate]])</f>
        <v>2024</v>
      </c>
      <c r="Y1303" t="str">
        <f>TEXT(Table1[[#This Row],[BookingDate]],"mmm")</f>
        <v>Nov</v>
      </c>
      <c r="Z1303" t="str">
        <f>TEXT(Table1[[#This Row],[BookingDate]],"mmm-yyy")</f>
        <v>Nov-2024</v>
      </c>
      <c r="AA1303" t="str">
        <f>IF(Table1[[#This Row],[ResolutionHours]]="","Pending",IF(Table1[[#This Row],[ResolutionHours]]&lt;=4,"0-4 Hours",IF(Table1[[#This Row],[ResolutionHours]]&lt;=8,"5-8 Hours",IF(Table1[[#This Row],[ResolutionHours]]&lt;=24,"9-24 Hours",IF(Table1[[#This Row],[ResolutionHours]]&lt;=48,"25-48 Hours","48+ Hours")))))</f>
        <v>25-48 Hours</v>
      </c>
      <c r="AB1303">
        <f>IF(Table1[[#This Row],[ResolutionHours]]="","",Table1[[#This Row],[ResolutionHours]]-Table1[[#This Row],[SLATargetHours]])</f>
        <v>20.380000000000003</v>
      </c>
    </row>
    <row r="1304" spans="1:28" x14ac:dyDescent="0.25">
      <c r="A1304" t="s">
        <v>735</v>
      </c>
      <c r="B1304" t="s">
        <v>35</v>
      </c>
      <c r="C1304" s="1">
        <v>45608.975219907406</v>
      </c>
      <c r="D1304" t="s">
        <v>36</v>
      </c>
      <c r="E1304" t="s">
        <v>105</v>
      </c>
      <c r="F1304" t="s">
        <v>38</v>
      </c>
      <c r="G1304" t="s">
        <v>39</v>
      </c>
      <c r="H1304" t="s">
        <v>40</v>
      </c>
      <c r="I1304" t="s">
        <v>55</v>
      </c>
      <c r="J1304" t="s">
        <v>132</v>
      </c>
      <c r="K1304">
        <v>48</v>
      </c>
      <c r="L1304">
        <v>1.21</v>
      </c>
      <c r="M1304">
        <v>30.39</v>
      </c>
      <c r="N1304" s="1">
        <v>45610.241645509261</v>
      </c>
      <c r="O1304" t="s">
        <v>43</v>
      </c>
      <c r="P1304">
        <v>30.39</v>
      </c>
      <c r="Q1304" t="s">
        <v>58</v>
      </c>
      <c r="R1304" t="s">
        <v>114</v>
      </c>
      <c r="S1304" t="s">
        <v>46</v>
      </c>
      <c r="T1304" t="s">
        <v>47</v>
      </c>
      <c r="U1304" t="s">
        <v>49</v>
      </c>
      <c r="V1304" t="s">
        <v>49</v>
      </c>
      <c r="W1304" t="s">
        <v>43</v>
      </c>
      <c r="X1304">
        <f>YEAR(Table1[[#This Row],[BookingDate]])</f>
        <v>2024</v>
      </c>
      <c r="Y1304" t="str">
        <f>TEXT(Table1[[#This Row],[BookingDate]],"mmm")</f>
        <v>Nov</v>
      </c>
      <c r="Z1304" t="str">
        <f>TEXT(Table1[[#This Row],[BookingDate]],"mmm-yyy")</f>
        <v>Nov-2024</v>
      </c>
      <c r="AA1304" t="str">
        <f>IF(Table1[[#This Row],[ResolutionHours]]="","Pending",IF(Table1[[#This Row],[ResolutionHours]]&lt;=4,"0-4 Hours",IF(Table1[[#This Row],[ResolutionHours]]&lt;=8,"5-8 Hours",IF(Table1[[#This Row],[ResolutionHours]]&lt;=24,"9-24 Hours",IF(Table1[[#This Row],[ResolutionHours]]&lt;=48,"25-48 Hours","48+ Hours")))))</f>
        <v>25-48 Hours</v>
      </c>
      <c r="AB1304">
        <f>IF(Table1[[#This Row],[ResolutionHours]]="","",Table1[[#This Row],[ResolutionHours]]-Table1[[#This Row],[SLATargetHours]])</f>
        <v>-17.61</v>
      </c>
    </row>
    <row r="1305" spans="1:28" x14ac:dyDescent="0.25">
      <c r="A1305" t="s">
        <v>521</v>
      </c>
      <c r="B1305" t="s">
        <v>35</v>
      </c>
      <c r="C1305" s="1">
        <v>45609.033842592587</v>
      </c>
      <c r="D1305" t="s">
        <v>36</v>
      </c>
      <c r="E1305" t="s">
        <v>105</v>
      </c>
      <c r="F1305" t="s">
        <v>90</v>
      </c>
      <c r="G1305" t="s">
        <v>39</v>
      </c>
      <c r="H1305" t="s">
        <v>40</v>
      </c>
      <c r="I1305" t="s">
        <v>73</v>
      </c>
      <c r="J1305" t="s">
        <v>74</v>
      </c>
      <c r="K1305">
        <v>48</v>
      </c>
      <c r="L1305">
        <v>0.74</v>
      </c>
      <c r="M1305">
        <v>39.15</v>
      </c>
      <c r="N1305" s="1">
        <v>45610.664908379629</v>
      </c>
      <c r="O1305" t="s">
        <v>43</v>
      </c>
      <c r="P1305">
        <v>39.15</v>
      </c>
      <c r="Q1305" t="s">
        <v>44</v>
      </c>
      <c r="R1305" t="s">
        <v>114</v>
      </c>
      <c r="S1305" t="s">
        <v>68</v>
      </c>
      <c r="T1305" t="s">
        <v>121</v>
      </c>
      <c r="U1305" t="s">
        <v>48</v>
      </c>
      <c r="V1305" t="s">
        <v>49</v>
      </c>
      <c r="W1305" t="s">
        <v>43</v>
      </c>
      <c r="X1305">
        <f>YEAR(Table1[[#This Row],[BookingDate]])</f>
        <v>2024</v>
      </c>
      <c r="Y1305" t="str">
        <f>TEXT(Table1[[#This Row],[BookingDate]],"mmm")</f>
        <v>Nov</v>
      </c>
      <c r="Z1305" t="str">
        <f>TEXT(Table1[[#This Row],[BookingDate]],"mmm-yyy")</f>
        <v>Nov-2024</v>
      </c>
      <c r="AA1305" t="str">
        <f>IF(Table1[[#This Row],[ResolutionHours]]="","Pending",IF(Table1[[#This Row],[ResolutionHours]]&lt;=4,"0-4 Hours",IF(Table1[[#This Row],[ResolutionHours]]&lt;=8,"5-8 Hours",IF(Table1[[#This Row],[ResolutionHours]]&lt;=24,"9-24 Hours",IF(Table1[[#This Row],[ResolutionHours]]&lt;=48,"25-48 Hours","48+ Hours")))))</f>
        <v>25-48 Hours</v>
      </c>
      <c r="AB1305">
        <f>IF(Table1[[#This Row],[ResolutionHours]]="","",Table1[[#This Row],[ResolutionHours]]-Table1[[#This Row],[SLATargetHours]])</f>
        <v>-8.8500000000000014</v>
      </c>
    </row>
    <row r="1306" spans="1:28" x14ac:dyDescent="0.25">
      <c r="A1306" t="s">
        <v>2579</v>
      </c>
      <c r="B1306" t="s">
        <v>2126</v>
      </c>
      <c r="C1306" s="1">
        <v>45609.071909722217</v>
      </c>
      <c r="D1306" t="s">
        <v>36</v>
      </c>
      <c r="E1306" t="s">
        <v>2136</v>
      </c>
      <c r="F1306" t="s">
        <v>95</v>
      </c>
      <c r="G1306" t="s">
        <v>2128</v>
      </c>
      <c r="H1306" t="s">
        <v>136</v>
      </c>
      <c r="I1306" t="s">
        <v>55</v>
      </c>
      <c r="J1306" t="s">
        <v>134</v>
      </c>
      <c r="K1306">
        <v>48</v>
      </c>
      <c r="L1306">
        <v>4.03</v>
      </c>
      <c r="N1306" s="1"/>
      <c r="O1306" t="s">
        <v>57</v>
      </c>
      <c r="P1306">
        <v>9910.27</v>
      </c>
      <c r="Q1306" t="s">
        <v>58</v>
      </c>
      <c r="R1306" t="s">
        <v>45</v>
      </c>
      <c r="S1306" t="s">
        <v>68</v>
      </c>
      <c r="T1306" t="s">
        <v>47</v>
      </c>
      <c r="U1306" t="s">
        <v>49</v>
      </c>
      <c r="V1306" t="s">
        <v>49</v>
      </c>
      <c r="W1306" t="s">
        <v>57</v>
      </c>
      <c r="X1306">
        <f>YEAR(Table1[[#This Row],[BookingDate]])</f>
        <v>2024</v>
      </c>
      <c r="Y1306" t="str">
        <f>TEXT(Table1[[#This Row],[BookingDate]],"mmm")</f>
        <v>Nov</v>
      </c>
      <c r="Z1306" t="str">
        <f>TEXT(Table1[[#This Row],[BookingDate]],"mmm-yyy")</f>
        <v>Nov-2024</v>
      </c>
      <c r="AA1306" t="str">
        <f>IF(Table1[[#This Row],[ResolutionHours]]="","Pending",IF(Table1[[#This Row],[ResolutionHours]]&lt;=4,"0-4 Hours",IF(Table1[[#This Row],[ResolutionHours]]&lt;=8,"5-8 Hours",IF(Table1[[#This Row],[ResolutionHours]]&lt;=24,"9-24 Hours",IF(Table1[[#This Row],[ResolutionHours]]&lt;=48,"25-48 Hours","48+ Hours")))))</f>
        <v>Pending</v>
      </c>
      <c r="AB1306" t="str">
        <f>IF(Table1[[#This Row],[ResolutionHours]]="","",Table1[[#This Row],[ResolutionHours]]-Table1[[#This Row],[SLATargetHours]])</f>
        <v/>
      </c>
    </row>
    <row r="1307" spans="1:28" x14ac:dyDescent="0.25">
      <c r="A1307" t="s">
        <v>549</v>
      </c>
      <c r="B1307" t="s">
        <v>35</v>
      </c>
      <c r="C1307" s="1">
        <v>45609.134004629632</v>
      </c>
      <c r="D1307" t="s">
        <v>51</v>
      </c>
      <c r="E1307" t="s">
        <v>105</v>
      </c>
      <c r="F1307" t="s">
        <v>90</v>
      </c>
      <c r="G1307" t="s">
        <v>39</v>
      </c>
      <c r="H1307" t="s">
        <v>40</v>
      </c>
      <c r="I1307" t="s">
        <v>41</v>
      </c>
      <c r="J1307" t="s">
        <v>113</v>
      </c>
      <c r="K1307">
        <v>24</v>
      </c>
      <c r="L1307">
        <v>1.8</v>
      </c>
      <c r="M1307">
        <v>22.71</v>
      </c>
      <c r="N1307" s="1">
        <v>45610.080408703703</v>
      </c>
      <c r="O1307" t="s">
        <v>43</v>
      </c>
      <c r="P1307">
        <v>22.71</v>
      </c>
      <c r="Q1307" t="s">
        <v>44</v>
      </c>
      <c r="R1307" t="s">
        <v>59</v>
      </c>
      <c r="S1307" t="s">
        <v>79</v>
      </c>
      <c r="T1307" t="s">
        <v>93</v>
      </c>
      <c r="U1307" t="s">
        <v>49</v>
      </c>
      <c r="V1307" t="s">
        <v>49</v>
      </c>
      <c r="W1307" t="s">
        <v>43</v>
      </c>
      <c r="X1307">
        <f>YEAR(Table1[[#This Row],[BookingDate]])</f>
        <v>2024</v>
      </c>
      <c r="Y1307" t="str">
        <f>TEXT(Table1[[#This Row],[BookingDate]],"mmm")</f>
        <v>Nov</v>
      </c>
      <c r="Z1307" t="str">
        <f>TEXT(Table1[[#This Row],[BookingDate]],"mmm-yyy")</f>
        <v>Nov-2024</v>
      </c>
      <c r="AA1307" t="str">
        <f>IF(Table1[[#This Row],[ResolutionHours]]="","Pending",IF(Table1[[#This Row],[ResolutionHours]]&lt;=4,"0-4 Hours",IF(Table1[[#This Row],[ResolutionHours]]&lt;=8,"5-8 Hours",IF(Table1[[#This Row],[ResolutionHours]]&lt;=24,"9-24 Hours",IF(Table1[[#This Row],[ResolutionHours]]&lt;=48,"25-48 Hours","48+ Hours")))))</f>
        <v>9-24 Hours</v>
      </c>
      <c r="AB1307">
        <f>IF(Table1[[#This Row],[ResolutionHours]]="","",Table1[[#This Row],[ResolutionHours]]-Table1[[#This Row],[SLATargetHours]])</f>
        <v>-1.2899999999999991</v>
      </c>
    </row>
    <row r="1308" spans="1:28" x14ac:dyDescent="0.25">
      <c r="A1308" t="s">
        <v>747</v>
      </c>
      <c r="B1308" t="s">
        <v>35</v>
      </c>
      <c r="C1308" s="1">
        <v>45609.178518518522</v>
      </c>
      <c r="D1308" t="s">
        <v>36</v>
      </c>
      <c r="E1308" t="s">
        <v>52</v>
      </c>
      <c r="F1308" t="s">
        <v>90</v>
      </c>
      <c r="G1308" t="s">
        <v>39</v>
      </c>
      <c r="H1308" t="s">
        <v>136</v>
      </c>
      <c r="I1308" t="s">
        <v>55</v>
      </c>
      <c r="J1308" t="s">
        <v>106</v>
      </c>
      <c r="K1308">
        <v>48</v>
      </c>
      <c r="L1308">
        <v>0.6</v>
      </c>
      <c r="N1308" s="1"/>
      <c r="O1308" t="s">
        <v>57</v>
      </c>
      <c r="P1308">
        <v>9907.7199999999993</v>
      </c>
      <c r="Q1308" t="s">
        <v>66</v>
      </c>
      <c r="R1308" t="s">
        <v>67</v>
      </c>
      <c r="S1308" t="s">
        <v>68</v>
      </c>
      <c r="T1308" t="s">
        <v>121</v>
      </c>
      <c r="U1308" t="s">
        <v>49</v>
      </c>
      <c r="V1308" t="s">
        <v>49</v>
      </c>
      <c r="W1308" t="s">
        <v>57</v>
      </c>
      <c r="X1308">
        <f>YEAR(Table1[[#This Row],[BookingDate]])</f>
        <v>2024</v>
      </c>
      <c r="Y1308" t="str">
        <f>TEXT(Table1[[#This Row],[BookingDate]],"mmm")</f>
        <v>Nov</v>
      </c>
      <c r="Z1308" t="str">
        <f>TEXT(Table1[[#This Row],[BookingDate]],"mmm-yyy")</f>
        <v>Nov-2024</v>
      </c>
      <c r="AA1308" t="str">
        <f>IF(Table1[[#This Row],[ResolutionHours]]="","Pending",IF(Table1[[#This Row],[ResolutionHours]]&lt;=4,"0-4 Hours",IF(Table1[[#This Row],[ResolutionHours]]&lt;=8,"5-8 Hours",IF(Table1[[#This Row],[ResolutionHours]]&lt;=24,"9-24 Hours",IF(Table1[[#This Row],[ResolutionHours]]&lt;=48,"25-48 Hours","48+ Hours")))))</f>
        <v>Pending</v>
      </c>
      <c r="AB1308" t="str">
        <f>IF(Table1[[#This Row],[ResolutionHours]]="","",Table1[[#This Row],[ResolutionHours]]-Table1[[#This Row],[SLATargetHours]])</f>
        <v/>
      </c>
    </row>
    <row r="1309" spans="1:28" x14ac:dyDescent="0.25">
      <c r="A1309" t="s">
        <v>269</v>
      </c>
      <c r="B1309" t="s">
        <v>35</v>
      </c>
      <c r="C1309" s="1">
        <v>45609.485578703701</v>
      </c>
      <c r="D1309" t="s">
        <v>104</v>
      </c>
      <c r="E1309" t="s">
        <v>77</v>
      </c>
      <c r="F1309" t="s">
        <v>90</v>
      </c>
      <c r="G1309" t="s">
        <v>39</v>
      </c>
      <c r="H1309" t="s">
        <v>40</v>
      </c>
      <c r="I1309" t="s">
        <v>73</v>
      </c>
      <c r="J1309" t="s">
        <v>83</v>
      </c>
      <c r="K1309">
        <v>8</v>
      </c>
      <c r="L1309">
        <v>0.77</v>
      </c>
      <c r="M1309">
        <v>11.45</v>
      </c>
      <c r="N1309" s="1">
        <v>45609.962848726849</v>
      </c>
      <c r="O1309" t="s">
        <v>128</v>
      </c>
      <c r="P1309">
        <v>11.45</v>
      </c>
      <c r="Q1309" t="s">
        <v>58</v>
      </c>
      <c r="R1309" t="s">
        <v>67</v>
      </c>
      <c r="S1309" t="s">
        <v>79</v>
      </c>
      <c r="T1309" t="s">
        <v>85</v>
      </c>
      <c r="U1309" t="s">
        <v>49</v>
      </c>
      <c r="V1309" t="s">
        <v>49</v>
      </c>
      <c r="W1309" t="s">
        <v>128</v>
      </c>
      <c r="X1309">
        <f>YEAR(Table1[[#This Row],[BookingDate]])</f>
        <v>2024</v>
      </c>
      <c r="Y1309" t="str">
        <f>TEXT(Table1[[#This Row],[BookingDate]],"mmm")</f>
        <v>Nov</v>
      </c>
      <c r="Z1309" t="str">
        <f>TEXT(Table1[[#This Row],[BookingDate]],"mmm-yyy")</f>
        <v>Nov-2024</v>
      </c>
      <c r="AA1309" t="str">
        <f>IF(Table1[[#This Row],[ResolutionHours]]="","Pending",IF(Table1[[#This Row],[ResolutionHours]]&lt;=4,"0-4 Hours",IF(Table1[[#This Row],[ResolutionHours]]&lt;=8,"5-8 Hours",IF(Table1[[#This Row],[ResolutionHours]]&lt;=24,"9-24 Hours",IF(Table1[[#This Row],[ResolutionHours]]&lt;=48,"25-48 Hours","48+ Hours")))))</f>
        <v>9-24 Hours</v>
      </c>
      <c r="AB1309">
        <f>IF(Table1[[#This Row],[ResolutionHours]]="","",Table1[[#This Row],[ResolutionHours]]-Table1[[#This Row],[SLATargetHours]])</f>
        <v>3.4499999999999993</v>
      </c>
    </row>
    <row r="1310" spans="1:28" x14ac:dyDescent="0.25">
      <c r="A1310" t="s">
        <v>2818</v>
      </c>
      <c r="B1310" t="s">
        <v>2126</v>
      </c>
      <c r="C1310" s="1">
        <v>45609.965150462973</v>
      </c>
      <c r="D1310" t="s">
        <v>36</v>
      </c>
      <c r="E1310" t="s">
        <v>2134</v>
      </c>
      <c r="F1310" t="s">
        <v>126</v>
      </c>
      <c r="G1310" t="s">
        <v>2128</v>
      </c>
      <c r="H1310" t="s">
        <v>63</v>
      </c>
      <c r="I1310" t="s">
        <v>73</v>
      </c>
      <c r="J1310" t="s">
        <v>118</v>
      </c>
      <c r="K1310">
        <v>48</v>
      </c>
      <c r="L1310">
        <v>1.1000000000000001</v>
      </c>
      <c r="N1310" s="1"/>
      <c r="O1310" t="s">
        <v>57</v>
      </c>
      <c r="P1310">
        <v>9888.84</v>
      </c>
      <c r="Q1310" t="s">
        <v>44</v>
      </c>
      <c r="R1310" t="s">
        <v>59</v>
      </c>
      <c r="S1310" t="s">
        <v>96</v>
      </c>
      <c r="T1310" t="s">
        <v>61</v>
      </c>
      <c r="U1310" t="s">
        <v>49</v>
      </c>
      <c r="V1310" t="s">
        <v>49</v>
      </c>
      <c r="W1310" t="s">
        <v>57</v>
      </c>
      <c r="X1310">
        <f>YEAR(Table1[[#This Row],[BookingDate]])</f>
        <v>2024</v>
      </c>
      <c r="Y1310" t="str">
        <f>TEXT(Table1[[#This Row],[BookingDate]],"mmm")</f>
        <v>Nov</v>
      </c>
      <c r="Z1310" t="str">
        <f>TEXT(Table1[[#This Row],[BookingDate]],"mmm-yyy")</f>
        <v>Nov-2024</v>
      </c>
      <c r="AA1310" t="str">
        <f>IF(Table1[[#This Row],[ResolutionHours]]="","Pending",IF(Table1[[#This Row],[ResolutionHours]]&lt;=4,"0-4 Hours",IF(Table1[[#This Row],[ResolutionHours]]&lt;=8,"5-8 Hours",IF(Table1[[#This Row],[ResolutionHours]]&lt;=24,"9-24 Hours",IF(Table1[[#This Row],[ResolutionHours]]&lt;=48,"25-48 Hours","48+ Hours")))))</f>
        <v>Pending</v>
      </c>
      <c r="AB1310" t="str">
        <f>IF(Table1[[#This Row],[ResolutionHours]]="","",Table1[[#This Row],[ResolutionHours]]-Table1[[#This Row],[SLATargetHours]])</f>
        <v/>
      </c>
    </row>
    <row r="1311" spans="1:28" x14ac:dyDescent="0.25">
      <c r="A1311" t="s">
        <v>2990</v>
      </c>
      <c r="B1311" t="s">
        <v>2126</v>
      </c>
      <c r="C1311" s="1">
        <v>45609.982604166667</v>
      </c>
      <c r="D1311" t="s">
        <v>36</v>
      </c>
      <c r="E1311" t="s">
        <v>2163</v>
      </c>
      <c r="F1311" t="s">
        <v>38</v>
      </c>
      <c r="G1311" t="s">
        <v>2128</v>
      </c>
      <c r="H1311" t="s">
        <v>40</v>
      </c>
      <c r="I1311" t="s">
        <v>41</v>
      </c>
      <c r="J1311" t="s">
        <v>88</v>
      </c>
      <c r="K1311">
        <v>48</v>
      </c>
      <c r="L1311">
        <v>2.17</v>
      </c>
      <c r="M1311">
        <v>3.88</v>
      </c>
      <c r="N1311" s="1">
        <v>45610.14422858796</v>
      </c>
      <c r="O1311" t="s">
        <v>43</v>
      </c>
      <c r="P1311">
        <v>3.88</v>
      </c>
      <c r="Q1311" t="s">
        <v>58</v>
      </c>
      <c r="R1311" t="s">
        <v>59</v>
      </c>
      <c r="S1311" t="s">
        <v>79</v>
      </c>
      <c r="T1311" t="s">
        <v>69</v>
      </c>
      <c r="U1311" t="s">
        <v>49</v>
      </c>
      <c r="V1311" t="s">
        <v>49</v>
      </c>
      <c r="W1311" t="s">
        <v>43</v>
      </c>
      <c r="X1311">
        <f>YEAR(Table1[[#This Row],[BookingDate]])</f>
        <v>2024</v>
      </c>
      <c r="Y1311" t="str">
        <f>TEXT(Table1[[#This Row],[BookingDate]],"mmm")</f>
        <v>Nov</v>
      </c>
      <c r="Z1311" t="str">
        <f>TEXT(Table1[[#This Row],[BookingDate]],"mmm-yyy")</f>
        <v>Nov-2024</v>
      </c>
      <c r="AA1311" t="str">
        <f>IF(Table1[[#This Row],[ResolutionHours]]="","Pending",IF(Table1[[#This Row],[ResolutionHours]]&lt;=4,"0-4 Hours",IF(Table1[[#This Row],[ResolutionHours]]&lt;=8,"5-8 Hours",IF(Table1[[#This Row],[ResolutionHours]]&lt;=24,"9-24 Hours",IF(Table1[[#This Row],[ResolutionHours]]&lt;=48,"25-48 Hours","48+ Hours")))))</f>
        <v>0-4 Hours</v>
      </c>
      <c r="AB1311">
        <f>IF(Table1[[#This Row],[ResolutionHours]]="","",Table1[[#This Row],[ResolutionHours]]-Table1[[#This Row],[SLATargetHours]])</f>
        <v>-44.12</v>
      </c>
    </row>
    <row r="1312" spans="1:28" x14ac:dyDescent="0.25">
      <c r="A1312" t="s">
        <v>468</v>
      </c>
      <c r="B1312" t="s">
        <v>35</v>
      </c>
      <c r="C1312" s="1">
        <v>45610.055937500001</v>
      </c>
      <c r="D1312" t="s">
        <v>108</v>
      </c>
      <c r="E1312" t="s">
        <v>81</v>
      </c>
      <c r="F1312" t="s">
        <v>130</v>
      </c>
      <c r="G1312" t="s">
        <v>39</v>
      </c>
      <c r="H1312" t="s">
        <v>136</v>
      </c>
      <c r="I1312" t="s">
        <v>73</v>
      </c>
      <c r="J1312" t="s">
        <v>160</v>
      </c>
      <c r="K1312">
        <v>4</v>
      </c>
      <c r="L1312">
        <v>0.1</v>
      </c>
      <c r="N1312" s="1"/>
      <c r="O1312" t="s">
        <v>57</v>
      </c>
      <c r="P1312">
        <v>9886.66</v>
      </c>
      <c r="Q1312" t="s">
        <v>111</v>
      </c>
      <c r="R1312" t="s">
        <v>92</v>
      </c>
      <c r="S1312" t="s">
        <v>79</v>
      </c>
      <c r="T1312" t="s">
        <v>69</v>
      </c>
      <c r="U1312" t="s">
        <v>49</v>
      </c>
      <c r="V1312" t="s">
        <v>49</v>
      </c>
      <c r="W1312" t="s">
        <v>57</v>
      </c>
      <c r="X1312">
        <f>YEAR(Table1[[#This Row],[BookingDate]])</f>
        <v>2024</v>
      </c>
      <c r="Y1312" t="str">
        <f>TEXT(Table1[[#This Row],[BookingDate]],"mmm")</f>
        <v>Nov</v>
      </c>
      <c r="Z1312" t="str">
        <f>TEXT(Table1[[#This Row],[BookingDate]],"mmm-yyy")</f>
        <v>Nov-2024</v>
      </c>
      <c r="AA1312" t="str">
        <f>IF(Table1[[#This Row],[ResolutionHours]]="","Pending",IF(Table1[[#This Row],[ResolutionHours]]&lt;=4,"0-4 Hours",IF(Table1[[#This Row],[ResolutionHours]]&lt;=8,"5-8 Hours",IF(Table1[[#This Row],[ResolutionHours]]&lt;=24,"9-24 Hours",IF(Table1[[#This Row],[ResolutionHours]]&lt;=48,"25-48 Hours","48+ Hours")))))</f>
        <v>Pending</v>
      </c>
      <c r="AB1312" t="str">
        <f>IF(Table1[[#This Row],[ResolutionHours]]="","",Table1[[#This Row],[ResolutionHours]]-Table1[[#This Row],[SLATargetHours]])</f>
        <v/>
      </c>
    </row>
    <row r="1313" spans="1:28" x14ac:dyDescent="0.25">
      <c r="A1313" t="s">
        <v>205</v>
      </c>
      <c r="B1313" t="s">
        <v>35</v>
      </c>
      <c r="C1313" s="1">
        <v>45610.143368055556</v>
      </c>
      <c r="D1313" t="s">
        <v>36</v>
      </c>
      <c r="E1313" t="s">
        <v>123</v>
      </c>
      <c r="F1313" t="s">
        <v>90</v>
      </c>
      <c r="G1313" t="s">
        <v>39</v>
      </c>
      <c r="H1313" t="s">
        <v>40</v>
      </c>
      <c r="I1313" t="s">
        <v>73</v>
      </c>
      <c r="J1313" t="s">
        <v>110</v>
      </c>
      <c r="K1313">
        <v>48</v>
      </c>
      <c r="L1313">
        <v>11.68</v>
      </c>
      <c r="M1313">
        <v>23.01</v>
      </c>
      <c r="N1313" s="1">
        <v>45611.102316053242</v>
      </c>
      <c r="O1313" t="s">
        <v>43</v>
      </c>
      <c r="P1313">
        <v>23.01</v>
      </c>
      <c r="Q1313" t="s">
        <v>44</v>
      </c>
      <c r="R1313" t="s">
        <v>59</v>
      </c>
      <c r="S1313" t="s">
        <v>68</v>
      </c>
      <c r="T1313" t="s">
        <v>69</v>
      </c>
      <c r="U1313" t="s">
        <v>49</v>
      </c>
      <c r="V1313" t="s">
        <v>49</v>
      </c>
      <c r="W1313" t="s">
        <v>43</v>
      </c>
      <c r="X1313">
        <f>YEAR(Table1[[#This Row],[BookingDate]])</f>
        <v>2024</v>
      </c>
      <c r="Y1313" t="str">
        <f>TEXT(Table1[[#This Row],[BookingDate]],"mmm")</f>
        <v>Nov</v>
      </c>
      <c r="Z1313" t="str">
        <f>TEXT(Table1[[#This Row],[BookingDate]],"mmm-yyy")</f>
        <v>Nov-2024</v>
      </c>
      <c r="AA1313" t="str">
        <f>IF(Table1[[#This Row],[ResolutionHours]]="","Pending",IF(Table1[[#This Row],[ResolutionHours]]&lt;=4,"0-4 Hours",IF(Table1[[#This Row],[ResolutionHours]]&lt;=8,"5-8 Hours",IF(Table1[[#This Row],[ResolutionHours]]&lt;=24,"9-24 Hours",IF(Table1[[#This Row],[ResolutionHours]]&lt;=48,"25-48 Hours","48+ Hours")))))</f>
        <v>9-24 Hours</v>
      </c>
      <c r="AB1313">
        <f>IF(Table1[[#This Row],[ResolutionHours]]="","",Table1[[#This Row],[ResolutionHours]]-Table1[[#This Row],[SLATargetHours]])</f>
        <v>-24.99</v>
      </c>
    </row>
    <row r="1314" spans="1:28" x14ac:dyDescent="0.25">
      <c r="A1314" t="s">
        <v>1205</v>
      </c>
      <c r="B1314" t="s">
        <v>1116</v>
      </c>
      <c r="C1314" s="1">
        <v>45610.700844907413</v>
      </c>
      <c r="D1314" t="s">
        <v>36</v>
      </c>
      <c r="E1314" t="s">
        <v>1126</v>
      </c>
      <c r="F1314" t="s">
        <v>90</v>
      </c>
      <c r="G1314" t="s">
        <v>1118</v>
      </c>
      <c r="H1314" t="s">
        <v>40</v>
      </c>
      <c r="I1314" t="s">
        <v>46</v>
      </c>
      <c r="J1314" t="s">
        <v>56</v>
      </c>
      <c r="K1314">
        <v>48</v>
      </c>
      <c r="L1314">
        <v>4.18</v>
      </c>
      <c r="M1314">
        <v>71.52</v>
      </c>
      <c r="N1314" s="1">
        <v>45613.680985254628</v>
      </c>
      <c r="O1314" t="s">
        <v>128</v>
      </c>
      <c r="P1314">
        <v>71.52</v>
      </c>
      <c r="Q1314" t="s">
        <v>66</v>
      </c>
      <c r="R1314" t="s">
        <v>59</v>
      </c>
      <c r="S1314" t="s">
        <v>60</v>
      </c>
      <c r="T1314" t="s">
        <v>47</v>
      </c>
      <c r="U1314" t="s">
        <v>49</v>
      </c>
      <c r="V1314" t="s">
        <v>48</v>
      </c>
      <c r="W1314" t="s">
        <v>128</v>
      </c>
      <c r="X1314">
        <f>YEAR(Table1[[#This Row],[BookingDate]])</f>
        <v>2024</v>
      </c>
      <c r="Y1314" t="str">
        <f>TEXT(Table1[[#This Row],[BookingDate]],"mmm")</f>
        <v>Nov</v>
      </c>
      <c r="Z1314" t="str">
        <f>TEXT(Table1[[#This Row],[BookingDate]],"mmm-yyy")</f>
        <v>Nov-2024</v>
      </c>
      <c r="AA1314" t="str">
        <f>IF(Table1[[#This Row],[ResolutionHours]]="","Pending",IF(Table1[[#This Row],[ResolutionHours]]&lt;=4,"0-4 Hours",IF(Table1[[#This Row],[ResolutionHours]]&lt;=8,"5-8 Hours",IF(Table1[[#This Row],[ResolutionHours]]&lt;=24,"9-24 Hours",IF(Table1[[#This Row],[ResolutionHours]]&lt;=48,"25-48 Hours","48+ Hours")))))</f>
        <v>48+ Hours</v>
      </c>
      <c r="AB1314">
        <f>IF(Table1[[#This Row],[ResolutionHours]]="","",Table1[[#This Row],[ResolutionHours]]-Table1[[#This Row],[SLATargetHours]])</f>
        <v>23.519999999999996</v>
      </c>
    </row>
    <row r="1315" spans="1:28" x14ac:dyDescent="0.25">
      <c r="A1315" t="s">
        <v>1931</v>
      </c>
      <c r="B1315" t="s">
        <v>1116</v>
      </c>
      <c r="C1315" s="1">
        <v>45610.727905092594</v>
      </c>
      <c r="D1315" t="s">
        <v>51</v>
      </c>
      <c r="E1315" t="s">
        <v>1117</v>
      </c>
      <c r="F1315" t="s">
        <v>130</v>
      </c>
      <c r="G1315" t="s">
        <v>1118</v>
      </c>
      <c r="H1315" t="s">
        <v>109</v>
      </c>
      <c r="I1315" t="s">
        <v>64</v>
      </c>
      <c r="J1315" t="s">
        <v>106</v>
      </c>
      <c r="K1315">
        <v>24</v>
      </c>
      <c r="L1315">
        <v>1.63</v>
      </c>
      <c r="M1315">
        <v>10.83</v>
      </c>
      <c r="N1315" s="1">
        <v>45611.179019756943</v>
      </c>
      <c r="O1315" t="s">
        <v>43</v>
      </c>
      <c r="P1315">
        <v>10.83</v>
      </c>
      <c r="Q1315" t="s">
        <v>66</v>
      </c>
      <c r="R1315" t="s">
        <v>45</v>
      </c>
      <c r="S1315" t="s">
        <v>79</v>
      </c>
      <c r="T1315" t="s">
        <v>75</v>
      </c>
      <c r="U1315" t="s">
        <v>49</v>
      </c>
      <c r="V1315" t="s">
        <v>49</v>
      </c>
      <c r="W1315" t="s">
        <v>43</v>
      </c>
      <c r="X1315">
        <f>YEAR(Table1[[#This Row],[BookingDate]])</f>
        <v>2024</v>
      </c>
      <c r="Y1315" t="str">
        <f>TEXT(Table1[[#This Row],[BookingDate]],"mmm")</f>
        <v>Nov</v>
      </c>
      <c r="Z1315" t="str">
        <f>TEXT(Table1[[#This Row],[BookingDate]],"mmm-yyy")</f>
        <v>Nov-2024</v>
      </c>
      <c r="AA1315" t="str">
        <f>IF(Table1[[#This Row],[ResolutionHours]]="","Pending",IF(Table1[[#This Row],[ResolutionHours]]&lt;=4,"0-4 Hours",IF(Table1[[#This Row],[ResolutionHours]]&lt;=8,"5-8 Hours",IF(Table1[[#This Row],[ResolutionHours]]&lt;=24,"9-24 Hours",IF(Table1[[#This Row],[ResolutionHours]]&lt;=48,"25-48 Hours","48+ Hours")))))</f>
        <v>9-24 Hours</v>
      </c>
      <c r="AB1315">
        <f>IF(Table1[[#This Row],[ResolutionHours]]="","",Table1[[#This Row],[ResolutionHours]]-Table1[[#This Row],[SLATargetHours]])</f>
        <v>-13.17</v>
      </c>
    </row>
    <row r="1316" spans="1:28" x14ac:dyDescent="0.25">
      <c r="A1316" t="s">
        <v>1512</v>
      </c>
      <c r="B1316" t="s">
        <v>1116</v>
      </c>
      <c r="C1316" s="1">
        <v>45610.769004629627</v>
      </c>
      <c r="D1316" t="s">
        <v>36</v>
      </c>
      <c r="E1316" t="s">
        <v>1129</v>
      </c>
      <c r="F1316" t="s">
        <v>95</v>
      </c>
      <c r="G1316" t="s">
        <v>1118</v>
      </c>
      <c r="H1316" t="s">
        <v>40</v>
      </c>
      <c r="I1316" t="s">
        <v>41</v>
      </c>
      <c r="J1316" t="s">
        <v>160</v>
      </c>
      <c r="K1316">
        <v>48</v>
      </c>
      <c r="L1316">
        <v>1.68</v>
      </c>
      <c r="M1316">
        <v>12.41</v>
      </c>
      <c r="N1316" s="1">
        <v>45611.286113819442</v>
      </c>
      <c r="O1316" t="s">
        <v>43</v>
      </c>
      <c r="P1316">
        <v>12.41</v>
      </c>
      <c r="Q1316" t="s">
        <v>44</v>
      </c>
      <c r="R1316" t="s">
        <v>114</v>
      </c>
      <c r="S1316" t="s">
        <v>79</v>
      </c>
      <c r="T1316" t="s">
        <v>69</v>
      </c>
      <c r="U1316" t="s">
        <v>49</v>
      </c>
      <c r="V1316" t="s">
        <v>49</v>
      </c>
      <c r="W1316" t="s">
        <v>43</v>
      </c>
      <c r="X1316">
        <f>YEAR(Table1[[#This Row],[BookingDate]])</f>
        <v>2024</v>
      </c>
      <c r="Y1316" t="str">
        <f>TEXT(Table1[[#This Row],[BookingDate]],"mmm")</f>
        <v>Nov</v>
      </c>
      <c r="Z1316" t="str">
        <f>TEXT(Table1[[#This Row],[BookingDate]],"mmm-yyy")</f>
        <v>Nov-2024</v>
      </c>
      <c r="AA1316" t="str">
        <f>IF(Table1[[#This Row],[ResolutionHours]]="","Pending",IF(Table1[[#This Row],[ResolutionHours]]&lt;=4,"0-4 Hours",IF(Table1[[#This Row],[ResolutionHours]]&lt;=8,"5-8 Hours",IF(Table1[[#This Row],[ResolutionHours]]&lt;=24,"9-24 Hours",IF(Table1[[#This Row],[ResolutionHours]]&lt;=48,"25-48 Hours","48+ Hours")))))</f>
        <v>9-24 Hours</v>
      </c>
      <c r="AB1316">
        <f>IF(Table1[[#This Row],[ResolutionHours]]="","",Table1[[#This Row],[ResolutionHours]]-Table1[[#This Row],[SLATargetHours]])</f>
        <v>-35.590000000000003</v>
      </c>
    </row>
    <row r="1317" spans="1:28" x14ac:dyDescent="0.25">
      <c r="A1317" t="s">
        <v>2391</v>
      </c>
      <c r="B1317" t="s">
        <v>2126</v>
      </c>
      <c r="C1317" s="1">
        <v>45610.940185185187</v>
      </c>
      <c r="D1317" t="s">
        <v>51</v>
      </c>
      <c r="E1317" t="s">
        <v>2130</v>
      </c>
      <c r="F1317" t="s">
        <v>38</v>
      </c>
      <c r="G1317" t="s">
        <v>2128</v>
      </c>
      <c r="H1317" t="s">
        <v>40</v>
      </c>
      <c r="I1317" t="s">
        <v>41</v>
      </c>
      <c r="J1317" t="s">
        <v>134</v>
      </c>
      <c r="K1317">
        <v>24</v>
      </c>
      <c r="L1317">
        <v>0.34</v>
      </c>
      <c r="M1317">
        <v>12.58</v>
      </c>
      <c r="N1317" s="1">
        <v>45611.464259479173</v>
      </c>
      <c r="O1317" t="s">
        <v>43</v>
      </c>
      <c r="P1317">
        <v>12.58</v>
      </c>
      <c r="Q1317" t="s">
        <v>58</v>
      </c>
      <c r="R1317" t="s">
        <v>59</v>
      </c>
      <c r="S1317" t="s">
        <v>46</v>
      </c>
      <c r="T1317" t="s">
        <v>61</v>
      </c>
      <c r="U1317" t="s">
        <v>49</v>
      </c>
      <c r="V1317" t="s">
        <v>49</v>
      </c>
      <c r="W1317" t="s">
        <v>43</v>
      </c>
      <c r="X1317">
        <f>YEAR(Table1[[#This Row],[BookingDate]])</f>
        <v>2024</v>
      </c>
      <c r="Y1317" t="str">
        <f>TEXT(Table1[[#This Row],[BookingDate]],"mmm")</f>
        <v>Nov</v>
      </c>
      <c r="Z1317" t="str">
        <f>TEXT(Table1[[#This Row],[BookingDate]],"mmm-yyy")</f>
        <v>Nov-2024</v>
      </c>
      <c r="AA1317" t="str">
        <f>IF(Table1[[#This Row],[ResolutionHours]]="","Pending",IF(Table1[[#This Row],[ResolutionHours]]&lt;=4,"0-4 Hours",IF(Table1[[#This Row],[ResolutionHours]]&lt;=8,"5-8 Hours",IF(Table1[[#This Row],[ResolutionHours]]&lt;=24,"9-24 Hours",IF(Table1[[#This Row],[ResolutionHours]]&lt;=48,"25-48 Hours","48+ Hours")))))</f>
        <v>9-24 Hours</v>
      </c>
      <c r="AB1317">
        <f>IF(Table1[[#This Row],[ResolutionHours]]="","",Table1[[#This Row],[ResolutionHours]]-Table1[[#This Row],[SLATargetHours]])</f>
        <v>-11.42</v>
      </c>
    </row>
    <row r="1318" spans="1:28" x14ac:dyDescent="0.25">
      <c r="A1318" t="s">
        <v>254</v>
      </c>
      <c r="B1318" t="s">
        <v>35</v>
      </c>
      <c r="C1318" s="1">
        <v>45611.240405092591</v>
      </c>
      <c r="D1318" t="s">
        <v>104</v>
      </c>
      <c r="E1318" t="s">
        <v>102</v>
      </c>
      <c r="F1318" t="s">
        <v>72</v>
      </c>
      <c r="G1318" t="s">
        <v>39</v>
      </c>
      <c r="H1318" t="s">
        <v>54</v>
      </c>
      <c r="I1318" t="s">
        <v>64</v>
      </c>
      <c r="J1318" t="s">
        <v>165</v>
      </c>
      <c r="K1318">
        <v>8</v>
      </c>
      <c r="L1318">
        <v>0.85</v>
      </c>
      <c r="N1318" s="1"/>
      <c r="O1318" t="s">
        <v>57</v>
      </c>
      <c r="P1318">
        <v>9858.23</v>
      </c>
      <c r="Q1318" t="s">
        <v>58</v>
      </c>
      <c r="R1318" t="s">
        <v>114</v>
      </c>
      <c r="S1318" t="s">
        <v>46</v>
      </c>
      <c r="T1318" t="s">
        <v>93</v>
      </c>
      <c r="U1318" t="s">
        <v>49</v>
      </c>
      <c r="V1318" t="s">
        <v>49</v>
      </c>
      <c r="W1318" t="s">
        <v>57</v>
      </c>
      <c r="X1318">
        <f>YEAR(Table1[[#This Row],[BookingDate]])</f>
        <v>2024</v>
      </c>
      <c r="Y1318" t="str">
        <f>TEXT(Table1[[#This Row],[BookingDate]],"mmm")</f>
        <v>Nov</v>
      </c>
      <c r="Z1318" t="str">
        <f>TEXT(Table1[[#This Row],[BookingDate]],"mmm-yyy")</f>
        <v>Nov-2024</v>
      </c>
      <c r="AA1318" t="str">
        <f>IF(Table1[[#This Row],[ResolutionHours]]="","Pending",IF(Table1[[#This Row],[ResolutionHours]]&lt;=4,"0-4 Hours",IF(Table1[[#This Row],[ResolutionHours]]&lt;=8,"5-8 Hours",IF(Table1[[#This Row],[ResolutionHours]]&lt;=24,"9-24 Hours",IF(Table1[[#This Row],[ResolutionHours]]&lt;=48,"25-48 Hours","48+ Hours")))))</f>
        <v>Pending</v>
      </c>
      <c r="AB1318" t="str">
        <f>IF(Table1[[#This Row],[ResolutionHours]]="","",Table1[[#This Row],[ResolutionHours]]-Table1[[#This Row],[SLATargetHours]])</f>
        <v/>
      </c>
    </row>
    <row r="1319" spans="1:28" x14ac:dyDescent="0.25">
      <c r="A1319" t="s">
        <v>196</v>
      </c>
      <c r="B1319" t="s">
        <v>35</v>
      </c>
      <c r="C1319" s="1">
        <v>45611.55804398148</v>
      </c>
      <c r="D1319" t="s">
        <v>104</v>
      </c>
      <c r="E1319" t="s">
        <v>81</v>
      </c>
      <c r="F1319" t="s">
        <v>72</v>
      </c>
      <c r="G1319" t="s">
        <v>39</v>
      </c>
      <c r="H1319" t="s">
        <v>63</v>
      </c>
      <c r="I1319" t="s">
        <v>64</v>
      </c>
      <c r="J1319" t="s">
        <v>157</v>
      </c>
      <c r="K1319">
        <v>8</v>
      </c>
      <c r="L1319">
        <v>0.75</v>
      </c>
      <c r="N1319" s="1"/>
      <c r="O1319" t="s">
        <v>57</v>
      </c>
      <c r="P1319">
        <v>9850.61</v>
      </c>
      <c r="Q1319" t="s">
        <v>58</v>
      </c>
      <c r="R1319" t="s">
        <v>67</v>
      </c>
      <c r="S1319" t="s">
        <v>46</v>
      </c>
      <c r="T1319" t="s">
        <v>93</v>
      </c>
      <c r="U1319" t="s">
        <v>49</v>
      </c>
      <c r="V1319" t="s">
        <v>49</v>
      </c>
      <c r="W1319" t="s">
        <v>57</v>
      </c>
      <c r="X1319">
        <f>YEAR(Table1[[#This Row],[BookingDate]])</f>
        <v>2024</v>
      </c>
      <c r="Y1319" t="str">
        <f>TEXT(Table1[[#This Row],[BookingDate]],"mmm")</f>
        <v>Nov</v>
      </c>
      <c r="Z1319" t="str">
        <f>TEXT(Table1[[#This Row],[BookingDate]],"mmm-yyy")</f>
        <v>Nov-2024</v>
      </c>
      <c r="AA1319" t="str">
        <f>IF(Table1[[#This Row],[ResolutionHours]]="","Pending",IF(Table1[[#This Row],[ResolutionHours]]&lt;=4,"0-4 Hours",IF(Table1[[#This Row],[ResolutionHours]]&lt;=8,"5-8 Hours",IF(Table1[[#This Row],[ResolutionHours]]&lt;=24,"9-24 Hours",IF(Table1[[#This Row],[ResolutionHours]]&lt;=48,"25-48 Hours","48+ Hours")))))</f>
        <v>Pending</v>
      </c>
      <c r="AB1319" t="str">
        <f>IF(Table1[[#This Row],[ResolutionHours]]="","",Table1[[#This Row],[ResolutionHours]]-Table1[[#This Row],[SLATargetHours]])</f>
        <v/>
      </c>
    </row>
    <row r="1320" spans="1:28" x14ac:dyDescent="0.25">
      <c r="A1320" t="s">
        <v>1749</v>
      </c>
      <c r="B1320" t="s">
        <v>1116</v>
      </c>
      <c r="C1320" s="1">
        <v>45611.629560185182</v>
      </c>
      <c r="D1320" t="s">
        <v>87</v>
      </c>
      <c r="E1320" t="s">
        <v>1126</v>
      </c>
      <c r="F1320" t="s">
        <v>53</v>
      </c>
      <c r="G1320" t="s">
        <v>1118</v>
      </c>
      <c r="H1320" t="s">
        <v>40</v>
      </c>
      <c r="I1320" t="s">
        <v>64</v>
      </c>
      <c r="J1320" t="s">
        <v>157</v>
      </c>
      <c r="K1320">
        <v>72</v>
      </c>
      <c r="L1320">
        <v>5.94</v>
      </c>
      <c r="M1320">
        <v>53.85</v>
      </c>
      <c r="N1320" s="1">
        <v>45613.87317298611</v>
      </c>
      <c r="O1320" t="s">
        <v>43</v>
      </c>
      <c r="P1320">
        <v>53.85</v>
      </c>
      <c r="Q1320" t="s">
        <v>66</v>
      </c>
      <c r="R1320" t="s">
        <v>114</v>
      </c>
      <c r="S1320" t="s">
        <v>60</v>
      </c>
      <c r="T1320" t="s">
        <v>61</v>
      </c>
      <c r="U1320" t="s">
        <v>49</v>
      </c>
      <c r="V1320" t="s">
        <v>49</v>
      </c>
      <c r="W1320" t="s">
        <v>43</v>
      </c>
      <c r="X1320">
        <f>YEAR(Table1[[#This Row],[BookingDate]])</f>
        <v>2024</v>
      </c>
      <c r="Y1320" t="str">
        <f>TEXT(Table1[[#This Row],[BookingDate]],"mmm")</f>
        <v>Nov</v>
      </c>
      <c r="Z1320" t="str">
        <f>TEXT(Table1[[#This Row],[BookingDate]],"mmm-yyy")</f>
        <v>Nov-2024</v>
      </c>
      <c r="AA1320" t="str">
        <f>IF(Table1[[#This Row],[ResolutionHours]]="","Pending",IF(Table1[[#This Row],[ResolutionHours]]&lt;=4,"0-4 Hours",IF(Table1[[#This Row],[ResolutionHours]]&lt;=8,"5-8 Hours",IF(Table1[[#This Row],[ResolutionHours]]&lt;=24,"9-24 Hours",IF(Table1[[#This Row],[ResolutionHours]]&lt;=48,"25-48 Hours","48+ Hours")))))</f>
        <v>48+ Hours</v>
      </c>
      <c r="AB1320">
        <f>IF(Table1[[#This Row],[ResolutionHours]]="","",Table1[[#This Row],[ResolutionHours]]-Table1[[#This Row],[SLATargetHours]])</f>
        <v>-18.149999999999999</v>
      </c>
    </row>
    <row r="1321" spans="1:28" x14ac:dyDescent="0.25">
      <c r="A1321" t="s">
        <v>870</v>
      </c>
      <c r="B1321" t="s">
        <v>35</v>
      </c>
      <c r="C1321" s="1">
        <v>45612.107835648138</v>
      </c>
      <c r="D1321" t="s">
        <v>104</v>
      </c>
      <c r="E1321" t="s">
        <v>105</v>
      </c>
      <c r="F1321" t="s">
        <v>130</v>
      </c>
      <c r="G1321" t="s">
        <v>39</v>
      </c>
      <c r="H1321" t="s">
        <v>54</v>
      </c>
      <c r="I1321" t="s">
        <v>55</v>
      </c>
      <c r="J1321" t="s">
        <v>78</v>
      </c>
      <c r="K1321">
        <v>8</v>
      </c>
      <c r="L1321">
        <v>0.77</v>
      </c>
      <c r="N1321" s="1"/>
      <c r="O1321" t="s">
        <v>57</v>
      </c>
      <c r="P1321">
        <v>9837.41</v>
      </c>
      <c r="Q1321" t="s">
        <v>58</v>
      </c>
      <c r="R1321" t="s">
        <v>67</v>
      </c>
      <c r="S1321" t="s">
        <v>68</v>
      </c>
      <c r="T1321" t="s">
        <v>75</v>
      </c>
      <c r="U1321" t="s">
        <v>49</v>
      </c>
      <c r="V1321" t="s">
        <v>48</v>
      </c>
      <c r="W1321" t="s">
        <v>57</v>
      </c>
      <c r="X1321">
        <f>YEAR(Table1[[#This Row],[BookingDate]])</f>
        <v>2024</v>
      </c>
      <c r="Y1321" t="str">
        <f>TEXT(Table1[[#This Row],[BookingDate]],"mmm")</f>
        <v>Nov</v>
      </c>
      <c r="Z1321" t="str">
        <f>TEXT(Table1[[#This Row],[BookingDate]],"mmm-yyy")</f>
        <v>Nov-2024</v>
      </c>
      <c r="AA1321" t="str">
        <f>IF(Table1[[#This Row],[ResolutionHours]]="","Pending",IF(Table1[[#This Row],[ResolutionHours]]&lt;=4,"0-4 Hours",IF(Table1[[#This Row],[ResolutionHours]]&lt;=8,"5-8 Hours",IF(Table1[[#This Row],[ResolutionHours]]&lt;=24,"9-24 Hours",IF(Table1[[#This Row],[ResolutionHours]]&lt;=48,"25-48 Hours","48+ Hours")))))</f>
        <v>Pending</v>
      </c>
      <c r="AB1321" t="str">
        <f>IF(Table1[[#This Row],[ResolutionHours]]="","",Table1[[#This Row],[ResolutionHours]]-Table1[[#This Row],[SLATargetHours]])</f>
        <v/>
      </c>
    </row>
    <row r="1322" spans="1:28" x14ac:dyDescent="0.25">
      <c r="A1322" t="s">
        <v>2237</v>
      </c>
      <c r="B1322" t="s">
        <v>2126</v>
      </c>
      <c r="C1322" s="1">
        <v>45612.247407407413</v>
      </c>
      <c r="D1322" t="s">
        <v>36</v>
      </c>
      <c r="E1322" t="s">
        <v>2163</v>
      </c>
      <c r="F1322" t="s">
        <v>130</v>
      </c>
      <c r="G1322" t="s">
        <v>2128</v>
      </c>
      <c r="H1322" t="s">
        <v>54</v>
      </c>
      <c r="I1322" t="s">
        <v>82</v>
      </c>
      <c r="J1322" t="s">
        <v>120</v>
      </c>
      <c r="K1322">
        <v>48</v>
      </c>
      <c r="L1322">
        <v>4.25</v>
      </c>
      <c r="N1322" s="1"/>
      <c r="O1322" t="s">
        <v>57</v>
      </c>
      <c r="P1322">
        <v>9834.06</v>
      </c>
      <c r="Q1322" t="s">
        <v>58</v>
      </c>
      <c r="R1322" t="s">
        <v>67</v>
      </c>
      <c r="S1322" t="s">
        <v>68</v>
      </c>
      <c r="T1322" t="s">
        <v>100</v>
      </c>
      <c r="U1322" t="s">
        <v>49</v>
      </c>
      <c r="V1322" t="s">
        <v>49</v>
      </c>
      <c r="W1322" t="s">
        <v>57</v>
      </c>
      <c r="X1322">
        <f>YEAR(Table1[[#This Row],[BookingDate]])</f>
        <v>2024</v>
      </c>
      <c r="Y1322" t="str">
        <f>TEXT(Table1[[#This Row],[BookingDate]],"mmm")</f>
        <v>Nov</v>
      </c>
      <c r="Z1322" t="str">
        <f>TEXT(Table1[[#This Row],[BookingDate]],"mmm-yyy")</f>
        <v>Nov-2024</v>
      </c>
      <c r="AA1322" t="str">
        <f>IF(Table1[[#This Row],[ResolutionHours]]="","Pending",IF(Table1[[#This Row],[ResolutionHours]]&lt;=4,"0-4 Hours",IF(Table1[[#This Row],[ResolutionHours]]&lt;=8,"5-8 Hours",IF(Table1[[#This Row],[ResolutionHours]]&lt;=24,"9-24 Hours",IF(Table1[[#This Row],[ResolutionHours]]&lt;=48,"25-48 Hours","48+ Hours")))))</f>
        <v>Pending</v>
      </c>
      <c r="AB1322" t="str">
        <f>IF(Table1[[#This Row],[ResolutionHours]]="","",Table1[[#This Row],[ResolutionHours]]-Table1[[#This Row],[SLATargetHours]])</f>
        <v/>
      </c>
    </row>
    <row r="1323" spans="1:28" x14ac:dyDescent="0.25">
      <c r="A1323" t="s">
        <v>2454</v>
      </c>
      <c r="B1323" t="s">
        <v>2126</v>
      </c>
      <c r="C1323" s="1">
        <v>45612.29184027778</v>
      </c>
      <c r="D1323" t="s">
        <v>51</v>
      </c>
      <c r="E1323" t="s">
        <v>2127</v>
      </c>
      <c r="F1323" t="s">
        <v>72</v>
      </c>
      <c r="G1323" t="s">
        <v>2128</v>
      </c>
      <c r="H1323" t="s">
        <v>54</v>
      </c>
      <c r="I1323" t="s">
        <v>82</v>
      </c>
      <c r="J1323" t="s">
        <v>65</v>
      </c>
      <c r="K1323">
        <v>24</v>
      </c>
      <c r="L1323">
        <v>1.68</v>
      </c>
      <c r="N1323" s="1"/>
      <c r="O1323" t="s">
        <v>57</v>
      </c>
      <c r="P1323">
        <v>9833</v>
      </c>
      <c r="Q1323" t="s">
        <v>66</v>
      </c>
      <c r="R1323" t="s">
        <v>59</v>
      </c>
      <c r="S1323" t="s">
        <v>68</v>
      </c>
      <c r="T1323" t="s">
        <v>69</v>
      </c>
      <c r="U1323" t="s">
        <v>49</v>
      </c>
      <c r="V1323" t="s">
        <v>49</v>
      </c>
      <c r="W1323" t="s">
        <v>57</v>
      </c>
      <c r="X1323">
        <f>YEAR(Table1[[#This Row],[BookingDate]])</f>
        <v>2024</v>
      </c>
      <c r="Y1323" t="str">
        <f>TEXT(Table1[[#This Row],[BookingDate]],"mmm")</f>
        <v>Nov</v>
      </c>
      <c r="Z1323" t="str">
        <f>TEXT(Table1[[#This Row],[BookingDate]],"mmm-yyy")</f>
        <v>Nov-2024</v>
      </c>
      <c r="AA1323" t="str">
        <f>IF(Table1[[#This Row],[ResolutionHours]]="","Pending",IF(Table1[[#This Row],[ResolutionHours]]&lt;=4,"0-4 Hours",IF(Table1[[#This Row],[ResolutionHours]]&lt;=8,"5-8 Hours",IF(Table1[[#This Row],[ResolutionHours]]&lt;=24,"9-24 Hours",IF(Table1[[#This Row],[ResolutionHours]]&lt;=48,"25-48 Hours","48+ Hours")))))</f>
        <v>Pending</v>
      </c>
      <c r="AB1323" t="str">
        <f>IF(Table1[[#This Row],[ResolutionHours]]="","",Table1[[#This Row],[ResolutionHours]]-Table1[[#This Row],[SLATargetHours]])</f>
        <v/>
      </c>
    </row>
    <row r="1324" spans="1:28" x14ac:dyDescent="0.25">
      <c r="A1324" t="s">
        <v>1953</v>
      </c>
      <c r="B1324" t="s">
        <v>1116</v>
      </c>
      <c r="C1324" s="1">
        <v>45612.634988425933</v>
      </c>
      <c r="D1324" t="s">
        <v>51</v>
      </c>
      <c r="E1324" t="s">
        <v>1126</v>
      </c>
      <c r="F1324" t="s">
        <v>90</v>
      </c>
      <c r="G1324" t="s">
        <v>1118</v>
      </c>
      <c r="H1324" t="s">
        <v>109</v>
      </c>
      <c r="I1324" t="s">
        <v>73</v>
      </c>
      <c r="J1324" t="s">
        <v>78</v>
      </c>
      <c r="K1324">
        <v>24</v>
      </c>
      <c r="L1324">
        <v>2.4500000000000002</v>
      </c>
      <c r="M1324">
        <v>58.51</v>
      </c>
      <c r="N1324" s="1">
        <v>45615.072891226853</v>
      </c>
      <c r="O1324" t="s">
        <v>128</v>
      </c>
      <c r="P1324">
        <v>58.51</v>
      </c>
      <c r="Q1324" t="s">
        <v>66</v>
      </c>
      <c r="R1324" t="s">
        <v>114</v>
      </c>
      <c r="S1324" t="s">
        <v>68</v>
      </c>
      <c r="T1324" t="s">
        <v>93</v>
      </c>
      <c r="U1324" t="s">
        <v>49</v>
      </c>
      <c r="V1324" t="s">
        <v>49</v>
      </c>
      <c r="W1324" t="s">
        <v>128</v>
      </c>
      <c r="X1324">
        <f>YEAR(Table1[[#This Row],[BookingDate]])</f>
        <v>2024</v>
      </c>
      <c r="Y1324" t="str">
        <f>TEXT(Table1[[#This Row],[BookingDate]],"mmm")</f>
        <v>Nov</v>
      </c>
      <c r="Z1324" t="str">
        <f>TEXT(Table1[[#This Row],[BookingDate]],"mmm-yyy")</f>
        <v>Nov-2024</v>
      </c>
      <c r="AA1324" t="str">
        <f>IF(Table1[[#This Row],[ResolutionHours]]="","Pending",IF(Table1[[#This Row],[ResolutionHours]]&lt;=4,"0-4 Hours",IF(Table1[[#This Row],[ResolutionHours]]&lt;=8,"5-8 Hours",IF(Table1[[#This Row],[ResolutionHours]]&lt;=24,"9-24 Hours",IF(Table1[[#This Row],[ResolutionHours]]&lt;=48,"25-48 Hours","48+ Hours")))))</f>
        <v>48+ Hours</v>
      </c>
      <c r="AB1324">
        <f>IF(Table1[[#This Row],[ResolutionHours]]="","",Table1[[#This Row],[ResolutionHours]]-Table1[[#This Row],[SLATargetHours]])</f>
        <v>34.51</v>
      </c>
    </row>
    <row r="1325" spans="1:28" x14ac:dyDescent="0.25">
      <c r="A1325" t="s">
        <v>70</v>
      </c>
      <c r="B1325" t="s">
        <v>35</v>
      </c>
      <c r="C1325" s="1">
        <v>45612.820127314822</v>
      </c>
      <c r="D1325" t="s">
        <v>51</v>
      </c>
      <c r="E1325" t="s">
        <v>71</v>
      </c>
      <c r="F1325" t="s">
        <v>72</v>
      </c>
      <c r="G1325" t="s">
        <v>39</v>
      </c>
      <c r="H1325" t="s">
        <v>40</v>
      </c>
      <c r="I1325" t="s">
        <v>73</v>
      </c>
      <c r="J1325" t="s">
        <v>74</v>
      </c>
      <c r="K1325">
        <v>24</v>
      </c>
      <c r="L1325">
        <v>2.91</v>
      </c>
      <c r="M1325">
        <v>11.73</v>
      </c>
      <c r="N1325" s="1">
        <v>45613.308891296299</v>
      </c>
      <c r="O1325" t="s">
        <v>43</v>
      </c>
      <c r="P1325">
        <v>11.73</v>
      </c>
      <c r="Q1325" t="s">
        <v>44</v>
      </c>
      <c r="R1325" t="s">
        <v>59</v>
      </c>
      <c r="S1325" t="s">
        <v>46</v>
      </c>
      <c r="T1325" t="s">
        <v>75</v>
      </c>
      <c r="U1325" t="s">
        <v>49</v>
      </c>
      <c r="V1325" t="s">
        <v>49</v>
      </c>
      <c r="W1325" t="s">
        <v>43</v>
      </c>
      <c r="X1325">
        <f>YEAR(Table1[[#This Row],[BookingDate]])</f>
        <v>2024</v>
      </c>
      <c r="Y1325" t="str">
        <f>TEXT(Table1[[#This Row],[BookingDate]],"mmm")</f>
        <v>Nov</v>
      </c>
      <c r="Z1325" t="str">
        <f>TEXT(Table1[[#This Row],[BookingDate]],"mmm-yyy")</f>
        <v>Nov-2024</v>
      </c>
      <c r="AA1325" t="str">
        <f>IF(Table1[[#This Row],[ResolutionHours]]="","Pending",IF(Table1[[#This Row],[ResolutionHours]]&lt;=4,"0-4 Hours",IF(Table1[[#This Row],[ResolutionHours]]&lt;=8,"5-8 Hours",IF(Table1[[#This Row],[ResolutionHours]]&lt;=24,"9-24 Hours",IF(Table1[[#This Row],[ResolutionHours]]&lt;=48,"25-48 Hours","48+ Hours")))))</f>
        <v>9-24 Hours</v>
      </c>
      <c r="AB1325">
        <f>IF(Table1[[#This Row],[ResolutionHours]]="","",Table1[[#This Row],[ResolutionHours]]-Table1[[#This Row],[SLATargetHours]])</f>
        <v>-12.27</v>
      </c>
    </row>
    <row r="1326" spans="1:28" x14ac:dyDescent="0.25">
      <c r="A1326" t="s">
        <v>412</v>
      </c>
      <c r="B1326" t="s">
        <v>35</v>
      </c>
      <c r="C1326" s="1">
        <v>45612.844270833331</v>
      </c>
      <c r="D1326" t="s">
        <v>36</v>
      </c>
      <c r="E1326" t="s">
        <v>37</v>
      </c>
      <c r="F1326" t="s">
        <v>95</v>
      </c>
      <c r="G1326" t="s">
        <v>39</v>
      </c>
      <c r="H1326" t="s">
        <v>40</v>
      </c>
      <c r="I1326" t="s">
        <v>64</v>
      </c>
      <c r="J1326" t="s">
        <v>83</v>
      </c>
      <c r="K1326">
        <v>48</v>
      </c>
      <c r="L1326">
        <v>2.58</v>
      </c>
      <c r="M1326">
        <v>15.35</v>
      </c>
      <c r="N1326" s="1">
        <v>45613.483676620373</v>
      </c>
      <c r="O1326" t="s">
        <v>43</v>
      </c>
      <c r="P1326">
        <v>15.35</v>
      </c>
      <c r="Q1326" t="s">
        <v>58</v>
      </c>
      <c r="R1326" t="s">
        <v>92</v>
      </c>
      <c r="S1326" t="s">
        <v>46</v>
      </c>
      <c r="T1326" t="s">
        <v>100</v>
      </c>
      <c r="U1326" t="s">
        <v>49</v>
      </c>
      <c r="V1326" t="s">
        <v>49</v>
      </c>
      <c r="W1326" t="s">
        <v>43</v>
      </c>
      <c r="X1326">
        <f>YEAR(Table1[[#This Row],[BookingDate]])</f>
        <v>2024</v>
      </c>
      <c r="Y1326" t="str">
        <f>TEXT(Table1[[#This Row],[BookingDate]],"mmm")</f>
        <v>Nov</v>
      </c>
      <c r="Z1326" t="str">
        <f>TEXT(Table1[[#This Row],[BookingDate]],"mmm-yyy")</f>
        <v>Nov-2024</v>
      </c>
      <c r="AA1326" t="str">
        <f>IF(Table1[[#This Row],[ResolutionHours]]="","Pending",IF(Table1[[#This Row],[ResolutionHours]]&lt;=4,"0-4 Hours",IF(Table1[[#This Row],[ResolutionHours]]&lt;=8,"5-8 Hours",IF(Table1[[#This Row],[ResolutionHours]]&lt;=24,"9-24 Hours",IF(Table1[[#This Row],[ResolutionHours]]&lt;=48,"25-48 Hours","48+ Hours")))))</f>
        <v>9-24 Hours</v>
      </c>
      <c r="AB1326">
        <f>IF(Table1[[#This Row],[ResolutionHours]]="","",Table1[[#This Row],[ResolutionHours]]-Table1[[#This Row],[SLATargetHours]])</f>
        <v>-32.65</v>
      </c>
    </row>
    <row r="1327" spans="1:28" x14ac:dyDescent="0.25">
      <c r="A1327" t="s">
        <v>2704</v>
      </c>
      <c r="B1327" t="s">
        <v>2126</v>
      </c>
      <c r="C1327" s="1">
        <v>45612.952465277784</v>
      </c>
      <c r="D1327" t="s">
        <v>36</v>
      </c>
      <c r="E1327" t="s">
        <v>2153</v>
      </c>
      <c r="F1327" t="s">
        <v>72</v>
      </c>
      <c r="G1327" t="s">
        <v>2128</v>
      </c>
      <c r="H1327" t="s">
        <v>40</v>
      </c>
      <c r="I1327" t="s">
        <v>41</v>
      </c>
      <c r="J1327" t="s">
        <v>132</v>
      </c>
      <c r="K1327">
        <v>48</v>
      </c>
      <c r="L1327">
        <v>1.7</v>
      </c>
      <c r="M1327">
        <v>86.85</v>
      </c>
      <c r="N1327" s="1">
        <v>45616.571065578697</v>
      </c>
      <c r="O1327" t="s">
        <v>128</v>
      </c>
      <c r="P1327">
        <v>86.85</v>
      </c>
      <c r="Q1327" t="s">
        <v>66</v>
      </c>
      <c r="R1327" t="s">
        <v>59</v>
      </c>
      <c r="S1327" t="s">
        <v>79</v>
      </c>
      <c r="T1327" t="s">
        <v>97</v>
      </c>
      <c r="U1327" t="s">
        <v>49</v>
      </c>
      <c r="V1327" t="s">
        <v>49</v>
      </c>
      <c r="W1327" t="s">
        <v>128</v>
      </c>
      <c r="X1327">
        <f>YEAR(Table1[[#This Row],[BookingDate]])</f>
        <v>2024</v>
      </c>
      <c r="Y1327" t="str">
        <f>TEXT(Table1[[#This Row],[BookingDate]],"mmm")</f>
        <v>Nov</v>
      </c>
      <c r="Z1327" t="str">
        <f>TEXT(Table1[[#This Row],[BookingDate]],"mmm-yyy")</f>
        <v>Nov-2024</v>
      </c>
      <c r="AA1327" t="str">
        <f>IF(Table1[[#This Row],[ResolutionHours]]="","Pending",IF(Table1[[#This Row],[ResolutionHours]]&lt;=4,"0-4 Hours",IF(Table1[[#This Row],[ResolutionHours]]&lt;=8,"5-8 Hours",IF(Table1[[#This Row],[ResolutionHours]]&lt;=24,"9-24 Hours",IF(Table1[[#This Row],[ResolutionHours]]&lt;=48,"25-48 Hours","48+ Hours")))))</f>
        <v>48+ Hours</v>
      </c>
      <c r="AB1327">
        <f>IF(Table1[[#This Row],[ResolutionHours]]="","",Table1[[#This Row],[ResolutionHours]]-Table1[[#This Row],[SLATargetHours]])</f>
        <v>38.849999999999994</v>
      </c>
    </row>
    <row r="1328" spans="1:28" x14ac:dyDescent="0.25">
      <c r="A1328" t="s">
        <v>3126</v>
      </c>
      <c r="B1328" t="s">
        <v>2126</v>
      </c>
      <c r="C1328" s="1">
        <v>45613.123206018521</v>
      </c>
      <c r="D1328" t="s">
        <v>36</v>
      </c>
      <c r="E1328" t="s">
        <v>2136</v>
      </c>
      <c r="F1328" t="s">
        <v>126</v>
      </c>
      <c r="G1328" t="s">
        <v>2128</v>
      </c>
      <c r="H1328" t="s">
        <v>136</v>
      </c>
      <c r="I1328" t="s">
        <v>41</v>
      </c>
      <c r="J1328" t="s">
        <v>74</v>
      </c>
      <c r="K1328">
        <v>48</v>
      </c>
      <c r="L1328">
        <v>3.78</v>
      </c>
      <c r="N1328" s="1"/>
      <c r="O1328" t="s">
        <v>57</v>
      </c>
      <c r="P1328">
        <v>9813.0400000000009</v>
      </c>
      <c r="Q1328" t="s">
        <v>58</v>
      </c>
      <c r="R1328" t="s">
        <v>67</v>
      </c>
      <c r="S1328" t="s">
        <v>46</v>
      </c>
      <c r="T1328" t="s">
        <v>69</v>
      </c>
      <c r="U1328" t="s">
        <v>49</v>
      </c>
      <c r="V1328" t="s">
        <v>49</v>
      </c>
      <c r="W1328" t="s">
        <v>57</v>
      </c>
      <c r="X1328">
        <f>YEAR(Table1[[#This Row],[BookingDate]])</f>
        <v>2024</v>
      </c>
      <c r="Y1328" t="str">
        <f>TEXT(Table1[[#This Row],[BookingDate]],"mmm")</f>
        <v>Nov</v>
      </c>
      <c r="Z1328" t="str">
        <f>TEXT(Table1[[#This Row],[BookingDate]],"mmm-yyy")</f>
        <v>Nov-2024</v>
      </c>
      <c r="AA1328" t="str">
        <f>IF(Table1[[#This Row],[ResolutionHours]]="","Pending",IF(Table1[[#This Row],[ResolutionHours]]&lt;=4,"0-4 Hours",IF(Table1[[#This Row],[ResolutionHours]]&lt;=8,"5-8 Hours",IF(Table1[[#This Row],[ResolutionHours]]&lt;=24,"9-24 Hours",IF(Table1[[#This Row],[ResolutionHours]]&lt;=48,"25-48 Hours","48+ Hours")))))</f>
        <v>Pending</v>
      </c>
      <c r="AB1328" t="str">
        <f>IF(Table1[[#This Row],[ResolutionHours]]="","",Table1[[#This Row],[ResolutionHours]]-Table1[[#This Row],[SLATargetHours]])</f>
        <v/>
      </c>
    </row>
    <row r="1329" spans="1:28" x14ac:dyDescent="0.25">
      <c r="A1329" t="s">
        <v>1322</v>
      </c>
      <c r="B1329" t="s">
        <v>1116</v>
      </c>
      <c r="C1329" s="1">
        <v>45613.133726851847</v>
      </c>
      <c r="D1329" t="s">
        <v>36</v>
      </c>
      <c r="E1329" t="s">
        <v>1131</v>
      </c>
      <c r="F1329" t="s">
        <v>38</v>
      </c>
      <c r="G1329" t="s">
        <v>1118</v>
      </c>
      <c r="H1329" t="s">
        <v>63</v>
      </c>
      <c r="I1329" t="s">
        <v>82</v>
      </c>
      <c r="J1329" t="s">
        <v>65</v>
      </c>
      <c r="K1329">
        <v>48</v>
      </c>
      <c r="L1329">
        <v>1.95</v>
      </c>
      <c r="N1329" s="1"/>
      <c r="O1329" t="s">
        <v>57</v>
      </c>
      <c r="P1329">
        <v>9812.7900000000009</v>
      </c>
      <c r="Q1329" t="s">
        <v>66</v>
      </c>
      <c r="R1329" t="s">
        <v>92</v>
      </c>
      <c r="S1329" t="s">
        <v>60</v>
      </c>
      <c r="T1329" t="s">
        <v>121</v>
      </c>
      <c r="U1329" t="s">
        <v>49</v>
      </c>
      <c r="V1329" t="s">
        <v>49</v>
      </c>
      <c r="W1329" t="s">
        <v>57</v>
      </c>
      <c r="X1329">
        <f>YEAR(Table1[[#This Row],[BookingDate]])</f>
        <v>2024</v>
      </c>
      <c r="Y1329" t="str">
        <f>TEXT(Table1[[#This Row],[BookingDate]],"mmm")</f>
        <v>Nov</v>
      </c>
      <c r="Z1329" t="str">
        <f>TEXT(Table1[[#This Row],[BookingDate]],"mmm-yyy")</f>
        <v>Nov-2024</v>
      </c>
      <c r="AA1329" t="str">
        <f>IF(Table1[[#This Row],[ResolutionHours]]="","Pending",IF(Table1[[#This Row],[ResolutionHours]]&lt;=4,"0-4 Hours",IF(Table1[[#This Row],[ResolutionHours]]&lt;=8,"5-8 Hours",IF(Table1[[#This Row],[ResolutionHours]]&lt;=24,"9-24 Hours",IF(Table1[[#This Row],[ResolutionHours]]&lt;=48,"25-48 Hours","48+ Hours")))))</f>
        <v>Pending</v>
      </c>
      <c r="AB1329" t="str">
        <f>IF(Table1[[#This Row],[ResolutionHours]]="","",Table1[[#This Row],[ResolutionHours]]-Table1[[#This Row],[SLATargetHours]])</f>
        <v/>
      </c>
    </row>
    <row r="1330" spans="1:28" x14ac:dyDescent="0.25">
      <c r="A1330" t="s">
        <v>1707</v>
      </c>
      <c r="B1330" t="s">
        <v>1116</v>
      </c>
      <c r="C1330" s="1">
        <v>45613.31108796296</v>
      </c>
      <c r="D1330" t="s">
        <v>108</v>
      </c>
      <c r="E1330" t="s">
        <v>1117</v>
      </c>
      <c r="F1330" t="s">
        <v>38</v>
      </c>
      <c r="G1330" t="s">
        <v>1118</v>
      </c>
      <c r="H1330" t="s">
        <v>40</v>
      </c>
      <c r="I1330" t="s">
        <v>64</v>
      </c>
      <c r="J1330" t="s">
        <v>134</v>
      </c>
      <c r="K1330">
        <v>4</v>
      </c>
      <c r="L1330">
        <v>0.2</v>
      </c>
      <c r="M1330">
        <v>9.67</v>
      </c>
      <c r="N1330" s="1">
        <v>45613.714019884261</v>
      </c>
      <c r="O1330" t="s">
        <v>128</v>
      </c>
      <c r="P1330">
        <v>9.67</v>
      </c>
      <c r="Q1330" t="s">
        <v>111</v>
      </c>
      <c r="R1330" t="s">
        <v>114</v>
      </c>
      <c r="S1330" t="s">
        <v>68</v>
      </c>
      <c r="T1330" t="s">
        <v>61</v>
      </c>
      <c r="U1330" t="s">
        <v>49</v>
      </c>
      <c r="V1330" t="s">
        <v>49</v>
      </c>
      <c r="W1330" t="s">
        <v>128</v>
      </c>
      <c r="X1330">
        <f>YEAR(Table1[[#This Row],[BookingDate]])</f>
        <v>2024</v>
      </c>
      <c r="Y1330" t="str">
        <f>TEXT(Table1[[#This Row],[BookingDate]],"mmm")</f>
        <v>Nov</v>
      </c>
      <c r="Z1330" t="str">
        <f>TEXT(Table1[[#This Row],[BookingDate]],"mmm-yyy")</f>
        <v>Nov-2024</v>
      </c>
      <c r="AA1330" t="str">
        <f>IF(Table1[[#This Row],[ResolutionHours]]="","Pending",IF(Table1[[#This Row],[ResolutionHours]]&lt;=4,"0-4 Hours",IF(Table1[[#This Row],[ResolutionHours]]&lt;=8,"5-8 Hours",IF(Table1[[#This Row],[ResolutionHours]]&lt;=24,"9-24 Hours",IF(Table1[[#This Row],[ResolutionHours]]&lt;=48,"25-48 Hours","48+ Hours")))))</f>
        <v>9-24 Hours</v>
      </c>
      <c r="AB1330">
        <f>IF(Table1[[#This Row],[ResolutionHours]]="","",Table1[[#This Row],[ResolutionHours]]-Table1[[#This Row],[SLATargetHours]])</f>
        <v>5.67</v>
      </c>
    </row>
    <row r="1331" spans="1:28" x14ac:dyDescent="0.25">
      <c r="A1331" t="s">
        <v>235</v>
      </c>
      <c r="B1331" t="s">
        <v>35</v>
      </c>
      <c r="C1331" s="1">
        <v>45613.357511574082</v>
      </c>
      <c r="D1331" t="s">
        <v>36</v>
      </c>
      <c r="E1331" t="s">
        <v>77</v>
      </c>
      <c r="F1331" t="s">
        <v>53</v>
      </c>
      <c r="G1331" t="s">
        <v>39</v>
      </c>
      <c r="H1331" t="s">
        <v>136</v>
      </c>
      <c r="I1331" t="s">
        <v>41</v>
      </c>
      <c r="J1331" t="s">
        <v>157</v>
      </c>
      <c r="K1331">
        <v>48</v>
      </c>
      <c r="L1331">
        <v>7.45</v>
      </c>
      <c r="N1331" s="1"/>
      <c r="O1331" t="s">
        <v>57</v>
      </c>
      <c r="P1331">
        <v>9807.42</v>
      </c>
      <c r="Q1331" t="s">
        <v>66</v>
      </c>
      <c r="R1331" t="s">
        <v>92</v>
      </c>
      <c r="S1331" t="s">
        <v>60</v>
      </c>
      <c r="T1331" t="s">
        <v>97</v>
      </c>
      <c r="U1331" t="s">
        <v>49</v>
      </c>
      <c r="V1331" t="s">
        <v>49</v>
      </c>
      <c r="W1331" t="s">
        <v>57</v>
      </c>
      <c r="X1331">
        <f>YEAR(Table1[[#This Row],[BookingDate]])</f>
        <v>2024</v>
      </c>
      <c r="Y1331" t="str">
        <f>TEXT(Table1[[#This Row],[BookingDate]],"mmm")</f>
        <v>Nov</v>
      </c>
      <c r="Z1331" t="str">
        <f>TEXT(Table1[[#This Row],[BookingDate]],"mmm-yyy")</f>
        <v>Nov-2024</v>
      </c>
      <c r="AA1331" t="str">
        <f>IF(Table1[[#This Row],[ResolutionHours]]="","Pending",IF(Table1[[#This Row],[ResolutionHours]]&lt;=4,"0-4 Hours",IF(Table1[[#This Row],[ResolutionHours]]&lt;=8,"5-8 Hours",IF(Table1[[#This Row],[ResolutionHours]]&lt;=24,"9-24 Hours",IF(Table1[[#This Row],[ResolutionHours]]&lt;=48,"25-48 Hours","48+ Hours")))))</f>
        <v>Pending</v>
      </c>
      <c r="AB1331" t="str">
        <f>IF(Table1[[#This Row],[ResolutionHours]]="","",Table1[[#This Row],[ResolutionHours]]-Table1[[#This Row],[SLATargetHours]])</f>
        <v/>
      </c>
    </row>
    <row r="1332" spans="1:28" x14ac:dyDescent="0.25">
      <c r="A1332" t="s">
        <v>399</v>
      </c>
      <c r="B1332" t="s">
        <v>35</v>
      </c>
      <c r="C1332" s="1">
        <v>45614.493854166663</v>
      </c>
      <c r="D1332" t="s">
        <v>104</v>
      </c>
      <c r="E1332" t="s">
        <v>123</v>
      </c>
      <c r="F1332" t="s">
        <v>72</v>
      </c>
      <c r="G1332" t="s">
        <v>39</v>
      </c>
      <c r="H1332" t="s">
        <v>54</v>
      </c>
      <c r="I1332" t="s">
        <v>41</v>
      </c>
      <c r="J1332" t="s">
        <v>91</v>
      </c>
      <c r="K1332">
        <v>8</v>
      </c>
      <c r="L1332">
        <v>0.17</v>
      </c>
      <c r="N1332" s="1"/>
      <c r="O1332" t="s">
        <v>57</v>
      </c>
      <c r="P1332">
        <v>9780.15</v>
      </c>
      <c r="Q1332" t="s">
        <v>58</v>
      </c>
      <c r="R1332" t="s">
        <v>67</v>
      </c>
      <c r="S1332" t="s">
        <v>68</v>
      </c>
      <c r="T1332" t="s">
        <v>93</v>
      </c>
      <c r="U1332" t="s">
        <v>49</v>
      </c>
      <c r="V1332" t="s">
        <v>49</v>
      </c>
      <c r="W1332" t="s">
        <v>57</v>
      </c>
      <c r="X1332">
        <f>YEAR(Table1[[#This Row],[BookingDate]])</f>
        <v>2024</v>
      </c>
      <c r="Y1332" t="str">
        <f>TEXT(Table1[[#This Row],[BookingDate]],"mmm")</f>
        <v>Nov</v>
      </c>
      <c r="Z1332" t="str">
        <f>TEXT(Table1[[#This Row],[BookingDate]],"mmm-yyy")</f>
        <v>Nov-2024</v>
      </c>
      <c r="AA1332" t="str">
        <f>IF(Table1[[#This Row],[ResolutionHours]]="","Pending",IF(Table1[[#This Row],[ResolutionHours]]&lt;=4,"0-4 Hours",IF(Table1[[#This Row],[ResolutionHours]]&lt;=8,"5-8 Hours",IF(Table1[[#This Row],[ResolutionHours]]&lt;=24,"9-24 Hours",IF(Table1[[#This Row],[ResolutionHours]]&lt;=48,"25-48 Hours","48+ Hours")))))</f>
        <v>Pending</v>
      </c>
      <c r="AB1332" t="str">
        <f>IF(Table1[[#This Row],[ResolutionHours]]="","",Table1[[#This Row],[ResolutionHours]]-Table1[[#This Row],[SLATargetHours]])</f>
        <v/>
      </c>
    </row>
    <row r="1333" spans="1:28" x14ac:dyDescent="0.25">
      <c r="A1333" t="s">
        <v>1905</v>
      </c>
      <c r="B1333" t="s">
        <v>1116</v>
      </c>
      <c r="C1333" s="1">
        <v>45614.636446759258</v>
      </c>
      <c r="D1333" t="s">
        <v>87</v>
      </c>
      <c r="E1333" t="s">
        <v>1140</v>
      </c>
      <c r="F1333" t="s">
        <v>95</v>
      </c>
      <c r="G1333" t="s">
        <v>1118</v>
      </c>
      <c r="H1333" t="s">
        <v>54</v>
      </c>
      <c r="I1333" t="s">
        <v>46</v>
      </c>
      <c r="J1333" t="s">
        <v>91</v>
      </c>
      <c r="K1333">
        <v>72</v>
      </c>
      <c r="L1333">
        <v>4.41</v>
      </c>
      <c r="N1333" s="1"/>
      <c r="O1333" t="s">
        <v>57</v>
      </c>
      <c r="P1333">
        <v>9776.73</v>
      </c>
      <c r="Q1333" t="s">
        <v>66</v>
      </c>
      <c r="R1333" t="s">
        <v>92</v>
      </c>
      <c r="S1333" t="s">
        <v>96</v>
      </c>
      <c r="T1333" t="s">
        <v>61</v>
      </c>
      <c r="U1333" t="s">
        <v>49</v>
      </c>
      <c r="V1333" t="s">
        <v>49</v>
      </c>
      <c r="W1333" t="s">
        <v>57</v>
      </c>
      <c r="X1333">
        <f>YEAR(Table1[[#This Row],[BookingDate]])</f>
        <v>2024</v>
      </c>
      <c r="Y1333" t="str">
        <f>TEXT(Table1[[#This Row],[BookingDate]],"mmm")</f>
        <v>Nov</v>
      </c>
      <c r="Z1333" t="str">
        <f>TEXT(Table1[[#This Row],[BookingDate]],"mmm-yyy")</f>
        <v>Nov-2024</v>
      </c>
      <c r="AA1333" t="str">
        <f>IF(Table1[[#This Row],[ResolutionHours]]="","Pending",IF(Table1[[#This Row],[ResolutionHours]]&lt;=4,"0-4 Hours",IF(Table1[[#This Row],[ResolutionHours]]&lt;=8,"5-8 Hours",IF(Table1[[#This Row],[ResolutionHours]]&lt;=24,"9-24 Hours",IF(Table1[[#This Row],[ResolutionHours]]&lt;=48,"25-48 Hours","48+ Hours")))))</f>
        <v>Pending</v>
      </c>
      <c r="AB1333" t="str">
        <f>IF(Table1[[#This Row],[ResolutionHours]]="","",Table1[[#This Row],[ResolutionHours]]-Table1[[#This Row],[SLATargetHours]])</f>
        <v/>
      </c>
    </row>
    <row r="1334" spans="1:28" x14ac:dyDescent="0.25">
      <c r="A1334" t="s">
        <v>1461</v>
      </c>
      <c r="B1334" t="s">
        <v>1116</v>
      </c>
      <c r="C1334" s="1">
        <v>45614.848773148151</v>
      </c>
      <c r="D1334" t="s">
        <v>36</v>
      </c>
      <c r="E1334" t="s">
        <v>1126</v>
      </c>
      <c r="F1334" t="s">
        <v>72</v>
      </c>
      <c r="G1334" t="s">
        <v>1118</v>
      </c>
      <c r="H1334" t="s">
        <v>40</v>
      </c>
      <c r="I1334" t="s">
        <v>55</v>
      </c>
      <c r="J1334" t="s">
        <v>83</v>
      </c>
      <c r="K1334">
        <v>48</v>
      </c>
      <c r="L1334">
        <v>3.7</v>
      </c>
      <c r="M1334">
        <v>40.82</v>
      </c>
      <c r="N1334" s="1">
        <v>45616.549522766203</v>
      </c>
      <c r="O1334" t="s">
        <v>43</v>
      </c>
      <c r="P1334">
        <v>40.82</v>
      </c>
      <c r="Q1334" t="s">
        <v>44</v>
      </c>
      <c r="R1334" t="s">
        <v>92</v>
      </c>
      <c r="S1334" t="s">
        <v>68</v>
      </c>
      <c r="T1334" t="s">
        <v>115</v>
      </c>
      <c r="U1334" t="s">
        <v>49</v>
      </c>
      <c r="V1334" t="s">
        <v>49</v>
      </c>
      <c r="W1334" t="s">
        <v>43</v>
      </c>
      <c r="X1334">
        <f>YEAR(Table1[[#This Row],[BookingDate]])</f>
        <v>2024</v>
      </c>
      <c r="Y1334" t="str">
        <f>TEXT(Table1[[#This Row],[BookingDate]],"mmm")</f>
        <v>Nov</v>
      </c>
      <c r="Z1334" t="str">
        <f>TEXT(Table1[[#This Row],[BookingDate]],"mmm-yyy")</f>
        <v>Nov-2024</v>
      </c>
      <c r="AA1334" t="str">
        <f>IF(Table1[[#This Row],[ResolutionHours]]="","Pending",IF(Table1[[#This Row],[ResolutionHours]]&lt;=4,"0-4 Hours",IF(Table1[[#This Row],[ResolutionHours]]&lt;=8,"5-8 Hours",IF(Table1[[#This Row],[ResolutionHours]]&lt;=24,"9-24 Hours",IF(Table1[[#This Row],[ResolutionHours]]&lt;=48,"25-48 Hours","48+ Hours")))))</f>
        <v>25-48 Hours</v>
      </c>
      <c r="AB1334">
        <f>IF(Table1[[#This Row],[ResolutionHours]]="","",Table1[[#This Row],[ResolutionHours]]-Table1[[#This Row],[SLATargetHours]])</f>
        <v>-7.18</v>
      </c>
    </row>
    <row r="1335" spans="1:28" x14ac:dyDescent="0.25">
      <c r="A1335" t="s">
        <v>1727</v>
      </c>
      <c r="B1335" t="s">
        <v>1116</v>
      </c>
      <c r="C1335" s="1">
        <v>45614.893310185187</v>
      </c>
      <c r="D1335" t="s">
        <v>36</v>
      </c>
      <c r="E1335" t="s">
        <v>1131</v>
      </c>
      <c r="F1335" t="s">
        <v>72</v>
      </c>
      <c r="G1335" t="s">
        <v>1118</v>
      </c>
      <c r="H1335" t="s">
        <v>63</v>
      </c>
      <c r="I1335" t="s">
        <v>55</v>
      </c>
      <c r="J1335" t="s">
        <v>113</v>
      </c>
      <c r="K1335">
        <v>48</v>
      </c>
      <c r="L1335">
        <v>6.55</v>
      </c>
      <c r="N1335" s="1"/>
      <c r="O1335" t="s">
        <v>57</v>
      </c>
      <c r="P1335">
        <v>9770.56</v>
      </c>
      <c r="Q1335" t="s">
        <v>58</v>
      </c>
      <c r="R1335" t="s">
        <v>45</v>
      </c>
      <c r="S1335" t="s">
        <v>60</v>
      </c>
      <c r="T1335" t="s">
        <v>115</v>
      </c>
      <c r="U1335" t="s">
        <v>49</v>
      </c>
      <c r="V1335" t="s">
        <v>49</v>
      </c>
      <c r="W1335" t="s">
        <v>57</v>
      </c>
      <c r="X1335">
        <f>YEAR(Table1[[#This Row],[BookingDate]])</f>
        <v>2024</v>
      </c>
      <c r="Y1335" t="str">
        <f>TEXT(Table1[[#This Row],[BookingDate]],"mmm")</f>
        <v>Nov</v>
      </c>
      <c r="Z1335" t="str">
        <f>TEXT(Table1[[#This Row],[BookingDate]],"mmm-yyy")</f>
        <v>Nov-2024</v>
      </c>
      <c r="AA1335" t="str">
        <f>IF(Table1[[#This Row],[ResolutionHours]]="","Pending",IF(Table1[[#This Row],[ResolutionHours]]&lt;=4,"0-4 Hours",IF(Table1[[#This Row],[ResolutionHours]]&lt;=8,"5-8 Hours",IF(Table1[[#This Row],[ResolutionHours]]&lt;=24,"9-24 Hours",IF(Table1[[#This Row],[ResolutionHours]]&lt;=48,"25-48 Hours","48+ Hours")))))</f>
        <v>Pending</v>
      </c>
      <c r="AB1335" t="str">
        <f>IF(Table1[[#This Row],[ResolutionHours]]="","",Table1[[#This Row],[ResolutionHours]]-Table1[[#This Row],[SLATargetHours]])</f>
        <v/>
      </c>
    </row>
    <row r="1336" spans="1:28" x14ac:dyDescent="0.25">
      <c r="A1336" t="s">
        <v>914</v>
      </c>
      <c r="B1336" t="s">
        <v>35</v>
      </c>
      <c r="C1336" s="1">
        <v>45615.331620370373</v>
      </c>
      <c r="D1336" t="s">
        <v>87</v>
      </c>
      <c r="E1336" t="s">
        <v>81</v>
      </c>
      <c r="F1336" t="s">
        <v>53</v>
      </c>
      <c r="G1336" t="s">
        <v>39</v>
      </c>
      <c r="H1336" t="s">
        <v>63</v>
      </c>
      <c r="I1336" t="s">
        <v>82</v>
      </c>
      <c r="J1336" t="s">
        <v>99</v>
      </c>
      <c r="K1336">
        <v>72</v>
      </c>
      <c r="L1336">
        <v>4.84</v>
      </c>
      <c r="N1336" s="1"/>
      <c r="O1336" t="s">
        <v>57</v>
      </c>
      <c r="P1336">
        <v>9760.0400000000009</v>
      </c>
      <c r="Q1336" t="s">
        <v>66</v>
      </c>
      <c r="R1336" t="s">
        <v>59</v>
      </c>
      <c r="S1336" t="s">
        <v>79</v>
      </c>
      <c r="T1336" t="s">
        <v>85</v>
      </c>
      <c r="U1336" t="s">
        <v>49</v>
      </c>
      <c r="V1336" t="s">
        <v>49</v>
      </c>
      <c r="W1336" t="s">
        <v>57</v>
      </c>
      <c r="X1336">
        <f>YEAR(Table1[[#This Row],[BookingDate]])</f>
        <v>2024</v>
      </c>
      <c r="Y1336" t="str">
        <f>TEXT(Table1[[#This Row],[BookingDate]],"mmm")</f>
        <v>Nov</v>
      </c>
      <c r="Z1336" t="str">
        <f>TEXT(Table1[[#This Row],[BookingDate]],"mmm-yyy")</f>
        <v>Nov-2024</v>
      </c>
      <c r="AA1336" t="str">
        <f>IF(Table1[[#This Row],[ResolutionHours]]="","Pending",IF(Table1[[#This Row],[ResolutionHours]]&lt;=4,"0-4 Hours",IF(Table1[[#This Row],[ResolutionHours]]&lt;=8,"5-8 Hours",IF(Table1[[#This Row],[ResolutionHours]]&lt;=24,"9-24 Hours",IF(Table1[[#This Row],[ResolutionHours]]&lt;=48,"25-48 Hours","48+ Hours")))))</f>
        <v>Pending</v>
      </c>
      <c r="AB1336" t="str">
        <f>IF(Table1[[#This Row],[ResolutionHours]]="","",Table1[[#This Row],[ResolutionHours]]-Table1[[#This Row],[SLATargetHours]])</f>
        <v/>
      </c>
    </row>
    <row r="1337" spans="1:28" x14ac:dyDescent="0.25">
      <c r="A1337" t="s">
        <v>1049</v>
      </c>
      <c r="B1337" t="s">
        <v>35</v>
      </c>
      <c r="C1337" s="1">
        <v>45615.597013888888</v>
      </c>
      <c r="D1337" t="s">
        <v>36</v>
      </c>
      <c r="E1337" t="s">
        <v>123</v>
      </c>
      <c r="F1337" t="s">
        <v>72</v>
      </c>
      <c r="G1337" t="s">
        <v>39</v>
      </c>
      <c r="H1337" t="s">
        <v>109</v>
      </c>
      <c r="I1337" t="s">
        <v>46</v>
      </c>
      <c r="J1337" t="s">
        <v>113</v>
      </c>
      <c r="K1337">
        <v>48</v>
      </c>
      <c r="L1337">
        <v>1.22</v>
      </c>
      <c r="M1337">
        <v>26.48</v>
      </c>
      <c r="N1337" s="1">
        <v>45616.700204166656</v>
      </c>
      <c r="O1337" t="s">
        <v>43</v>
      </c>
      <c r="P1337">
        <v>26.48</v>
      </c>
      <c r="Q1337" t="s">
        <v>44</v>
      </c>
      <c r="R1337" t="s">
        <v>45</v>
      </c>
      <c r="S1337" t="s">
        <v>96</v>
      </c>
      <c r="T1337" t="s">
        <v>85</v>
      </c>
      <c r="U1337" t="s">
        <v>49</v>
      </c>
      <c r="V1337" t="s">
        <v>49</v>
      </c>
      <c r="W1337" t="s">
        <v>43</v>
      </c>
      <c r="X1337">
        <f>YEAR(Table1[[#This Row],[BookingDate]])</f>
        <v>2024</v>
      </c>
      <c r="Y1337" t="str">
        <f>TEXT(Table1[[#This Row],[BookingDate]],"mmm")</f>
        <v>Nov</v>
      </c>
      <c r="Z1337" t="str">
        <f>TEXT(Table1[[#This Row],[BookingDate]],"mmm-yyy")</f>
        <v>Nov-2024</v>
      </c>
      <c r="AA1337" t="str">
        <f>IF(Table1[[#This Row],[ResolutionHours]]="","Pending",IF(Table1[[#This Row],[ResolutionHours]]&lt;=4,"0-4 Hours",IF(Table1[[#This Row],[ResolutionHours]]&lt;=8,"5-8 Hours",IF(Table1[[#This Row],[ResolutionHours]]&lt;=24,"9-24 Hours",IF(Table1[[#This Row],[ResolutionHours]]&lt;=48,"25-48 Hours","48+ Hours")))))</f>
        <v>25-48 Hours</v>
      </c>
      <c r="AB1337">
        <f>IF(Table1[[#This Row],[ResolutionHours]]="","",Table1[[#This Row],[ResolutionHours]]-Table1[[#This Row],[SLATargetHours]])</f>
        <v>-21.52</v>
      </c>
    </row>
    <row r="1338" spans="1:28" x14ac:dyDescent="0.25">
      <c r="A1338" t="s">
        <v>2098</v>
      </c>
      <c r="B1338" t="s">
        <v>1116</v>
      </c>
      <c r="C1338" s="1">
        <v>45615.959479166668</v>
      </c>
      <c r="D1338" t="s">
        <v>36</v>
      </c>
      <c r="E1338" t="s">
        <v>1131</v>
      </c>
      <c r="F1338" t="s">
        <v>72</v>
      </c>
      <c r="G1338" t="s">
        <v>1118</v>
      </c>
      <c r="H1338" t="s">
        <v>40</v>
      </c>
      <c r="I1338" t="s">
        <v>73</v>
      </c>
      <c r="J1338" t="s">
        <v>113</v>
      </c>
      <c r="K1338">
        <v>48</v>
      </c>
      <c r="L1338">
        <v>6.27</v>
      </c>
      <c r="M1338">
        <v>22.8</v>
      </c>
      <c r="N1338" s="1">
        <v>45616.909378090277</v>
      </c>
      <c r="O1338" t="s">
        <v>43</v>
      </c>
      <c r="P1338">
        <v>22.8</v>
      </c>
      <c r="Q1338" t="s">
        <v>66</v>
      </c>
      <c r="R1338" t="s">
        <v>114</v>
      </c>
      <c r="S1338" t="s">
        <v>79</v>
      </c>
      <c r="T1338" t="s">
        <v>47</v>
      </c>
      <c r="U1338" t="s">
        <v>49</v>
      </c>
      <c r="V1338" t="s">
        <v>49</v>
      </c>
      <c r="W1338" t="s">
        <v>43</v>
      </c>
      <c r="X1338">
        <f>YEAR(Table1[[#This Row],[BookingDate]])</f>
        <v>2024</v>
      </c>
      <c r="Y1338" t="str">
        <f>TEXT(Table1[[#This Row],[BookingDate]],"mmm")</f>
        <v>Nov</v>
      </c>
      <c r="Z1338" t="str">
        <f>TEXT(Table1[[#This Row],[BookingDate]],"mmm-yyy")</f>
        <v>Nov-2024</v>
      </c>
      <c r="AA1338" t="str">
        <f>IF(Table1[[#This Row],[ResolutionHours]]="","Pending",IF(Table1[[#This Row],[ResolutionHours]]&lt;=4,"0-4 Hours",IF(Table1[[#This Row],[ResolutionHours]]&lt;=8,"5-8 Hours",IF(Table1[[#This Row],[ResolutionHours]]&lt;=24,"9-24 Hours",IF(Table1[[#This Row],[ResolutionHours]]&lt;=48,"25-48 Hours","48+ Hours")))))</f>
        <v>9-24 Hours</v>
      </c>
      <c r="AB1338">
        <f>IF(Table1[[#This Row],[ResolutionHours]]="","",Table1[[#This Row],[ResolutionHours]]-Table1[[#This Row],[SLATargetHours]])</f>
        <v>-25.2</v>
      </c>
    </row>
    <row r="1339" spans="1:28" x14ac:dyDescent="0.25">
      <c r="A1339" t="s">
        <v>3010</v>
      </c>
      <c r="B1339" t="s">
        <v>2126</v>
      </c>
      <c r="C1339" s="1">
        <v>45616.031331018523</v>
      </c>
      <c r="D1339" t="s">
        <v>51</v>
      </c>
      <c r="E1339" t="s">
        <v>2130</v>
      </c>
      <c r="F1339" t="s">
        <v>90</v>
      </c>
      <c r="G1339" t="s">
        <v>2128</v>
      </c>
      <c r="H1339" t="s">
        <v>40</v>
      </c>
      <c r="I1339" t="s">
        <v>46</v>
      </c>
      <c r="J1339" t="s">
        <v>91</v>
      </c>
      <c r="K1339">
        <v>24</v>
      </c>
      <c r="L1339">
        <v>0.24</v>
      </c>
      <c r="M1339">
        <v>17.37</v>
      </c>
      <c r="N1339" s="1">
        <v>45616.755004189807</v>
      </c>
      <c r="O1339" t="s">
        <v>43</v>
      </c>
      <c r="P1339">
        <v>17.37</v>
      </c>
      <c r="Q1339" t="s">
        <v>44</v>
      </c>
      <c r="R1339" t="s">
        <v>67</v>
      </c>
      <c r="S1339" t="s">
        <v>68</v>
      </c>
      <c r="T1339" t="s">
        <v>47</v>
      </c>
      <c r="U1339" t="s">
        <v>49</v>
      </c>
      <c r="V1339" t="s">
        <v>49</v>
      </c>
      <c r="W1339" t="s">
        <v>43</v>
      </c>
      <c r="X1339">
        <f>YEAR(Table1[[#This Row],[BookingDate]])</f>
        <v>2024</v>
      </c>
      <c r="Y1339" t="str">
        <f>TEXT(Table1[[#This Row],[BookingDate]],"mmm")</f>
        <v>Nov</v>
      </c>
      <c r="Z1339" t="str">
        <f>TEXT(Table1[[#This Row],[BookingDate]],"mmm-yyy")</f>
        <v>Nov-2024</v>
      </c>
      <c r="AA1339" t="str">
        <f>IF(Table1[[#This Row],[ResolutionHours]]="","Pending",IF(Table1[[#This Row],[ResolutionHours]]&lt;=4,"0-4 Hours",IF(Table1[[#This Row],[ResolutionHours]]&lt;=8,"5-8 Hours",IF(Table1[[#This Row],[ResolutionHours]]&lt;=24,"9-24 Hours",IF(Table1[[#This Row],[ResolutionHours]]&lt;=48,"25-48 Hours","48+ Hours")))))</f>
        <v>9-24 Hours</v>
      </c>
      <c r="AB1339">
        <f>IF(Table1[[#This Row],[ResolutionHours]]="","",Table1[[#This Row],[ResolutionHours]]-Table1[[#This Row],[SLATargetHours]])</f>
        <v>-6.629999999999999</v>
      </c>
    </row>
    <row r="1340" spans="1:28" x14ac:dyDescent="0.25">
      <c r="A1340" t="s">
        <v>140</v>
      </c>
      <c r="B1340" t="s">
        <v>35</v>
      </c>
      <c r="C1340" s="1">
        <v>45616.135763888888</v>
      </c>
      <c r="D1340" t="s">
        <v>36</v>
      </c>
      <c r="E1340" t="s">
        <v>37</v>
      </c>
      <c r="F1340" t="s">
        <v>72</v>
      </c>
      <c r="G1340" t="s">
        <v>39</v>
      </c>
      <c r="H1340" t="s">
        <v>40</v>
      </c>
      <c r="I1340" t="s">
        <v>55</v>
      </c>
      <c r="J1340" t="s">
        <v>83</v>
      </c>
      <c r="K1340">
        <v>48</v>
      </c>
      <c r="L1340">
        <v>2.58</v>
      </c>
      <c r="M1340">
        <v>25.82</v>
      </c>
      <c r="N1340" s="1">
        <v>45617.211401875</v>
      </c>
      <c r="O1340" t="s">
        <v>43</v>
      </c>
      <c r="P1340">
        <v>25.82</v>
      </c>
      <c r="Q1340" t="s">
        <v>58</v>
      </c>
      <c r="R1340" t="s">
        <v>59</v>
      </c>
      <c r="S1340" t="s">
        <v>68</v>
      </c>
      <c r="T1340" t="s">
        <v>61</v>
      </c>
      <c r="U1340" t="s">
        <v>49</v>
      </c>
      <c r="V1340" t="s">
        <v>49</v>
      </c>
      <c r="W1340" t="s">
        <v>43</v>
      </c>
      <c r="X1340">
        <f>YEAR(Table1[[#This Row],[BookingDate]])</f>
        <v>2024</v>
      </c>
      <c r="Y1340" t="str">
        <f>TEXT(Table1[[#This Row],[BookingDate]],"mmm")</f>
        <v>Nov</v>
      </c>
      <c r="Z1340" t="str">
        <f>TEXT(Table1[[#This Row],[BookingDate]],"mmm-yyy")</f>
        <v>Nov-2024</v>
      </c>
      <c r="AA1340" t="str">
        <f>IF(Table1[[#This Row],[ResolutionHours]]="","Pending",IF(Table1[[#This Row],[ResolutionHours]]&lt;=4,"0-4 Hours",IF(Table1[[#This Row],[ResolutionHours]]&lt;=8,"5-8 Hours",IF(Table1[[#This Row],[ResolutionHours]]&lt;=24,"9-24 Hours",IF(Table1[[#This Row],[ResolutionHours]]&lt;=48,"25-48 Hours","48+ Hours")))))</f>
        <v>25-48 Hours</v>
      </c>
      <c r="AB1340">
        <f>IF(Table1[[#This Row],[ResolutionHours]]="","",Table1[[#This Row],[ResolutionHours]]-Table1[[#This Row],[SLATargetHours]])</f>
        <v>-22.18</v>
      </c>
    </row>
    <row r="1341" spans="1:28" x14ac:dyDescent="0.25">
      <c r="A1341" t="s">
        <v>1575</v>
      </c>
      <c r="B1341" t="s">
        <v>1116</v>
      </c>
      <c r="C1341" s="1">
        <v>45616.438414351847</v>
      </c>
      <c r="D1341" t="s">
        <v>51</v>
      </c>
      <c r="E1341" t="s">
        <v>1131</v>
      </c>
      <c r="F1341" t="s">
        <v>130</v>
      </c>
      <c r="G1341" t="s">
        <v>1118</v>
      </c>
      <c r="H1341" t="s">
        <v>40</v>
      </c>
      <c r="I1341" t="s">
        <v>73</v>
      </c>
      <c r="J1341" t="s">
        <v>99</v>
      </c>
      <c r="K1341">
        <v>24</v>
      </c>
      <c r="L1341">
        <v>0.49</v>
      </c>
      <c r="M1341">
        <v>19.829999999999998</v>
      </c>
      <c r="N1341" s="1">
        <v>45617.264643599527</v>
      </c>
      <c r="O1341" t="s">
        <v>43</v>
      </c>
      <c r="P1341">
        <v>19.829999999999998</v>
      </c>
      <c r="Q1341" t="s">
        <v>58</v>
      </c>
      <c r="R1341" t="s">
        <v>45</v>
      </c>
      <c r="S1341" t="s">
        <v>60</v>
      </c>
      <c r="T1341" t="s">
        <v>115</v>
      </c>
      <c r="U1341" t="s">
        <v>49</v>
      </c>
      <c r="V1341" t="s">
        <v>48</v>
      </c>
      <c r="W1341" t="s">
        <v>43</v>
      </c>
      <c r="X1341">
        <f>YEAR(Table1[[#This Row],[BookingDate]])</f>
        <v>2024</v>
      </c>
      <c r="Y1341" t="str">
        <f>TEXT(Table1[[#This Row],[BookingDate]],"mmm")</f>
        <v>Nov</v>
      </c>
      <c r="Z1341" t="str">
        <f>TEXT(Table1[[#This Row],[BookingDate]],"mmm-yyy")</f>
        <v>Nov-2024</v>
      </c>
      <c r="AA1341" t="str">
        <f>IF(Table1[[#This Row],[ResolutionHours]]="","Pending",IF(Table1[[#This Row],[ResolutionHours]]&lt;=4,"0-4 Hours",IF(Table1[[#This Row],[ResolutionHours]]&lt;=8,"5-8 Hours",IF(Table1[[#This Row],[ResolutionHours]]&lt;=24,"9-24 Hours",IF(Table1[[#This Row],[ResolutionHours]]&lt;=48,"25-48 Hours","48+ Hours")))))</f>
        <v>9-24 Hours</v>
      </c>
      <c r="AB1341">
        <f>IF(Table1[[#This Row],[ResolutionHours]]="","",Table1[[#This Row],[ResolutionHours]]-Table1[[#This Row],[SLATargetHours]])</f>
        <v>-4.1700000000000017</v>
      </c>
    </row>
    <row r="1342" spans="1:28" x14ac:dyDescent="0.25">
      <c r="A1342" t="s">
        <v>2170</v>
      </c>
      <c r="B1342" t="s">
        <v>2126</v>
      </c>
      <c r="C1342" s="1">
        <v>45616.707731481481</v>
      </c>
      <c r="D1342" t="s">
        <v>87</v>
      </c>
      <c r="E1342" t="s">
        <v>2153</v>
      </c>
      <c r="F1342" t="s">
        <v>130</v>
      </c>
      <c r="G1342" t="s">
        <v>2128</v>
      </c>
      <c r="H1342" t="s">
        <v>40</v>
      </c>
      <c r="I1342" t="s">
        <v>73</v>
      </c>
      <c r="J1342" t="s">
        <v>99</v>
      </c>
      <c r="K1342">
        <v>72</v>
      </c>
      <c r="L1342">
        <v>4.7300000000000004</v>
      </c>
      <c r="M1342">
        <v>29.42</v>
      </c>
      <c r="N1342" s="1">
        <v>45617.933595972223</v>
      </c>
      <c r="O1342" t="s">
        <v>43</v>
      </c>
      <c r="P1342">
        <v>29.42</v>
      </c>
      <c r="Q1342" t="s">
        <v>58</v>
      </c>
      <c r="R1342" t="s">
        <v>45</v>
      </c>
      <c r="S1342" t="s">
        <v>46</v>
      </c>
      <c r="T1342" t="s">
        <v>69</v>
      </c>
      <c r="U1342" t="s">
        <v>48</v>
      </c>
      <c r="V1342" t="s">
        <v>49</v>
      </c>
      <c r="W1342" t="s">
        <v>43</v>
      </c>
      <c r="X1342">
        <f>YEAR(Table1[[#This Row],[BookingDate]])</f>
        <v>2024</v>
      </c>
      <c r="Y1342" t="str">
        <f>TEXT(Table1[[#This Row],[BookingDate]],"mmm")</f>
        <v>Nov</v>
      </c>
      <c r="Z1342" t="str">
        <f>TEXT(Table1[[#This Row],[BookingDate]],"mmm-yyy")</f>
        <v>Nov-2024</v>
      </c>
      <c r="AA1342" t="str">
        <f>IF(Table1[[#This Row],[ResolutionHours]]="","Pending",IF(Table1[[#This Row],[ResolutionHours]]&lt;=4,"0-4 Hours",IF(Table1[[#This Row],[ResolutionHours]]&lt;=8,"5-8 Hours",IF(Table1[[#This Row],[ResolutionHours]]&lt;=24,"9-24 Hours",IF(Table1[[#This Row],[ResolutionHours]]&lt;=48,"25-48 Hours","48+ Hours")))))</f>
        <v>25-48 Hours</v>
      </c>
      <c r="AB1342">
        <f>IF(Table1[[#This Row],[ResolutionHours]]="","",Table1[[#This Row],[ResolutionHours]]-Table1[[#This Row],[SLATargetHours]])</f>
        <v>-42.58</v>
      </c>
    </row>
    <row r="1343" spans="1:28" x14ac:dyDescent="0.25">
      <c r="A1343" t="s">
        <v>2364</v>
      </c>
      <c r="B1343" t="s">
        <v>2126</v>
      </c>
      <c r="C1343" s="1">
        <v>45616.73814814815</v>
      </c>
      <c r="D1343" t="s">
        <v>36</v>
      </c>
      <c r="E1343" t="s">
        <v>2142</v>
      </c>
      <c r="F1343" t="s">
        <v>126</v>
      </c>
      <c r="G1343" t="s">
        <v>2128</v>
      </c>
      <c r="H1343" t="s">
        <v>109</v>
      </c>
      <c r="I1343" t="s">
        <v>73</v>
      </c>
      <c r="J1343" t="s">
        <v>110</v>
      </c>
      <c r="K1343">
        <v>48</v>
      </c>
      <c r="L1343">
        <v>3.51</v>
      </c>
      <c r="M1343">
        <v>25.47</v>
      </c>
      <c r="N1343" s="1">
        <v>45617.799190254627</v>
      </c>
      <c r="O1343" t="s">
        <v>43</v>
      </c>
      <c r="P1343">
        <v>25.47</v>
      </c>
      <c r="Q1343" t="s">
        <v>44</v>
      </c>
      <c r="R1343" t="s">
        <v>67</v>
      </c>
      <c r="S1343" t="s">
        <v>68</v>
      </c>
      <c r="T1343" t="s">
        <v>115</v>
      </c>
      <c r="U1343" t="s">
        <v>49</v>
      </c>
      <c r="V1343" t="s">
        <v>49</v>
      </c>
      <c r="W1343" t="s">
        <v>43</v>
      </c>
      <c r="X1343">
        <f>YEAR(Table1[[#This Row],[BookingDate]])</f>
        <v>2024</v>
      </c>
      <c r="Y1343" t="str">
        <f>TEXT(Table1[[#This Row],[BookingDate]],"mmm")</f>
        <v>Nov</v>
      </c>
      <c r="Z1343" t="str">
        <f>TEXT(Table1[[#This Row],[BookingDate]],"mmm-yyy")</f>
        <v>Nov-2024</v>
      </c>
      <c r="AA1343" t="str">
        <f>IF(Table1[[#This Row],[ResolutionHours]]="","Pending",IF(Table1[[#This Row],[ResolutionHours]]&lt;=4,"0-4 Hours",IF(Table1[[#This Row],[ResolutionHours]]&lt;=8,"5-8 Hours",IF(Table1[[#This Row],[ResolutionHours]]&lt;=24,"9-24 Hours",IF(Table1[[#This Row],[ResolutionHours]]&lt;=48,"25-48 Hours","48+ Hours")))))</f>
        <v>25-48 Hours</v>
      </c>
      <c r="AB1343">
        <f>IF(Table1[[#This Row],[ResolutionHours]]="","",Table1[[#This Row],[ResolutionHours]]-Table1[[#This Row],[SLATargetHours]])</f>
        <v>-22.53</v>
      </c>
    </row>
    <row r="1344" spans="1:28" x14ac:dyDescent="0.25">
      <c r="A1344" t="s">
        <v>2658</v>
      </c>
      <c r="B1344" t="s">
        <v>2126</v>
      </c>
      <c r="C1344" s="1">
        <v>45616.970856481479</v>
      </c>
      <c r="D1344" t="s">
        <v>51</v>
      </c>
      <c r="E1344" t="s">
        <v>2134</v>
      </c>
      <c r="F1344" t="s">
        <v>72</v>
      </c>
      <c r="G1344" t="s">
        <v>2128</v>
      </c>
      <c r="H1344" t="s">
        <v>136</v>
      </c>
      <c r="I1344" t="s">
        <v>64</v>
      </c>
      <c r="J1344" t="s">
        <v>157</v>
      </c>
      <c r="K1344">
        <v>24</v>
      </c>
      <c r="L1344">
        <v>2.42</v>
      </c>
      <c r="N1344" s="1"/>
      <c r="O1344" t="s">
        <v>57</v>
      </c>
      <c r="P1344">
        <v>9720.7000000000007</v>
      </c>
      <c r="Q1344" t="s">
        <v>58</v>
      </c>
      <c r="R1344" t="s">
        <v>67</v>
      </c>
      <c r="S1344" t="s">
        <v>68</v>
      </c>
      <c r="T1344" t="s">
        <v>97</v>
      </c>
      <c r="U1344" t="s">
        <v>49</v>
      </c>
      <c r="V1344" t="s">
        <v>49</v>
      </c>
      <c r="W1344" t="s">
        <v>57</v>
      </c>
      <c r="X1344">
        <f>YEAR(Table1[[#This Row],[BookingDate]])</f>
        <v>2024</v>
      </c>
      <c r="Y1344" t="str">
        <f>TEXT(Table1[[#This Row],[BookingDate]],"mmm")</f>
        <v>Nov</v>
      </c>
      <c r="Z1344" t="str">
        <f>TEXT(Table1[[#This Row],[BookingDate]],"mmm-yyy")</f>
        <v>Nov-2024</v>
      </c>
      <c r="AA1344" t="str">
        <f>IF(Table1[[#This Row],[ResolutionHours]]="","Pending",IF(Table1[[#This Row],[ResolutionHours]]&lt;=4,"0-4 Hours",IF(Table1[[#This Row],[ResolutionHours]]&lt;=8,"5-8 Hours",IF(Table1[[#This Row],[ResolutionHours]]&lt;=24,"9-24 Hours",IF(Table1[[#This Row],[ResolutionHours]]&lt;=48,"25-48 Hours","48+ Hours")))))</f>
        <v>Pending</v>
      </c>
      <c r="AB1344" t="str">
        <f>IF(Table1[[#This Row],[ResolutionHours]]="","",Table1[[#This Row],[ResolutionHours]]-Table1[[#This Row],[SLATargetHours]])</f>
        <v/>
      </c>
    </row>
    <row r="1345" spans="1:28" x14ac:dyDescent="0.25">
      <c r="A1345" t="s">
        <v>1386</v>
      </c>
      <c r="B1345" t="s">
        <v>1116</v>
      </c>
      <c r="C1345" s="1">
        <v>45617.122430555559</v>
      </c>
      <c r="D1345" t="s">
        <v>51</v>
      </c>
      <c r="E1345" t="s">
        <v>1124</v>
      </c>
      <c r="F1345" t="s">
        <v>130</v>
      </c>
      <c r="G1345" t="s">
        <v>1118</v>
      </c>
      <c r="H1345" t="s">
        <v>40</v>
      </c>
      <c r="I1345" t="s">
        <v>82</v>
      </c>
      <c r="J1345" t="s">
        <v>65</v>
      </c>
      <c r="K1345">
        <v>24</v>
      </c>
      <c r="L1345">
        <v>1.51</v>
      </c>
      <c r="M1345">
        <v>21.33</v>
      </c>
      <c r="N1345" s="1">
        <v>45618.011249826392</v>
      </c>
      <c r="O1345" t="s">
        <v>43</v>
      </c>
      <c r="P1345">
        <v>21.33</v>
      </c>
      <c r="Q1345" t="s">
        <v>44</v>
      </c>
      <c r="R1345" t="s">
        <v>92</v>
      </c>
      <c r="S1345" t="s">
        <v>60</v>
      </c>
      <c r="T1345" t="s">
        <v>100</v>
      </c>
      <c r="U1345" t="s">
        <v>49</v>
      </c>
      <c r="V1345" t="s">
        <v>49</v>
      </c>
      <c r="W1345" t="s">
        <v>43</v>
      </c>
      <c r="X1345">
        <f>YEAR(Table1[[#This Row],[BookingDate]])</f>
        <v>2024</v>
      </c>
      <c r="Y1345" t="str">
        <f>TEXT(Table1[[#This Row],[BookingDate]],"mmm")</f>
        <v>Nov</v>
      </c>
      <c r="Z1345" t="str">
        <f>TEXT(Table1[[#This Row],[BookingDate]],"mmm-yyy")</f>
        <v>Nov-2024</v>
      </c>
      <c r="AA1345" t="str">
        <f>IF(Table1[[#This Row],[ResolutionHours]]="","Pending",IF(Table1[[#This Row],[ResolutionHours]]&lt;=4,"0-4 Hours",IF(Table1[[#This Row],[ResolutionHours]]&lt;=8,"5-8 Hours",IF(Table1[[#This Row],[ResolutionHours]]&lt;=24,"9-24 Hours",IF(Table1[[#This Row],[ResolutionHours]]&lt;=48,"25-48 Hours","48+ Hours")))))</f>
        <v>9-24 Hours</v>
      </c>
      <c r="AB1345">
        <f>IF(Table1[[#This Row],[ResolutionHours]]="","",Table1[[#This Row],[ResolutionHours]]-Table1[[#This Row],[SLATargetHours]])</f>
        <v>-2.6700000000000017</v>
      </c>
    </row>
    <row r="1346" spans="1:28" x14ac:dyDescent="0.25">
      <c r="A1346" t="s">
        <v>803</v>
      </c>
      <c r="B1346" t="s">
        <v>35</v>
      </c>
      <c r="C1346" s="1">
        <v>45617.431180555563</v>
      </c>
      <c r="D1346" t="s">
        <v>51</v>
      </c>
      <c r="E1346" t="s">
        <v>77</v>
      </c>
      <c r="F1346" t="s">
        <v>90</v>
      </c>
      <c r="G1346" t="s">
        <v>39</v>
      </c>
      <c r="H1346" t="s">
        <v>40</v>
      </c>
      <c r="I1346" t="s">
        <v>55</v>
      </c>
      <c r="J1346" t="s">
        <v>42</v>
      </c>
      <c r="K1346">
        <v>24</v>
      </c>
      <c r="L1346">
        <v>1.35</v>
      </c>
      <c r="M1346">
        <v>10.9</v>
      </c>
      <c r="N1346" s="1">
        <v>45617.885327615739</v>
      </c>
      <c r="O1346" t="s">
        <v>43</v>
      </c>
      <c r="P1346">
        <v>10.9</v>
      </c>
      <c r="Q1346" t="s">
        <v>58</v>
      </c>
      <c r="R1346" t="s">
        <v>67</v>
      </c>
      <c r="S1346" t="s">
        <v>79</v>
      </c>
      <c r="T1346" t="s">
        <v>121</v>
      </c>
      <c r="U1346" t="s">
        <v>49</v>
      </c>
      <c r="V1346" t="s">
        <v>49</v>
      </c>
      <c r="W1346" t="s">
        <v>43</v>
      </c>
      <c r="X1346">
        <f>YEAR(Table1[[#This Row],[BookingDate]])</f>
        <v>2024</v>
      </c>
      <c r="Y1346" t="str">
        <f>TEXT(Table1[[#This Row],[BookingDate]],"mmm")</f>
        <v>Nov</v>
      </c>
      <c r="Z1346" t="str">
        <f>TEXT(Table1[[#This Row],[BookingDate]],"mmm-yyy")</f>
        <v>Nov-2024</v>
      </c>
      <c r="AA1346" t="str">
        <f>IF(Table1[[#This Row],[ResolutionHours]]="","Pending",IF(Table1[[#This Row],[ResolutionHours]]&lt;=4,"0-4 Hours",IF(Table1[[#This Row],[ResolutionHours]]&lt;=8,"5-8 Hours",IF(Table1[[#This Row],[ResolutionHours]]&lt;=24,"9-24 Hours",IF(Table1[[#This Row],[ResolutionHours]]&lt;=48,"25-48 Hours","48+ Hours")))))</f>
        <v>9-24 Hours</v>
      </c>
      <c r="AB1346">
        <f>IF(Table1[[#This Row],[ResolutionHours]]="","",Table1[[#This Row],[ResolutionHours]]-Table1[[#This Row],[SLATargetHours]])</f>
        <v>-13.1</v>
      </c>
    </row>
    <row r="1347" spans="1:28" x14ac:dyDescent="0.25">
      <c r="A1347" t="s">
        <v>1847</v>
      </c>
      <c r="B1347" t="s">
        <v>1116</v>
      </c>
      <c r="C1347" s="1">
        <v>45617.59275462963</v>
      </c>
      <c r="D1347" t="s">
        <v>36</v>
      </c>
      <c r="E1347" t="s">
        <v>1117</v>
      </c>
      <c r="F1347" t="s">
        <v>95</v>
      </c>
      <c r="G1347" t="s">
        <v>1118</v>
      </c>
      <c r="H1347" t="s">
        <v>109</v>
      </c>
      <c r="I1347" t="s">
        <v>73</v>
      </c>
      <c r="J1347" t="s">
        <v>120</v>
      </c>
      <c r="K1347">
        <v>48</v>
      </c>
      <c r="L1347">
        <v>4.1900000000000004</v>
      </c>
      <c r="M1347">
        <v>17.28</v>
      </c>
      <c r="N1347" s="1">
        <v>45618.312625636572</v>
      </c>
      <c r="O1347" t="s">
        <v>43</v>
      </c>
      <c r="P1347">
        <v>17.28</v>
      </c>
      <c r="Q1347" t="s">
        <v>66</v>
      </c>
      <c r="R1347" t="s">
        <v>92</v>
      </c>
      <c r="S1347" t="s">
        <v>46</v>
      </c>
      <c r="T1347" t="s">
        <v>69</v>
      </c>
      <c r="U1347" t="s">
        <v>49</v>
      </c>
      <c r="V1347" t="s">
        <v>49</v>
      </c>
      <c r="W1347" t="s">
        <v>43</v>
      </c>
      <c r="X1347">
        <f>YEAR(Table1[[#This Row],[BookingDate]])</f>
        <v>2024</v>
      </c>
      <c r="Y1347" t="str">
        <f>TEXT(Table1[[#This Row],[BookingDate]],"mmm")</f>
        <v>Nov</v>
      </c>
      <c r="Z1347" t="str">
        <f>TEXT(Table1[[#This Row],[BookingDate]],"mmm-yyy")</f>
        <v>Nov-2024</v>
      </c>
      <c r="AA1347" t="str">
        <f>IF(Table1[[#This Row],[ResolutionHours]]="","Pending",IF(Table1[[#This Row],[ResolutionHours]]&lt;=4,"0-4 Hours",IF(Table1[[#This Row],[ResolutionHours]]&lt;=8,"5-8 Hours",IF(Table1[[#This Row],[ResolutionHours]]&lt;=24,"9-24 Hours",IF(Table1[[#This Row],[ResolutionHours]]&lt;=48,"25-48 Hours","48+ Hours")))))</f>
        <v>9-24 Hours</v>
      </c>
      <c r="AB1347">
        <f>IF(Table1[[#This Row],[ResolutionHours]]="","",Table1[[#This Row],[ResolutionHours]]-Table1[[#This Row],[SLATargetHours]])</f>
        <v>-30.72</v>
      </c>
    </row>
    <row r="1348" spans="1:28" x14ac:dyDescent="0.25">
      <c r="A1348" t="s">
        <v>159</v>
      </c>
      <c r="B1348" t="s">
        <v>35</v>
      </c>
      <c r="C1348" s="1">
        <v>45617.797546296293</v>
      </c>
      <c r="D1348" t="s">
        <v>87</v>
      </c>
      <c r="E1348" t="s">
        <v>105</v>
      </c>
      <c r="F1348" t="s">
        <v>38</v>
      </c>
      <c r="G1348" t="s">
        <v>39</v>
      </c>
      <c r="H1348" t="s">
        <v>109</v>
      </c>
      <c r="I1348" t="s">
        <v>82</v>
      </c>
      <c r="J1348" t="s">
        <v>160</v>
      </c>
      <c r="K1348">
        <v>72</v>
      </c>
      <c r="L1348">
        <v>2.67</v>
      </c>
      <c r="M1348">
        <v>53.08</v>
      </c>
      <c r="N1348" s="1">
        <v>45620.009349224543</v>
      </c>
      <c r="O1348" t="s">
        <v>43</v>
      </c>
      <c r="P1348">
        <v>53.08</v>
      </c>
      <c r="Q1348" t="s">
        <v>58</v>
      </c>
      <c r="R1348" t="s">
        <v>114</v>
      </c>
      <c r="S1348" t="s">
        <v>79</v>
      </c>
      <c r="T1348" t="s">
        <v>93</v>
      </c>
      <c r="U1348" t="s">
        <v>49</v>
      </c>
      <c r="V1348" t="s">
        <v>49</v>
      </c>
      <c r="W1348" t="s">
        <v>43</v>
      </c>
      <c r="X1348">
        <f>YEAR(Table1[[#This Row],[BookingDate]])</f>
        <v>2024</v>
      </c>
      <c r="Y1348" t="str">
        <f>TEXT(Table1[[#This Row],[BookingDate]],"mmm")</f>
        <v>Nov</v>
      </c>
      <c r="Z1348" t="str">
        <f>TEXT(Table1[[#This Row],[BookingDate]],"mmm-yyy")</f>
        <v>Nov-2024</v>
      </c>
      <c r="AA1348" t="str">
        <f>IF(Table1[[#This Row],[ResolutionHours]]="","Pending",IF(Table1[[#This Row],[ResolutionHours]]&lt;=4,"0-4 Hours",IF(Table1[[#This Row],[ResolutionHours]]&lt;=8,"5-8 Hours",IF(Table1[[#This Row],[ResolutionHours]]&lt;=24,"9-24 Hours",IF(Table1[[#This Row],[ResolutionHours]]&lt;=48,"25-48 Hours","48+ Hours")))))</f>
        <v>48+ Hours</v>
      </c>
      <c r="AB1348">
        <f>IF(Table1[[#This Row],[ResolutionHours]]="","",Table1[[#This Row],[ResolutionHours]]-Table1[[#This Row],[SLATargetHours]])</f>
        <v>-18.920000000000002</v>
      </c>
    </row>
    <row r="1349" spans="1:28" x14ac:dyDescent="0.25">
      <c r="A1349" t="s">
        <v>1938</v>
      </c>
      <c r="B1349" t="s">
        <v>1116</v>
      </c>
      <c r="C1349" s="1">
        <v>45617.943796296298</v>
      </c>
      <c r="D1349" t="s">
        <v>51</v>
      </c>
      <c r="E1349" t="s">
        <v>1124</v>
      </c>
      <c r="F1349" t="s">
        <v>53</v>
      </c>
      <c r="G1349" t="s">
        <v>1118</v>
      </c>
      <c r="H1349" t="s">
        <v>40</v>
      </c>
      <c r="I1349" t="s">
        <v>55</v>
      </c>
      <c r="J1349" t="s">
        <v>88</v>
      </c>
      <c r="K1349">
        <v>24</v>
      </c>
      <c r="L1349">
        <v>0.72</v>
      </c>
      <c r="M1349">
        <v>53.23</v>
      </c>
      <c r="N1349" s="1">
        <v>45620.161722789351</v>
      </c>
      <c r="O1349" t="s">
        <v>128</v>
      </c>
      <c r="P1349">
        <v>53.23</v>
      </c>
      <c r="Q1349" t="s">
        <v>58</v>
      </c>
      <c r="R1349" t="s">
        <v>67</v>
      </c>
      <c r="S1349" t="s">
        <v>46</v>
      </c>
      <c r="T1349" t="s">
        <v>75</v>
      </c>
      <c r="U1349" t="s">
        <v>49</v>
      </c>
      <c r="V1349" t="s">
        <v>49</v>
      </c>
      <c r="W1349" t="s">
        <v>128</v>
      </c>
      <c r="X1349">
        <f>YEAR(Table1[[#This Row],[BookingDate]])</f>
        <v>2024</v>
      </c>
      <c r="Y1349" t="str">
        <f>TEXT(Table1[[#This Row],[BookingDate]],"mmm")</f>
        <v>Nov</v>
      </c>
      <c r="Z1349" t="str">
        <f>TEXT(Table1[[#This Row],[BookingDate]],"mmm-yyy")</f>
        <v>Nov-2024</v>
      </c>
      <c r="AA1349" t="str">
        <f>IF(Table1[[#This Row],[ResolutionHours]]="","Pending",IF(Table1[[#This Row],[ResolutionHours]]&lt;=4,"0-4 Hours",IF(Table1[[#This Row],[ResolutionHours]]&lt;=8,"5-8 Hours",IF(Table1[[#This Row],[ResolutionHours]]&lt;=24,"9-24 Hours",IF(Table1[[#This Row],[ResolutionHours]]&lt;=48,"25-48 Hours","48+ Hours")))))</f>
        <v>48+ Hours</v>
      </c>
      <c r="AB1349">
        <f>IF(Table1[[#This Row],[ResolutionHours]]="","",Table1[[#This Row],[ResolutionHours]]-Table1[[#This Row],[SLATargetHours]])</f>
        <v>29.229999999999997</v>
      </c>
    </row>
    <row r="1350" spans="1:28" x14ac:dyDescent="0.25">
      <c r="A1350" t="s">
        <v>300</v>
      </c>
      <c r="B1350" t="s">
        <v>35</v>
      </c>
      <c r="C1350" s="1">
        <v>45618.140231481477</v>
      </c>
      <c r="D1350" t="s">
        <v>104</v>
      </c>
      <c r="E1350" t="s">
        <v>37</v>
      </c>
      <c r="F1350" t="s">
        <v>126</v>
      </c>
      <c r="G1350" t="s">
        <v>39</v>
      </c>
      <c r="H1350" t="s">
        <v>40</v>
      </c>
      <c r="I1350" t="s">
        <v>41</v>
      </c>
      <c r="J1350" t="s">
        <v>120</v>
      </c>
      <c r="K1350">
        <v>8</v>
      </c>
      <c r="L1350">
        <v>1.24</v>
      </c>
      <c r="M1350">
        <v>2.19</v>
      </c>
      <c r="N1350" s="1">
        <v>45618.231579247687</v>
      </c>
      <c r="O1350" t="s">
        <v>43</v>
      </c>
      <c r="P1350">
        <v>2.19</v>
      </c>
      <c r="Q1350" t="s">
        <v>58</v>
      </c>
      <c r="R1350" t="s">
        <v>114</v>
      </c>
      <c r="S1350" t="s">
        <v>60</v>
      </c>
      <c r="T1350" t="s">
        <v>47</v>
      </c>
      <c r="U1350" t="s">
        <v>49</v>
      </c>
      <c r="V1350" t="s">
        <v>49</v>
      </c>
      <c r="W1350" t="s">
        <v>43</v>
      </c>
      <c r="X1350">
        <f>YEAR(Table1[[#This Row],[BookingDate]])</f>
        <v>2024</v>
      </c>
      <c r="Y1350" t="str">
        <f>TEXT(Table1[[#This Row],[BookingDate]],"mmm")</f>
        <v>Nov</v>
      </c>
      <c r="Z1350" t="str">
        <f>TEXT(Table1[[#This Row],[BookingDate]],"mmm-yyy")</f>
        <v>Nov-2024</v>
      </c>
      <c r="AA1350" t="str">
        <f>IF(Table1[[#This Row],[ResolutionHours]]="","Pending",IF(Table1[[#This Row],[ResolutionHours]]&lt;=4,"0-4 Hours",IF(Table1[[#This Row],[ResolutionHours]]&lt;=8,"5-8 Hours",IF(Table1[[#This Row],[ResolutionHours]]&lt;=24,"9-24 Hours",IF(Table1[[#This Row],[ResolutionHours]]&lt;=48,"25-48 Hours","48+ Hours")))))</f>
        <v>0-4 Hours</v>
      </c>
      <c r="AB1350">
        <f>IF(Table1[[#This Row],[ResolutionHours]]="","",Table1[[#This Row],[ResolutionHours]]-Table1[[#This Row],[SLATargetHours]])</f>
        <v>-5.8100000000000005</v>
      </c>
    </row>
    <row r="1351" spans="1:28" x14ac:dyDescent="0.25">
      <c r="A1351" t="s">
        <v>1147</v>
      </c>
      <c r="B1351" t="s">
        <v>1116</v>
      </c>
      <c r="C1351" s="1">
        <v>45618.356030092589</v>
      </c>
      <c r="D1351" t="s">
        <v>51</v>
      </c>
      <c r="E1351" t="s">
        <v>1120</v>
      </c>
      <c r="F1351" t="s">
        <v>130</v>
      </c>
      <c r="G1351" t="s">
        <v>1118</v>
      </c>
      <c r="H1351" t="s">
        <v>54</v>
      </c>
      <c r="I1351" t="s">
        <v>55</v>
      </c>
      <c r="J1351" t="s">
        <v>106</v>
      </c>
      <c r="K1351">
        <v>24</v>
      </c>
      <c r="L1351">
        <v>3.35</v>
      </c>
      <c r="N1351" s="1"/>
      <c r="O1351" t="s">
        <v>57</v>
      </c>
      <c r="P1351">
        <v>9687.4599999999991</v>
      </c>
      <c r="Q1351" t="s">
        <v>44</v>
      </c>
      <c r="R1351" t="s">
        <v>45</v>
      </c>
      <c r="S1351" t="s">
        <v>96</v>
      </c>
      <c r="T1351" t="s">
        <v>47</v>
      </c>
      <c r="U1351" t="s">
        <v>49</v>
      </c>
      <c r="V1351" t="s">
        <v>49</v>
      </c>
      <c r="W1351" t="s">
        <v>57</v>
      </c>
      <c r="X1351">
        <f>YEAR(Table1[[#This Row],[BookingDate]])</f>
        <v>2024</v>
      </c>
      <c r="Y1351" t="str">
        <f>TEXT(Table1[[#This Row],[BookingDate]],"mmm")</f>
        <v>Nov</v>
      </c>
      <c r="Z1351" t="str">
        <f>TEXT(Table1[[#This Row],[BookingDate]],"mmm-yyy")</f>
        <v>Nov-2024</v>
      </c>
      <c r="AA1351" t="str">
        <f>IF(Table1[[#This Row],[ResolutionHours]]="","Pending",IF(Table1[[#This Row],[ResolutionHours]]&lt;=4,"0-4 Hours",IF(Table1[[#This Row],[ResolutionHours]]&lt;=8,"5-8 Hours",IF(Table1[[#This Row],[ResolutionHours]]&lt;=24,"9-24 Hours",IF(Table1[[#This Row],[ResolutionHours]]&lt;=48,"25-48 Hours","48+ Hours")))))</f>
        <v>Pending</v>
      </c>
      <c r="AB1351" t="str">
        <f>IF(Table1[[#This Row],[ResolutionHours]]="","",Table1[[#This Row],[ResolutionHours]]-Table1[[#This Row],[SLATargetHours]])</f>
        <v/>
      </c>
    </row>
    <row r="1352" spans="1:28" x14ac:dyDescent="0.25">
      <c r="A1352" t="s">
        <v>1037</v>
      </c>
      <c r="B1352" t="s">
        <v>35</v>
      </c>
      <c r="C1352" s="1">
        <v>45618.420763888891</v>
      </c>
      <c r="D1352" t="s">
        <v>51</v>
      </c>
      <c r="E1352" t="s">
        <v>37</v>
      </c>
      <c r="F1352" t="s">
        <v>72</v>
      </c>
      <c r="G1352" t="s">
        <v>39</v>
      </c>
      <c r="H1352" t="s">
        <v>109</v>
      </c>
      <c r="I1352" t="s">
        <v>55</v>
      </c>
      <c r="J1352" t="s">
        <v>106</v>
      </c>
      <c r="K1352">
        <v>24</v>
      </c>
      <c r="L1352">
        <v>0.95</v>
      </c>
      <c r="M1352">
        <v>10.6</v>
      </c>
      <c r="N1352" s="1">
        <v>45618.862352453703</v>
      </c>
      <c r="O1352" t="s">
        <v>43</v>
      </c>
      <c r="P1352">
        <v>10.6</v>
      </c>
      <c r="Q1352" t="s">
        <v>44</v>
      </c>
      <c r="R1352" t="s">
        <v>114</v>
      </c>
      <c r="S1352" t="s">
        <v>96</v>
      </c>
      <c r="T1352" t="s">
        <v>61</v>
      </c>
      <c r="U1352" t="s">
        <v>49</v>
      </c>
      <c r="V1352" t="s">
        <v>48</v>
      </c>
      <c r="W1352" t="s">
        <v>43</v>
      </c>
      <c r="X1352">
        <f>YEAR(Table1[[#This Row],[BookingDate]])</f>
        <v>2024</v>
      </c>
      <c r="Y1352" t="str">
        <f>TEXT(Table1[[#This Row],[BookingDate]],"mmm")</f>
        <v>Nov</v>
      </c>
      <c r="Z1352" t="str">
        <f>TEXT(Table1[[#This Row],[BookingDate]],"mmm-yyy")</f>
        <v>Nov-2024</v>
      </c>
      <c r="AA1352" t="str">
        <f>IF(Table1[[#This Row],[ResolutionHours]]="","Pending",IF(Table1[[#This Row],[ResolutionHours]]&lt;=4,"0-4 Hours",IF(Table1[[#This Row],[ResolutionHours]]&lt;=8,"5-8 Hours",IF(Table1[[#This Row],[ResolutionHours]]&lt;=24,"9-24 Hours",IF(Table1[[#This Row],[ResolutionHours]]&lt;=48,"25-48 Hours","48+ Hours")))))</f>
        <v>9-24 Hours</v>
      </c>
      <c r="AB1352">
        <f>IF(Table1[[#This Row],[ResolutionHours]]="","",Table1[[#This Row],[ResolutionHours]]-Table1[[#This Row],[SLATargetHours]])</f>
        <v>-13.4</v>
      </c>
    </row>
    <row r="1353" spans="1:28" x14ac:dyDescent="0.25">
      <c r="A1353" t="s">
        <v>983</v>
      </c>
      <c r="B1353" t="s">
        <v>35</v>
      </c>
      <c r="C1353" s="1">
        <v>45618.428182870368</v>
      </c>
      <c r="D1353" t="s">
        <v>51</v>
      </c>
      <c r="E1353" t="s">
        <v>105</v>
      </c>
      <c r="F1353" t="s">
        <v>95</v>
      </c>
      <c r="G1353" t="s">
        <v>39</v>
      </c>
      <c r="H1353" t="s">
        <v>40</v>
      </c>
      <c r="I1353" t="s">
        <v>41</v>
      </c>
      <c r="J1353" t="s">
        <v>56</v>
      </c>
      <c r="K1353">
        <v>24</v>
      </c>
      <c r="L1353">
        <v>2.73</v>
      </c>
      <c r="M1353">
        <v>7.14</v>
      </c>
      <c r="N1353" s="1">
        <v>45618.725761562499</v>
      </c>
      <c r="O1353" t="s">
        <v>43</v>
      </c>
      <c r="P1353">
        <v>7.14</v>
      </c>
      <c r="Q1353" t="s">
        <v>66</v>
      </c>
      <c r="R1353" t="s">
        <v>92</v>
      </c>
      <c r="S1353" t="s">
        <v>79</v>
      </c>
      <c r="T1353" t="s">
        <v>121</v>
      </c>
      <c r="U1353" t="s">
        <v>49</v>
      </c>
      <c r="V1353" t="s">
        <v>49</v>
      </c>
      <c r="W1353" t="s">
        <v>43</v>
      </c>
      <c r="X1353">
        <f>YEAR(Table1[[#This Row],[BookingDate]])</f>
        <v>2024</v>
      </c>
      <c r="Y1353" t="str">
        <f>TEXT(Table1[[#This Row],[BookingDate]],"mmm")</f>
        <v>Nov</v>
      </c>
      <c r="Z1353" t="str">
        <f>TEXT(Table1[[#This Row],[BookingDate]],"mmm-yyy")</f>
        <v>Nov-2024</v>
      </c>
      <c r="AA1353" t="str">
        <f>IF(Table1[[#This Row],[ResolutionHours]]="","Pending",IF(Table1[[#This Row],[ResolutionHours]]&lt;=4,"0-4 Hours",IF(Table1[[#This Row],[ResolutionHours]]&lt;=8,"5-8 Hours",IF(Table1[[#This Row],[ResolutionHours]]&lt;=24,"9-24 Hours",IF(Table1[[#This Row],[ResolutionHours]]&lt;=48,"25-48 Hours","48+ Hours")))))</f>
        <v>5-8 Hours</v>
      </c>
      <c r="AB1353">
        <f>IF(Table1[[#This Row],[ResolutionHours]]="","",Table1[[#This Row],[ResolutionHours]]-Table1[[#This Row],[SLATargetHours]])</f>
        <v>-16.86</v>
      </c>
    </row>
    <row r="1354" spans="1:28" x14ac:dyDescent="0.25">
      <c r="A1354" t="s">
        <v>2662</v>
      </c>
      <c r="B1354" t="s">
        <v>2126</v>
      </c>
      <c r="C1354" s="1">
        <v>45618.608923611107</v>
      </c>
      <c r="D1354" t="s">
        <v>87</v>
      </c>
      <c r="E1354" t="s">
        <v>2127</v>
      </c>
      <c r="F1354" t="s">
        <v>126</v>
      </c>
      <c r="G1354" t="s">
        <v>2128</v>
      </c>
      <c r="H1354" t="s">
        <v>54</v>
      </c>
      <c r="I1354" t="s">
        <v>82</v>
      </c>
      <c r="J1354" t="s">
        <v>113</v>
      </c>
      <c r="K1354">
        <v>72</v>
      </c>
      <c r="L1354">
        <v>19.66</v>
      </c>
      <c r="N1354" s="1"/>
      <c r="O1354" t="s">
        <v>57</v>
      </c>
      <c r="P1354">
        <v>9681.39</v>
      </c>
      <c r="Q1354" t="s">
        <v>58</v>
      </c>
      <c r="R1354" t="s">
        <v>67</v>
      </c>
      <c r="S1354" t="s">
        <v>79</v>
      </c>
      <c r="T1354" t="s">
        <v>69</v>
      </c>
      <c r="U1354" t="s">
        <v>49</v>
      </c>
      <c r="V1354" t="s">
        <v>49</v>
      </c>
      <c r="W1354" t="s">
        <v>57</v>
      </c>
      <c r="X1354">
        <f>YEAR(Table1[[#This Row],[BookingDate]])</f>
        <v>2024</v>
      </c>
      <c r="Y1354" t="str">
        <f>TEXT(Table1[[#This Row],[BookingDate]],"mmm")</f>
        <v>Nov</v>
      </c>
      <c r="Z1354" t="str">
        <f>TEXT(Table1[[#This Row],[BookingDate]],"mmm-yyy")</f>
        <v>Nov-2024</v>
      </c>
      <c r="AA1354" t="str">
        <f>IF(Table1[[#This Row],[ResolutionHours]]="","Pending",IF(Table1[[#This Row],[ResolutionHours]]&lt;=4,"0-4 Hours",IF(Table1[[#This Row],[ResolutionHours]]&lt;=8,"5-8 Hours",IF(Table1[[#This Row],[ResolutionHours]]&lt;=24,"9-24 Hours",IF(Table1[[#This Row],[ResolutionHours]]&lt;=48,"25-48 Hours","48+ Hours")))))</f>
        <v>Pending</v>
      </c>
      <c r="AB1354" t="str">
        <f>IF(Table1[[#This Row],[ResolutionHours]]="","",Table1[[#This Row],[ResolutionHours]]-Table1[[#This Row],[SLATargetHours]])</f>
        <v/>
      </c>
    </row>
    <row r="1355" spans="1:28" x14ac:dyDescent="0.25">
      <c r="A1355" t="s">
        <v>333</v>
      </c>
      <c r="B1355" t="s">
        <v>35</v>
      </c>
      <c r="C1355" s="1">
        <v>45618.774328703701</v>
      </c>
      <c r="D1355" t="s">
        <v>51</v>
      </c>
      <c r="E1355" t="s">
        <v>71</v>
      </c>
      <c r="F1355" t="s">
        <v>38</v>
      </c>
      <c r="G1355" t="s">
        <v>39</v>
      </c>
      <c r="H1355" t="s">
        <v>40</v>
      </c>
      <c r="I1355" t="s">
        <v>64</v>
      </c>
      <c r="J1355" t="s">
        <v>88</v>
      </c>
      <c r="K1355">
        <v>24</v>
      </c>
      <c r="L1355">
        <v>1.29</v>
      </c>
      <c r="M1355">
        <v>19.61</v>
      </c>
      <c r="N1355" s="1">
        <v>45619.591470856481</v>
      </c>
      <c r="O1355" t="s">
        <v>43</v>
      </c>
      <c r="P1355">
        <v>19.61</v>
      </c>
      <c r="Q1355" t="s">
        <v>44</v>
      </c>
      <c r="R1355" t="s">
        <v>67</v>
      </c>
      <c r="S1355" t="s">
        <v>60</v>
      </c>
      <c r="T1355" t="s">
        <v>97</v>
      </c>
      <c r="U1355" t="s">
        <v>49</v>
      </c>
      <c r="V1355" t="s">
        <v>48</v>
      </c>
      <c r="W1355" t="s">
        <v>43</v>
      </c>
      <c r="X1355">
        <f>YEAR(Table1[[#This Row],[BookingDate]])</f>
        <v>2024</v>
      </c>
      <c r="Y1355" t="str">
        <f>TEXT(Table1[[#This Row],[BookingDate]],"mmm")</f>
        <v>Nov</v>
      </c>
      <c r="Z1355" t="str">
        <f>TEXT(Table1[[#This Row],[BookingDate]],"mmm-yyy")</f>
        <v>Nov-2024</v>
      </c>
      <c r="AA1355" t="str">
        <f>IF(Table1[[#This Row],[ResolutionHours]]="","Pending",IF(Table1[[#This Row],[ResolutionHours]]&lt;=4,"0-4 Hours",IF(Table1[[#This Row],[ResolutionHours]]&lt;=8,"5-8 Hours",IF(Table1[[#This Row],[ResolutionHours]]&lt;=24,"9-24 Hours",IF(Table1[[#This Row],[ResolutionHours]]&lt;=48,"25-48 Hours","48+ Hours")))))</f>
        <v>9-24 Hours</v>
      </c>
      <c r="AB1355">
        <f>IF(Table1[[#This Row],[ResolutionHours]]="","",Table1[[#This Row],[ResolutionHours]]-Table1[[#This Row],[SLATargetHours]])</f>
        <v>-4.3900000000000006</v>
      </c>
    </row>
    <row r="1356" spans="1:28" x14ac:dyDescent="0.25">
      <c r="A1356" t="s">
        <v>381</v>
      </c>
      <c r="B1356" t="s">
        <v>35</v>
      </c>
      <c r="C1356" s="1">
        <v>45618.784872685188</v>
      </c>
      <c r="D1356" t="s">
        <v>87</v>
      </c>
      <c r="E1356" t="s">
        <v>105</v>
      </c>
      <c r="F1356" t="s">
        <v>126</v>
      </c>
      <c r="G1356" t="s">
        <v>39</v>
      </c>
      <c r="H1356" t="s">
        <v>54</v>
      </c>
      <c r="I1356" t="s">
        <v>64</v>
      </c>
      <c r="J1356" t="s">
        <v>152</v>
      </c>
      <c r="K1356">
        <v>72</v>
      </c>
      <c r="L1356">
        <v>4.66</v>
      </c>
      <c r="N1356" s="1"/>
      <c r="O1356" t="s">
        <v>57</v>
      </c>
      <c r="P1356">
        <v>9677.16</v>
      </c>
      <c r="Q1356" t="s">
        <v>66</v>
      </c>
      <c r="R1356" t="s">
        <v>92</v>
      </c>
      <c r="S1356" t="s">
        <v>68</v>
      </c>
      <c r="T1356" t="s">
        <v>85</v>
      </c>
      <c r="U1356" t="s">
        <v>49</v>
      </c>
      <c r="V1356" t="s">
        <v>49</v>
      </c>
      <c r="W1356" t="s">
        <v>57</v>
      </c>
      <c r="X1356">
        <f>YEAR(Table1[[#This Row],[BookingDate]])</f>
        <v>2024</v>
      </c>
      <c r="Y1356" t="str">
        <f>TEXT(Table1[[#This Row],[BookingDate]],"mmm")</f>
        <v>Nov</v>
      </c>
      <c r="Z1356" t="str">
        <f>TEXT(Table1[[#This Row],[BookingDate]],"mmm-yyy")</f>
        <v>Nov-2024</v>
      </c>
      <c r="AA1356" t="str">
        <f>IF(Table1[[#This Row],[ResolutionHours]]="","Pending",IF(Table1[[#This Row],[ResolutionHours]]&lt;=4,"0-4 Hours",IF(Table1[[#This Row],[ResolutionHours]]&lt;=8,"5-8 Hours",IF(Table1[[#This Row],[ResolutionHours]]&lt;=24,"9-24 Hours",IF(Table1[[#This Row],[ResolutionHours]]&lt;=48,"25-48 Hours","48+ Hours")))))</f>
        <v>Pending</v>
      </c>
      <c r="AB1356" t="str">
        <f>IF(Table1[[#This Row],[ResolutionHours]]="","",Table1[[#This Row],[ResolutionHours]]-Table1[[#This Row],[SLATargetHours]])</f>
        <v/>
      </c>
    </row>
    <row r="1357" spans="1:28" x14ac:dyDescent="0.25">
      <c r="A1357" t="s">
        <v>2494</v>
      </c>
      <c r="B1357" t="s">
        <v>2126</v>
      </c>
      <c r="C1357" s="1">
        <v>45618.817766203712</v>
      </c>
      <c r="D1357" t="s">
        <v>36</v>
      </c>
      <c r="E1357" t="s">
        <v>2134</v>
      </c>
      <c r="F1357" t="s">
        <v>126</v>
      </c>
      <c r="G1357" t="s">
        <v>2128</v>
      </c>
      <c r="H1357" t="s">
        <v>109</v>
      </c>
      <c r="I1357" t="s">
        <v>41</v>
      </c>
      <c r="J1357" t="s">
        <v>83</v>
      </c>
      <c r="K1357">
        <v>48</v>
      </c>
      <c r="L1357">
        <v>2.13</v>
      </c>
      <c r="M1357">
        <v>12.05</v>
      </c>
      <c r="N1357" s="1">
        <v>45619.31989146991</v>
      </c>
      <c r="O1357" t="s">
        <v>43</v>
      </c>
      <c r="P1357">
        <v>12.05</v>
      </c>
      <c r="Q1357" t="s">
        <v>58</v>
      </c>
      <c r="R1357" t="s">
        <v>45</v>
      </c>
      <c r="S1357" t="s">
        <v>46</v>
      </c>
      <c r="T1357" t="s">
        <v>100</v>
      </c>
      <c r="U1357" t="s">
        <v>49</v>
      </c>
      <c r="V1357" t="s">
        <v>49</v>
      </c>
      <c r="W1357" t="s">
        <v>43</v>
      </c>
      <c r="X1357">
        <f>YEAR(Table1[[#This Row],[BookingDate]])</f>
        <v>2024</v>
      </c>
      <c r="Y1357" t="str">
        <f>TEXT(Table1[[#This Row],[BookingDate]],"mmm")</f>
        <v>Nov</v>
      </c>
      <c r="Z1357" t="str">
        <f>TEXT(Table1[[#This Row],[BookingDate]],"mmm-yyy")</f>
        <v>Nov-2024</v>
      </c>
      <c r="AA1357" t="str">
        <f>IF(Table1[[#This Row],[ResolutionHours]]="","Pending",IF(Table1[[#This Row],[ResolutionHours]]&lt;=4,"0-4 Hours",IF(Table1[[#This Row],[ResolutionHours]]&lt;=8,"5-8 Hours",IF(Table1[[#This Row],[ResolutionHours]]&lt;=24,"9-24 Hours",IF(Table1[[#This Row],[ResolutionHours]]&lt;=48,"25-48 Hours","48+ Hours")))))</f>
        <v>9-24 Hours</v>
      </c>
      <c r="AB1357">
        <f>IF(Table1[[#This Row],[ResolutionHours]]="","",Table1[[#This Row],[ResolutionHours]]-Table1[[#This Row],[SLATargetHours]])</f>
        <v>-35.950000000000003</v>
      </c>
    </row>
    <row r="1358" spans="1:28" x14ac:dyDescent="0.25">
      <c r="A1358" t="s">
        <v>1947</v>
      </c>
      <c r="B1358" t="s">
        <v>1116</v>
      </c>
      <c r="C1358" s="1">
        <v>45619.484027777777</v>
      </c>
      <c r="D1358" t="s">
        <v>104</v>
      </c>
      <c r="E1358" t="s">
        <v>1126</v>
      </c>
      <c r="F1358" t="s">
        <v>95</v>
      </c>
      <c r="G1358" t="s">
        <v>1118</v>
      </c>
      <c r="H1358" t="s">
        <v>109</v>
      </c>
      <c r="I1358" t="s">
        <v>41</v>
      </c>
      <c r="J1358" t="s">
        <v>65</v>
      </c>
      <c r="K1358">
        <v>8</v>
      </c>
      <c r="L1358">
        <v>0.56000000000000005</v>
      </c>
      <c r="M1358">
        <v>4.58</v>
      </c>
      <c r="N1358" s="1">
        <v>45619.674755902779</v>
      </c>
      <c r="O1358" t="s">
        <v>43</v>
      </c>
      <c r="P1358">
        <v>4.58</v>
      </c>
      <c r="Q1358" t="s">
        <v>58</v>
      </c>
      <c r="R1358" t="s">
        <v>67</v>
      </c>
      <c r="S1358" t="s">
        <v>46</v>
      </c>
      <c r="T1358" t="s">
        <v>47</v>
      </c>
      <c r="U1358" t="s">
        <v>49</v>
      </c>
      <c r="V1358" t="s">
        <v>48</v>
      </c>
      <c r="W1358" t="s">
        <v>43</v>
      </c>
      <c r="X1358">
        <f>YEAR(Table1[[#This Row],[BookingDate]])</f>
        <v>2024</v>
      </c>
      <c r="Y1358" t="str">
        <f>TEXT(Table1[[#This Row],[BookingDate]],"mmm")</f>
        <v>Nov</v>
      </c>
      <c r="Z1358" t="str">
        <f>TEXT(Table1[[#This Row],[BookingDate]],"mmm-yyy")</f>
        <v>Nov-2024</v>
      </c>
      <c r="AA1358" t="str">
        <f>IF(Table1[[#This Row],[ResolutionHours]]="","Pending",IF(Table1[[#This Row],[ResolutionHours]]&lt;=4,"0-4 Hours",IF(Table1[[#This Row],[ResolutionHours]]&lt;=8,"5-8 Hours",IF(Table1[[#This Row],[ResolutionHours]]&lt;=24,"9-24 Hours",IF(Table1[[#This Row],[ResolutionHours]]&lt;=48,"25-48 Hours","48+ Hours")))))</f>
        <v>5-8 Hours</v>
      </c>
      <c r="AB1358">
        <f>IF(Table1[[#This Row],[ResolutionHours]]="","",Table1[[#This Row],[ResolutionHours]]-Table1[[#This Row],[SLATargetHours]])</f>
        <v>-3.42</v>
      </c>
    </row>
    <row r="1359" spans="1:28" x14ac:dyDescent="0.25">
      <c r="A1359" t="s">
        <v>2755</v>
      </c>
      <c r="B1359" t="s">
        <v>2126</v>
      </c>
      <c r="C1359" s="1">
        <v>45619.609120370369</v>
      </c>
      <c r="D1359" t="s">
        <v>36</v>
      </c>
      <c r="E1359" t="s">
        <v>2153</v>
      </c>
      <c r="F1359" t="s">
        <v>38</v>
      </c>
      <c r="G1359" t="s">
        <v>2128</v>
      </c>
      <c r="H1359" t="s">
        <v>40</v>
      </c>
      <c r="I1359" t="s">
        <v>41</v>
      </c>
      <c r="J1359" t="s">
        <v>165</v>
      </c>
      <c r="K1359">
        <v>48</v>
      </c>
      <c r="L1359">
        <v>4.24</v>
      </c>
      <c r="M1359">
        <v>84.05</v>
      </c>
      <c r="N1359" s="1">
        <v>45623.111311250002</v>
      </c>
      <c r="O1359" t="s">
        <v>128</v>
      </c>
      <c r="P1359">
        <v>84.05</v>
      </c>
      <c r="Q1359" t="s">
        <v>44</v>
      </c>
      <c r="R1359" t="s">
        <v>45</v>
      </c>
      <c r="S1359" t="s">
        <v>68</v>
      </c>
      <c r="T1359" t="s">
        <v>115</v>
      </c>
      <c r="U1359" t="s">
        <v>49</v>
      </c>
      <c r="V1359" t="s">
        <v>49</v>
      </c>
      <c r="W1359" t="s">
        <v>128</v>
      </c>
      <c r="X1359">
        <f>YEAR(Table1[[#This Row],[BookingDate]])</f>
        <v>2024</v>
      </c>
      <c r="Y1359" t="str">
        <f>TEXT(Table1[[#This Row],[BookingDate]],"mmm")</f>
        <v>Nov</v>
      </c>
      <c r="Z1359" t="str">
        <f>TEXT(Table1[[#This Row],[BookingDate]],"mmm-yyy")</f>
        <v>Nov-2024</v>
      </c>
      <c r="AA1359" t="str">
        <f>IF(Table1[[#This Row],[ResolutionHours]]="","Pending",IF(Table1[[#This Row],[ResolutionHours]]&lt;=4,"0-4 Hours",IF(Table1[[#This Row],[ResolutionHours]]&lt;=8,"5-8 Hours",IF(Table1[[#This Row],[ResolutionHours]]&lt;=24,"9-24 Hours",IF(Table1[[#This Row],[ResolutionHours]]&lt;=48,"25-48 Hours","48+ Hours")))))</f>
        <v>48+ Hours</v>
      </c>
      <c r="AB1359">
        <f>IF(Table1[[#This Row],[ResolutionHours]]="","",Table1[[#This Row],[ResolutionHours]]-Table1[[#This Row],[SLATargetHours]])</f>
        <v>36.049999999999997</v>
      </c>
    </row>
    <row r="1360" spans="1:28" x14ac:dyDescent="0.25">
      <c r="A1360" t="s">
        <v>997</v>
      </c>
      <c r="B1360" t="s">
        <v>35</v>
      </c>
      <c r="C1360" s="1">
        <v>45620.05872685185</v>
      </c>
      <c r="D1360" t="s">
        <v>51</v>
      </c>
      <c r="E1360" t="s">
        <v>123</v>
      </c>
      <c r="F1360" t="s">
        <v>53</v>
      </c>
      <c r="G1360" t="s">
        <v>39</v>
      </c>
      <c r="H1360" t="s">
        <v>40</v>
      </c>
      <c r="I1360" t="s">
        <v>55</v>
      </c>
      <c r="J1360" t="s">
        <v>65</v>
      </c>
      <c r="K1360">
        <v>24</v>
      </c>
      <c r="L1360">
        <v>0.81</v>
      </c>
      <c r="M1360">
        <v>5.3</v>
      </c>
      <c r="N1360" s="1">
        <v>45620.279508159721</v>
      </c>
      <c r="O1360" t="s">
        <v>43</v>
      </c>
      <c r="P1360">
        <v>5.3</v>
      </c>
      <c r="Q1360" t="s">
        <v>66</v>
      </c>
      <c r="R1360" t="s">
        <v>45</v>
      </c>
      <c r="S1360" t="s">
        <v>79</v>
      </c>
      <c r="T1360" t="s">
        <v>93</v>
      </c>
      <c r="U1360" t="s">
        <v>49</v>
      </c>
      <c r="V1360" t="s">
        <v>48</v>
      </c>
      <c r="W1360" t="s">
        <v>43</v>
      </c>
      <c r="X1360">
        <f>YEAR(Table1[[#This Row],[BookingDate]])</f>
        <v>2024</v>
      </c>
      <c r="Y1360" t="str">
        <f>TEXT(Table1[[#This Row],[BookingDate]],"mmm")</f>
        <v>Nov</v>
      </c>
      <c r="Z1360" t="str">
        <f>TEXT(Table1[[#This Row],[BookingDate]],"mmm-yyy")</f>
        <v>Nov-2024</v>
      </c>
      <c r="AA1360" t="str">
        <f>IF(Table1[[#This Row],[ResolutionHours]]="","Pending",IF(Table1[[#This Row],[ResolutionHours]]&lt;=4,"0-4 Hours",IF(Table1[[#This Row],[ResolutionHours]]&lt;=8,"5-8 Hours",IF(Table1[[#This Row],[ResolutionHours]]&lt;=24,"9-24 Hours",IF(Table1[[#This Row],[ResolutionHours]]&lt;=48,"25-48 Hours","48+ Hours")))))</f>
        <v>5-8 Hours</v>
      </c>
      <c r="AB1360">
        <f>IF(Table1[[#This Row],[ResolutionHours]]="","",Table1[[#This Row],[ResolutionHours]]-Table1[[#This Row],[SLATargetHours]])</f>
        <v>-18.7</v>
      </c>
    </row>
    <row r="1361" spans="1:28" x14ac:dyDescent="0.25">
      <c r="A1361" t="s">
        <v>2090</v>
      </c>
      <c r="B1361" t="s">
        <v>1116</v>
      </c>
      <c r="C1361" s="1">
        <v>45620.288171296299</v>
      </c>
      <c r="D1361" t="s">
        <v>51</v>
      </c>
      <c r="E1361" t="s">
        <v>1140</v>
      </c>
      <c r="F1361" t="s">
        <v>130</v>
      </c>
      <c r="G1361" t="s">
        <v>1118</v>
      </c>
      <c r="H1361" t="s">
        <v>54</v>
      </c>
      <c r="I1361" t="s">
        <v>55</v>
      </c>
      <c r="J1361" t="s">
        <v>110</v>
      </c>
      <c r="K1361">
        <v>24</v>
      </c>
      <c r="L1361">
        <v>5.31</v>
      </c>
      <c r="N1361" s="1"/>
      <c r="O1361" t="s">
        <v>57</v>
      </c>
      <c r="P1361">
        <v>9641.08</v>
      </c>
      <c r="Q1361" t="s">
        <v>66</v>
      </c>
      <c r="R1361" t="s">
        <v>92</v>
      </c>
      <c r="S1361" t="s">
        <v>79</v>
      </c>
      <c r="T1361" t="s">
        <v>75</v>
      </c>
      <c r="U1361" t="s">
        <v>49</v>
      </c>
      <c r="V1361" t="s">
        <v>49</v>
      </c>
      <c r="W1361" t="s">
        <v>57</v>
      </c>
      <c r="X1361">
        <f>YEAR(Table1[[#This Row],[BookingDate]])</f>
        <v>2024</v>
      </c>
      <c r="Y1361" t="str">
        <f>TEXT(Table1[[#This Row],[BookingDate]],"mmm")</f>
        <v>Nov</v>
      </c>
      <c r="Z1361" t="str">
        <f>TEXT(Table1[[#This Row],[BookingDate]],"mmm-yyy")</f>
        <v>Nov-2024</v>
      </c>
      <c r="AA1361" t="str">
        <f>IF(Table1[[#This Row],[ResolutionHours]]="","Pending",IF(Table1[[#This Row],[ResolutionHours]]&lt;=4,"0-4 Hours",IF(Table1[[#This Row],[ResolutionHours]]&lt;=8,"5-8 Hours",IF(Table1[[#This Row],[ResolutionHours]]&lt;=24,"9-24 Hours",IF(Table1[[#This Row],[ResolutionHours]]&lt;=48,"25-48 Hours","48+ Hours")))))</f>
        <v>Pending</v>
      </c>
      <c r="AB1361" t="str">
        <f>IF(Table1[[#This Row],[ResolutionHours]]="","",Table1[[#This Row],[ResolutionHours]]-Table1[[#This Row],[SLATargetHours]])</f>
        <v/>
      </c>
    </row>
    <row r="1362" spans="1:28" x14ac:dyDescent="0.25">
      <c r="A1362" t="s">
        <v>328</v>
      </c>
      <c r="B1362" t="s">
        <v>35</v>
      </c>
      <c r="C1362" s="1">
        <v>45620.483252314807</v>
      </c>
      <c r="D1362" t="s">
        <v>87</v>
      </c>
      <c r="E1362" t="s">
        <v>77</v>
      </c>
      <c r="F1362" t="s">
        <v>126</v>
      </c>
      <c r="G1362" t="s">
        <v>39</v>
      </c>
      <c r="H1362" t="s">
        <v>54</v>
      </c>
      <c r="I1362" t="s">
        <v>55</v>
      </c>
      <c r="J1362" t="s">
        <v>132</v>
      </c>
      <c r="K1362">
        <v>72</v>
      </c>
      <c r="L1362">
        <v>0.59</v>
      </c>
      <c r="N1362" s="1"/>
      <c r="O1362" t="s">
        <v>57</v>
      </c>
      <c r="P1362">
        <v>9636.4</v>
      </c>
      <c r="Q1362" t="s">
        <v>44</v>
      </c>
      <c r="R1362" t="s">
        <v>67</v>
      </c>
      <c r="S1362" t="s">
        <v>96</v>
      </c>
      <c r="T1362" t="s">
        <v>121</v>
      </c>
      <c r="U1362" t="s">
        <v>49</v>
      </c>
      <c r="V1362" t="s">
        <v>49</v>
      </c>
      <c r="W1362" t="s">
        <v>57</v>
      </c>
      <c r="X1362">
        <f>YEAR(Table1[[#This Row],[BookingDate]])</f>
        <v>2024</v>
      </c>
      <c r="Y1362" t="str">
        <f>TEXT(Table1[[#This Row],[BookingDate]],"mmm")</f>
        <v>Nov</v>
      </c>
      <c r="Z1362" t="str">
        <f>TEXT(Table1[[#This Row],[BookingDate]],"mmm-yyy")</f>
        <v>Nov-2024</v>
      </c>
      <c r="AA1362" t="str">
        <f>IF(Table1[[#This Row],[ResolutionHours]]="","Pending",IF(Table1[[#This Row],[ResolutionHours]]&lt;=4,"0-4 Hours",IF(Table1[[#This Row],[ResolutionHours]]&lt;=8,"5-8 Hours",IF(Table1[[#This Row],[ResolutionHours]]&lt;=24,"9-24 Hours",IF(Table1[[#This Row],[ResolutionHours]]&lt;=48,"25-48 Hours","48+ Hours")))))</f>
        <v>Pending</v>
      </c>
      <c r="AB1362" t="str">
        <f>IF(Table1[[#This Row],[ResolutionHours]]="","",Table1[[#This Row],[ResolutionHours]]-Table1[[#This Row],[SLATargetHours]])</f>
        <v/>
      </c>
    </row>
    <row r="1363" spans="1:28" x14ac:dyDescent="0.25">
      <c r="A1363" t="s">
        <v>2992</v>
      </c>
      <c r="B1363" t="s">
        <v>2126</v>
      </c>
      <c r="C1363" s="1">
        <v>45620.62462962963</v>
      </c>
      <c r="D1363" t="s">
        <v>36</v>
      </c>
      <c r="E1363" t="s">
        <v>2127</v>
      </c>
      <c r="F1363" t="s">
        <v>72</v>
      </c>
      <c r="G1363" t="s">
        <v>2128</v>
      </c>
      <c r="H1363" t="s">
        <v>109</v>
      </c>
      <c r="I1363" t="s">
        <v>64</v>
      </c>
      <c r="J1363" t="s">
        <v>91</v>
      </c>
      <c r="K1363">
        <v>48</v>
      </c>
      <c r="L1363">
        <v>1.36</v>
      </c>
      <c r="M1363">
        <v>41.25</v>
      </c>
      <c r="N1363" s="1">
        <v>45622.343291724537</v>
      </c>
      <c r="O1363" t="s">
        <v>43</v>
      </c>
      <c r="P1363">
        <v>41.25</v>
      </c>
      <c r="Q1363" t="s">
        <v>58</v>
      </c>
      <c r="R1363" t="s">
        <v>67</v>
      </c>
      <c r="S1363" t="s">
        <v>46</v>
      </c>
      <c r="T1363" t="s">
        <v>93</v>
      </c>
      <c r="U1363" t="s">
        <v>49</v>
      </c>
      <c r="V1363" t="s">
        <v>49</v>
      </c>
      <c r="W1363" t="s">
        <v>43</v>
      </c>
      <c r="X1363">
        <f>YEAR(Table1[[#This Row],[BookingDate]])</f>
        <v>2024</v>
      </c>
      <c r="Y1363" t="str">
        <f>TEXT(Table1[[#This Row],[BookingDate]],"mmm")</f>
        <v>Nov</v>
      </c>
      <c r="Z1363" t="str">
        <f>TEXT(Table1[[#This Row],[BookingDate]],"mmm-yyy")</f>
        <v>Nov-2024</v>
      </c>
      <c r="AA1363" t="str">
        <f>IF(Table1[[#This Row],[ResolutionHours]]="","Pending",IF(Table1[[#This Row],[ResolutionHours]]&lt;=4,"0-4 Hours",IF(Table1[[#This Row],[ResolutionHours]]&lt;=8,"5-8 Hours",IF(Table1[[#This Row],[ResolutionHours]]&lt;=24,"9-24 Hours",IF(Table1[[#This Row],[ResolutionHours]]&lt;=48,"25-48 Hours","48+ Hours")))))</f>
        <v>25-48 Hours</v>
      </c>
      <c r="AB1363">
        <f>IF(Table1[[#This Row],[ResolutionHours]]="","",Table1[[#This Row],[ResolutionHours]]-Table1[[#This Row],[SLATargetHours]])</f>
        <v>-6.75</v>
      </c>
    </row>
    <row r="1364" spans="1:28" x14ac:dyDescent="0.25">
      <c r="A1364" t="s">
        <v>2264</v>
      </c>
      <c r="B1364" t="s">
        <v>2126</v>
      </c>
      <c r="C1364" s="1">
        <v>45620.778275462973</v>
      </c>
      <c r="D1364" t="s">
        <v>51</v>
      </c>
      <c r="E1364" t="s">
        <v>2153</v>
      </c>
      <c r="F1364" t="s">
        <v>130</v>
      </c>
      <c r="G1364" t="s">
        <v>2128</v>
      </c>
      <c r="H1364" t="s">
        <v>136</v>
      </c>
      <c r="I1364" t="s">
        <v>64</v>
      </c>
      <c r="J1364" t="s">
        <v>78</v>
      </c>
      <c r="K1364">
        <v>24</v>
      </c>
      <c r="L1364">
        <v>2.74</v>
      </c>
      <c r="N1364" s="1"/>
      <c r="O1364" t="s">
        <v>57</v>
      </c>
      <c r="P1364">
        <v>9629.32</v>
      </c>
      <c r="Q1364" t="s">
        <v>58</v>
      </c>
      <c r="R1364" t="s">
        <v>114</v>
      </c>
      <c r="S1364" t="s">
        <v>46</v>
      </c>
      <c r="T1364" t="s">
        <v>75</v>
      </c>
      <c r="U1364" t="s">
        <v>49</v>
      </c>
      <c r="V1364" t="s">
        <v>49</v>
      </c>
      <c r="W1364" t="s">
        <v>57</v>
      </c>
      <c r="X1364">
        <f>YEAR(Table1[[#This Row],[BookingDate]])</f>
        <v>2024</v>
      </c>
      <c r="Y1364" t="str">
        <f>TEXT(Table1[[#This Row],[BookingDate]],"mmm")</f>
        <v>Nov</v>
      </c>
      <c r="Z1364" t="str">
        <f>TEXT(Table1[[#This Row],[BookingDate]],"mmm-yyy")</f>
        <v>Nov-2024</v>
      </c>
      <c r="AA1364" t="str">
        <f>IF(Table1[[#This Row],[ResolutionHours]]="","Pending",IF(Table1[[#This Row],[ResolutionHours]]&lt;=4,"0-4 Hours",IF(Table1[[#This Row],[ResolutionHours]]&lt;=8,"5-8 Hours",IF(Table1[[#This Row],[ResolutionHours]]&lt;=24,"9-24 Hours",IF(Table1[[#This Row],[ResolutionHours]]&lt;=48,"25-48 Hours","48+ Hours")))))</f>
        <v>Pending</v>
      </c>
      <c r="AB1364" t="str">
        <f>IF(Table1[[#This Row],[ResolutionHours]]="","",Table1[[#This Row],[ResolutionHours]]-Table1[[#This Row],[SLATargetHours]])</f>
        <v/>
      </c>
    </row>
    <row r="1365" spans="1:28" x14ac:dyDescent="0.25">
      <c r="A1365" t="s">
        <v>2388</v>
      </c>
      <c r="B1365" t="s">
        <v>2126</v>
      </c>
      <c r="C1365" s="1">
        <v>45621.107048611113</v>
      </c>
      <c r="D1365" t="s">
        <v>87</v>
      </c>
      <c r="E1365" t="s">
        <v>2127</v>
      </c>
      <c r="F1365" t="s">
        <v>130</v>
      </c>
      <c r="G1365" t="s">
        <v>2128</v>
      </c>
      <c r="H1365" t="s">
        <v>136</v>
      </c>
      <c r="I1365" t="s">
        <v>41</v>
      </c>
      <c r="J1365" t="s">
        <v>165</v>
      </c>
      <c r="K1365">
        <v>72</v>
      </c>
      <c r="L1365">
        <v>6.93</v>
      </c>
      <c r="N1365" s="1"/>
      <c r="O1365" t="s">
        <v>57</v>
      </c>
      <c r="P1365">
        <v>9621.43</v>
      </c>
      <c r="Q1365" t="s">
        <v>44</v>
      </c>
      <c r="R1365" t="s">
        <v>92</v>
      </c>
      <c r="S1365" t="s">
        <v>79</v>
      </c>
      <c r="T1365" t="s">
        <v>115</v>
      </c>
      <c r="U1365" t="s">
        <v>49</v>
      </c>
      <c r="V1365" t="s">
        <v>49</v>
      </c>
      <c r="W1365" t="s">
        <v>57</v>
      </c>
      <c r="X1365">
        <f>YEAR(Table1[[#This Row],[BookingDate]])</f>
        <v>2024</v>
      </c>
      <c r="Y1365" t="str">
        <f>TEXT(Table1[[#This Row],[BookingDate]],"mmm")</f>
        <v>Nov</v>
      </c>
      <c r="Z1365" t="str">
        <f>TEXT(Table1[[#This Row],[BookingDate]],"mmm-yyy")</f>
        <v>Nov-2024</v>
      </c>
      <c r="AA1365" t="str">
        <f>IF(Table1[[#This Row],[ResolutionHours]]="","Pending",IF(Table1[[#This Row],[ResolutionHours]]&lt;=4,"0-4 Hours",IF(Table1[[#This Row],[ResolutionHours]]&lt;=8,"5-8 Hours",IF(Table1[[#This Row],[ResolutionHours]]&lt;=24,"9-24 Hours",IF(Table1[[#This Row],[ResolutionHours]]&lt;=48,"25-48 Hours","48+ Hours")))))</f>
        <v>Pending</v>
      </c>
      <c r="AB1365" t="str">
        <f>IF(Table1[[#This Row],[ResolutionHours]]="","",Table1[[#This Row],[ResolutionHours]]-Table1[[#This Row],[SLATargetHours]])</f>
        <v/>
      </c>
    </row>
    <row r="1366" spans="1:28" x14ac:dyDescent="0.25">
      <c r="A1366" t="s">
        <v>124</v>
      </c>
      <c r="B1366" t="s">
        <v>35</v>
      </c>
      <c r="C1366" s="1">
        <v>45621.232106481482</v>
      </c>
      <c r="D1366" t="s">
        <v>108</v>
      </c>
      <c r="E1366" t="s">
        <v>77</v>
      </c>
      <c r="F1366" t="s">
        <v>90</v>
      </c>
      <c r="G1366" t="s">
        <v>39</v>
      </c>
      <c r="H1366" t="s">
        <v>40</v>
      </c>
      <c r="I1366" t="s">
        <v>46</v>
      </c>
      <c r="J1366" t="s">
        <v>120</v>
      </c>
      <c r="K1366">
        <v>4</v>
      </c>
      <c r="L1366">
        <v>0.1</v>
      </c>
      <c r="M1366">
        <v>1.52</v>
      </c>
      <c r="N1366" s="1">
        <v>45621.295391446758</v>
      </c>
      <c r="O1366" t="s">
        <v>43</v>
      </c>
      <c r="P1366">
        <v>1.52</v>
      </c>
      <c r="Q1366" t="s">
        <v>111</v>
      </c>
      <c r="R1366" t="s">
        <v>45</v>
      </c>
      <c r="S1366" t="s">
        <v>46</v>
      </c>
      <c r="T1366" t="s">
        <v>97</v>
      </c>
      <c r="U1366" t="s">
        <v>49</v>
      </c>
      <c r="V1366" t="s">
        <v>48</v>
      </c>
      <c r="W1366" t="s">
        <v>43</v>
      </c>
      <c r="X1366">
        <f>YEAR(Table1[[#This Row],[BookingDate]])</f>
        <v>2024</v>
      </c>
      <c r="Y1366" t="str">
        <f>TEXT(Table1[[#This Row],[BookingDate]],"mmm")</f>
        <v>Nov</v>
      </c>
      <c r="Z1366" t="str">
        <f>TEXT(Table1[[#This Row],[BookingDate]],"mmm-yyy")</f>
        <v>Nov-2024</v>
      </c>
      <c r="AA1366" t="str">
        <f>IF(Table1[[#This Row],[ResolutionHours]]="","Pending",IF(Table1[[#This Row],[ResolutionHours]]&lt;=4,"0-4 Hours",IF(Table1[[#This Row],[ResolutionHours]]&lt;=8,"5-8 Hours",IF(Table1[[#This Row],[ResolutionHours]]&lt;=24,"9-24 Hours",IF(Table1[[#This Row],[ResolutionHours]]&lt;=48,"25-48 Hours","48+ Hours")))))</f>
        <v>0-4 Hours</v>
      </c>
      <c r="AB1366">
        <f>IF(Table1[[#This Row],[ResolutionHours]]="","",Table1[[#This Row],[ResolutionHours]]-Table1[[#This Row],[SLATargetHours]])</f>
        <v>-2.48</v>
      </c>
    </row>
    <row r="1367" spans="1:28" x14ac:dyDescent="0.25">
      <c r="A1367" t="s">
        <v>141</v>
      </c>
      <c r="B1367" t="s">
        <v>35</v>
      </c>
      <c r="C1367" s="1">
        <v>45621.285925925928</v>
      </c>
      <c r="D1367" t="s">
        <v>87</v>
      </c>
      <c r="E1367" t="s">
        <v>123</v>
      </c>
      <c r="F1367" t="s">
        <v>72</v>
      </c>
      <c r="G1367" t="s">
        <v>39</v>
      </c>
      <c r="H1367" t="s">
        <v>54</v>
      </c>
      <c r="I1367" t="s">
        <v>55</v>
      </c>
      <c r="J1367" t="s">
        <v>110</v>
      </c>
      <c r="K1367">
        <v>72</v>
      </c>
      <c r="L1367">
        <v>1.71</v>
      </c>
      <c r="N1367" s="1"/>
      <c r="O1367" t="s">
        <v>57</v>
      </c>
      <c r="P1367">
        <v>9617.14</v>
      </c>
      <c r="Q1367" t="s">
        <v>66</v>
      </c>
      <c r="R1367" t="s">
        <v>59</v>
      </c>
      <c r="S1367" t="s">
        <v>68</v>
      </c>
      <c r="T1367" t="s">
        <v>61</v>
      </c>
      <c r="U1367" t="s">
        <v>49</v>
      </c>
      <c r="V1367" t="s">
        <v>49</v>
      </c>
      <c r="W1367" t="s">
        <v>57</v>
      </c>
      <c r="X1367">
        <f>YEAR(Table1[[#This Row],[BookingDate]])</f>
        <v>2024</v>
      </c>
      <c r="Y1367" t="str">
        <f>TEXT(Table1[[#This Row],[BookingDate]],"mmm")</f>
        <v>Nov</v>
      </c>
      <c r="Z1367" t="str">
        <f>TEXT(Table1[[#This Row],[BookingDate]],"mmm-yyy")</f>
        <v>Nov-2024</v>
      </c>
      <c r="AA1367" t="str">
        <f>IF(Table1[[#This Row],[ResolutionHours]]="","Pending",IF(Table1[[#This Row],[ResolutionHours]]&lt;=4,"0-4 Hours",IF(Table1[[#This Row],[ResolutionHours]]&lt;=8,"5-8 Hours",IF(Table1[[#This Row],[ResolutionHours]]&lt;=24,"9-24 Hours",IF(Table1[[#This Row],[ResolutionHours]]&lt;=48,"25-48 Hours","48+ Hours")))))</f>
        <v>Pending</v>
      </c>
      <c r="AB1367" t="str">
        <f>IF(Table1[[#This Row],[ResolutionHours]]="","",Table1[[#This Row],[ResolutionHours]]-Table1[[#This Row],[SLATargetHours]])</f>
        <v/>
      </c>
    </row>
    <row r="1368" spans="1:28" x14ac:dyDescent="0.25">
      <c r="A1368" t="s">
        <v>1307</v>
      </c>
      <c r="B1368" t="s">
        <v>1116</v>
      </c>
      <c r="C1368" s="1">
        <v>45622.051516203697</v>
      </c>
      <c r="D1368" t="s">
        <v>51</v>
      </c>
      <c r="E1368" t="s">
        <v>1134</v>
      </c>
      <c r="F1368" t="s">
        <v>72</v>
      </c>
      <c r="G1368" t="s">
        <v>1118</v>
      </c>
      <c r="H1368" t="s">
        <v>40</v>
      </c>
      <c r="I1368" t="s">
        <v>64</v>
      </c>
      <c r="J1368" t="s">
        <v>118</v>
      </c>
      <c r="K1368">
        <v>24</v>
      </c>
      <c r="L1368">
        <v>0.98</v>
      </c>
      <c r="M1368">
        <v>15.52</v>
      </c>
      <c r="N1368" s="1">
        <v>45622.698004293983</v>
      </c>
      <c r="O1368" t="s">
        <v>43</v>
      </c>
      <c r="P1368">
        <v>15.52</v>
      </c>
      <c r="Q1368" t="s">
        <v>44</v>
      </c>
      <c r="R1368" t="s">
        <v>114</v>
      </c>
      <c r="S1368" t="s">
        <v>96</v>
      </c>
      <c r="T1368" t="s">
        <v>93</v>
      </c>
      <c r="U1368" t="s">
        <v>49</v>
      </c>
      <c r="V1368" t="s">
        <v>48</v>
      </c>
      <c r="W1368" t="s">
        <v>43</v>
      </c>
      <c r="X1368">
        <f>YEAR(Table1[[#This Row],[BookingDate]])</f>
        <v>2024</v>
      </c>
      <c r="Y1368" t="str">
        <f>TEXT(Table1[[#This Row],[BookingDate]],"mmm")</f>
        <v>Nov</v>
      </c>
      <c r="Z1368" t="str">
        <f>TEXT(Table1[[#This Row],[BookingDate]],"mmm-yyy")</f>
        <v>Nov-2024</v>
      </c>
      <c r="AA1368" t="str">
        <f>IF(Table1[[#This Row],[ResolutionHours]]="","Pending",IF(Table1[[#This Row],[ResolutionHours]]&lt;=4,"0-4 Hours",IF(Table1[[#This Row],[ResolutionHours]]&lt;=8,"5-8 Hours",IF(Table1[[#This Row],[ResolutionHours]]&lt;=24,"9-24 Hours",IF(Table1[[#This Row],[ResolutionHours]]&lt;=48,"25-48 Hours","48+ Hours")))))</f>
        <v>9-24 Hours</v>
      </c>
      <c r="AB1368">
        <f>IF(Table1[[#This Row],[ResolutionHours]]="","",Table1[[#This Row],[ResolutionHours]]-Table1[[#This Row],[SLATargetHours]])</f>
        <v>-8.48</v>
      </c>
    </row>
    <row r="1369" spans="1:28" x14ac:dyDescent="0.25">
      <c r="A1369" t="s">
        <v>2293</v>
      </c>
      <c r="B1369" t="s">
        <v>2126</v>
      </c>
      <c r="C1369" s="1">
        <v>45622.215370370373</v>
      </c>
      <c r="D1369" t="s">
        <v>87</v>
      </c>
      <c r="E1369" t="s">
        <v>2142</v>
      </c>
      <c r="F1369" t="s">
        <v>130</v>
      </c>
      <c r="G1369" t="s">
        <v>2128</v>
      </c>
      <c r="H1369" t="s">
        <v>54</v>
      </c>
      <c r="I1369" t="s">
        <v>41</v>
      </c>
      <c r="J1369" t="s">
        <v>113</v>
      </c>
      <c r="K1369">
        <v>72</v>
      </c>
      <c r="L1369">
        <v>9.67</v>
      </c>
      <c r="N1369" s="1"/>
      <c r="O1369" t="s">
        <v>57</v>
      </c>
      <c r="P1369">
        <v>9594.83</v>
      </c>
      <c r="Q1369" t="s">
        <v>58</v>
      </c>
      <c r="R1369" t="s">
        <v>114</v>
      </c>
      <c r="S1369" t="s">
        <v>96</v>
      </c>
      <c r="T1369" t="s">
        <v>75</v>
      </c>
      <c r="U1369" t="s">
        <v>49</v>
      </c>
      <c r="V1369" t="s">
        <v>49</v>
      </c>
      <c r="W1369" t="s">
        <v>57</v>
      </c>
      <c r="X1369">
        <f>YEAR(Table1[[#This Row],[BookingDate]])</f>
        <v>2024</v>
      </c>
      <c r="Y1369" t="str">
        <f>TEXT(Table1[[#This Row],[BookingDate]],"mmm")</f>
        <v>Nov</v>
      </c>
      <c r="Z1369" t="str">
        <f>TEXT(Table1[[#This Row],[BookingDate]],"mmm-yyy")</f>
        <v>Nov-2024</v>
      </c>
      <c r="AA1369" t="str">
        <f>IF(Table1[[#This Row],[ResolutionHours]]="","Pending",IF(Table1[[#This Row],[ResolutionHours]]&lt;=4,"0-4 Hours",IF(Table1[[#This Row],[ResolutionHours]]&lt;=8,"5-8 Hours",IF(Table1[[#This Row],[ResolutionHours]]&lt;=24,"9-24 Hours",IF(Table1[[#This Row],[ResolutionHours]]&lt;=48,"25-48 Hours","48+ Hours")))))</f>
        <v>Pending</v>
      </c>
      <c r="AB1369" t="str">
        <f>IF(Table1[[#This Row],[ResolutionHours]]="","",Table1[[#This Row],[ResolutionHours]]-Table1[[#This Row],[SLATargetHours]])</f>
        <v/>
      </c>
    </row>
    <row r="1370" spans="1:28" x14ac:dyDescent="0.25">
      <c r="A1370" t="s">
        <v>2475</v>
      </c>
      <c r="B1370" t="s">
        <v>2126</v>
      </c>
      <c r="C1370" s="1">
        <v>45622.585405092592</v>
      </c>
      <c r="D1370" t="s">
        <v>36</v>
      </c>
      <c r="E1370" t="s">
        <v>2142</v>
      </c>
      <c r="F1370" t="s">
        <v>38</v>
      </c>
      <c r="G1370" t="s">
        <v>2128</v>
      </c>
      <c r="H1370" t="s">
        <v>40</v>
      </c>
      <c r="I1370" t="s">
        <v>46</v>
      </c>
      <c r="J1370" t="s">
        <v>132</v>
      </c>
      <c r="K1370">
        <v>48</v>
      </c>
      <c r="L1370">
        <v>5.6</v>
      </c>
      <c r="M1370">
        <v>38.79</v>
      </c>
      <c r="N1370" s="1">
        <v>45624.201561643516</v>
      </c>
      <c r="O1370" t="s">
        <v>43</v>
      </c>
      <c r="P1370">
        <v>38.79</v>
      </c>
      <c r="Q1370" t="s">
        <v>44</v>
      </c>
      <c r="R1370" t="s">
        <v>67</v>
      </c>
      <c r="S1370" t="s">
        <v>60</v>
      </c>
      <c r="T1370" t="s">
        <v>97</v>
      </c>
      <c r="U1370" t="s">
        <v>49</v>
      </c>
      <c r="V1370" t="s">
        <v>49</v>
      </c>
      <c r="W1370" t="s">
        <v>43</v>
      </c>
      <c r="X1370">
        <f>YEAR(Table1[[#This Row],[BookingDate]])</f>
        <v>2024</v>
      </c>
      <c r="Y1370" t="str">
        <f>TEXT(Table1[[#This Row],[BookingDate]],"mmm")</f>
        <v>Nov</v>
      </c>
      <c r="Z1370" t="str">
        <f>TEXT(Table1[[#This Row],[BookingDate]],"mmm-yyy")</f>
        <v>Nov-2024</v>
      </c>
      <c r="AA1370" t="str">
        <f>IF(Table1[[#This Row],[ResolutionHours]]="","Pending",IF(Table1[[#This Row],[ResolutionHours]]&lt;=4,"0-4 Hours",IF(Table1[[#This Row],[ResolutionHours]]&lt;=8,"5-8 Hours",IF(Table1[[#This Row],[ResolutionHours]]&lt;=24,"9-24 Hours",IF(Table1[[#This Row],[ResolutionHours]]&lt;=48,"25-48 Hours","48+ Hours")))))</f>
        <v>25-48 Hours</v>
      </c>
      <c r="AB1370">
        <f>IF(Table1[[#This Row],[ResolutionHours]]="","",Table1[[#This Row],[ResolutionHours]]-Table1[[#This Row],[SLATargetHours]])</f>
        <v>-9.2100000000000009</v>
      </c>
    </row>
    <row r="1371" spans="1:28" x14ac:dyDescent="0.25">
      <c r="A1371" t="s">
        <v>1834</v>
      </c>
      <c r="B1371" t="s">
        <v>1116</v>
      </c>
      <c r="C1371" s="1">
        <v>45623.10423611111</v>
      </c>
      <c r="D1371" t="s">
        <v>87</v>
      </c>
      <c r="E1371" t="s">
        <v>1126</v>
      </c>
      <c r="F1371" t="s">
        <v>38</v>
      </c>
      <c r="G1371" t="s">
        <v>1118</v>
      </c>
      <c r="H1371" t="s">
        <v>40</v>
      </c>
      <c r="I1371" t="s">
        <v>73</v>
      </c>
      <c r="J1371" t="s">
        <v>74</v>
      </c>
      <c r="K1371">
        <v>72</v>
      </c>
      <c r="L1371">
        <v>1.48</v>
      </c>
      <c r="M1371">
        <v>21.26</v>
      </c>
      <c r="N1371" s="1">
        <v>45623.990027812499</v>
      </c>
      <c r="O1371" t="s">
        <v>43</v>
      </c>
      <c r="P1371">
        <v>21.26</v>
      </c>
      <c r="Q1371" t="s">
        <v>66</v>
      </c>
      <c r="R1371" t="s">
        <v>45</v>
      </c>
      <c r="S1371" t="s">
        <v>68</v>
      </c>
      <c r="T1371" t="s">
        <v>97</v>
      </c>
      <c r="U1371" t="s">
        <v>49</v>
      </c>
      <c r="V1371" t="s">
        <v>49</v>
      </c>
      <c r="W1371" t="s">
        <v>43</v>
      </c>
      <c r="X1371">
        <f>YEAR(Table1[[#This Row],[BookingDate]])</f>
        <v>2024</v>
      </c>
      <c r="Y1371" t="str">
        <f>TEXT(Table1[[#This Row],[BookingDate]],"mmm")</f>
        <v>Nov</v>
      </c>
      <c r="Z1371" t="str">
        <f>TEXT(Table1[[#This Row],[BookingDate]],"mmm-yyy")</f>
        <v>Nov-2024</v>
      </c>
      <c r="AA1371" t="str">
        <f>IF(Table1[[#This Row],[ResolutionHours]]="","Pending",IF(Table1[[#This Row],[ResolutionHours]]&lt;=4,"0-4 Hours",IF(Table1[[#This Row],[ResolutionHours]]&lt;=8,"5-8 Hours",IF(Table1[[#This Row],[ResolutionHours]]&lt;=24,"9-24 Hours",IF(Table1[[#This Row],[ResolutionHours]]&lt;=48,"25-48 Hours","48+ Hours")))))</f>
        <v>9-24 Hours</v>
      </c>
      <c r="AB1371">
        <f>IF(Table1[[#This Row],[ResolutionHours]]="","",Table1[[#This Row],[ResolutionHours]]-Table1[[#This Row],[SLATargetHours]])</f>
        <v>-50.739999999999995</v>
      </c>
    </row>
    <row r="1372" spans="1:28" x14ac:dyDescent="0.25">
      <c r="A1372" t="s">
        <v>2076</v>
      </c>
      <c r="B1372" t="s">
        <v>1116</v>
      </c>
      <c r="C1372" s="1">
        <v>45623.141782407409</v>
      </c>
      <c r="D1372" t="s">
        <v>87</v>
      </c>
      <c r="E1372" t="s">
        <v>1126</v>
      </c>
      <c r="F1372" t="s">
        <v>95</v>
      </c>
      <c r="G1372" t="s">
        <v>1118</v>
      </c>
      <c r="H1372" t="s">
        <v>109</v>
      </c>
      <c r="I1372" t="s">
        <v>64</v>
      </c>
      <c r="J1372" t="s">
        <v>110</v>
      </c>
      <c r="K1372">
        <v>72</v>
      </c>
      <c r="L1372">
        <v>7.27</v>
      </c>
      <c r="M1372">
        <v>31.69</v>
      </c>
      <c r="N1372" s="1">
        <v>45624.462062685183</v>
      </c>
      <c r="O1372" t="s">
        <v>43</v>
      </c>
      <c r="P1372">
        <v>31.69</v>
      </c>
      <c r="Q1372" t="s">
        <v>66</v>
      </c>
      <c r="R1372" t="s">
        <v>45</v>
      </c>
      <c r="S1372" t="s">
        <v>96</v>
      </c>
      <c r="T1372" t="s">
        <v>121</v>
      </c>
      <c r="U1372" t="s">
        <v>49</v>
      </c>
      <c r="V1372" t="s">
        <v>49</v>
      </c>
      <c r="W1372" t="s">
        <v>43</v>
      </c>
      <c r="X1372">
        <f>YEAR(Table1[[#This Row],[BookingDate]])</f>
        <v>2024</v>
      </c>
      <c r="Y1372" t="str">
        <f>TEXT(Table1[[#This Row],[BookingDate]],"mmm")</f>
        <v>Nov</v>
      </c>
      <c r="Z1372" t="str">
        <f>TEXT(Table1[[#This Row],[BookingDate]],"mmm-yyy")</f>
        <v>Nov-2024</v>
      </c>
      <c r="AA1372" t="str">
        <f>IF(Table1[[#This Row],[ResolutionHours]]="","Pending",IF(Table1[[#This Row],[ResolutionHours]]&lt;=4,"0-4 Hours",IF(Table1[[#This Row],[ResolutionHours]]&lt;=8,"5-8 Hours",IF(Table1[[#This Row],[ResolutionHours]]&lt;=24,"9-24 Hours",IF(Table1[[#This Row],[ResolutionHours]]&lt;=48,"25-48 Hours","48+ Hours")))))</f>
        <v>25-48 Hours</v>
      </c>
      <c r="AB1372">
        <f>IF(Table1[[#This Row],[ResolutionHours]]="","",Table1[[#This Row],[ResolutionHours]]-Table1[[#This Row],[SLATargetHours]])</f>
        <v>-40.31</v>
      </c>
    </row>
    <row r="1373" spans="1:28" x14ac:dyDescent="0.25">
      <c r="A1373" t="s">
        <v>947</v>
      </c>
      <c r="B1373" t="s">
        <v>35</v>
      </c>
      <c r="C1373" s="1">
        <v>45623.356678240743</v>
      </c>
      <c r="D1373" t="s">
        <v>36</v>
      </c>
      <c r="E1373" t="s">
        <v>77</v>
      </c>
      <c r="F1373" t="s">
        <v>126</v>
      </c>
      <c r="G1373" t="s">
        <v>39</v>
      </c>
      <c r="H1373" t="s">
        <v>40</v>
      </c>
      <c r="I1373" t="s">
        <v>73</v>
      </c>
      <c r="J1373" t="s">
        <v>74</v>
      </c>
      <c r="K1373">
        <v>48</v>
      </c>
      <c r="L1373">
        <v>5.25</v>
      </c>
      <c r="M1373">
        <v>95.88</v>
      </c>
      <c r="N1373" s="1">
        <v>45627.351733657408</v>
      </c>
      <c r="O1373" t="s">
        <v>128</v>
      </c>
      <c r="P1373">
        <v>95.88</v>
      </c>
      <c r="Q1373" t="s">
        <v>66</v>
      </c>
      <c r="R1373" t="s">
        <v>59</v>
      </c>
      <c r="S1373" t="s">
        <v>79</v>
      </c>
      <c r="T1373" t="s">
        <v>75</v>
      </c>
      <c r="U1373" t="s">
        <v>49</v>
      </c>
      <c r="V1373" t="s">
        <v>48</v>
      </c>
      <c r="W1373" t="s">
        <v>128</v>
      </c>
      <c r="X1373">
        <f>YEAR(Table1[[#This Row],[BookingDate]])</f>
        <v>2024</v>
      </c>
      <c r="Y1373" t="str">
        <f>TEXT(Table1[[#This Row],[BookingDate]],"mmm")</f>
        <v>Nov</v>
      </c>
      <c r="Z1373" t="str">
        <f>TEXT(Table1[[#This Row],[BookingDate]],"mmm-yyy")</f>
        <v>Nov-2024</v>
      </c>
      <c r="AA1373" t="str">
        <f>IF(Table1[[#This Row],[ResolutionHours]]="","Pending",IF(Table1[[#This Row],[ResolutionHours]]&lt;=4,"0-4 Hours",IF(Table1[[#This Row],[ResolutionHours]]&lt;=8,"5-8 Hours",IF(Table1[[#This Row],[ResolutionHours]]&lt;=24,"9-24 Hours",IF(Table1[[#This Row],[ResolutionHours]]&lt;=48,"25-48 Hours","48+ Hours")))))</f>
        <v>48+ Hours</v>
      </c>
      <c r="AB1373">
        <f>IF(Table1[[#This Row],[ResolutionHours]]="","",Table1[[#This Row],[ResolutionHours]]-Table1[[#This Row],[SLATargetHours]])</f>
        <v>47.879999999999995</v>
      </c>
    </row>
    <row r="1374" spans="1:28" x14ac:dyDescent="0.25">
      <c r="A1374" t="s">
        <v>3057</v>
      </c>
      <c r="B1374" t="s">
        <v>2126</v>
      </c>
      <c r="C1374" s="1">
        <v>45623.472210648149</v>
      </c>
      <c r="D1374" t="s">
        <v>51</v>
      </c>
      <c r="E1374" t="s">
        <v>2138</v>
      </c>
      <c r="F1374" t="s">
        <v>95</v>
      </c>
      <c r="G1374" t="s">
        <v>2128</v>
      </c>
      <c r="H1374" t="s">
        <v>136</v>
      </c>
      <c r="I1374" t="s">
        <v>82</v>
      </c>
      <c r="J1374" t="s">
        <v>157</v>
      </c>
      <c r="K1374">
        <v>24</v>
      </c>
      <c r="L1374">
        <v>2.94</v>
      </c>
      <c r="N1374" s="1"/>
      <c r="O1374" t="s">
        <v>57</v>
      </c>
      <c r="P1374">
        <v>9564.67</v>
      </c>
      <c r="Q1374" t="s">
        <v>44</v>
      </c>
      <c r="R1374" t="s">
        <v>114</v>
      </c>
      <c r="S1374" t="s">
        <v>68</v>
      </c>
      <c r="T1374" t="s">
        <v>100</v>
      </c>
      <c r="U1374" t="s">
        <v>49</v>
      </c>
      <c r="V1374" t="s">
        <v>49</v>
      </c>
      <c r="W1374" t="s">
        <v>57</v>
      </c>
      <c r="X1374">
        <f>YEAR(Table1[[#This Row],[BookingDate]])</f>
        <v>2024</v>
      </c>
      <c r="Y1374" t="str">
        <f>TEXT(Table1[[#This Row],[BookingDate]],"mmm")</f>
        <v>Nov</v>
      </c>
      <c r="Z1374" t="str">
        <f>TEXT(Table1[[#This Row],[BookingDate]],"mmm-yyy")</f>
        <v>Nov-2024</v>
      </c>
      <c r="AA1374" t="str">
        <f>IF(Table1[[#This Row],[ResolutionHours]]="","Pending",IF(Table1[[#This Row],[ResolutionHours]]&lt;=4,"0-4 Hours",IF(Table1[[#This Row],[ResolutionHours]]&lt;=8,"5-8 Hours",IF(Table1[[#This Row],[ResolutionHours]]&lt;=24,"9-24 Hours",IF(Table1[[#This Row],[ResolutionHours]]&lt;=48,"25-48 Hours","48+ Hours")))))</f>
        <v>Pending</v>
      </c>
      <c r="AB1374" t="str">
        <f>IF(Table1[[#This Row],[ResolutionHours]]="","",Table1[[#This Row],[ResolutionHours]]-Table1[[#This Row],[SLATargetHours]])</f>
        <v/>
      </c>
    </row>
    <row r="1375" spans="1:28" x14ac:dyDescent="0.25">
      <c r="A1375" t="s">
        <v>2384</v>
      </c>
      <c r="B1375" t="s">
        <v>2126</v>
      </c>
      <c r="C1375" s="1">
        <v>45623.535069444442</v>
      </c>
      <c r="D1375" t="s">
        <v>36</v>
      </c>
      <c r="E1375" t="s">
        <v>2127</v>
      </c>
      <c r="F1375" t="s">
        <v>130</v>
      </c>
      <c r="G1375" t="s">
        <v>2128</v>
      </c>
      <c r="H1375" t="s">
        <v>63</v>
      </c>
      <c r="I1375" t="s">
        <v>73</v>
      </c>
      <c r="J1375" t="s">
        <v>132</v>
      </c>
      <c r="K1375">
        <v>48</v>
      </c>
      <c r="L1375">
        <v>2.08</v>
      </c>
      <c r="N1375" s="1"/>
      <c r="O1375" t="s">
        <v>57</v>
      </c>
      <c r="P1375">
        <v>9563.16</v>
      </c>
      <c r="Q1375" t="s">
        <v>66</v>
      </c>
      <c r="R1375" t="s">
        <v>114</v>
      </c>
      <c r="S1375" t="s">
        <v>79</v>
      </c>
      <c r="T1375" t="s">
        <v>121</v>
      </c>
      <c r="U1375" t="s">
        <v>49</v>
      </c>
      <c r="V1375" t="s">
        <v>49</v>
      </c>
      <c r="W1375" t="s">
        <v>57</v>
      </c>
      <c r="X1375">
        <f>YEAR(Table1[[#This Row],[BookingDate]])</f>
        <v>2024</v>
      </c>
      <c r="Y1375" t="str">
        <f>TEXT(Table1[[#This Row],[BookingDate]],"mmm")</f>
        <v>Nov</v>
      </c>
      <c r="Z1375" t="str">
        <f>TEXT(Table1[[#This Row],[BookingDate]],"mmm-yyy")</f>
        <v>Nov-2024</v>
      </c>
      <c r="AA1375" t="str">
        <f>IF(Table1[[#This Row],[ResolutionHours]]="","Pending",IF(Table1[[#This Row],[ResolutionHours]]&lt;=4,"0-4 Hours",IF(Table1[[#This Row],[ResolutionHours]]&lt;=8,"5-8 Hours",IF(Table1[[#This Row],[ResolutionHours]]&lt;=24,"9-24 Hours",IF(Table1[[#This Row],[ResolutionHours]]&lt;=48,"25-48 Hours","48+ Hours")))))</f>
        <v>Pending</v>
      </c>
      <c r="AB1375" t="str">
        <f>IF(Table1[[#This Row],[ResolutionHours]]="","",Table1[[#This Row],[ResolutionHours]]-Table1[[#This Row],[SLATargetHours]])</f>
        <v/>
      </c>
    </row>
    <row r="1376" spans="1:28" x14ac:dyDescent="0.25">
      <c r="A1376" t="s">
        <v>620</v>
      </c>
      <c r="B1376" t="s">
        <v>35</v>
      </c>
      <c r="C1376" s="1">
        <v>45623.798611111109</v>
      </c>
      <c r="D1376" t="s">
        <v>36</v>
      </c>
      <c r="E1376" t="s">
        <v>52</v>
      </c>
      <c r="F1376" t="s">
        <v>72</v>
      </c>
      <c r="G1376" t="s">
        <v>39</v>
      </c>
      <c r="H1376" t="s">
        <v>40</v>
      </c>
      <c r="I1376" t="s">
        <v>55</v>
      </c>
      <c r="J1376" t="s">
        <v>165</v>
      </c>
      <c r="K1376">
        <v>48</v>
      </c>
      <c r="L1376">
        <v>7.68</v>
      </c>
      <c r="M1376">
        <v>16.010000000000002</v>
      </c>
      <c r="N1376" s="1">
        <v>45624.465628622682</v>
      </c>
      <c r="O1376" t="s">
        <v>43</v>
      </c>
      <c r="P1376">
        <v>16.010000000000002</v>
      </c>
      <c r="Q1376" t="s">
        <v>66</v>
      </c>
      <c r="R1376" t="s">
        <v>45</v>
      </c>
      <c r="S1376" t="s">
        <v>46</v>
      </c>
      <c r="T1376" t="s">
        <v>115</v>
      </c>
      <c r="U1376" t="s">
        <v>49</v>
      </c>
      <c r="V1376" t="s">
        <v>49</v>
      </c>
      <c r="W1376" t="s">
        <v>43</v>
      </c>
      <c r="X1376">
        <f>YEAR(Table1[[#This Row],[BookingDate]])</f>
        <v>2024</v>
      </c>
      <c r="Y1376" t="str">
        <f>TEXT(Table1[[#This Row],[BookingDate]],"mmm")</f>
        <v>Nov</v>
      </c>
      <c r="Z1376" t="str">
        <f>TEXT(Table1[[#This Row],[BookingDate]],"mmm-yyy")</f>
        <v>Nov-2024</v>
      </c>
      <c r="AA1376" t="str">
        <f>IF(Table1[[#This Row],[ResolutionHours]]="","Pending",IF(Table1[[#This Row],[ResolutionHours]]&lt;=4,"0-4 Hours",IF(Table1[[#This Row],[ResolutionHours]]&lt;=8,"5-8 Hours",IF(Table1[[#This Row],[ResolutionHours]]&lt;=24,"9-24 Hours",IF(Table1[[#This Row],[ResolutionHours]]&lt;=48,"25-48 Hours","48+ Hours")))))</f>
        <v>9-24 Hours</v>
      </c>
      <c r="AB1376">
        <f>IF(Table1[[#This Row],[ResolutionHours]]="","",Table1[[#This Row],[ResolutionHours]]-Table1[[#This Row],[SLATargetHours]])</f>
        <v>-31.99</v>
      </c>
    </row>
    <row r="1377" spans="1:28" x14ac:dyDescent="0.25">
      <c r="A1377" t="s">
        <v>2859</v>
      </c>
      <c r="B1377" t="s">
        <v>2126</v>
      </c>
      <c r="C1377" s="1">
        <v>45623.897604166668</v>
      </c>
      <c r="D1377" t="s">
        <v>36</v>
      </c>
      <c r="E1377" t="s">
        <v>2130</v>
      </c>
      <c r="F1377" t="s">
        <v>38</v>
      </c>
      <c r="G1377" t="s">
        <v>2128</v>
      </c>
      <c r="H1377" t="s">
        <v>54</v>
      </c>
      <c r="I1377" t="s">
        <v>73</v>
      </c>
      <c r="J1377" t="s">
        <v>78</v>
      </c>
      <c r="K1377">
        <v>48</v>
      </c>
      <c r="L1377">
        <v>4.21</v>
      </c>
      <c r="N1377" s="1"/>
      <c r="O1377" t="s">
        <v>57</v>
      </c>
      <c r="P1377">
        <v>9554.4599999999991</v>
      </c>
      <c r="Q1377" t="s">
        <v>66</v>
      </c>
      <c r="R1377" t="s">
        <v>45</v>
      </c>
      <c r="S1377" t="s">
        <v>60</v>
      </c>
      <c r="T1377" t="s">
        <v>97</v>
      </c>
      <c r="U1377" t="s">
        <v>49</v>
      </c>
      <c r="V1377" t="s">
        <v>49</v>
      </c>
      <c r="W1377" t="s">
        <v>57</v>
      </c>
      <c r="X1377">
        <f>YEAR(Table1[[#This Row],[BookingDate]])</f>
        <v>2024</v>
      </c>
      <c r="Y1377" t="str">
        <f>TEXT(Table1[[#This Row],[BookingDate]],"mmm")</f>
        <v>Nov</v>
      </c>
      <c r="Z1377" t="str">
        <f>TEXT(Table1[[#This Row],[BookingDate]],"mmm-yyy")</f>
        <v>Nov-2024</v>
      </c>
      <c r="AA1377" t="str">
        <f>IF(Table1[[#This Row],[ResolutionHours]]="","Pending",IF(Table1[[#This Row],[ResolutionHours]]&lt;=4,"0-4 Hours",IF(Table1[[#This Row],[ResolutionHours]]&lt;=8,"5-8 Hours",IF(Table1[[#This Row],[ResolutionHours]]&lt;=24,"9-24 Hours",IF(Table1[[#This Row],[ResolutionHours]]&lt;=48,"25-48 Hours","48+ Hours")))))</f>
        <v>Pending</v>
      </c>
      <c r="AB1377" t="str">
        <f>IF(Table1[[#This Row],[ResolutionHours]]="","",Table1[[#This Row],[ResolutionHours]]-Table1[[#This Row],[SLATargetHours]])</f>
        <v/>
      </c>
    </row>
    <row r="1378" spans="1:28" x14ac:dyDescent="0.25">
      <c r="A1378" t="s">
        <v>2039</v>
      </c>
      <c r="B1378" t="s">
        <v>1116</v>
      </c>
      <c r="C1378" s="1">
        <v>45624.055659722217</v>
      </c>
      <c r="D1378" t="s">
        <v>87</v>
      </c>
      <c r="E1378" t="s">
        <v>1140</v>
      </c>
      <c r="F1378" t="s">
        <v>126</v>
      </c>
      <c r="G1378" t="s">
        <v>1118</v>
      </c>
      <c r="H1378" t="s">
        <v>40</v>
      </c>
      <c r="I1378" t="s">
        <v>41</v>
      </c>
      <c r="J1378" t="s">
        <v>134</v>
      </c>
      <c r="K1378">
        <v>72</v>
      </c>
      <c r="L1378">
        <v>6.91</v>
      </c>
      <c r="M1378">
        <v>51.48</v>
      </c>
      <c r="N1378" s="1">
        <v>45626.2005302662</v>
      </c>
      <c r="O1378" t="s">
        <v>43</v>
      </c>
      <c r="P1378">
        <v>51.48</v>
      </c>
      <c r="Q1378" t="s">
        <v>66</v>
      </c>
      <c r="R1378" t="s">
        <v>59</v>
      </c>
      <c r="S1378" t="s">
        <v>68</v>
      </c>
      <c r="T1378" t="s">
        <v>85</v>
      </c>
      <c r="U1378" t="s">
        <v>49</v>
      </c>
      <c r="V1378" t="s">
        <v>49</v>
      </c>
      <c r="W1378" t="s">
        <v>43</v>
      </c>
      <c r="X1378">
        <f>YEAR(Table1[[#This Row],[BookingDate]])</f>
        <v>2024</v>
      </c>
      <c r="Y1378" t="str">
        <f>TEXT(Table1[[#This Row],[BookingDate]],"mmm")</f>
        <v>Nov</v>
      </c>
      <c r="Z1378" t="str">
        <f>TEXT(Table1[[#This Row],[BookingDate]],"mmm-yyy")</f>
        <v>Nov-2024</v>
      </c>
      <c r="AA1378" t="str">
        <f>IF(Table1[[#This Row],[ResolutionHours]]="","Pending",IF(Table1[[#This Row],[ResolutionHours]]&lt;=4,"0-4 Hours",IF(Table1[[#This Row],[ResolutionHours]]&lt;=8,"5-8 Hours",IF(Table1[[#This Row],[ResolutionHours]]&lt;=24,"9-24 Hours",IF(Table1[[#This Row],[ResolutionHours]]&lt;=48,"25-48 Hours","48+ Hours")))))</f>
        <v>48+ Hours</v>
      </c>
      <c r="AB1378">
        <f>IF(Table1[[#This Row],[ResolutionHours]]="","",Table1[[#This Row],[ResolutionHours]]-Table1[[#This Row],[SLATargetHours]])</f>
        <v>-20.520000000000003</v>
      </c>
    </row>
    <row r="1379" spans="1:28" x14ac:dyDescent="0.25">
      <c r="A1379" t="s">
        <v>906</v>
      </c>
      <c r="B1379" t="s">
        <v>35</v>
      </c>
      <c r="C1379" s="1">
        <v>45624.106423611112</v>
      </c>
      <c r="D1379" t="s">
        <v>87</v>
      </c>
      <c r="E1379" t="s">
        <v>102</v>
      </c>
      <c r="F1379" t="s">
        <v>95</v>
      </c>
      <c r="G1379" t="s">
        <v>39</v>
      </c>
      <c r="H1379" t="s">
        <v>54</v>
      </c>
      <c r="I1379" t="s">
        <v>82</v>
      </c>
      <c r="J1379" t="s">
        <v>91</v>
      </c>
      <c r="K1379">
        <v>72</v>
      </c>
      <c r="L1379">
        <v>5.08</v>
      </c>
      <c r="N1379" s="1"/>
      <c r="O1379" t="s">
        <v>57</v>
      </c>
      <c r="P1379">
        <v>9549.4500000000007</v>
      </c>
      <c r="Q1379" t="s">
        <v>58</v>
      </c>
      <c r="R1379" t="s">
        <v>59</v>
      </c>
      <c r="S1379" t="s">
        <v>68</v>
      </c>
      <c r="T1379" t="s">
        <v>75</v>
      </c>
      <c r="U1379" t="s">
        <v>49</v>
      </c>
      <c r="V1379" t="s">
        <v>49</v>
      </c>
      <c r="W1379" t="s">
        <v>57</v>
      </c>
      <c r="X1379">
        <f>YEAR(Table1[[#This Row],[BookingDate]])</f>
        <v>2024</v>
      </c>
      <c r="Y1379" t="str">
        <f>TEXT(Table1[[#This Row],[BookingDate]],"mmm")</f>
        <v>Nov</v>
      </c>
      <c r="Z1379" t="str">
        <f>TEXT(Table1[[#This Row],[BookingDate]],"mmm-yyy")</f>
        <v>Nov-2024</v>
      </c>
      <c r="AA1379" t="str">
        <f>IF(Table1[[#This Row],[ResolutionHours]]="","Pending",IF(Table1[[#This Row],[ResolutionHours]]&lt;=4,"0-4 Hours",IF(Table1[[#This Row],[ResolutionHours]]&lt;=8,"5-8 Hours",IF(Table1[[#This Row],[ResolutionHours]]&lt;=24,"9-24 Hours",IF(Table1[[#This Row],[ResolutionHours]]&lt;=48,"25-48 Hours","48+ Hours")))))</f>
        <v>Pending</v>
      </c>
      <c r="AB1379" t="str">
        <f>IF(Table1[[#This Row],[ResolutionHours]]="","",Table1[[#This Row],[ResolutionHours]]-Table1[[#This Row],[SLATargetHours]])</f>
        <v/>
      </c>
    </row>
    <row r="1380" spans="1:28" x14ac:dyDescent="0.25">
      <c r="A1380" t="s">
        <v>651</v>
      </c>
      <c r="B1380" t="s">
        <v>35</v>
      </c>
      <c r="C1380" s="1">
        <v>45625.0859375</v>
      </c>
      <c r="D1380" t="s">
        <v>104</v>
      </c>
      <c r="E1380" t="s">
        <v>102</v>
      </c>
      <c r="F1380" t="s">
        <v>130</v>
      </c>
      <c r="G1380" t="s">
        <v>39</v>
      </c>
      <c r="H1380" t="s">
        <v>40</v>
      </c>
      <c r="I1380" t="s">
        <v>82</v>
      </c>
      <c r="J1380" t="s">
        <v>113</v>
      </c>
      <c r="K1380">
        <v>8</v>
      </c>
      <c r="L1380">
        <v>0.41</v>
      </c>
      <c r="M1380">
        <v>3.45</v>
      </c>
      <c r="N1380" s="1">
        <v>45625.229802314818</v>
      </c>
      <c r="O1380" t="s">
        <v>43</v>
      </c>
      <c r="P1380">
        <v>3.45</v>
      </c>
      <c r="Q1380" t="s">
        <v>58</v>
      </c>
      <c r="R1380" t="s">
        <v>67</v>
      </c>
      <c r="S1380" t="s">
        <v>60</v>
      </c>
      <c r="T1380" t="s">
        <v>47</v>
      </c>
      <c r="U1380" t="s">
        <v>49</v>
      </c>
      <c r="V1380" t="s">
        <v>48</v>
      </c>
      <c r="W1380" t="s">
        <v>43</v>
      </c>
      <c r="X1380">
        <f>YEAR(Table1[[#This Row],[BookingDate]])</f>
        <v>2024</v>
      </c>
      <c r="Y1380" t="str">
        <f>TEXT(Table1[[#This Row],[BookingDate]],"mmm")</f>
        <v>Nov</v>
      </c>
      <c r="Z1380" t="str">
        <f>TEXT(Table1[[#This Row],[BookingDate]],"mmm-yyy")</f>
        <v>Nov-2024</v>
      </c>
      <c r="AA1380" t="str">
        <f>IF(Table1[[#This Row],[ResolutionHours]]="","Pending",IF(Table1[[#This Row],[ResolutionHours]]&lt;=4,"0-4 Hours",IF(Table1[[#This Row],[ResolutionHours]]&lt;=8,"5-8 Hours",IF(Table1[[#This Row],[ResolutionHours]]&lt;=24,"9-24 Hours",IF(Table1[[#This Row],[ResolutionHours]]&lt;=48,"25-48 Hours","48+ Hours")))))</f>
        <v>0-4 Hours</v>
      </c>
      <c r="AB1380">
        <f>IF(Table1[[#This Row],[ResolutionHours]]="","",Table1[[#This Row],[ResolutionHours]]-Table1[[#This Row],[SLATargetHours]])</f>
        <v>-4.55</v>
      </c>
    </row>
    <row r="1381" spans="1:28" x14ac:dyDescent="0.25">
      <c r="A1381" t="s">
        <v>1817</v>
      </c>
      <c r="B1381" t="s">
        <v>1116</v>
      </c>
      <c r="C1381" s="1">
        <v>45625.147604166668</v>
      </c>
      <c r="D1381" t="s">
        <v>87</v>
      </c>
      <c r="E1381" t="s">
        <v>1140</v>
      </c>
      <c r="F1381" t="s">
        <v>38</v>
      </c>
      <c r="G1381" t="s">
        <v>1118</v>
      </c>
      <c r="H1381" t="s">
        <v>63</v>
      </c>
      <c r="I1381" t="s">
        <v>55</v>
      </c>
      <c r="J1381" t="s">
        <v>106</v>
      </c>
      <c r="K1381">
        <v>72</v>
      </c>
      <c r="L1381">
        <v>15.23</v>
      </c>
      <c r="N1381" s="1"/>
      <c r="O1381" t="s">
        <v>57</v>
      </c>
      <c r="P1381">
        <v>9524.4599999999991</v>
      </c>
      <c r="Q1381" t="s">
        <v>58</v>
      </c>
      <c r="R1381" t="s">
        <v>114</v>
      </c>
      <c r="S1381" t="s">
        <v>79</v>
      </c>
      <c r="T1381" t="s">
        <v>69</v>
      </c>
      <c r="U1381" t="s">
        <v>49</v>
      </c>
      <c r="V1381" t="s">
        <v>49</v>
      </c>
      <c r="W1381" t="s">
        <v>57</v>
      </c>
      <c r="X1381">
        <f>YEAR(Table1[[#This Row],[BookingDate]])</f>
        <v>2024</v>
      </c>
      <c r="Y1381" t="str">
        <f>TEXT(Table1[[#This Row],[BookingDate]],"mmm")</f>
        <v>Nov</v>
      </c>
      <c r="Z1381" t="str">
        <f>TEXT(Table1[[#This Row],[BookingDate]],"mmm-yyy")</f>
        <v>Nov-2024</v>
      </c>
      <c r="AA1381" t="str">
        <f>IF(Table1[[#This Row],[ResolutionHours]]="","Pending",IF(Table1[[#This Row],[ResolutionHours]]&lt;=4,"0-4 Hours",IF(Table1[[#This Row],[ResolutionHours]]&lt;=8,"5-8 Hours",IF(Table1[[#This Row],[ResolutionHours]]&lt;=24,"9-24 Hours",IF(Table1[[#This Row],[ResolutionHours]]&lt;=48,"25-48 Hours","48+ Hours")))))</f>
        <v>Pending</v>
      </c>
      <c r="AB1381" t="str">
        <f>IF(Table1[[#This Row],[ResolutionHours]]="","",Table1[[#This Row],[ResolutionHours]]-Table1[[#This Row],[SLATargetHours]])</f>
        <v/>
      </c>
    </row>
    <row r="1382" spans="1:28" x14ac:dyDescent="0.25">
      <c r="A1382" t="s">
        <v>336</v>
      </c>
      <c r="B1382" t="s">
        <v>35</v>
      </c>
      <c r="C1382" s="1">
        <v>45625.172453703701</v>
      </c>
      <c r="D1382" t="s">
        <v>104</v>
      </c>
      <c r="E1382" t="s">
        <v>102</v>
      </c>
      <c r="F1382" t="s">
        <v>126</v>
      </c>
      <c r="G1382" t="s">
        <v>39</v>
      </c>
      <c r="H1382" t="s">
        <v>136</v>
      </c>
      <c r="I1382" t="s">
        <v>55</v>
      </c>
      <c r="J1382" t="s">
        <v>110</v>
      </c>
      <c r="K1382">
        <v>8</v>
      </c>
      <c r="L1382">
        <v>1.51</v>
      </c>
      <c r="N1382" s="1"/>
      <c r="O1382" t="s">
        <v>57</v>
      </c>
      <c r="P1382">
        <v>9523.86</v>
      </c>
      <c r="Q1382" t="s">
        <v>58</v>
      </c>
      <c r="R1382" t="s">
        <v>92</v>
      </c>
      <c r="S1382" t="s">
        <v>46</v>
      </c>
      <c r="T1382" t="s">
        <v>100</v>
      </c>
      <c r="U1382" t="s">
        <v>49</v>
      </c>
      <c r="V1382" t="s">
        <v>48</v>
      </c>
      <c r="W1382" t="s">
        <v>57</v>
      </c>
      <c r="X1382">
        <f>YEAR(Table1[[#This Row],[BookingDate]])</f>
        <v>2024</v>
      </c>
      <c r="Y1382" t="str">
        <f>TEXT(Table1[[#This Row],[BookingDate]],"mmm")</f>
        <v>Nov</v>
      </c>
      <c r="Z1382" t="str">
        <f>TEXT(Table1[[#This Row],[BookingDate]],"mmm-yyy")</f>
        <v>Nov-2024</v>
      </c>
      <c r="AA1382" t="str">
        <f>IF(Table1[[#This Row],[ResolutionHours]]="","Pending",IF(Table1[[#This Row],[ResolutionHours]]&lt;=4,"0-4 Hours",IF(Table1[[#This Row],[ResolutionHours]]&lt;=8,"5-8 Hours",IF(Table1[[#This Row],[ResolutionHours]]&lt;=24,"9-24 Hours",IF(Table1[[#This Row],[ResolutionHours]]&lt;=48,"25-48 Hours","48+ Hours")))))</f>
        <v>Pending</v>
      </c>
      <c r="AB1382" t="str">
        <f>IF(Table1[[#This Row],[ResolutionHours]]="","",Table1[[#This Row],[ResolutionHours]]-Table1[[#This Row],[SLATargetHours]])</f>
        <v/>
      </c>
    </row>
    <row r="1383" spans="1:28" x14ac:dyDescent="0.25">
      <c r="A1383" t="s">
        <v>985</v>
      </c>
      <c r="B1383" t="s">
        <v>35</v>
      </c>
      <c r="C1383" s="1">
        <v>45625.478067129632</v>
      </c>
      <c r="D1383" t="s">
        <v>51</v>
      </c>
      <c r="E1383" t="s">
        <v>102</v>
      </c>
      <c r="F1383" t="s">
        <v>53</v>
      </c>
      <c r="G1383" t="s">
        <v>39</v>
      </c>
      <c r="H1383" t="s">
        <v>40</v>
      </c>
      <c r="I1383" t="s">
        <v>55</v>
      </c>
      <c r="J1383" t="s">
        <v>165</v>
      </c>
      <c r="K1383">
        <v>24</v>
      </c>
      <c r="L1383">
        <v>2.15</v>
      </c>
      <c r="M1383">
        <v>46.36</v>
      </c>
      <c r="N1383" s="1">
        <v>45627.409755578701</v>
      </c>
      <c r="O1383" t="s">
        <v>128</v>
      </c>
      <c r="P1383">
        <v>46.36</v>
      </c>
      <c r="Q1383" t="s">
        <v>58</v>
      </c>
      <c r="R1383" t="s">
        <v>92</v>
      </c>
      <c r="S1383" t="s">
        <v>46</v>
      </c>
      <c r="T1383" t="s">
        <v>121</v>
      </c>
      <c r="U1383" t="s">
        <v>49</v>
      </c>
      <c r="V1383" t="s">
        <v>49</v>
      </c>
      <c r="W1383" t="s">
        <v>128</v>
      </c>
      <c r="X1383">
        <f>YEAR(Table1[[#This Row],[BookingDate]])</f>
        <v>2024</v>
      </c>
      <c r="Y1383" t="str">
        <f>TEXT(Table1[[#This Row],[BookingDate]],"mmm")</f>
        <v>Nov</v>
      </c>
      <c r="Z1383" t="str">
        <f>TEXT(Table1[[#This Row],[BookingDate]],"mmm-yyy")</f>
        <v>Nov-2024</v>
      </c>
      <c r="AA1383" t="str">
        <f>IF(Table1[[#This Row],[ResolutionHours]]="","Pending",IF(Table1[[#This Row],[ResolutionHours]]&lt;=4,"0-4 Hours",IF(Table1[[#This Row],[ResolutionHours]]&lt;=8,"5-8 Hours",IF(Table1[[#This Row],[ResolutionHours]]&lt;=24,"9-24 Hours",IF(Table1[[#This Row],[ResolutionHours]]&lt;=48,"25-48 Hours","48+ Hours")))))</f>
        <v>25-48 Hours</v>
      </c>
      <c r="AB1383">
        <f>IF(Table1[[#This Row],[ResolutionHours]]="","",Table1[[#This Row],[ResolutionHours]]-Table1[[#This Row],[SLATargetHours]])</f>
        <v>22.36</v>
      </c>
    </row>
    <row r="1384" spans="1:28" x14ac:dyDescent="0.25">
      <c r="A1384" t="s">
        <v>2954</v>
      </c>
      <c r="B1384" t="s">
        <v>2126</v>
      </c>
      <c r="C1384" s="1">
        <v>45625.523425925923</v>
      </c>
      <c r="D1384" t="s">
        <v>36</v>
      </c>
      <c r="E1384" t="s">
        <v>2136</v>
      </c>
      <c r="F1384" t="s">
        <v>38</v>
      </c>
      <c r="G1384" t="s">
        <v>2128</v>
      </c>
      <c r="H1384" t="s">
        <v>136</v>
      </c>
      <c r="I1384" t="s">
        <v>41</v>
      </c>
      <c r="J1384" t="s">
        <v>132</v>
      </c>
      <c r="K1384">
        <v>48</v>
      </c>
      <c r="L1384">
        <v>1.19</v>
      </c>
      <c r="N1384" s="1"/>
      <c r="O1384" t="s">
        <v>57</v>
      </c>
      <c r="P1384">
        <v>9515.44</v>
      </c>
      <c r="Q1384" t="s">
        <v>58</v>
      </c>
      <c r="R1384" t="s">
        <v>114</v>
      </c>
      <c r="S1384" t="s">
        <v>68</v>
      </c>
      <c r="T1384" t="s">
        <v>100</v>
      </c>
      <c r="U1384" t="s">
        <v>49</v>
      </c>
      <c r="V1384" t="s">
        <v>49</v>
      </c>
      <c r="W1384" t="s">
        <v>57</v>
      </c>
      <c r="X1384">
        <f>YEAR(Table1[[#This Row],[BookingDate]])</f>
        <v>2024</v>
      </c>
      <c r="Y1384" t="str">
        <f>TEXT(Table1[[#This Row],[BookingDate]],"mmm")</f>
        <v>Nov</v>
      </c>
      <c r="Z1384" t="str">
        <f>TEXT(Table1[[#This Row],[BookingDate]],"mmm-yyy")</f>
        <v>Nov-2024</v>
      </c>
      <c r="AA1384" t="str">
        <f>IF(Table1[[#This Row],[ResolutionHours]]="","Pending",IF(Table1[[#This Row],[ResolutionHours]]&lt;=4,"0-4 Hours",IF(Table1[[#This Row],[ResolutionHours]]&lt;=8,"5-8 Hours",IF(Table1[[#This Row],[ResolutionHours]]&lt;=24,"9-24 Hours",IF(Table1[[#This Row],[ResolutionHours]]&lt;=48,"25-48 Hours","48+ Hours")))))</f>
        <v>Pending</v>
      </c>
      <c r="AB1384" t="str">
        <f>IF(Table1[[#This Row],[ResolutionHours]]="","",Table1[[#This Row],[ResolutionHours]]-Table1[[#This Row],[SLATargetHours]])</f>
        <v/>
      </c>
    </row>
    <row r="1385" spans="1:28" x14ac:dyDescent="0.25">
      <c r="A1385" t="s">
        <v>2304</v>
      </c>
      <c r="B1385" t="s">
        <v>2126</v>
      </c>
      <c r="C1385" s="1">
        <v>45626.292719907397</v>
      </c>
      <c r="D1385" t="s">
        <v>36</v>
      </c>
      <c r="E1385" t="s">
        <v>2142</v>
      </c>
      <c r="F1385" t="s">
        <v>53</v>
      </c>
      <c r="G1385" t="s">
        <v>2128</v>
      </c>
      <c r="H1385" t="s">
        <v>109</v>
      </c>
      <c r="I1385" t="s">
        <v>64</v>
      </c>
      <c r="J1385" t="s">
        <v>160</v>
      </c>
      <c r="K1385">
        <v>48</v>
      </c>
      <c r="L1385">
        <v>7.53</v>
      </c>
      <c r="M1385">
        <v>22.88</v>
      </c>
      <c r="N1385" s="1">
        <v>45627.245922731483</v>
      </c>
      <c r="O1385" t="s">
        <v>43</v>
      </c>
      <c r="P1385">
        <v>22.88</v>
      </c>
      <c r="Q1385" t="s">
        <v>44</v>
      </c>
      <c r="R1385" t="s">
        <v>67</v>
      </c>
      <c r="S1385" t="s">
        <v>68</v>
      </c>
      <c r="T1385" t="s">
        <v>69</v>
      </c>
      <c r="U1385" t="s">
        <v>49</v>
      </c>
      <c r="V1385" t="s">
        <v>49</v>
      </c>
      <c r="W1385" t="s">
        <v>43</v>
      </c>
      <c r="X1385">
        <f>YEAR(Table1[[#This Row],[BookingDate]])</f>
        <v>2024</v>
      </c>
      <c r="Y1385" t="str">
        <f>TEXT(Table1[[#This Row],[BookingDate]],"mmm")</f>
        <v>Nov</v>
      </c>
      <c r="Z1385" t="str">
        <f>TEXT(Table1[[#This Row],[BookingDate]],"mmm-yyy")</f>
        <v>Nov-2024</v>
      </c>
      <c r="AA1385" t="str">
        <f>IF(Table1[[#This Row],[ResolutionHours]]="","Pending",IF(Table1[[#This Row],[ResolutionHours]]&lt;=4,"0-4 Hours",IF(Table1[[#This Row],[ResolutionHours]]&lt;=8,"5-8 Hours",IF(Table1[[#This Row],[ResolutionHours]]&lt;=24,"9-24 Hours",IF(Table1[[#This Row],[ResolutionHours]]&lt;=48,"25-48 Hours","48+ Hours")))))</f>
        <v>9-24 Hours</v>
      </c>
      <c r="AB1385">
        <f>IF(Table1[[#This Row],[ResolutionHours]]="","",Table1[[#This Row],[ResolutionHours]]-Table1[[#This Row],[SLATargetHours]])</f>
        <v>-25.12</v>
      </c>
    </row>
    <row r="1386" spans="1:28" x14ac:dyDescent="0.25">
      <c r="A1386" t="s">
        <v>319</v>
      </c>
      <c r="B1386" t="s">
        <v>35</v>
      </c>
      <c r="C1386" s="1">
        <v>45626.372175925928</v>
      </c>
      <c r="D1386" t="s">
        <v>51</v>
      </c>
      <c r="E1386" t="s">
        <v>123</v>
      </c>
      <c r="F1386" t="s">
        <v>130</v>
      </c>
      <c r="G1386" t="s">
        <v>39</v>
      </c>
      <c r="H1386" t="s">
        <v>40</v>
      </c>
      <c r="I1386" t="s">
        <v>64</v>
      </c>
      <c r="J1386" t="s">
        <v>106</v>
      </c>
      <c r="K1386">
        <v>24</v>
      </c>
      <c r="L1386">
        <v>1.72</v>
      </c>
      <c r="M1386">
        <v>7.21</v>
      </c>
      <c r="N1386" s="1">
        <v>45626.672591770832</v>
      </c>
      <c r="O1386" t="s">
        <v>43</v>
      </c>
      <c r="P1386">
        <v>7.21</v>
      </c>
      <c r="Q1386" t="s">
        <v>58</v>
      </c>
      <c r="R1386" t="s">
        <v>45</v>
      </c>
      <c r="S1386" t="s">
        <v>68</v>
      </c>
      <c r="T1386" t="s">
        <v>47</v>
      </c>
      <c r="U1386" t="s">
        <v>49</v>
      </c>
      <c r="V1386" t="s">
        <v>49</v>
      </c>
      <c r="W1386" t="s">
        <v>43</v>
      </c>
      <c r="X1386">
        <f>YEAR(Table1[[#This Row],[BookingDate]])</f>
        <v>2024</v>
      </c>
      <c r="Y1386" t="str">
        <f>TEXT(Table1[[#This Row],[BookingDate]],"mmm")</f>
        <v>Nov</v>
      </c>
      <c r="Z1386" t="str">
        <f>TEXT(Table1[[#This Row],[BookingDate]],"mmm-yyy")</f>
        <v>Nov-2024</v>
      </c>
      <c r="AA1386" t="str">
        <f>IF(Table1[[#This Row],[ResolutionHours]]="","Pending",IF(Table1[[#This Row],[ResolutionHours]]&lt;=4,"0-4 Hours",IF(Table1[[#This Row],[ResolutionHours]]&lt;=8,"5-8 Hours",IF(Table1[[#This Row],[ResolutionHours]]&lt;=24,"9-24 Hours",IF(Table1[[#This Row],[ResolutionHours]]&lt;=48,"25-48 Hours","48+ Hours")))))</f>
        <v>5-8 Hours</v>
      </c>
      <c r="AB1386">
        <f>IF(Table1[[#This Row],[ResolutionHours]]="","",Table1[[#This Row],[ResolutionHours]]-Table1[[#This Row],[SLATargetHours]])</f>
        <v>-16.79</v>
      </c>
    </row>
    <row r="1387" spans="1:28" x14ac:dyDescent="0.25">
      <c r="A1387" t="s">
        <v>1584</v>
      </c>
      <c r="B1387" t="s">
        <v>1116</v>
      </c>
      <c r="C1387" s="1">
        <v>45626.699212962973</v>
      </c>
      <c r="D1387" t="s">
        <v>87</v>
      </c>
      <c r="E1387" t="s">
        <v>1124</v>
      </c>
      <c r="F1387" t="s">
        <v>90</v>
      </c>
      <c r="G1387" t="s">
        <v>1118</v>
      </c>
      <c r="H1387" t="s">
        <v>136</v>
      </c>
      <c r="I1387" t="s">
        <v>41</v>
      </c>
      <c r="J1387" t="s">
        <v>88</v>
      </c>
      <c r="K1387">
        <v>72</v>
      </c>
      <c r="L1387">
        <v>12.57</v>
      </c>
      <c r="N1387" s="1"/>
      <c r="O1387" t="s">
        <v>57</v>
      </c>
      <c r="P1387">
        <v>9487.2199999999993</v>
      </c>
      <c r="Q1387" t="s">
        <v>44</v>
      </c>
      <c r="R1387" t="s">
        <v>114</v>
      </c>
      <c r="S1387" t="s">
        <v>68</v>
      </c>
      <c r="T1387" t="s">
        <v>85</v>
      </c>
      <c r="U1387" t="s">
        <v>49</v>
      </c>
      <c r="V1387" t="s">
        <v>49</v>
      </c>
      <c r="W1387" t="s">
        <v>57</v>
      </c>
      <c r="X1387">
        <f>YEAR(Table1[[#This Row],[BookingDate]])</f>
        <v>2024</v>
      </c>
      <c r="Y1387" t="str">
        <f>TEXT(Table1[[#This Row],[BookingDate]],"mmm")</f>
        <v>Nov</v>
      </c>
      <c r="Z1387" t="str">
        <f>TEXT(Table1[[#This Row],[BookingDate]],"mmm-yyy")</f>
        <v>Nov-2024</v>
      </c>
      <c r="AA1387" t="str">
        <f>IF(Table1[[#This Row],[ResolutionHours]]="","Pending",IF(Table1[[#This Row],[ResolutionHours]]&lt;=4,"0-4 Hours",IF(Table1[[#This Row],[ResolutionHours]]&lt;=8,"5-8 Hours",IF(Table1[[#This Row],[ResolutionHours]]&lt;=24,"9-24 Hours",IF(Table1[[#This Row],[ResolutionHours]]&lt;=48,"25-48 Hours","48+ Hours")))))</f>
        <v>Pending</v>
      </c>
      <c r="AB1387" t="str">
        <f>IF(Table1[[#This Row],[ResolutionHours]]="","",Table1[[#This Row],[ResolutionHours]]-Table1[[#This Row],[SLATargetHours]])</f>
        <v/>
      </c>
    </row>
    <row r="1388" spans="1:28" x14ac:dyDescent="0.25">
      <c r="A1388" t="s">
        <v>2926</v>
      </c>
      <c r="B1388" t="s">
        <v>2126</v>
      </c>
      <c r="C1388" s="1">
        <v>45626.776979166672</v>
      </c>
      <c r="D1388" t="s">
        <v>51</v>
      </c>
      <c r="E1388" t="s">
        <v>2134</v>
      </c>
      <c r="F1388" t="s">
        <v>38</v>
      </c>
      <c r="G1388" t="s">
        <v>2128</v>
      </c>
      <c r="H1388" t="s">
        <v>54</v>
      </c>
      <c r="I1388" t="s">
        <v>55</v>
      </c>
      <c r="J1388" t="s">
        <v>152</v>
      </c>
      <c r="K1388">
        <v>24</v>
      </c>
      <c r="L1388">
        <v>3.9</v>
      </c>
      <c r="N1388" s="1"/>
      <c r="O1388" t="s">
        <v>57</v>
      </c>
      <c r="P1388">
        <v>9485.35</v>
      </c>
      <c r="Q1388" t="s">
        <v>44</v>
      </c>
      <c r="R1388" t="s">
        <v>67</v>
      </c>
      <c r="S1388" t="s">
        <v>96</v>
      </c>
      <c r="T1388" t="s">
        <v>47</v>
      </c>
      <c r="U1388" t="s">
        <v>49</v>
      </c>
      <c r="V1388" t="s">
        <v>49</v>
      </c>
      <c r="W1388" t="s">
        <v>57</v>
      </c>
      <c r="X1388">
        <f>YEAR(Table1[[#This Row],[BookingDate]])</f>
        <v>2024</v>
      </c>
      <c r="Y1388" t="str">
        <f>TEXT(Table1[[#This Row],[BookingDate]],"mmm")</f>
        <v>Nov</v>
      </c>
      <c r="Z1388" t="str">
        <f>TEXT(Table1[[#This Row],[BookingDate]],"mmm-yyy")</f>
        <v>Nov-2024</v>
      </c>
      <c r="AA1388" t="str">
        <f>IF(Table1[[#This Row],[ResolutionHours]]="","Pending",IF(Table1[[#This Row],[ResolutionHours]]&lt;=4,"0-4 Hours",IF(Table1[[#This Row],[ResolutionHours]]&lt;=8,"5-8 Hours",IF(Table1[[#This Row],[ResolutionHours]]&lt;=24,"9-24 Hours",IF(Table1[[#This Row],[ResolutionHours]]&lt;=48,"25-48 Hours","48+ Hours")))))</f>
        <v>Pending</v>
      </c>
      <c r="AB1388" t="str">
        <f>IF(Table1[[#This Row],[ResolutionHours]]="","",Table1[[#This Row],[ResolutionHours]]-Table1[[#This Row],[SLATargetHours]])</f>
        <v/>
      </c>
    </row>
    <row r="1389" spans="1:28" x14ac:dyDescent="0.25">
      <c r="A1389" t="s">
        <v>912</v>
      </c>
      <c r="B1389" t="s">
        <v>35</v>
      </c>
      <c r="C1389" s="1">
        <v>45627.198634259257</v>
      </c>
      <c r="D1389" t="s">
        <v>87</v>
      </c>
      <c r="E1389" t="s">
        <v>81</v>
      </c>
      <c r="F1389" t="s">
        <v>72</v>
      </c>
      <c r="G1389" t="s">
        <v>39</v>
      </c>
      <c r="H1389" t="s">
        <v>40</v>
      </c>
      <c r="I1389" t="s">
        <v>46</v>
      </c>
      <c r="J1389" t="s">
        <v>165</v>
      </c>
      <c r="K1389">
        <v>72</v>
      </c>
      <c r="L1389">
        <v>1.64</v>
      </c>
      <c r="M1389">
        <v>67.790000000000006</v>
      </c>
      <c r="N1389" s="1">
        <v>45630.023157905103</v>
      </c>
      <c r="O1389" t="s">
        <v>43</v>
      </c>
      <c r="P1389">
        <v>67.790000000000006</v>
      </c>
      <c r="Q1389" t="s">
        <v>66</v>
      </c>
      <c r="R1389" t="s">
        <v>67</v>
      </c>
      <c r="S1389" t="s">
        <v>79</v>
      </c>
      <c r="T1389" t="s">
        <v>100</v>
      </c>
      <c r="U1389" t="s">
        <v>49</v>
      </c>
      <c r="V1389" t="s">
        <v>49</v>
      </c>
      <c r="W1389" t="s">
        <v>43</v>
      </c>
      <c r="X1389">
        <f>YEAR(Table1[[#This Row],[BookingDate]])</f>
        <v>2024</v>
      </c>
      <c r="Y1389" t="str">
        <f>TEXT(Table1[[#This Row],[BookingDate]],"mmm")</f>
        <v>Dec</v>
      </c>
      <c r="Z1389" t="str">
        <f>TEXT(Table1[[#This Row],[BookingDate]],"mmm-yyy")</f>
        <v>Dec-2024</v>
      </c>
      <c r="AA1389" t="str">
        <f>IF(Table1[[#This Row],[ResolutionHours]]="","Pending",IF(Table1[[#This Row],[ResolutionHours]]&lt;=4,"0-4 Hours",IF(Table1[[#This Row],[ResolutionHours]]&lt;=8,"5-8 Hours",IF(Table1[[#This Row],[ResolutionHours]]&lt;=24,"9-24 Hours",IF(Table1[[#This Row],[ResolutionHours]]&lt;=48,"25-48 Hours","48+ Hours")))))</f>
        <v>48+ Hours</v>
      </c>
      <c r="AB1389">
        <f>IF(Table1[[#This Row],[ResolutionHours]]="","",Table1[[#This Row],[ResolutionHours]]-Table1[[#This Row],[SLATargetHours]])</f>
        <v>-4.2099999999999937</v>
      </c>
    </row>
    <row r="1390" spans="1:28" x14ac:dyDescent="0.25">
      <c r="A1390" t="s">
        <v>1030</v>
      </c>
      <c r="B1390" t="s">
        <v>35</v>
      </c>
      <c r="C1390" s="1">
        <v>45627.207824074067</v>
      </c>
      <c r="D1390" t="s">
        <v>104</v>
      </c>
      <c r="E1390" t="s">
        <v>102</v>
      </c>
      <c r="F1390" t="s">
        <v>53</v>
      </c>
      <c r="G1390" t="s">
        <v>39</v>
      </c>
      <c r="H1390" t="s">
        <v>54</v>
      </c>
      <c r="I1390" t="s">
        <v>82</v>
      </c>
      <c r="J1390" t="s">
        <v>157</v>
      </c>
      <c r="K1390">
        <v>8</v>
      </c>
      <c r="L1390">
        <v>0.31</v>
      </c>
      <c r="N1390" s="1"/>
      <c r="O1390" t="s">
        <v>57</v>
      </c>
      <c r="P1390">
        <v>9475.01</v>
      </c>
      <c r="Q1390" t="s">
        <v>58</v>
      </c>
      <c r="R1390" t="s">
        <v>67</v>
      </c>
      <c r="S1390" t="s">
        <v>60</v>
      </c>
      <c r="T1390" t="s">
        <v>85</v>
      </c>
      <c r="U1390" t="s">
        <v>49</v>
      </c>
      <c r="V1390" t="s">
        <v>49</v>
      </c>
      <c r="W1390" t="s">
        <v>57</v>
      </c>
      <c r="X1390">
        <f>YEAR(Table1[[#This Row],[BookingDate]])</f>
        <v>2024</v>
      </c>
      <c r="Y1390" t="str">
        <f>TEXT(Table1[[#This Row],[BookingDate]],"mmm")</f>
        <v>Dec</v>
      </c>
      <c r="Z1390" t="str">
        <f>TEXT(Table1[[#This Row],[BookingDate]],"mmm-yyy")</f>
        <v>Dec-2024</v>
      </c>
      <c r="AA1390" t="str">
        <f>IF(Table1[[#This Row],[ResolutionHours]]="","Pending",IF(Table1[[#This Row],[ResolutionHours]]&lt;=4,"0-4 Hours",IF(Table1[[#This Row],[ResolutionHours]]&lt;=8,"5-8 Hours",IF(Table1[[#This Row],[ResolutionHours]]&lt;=24,"9-24 Hours",IF(Table1[[#This Row],[ResolutionHours]]&lt;=48,"25-48 Hours","48+ Hours")))))</f>
        <v>Pending</v>
      </c>
      <c r="AB1390" t="str">
        <f>IF(Table1[[#This Row],[ResolutionHours]]="","",Table1[[#This Row],[ResolutionHours]]-Table1[[#This Row],[SLATargetHours]])</f>
        <v/>
      </c>
    </row>
    <row r="1391" spans="1:28" x14ac:dyDescent="0.25">
      <c r="A1391" t="s">
        <v>2718</v>
      </c>
      <c r="B1391" t="s">
        <v>2126</v>
      </c>
      <c r="C1391" s="1">
        <v>45627.40221064815</v>
      </c>
      <c r="D1391" t="s">
        <v>87</v>
      </c>
      <c r="E1391" t="s">
        <v>2134</v>
      </c>
      <c r="F1391" t="s">
        <v>126</v>
      </c>
      <c r="G1391" t="s">
        <v>2128</v>
      </c>
      <c r="H1391" t="s">
        <v>109</v>
      </c>
      <c r="I1391" t="s">
        <v>46</v>
      </c>
      <c r="J1391" t="s">
        <v>106</v>
      </c>
      <c r="K1391">
        <v>72</v>
      </c>
      <c r="L1391">
        <v>2.73</v>
      </c>
      <c r="M1391">
        <v>37.840000000000003</v>
      </c>
      <c r="N1391" s="1">
        <v>45628.978704803238</v>
      </c>
      <c r="O1391" t="s">
        <v>43</v>
      </c>
      <c r="P1391">
        <v>37.840000000000003</v>
      </c>
      <c r="Q1391" t="s">
        <v>66</v>
      </c>
      <c r="R1391" t="s">
        <v>45</v>
      </c>
      <c r="S1391" t="s">
        <v>68</v>
      </c>
      <c r="T1391" t="s">
        <v>93</v>
      </c>
      <c r="U1391" t="s">
        <v>48</v>
      </c>
      <c r="V1391" t="s">
        <v>49</v>
      </c>
      <c r="W1391" t="s">
        <v>43</v>
      </c>
      <c r="X1391">
        <f>YEAR(Table1[[#This Row],[BookingDate]])</f>
        <v>2024</v>
      </c>
      <c r="Y1391" t="str">
        <f>TEXT(Table1[[#This Row],[BookingDate]],"mmm")</f>
        <v>Dec</v>
      </c>
      <c r="Z1391" t="str">
        <f>TEXT(Table1[[#This Row],[BookingDate]],"mmm-yyy")</f>
        <v>Dec-2024</v>
      </c>
      <c r="AA1391" t="str">
        <f>IF(Table1[[#This Row],[ResolutionHours]]="","Pending",IF(Table1[[#This Row],[ResolutionHours]]&lt;=4,"0-4 Hours",IF(Table1[[#This Row],[ResolutionHours]]&lt;=8,"5-8 Hours",IF(Table1[[#This Row],[ResolutionHours]]&lt;=24,"9-24 Hours",IF(Table1[[#This Row],[ResolutionHours]]&lt;=48,"25-48 Hours","48+ Hours")))))</f>
        <v>25-48 Hours</v>
      </c>
      <c r="AB1391">
        <f>IF(Table1[[#This Row],[ResolutionHours]]="","",Table1[[#This Row],[ResolutionHours]]-Table1[[#This Row],[SLATargetHours]])</f>
        <v>-34.159999999999997</v>
      </c>
    </row>
    <row r="1392" spans="1:28" x14ac:dyDescent="0.25">
      <c r="A1392" t="s">
        <v>228</v>
      </c>
      <c r="B1392" t="s">
        <v>35</v>
      </c>
      <c r="C1392" s="1">
        <v>45627.467418981483</v>
      </c>
      <c r="D1392" t="s">
        <v>36</v>
      </c>
      <c r="E1392" t="s">
        <v>37</v>
      </c>
      <c r="F1392" t="s">
        <v>53</v>
      </c>
      <c r="G1392" t="s">
        <v>39</v>
      </c>
      <c r="H1392" t="s">
        <v>40</v>
      </c>
      <c r="I1392" t="s">
        <v>73</v>
      </c>
      <c r="J1392" t="s">
        <v>113</v>
      </c>
      <c r="K1392">
        <v>48</v>
      </c>
      <c r="L1392">
        <v>7.59</v>
      </c>
      <c r="M1392">
        <v>46.54</v>
      </c>
      <c r="N1392" s="1">
        <v>45629.406425787027</v>
      </c>
      <c r="O1392" t="s">
        <v>43</v>
      </c>
      <c r="P1392">
        <v>46.54</v>
      </c>
      <c r="Q1392" t="s">
        <v>58</v>
      </c>
      <c r="R1392" t="s">
        <v>59</v>
      </c>
      <c r="S1392" t="s">
        <v>60</v>
      </c>
      <c r="T1392" t="s">
        <v>115</v>
      </c>
      <c r="U1392" t="s">
        <v>49</v>
      </c>
      <c r="V1392" t="s">
        <v>49</v>
      </c>
      <c r="W1392" t="s">
        <v>43</v>
      </c>
      <c r="X1392">
        <f>YEAR(Table1[[#This Row],[BookingDate]])</f>
        <v>2024</v>
      </c>
      <c r="Y1392" t="str">
        <f>TEXT(Table1[[#This Row],[BookingDate]],"mmm")</f>
        <v>Dec</v>
      </c>
      <c r="Z1392" t="str">
        <f>TEXT(Table1[[#This Row],[BookingDate]],"mmm-yyy")</f>
        <v>Dec-2024</v>
      </c>
      <c r="AA1392" t="str">
        <f>IF(Table1[[#This Row],[ResolutionHours]]="","Pending",IF(Table1[[#This Row],[ResolutionHours]]&lt;=4,"0-4 Hours",IF(Table1[[#This Row],[ResolutionHours]]&lt;=8,"5-8 Hours",IF(Table1[[#This Row],[ResolutionHours]]&lt;=24,"9-24 Hours",IF(Table1[[#This Row],[ResolutionHours]]&lt;=48,"25-48 Hours","48+ Hours")))))</f>
        <v>25-48 Hours</v>
      </c>
      <c r="AB1392">
        <f>IF(Table1[[#This Row],[ResolutionHours]]="","",Table1[[#This Row],[ResolutionHours]]-Table1[[#This Row],[SLATargetHours]])</f>
        <v>-1.4600000000000009</v>
      </c>
    </row>
    <row r="1393" spans="1:28" x14ac:dyDescent="0.25">
      <c r="A1393" t="s">
        <v>1019</v>
      </c>
      <c r="B1393" t="s">
        <v>35</v>
      </c>
      <c r="C1393" s="1">
        <v>45627.477916666663</v>
      </c>
      <c r="D1393" t="s">
        <v>104</v>
      </c>
      <c r="E1393" t="s">
        <v>81</v>
      </c>
      <c r="F1393" t="s">
        <v>90</v>
      </c>
      <c r="G1393" t="s">
        <v>39</v>
      </c>
      <c r="H1393" t="s">
        <v>40</v>
      </c>
      <c r="I1393" t="s">
        <v>64</v>
      </c>
      <c r="J1393" t="s">
        <v>65</v>
      </c>
      <c r="K1393">
        <v>8</v>
      </c>
      <c r="L1393">
        <v>0.49</v>
      </c>
      <c r="M1393">
        <v>2.98</v>
      </c>
      <c r="N1393" s="1">
        <v>45627.602198796303</v>
      </c>
      <c r="O1393" t="s">
        <v>43</v>
      </c>
      <c r="P1393">
        <v>2.98</v>
      </c>
      <c r="Q1393" t="s">
        <v>58</v>
      </c>
      <c r="R1393" t="s">
        <v>67</v>
      </c>
      <c r="S1393" t="s">
        <v>60</v>
      </c>
      <c r="T1393" t="s">
        <v>100</v>
      </c>
      <c r="U1393" t="s">
        <v>49</v>
      </c>
      <c r="V1393" t="s">
        <v>49</v>
      </c>
      <c r="W1393" t="s">
        <v>43</v>
      </c>
      <c r="X1393">
        <f>YEAR(Table1[[#This Row],[BookingDate]])</f>
        <v>2024</v>
      </c>
      <c r="Y1393" t="str">
        <f>TEXT(Table1[[#This Row],[BookingDate]],"mmm")</f>
        <v>Dec</v>
      </c>
      <c r="Z1393" t="str">
        <f>TEXT(Table1[[#This Row],[BookingDate]],"mmm-yyy")</f>
        <v>Dec-2024</v>
      </c>
      <c r="AA1393" t="str">
        <f>IF(Table1[[#This Row],[ResolutionHours]]="","Pending",IF(Table1[[#This Row],[ResolutionHours]]&lt;=4,"0-4 Hours",IF(Table1[[#This Row],[ResolutionHours]]&lt;=8,"5-8 Hours",IF(Table1[[#This Row],[ResolutionHours]]&lt;=24,"9-24 Hours",IF(Table1[[#This Row],[ResolutionHours]]&lt;=48,"25-48 Hours","48+ Hours")))))</f>
        <v>0-4 Hours</v>
      </c>
      <c r="AB1393">
        <f>IF(Table1[[#This Row],[ResolutionHours]]="","",Table1[[#This Row],[ResolutionHours]]-Table1[[#This Row],[SLATargetHours]])</f>
        <v>-5.0199999999999996</v>
      </c>
    </row>
    <row r="1394" spans="1:28" x14ac:dyDescent="0.25">
      <c r="A1394" t="s">
        <v>2986</v>
      </c>
      <c r="B1394" t="s">
        <v>2126</v>
      </c>
      <c r="C1394" s="1">
        <v>45627.739062499997</v>
      </c>
      <c r="D1394" t="s">
        <v>51</v>
      </c>
      <c r="E1394" t="s">
        <v>2163</v>
      </c>
      <c r="F1394" t="s">
        <v>53</v>
      </c>
      <c r="G1394" t="s">
        <v>2128</v>
      </c>
      <c r="H1394" t="s">
        <v>136</v>
      </c>
      <c r="I1394" t="s">
        <v>55</v>
      </c>
      <c r="J1394" t="s">
        <v>134</v>
      </c>
      <c r="K1394">
        <v>24</v>
      </c>
      <c r="L1394">
        <v>9.6199999999999992</v>
      </c>
      <c r="N1394" s="1"/>
      <c r="O1394" t="s">
        <v>57</v>
      </c>
      <c r="P1394">
        <v>9462.26</v>
      </c>
      <c r="Q1394" t="s">
        <v>44</v>
      </c>
      <c r="R1394" t="s">
        <v>45</v>
      </c>
      <c r="S1394" t="s">
        <v>68</v>
      </c>
      <c r="T1394" t="s">
        <v>75</v>
      </c>
      <c r="U1394" t="s">
        <v>49</v>
      </c>
      <c r="V1394" t="s">
        <v>49</v>
      </c>
      <c r="W1394" t="s">
        <v>57</v>
      </c>
      <c r="X1394">
        <f>YEAR(Table1[[#This Row],[BookingDate]])</f>
        <v>2024</v>
      </c>
      <c r="Y1394" t="str">
        <f>TEXT(Table1[[#This Row],[BookingDate]],"mmm")</f>
        <v>Dec</v>
      </c>
      <c r="Z1394" t="str">
        <f>TEXT(Table1[[#This Row],[BookingDate]],"mmm-yyy")</f>
        <v>Dec-2024</v>
      </c>
      <c r="AA1394" t="str">
        <f>IF(Table1[[#This Row],[ResolutionHours]]="","Pending",IF(Table1[[#This Row],[ResolutionHours]]&lt;=4,"0-4 Hours",IF(Table1[[#This Row],[ResolutionHours]]&lt;=8,"5-8 Hours",IF(Table1[[#This Row],[ResolutionHours]]&lt;=24,"9-24 Hours",IF(Table1[[#This Row],[ResolutionHours]]&lt;=48,"25-48 Hours","48+ Hours")))))</f>
        <v>Pending</v>
      </c>
      <c r="AB1394" t="str">
        <f>IF(Table1[[#This Row],[ResolutionHours]]="","",Table1[[#This Row],[ResolutionHours]]-Table1[[#This Row],[SLATargetHours]])</f>
        <v/>
      </c>
    </row>
    <row r="1395" spans="1:28" x14ac:dyDescent="0.25">
      <c r="A1395" t="s">
        <v>1679</v>
      </c>
      <c r="B1395" t="s">
        <v>1116</v>
      </c>
      <c r="C1395" s="1">
        <v>45628.016053240739</v>
      </c>
      <c r="D1395" t="s">
        <v>104</v>
      </c>
      <c r="E1395" t="s">
        <v>1131</v>
      </c>
      <c r="F1395" t="s">
        <v>126</v>
      </c>
      <c r="G1395" t="s">
        <v>1118</v>
      </c>
      <c r="H1395" t="s">
        <v>54</v>
      </c>
      <c r="I1395" t="s">
        <v>55</v>
      </c>
      <c r="J1395" t="s">
        <v>134</v>
      </c>
      <c r="K1395">
        <v>8</v>
      </c>
      <c r="L1395">
        <v>0.37</v>
      </c>
      <c r="N1395" s="1"/>
      <c r="O1395" t="s">
        <v>57</v>
      </c>
      <c r="P1395">
        <v>9455.61</v>
      </c>
      <c r="Q1395" t="s">
        <v>58</v>
      </c>
      <c r="R1395" t="s">
        <v>114</v>
      </c>
      <c r="S1395" t="s">
        <v>68</v>
      </c>
      <c r="T1395" t="s">
        <v>75</v>
      </c>
      <c r="U1395" t="s">
        <v>49</v>
      </c>
      <c r="V1395" t="s">
        <v>49</v>
      </c>
      <c r="W1395" t="s">
        <v>57</v>
      </c>
      <c r="X1395">
        <f>YEAR(Table1[[#This Row],[BookingDate]])</f>
        <v>2024</v>
      </c>
      <c r="Y1395" t="str">
        <f>TEXT(Table1[[#This Row],[BookingDate]],"mmm")</f>
        <v>Dec</v>
      </c>
      <c r="Z1395" t="str">
        <f>TEXT(Table1[[#This Row],[BookingDate]],"mmm-yyy")</f>
        <v>Dec-2024</v>
      </c>
      <c r="AA1395" t="str">
        <f>IF(Table1[[#This Row],[ResolutionHours]]="","Pending",IF(Table1[[#This Row],[ResolutionHours]]&lt;=4,"0-4 Hours",IF(Table1[[#This Row],[ResolutionHours]]&lt;=8,"5-8 Hours",IF(Table1[[#This Row],[ResolutionHours]]&lt;=24,"9-24 Hours",IF(Table1[[#This Row],[ResolutionHours]]&lt;=48,"25-48 Hours","48+ Hours")))))</f>
        <v>Pending</v>
      </c>
      <c r="AB1395" t="str">
        <f>IF(Table1[[#This Row],[ResolutionHours]]="","",Table1[[#This Row],[ResolutionHours]]-Table1[[#This Row],[SLATargetHours]])</f>
        <v/>
      </c>
    </row>
    <row r="1396" spans="1:28" x14ac:dyDescent="0.25">
      <c r="A1396" t="s">
        <v>2279</v>
      </c>
      <c r="B1396" t="s">
        <v>2126</v>
      </c>
      <c r="C1396" s="1">
        <v>45628.117025462961</v>
      </c>
      <c r="D1396" t="s">
        <v>36</v>
      </c>
      <c r="E1396" t="s">
        <v>2134</v>
      </c>
      <c r="F1396" t="s">
        <v>53</v>
      </c>
      <c r="G1396" t="s">
        <v>2128</v>
      </c>
      <c r="H1396" t="s">
        <v>109</v>
      </c>
      <c r="I1396" t="s">
        <v>55</v>
      </c>
      <c r="J1396" t="s">
        <v>120</v>
      </c>
      <c r="K1396">
        <v>48</v>
      </c>
      <c r="L1396">
        <v>12.9</v>
      </c>
      <c r="M1396">
        <v>13.78</v>
      </c>
      <c r="N1396" s="1">
        <v>45628.69100392361</v>
      </c>
      <c r="O1396" t="s">
        <v>43</v>
      </c>
      <c r="P1396">
        <v>13.78</v>
      </c>
      <c r="Q1396" t="s">
        <v>58</v>
      </c>
      <c r="R1396" t="s">
        <v>45</v>
      </c>
      <c r="S1396" t="s">
        <v>60</v>
      </c>
      <c r="T1396" t="s">
        <v>47</v>
      </c>
      <c r="U1396" t="s">
        <v>49</v>
      </c>
      <c r="V1396" t="s">
        <v>49</v>
      </c>
      <c r="W1396" t="s">
        <v>43</v>
      </c>
      <c r="X1396">
        <f>YEAR(Table1[[#This Row],[BookingDate]])</f>
        <v>2024</v>
      </c>
      <c r="Y1396" t="str">
        <f>TEXT(Table1[[#This Row],[BookingDate]],"mmm")</f>
        <v>Dec</v>
      </c>
      <c r="Z1396" t="str">
        <f>TEXT(Table1[[#This Row],[BookingDate]],"mmm-yyy")</f>
        <v>Dec-2024</v>
      </c>
      <c r="AA1396" t="str">
        <f>IF(Table1[[#This Row],[ResolutionHours]]="","Pending",IF(Table1[[#This Row],[ResolutionHours]]&lt;=4,"0-4 Hours",IF(Table1[[#This Row],[ResolutionHours]]&lt;=8,"5-8 Hours",IF(Table1[[#This Row],[ResolutionHours]]&lt;=24,"9-24 Hours",IF(Table1[[#This Row],[ResolutionHours]]&lt;=48,"25-48 Hours","48+ Hours")))))</f>
        <v>9-24 Hours</v>
      </c>
      <c r="AB1396">
        <f>IF(Table1[[#This Row],[ResolutionHours]]="","",Table1[[#This Row],[ResolutionHours]]-Table1[[#This Row],[SLATargetHours]])</f>
        <v>-34.22</v>
      </c>
    </row>
    <row r="1397" spans="1:28" x14ac:dyDescent="0.25">
      <c r="A1397" t="s">
        <v>2648</v>
      </c>
      <c r="B1397" t="s">
        <v>2126</v>
      </c>
      <c r="C1397" s="1">
        <v>45628.211377314823</v>
      </c>
      <c r="D1397" t="s">
        <v>36</v>
      </c>
      <c r="E1397" t="s">
        <v>2142</v>
      </c>
      <c r="F1397" t="s">
        <v>95</v>
      </c>
      <c r="G1397" t="s">
        <v>2128</v>
      </c>
      <c r="H1397" t="s">
        <v>40</v>
      </c>
      <c r="I1397" t="s">
        <v>46</v>
      </c>
      <c r="J1397" t="s">
        <v>120</v>
      </c>
      <c r="K1397">
        <v>48</v>
      </c>
      <c r="L1397">
        <v>3.75</v>
      </c>
      <c r="M1397">
        <v>13.93</v>
      </c>
      <c r="N1397" s="1">
        <v>45628.79193496528</v>
      </c>
      <c r="O1397" t="s">
        <v>43</v>
      </c>
      <c r="P1397">
        <v>13.93</v>
      </c>
      <c r="Q1397" t="s">
        <v>66</v>
      </c>
      <c r="R1397" t="s">
        <v>114</v>
      </c>
      <c r="S1397" t="s">
        <v>60</v>
      </c>
      <c r="T1397" t="s">
        <v>85</v>
      </c>
      <c r="U1397" t="s">
        <v>49</v>
      </c>
      <c r="V1397" t="s">
        <v>49</v>
      </c>
      <c r="W1397" t="s">
        <v>43</v>
      </c>
      <c r="X1397">
        <f>YEAR(Table1[[#This Row],[BookingDate]])</f>
        <v>2024</v>
      </c>
      <c r="Y1397" t="str">
        <f>TEXT(Table1[[#This Row],[BookingDate]],"mmm")</f>
        <v>Dec</v>
      </c>
      <c r="Z1397" t="str">
        <f>TEXT(Table1[[#This Row],[BookingDate]],"mmm-yyy")</f>
        <v>Dec-2024</v>
      </c>
      <c r="AA1397" t="str">
        <f>IF(Table1[[#This Row],[ResolutionHours]]="","Pending",IF(Table1[[#This Row],[ResolutionHours]]&lt;=4,"0-4 Hours",IF(Table1[[#This Row],[ResolutionHours]]&lt;=8,"5-8 Hours",IF(Table1[[#This Row],[ResolutionHours]]&lt;=24,"9-24 Hours",IF(Table1[[#This Row],[ResolutionHours]]&lt;=48,"25-48 Hours","48+ Hours")))))</f>
        <v>9-24 Hours</v>
      </c>
      <c r="AB1397">
        <f>IF(Table1[[#This Row],[ResolutionHours]]="","",Table1[[#This Row],[ResolutionHours]]-Table1[[#This Row],[SLATargetHours]])</f>
        <v>-34.07</v>
      </c>
    </row>
    <row r="1398" spans="1:28" x14ac:dyDescent="0.25">
      <c r="A1398" t="s">
        <v>449</v>
      </c>
      <c r="B1398" t="s">
        <v>35</v>
      </c>
      <c r="C1398" s="1">
        <v>45628.284791666672</v>
      </c>
      <c r="D1398" t="s">
        <v>87</v>
      </c>
      <c r="E1398" t="s">
        <v>105</v>
      </c>
      <c r="F1398" t="s">
        <v>53</v>
      </c>
      <c r="G1398" t="s">
        <v>39</v>
      </c>
      <c r="H1398" t="s">
        <v>54</v>
      </c>
      <c r="I1398" t="s">
        <v>41</v>
      </c>
      <c r="J1398" t="s">
        <v>160</v>
      </c>
      <c r="K1398">
        <v>72</v>
      </c>
      <c r="L1398">
        <v>5.4</v>
      </c>
      <c r="N1398" s="1"/>
      <c r="O1398" t="s">
        <v>57</v>
      </c>
      <c r="P1398">
        <v>9449.17</v>
      </c>
      <c r="Q1398" t="s">
        <v>44</v>
      </c>
      <c r="R1398" t="s">
        <v>45</v>
      </c>
      <c r="S1398" t="s">
        <v>60</v>
      </c>
      <c r="T1398" t="s">
        <v>69</v>
      </c>
      <c r="U1398" t="s">
        <v>49</v>
      </c>
      <c r="V1398" t="s">
        <v>49</v>
      </c>
      <c r="W1398" t="s">
        <v>57</v>
      </c>
      <c r="X1398">
        <f>YEAR(Table1[[#This Row],[BookingDate]])</f>
        <v>2024</v>
      </c>
      <c r="Y1398" t="str">
        <f>TEXT(Table1[[#This Row],[BookingDate]],"mmm")</f>
        <v>Dec</v>
      </c>
      <c r="Z1398" t="str">
        <f>TEXT(Table1[[#This Row],[BookingDate]],"mmm-yyy")</f>
        <v>Dec-2024</v>
      </c>
      <c r="AA1398" t="str">
        <f>IF(Table1[[#This Row],[ResolutionHours]]="","Pending",IF(Table1[[#This Row],[ResolutionHours]]&lt;=4,"0-4 Hours",IF(Table1[[#This Row],[ResolutionHours]]&lt;=8,"5-8 Hours",IF(Table1[[#This Row],[ResolutionHours]]&lt;=24,"9-24 Hours",IF(Table1[[#This Row],[ResolutionHours]]&lt;=48,"25-48 Hours","48+ Hours")))))</f>
        <v>Pending</v>
      </c>
      <c r="AB1398" t="str">
        <f>IF(Table1[[#This Row],[ResolutionHours]]="","",Table1[[#This Row],[ResolutionHours]]-Table1[[#This Row],[SLATargetHours]])</f>
        <v/>
      </c>
    </row>
    <row r="1399" spans="1:28" x14ac:dyDescent="0.25">
      <c r="A1399" t="s">
        <v>761</v>
      </c>
      <c r="B1399" t="s">
        <v>35</v>
      </c>
      <c r="C1399" s="1">
        <v>45628.623333333337</v>
      </c>
      <c r="D1399" t="s">
        <v>36</v>
      </c>
      <c r="E1399" t="s">
        <v>77</v>
      </c>
      <c r="F1399" t="s">
        <v>38</v>
      </c>
      <c r="G1399" t="s">
        <v>39</v>
      </c>
      <c r="H1399" t="s">
        <v>54</v>
      </c>
      <c r="I1399" t="s">
        <v>64</v>
      </c>
      <c r="J1399" t="s">
        <v>83</v>
      </c>
      <c r="K1399">
        <v>48</v>
      </c>
      <c r="L1399">
        <v>1.43</v>
      </c>
      <c r="N1399" s="1"/>
      <c r="O1399" t="s">
        <v>57</v>
      </c>
      <c r="P1399">
        <v>9441.0400000000009</v>
      </c>
      <c r="Q1399" t="s">
        <v>58</v>
      </c>
      <c r="R1399" t="s">
        <v>59</v>
      </c>
      <c r="S1399" t="s">
        <v>60</v>
      </c>
      <c r="T1399" t="s">
        <v>75</v>
      </c>
      <c r="U1399" t="s">
        <v>49</v>
      </c>
      <c r="V1399" t="s">
        <v>49</v>
      </c>
      <c r="W1399" t="s">
        <v>57</v>
      </c>
      <c r="X1399">
        <f>YEAR(Table1[[#This Row],[BookingDate]])</f>
        <v>2024</v>
      </c>
      <c r="Y1399" t="str">
        <f>TEXT(Table1[[#This Row],[BookingDate]],"mmm")</f>
        <v>Dec</v>
      </c>
      <c r="Z1399" t="str">
        <f>TEXT(Table1[[#This Row],[BookingDate]],"mmm-yyy")</f>
        <v>Dec-2024</v>
      </c>
      <c r="AA1399" t="str">
        <f>IF(Table1[[#This Row],[ResolutionHours]]="","Pending",IF(Table1[[#This Row],[ResolutionHours]]&lt;=4,"0-4 Hours",IF(Table1[[#This Row],[ResolutionHours]]&lt;=8,"5-8 Hours",IF(Table1[[#This Row],[ResolutionHours]]&lt;=24,"9-24 Hours",IF(Table1[[#This Row],[ResolutionHours]]&lt;=48,"25-48 Hours","48+ Hours")))))</f>
        <v>Pending</v>
      </c>
      <c r="AB1399" t="str">
        <f>IF(Table1[[#This Row],[ResolutionHours]]="","",Table1[[#This Row],[ResolutionHours]]-Table1[[#This Row],[SLATargetHours]])</f>
        <v/>
      </c>
    </row>
    <row r="1400" spans="1:28" x14ac:dyDescent="0.25">
      <c r="A1400" t="s">
        <v>2192</v>
      </c>
      <c r="B1400" t="s">
        <v>2126</v>
      </c>
      <c r="C1400" s="1">
        <v>45628.667384259257</v>
      </c>
      <c r="D1400" t="s">
        <v>36</v>
      </c>
      <c r="E1400" t="s">
        <v>2163</v>
      </c>
      <c r="F1400" t="s">
        <v>126</v>
      </c>
      <c r="G1400" t="s">
        <v>2128</v>
      </c>
      <c r="H1400" t="s">
        <v>40</v>
      </c>
      <c r="I1400" t="s">
        <v>73</v>
      </c>
      <c r="J1400" t="s">
        <v>78</v>
      </c>
      <c r="K1400">
        <v>48</v>
      </c>
      <c r="L1400">
        <v>3.49</v>
      </c>
      <c r="M1400">
        <v>21.89</v>
      </c>
      <c r="N1400" s="1">
        <v>45629.57958769676</v>
      </c>
      <c r="O1400" t="s">
        <v>43</v>
      </c>
      <c r="P1400">
        <v>21.89</v>
      </c>
      <c r="Q1400" t="s">
        <v>44</v>
      </c>
      <c r="R1400" t="s">
        <v>114</v>
      </c>
      <c r="S1400" t="s">
        <v>68</v>
      </c>
      <c r="T1400" t="s">
        <v>97</v>
      </c>
      <c r="U1400" t="s">
        <v>49</v>
      </c>
      <c r="V1400" t="s">
        <v>49</v>
      </c>
      <c r="W1400" t="s">
        <v>43</v>
      </c>
      <c r="X1400">
        <f>YEAR(Table1[[#This Row],[BookingDate]])</f>
        <v>2024</v>
      </c>
      <c r="Y1400" t="str">
        <f>TEXT(Table1[[#This Row],[BookingDate]],"mmm")</f>
        <v>Dec</v>
      </c>
      <c r="Z1400" t="str">
        <f>TEXT(Table1[[#This Row],[BookingDate]],"mmm-yyy")</f>
        <v>Dec-2024</v>
      </c>
      <c r="AA1400" t="str">
        <f>IF(Table1[[#This Row],[ResolutionHours]]="","Pending",IF(Table1[[#This Row],[ResolutionHours]]&lt;=4,"0-4 Hours",IF(Table1[[#This Row],[ResolutionHours]]&lt;=8,"5-8 Hours",IF(Table1[[#This Row],[ResolutionHours]]&lt;=24,"9-24 Hours",IF(Table1[[#This Row],[ResolutionHours]]&lt;=48,"25-48 Hours","48+ Hours")))))</f>
        <v>9-24 Hours</v>
      </c>
      <c r="AB1400">
        <f>IF(Table1[[#This Row],[ResolutionHours]]="","",Table1[[#This Row],[ResolutionHours]]-Table1[[#This Row],[SLATargetHours]])</f>
        <v>-26.11</v>
      </c>
    </row>
    <row r="1401" spans="1:28" x14ac:dyDescent="0.25">
      <c r="A1401" t="s">
        <v>2299</v>
      </c>
      <c r="B1401" t="s">
        <v>2126</v>
      </c>
      <c r="C1401" s="1">
        <v>45628.748182870368</v>
      </c>
      <c r="D1401" t="s">
        <v>104</v>
      </c>
      <c r="E1401" t="s">
        <v>2127</v>
      </c>
      <c r="F1401" t="s">
        <v>72</v>
      </c>
      <c r="G1401" t="s">
        <v>2128</v>
      </c>
      <c r="H1401" t="s">
        <v>40</v>
      </c>
      <c r="I1401" t="s">
        <v>46</v>
      </c>
      <c r="J1401" t="s">
        <v>152</v>
      </c>
      <c r="K1401">
        <v>8</v>
      </c>
      <c r="L1401">
        <v>0.15</v>
      </c>
      <c r="M1401">
        <v>13.46</v>
      </c>
      <c r="N1401" s="1">
        <v>45629.309082916669</v>
      </c>
      <c r="O1401" t="s">
        <v>128</v>
      </c>
      <c r="P1401">
        <v>13.46</v>
      </c>
      <c r="Q1401" t="s">
        <v>58</v>
      </c>
      <c r="R1401" t="s">
        <v>67</v>
      </c>
      <c r="S1401" t="s">
        <v>68</v>
      </c>
      <c r="T1401" t="s">
        <v>61</v>
      </c>
      <c r="U1401" t="s">
        <v>49</v>
      </c>
      <c r="V1401" t="s">
        <v>48</v>
      </c>
      <c r="W1401" t="s">
        <v>128</v>
      </c>
      <c r="X1401">
        <f>YEAR(Table1[[#This Row],[BookingDate]])</f>
        <v>2024</v>
      </c>
      <c r="Y1401" t="str">
        <f>TEXT(Table1[[#This Row],[BookingDate]],"mmm")</f>
        <v>Dec</v>
      </c>
      <c r="Z1401" t="str">
        <f>TEXT(Table1[[#This Row],[BookingDate]],"mmm-yyy")</f>
        <v>Dec-2024</v>
      </c>
      <c r="AA1401" t="str">
        <f>IF(Table1[[#This Row],[ResolutionHours]]="","Pending",IF(Table1[[#This Row],[ResolutionHours]]&lt;=4,"0-4 Hours",IF(Table1[[#This Row],[ResolutionHours]]&lt;=8,"5-8 Hours",IF(Table1[[#This Row],[ResolutionHours]]&lt;=24,"9-24 Hours",IF(Table1[[#This Row],[ResolutionHours]]&lt;=48,"25-48 Hours","48+ Hours")))))</f>
        <v>9-24 Hours</v>
      </c>
      <c r="AB1401">
        <f>IF(Table1[[#This Row],[ResolutionHours]]="","",Table1[[#This Row],[ResolutionHours]]-Table1[[#This Row],[SLATargetHours]])</f>
        <v>5.4600000000000009</v>
      </c>
    </row>
    <row r="1402" spans="1:28" x14ac:dyDescent="0.25">
      <c r="A1402" t="s">
        <v>1457</v>
      </c>
      <c r="B1402" t="s">
        <v>1116</v>
      </c>
      <c r="C1402" s="1">
        <v>45629.168402777781</v>
      </c>
      <c r="D1402" t="s">
        <v>36</v>
      </c>
      <c r="E1402" t="s">
        <v>1134</v>
      </c>
      <c r="F1402" t="s">
        <v>130</v>
      </c>
      <c r="G1402" t="s">
        <v>1118</v>
      </c>
      <c r="H1402" t="s">
        <v>40</v>
      </c>
      <c r="I1402" t="s">
        <v>73</v>
      </c>
      <c r="J1402" t="s">
        <v>132</v>
      </c>
      <c r="K1402">
        <v>48</v>
      </c>
      <c r="L1402">
        <v>3.09</v>
      </c>
      <c r="M1402">
        <v>16.04</v>
      </c>
      <c r="N1402" s="1">
        <v>45629.836879618058</v>
      </c>
      <c r="O1402" t="s">
        <v>43</v>
      </c>
      <c r="P1402">
        <v>16.04</v>
      </c>
      <c r="Q1402" t="s">
        <v>44</v>
      </c>
      <c r="R1402" t="s">
        <v>114</v>
      </c>
      <c r="S1402" t="s">
        <v>60</v>
      </c>
      <c r="T1402" t="s">
        <v>97</v>
      </c>
      <c r="U1402" t="s">
        <v>49</v>
      </c>
      <c r="V1402" t="s">
        <v>49</v>
      </c>
      <c r="W1402" t="s">
        <v>43</v>
      </c>
      <c r="X1402">
        <f>YEAR(Table1[[#This Row],[BookingDate]])</f>
        <v>2024</v>
      </c>
      <c r="Y1402" t="str">
        <f>TEXT(Table1[[#This Row],[BookingDate]],"mmm")</f>
        <v>Dec</v>
      </c>
      <c r="Z1402" t="str">
        <f>TEXT(Table1[[#This Row],[BookingDate]],"mmm-yyy")</f>
        <v>Dec-2024</v>
      </c>
      <c r="AA1402" t="str">
        <f>IF(Table1[[#This Row],[ResolutionHours]]="","Pending",IF(Table1[[#This Row],[ResolutionHours]]&lt;=4,"0-4 Hours",IF(Table1[[#This Row],[ResolutionHours]]&lt;=8,"5-8 Hours",IF(Table1[[#This Row],[ResolutionHours]]&lt;=24,"9-24 Hours",IF(Table1[[#This Row],[ResolutionHours]]&lt;=48,"25-48 Hours","48+ Hours")))))</f>
        <v>9-24 Hours</v>
      </c>
      <c r="AB1402">
        <f>IF(Table1[[#This Row],[ResolutionHours]]="","",Table1[[#This Row],[ResolutionHours]]-Table1[[#This Row],[SLATargetHours]])</f>
        <v>-31.96</v>
      </c>
    </row>
    <row r="1403" spans="1:28" x14ac:dyDescent="0.25">
      <c r="A1403" t="s">
        <v>1053</v>
      </c>
      <c r="B1403" t="s">
        <v>35</v>
      </c>
      <c r="C1403" s="1">
        <v>45629.472326388888</v>
      </c>
      <c r="D1403" t="s">
        <v>36</v>
      </c>
      <c r="E1403" t="s">
        <v>105</v>
      </c>
      <c r="F1403" t="s">
        <v>72</v>
      </c>
      <c r="G1403" t="s">
        <v>39</v>
      </c>
      <c r="H1403" t="s">
        <v>40</v>
      </c>
      <c r="I1403" t="s">
        <v>73</v>
      </c>
      <c r="J1403" t="s">
        <v>106</v>
      </c>
      <c r="K1403">
        <v>48</v>
      </c>
      <c r="L1403">
        <v>3.08</v>
      </c>
      <c r="M1403">
        <v>37.1</v>
      </c>
      <c r="N1403" s="1">
        <v>45631.017986643521</v>
      </c>
      <c r="O1403" t="s">
        <v>43</v>
      </c>
      <c r="P1403">
        <v>37.1</v>
      </c>
      <c r="Q1403" t="s">
        <v>58</v>
      </c>
      <c r="R1403" t="s">
        <v>114</v>
      </c>
      <c r="S1403" t="s">
        <v>46</v>
      </c>
      <c r="T1403" t="s">
        <v>97</v>
      </c>
      <c r="U1403" t="s">
        <v>49</v>
      </c>
      <c r="V1403" t="s">
        <v>49</v>
      </c>
      <c r="W1403" t="s">
        <v>43</v>
      </c>
      <c r="X1403">
        <f>YEAR(Table1[[#This Row],[BookingDate]])</f>
        <v>2024</v>
      </c>
      <c r="Y1403" t="str">
        <f>TEXT(Table1[[#This Row],[BookingDate]],"mmm")</f>
        <v>Dec</v>
      </c>
      <c r="Z1403" t="str">
        <f>TEXT(Table1[[#This Row],[BookingDate]],"mmm-yyy")</f>
        <v>Dec-2024</v>
      </c>
      <c r="AA1403" t="str">
        <f>IF(Table1[[#This Row],[ResolutionHours]]="","Pending",IF(Table1[[#This Row],[ResolutionHours]]&lt;=4,"0-4 Hours",IF(Table1[[#This Row],[ResolutionHours]]&lt;=8,"5-8 Hours",IF(Table1[[#This Row],[ResolutionHours]]&lt;=24,"9-24 Hours",IF(Table1[[#This Row],[ResolutionHours]]&lt;=48,"25-48 Hours","48+ Hours")))))</f>
        <v>25-48 Hours</v>
      </c>
      <c r="AB1403">
        <f>IF(Table1[[#This Row],[ResolutionHours]]="","",Table1[[#This Row],[ResolutionHours]]-Table1[[#This Row],[SLATargetHours]])</f>
        <v>-10.899999999999999</v>
      </c>
    </row>
    <row r="1404" spans="1:28" x14ac:dyDescent="0.25">
      <c r="A1404" t="s">
        <v>290</v>
      </c>
      <c r="B1404" t="s">
        <v>35</v>
      </c>
      <c r="C1404" s="1">
        <v>45629.632245370369</v>
      </c>
      <c r="D1404" t="s">
        <v>51</v>
      </c>
      <c r="E1404" t="s">
        <v>52</v>
      </c>
      <c r="F1404" t="s">
        <v>72</v>
      </c>
      <c r="G1404" t="s">
        <v>39</v>
      </c>
      <c r="H1404" t="s">
        <v>40</v>
      </c>
      <c r="I1404" t="s">
        <v>46</v>
      </c>
      <c r="J1404" t="s">
        <v>152</v>
      </c>
      <c r="K1404">
        <v>24</v>
      </c>
      <c r="L1404">
        <v>1.22</v>
      </c>
      <c r="M1404">
        <v>21.81</v>
      </c>
      <c r="N1404" s="1">
        <v>45630.540814629632</v>
      </c>
      <c r="O1404" t="s">
        <v>43</v>
      </c>
      <c r="P1404">
        <v>21.81</v>
      </c>
      <c r="Q1404" t="s">
        <v>58</v>
      </c>
      <c r="R1404" t="s">
        <v>67</v>
      </c>
      <c r="S1404" t="s">
        <v>79</v>
      </c>
      <c r="T1404" t="s">
        <v>85</v>
      </c>
      <c r="U1404" t="s">
        <v>49</v>
      </c>
      <c r="V1404" t="s">
        <v>49</v>
      </c>
      <c r="W1404" t="s">
        <v>43</v>
      </c>
      <c r="X1404">
        <f>YEAR(Table1[[#This Row],[BookingDate]])</f>
        <v>2024</v>
      </c>
      <c r="Y1404" t="str">
        <f>TEXT(Table1[[#This Row],[BookingDate]],"mmm")</f>
        <v>Dec</v>
      </c>
      <c r="Z1404" t="str">
        <f>TEXT(Table1[[#This Row],[BookingDate]],"mmm-yyy")</f>
        <v>Dec-2024</v>
      </c>
      <c r="AA1404" t="str">
        <f>IF(Table1[[#This Row],[ResolutionHours]]="","Pending",IF(Table1[[#This Row],[ResolutionHours]]&lt;=4,"0-4 Hours",IF(Table1[[#This Row],[ResolutionHours]]&lt;=8,"5-8 Hours",IF(Table1[[#This Row],[ResolutionHours]]&lt;=24,"9-24 Hours",IF(Table1[[#This Row],[ResolutionHours]]&lt;=48,"25-48 Hours","48+ Hours")))))</f>
        <v>9-24 Hours</v>
      </c>
      <c r="AB1404">
        <f>IF(Table1[[#This Row],[ResolutionHours]]="","",Table1[[#This Row],[ResolutionHours]]-Table1[[#This Row],[SLATargetHours]])</f>
        <v>-2.1900000000000013</v>
      </c>
    </row>
    <row r="1405" spans="1:28" x14ac:dyDescent="0.25">
      <c r="A1405" t="s">
        <v>2951</v>
      </c>
      <c r="B1405" t="s">
        <v>2126</v>
      </c>
      <c r="C1405" s="1">
        <v>45629.808078703703</v>
      </c>
      <c r="D1405" t="s">
        <v>51</v>
      </c>
      <c r="E1405" t="s">
        <v>2136</v>
      </c>
      <c r="F1405" t="s">
        <v>53</v>
      </c>
      <c r="G1405" t="s">
        <v>2128</v>
      </c>
      <c r="H1405" t="s">
        <v>109</v>
      </c>
      <c r="I1405" t="s">
        <v>82</v>
      </c>
      <c r="J1405" t="s">
        <v>88</v>
      </c>
      <c r="K1405">
        <v>24</v>
      </c>
      <c r="L1405">
        <v>0.55000000000000004</v>
      </c>
      <c r="M1405">
        <v>45.32</v>
      </c>
      <c r="N1405" s="1">
        <v>45631.696220335652</v>
      </c>
      <c r="O1405" t="s">
        <v>128</v>
      </c>
      <c r="P1405">
        <v>45.32</v>
      </c>
      <c r="Q1405" t="s">
        <v>44</v>
      </c>
      <c r="R1405" t="s">
        <v>45</v>
      </c>
      <c r="S1405" t="s">
        <v>96</v>
      </c>
      <c r="T1405" t="s">
        <v>121</v>
      </c>
      <c r="U1405" t="s">
        <v>49</v>
      </c>
      <c r="V1405" t="s">
        <v>49</v>
      </c>
      <c r="W1405" t="s">
        <v>128</v>
      </c>
      <c r="X1405">
        <f>YEAR(Table1[[#This Row],[BookingDate]])</f>
        <v>2024</v>
      </c>
      <c r="Y1405" t="str">
        <f>TEXT(Table1[[#This Row],[BookingDate]],"mmm")</f>
        <v>Dec</v>
      </c>
      <c r="Z1405" t="str">
        <f>TEXT(Table1[[#This Row],[BookingDate]],"mmm-yyy")</f>
        <v>Dec-2024</v>
      </c>
      <c r="AA1405" t="str">
        <f>IF(Table1[[#This Row],[ResolutionHours]]="","Pending",IF(Table1[[#This Row],[ResolutionHours]]&lt;=4,"0-4 Hours",IF(Table1[[#This Row],[ResolutionHours]]&lt;=8,"5-8 Hours",IF(Table1[[#This Row],[ResolutionHours]]&lt;=24,"9-24 Hours",IF(Table1[[#This Row],[ResolutionHours]]&lt;=48,"25-48 Hours","48+ Hours")))))</f>
        <v>25-48 Hours</v>
      </c>
      <c r="AB1405">
        <f>IF(Table1[[#This Row],[ResolutionHours]]="","",Table1[[#This Row],[ResolutionHours]]-Table1[[#This Row],[SLATargetHours]])</f>
        <v>21.32</v>
      </c>
    </row>
    <row r="1406" spans="1:28" x14ac:dyDescent="0.25">
      <c r="A1406" t="s">
        <v>1821</v>
      </c>
      <c r="B1406" t="s">
        <v>1116</v>
      </c>
      <c r="C1406" s="1">
        <v>45629.925081018519</v>
      </c>
      <c r="D1406" t="s">
        <v>36</v>
      </c>
      <c r="E1406" t="s">
        <v>1131</v>
      </c>
      <c r="F1406" t="s">
        <v>38</v>
      </c>
      <c r="G1406" t="s">
        <v>1118</v>
      </c>
      <c r="H1406" t="s">
        <v>54</v>
      </c>
      <c r="I1406" t="s">
        <v>73</v>
      </c>
      <c r="J1406" t="s">
        <v>91</v>
      </c>
      <c r="K1406">
        <v>48</v>
      </c>
      <c r="L1406">
        <v>0.68</v>
      </c>
      <c r="N1406" s="1"/>
      <c r="O1406" t="s">
        <v>57</v>
      </c>
      <c r="P1406">
        <v>9409.7999999999993</v>
      </c>
      <c r="Q1406" t="s">
        <v>66</v>
      </c>
      <c r="R1406" t="s">
        <v>45</v>
      </c>
      <c r="S1406" t="s">
        <v>68</v>
      </c>
      <c r="T1406" t="s">
        <v>115</v>
      </c>
      <c r="U1406" t="s">
        <v>49</v>
      </c>
      <c r="V1406" t="s">
        <v>49</v>
      </c>
      <c r="W1406" t="s">
        <v>57</v>
      </c>
      <c r="X1406">
        <f>YEAR(Table1[[#This Row],[BookingDate]])</f>
        <v>2024</v>
      </c>
      <c r="Y1406" t="str">
        <f>TEXT(Table1[[#This Row],[BookingDate]],"mmm")</f>
        <v>Dec</v>
      </c>
      <c r="Z1406" t="str">
        <f>TEXT(Table1[[#This Row],[BookingDate]],"mmm-yyy")</f>
        <v>Dec-2024</v>
      </c>
      <c r="AA1406" t="str">
        <f>IF(Table1[[#This Row],[ResolutionHours]]="","Pending",IF(Table1[[#This Row],[ResolutionHours]]&lt;=4,"0-4 Hours",IF(Table1[[#This Row],[ResolutionHours]]&lt;=8,"5-8 Hours",IF(Table1[[#This Row],[ResolutionHours]]&lt;=24,"9-24 Hours",IF(Table1[[#This Row],[ResolutionHours]]&lt;=48,"25-48 Hours","48+ Hours")))))</f>
        <v>Pending</v>
      </c>
      <c r="AB1406" t="str">
        <f>IF(Table1[[#This Row],[ResolutionHours]]="","",Table1[[#This Row],[ResolutionHours]]-Table1[[#This Row],[SLATargetHours]])</f>
        <v/>
      </c>
    </row>
    <row r="1407" spans="1:28" x14ac:dyDescent="0.25">
      <c r="A1407" t="s">
        <v>726</v>
      </c>
      <c r="B1407" t="s">
        <v>35</v>
      </c>
      <c r="C1407" s="1">
        <v>45630.306319444448</v>
      </c>
      <c r="D1407" t="s">
        <v>51</v>
      </c>
      <c r="E1407" t="s">
        <v>105</v>
      </c>
      <c r="F1407" t="s">
        <v>95</v>
      </c>
      <c r="G1407" t="s">
        <v>39</v>
      </c>
      <c r="H1407" t="s">
        <v>136</v>
      </c>
      <c r="I1407" t="s">
        <v>41</v>
      </c>
      <c r="J1407" t="s">
        <v>118</v>
      </c>
      <c r="K1407">
        <v>24</v>
      </c>
      <c r="L1407">
        <v>0.98</v>
      </c>
      <c r="N1407" s="1"/>
      <c r="O1407" t="s">
        <v>57</v>
      </c>
      <c r="P1407">
        <v>9400.65</v>
      </c>
      <c r="Q1407" t="s">
        <v>44</v>
      </c>
      <c r="R1407" t="s">
        <v>59</v>
      </c>
      <c r="S1407" t="s">
        <v>96</v>
      </c>
      <c r="T1407" t="s">
        <v>75</v>
      </c>
      <c r="U1407" t="s">
        <v>49</v>
      </c>
      <c r="V1407" t="s">
        <v>48</v>
      </c>
      <c r="W1407" t="s">
        <v>57</v>
      </c>
      <c r="X1407">
        <f>YEAR(Table1[[#This Row],[BookingDate]])</f>
        <v>2024</v>
      </c>
      <c r="Y1407" t="str">
        <f>TEXT(Table1[[#This Row],[BookingDate]],"mmm")</f>
        <v>Dec</v>
      </c>
      <c r="Z1407" t="str">
        <f>TEXT(Table1[[#This Row],[BookingDate]],"mmm-yyy")</f>
        <v>Dec-2024</v>
      </c>
      <c r="AA1407" t="str">
        <f>IF(Table1[[#This Row],[ResolutionHours]]="","Pending",IF(Table1[[#This Row],[ResolutionHours]]&lt;=4,"0-4 Hours",IF(Table1[[#This Row],[ResolutionHours]]&lt;=8,"5-8 Hours",IF(Table1[[#This Row],[ResolutionHours]]&lt;=24,"9-24 Hours",IF(Table1[[#This Row],[ResolutionHours]]&lt;=48,"25-48 Hours","48+ Hours")))))</f>
        <v>Pending</v>
      </c>
      <c r="AB1407" t="str">
        <f>IF(Table1[[#This Row],[ResolutionHours]]="","",Table1[[#This Row],[ResolutionHours]]-Table1[[#This Row],[SLATargetHours]])</f>
        <v/>
      </c>
    </row>
    <row r="1408" spans="1:28" x14ac:dyDescent="0.25">
      <c r="A1408" t="s">
        <v>187</v>
      </c>
      <c r="B1408" t="s">
        <v>35</v>
      </c>
      <c r="C1408" s="1">
        <v>45630.409548611111</v>
      </c>
      <c r="D1408" t="s">
        <v>51</v>
      </c>
      <c r="E1408" t="s">
        <v>71</v>
      </c>
      <c r="F1408" t="s">
        <v>126</v>
      </c>
      <c r="G1408" t="s">
        <v>39</v>
      </c>
      <c r="H1408" t="s">
        <v>40</v>
      </c>
      <c r="I1408" t="s">
        <v>41</v>
      </c>
      <c r="J1408" t="s">
        <v>83</v>
      </c>
      <c r="K1408">
        <v>24</v>
      </c>
      <c r="L1408">
        <v>3.25</v>
      </c>
      <c r="M1408">
        <v>12.03</v>
      </c>
      <c r="N1408" s="1">
        <v>45630.91077159722</v>
      </c>
      <c r="O1408" t="s">
        <v>43</v>
      </c>
      <c r="P1408">
        <v>12.03</v>
      </c>
      <c r="Q1408" t="s">
        <v>66</v>
      </c>
      <c r="R1408" t="s">
        <v>59</v>
      </c>
      <c r="S1408" t="s">
        <v>96</v>
      </c>
      <c r="T1408" t="s">
        <v>100</v>
      </c>
      <c r="U1408" t="s">
        <v>49</v>
      </c>
      <c r="V1408" t="s">
        <v>49</v>
      </c>
      <c r="W1408" t="s">
        <v>43</v>
      </c>
      <c r="X1408">
        <f>YEAR(Table1[[#This Row],[BookingDate]])</f>
        <v>2024</v>
      </c>
      <c r="Y1408" t="str">
        <f>TEXT(Table1[[#This Row],[BookingDate]],"mmm")</f>
        <v>Dec</v>
      </c>
      <c r="Z1408" t="str">
        <f>TEXT(Table1[[#This Row],[BookingDate]],"mmm-yyy")</f>
        <v>Dec-2024</v>
      </c>
      <c r="AA1408" t="str">
        <f>IF(Table1[[#This Row],[ResolutionHours]]="","Pending",IF(Table1[[#This Row],[ResolutionHours]]&lt;=4,"0-4 Hours",IF(Table1[[#This Row],[ResolutionHours]]&lt;=8,"5-8 Hours",IF(Table1[[#This Row],[ResolutionHours]]&lt;=24,"9-24 Hours",IF(Table1[[#This Row],[ResolutionHours]]&lt;=48,"25-48 Hours","48+ Hours")))))</f>
        <v>9-24 Hours</v>
      </c>
      <c r="AB1408">
        <f>IF(Table1[[#This Row],[ResolutionHours]]="","",Table1[[#This Row],[ResolutionHours]]-Table1[[#This Row],[SLATargetHours]])</f>
        <v>-11.97</v>
      </c>
    </row>
    <row r="1409" spans="1:28" x14ac:dyDescent="0.25">
      <c r="A1409" t="s">
        <v>599</v>
      </c>
      <c r="B1409" t="s">
        <v>35</v>
      </c>
      <c r="C1409" s="1">
        <v>45630.458692129629</v>
      </c>
      <c r="D1409" t="s">
        <v>51</v>
      </c>
      <c r="E1409" t="s">
        <v>102</v>
      </c>
      <c r="F1409" t="s">
        <v>38</v>
      </c>
      <c r="G1409" t="s">
        <v>39</v>
      </c>
      <c r="H1409" t="s">
        <v>40</v>
      </c>
      <c r="I1409" t="s">
        <v>46</v>
      </c>
      <c r="J1409" t="s">
        <v>110</v>
      </c>
      <c r="K1409">
        <v>24</v>
      </c>
      <c r="L1409">
        <v>1.59</v>
      </c>
      <c r="M1409">
        <v>10.87</v>
      </c>
      <c r="N1409" s="1">
        <v>45630.911413634261</v>
      </c>
      <c r="O1409" t="s">
        <v>43</v>
      </c>
      <c r="P1409">
        <v>10.87</v>
      </c>
      <c r="Q1409" t="s">
        <v>66</v>
      </c>
      <c r="R1409" t="s">
        <v>59</v>
      </c>
      <c r="S1409" t="s">
        <v>79</v>
      </c>
      <c r="T1409" t="s">
        <v>93</v>
      </c>
      <c r="U1409" t="s">
        <v>49</v>
      </c>
      <c r="V1409" t="s">
        <v>49</v>
      </c>
      <c r="W1409" t="s">
        <v>43</v>
      </c>
      <c r="X1409">
        <f>YEAR(Table1[[#This Row],[BookingDate]])</f>
        <v>2024</v>
      </c>
      <c r="Y1409" t="str">
        <f>TEXT(Table1[[#This Row],[BookingDate]],"mmm")</f>
        <v>Dec</v>
      </c>
      <c r="Z1409" t="str">
        <f>TEXT(Table1[[#This Row],[BookingDate]],"mmm-yyy")</f>
        <v>Dec-2024</v>
      </c>
      <c r="AA1409" t="str">
        <f>IF(Table1[[#This Row],[ResolutionHours]]="","Pending",IF(Table1[[#This Row],[ResolutionHours]]&lt;=4,"0-4 Hours",IF(Table1[[#This Row],[ResolutionHours]]&lt;=8,"5-8 Hours",IF(Table1[[#This Row],[ResolutionHours]]&lt;=24,"9-24 Hours",IF(Table1[[#This Row],[ResolutionHours]]&lt;=48,"25-48 Hours","48+ Hours")))))</f>
        <v>9-24 Hours</v>
      </c>
      <c r="AB1409">
        <f>IF(Table1[[#This Row],[ResolutionHours]]="","",Table1[[#This Row],[ResolutionHours]]-Table1[[#This Row],[SLATargetHours]])</f>
        <v>-13.13</v>
      </c>
    </row>
    <row r="1410" spans="1:28" x14ac:dyDescent="0.25">
      <c r="A1410" t="s">
        <v>345</v>
      </c>
      <c r="B1410" t="s">
        <v>35</v>
      </c>
      <c r="C1410" s="1">
        <v>45630.603506944448</v>
      </c>
      <c r="D1410" t="s">
        <v>51</v>
      </c>
      <c r="E1410" t="s">
        <v>123</v>
      </c>
      <c r="F1410" t="s">
        <v>126</v>
      </c>
      <c r="G1410" t="s">
        <v>39</v>
      </c>
      <c r="H1410" t="s">
        <v>40</v>
      </c>
      <c r="I1410" t="s">
        <v>55</v>
      </c>
      <c r="J1410" t="s">
        <v>56</v>
      </c>
      <c r="K1410">
        <v>24</v>
      </c>
      <c r="L1410">
        <v>3.54</v>
      </c>
      <c r="M1410">
        <v>7.65</v>
      </c>
      <c r="N1410" s="1">
        <v>45630.922294745367</v>
      </c>
      <c r="O1410" t="s">
        <v>43</v>
      </c>
      <c r="P1410">
        <v>7.65</v>
      </c>
      <c r="Q1410" t="s">
        <v>66</v>
      </c>
      <c r="R1410" t="s">
        <v>45</v>
      </c>
      <c r="S1410" t="s">
        <v>68</v>
      </c>
      <c r="T1410" t="s">
        <v>97</v>
      </c>
      <c r="U1410" t="s">
        <v>49</v>
      </c>
      <c r="V1410" t="s">
        <v>49</v>
      </c>
      <c r="W1410" t="s">
        <v>43</v>
      </c>
      <c r="X1410">
        <f>YEAR(Table1[[#This Row],[BookingDate]])</f>
        <v>2024</v>
      </c>
      <c r="Y1410" t="str">
        <f>TEXT(Table1[[#This Row],[BookingDate]],"mmm")</f>
        <v>Dec</v>
      </c>
      <c r="Z1410" t="str">
        <f>TEXT(Table1[[#This Row],[BookingDate]],"mmm-yyy")</f>
        <v>Dec-2024</v>
      </c>
      <c r="AA1410" t="str">
        <f>IF(Table1[[#This Row],[ResolutionHours]]="","Pending",IF(Table1[[#This Row],[ResolutionHours]]&lt;=4,"0-4 Hours",IF(Table1[[#This Row],[ResolutionHours]]&lt;=8,"5-8 Hours",IF(Table1[[#This Row],[ResolutionHours]]&lt;=24,"9-24 Hours",IF(Table1[[#This Row],[ResolutionHours]]&lt;=48,"25-48 Hours","48+ Hours")))))</f>
        <v>5-8 Hours</v>
      </c>
      <c r="AB1410">
        <f>IF(Table1[[#This Row],[ResolutionHours]]="","",Table1[[#This Row],[ResolutionHours]]-Table1[[#This Row],[SLATargetHours]])</f>
        <v>-16.350000000000001</v>
      </c>
    </row>
    <row r="1411" spans="1:28" x14ac:dyDescent="0.25">
      <c r="A1411" t="s">
        <v>1426</v>
      </c>
      <c r="B1411" t="s">
        <v>1116</v>
      </c>
      <c r="C1411" s="1">
        <v>45630.660243055558</v>
      </c>
      <c r="D1411" t="s">
        <v>36</v>
      </c>
      <c r="E1411" t="s">
        <v>1134</v>
      </c>
      <c r="F1411" t="s">
        <v>53</v>
      </c>
      <c r="G1411" t="s">
        <v>1118</v>
      </c>
      <c r="H1411" t="s">
        <v>54</v>
      </c>
      <c r="I1411" t="s">
        <v>55</v>
      </c>
      <c r="J1411" t="s">
        <v>42</v>
      </c>
      <c r="K1411">
        <v>48</v>
      </c>
      <c r="L1411">
        <v>2.0299999999999998</v>
      </c>
      <c r="N1411" s="1"/>
      <c r="O1411" t="s">
        <v>57</v>
      </c>
      <c r="P1411">
        <v>9392.15</v>
      </c>
      <c r="Q1411" t="s">
        <v>66</v>
      </c>
      <c r="R1411" t="s">
        <v>92</v>
      </c>
      <c r="S1411" t="s">
        <v>96</v>
      </c>
      <c r="T1411" t="s">
        <v>47</v>
      </c>
      <c r="U1411" t="s">
        <v>49</v>
      </c>
      <c r="V1411" t="s">
        <v>49</v>
      </c>
      <c r="W1411" t="s">
        <v>57</v>
      </c>
      <c r="X1411">
        <f>YEAR(Table1[[#This Row],[BookingDate]])</f>
        <v>2024</v>
      </c>
      <c r="Y1411" t="str">
        <f>TEXT(Table1[[#This Row],[BookingDate]],"mmm")</f>
        <v>Dec</v>
      </c>
      <c r="Z1411" t="str">
        <f>TEXT(Table1[[#This Row],[BookingDate]],"mmm-yyy")</f>
        <v>Dec-2024</v>
      </c>
      <c r="AA1411" t="str">
        <f>IF(Table1[[#This Row],[ResolutionHours]]="","Pending",IF(Table1[[#This Row],[ResolutionHours]]&lt;=4,"0-4 Hours",IF(Table1[[#This Row],[ResolutionHours]]&lt;=8,"5-8 Hours",IF(Table1[[#This Row],[ResolutionHours]]&lt;=24,"9-24 Hours",IF(Table1[[#This Row],[ResolutionHours]]&lt;=48,"25-48 Hours","48+ Hours")))))</f>
        <v>Pending</v>
      </c>
      <c r="AB1411" t="str">
        <f>IF(Table1[[#This Row],[ResolutionHours]]="","",Table1[[#This Row],[ResolutionHours]]-Table1[[#This Row],[SLATargetHours]])</f>
        <v/>
      </c>
    </row>
    <row r="1412" spans="1:28" x14ac:dyDescent="0.25">
      <c r="A1412" t="s">
        <v>2516</v>
      </c>
      <c r="B1412" t="s">
        <v>2126</v>
      </c>
      <c r="C1412" s="1">
        <v>45630.979270833333</v>
      </c>
      <c r="D1412" t="s">
        <v>36</v>
      </c>
      <c r="E1412" t="s">
        <v>2163</v>
      </c>
      <c r="F1412" t="s">
        <v>95</v>
      </c>
      <c r="G1412" t="s">
        <v>2128</v>
      </c>
      <c r="H1412" t="s">
        <v>40</v>
      </c>
      <c r="I1412" t="s">
        <v>55</v>
      </c>
      <c r="J1412" t="s">
        <v>74</v>
      </c>
      <c r="K1412">
        <v>48</v>
      </c>
      <c r="L1412">
        <v>3.1</v>
      </c>
      <c r="M1412">
        <v>15.23</v>
      </c>
      <c r="N1412" s="1">
        <v>45631.613799039347</v>
      </c>
      <c r="O1412" t="s">
        <v>43</v>
      </c>
      <c r="P1412">
        <v>15.23</v>
      </c>
      <c r="Q1412" t="s">
        <v>66</v>
      </c>
      <c r="R1412" t="s">
        <v>114</v>
      </c>
      <c r="S1412" t="s">
        <v>46</v>
      </c>
      <c r="T1412" t="s">
        <v>100</v>
      </c>
      <c r="U1412" t="s">
        <v>49</v>
      </c>
      <c r="V1412" t="s">
        <v>49</v>
      </c>
      <c r="W1412" t="s">
        <v>43</v>
      </c>
      <c r="X1412">
        <f>YEAR(Table1[[#This Row],[BookingDate]])</f>
        <v>2024</v>
      </c>
      <c r="Y1412" t="str">
        <f>TEXT(Table1[[#This Row],[BookingDate]],"mmm")</f>
        <v>Dec</v>
      </c>
      <c r="Z1412" t="str">
        <f>TEXT(Table1[[#This Row],[BookingDate]],"mmm-yyy")</f>
        <v>Dec-2024</v>
      </c>
      <c r="AA1412" t="str">
        <f>IF(Table1[[#This Row],[ResolutionHours]]="","Pending",IF(Table1[[#This Row],[ResolutionHours]]&lt;=4,"0-4 Hours",IF(Table1[[#This Row],[ResolutionHours]]&lt;=8,"5-8 Hours",IF(Table1[[#This Row],[ResolutionHours]]&lt;=24,"9-24 Hours",IF(Table1[[#This Row],[ResolutionHours]]&lt;=48,"25-48 Hours","48+ Hours")))))</f>
        <v>9-24 Hours</v>
      </c>
      <c r="AB1412">
        <f>IF(Table1[[#This Row],[ResolutionHours]]="","",Table1[[#This Row],[ResolutionHours]]-Table1[[#This Row],[SLATargetHours]])</f>
        <v>-32.769999999999996</v>
      </c>
    </row>
    <row r="1413" spans="1:28" x14ac:dyDescent="0.25">
      <c r="A1413" t="s">
        <v>1194</v>
      </c>
      <c r="B1413" t="s">
        <v>1116</v>
      </c>
      <c r="C1413" s="1">
        <v>45631.087685185194</v>
      </c>
      <c r="D1413" t="s">
        <v>51</v>
      </c>
      <c r="E1413" t="s">
        <v>1131</v>
      </c>
      <c r="F1413" t="s">
        <v>90</v>
      </c>
      <c r="G1413" t="s">
        <v>1118</v>
      </c>
      <c r="H1413" t="s">
        <v>54</v>
      </c>
      <c r="I1413" t="s">
        <v>73</v>
      </c>
      <c r="J1413" t="s">
        <v>83</v>
      </c>
      <c r="K1413">
        <v>24</v>
      </c>
      <c r="L1413">
        <v>1.9</v>
      </c>
      <c r="N1413" s="1"/>
      <c r="O1413" t="s">
        <v>57</v>
      </c>
      <c r="P1413">
        <v>9381.9</v>
      </c>
      <c r="Q1413" t="s">
        <v>58</v>
      </c>
      <c r="R1413" t="s">
        <v>92</v>
      </c>
      <c r="S1413" t="s">
        <v>68</v>
      </c>
      <c r="T1413" t="s">
        <v>85</v>
      </c>
      <c r="U1413" t="s">
        <v>49</v>
      </c>
      <c r="V1413" t="s">
        <v>48</v>
      </c>
      <c r="W1413" t="s">
        <v>57</v>
      </c>
      <c r="X1413">
        <f>YEAR(Table1[[#This Row],[BookingDate]])</f>
        <v>2024</v>
      </c>
      <c r="Y1413" t="str">
        <f>TEXT(Table1[[#This Row],[BookingDate]],"mmm")</f>
        <v>Dec</v>
      </c>
      <c r="Z1413" t="str">
        <f>TEXT(Table1[[#This Row],[BookingDate]],"mmm-yyy")</f>
        <v>Dec-2024</v>
      </c>
      <c r="AA1413" t="str">
        <f>IF(Table1[[#This Row],[ResolutionHours]]="","Pending",IF(Table1[[#This Row],[ResolutionHours]]&lt;=4,"0-4 Hours",IF(Table1[[#This Row],[ResolutionHours]]&lt;=8,"5-8 Hours",IF(Table1[[#This Row],[ResolutionHours]]&lt;=24,"9-24 Hours",IF(Table1[[#This Row],[ResolutionHours]]&lt;=48,"25-48 Hours","48+ Hours")))))</f>
        <v>Pending</v>
      </c>
      <c r="AB1413" t="str">
        <f>IF(Table1[[#This Row],[ResolutionHours]]="","",Table1[[#This Row],[ResolutionHours]]-Table1[[#This Row],[SLATargetHours]])</f>
        <v/>
      </c>
    </row>
    <row r="1414" spans="1:28" x14ac:dyDescent="0.25">
      <c r="A1414" t="s">
        <v>2593</v>
      </c>
      <c r="B1414" t="s">
        <v>2126</v>
      </c>
      <c r="C1414" s="1">
        <v>45631.317395833343</v>
      </c>
      <c r="D1414" t="s">
        <v>87</v>
      </c>
      <c r="E1414" t="s">
        <v>2163</v>
      </c>
      <c r="F1414" t="s">
        <v>126</v>
      </c>
      <c r="G1414" t="s">
        <v>2128</v>
      </c>
      <c r="H1414" t="s">
        <v>54</v>
      </c>
      <c r="I1414" t="s">
        <v>82</v>
      </c>
      <c r="J1414" t="s">
        <v>99</v>
      </c>
      <c r="K1414">
        <v>72</v>
      </c>
      <c r="L1414">
        <v>3.5</v>
      </c>
      <c r="N1414" s="1"/>
      <c r="O1414" t="s">
        <v>57</v>
      </c>
      <c r="P1414">
        <v>9376.3799999999992</v>
      </c>
      <c r="Q1414" t="s">
        <v>44</v>
      </c>
      <c r="R1414" t="s">
        <v>67</v>
      </c>
      <c r="S1414" t="s">
        <v>46</v>
      </c>
      <c r="T1414" t="s">
        <v>97</v>
      </c>
      <c r="U1414" t="s">
        <v>49</v>
      </c>
      <c r="V1414" t="s">
        <v>49</v>
      </c>
      <c r="W1414" t="s">
        <v>57</v>
      </c>
      <c r="X1414">
        <f>YEAR(Table1[[#This Row],[BookingDate]])</f>
        <v>2024</v>
      </c>
      <c r="Y1414" t="str">
        <f>TEXT(Table1[[#This Row],[BookingDate]],"mmm")</f>
        <v>Dec</v>
      </c>
      <c r="Z1414" t="str">
        <f>TEXT(Table1[[#This Row],[BookingDate]],"mmm-yyy")</f>
        <v>Dec-2024</v>
      </c>
      <c r="AA1414" t="str">
        <f>IF(Table1[[#This Row],[ResolutionHours]]="","Pending",IF(Table1[[#This Row],[ResolutionHours]]&lt;=4,"0-4 Hours",IF(Table1[[#This Row],[ResolutionHours]]&lt;=8,"5-8 Hours",IF(Table1[[#This Row],[ResolutionHours]]&lt;=24,"9-24 Hours",IF(Table1[[#This Row],[ResolutionHours]]&lt;=48,"25-48 Hours","48+ Hours")))))</f>
        <v>Pending</v>
      </c>
      <c r="AB1414" t="str">
        <f>IF(Table1[[#This Row],[ResolutionHours]]="","",Table1[[#This Row],[ResolutionHours]]-Table1[[#This Row],[SLATargetHours]])</f>
        <v/>
      </c>
    </row>
    <row r="1415" spans="1:28" x14ac:dyDescent="0.25">
      <c r="A1415" t="s">
        <v>824</v>
      </c>
      <c r="B1415" t="s">
        <v>35</v>
      </c>
      <c r="C1415" s="1">
        <v>45632.635138888887</v>
      </c>
      <c r="D1415" t="s">
        <v>36</v>
      </c>
      <c r="E1415" t="s">
        <v>52</v>
      </c>
      <c r="F1415" t="s">
        <v>53</v>
      </c>
      <c r="G1415" t="s">
        <v>39</v>
      </c>
      <c r="H1415" t="s">
        <v>40</v>
      </c>
      <c r="I1415" t="s">
        <v>41</v>
      </c>
      <c r="J1415" t="s">
        <v>91</v>
      </c>
      <c r="K1415">
        <v>48</v>
      </c>
      <c r="L1415">
        <v>7.2</v>
      </c>
      <c r="M1415">
        <v>33.369999999999997</v>
      </c>
      <c r="N1415" s="1">
        <v>45634.025550509257</v>
      </c>
      <c r="O1415" t="s">
        <v>43</v>
      </c>
      <c r="P1415">
        <v>33.369999999999997</v>
      </c>
      <c r="Q1415" t="s">
        <v>44</v>
      </c>
      <c r="R1415" t="s">
        <v>59</v>
      </c>
      <c r="S1415" t="s">
        <v>68</v>
      </c>
      <c r="T1415" t="s">
        <v>75</v>
      </c>
      <c r="U1415" t="s">
        <v>49</v>
      </c>
      <c r="V1415" t="s">
        <v>49</v>
      </c>
      <c r="W1415" t="s">
        <v>43</v>
      </c>
      <c r="X1415">
        <f>YEAR(Table1[[#This Row],[BookingDate]])</f>
        <v>2024</v>
      </c>
      <c r="Y1415" t="str">
        <f>TEXT(Table1[[#This Row],[BookingDate]],"mmm")</f>
        <v>Dec</v>
      </c>
      <c r="Z1415" t="str">
        <f>TEXT(Table1[[#This Row],[BookingDate]],"mmm-yyy")</f>
        <v>Dec-2024</v>
      </c>
      <c r="AA1415" t="str">
        <f>IF(Table1[[#This Row],[ResolutionHours]]="","Pending",IF(Table1[[#This Row],[ResolutionHours]]&lt;=4,"0-4 Hours",IF(Table1[[#This Row],[ResolutionHours]]&lt;=8,"5-8 Hours",IF(Table1[[#This Row],[ResolutionHours]]&lt;=24,"9-24 Hours",IF(Table1[[#This Row],[ResolutionHours]]&lt;=48,"25-48 Hours","48+ Hours")))))</f>
        <v>25-48 Hours</v>
      </c>
      <c r="AB1415">
        <f>IF(Table1[[#This Row],[ResolutionHours]]="","",Table1[[#This Row],[ResolutionHours]]-Table1[[#This Row],[SLATargetHours]])</f>
        <v>-14.630000000000003</v>
      </c>
    </row>
    <row r="1416" spans="1:28" x14ac:dyDescent="0.25">
      <c r="A1416" t="s">
        <v>2793</v>
      </c>
      <c r="B1416" t="s">
        <v>2126</v>
      </c>
      <c r="C1416" s="1">
        <v>45632.690937500003</v>
      </c>
      <c r="D1416" t="s">
        <v>108</v>
      </c>
      <c r="E1416" t="s">
        <v>2142</v>
      </c>
      <c r="F1416" t="s">
        <v>53</v>
      </c>
      <c r="G1416" t="s">
        <v>2128</v>
      </c>
      <c r="H1416" t="s">
        <v>40</v>
      </c>
      <c r="I1416" t="s">
        <v>64</v>
      </c>
      <c r="J1416" t="s">
        <v>152</v>
      </c>
      <c r="K1416">
        <v>4</v>
      </c>
      <c r="L1416">
        <v>0.22</v>
      </c>
      <c r="M1416">
        <v>5.85</v>
      </c>
      <c r="N1416" s="1">
        <v>45632.934698611112</v>
      </c>
      <c r="O1416" t="s">
        <v>128</v>
      </c>
      <c r="P1416">
        <v>5.85</v>
      </c>
      <c r="Q1416" t="s">
        <v>111</v>
      </c>
      <c r="R1416" t="s">
        <v>67</v>
      </c>
      <c r="S1416" t="s">
        <v>60</v>
      </c>
      <c r="T1416" t="s">
        <v>75</v>
      </c>
      <c r="U1416" t="s">
        <v>49</v>
      </c>
      <c r="V1416" t="s">
        <v>49</v>
      </c>
      <c r="W1416" t="s">
        <v>128</v>
      </c>
      <c r="X1416">
        <f>YEAR(Table1[[#This Row],[BookingDate]])</f>
        <v>2024</v>
      </c>
      <c r="Y1416" t="str">
        <f>TEXT(Table1[[#This Row],[BookingDate]],"mmm")</f>
        <v>Dec</v>
      </c>
      <c r="Z1416" t="str">
        <f>TEXT(Table1[[#This Row],[BookingDate]],"mmm-yyy")</f>
        <v>Dec-2024</v>
      </c>
      <c r="AA1416" t="str">
        <f>IF(Table1[[#This Row],[ResolutionHours]]="","Pending",IF(Table1[[#This Row],[ResolutionHours]]&lt;=4,"0-4 Hours",IF(Table1[[#This Row],[ResolutionHours]]&lt;=8,"5-8 Hours",IF(Table1[[#This Row],[ResolutionHours]]&lt;=24,"9-24 Hours",IF(Table1[[#This Row],[ResolutionHours]]&lt;=48,"25-48 Hours","48+ Hours")))))</f>
        <v>5-8 Hours</v>
      </c>
      <c r="AB1416">
        <f>IF(Table1[[#This Row],[ResolutionHours]]="","",Table1[[#This Row],[ResolutionHours]]-Table1[[#This Row],[SLATargetHours]])</f>
        <v>1.8499999999999996</v>
      </c>
    </row>
    <row r="1417" spans="1:28" x14ac:dyDescent="0.25">
      <c r="A1417" t="s">
        <v>168</v>
      </c>
      <c r="B1417" t="s">
        <v>35</v>
      </c>
      <c r="C1417" s="1">
        <v>45633.173043981478</v>
      </c>
      <c r="D1417" t="s">
        <v>104</v>
      </c>
      <c r="E1417" t="s">
        <v>123</v>
      </c>
      <c r="F1417" t="s">
        <v>38</v>
      </c>
      <c r="G1417" t="s">
        <v>39</v>
      </c>
      <c r="H1417" t="s">
        <v>40</v>
      </c>
      <c r="I1417" t="s">
        <v>64</v>
      </c>
      <c r="J1417" t="s">
        <v>113</v>
      </c>
      <c r="K1417">
        <v>8</v>
      </c>
      <c r="L1417">
        <v>0.5</v>
      </c>
      <c r="M1417">
        <v>7.79</v>
      </c>
      <c r="N1417" s="1">
        <v>45633.497774201387</v>
      </c>
      <c r="O1417" t="s">
        <v>43</v>
      </c>
      <c r="P1417">
        <v>7.79</v>
      </c>
      <c r="Q1417" t="s">
        <v>58</v>
      </c>
      <c r="R1417" t="s">
        <v>45</v>
      </c>
      <c r="S1417" t="s">
        <v>60</v>
      </c>
      <c r="T1417" t="s">
        <v>97</v>
      </c>
      <c r="U1417" t="s">
        <v>49</v>
      </c>
      <c r="V1417" t="s">
        <v>49</v>
      </c>
      <c r="W1417" t="s">
        <v>43</v>
      </c>
      <c r="X1417">
        <f>YEAR(Table1[[#This Row],[BookingDate]])</f>
        <v>2024</v>
      </c>
      <c r="Y1417" t="str">
        <f>TEXT(Table1[[#This Row],[BookingDate]],"mmm")</f>
        <v>Dec</v>
      </c>
      <c r="Z1417" t="str">
        <f>TEXT(Table1[[#This Row],[BookingDate]],"mmm-yyy")</f>
        <v>Dec-2024</v>
      </c>
      <c r="AA1417" t="str">
        <f>IF(Table1[[#This Row],[ResolutionHours]]="","Pending",IF(Table1[[#This Row],[ResolutionHours]]&lt;=4,"0-4 Hours",IF(Table1[[#This Row],[ResolutionHours]]&lt;=8,"5-8 Hours",IF(Table1[[#This Row],[ResolutionHours]]&lt;=24,"9-24 Hours",IF(Table1[[#This Row],[ResolutionHours]]&lt;=48,"25-48 Hours","48+ Hours")))))</f>
        <v>5-8 Hours</v>
      </c>
      <c r="AB1417">
        <f>IF(Table1[[#This Row],[ResolutionHours]]="","",Table1[[#This Row],[ResolutionHours]]-Table1[[#This Row],[SLATargetHours]])</f>
        <v>-0.20999999999999996</v>
      </c>
    </row>
    <row r="1418" spans="1:28" x14ac:dyDescent="0.25">
      <c r="A1418" t="s">
        <v>391</v>
      </c>
      <c r="B1418" t="s">
        <v>35</v>
      </c>
      <c r="C1418" s="1">
        <v>45633.455613425933</v>
      </c>
      <c r="D1418" t="s">
        <v>51</v>
      </c>
      <c r="E1418" t="s">
        <v>105</v>
      </c>
      <c r="F1418" t="s">
        <v>53</v>
      </c>
      <c r="G1418" t="s">
        <v>39</v>
      </c>
      <c r="H1418" t="s">
        <v>40</v>
      </c>
      <c r="I1418" t="s">
        <v>64</v>
      </c>
      <c r="J1418" t="s">
        <v>106</v>
      </c>
      <c r="K1418">
        <v>24</v>
      </c>
      <c r="L1418">
        <v>0.26</v>
      </c>
      <c r="M1418">
        <v>12.85</v>
      </c>
      <c r="N1418" s="1">
        <v>45633.991014675928</v>
      </c>
      <c r="O1418" t="s">
        <v>43</v>
      </c>
      <c r="P1418">
        <v>12.85</v>
      </c>
      <c r="Q1418" t="s">
        <v>44</v>
      </c>
      <c r="R1418" t="s">
        <v>67</v>
      </c>
      <c r="S1418" t="s">
        <v>79</v>
      </c>
      <c r="T1418" t="s">
        <v>47</v>
      </c>
      <c r="U1418" t="s">
        <v>49</v>
      </c>
      <c r="V1418" t="s">
        <v>49</v>
      </c>
      <c r="W1418" t="s">
        <v>43</v>
      </c>
      <c r="X1418">
        <f>YEAR(Table1[[#This Row],[BookingDate]])</f>
        <v>2024</v>
      </c>
      <c r="Y1418" t="str">
        <f>TEXT(Table1[[#This Row],[BookingDate]],"mmm")</f>
        <v>Dec</v>
      </c>
      <c r="Z1418" t="str">
        <f>TEXT(Table1[[#This Row],[BookingDate]],"mmm-yyy")</f>
        <v>Dec-2024</v>
      </c>
      <c r="AA1418" t="str">
        <f>IF(Table1[[#This Row],[ResolutionHours]]="","Pending",IF(Table1[[#This Row],[ResolutionHours]]&lt;=4,"0-4 Hours",IF(Table1[[#This Row],[ResolutionHours]]&lt;=8,"5-8 Hours",IF(Table1[[#This Row],[ResolutionHours]]&lt;=24,"9-24 Hours",IF(Table1[[#This Row],[ResolutionHours]]&lt;=48,"25-48 Hours","48+ Hours")))))</f>
        <v>9-24 Hours</v>
      </c>
      <c r="AB1418">
        <f>IF(Table1[[#This Row],[ResolutionHours]]="","",Table1[[#This Row],[ResolutionHours]]-Table1[[#This Row],[SLATargetHours]])</f>
        <v>-11.15</v>
      </c>
    </row>
    <row r="1419" spans="1:28" x14ac:dyDescent="0.25">
      <c r="A1419" t="s">
        <v>588</v>
      </c>
      <c r="B1419" t="s">
        <v>35</v>
      </c>
      <c r="C1419" s="1">
        <v>45633.6559375</v>
      </c>
      <c r="D1419" t="s">
        <v>104</v>
      </c>
      <c r="E1419" t="s">
        <v>37</v>
      </c>
      <c r="F1419" t="s">
        <v>53</v>
      </c>
      <c r="G1419" t="s">
        <v>39</v>
      </c>
      <c r="H1419" t="s">
        <v>40</v>
      </c>
      <c r="I1419" t="s">
        <v>82</v>
      </c>
      <c r="J1419" t="s">
        <v>113</v>
      </c>
      <c r="K1419">
        <v>8</v>
      </c>
      <c r="L1419">
        <v>0.1</v>
      </c>
      <c r="M1419">
        <v>7.3</v>
      </c>
      <c r="N1419" s="1">
        <v>45633.960201226851</v>
      </c>
      <c r="O1419" t="s">
        <v>43</v>
      </c>
      <c r="P1419">
        <v>7.3</v>
      </c>
      <c r="Q1419" t="s">
        <v>58</v>
      </c>
      <c r="R1419" t="s">
        <v>59</v>
      </c>
      <c r="S1419" t="s">
        <v>46</v>
      </c>
      <c r="T1419" t="s">
        <v>121</v>
      </c>
      <c r="U1419" t="s">
        <v>49</v>
      </c>
      <c r="V1419" t="s">
        <v>48</v>
      </c>
      <c r="W1419" t="s">
        <v>43</v>
      </c>
      <c r="X1419">
        <f>YEAR(Table1[[#This Row],[BookingDate]])</f>
        <v>2024</v>
      </c>
      <c r="Y1419" t="str">
        <f>TEXT(Table1[[#This Row],[BookingDate]],"mmm")</f>
        <v>Dec</v>
      </c>
      <c r="Z1419" t="str">
        <f>TEXT(Table1[[#This Row],[BookingDate]],"mmm-yyy")</f>
        <v>Dec-2024</v>
      </c>
      <c r="AA1419" t="str">
        <f>IF(Table1[[#This Row],[ResolutionHours]]="","Pending",IF(Table1[[#This Row],[ResolutionHours]]&lt;=4,"0-4 Hours",IF(Table1[[#This Row],[ResolutionHours]]&lt;=8,"5-8 Hours",IF(Table1[[#This Row],[ResolutionHours]]&lt;=24,"9-24 Hours",IF(Table1[[#This Row],[ResolutionHours]]&lt;=48,"25-48 Hours","48+ Hours")))))</f>
        <v>5-8 Hours</v>
      </c>
      <c r="AB1419">
        <f>IF(Table1[[#This Row],[ResolutionHours]]="","",Table1[[#This Row],[ResolutionHours]]-Table1[[#This Row],[SLATargetHours]])</f>
        <v>-0.70000000000000018</v>
      </c>
    </row>
    <row r="1420" spans="1:28" x14ac:dyDescent="0.25">
      <c r="A1420" t="s">
        <v>1163</v>
      </c>
      <c r="B1420" t="s">
        <v>1116</v>
      </c>
      <c r="C1420" s="1">
        <v>45634.636620370373</v>
      </c>
      <c r="D1420" t="s">
        <v>104</v>
      </c>
      <c r="E1420" t="s">
        <v>1124</v>
      </c>
      <c r="F1420" t="s">
        <v>38</v>
      </c>
      <c r="G1420" t="s">
        <v>1118</v>
      </c>
      <c r="H1420" t="s">
        <v>40</v>
      </c>
      <c r="I1420" t="s">
        <v>82</v>
      </c>
      <c r="J1420" t="s">
        <v>88</v>
      </c>
      <c r="K1420">
        <v>8</v>
      </c>
      <c r="L1420">
        <v>0.32</v>
      </c>
      <c r="M1420">
        <v>5.88</v>
      </c>
      <c r="N1420" s="1">
        <v>45634.881434224539</v>
      </c>
      <c r="O1420" t="s">
        <v>43</v>
      </c>
      <c r="P1420">
        <v>5.88</v>
      </c>
      <c r="Q1420" t="s">
        <v>58</v>
      </c>
      <c r="R1420" t="s">
        <v>114</v>
      </c>
      <c r="S1420" t="s">
        <v>60</v>
      </c>
      <c r="T1420" t="s">
        <v>121</v>
      </c>
      <c r="U1420" t="s">
        <v>49</v>
      </c>
      <c r="V1420" t="s">
        <v>49</v>
      </c>
      <c r="W1420" t="s">
        <v>43</v>
      </c>
      <c r="X1420">
        <f>YEAR(Table1[[#This Row],[BookingDate]])</f>
        <v>2024</v>
      </c>
      <c r="Y1420" t="str">
        <f>TEXT(Table1[[#This Row],[BookingDate]],"mmm")</f>
        <v>Dec</v>
      </c>
      <c r="Z1420" t="str">
        <f>TEXT(Table1[[#This Row],[BookingDate]],"mmm-yyy")</f>
        <v>Dec-2024</v>
      </c>
      <c r="AA1420" t="str">
        <f>IF(Table1[[#This Row],[ResolutionHours]]="","Pending",IF(Table1[[#This Row],[ResolutionHours]]&lt;=4,"0-4 Hours",IF(Table1[[#This Row],[ResolutionHours]]&lt;=8,"5-8 Hours",IF(Table1[[#This Row],[ResolutionHours]]&lt;=24,"9-24 Hours",IF(Table1[[#This Row],[ResolutionHours]]&lt;=48,"25-48 Hours","48+ Hours")))))</f>
        <v>5-8 Hours</v>
      </c>
      <c r="AB1420">
        <f>IF(Table1[[#This Row],[ResolutionHours]]="","",Table1[[#This Row],[ResolutionHours]]-Table1[[#This Row],[SLATargetHours]])</f>
        <v>-2.12</v>
      </c>
    </row>
    <row r="1421" spans="1:28" x14ac:dyDescent="0.25">
      <c r="A1421" t="s">
        <v>1214</v>
      </c>
      <c r="B1421" t="s">
        <v>1116</v>
      </c>
      <c r="C1421" s="1">
        <v>45634.791585648149</v>
      </c>
      <c r="D1421" t="s">
        <v>36</v>
      </c>
      <c r="E1421" t="s">
        <v>1140</v>
      </c>
      <c r="F1421" t="s">
        <v>95</v>
      </c>
      <c r="G1421" t="s">
        <v>1118</v>
      </c>
      <c r="H1421" t="s">
        <v>40</v>
      </c>
      <c r="I1421" t="s">
        <v>64</v>
      </c>
      <c r="J1421" t="s">
        <v>118</v>
      </c>
      <c r="K1421">
        <v>48</v>
      </c>
      <c r="L1421">
        <v>7.13</v>
      </c>
      <c r="M1421">
        <v>38.06</v>
      </c>
      <c r="N1421" s="1">
        <v>45636.377555092593</v>
      </c>
      <c r="O1421" t="s">
        <v>43</v>
      </c>
      <c r="P1421">
        <v>38.06</v>
      </c>
      <c r="Q1421" t="s">
        <v>66</v>
      </c>
      <c r="R1421" t="s">
        <v>114</v>
      </c>
      <c r="S1421" t="s">
        <v>46</v>
      </c>
      <c r="T1421" t="s">
        <v>75</v>
      </c>
      <c r="U1421" t="s">
        <v>49</v>
      </c>
      <c r="V1421" t="s">
        <v>49</v>
      </c>
      <c r="W1421" t="s">
        <v>43</v>
      </c>
      <c r="X1421">
        <f>YEAR(Table1[[#This Row],[BookingDate]])</f>
        <v>2024</v>
      </c>
      <c r="Y1421" t="str">
        <f>TEXT(Table1[[#This Row],[BookingDate]],"mmm")</f>
        <v>Dec</v>
      </c>
      <c r="Z1421" t="str">
        <f>TEXT(Table1[[#This Row],[BookingDate]],"mmm-yyy")</f>
        <v>Dec-2024</v>
      </c>
      <c r="AA1421" t="str">
        <f>IF(Table1[[#This Row],[ResolutionHours]]="","Pending",IF(Table1[[#This Row],[ResolutionHours]]&lt;=4,"0-4 Hours",IF(Table1[[#This Row],[ResolutionHours]]&lt;=8,"5-8 Hours",IF(Table1[[#This Row],[ResolutionHours]]&lt;=24,"9-24 Hours",IF(Table1[[#This Row],[ResolutionHours]]&lt;=48,"25-48 Hours","48+ Hours")))))</f>
        <v>25-48 Hours</v>
      </c>
      <c r="AB1421">
        <f>IF(Table1[[#This Row],[ResolutionHours]]="","",Table1[[#This Row],[ResolutionHours]]-Table1[[#This Row],[SLATargetHours]])</f>
        <v>-9.9399999999999977</v>
      </c>
    </row>
    <row r="1422" spans="1:28" x14ac:dyDescent="0.25">
      <c r="A1422" t="s">
        <v>1604</v>
      </c>
      <c r="B1422" t="s">
        <v>1116</v>
      </c>
      <c r="C1422" s="1">
        <v>45634.856122685182</v>
      </c>
      <c r="D1422" t="s">
        <v>87</v>
      </c>
      <c r="E1422" t="s">
        <v>1131</v>
      </c>
      <c r="F1422" t="s">
        <v>53</v>
      </c>
      <c r="G1422" t="s">
        <v>1118</v>
      </c>
      <c r="H1422" t="s">
        <v>63</v>
      </c>
      <c r="I1422" t="s">
        <v>41</v>
      </c>
      <c r="J1422" t="s">
        <v>120</v>
      </c>
      <c r="K1422">
        <v>72</v>
      </c>
      <c r="L1422">
        <v>6.06</v>
      </c>
      <c r="N1422" s="1"/>
      <c r="O1422" t="s">
        <v>57</v>
      </c>
      <c r="P1422">
        <v>9291.4500000000007</v>
      </c>
      <c r="Q1422" t="s">
        <v>44</v>
      </c>
      <c r="R1422" t="s">
        <v>45</v>
      </c>
      <c r="S1422" t="s">
        <v>79</v>
      </c>
      <c r="T1422" t="s">
        <v>47</v>
      </c>
      <c r="U1422" t="s">
        <v>49</v>
      </c>
      <c r="V1422" t="s">
        <v>49</v>
      </c>
      <c r="W1422" t="s">
        <v>57</v>
      </c>
      <c r="X1422">
        <f>YEAR(Table1[[#This Row],[BookingDate]])</f>
        <v>2024</v>
      </c>
      <c r="Y1422" t="str">
        <f>TEXT(Table1[[#This Row],[BookingDate]],"mmm")</f>
        <v>Dec</v>
      </c>
      <c r="Z1422" t="str">
        <f>TEXT(Table1[[#This Row],[BookingDate]],"mmm-yyy")</f>
        <v>Dec-2024</v>
      </c>
      <c r="AA1422" t="str">
        <f>IF(Table1[[#This Row],[ResolutionHours]]="","Pending",IF(Table1[[#This Row],[ResolutionHours]]&lt;=4,"0-4 Hours",IF(Table1[[#This Row],[ResolutionHours]]&lt;=8,"5-8 Hours",IF(Table1[[#This Row],[ResolutionHours]]&lt;=24,"9-24 Hours",IF(Table1[[#This Row],[ResolutionHours]]&lt;=48,"25-48 Hours","48+ Hours")))))</f>
        <v>Pending</v>
      </c>
      <c r="AB1422" t="str">
        <f>IF(Table1[[#This Row],[ResolutionHours]]="","",Table1[[#This Row],[ResolutionHours]]-Table1[[#This Row],[SLATargetHours]])</f>
        <v/>
      </c>
    </row>
    <row r="1423" spans="1:28" x14ac:dyDescent="0.25">
      <c r="A1423" t="s">
        <v>1612</v>
      </c>
      <c r="B1423" t="s">
        <v>1116</v>
      </c>
      <c r="C1423" s="1">
        <v>45634.911180555559</v>
      </c>
      <c r="D1423" t="s">
        <v>36</v>
      </c>
      <c r="E1423" t="s">
        <v>1120</v>
      </c>
      <c r="F1423" t="s">
        <v>53</v>
      </c>
      <c r="G1423" t="s">
        <v>1118</v>
      </c>
      <c r="H1423" t="s">
        <v>54</v>
      </c>
      <c r="I1423" t="s">
        <v>41</v>
      </c>
      <c r="J1423" t="s">
        <v>120</v>
      </c>
      <c r="K1423">
        <v>48</v>
      </c>
      <c r="L1423">
        <v>7.29</v>
      </c>
      <c r="N1423" s="1"/>
      <c r="O1423" t="s">
        <v>57</v>
      </c>
      <c r="P1423">
        <v>9290.1299999999992</v>
      </c>
      <c r="Q1423" t="s">
        <v>58</v>
      </c>
      <c r="R1423" t="s">
        <v>45</v>
      </c>
      <c r="S1423" t="s">
        <v>60</v>
      </c>
      <c r="T1423" t="s">
        <v>75</v>
      </c>
      <c r="U1423" t="s">
        <v>49</v>
      </c>
      <c r="V1423" t="s">
        <v>49</v>
      </c>
      <c r="W1423" t="s">
        <v>57</v>
      </c>
      <c r="X1423">
        <f>YEAR(Table1[[#This Row],[BookingDate]])</f>
        <v>2024</v>
      </c>
      <c r="Y1423" t="str">
        <f>TEXT(Table1[[#This Row],[BookingDate]],"mmm")</f>
        <v>Dec</v>
      </c>
      <c r="Z1423" t="str">
        <f>TEXT(Table1[[#This Row],[BookingDate]],"mmm-yyy")</f>
        <v>Dec-2024</v>
      </c>
      <c r="AA1423" t="str">
        <f>IF(Table1[[#This Row],[ResolutionHours]]="","Pending",IF(Table1[[#This Row],[ResolutionHours]]&lt;=4,"0-4 Hours",IF(Table1[[#This Row],[ResolutionHours]]&lt;=8,"5-8 Hours",IF(Table1[[#This Row],[ResolutionHours]]&lt;=24,"9-24 Hours",IF(Table1[[#This Row],[ResolutionHours]]&lt;=48,"25-48 Hours","48+ Hours")))))</f>
        <v>Pending</v>
      </c>
      <c r="AB1423" t="str">
        <f>IF(Table1[[#This Row],[ResolutionHours]]="","",Table1[[#This Row],[ResolutionHours]]-Table1[[#This Row],[SLATargetHours]])</f>
        <v/>
      </c>
    </row>
    <row r="1424" spans="1:28" x14ac:dyDescent="0.25">
      <c r="A1424" t="s">
        <v>481</v>
      </c>
      <c r="B1424" t="s">
        <v>35</v>
      </c>
      <c r="C1424" s="1">
        <v>45635.237604166658</v>
      </c>
      <c r="D1424" t="s">
        <v>36</v>
      </c>
      <c r="E1424" t="s">
        <v>37</v>
      </c>
      <c r="F1424" t="s">
        <v>95</v>
      </c>
      <c r="G1424" t="s">
        <v>39</v>
      </c>
      <c r="H1424" t="s">
        <v>40</v>
      </c>
      <c r="I1424" t="s">
        <v>73</v>
      </c>
      <c r="J1424" t="s">
        <v>134</v>
      </c>
      <c r="K1424">
        <v>48</v>
      </c>
      <c r="L1424">
        <v>2.4300000000000002</v>
      </c>
      <c r="M1424">
        <v>37.380000000000003</v>
      </c>
      <c r="N1424" s="1">
        <v>45636.795169907411</v>
      </c>
      <c r="O1424" t="s">
        <v>43</v>
      </c>
      <c r="P1424">
        <v>37.380000000000003</v>
      </c>
      <c r="Q1424" t="s">
        <v>44</v>
      </c>
      <c r="R1424" t="s">
        <v>67</v>
      </c>
      <c r="S1424" t="s">
        <v>46</v>
      </c>
      <c r="T1424" t="s">
        <v>61</v>
      </c>
      <c r="U1424" t="s">
        <v>49</v>
      </c>
      <c r="V1424" t="s">
        <v>49</v>
      </c>
      <c r="W1424" t="s">
        <v>43</v>
      </c>
      <c r="X1424">
        <f>YEAR(Table1[[#This Row],[BookingDate]])</f>
        <v>2024</v>
      </c>
      <c r="Y1424" t="str">
        <f>TEXT(Table1[[#This Row],[BookingDate]],"mmm")</f>
        <v>Dec</v>
      </c>
      <c r="Z1424" t="str">
        <f>TEXT(Table1[[#This Row],[BookingDate]],"mmm-yyy")</f>
        <v>Dec-2024</v>
      </c>
      <c r="AA1424" t="str">
        <f>IF(Table1[[#This Row],[ResolutionHours]]="","Pending",IF(Table1[[#This Row],[ResolutionHours]]&lt;=4,"0-4 Hours",IF(Table1[[#This Row],[ResolutionHours]]&lt;=8,"5-8 Hours",IF(Table1[[#This Row],[ResolutionHours]]&lt;=24,"9-24 Hours",IF(Table1[[#This Row],[ResolutionHours]]&lt;=48,"25-48 Hours","48+ Hours")))))</f>
        <v>25-48 Hours</v>
      </c>
      <c r="AB1424">
        <f>IF(Table1[[#This Row],[ResolutionHours]]="","",Table1[[#This Row],[ResolutionHours]]-Table1[[#This Row],[SLATargetHours]])</f>
        <v>-10.619999999999997</v>
      </c>
    </row>
    <row r="1425" spans="1:28" x14ac:dyDescent="0.25">
      <c r="A1425" t="s">
        <v>184</v>
      </c>
      <c r="B1425" t="s">
        <v>35</v>
      </c>
      <c r="C1425" s="1">
        <v>45635.245289351849</v>
      </c>
      <c r="D1425" t="s">
        <v>51</v>
      </c>
      <c r="E1425" t="s">
        <v>52</v>
      </c>
      <c r="F1425" t="s">
        <v>126</v>
      </c>
      <c r="G1425" t="s">
        <v>39</v>
      </c>
      <c r="H1425" t="s">
        <v>40</v>
      </c>
      <c r="I1425" t="s">
        <v>46</v>
      </c>
      <c r="J1425" t="s">
        <v>113</v>
      </c>
      <c r="K1425">
        <v>24</v>
      </c>
      <c r="L1425">
        <v>2.97</v>
      </c>
      <c r="M1425">
        <v>15.03</v>
      </c>
      <c r="N1425" s="1">
        <v>45635.871565787027</v>
      </c>
      <c r="O1425" t="s">
        <v>43</v>
      </c>
      <c r="P1425">
        <v>15.03</v>
      </c>
      <c r="Q1425" t="s">
        <v>44</v>
      </c>
      <c r="R1425" t="s">
        <v>59</v>
      </c>
      <c r="S1425" t="s">
        <v>68</v>
      </c>
      <c r="T1425" t="s">
        <v>47</v>
      </c>
      <c r="U1425" t="s">
        <v>49</v>
      </c>
      <c r="V1425" t="s">
        <v>49</v>
      </c>
      <c r="W1425" t="s">
        <v>43</v>
      </c>
      <c r="X1425">
        <f>YEAR(Table1[[#This Row],[BookingDate]])</f>
        <v>2024</v>
      </c>
      <c r="Y1425" t="str">
        <f>TEXT(Table1[[#This Row],[BookingDate]],"mmm")</f>
        <v>Dec</v>
      </c>
      <c r="Z1425" t="str">
        <f>TEXT(Table1[[#This Row],[BookingDate]],"mmm-yyy")</f>
        <v>Dec-2024</v>
      </c>
      <c r="AA1425" t="str">
        <f>IF(Table1[[#This Row],[ResolutionHours]]="","Pending",IF(Table1[[#This Row],[ResolutionHours]]&lt;=4,"0-4 Hours",IF(Table1[[#This Row],[ResolutionHours]]&lt;=8,"5-8 Hours",IF(Table1[[#This Row],[ResolutionHours]]&lt;=24,"9-24 Hours",IF(Table1[[#This Row],[ResolutionHours]]&lt;=48,"25-48 Hours","48+ Hours")))))</f>
        <v>9-24 Hours</v>
      </c>
      <c r="AB1425">
        <f>IF(Table1[[#This Row],[ResolutionHours]]="","",Table1[[#This Row],[ResolutionHours]]-Table1[[#This Row],[SLATargetHours]])</f>
        <v>-8.9700000000000006</v>
      </c>
    </row>
    <row r="1426" spans="1:28" x14ac:dyDescent="0.25">
      <c r="A1426" t="s">
        <v>2748</v>
      </c>
      <c r="B1426" t="s">
        <v>2126</v>
      </c>
      <c r="C1426" s="1">
        <v>45635.38795138889</v>
      </c>
      <c r="D1426" t="s">
        <v>36</v>
      </c>
      <c r="E1426" t="s">
        <v>2138</v>
      </c>
      <c r="F1426" t="s">
        <v>95</v>
      </c>
      <c r="G1426" t="s">
        <v>2128</v>
      </c>
      <c r="H1426" t="s">
        <v>40</v>
      </c>
      <c r="I1426" t="s">
        <v>64</v>
      </c>
      <c r="J1426" t="s">
        <v>160</v>
      </c>
      <c r="K1426">
        <v>48</v>
      </c>
      <c r="L1426">
        <v>4.4400000000000004</v>
      </c>
      <c r="M1426">
        <v>16.32</v>
      </c>
      <c r="N1426" s="1">
        <v>45636.068076701391</v>
      </c>
      <c r="O1426" t="s">
        <v>43</v>
      </c>
      <c r="P1426">
        <v>16.32</v>
      </c>
      <c r="Q1426" t="s">
        <v>44</v>
      </c>
      <c r="R1426" t="s">
        <v>67</v>
      </c>
      <c r="S1426" t="s">
        <v>46</v>
      </c>
      <c r="T1426" t="s">
        <v>115</v>
      </c>
      <c r="U1426" t="s">
        <v>49</v>
      </c>
      <c r="V1426" t="s">
        <v>49</v>
      </c>
      <c r="W1426" t="s">
        <v>43</v>
      </c>
      <c r="X1426">
        <f>YEAR(Table1[[#This Row],[BookingDate]])</f>
        <v>2024</v>
      </c>
      <c r="Y1426" t="str">
        <f>TEXT(Table1[[#This Row],[BookingDate]],"mmm")</f>
        <v>Dec</v>
      </c>
      <c r="Z1426" t="str">
        <f>TEXT(Table1[[#This Row],[BookingDate]],"mmm-yyy")</f>
        <v>Dec-2024</v>
      </c>
      <c r="AA1426" t="str">
        <f>IF(Table1[[#This Row],[ResolutionHours]]="","Pending",IF(Table1[[#This Row],[ResolutionHours]]&lt;=4,"0-4 Hours",IF(Table1[[#This Row],[ResolutionHours]]&lt;=8,"5-8 Hours",IF(Table1[[#This Row],[ResolutionHours]]&lt;=24,"9-24 Hours",IF(Table1[[#This Row],[ResolutionHours]]&lt;=48,"25-48 Hours","48+ Hours")))))</f>
        <v>9-24 Hours</v>
      </c>
      <c r="AB1426">
        <f>IF(Table1[[#This Row],[ResolutionHours]]="","",Table1[[#This Row],[ResolutionHours]]-Table1[[#This Row],[SLATargetHours]])</f>
        <v>-31.68</v>
      </c>
    </row>
    <row r="1427" spans="1:28" x14ac:dyDescent="0.25">
      <c r="A1427" t="s">
        <v>1230</v>
      </c>
      <c r="B1427" t="s">
        <v>1116</v>
      </c>
      <c r="C1427" s="1">
        <v>45635.762870370367</v>
      </c>
      <c r="D1427" t="s">
        <v>51</v>
      </c>
      <c r="E1427" t="s">
        <v>1129</v>
      </c>
      <c r="F1427" t="s">
        <v>72</v>
      </c>
      <c r="G1427" t="s">
        <v>1118</v>
      </c>
      <c r="H1427" t="s">
        <v>109</v>
      </c>
      <c r="I1427" t="s">
        <v>73</v>
      </c>
      <c r="J1427" t="s">
        <v>165</v>
      </c>
      <c r="K1427">
        <v>24</v>
      </c>
      <c r="L1427">
        <v>2</v>
      </c>
      <c r="M1427">
        <v>21.86</v>
      </c>
      <c r="N1427" s="1">
        <v>45636.673780868063</v>
      </c>
      <c r="O1427" t="s">
        <v>43</v>
      </c>
      <c r="P1427">
        <v>21.86</v>
      </c>
      <c r="Q1427" t="s">
        <v>44</v>
      </c>
      <c r="R1427" t="s">
        <v>45</v>
      </c>
      <c r="S1427" t="s">
        <v>68</v>
      </c>
      <c r="T1427" t="s">
        <v>85</v>
      </c>
      <c r="U1427" t="s">
        <v>49</v>
      </c>
      <c r="V1427" t="s">
        <v>49</v>
      </c>
      <c r="W1427" t="s">
        <v>43</v>
      </c>
      <c r="X1427">
        <f>YEAR(Table1[[#This Row],[BookingDate]])</f>
        <v>2024</v>
      </c>
      <c r="Y1427" t="str">
        <f>TEXT(Table1[[#This Row],[BookingDate]],"mmm")</f>
        <v>Dec</v>
      </c>
      <c r="Z1427" t="str">
        <f>TEXT(Table1[[#This Row],[BookingDate]],"mmm-yyy")</f>
        <v>Dec-2024</v>
      </c>
      <c r="AA1427" t="str">
        <f>IF(Table1[[#This Row],[ResolutionHours]]="","Pending",IF(Table1[[#This Row],[ResolutionHours]]&lt;=4,"0-4 Hours",IF(Table1[[#This Row],[ResolutionHours]]&lt;=8,"5-8 Hours",IF(Table1[[#This Row],[ResolutionHours]]&lt;=24,"9-24 Hours",IF(Table1[[#This Row],[ResolutionHours]]&lt;=48,"25-48 Hours","48+ Hours")))))</f>
        <v>9-24 Hours</v>
      </c>
      <c r="AB1427">
        <f>IF(Table1[[#This Row],[ResolutionHours]]="","",Table1[[#This Row],[ResolutionHours]]-Table1[[#This Row],[SLATargetHours]])</f>
        <v>-2.1400000000000006</v>
      </c>
    </row>
    <row r="1428" spans="1:28" x14ac:dyDescent="0.25">
      <c r="A1428" t="s">
        <v>3036</v>
      </c>
      <c r="B1428" t="s">
        <v>2126</v>
      </c>
      <c r="C1428" s="1">
        <v>45635.911817129629</v>
      </c>
      <c r="D1428" t="s">
        <v>51</v>
      </c>
      <c r="E1428" t="s">
        <v>2153</v>
      </c>
      <c r="F1428" t="s">
        <v>126</v>
      </c>
      <c r="G1428" t="s">
        <v>2128</v>
      </c>
      <c r="H1428" t="s">
        <v>40</v>
      </c>
      <c r="I1428" t="s">
        <v>41</v>
      </c>
      <c r="J1428" t="s">
        <v>91</v>
      </c>
      <c r="K1428">
        <v>24</v>
      </c>
      <c r="L1428">
        <v>2.0099999999999998</v>
      </c>
      <c r="M1428">
        <v>4.4800000000000004</v>
      </c>
      <c r="N1428" s="1">
        <v>45636.098357060182</v>
      </c>
      <c r="O1428" t="s">
        <v>43</v>
      </c>
      <c r="P1428">
        <v>4.4800000000000004</v>
      </c>
      <c r="Q1428" t="s">
        <v>66</v>
      </c>
      <c r="R1428" t="s">
        <v>59</v>
      </c>
      <c r="S1428" t="s">
        <v>96</v>
      </c>
      <c r="T1428" t="s">
        <v>47</v>
      </c>
      <c r="U1428" t="s">
        <v>49</v>
      </c>
      <c r="V1428" t="s">
        <v>49</v>
      </c>
      <c r="W1428" t="s">
        <v>43</v>
      </c>
      <c r="X1428">
        <f>YEAR(Table1[[#This Row],[BookingDate]])</f>
        <v>2024</v>
      </c>
      <c r="Y1428" t="str">
        <f>TEXT(Table1[[#This Row],[BookingDate]],"mmm")</f>
        <v>Dec</v>
      </c>
      <c r="Z1428" t="str">
        <f>TEXT(Table1[[#This Row],[BookingDate]],"mmm-yyy")</f>
        <v>Dec-2024</v>
      </c>
      <c r="AA1428" t="str">
        <f>IF(Table1[[#This Row],[ResolutionHours]]="","Pending",IF(Table1[[#This Row],[ResolutionHours]]&lt;=4,"0-4 Hours",IF(Table1[[#This Row],[ResolutionHours]]&lt;=8,"5-8 Hours",IF(Table1[[#This Row],[ResolutionHours]]&lt;=24,"9-24 Hours",IF(Table1[[#This Row],[ResolutionHours]]&lt;=48,"25-48 Hours","48+ Hours")))))</f>
        <v>5-8 Hours</v>
      </c>
      <c r="AB1428">
        <f>IF(Table1[[#This Row],[ResolutionHours]]="","",Table1[[#This Row],[ResolutionHours]]-Table1[[#This Row],[SLATargetHours]])</f>
        <v>-19.52</v>
      </c>
    </row>
    <row r="1429" spans="1:28" x14ac:dyDescent="0.25">
      <c r="A1429" t="s">
        <v>238</v>
      </c>
      <c r="B1429" t="s">
        <v>35</v>
      </c>
      <c r="C1429" s="1">
        <v>45636.371319444443</v>
      </c>
      <c r="D1429" t="s">
        <v>104</v>
      </c>
      <c r="E1429" t="s">
        <v>71</v>
      </c>
      <c r="F1429" t="s">
        <v>53</v>
      </c>
      <c r="G1429" t="s">
        <v>39</v>
      </c>
      <c r="H1429" t="s">
        <v>40</v>
      </c>
      <c r="I1429" t="s">
        <v>41</v>
      </c>
      <c r="J1429" t="s">
        <v>56</v>
      </c>
      <c r="K1429">
        <v>8</v>
      </c>
      <c r="L1429">
        <v>0.65</v>
      </c>
      <c r="M1429">
        <v>4.03</v>
      </c>
      <c r="N1429" s="1">
        <v>45636.53922204861</v>
      </c>
      <c r="O1429" t="s">
        <v>43</v>
      </c>
      <c r="P1429">
        <v>4.03</v>
      </c>
      <c r="Q1429" t="s">
        <v>58</v>
      </c>
      <c r="R1429" t="s">
        <v>59</v>
      </c>
      <c r="S1429" t="s">
        <v>79</v>
      </c>
      <c r="T1429" t="s">
        <v>69</v>
      </c>
      <c r="U1429" t="s">
        <v>49</v>
      </c>
      <c r="V1429" t="s">
        <v>49</v>
      </c>
      <c r="W1429" t="s">
        <v>43</v>
      </c>
      <c r="X1429">
        <f>YEAR(Table1[[#This Row],[BookingDate]])</f>
        <v>2024</v>
      </c>
      <c r="Y1429" t="str">
        <f>TEXT(Table1[[#This Row],[BookingDate]],"mmm")</f>
        <v>Dec</v>
      </c>
      <c r="Z1429" t="str">
        <f>TEXT(Table1[[#This Row],[BookingDate]],"mmm-yyy")</f>
        <v>Dec-2024</v>
      </c>
      <c r="AA1429" t="str">
        <f>IF(Table1[[#This Row],[ResolutionHours]]="","Pending",IF(Table1[[#This Row],[ResolutionHours]]&lt;=4,"0-4 Hours",IF(Table1[[#This Row],[ResolutionHours]]&lt;=8,"5-8 Hours",IF(Table1[[#This Row],[ResolutionHours]]&lt;=24,"9-24 Hours",IF(Table1[[#This Row],[ResolutionHours]]&lt;=48,"25-48 Hours","48+ Hours")))))</f>
        <v>5-8 Hours</v>
      </c>
      <c r="AB1429">
        <f>IF(Table1[[#This Row],[ResolutionHours]]="","",Table1[[#This Row],[ResolutionHours]]-Table1[[#This Row],[SLATargetHours]])</f>
        <v>-3.9699999999999998</v>
      </c>
    </row>
    <row r="1430" spans="1:28" x14ac:dyDescent="0.25">
      <c r="A1430" t="s">
        <v>2610</v>
      </c>
      <c r="B1430" t="s">
        <v>2126</v>
      </c>
      <c r="C1430" s="1">
        <v>45636.38082175926</v>
      </c>
      <c r="D1430" t="s">
        <v>36</v>
      </c>
      <c r="E1430" t="s">
        <v>2138</v>
      </c>
      <c r="F1430" t="s">
        <v>38</v>
      </c>
      <c r="G1430" t="s">
        <v>2128</v>
      </c>
      <c r="H1430" t="s">
        <v>136</v>
      </c>
      <c r="I1430" t="s">
        <v>64</v>
      </c>
      <c r="J1430" t="s">
        <v>56</v>
      </c>
      <c r="K1430">
        <v>48</v>
      </c>
      <c r="L1430">
        <v>3.77</v>
      </c>
      <c r="N1430" s="1"/>
      <c r="O1430" t="s">
        <v>57</v>
      </c>
      <c r="P1430">
        <v>9254.86</v>
      </c>
      <c r="Q1430" t="s">
        <v>58</v>
      </c>
      <c r="R1430" t="s">
        <v>67</v>
      </c>
      <c r="S1430" t="s">
        <v>79</v>
      </c>
      <c r="T1430" t="s">
        <v>85</v>
      </c>
      <c r="U1430" t="s">
        <v>49</v>
      </c>
      <c r="V1430" t="s">
        <v>49</v>
      </c>
      <c r="W1430" t="s">
        <v>57</v>
      </c>
      <c r="X1430">
        <f>YEAR(Table1[[#This Row],[BookingDate]])</f>
        <v>2024</v>
      </c>
      <c r="Y1430" t="str">
        <f>TEXT(Table1[[#This Row],[BookingDate]],"mmm")</f>
        <v>Dec</v>
      </c>
      <c r="Z1430" t="str">
        <f>TEXT(Table1[[#This Row],[BookingDate]],"mmm-yyy")</f>
        <v>Dec-2024</v>
      </c>
      <c r="AA1430" t="str">
        <f>IF(Table1[[#This Row],[ResolutionHours]]="","Pending",IF(Table1[[#This Row],[ResolutionHours]]&lt;=4,"0-4 Hours",IF(Table1[[#This Row],[ResolutionHours]]&lt;=8,"5-8 Hours",IF(Table1[[#This Row],[ResolutionHours]]&lt;=24,"9-24 Hours",IF(Table1[[#This Row],[ResolutionHours]]&lt;=48,"25-48 Hours","48+ Hours")))))</f>
        <v>Pending</v>
      </c>
      <c r="AB1430" t="str">
        <f>IF(Table1[[#This Row],[ResolutionHours]]="","",Table1[[#This Row],[ResolutionHours]]-Table1[[#This Row],[SLATargetHours]])</f>
        <v/>
      </c>
    </row>
    <row r="1431" spans="1:28" x14ac:dyDescent="0.25">
      <c r="A1431" t="s">
        <v>223</v>
      </c>
      <c r="B1431" t="s">
        <v>35</v>
      </c>
      <c r="C1431" s="1">
        <v>45636.715567129628</v>
      </c>
      <c r="D1431" t="s">
        <v>36</v>
      </c>
      <c r="E1431" t="s">
        <v>102</v>
      </c>
      <c r="F1431" t="s">
        <v>38</v>
      </c>
      <c r="G1431" t="s">
        <v>39</v>
      </c>
      <c r="H1431" t="s">
        <v>40</v>
      </c>
      <c r="I1431" t="s">
        <v>41</v>
      </c>
      <c r="J1431" t="s">
        <v>157</v>
      </c>
      <c r="K1431">
        <v>48</v>
      </c>
      <c r="L1431">
        <v>3.52</v>
      </c>
      <c r="M1431">
        <v>24.68</v>
      </c>
      <c r="N1431" s="1">
        <v>45637.744079594908</v>
      </c>
      <c r="O1431" t="s">
        <v>43</v>
      </c>
      <c r="P1431">
        <v>24.68</v>
      </c>
      <c r="Q1431" t="s">
        <v>66</v>
      </c>
      <c r="R1431" t="s">
        <v>45</v>
      </c>
      <c r="S1431" t="s">
        <v>46</v>
      </c>
      <c r="T1431" t="s">
        <v>121</v>
      </c>
      <c r="U1431" t="s">
        <v>49</v>
      </c>
      <c r="V1431" t="s">
        <v>49</v>
      </c>
      <c r="W1431" t="s">
        <v>43</v>
      </c>
      <c r="X1431">
        <f>YEAR(Table1[[#This Row],[BookingDate]])</f>
        <v>2024</v>
      </c>
      <c r="Y1431" t="str">
        <f>TEXT(Table1[[#This Row],[BookingDate]],"mmm")</f>
        <v>Dec</v>
      </c>
      <c r="Z1431" t="str">
        <f>TEXT(Table1[[#This Row],[BookingDate]],"mmm-yyy")</f>
        <v>Dec-2024</v>
      </c>
      <c r="AA1431" t="str">
        <f>IF(Table1[[#This Row],[ResolutionHours]]="","Pending",IF(Table1[[#This Row],[ResolutionHours]]&lt;=4,"0-4 Hours",IF(Table1[[#This Row],[ResolutionHours]]&lt;=8,"5-8 Hours",IF(Table1[[#This Row],[ResolutionHours]]&lt;=24,"9-24 Hours",IF(Table1[[#This Row],[ResolutionHours]]&lt;=48,"25-48 Hours","48+ Hours")))))</f>
        <v>25-48 Hours</v>
      </c>
      <c r="AB1431">
        <f>IF(Table1[[#This Row],[ResolutionHours]]="","",Table1[[#This Row],[ResolutionHours]]-Table1[[#This Row],[SLATargetHours]])</f>
        <v>-23.32</v>
      </c>
    </row>
    <row r="1432" spans="1:28" x14ac:dyDescent="0.25">
      <c r="A1432" t="s">
        <v>2232</v>
      </c>
      <c r="B1432" t="s">
        <v>2126</v>
      </c>
      <c r="C1432" s="1">
        <v>45636.914907407408</v>
      </c>
      <c r="D1432" t="s">
        <v>36</v>
      </c>
      <c r="E1432" t="s">
        <v>2127</v>
      </c>
      <c r="F1432" t="s">
        <v>130</v>
      </c>
      <c r="G1432" t="s">
        <v>2128</v>
      </c>
      <c r="H1432" t="s">
        <v>40</v>
      </c>
      <c r="I1432" t="s">
        <v>82</v>
      </c>
      <c r="J1432" t="s">
        <v>110</v>
      </c>
      <c r="K1432">
        <v>48</v>
      </c>
      <c r="L1432">
        <v>1.45</v>
      </c>
      <c r="M1432">
        <v>24.24</v>
      </c>
      <c r="N1432" s="1">
        <v>45637.924998240742</v>
      </c>
      <c r="O1432" t="s">
        <v>43</v>
      </c>
      <c r="P1432">
        <v>24.24</v>
      </c>
      <c r="Q1432" t="s">
        <v>66</v>
      </c>
      <c r="R1432" t="s">
        <v>45</v>
      </c>
      <c r="S1432" t="s">
        <v>46</v>
      </c>
      <c r="T1432" t="s">
        <v>121</v>
      </c>
      <c r="U1432" t="s">
        <v>49</v>
      </c>
      <c r="V1432" t="s">
        <v>49</v>
      </c>
      <c r="W1432" t="s">
        <v>43</v>
      </c>
      <c r="X1432">
        <f>YEAR(Table1[[#This Row],[BookingDate]])</f>
        <v>2024</v>
      </c>
      <c r="Y1432" t="str">
        <f>TEXT(Table1[[#This Row],[BookingDate]],"mmm")</f>
        <v>Dec</v>
      </c>
      <c r="Z1432" t="str">
        <f>TEXT(Table1[[#This Row],[BookingDate]],"mmm-yyy")</f>
        <v>Dec-2024</v>
      </c>
      <c r="AA1432" t="str">
        <f>IF(Table1[[#This Row],[ResolutionHours]]="","Pending",IF(Table1[[#This Row],[ResolutionHours]]&lt;=4,"0-4 Hours",IF(Table1[[#This Row],[ResolutionHours]]&lt;=8,"5-8 Hours",IF(Table1[[#This Row],[ResolutionHours]]&lt;=24,"9-24 Hours",IF(Table1[[#This Row],[ResolutionHours]]&lt;=48,"25-48 Hours","48+ Hours")))))</f>
        <v>25-48 Hours</v>
      </c>
      <c r="AB1432">
        <f>IF(Table1[[#This Row],[ResolutionHours]]="","",Table1[[#This Row],[ResolutionHours]]-Table1[[#This Row],[SLATargetHours]])</f>
        <v>-23.76</v>
      </c>
    </row>
    <row r="1433" spans="1:28" x14ac:dyDescent="0.25">
      <c r="A1433" t="s">
        <v>1366</v>
      </c>
      <c r="B1433" t="s">
        <v>1116</v>
      </c>
      <c r="C1433" s="1">
        <v>45637.17087962963</v>
      </c>
      <c r="D1433" t="s">
        <v>36</v>
      </c>
      <c r="E1433" t="s">
        <v>1126</v>
      </c>
      <c r="F1433" t="s">
        <v>90</v>
      </c>
      <c r="G1433" t="s">
        <v>1118</v>
      </c>
      <c r="H1433" t="s">
        <v>40</v>
      </c>
      <c r="I1433" t="s">
        <v>55</v>
      </c>
      <c r="J1433" t="s">
        <v>110</v>
      </c>
      <c r="K1433">
        <v>48</v>
      </c>
      <c r="L1433">
        <v>9.6199999999999992</v>
      </c>
      <c r="M1433">
        <v>103.78</v>
      </c>
      <c r="N1433" s="1">
        <v>45641.495168379632</v>
      </c>
      <c r="O1433" t="s">
        <v>128</v>
      </c>
      <c r="P1433">
        <v>103.78</v>
      </c>
      <c r="Q1433" t="s">
        <v>66</v>
      </c>
      <c r="R1433" t="s">
        <v>114</v>
      </c>
      <c r="S1433" t="s">
        <v>96</v>
      </c>
      <c r="T1433" t="s">
        <v>115</v>
      </c>
      <c r="U1433" t="s">
        <v>49</v>
      </c>
      <c r="V1433" t="s">
        <v>49</v>
      </c>
      <c r="W1433" t="s">
        <v>128</v>
      </c>
      <c r="X1433">
        <f>YEAR(Table1[[#This Row],[BookingDate]])</f>
        <v>2024</v>
      </c>
      <c r="Y1433" t="str">
        <f>TEXT(Table1[[#This Row],[BookingDate]],"mmm")</f>
        <v>Dec</v>
      </c>
      <c r="Z1433" t="str">
        <f>TEXT(Table1[[#This Row],[BookingDate]],"mmm-yyy")</f>
        <v>Dec-2024</v>
      </c>
      <c r="AA1433" t="str">
        <f>IF(Table1[[#This Row],[ResolutionHours]]="","Pending",IF(Table1[[#This Row],[ResolutionHours]]&lt;=4,"0-4 Hours",IF(Table1[[#This Row],[ResolutionHours]]&lt;=8,"5-8 Hours",IF(Table1[[#This Row],[ResolutionHours]]&lt;=24,"9-24 Hours",IF(Table1[[#This Row],[ResolutionHours]]&lt;=48,"25-48 Hours","48+ Hours")))))</f>
        <v>48+ Hours</v>
      </c>
      <c r="AB1433">
        <f>IF(Table1[[#This Row],[ResolutionHours]]="","",Table1[[#This Row],[ResolutionHours]]-Table1[[#This Row],[SLATargetHours]])</f>
        <v>55.78</v>
      </c>
    </row>
    <row r="1434" spans="1:28" x14ac:dyDescent="0.25">
      <c r="A1434" t="s">
        <v>3108</v>
      </c>
      <c r="B1434" t="s">
        <v>2126</v>
      </c>
      <c r="C1434" s="1">
        <v>45637.269872685189</v>
      </c>
      <c r="D1434" t="s">
        <v>51</v>
      </c>
      <c r="E1434" t="s">
        <v>2134</v>
      </c>
      <c r="F1434" t="s">
        <v>90</v>
      </c>
      <c r="G1434" t="s">
        <v>2128</v>
      </c>
      <c r="H1434" t="s">
        <v>40</v>
      </c>
      <c r="I1434" t="s">
        <v>41</v>
      </c>
      <c r="J1434" t="s">
        <v>132</v>
      </c>
      <c r="K1434">
        <v>24</v>
      </c>
      <c r="L1434">
        <v>0.98</v>
      </c>
      <c r="M1434">
        <v>18.2</v>
      </c>
      <c r="N1434" s="1">
        <v>45638.028032847222</v>
      </c>
      <c r="O1434" t="s">
        <v>43</v>
      </c>
      <c r="P1434">
        <v>18.2</v>
      </c>
      <c r="Q1434" t="s">
        <v>58</v>
      </c>
      <c r="R1434" t="s">
        <v>67</v>
      </c>
      <c r="S1434" t="s">
        <v>96</v>
      </c>
      <c r="T1434" t="s">
        <v>121</v>
      </c>
      <c r="U1434" t="s">
        <v>49</v>
      </c>
      <c r="V1434" t="s">
        <v>49</v>
      </c>
      <c r="W1434" t="s">
        <v>43</v>
      </c>
      <c r="X1434">
        <f>YEAR(Table1[[#This Row],[BookingDate]])</f>
        <v>2024</v>
      </c>
      <c r="Y1434" t="str">
        <f>TEXT(Table1[[#This Row],[BookingDate]],"mmm")</f>
        <v>Dec</v>
      </c>
      <c r="Z1434" t="str">
        <f>TEXT(Table1[[#This Row],[BookingDate]],"mmm-yyy")</f>
        <v>Dec-2024</v>
      </c>
      <c r="AA1434" t="str">
        <f>IF(Table1[[#This Row],[ResolutionHours]]="","Pending",IF(Table1[[#This Row],[ResolutionHours]]&lt;=4,"0-4 Hours",IF(Table1[[#This Row],[ResolutionHours]]&lt;=8,"5-8 Hours",IF(Table1[[#This Row],[ResolutionHours]]&lt;=24,"9-24 Hours",IF(Table1[[#This Row],[ResolutionHours]]&lt;=48,"25-48 Hours","48+ Hours")))))</f>
        <v>9-24 Hours</v>
      </c>
      <c r="AB1434">
        <f>IF(Table1[[#This Row],[ResolutionHours]]="","",Table1[[#This Row],[ResolutionHours]]-Table1[[#This Row],[SLATargetHours]])</f>
        <v>-5.8000000000000007</v>
      </c>
    </row>
    <row r="1435" spans="1:28" x14ac:dyDescent="0.25">
      <c r="A1435" t="s">
        <v>2362</v>
      </c>
      <c r="B1435" t="s">
        <v>2126</v>
      </c>
      <c r="C1435" s="1">
        <v>45637.273275462961</v>
      </c>
      <c r="D1435" t="s">
        <v>36</v>
      </c>
      <c r="E1435" t="s">
        <v>2134</v>
      </c>
      <c r="F1435" t="s">
        <v>126</v>
      </c>
      <c r="G1435" t="s">
        <v>2128</v>
      </c>
      <c r="H1435" t="s">
        <v>109</v>
      </c>
      <c r="I1435" t="s">
        <v>41</v>
      </c>
      <c r="J1435" t="s">
        <v>56</v>
      </c>
      <c r="K1435">
        <v>48</v>
      </c>
      <c r="L1435">
        <v>1.54</v>
      </c>
      <c r="M1435">
        <v>12.99</v>
      </c>
      <c r="N1435" s="1">
        <v>45637.814680925927</v>
      </c>
      <c r="O1435" t="s">
        <v>43</v>
      </c>
      <c r="P1435">
        <v>12.99</v>
      </c>
      <c r="Q1435" t="s">
        <v>66</v>
      </c>
      <c r="R1435" t="s">
        <v>67</v>
      </c>
      <c r="S1435" t="s">
        <v>68</v>
      </c>
      <c r="T1435" t="s">
        <v>75</v>
      </c>
      <c r="U1435" t="s">
        <v>49</v>
      </c>
      <c r="V1435" t="s">
        <v>49</v>
      </c>
      <c r="W1435" t="s">
        <v>43</v>
      </c>
      <c r="X1435">
        <f>YEAR(Table1[[#This Row],[BookingDate]])</f>
        <v>2024</v>
      </c>
      <c r="Y1435" t="str">
        <f>TEXT(Table1[[#This Row],[BookingDate]],"mmm")</f>
        <v>Dec</v>
      </c>
      <c r="Z1435" t="str">
        <f>TEXT(Table1[[#This Row],[BookingDate]],"mmm-yyy")</f>
        <v>Dec-2024</v>
      </c>
      <c r="AA1435" t="str">
        <f>IF(Table1[[#This Row],[ResolutionHours]]="","Pending",IF(Table1[[#This Row],[ResolutionHours]]&lt;=4,"0-4 Hours",IF(Table1[[#This Row],[ResolutionHours]]&lt;=8,"5-8 Hours",IF(Table1[[#This Row],[ResolutionHours]]&lt;=24,"9-24 Hours",IF(Table1[[#This Row],[ResolutionHours]]&lt;=48,"25-48 Hours","48+ Hours")))))</f>
        <v>9-24 Hours</v>
      </c>
      <c r="AB1435">
        <f>IF(Table1[[#This Row],[ResolutionHours]]="","",Table1[[#This Row],[ResolutionHours]]-Table1[[#This Row],[SLATargetHours]])</f>
        <v>-35.01</v>
      </c>
    </row>
    <row r="1436" spans="1:28" x14ac:dyDescent="0.25">
      <c r="A1436" t="s">
        <v>1715</v>
      </c>
      <c r="B1436" t="s">
        <v>1116</v>
      </c>
      <c r="C1436" s="1">
        <v>45637.407500000001</v>
      </c>
      <c r="D1436" t="s">
        <v>36</v>
      </c>
      <c r="E1436" t="s">
        <v>1117</v>
      </c>
      <c r="F1436" t="s">
        <v>72</v>
      </c>
      <c r="G1436" t="s">
        <v>1118</v>
      </c>
      <c r="H1436" t="s">
        <v>40</v>
      </c>
      <c r="I1436" t="s">
        <v>64</v>
      </c>
      <c r="J1436" t="s">
        <v>152</v>
      </c>
      <c r="K1436">
        <v>48</v>
      </c>
      <c r="L1436">
        <v>2.71</v>
      </c>
      <c r="M1436">
        <v>8.9700000000000006</v>
      </c>
      <c r="N1436" s="1">
        <v>45637.781356840278</v>
      </c>
      <c r="O1436" t="s">
        <v>43</v>
      </c>
      <c r="P1436">
        <v>8.9700000000000006</v>
      </c>
      <c r="Q1436" t="s">
        <v>66</v>
      </c>
      <c r="R1436" t="s">
        <v>59</v>
      </c>
      <c r="S1436" t="s">
        <v>96</v>
      </c>
      <c r="T1436" t="s">
        <v>97</v>
      </c>
      <c r="U1436" t="s">
        <v>49</v>
      </c>
      <c r="V1436" t="s">
        <v>49</v>
      </c>
      <c r="W1436" t="s">
        <v>43</v>
      </c>
      <c r="X1436">
        <f>YEAR(Table1[[#This Row],[BookingDate]])</f>
        <v>2024</v>
      </c>
      <c r="Y1436" t="str">
        <f>TEXT(Table1[[#This Row],[BookingDate]],"mmm")</f>
        <v>Dec</v>
      </c>
      <c r="Z1436" t="str">
        <f>TEXT(Table1[[#This Row],[BookingDate]],"mmm-yyy")</f>
        <v>Dec-2024</v>
      </c>
      <c r="AA1436" t="str">
        <f>IF(Table1[[#This Row],[ResolutionHours]]="","Pending",IF(Table1[[#This Row],[ResolutionHours]]&lt;=4,"0-4 Hours",IF(Table1[[#This Row],[ResolutionHours]]&lt;=8,"5-8 Hours",IF(Table1[[#This Row],[ResolutionHours]]&lt;=24,"9-24 Hours",IF(Table1[[#This Row],[ResolutionHours]]&lt;=48,"25-48 Hours","48+ Hours")))))</f>
        <v>9-24 Hours</v>
      </c>
      <c r="AB1436">
        <f>IF(Table1[[#This Row],[ResolutionHours]]="","",Table1[[#This Row],[ResolutionHours]]-Table1[[#This Row],[SLATargetHours]])</f>
        <v>-39.03</v>
      </c>
    </row>
    <row r="1437" spans="1:28" x14ac:dyDescent="0.25">
      <c r="A1437" t="s">
        <v>1173</v>
      </c>
      <c r="B1437" t="s">
        <v>1116</v>
      </c>
      <c r="C1437" s="1">
        <v>45637.47792824074</v>
      </c>
      <c r="D1437" t="s">
        <v>36</v>
      </c>
      <c r="E1437" t="s">
        <v>1134</v>
      </c>
      <c r="F1437" t="s">
        <v>126</v>
      </c>
      <c r="G1437" t="s">
        <v>1118</v>
      </c>
      <c r="H1437" t="s">
        <v>54</v>
      </c>
      <c r="I1437" t="s">
        <v>41</v>
      </c>
      <c r="J1437" t="s">
        <v>118</v>
      </c>
      <c r="K1437">
        <v>48</v>
      </c>
      <c r="L1437">
        <v>5.75</v>
      </c>
      <c r="N1437" s="1"/>
      <c r="O1437" t="s">
        <v>57</v>
      </c>
      <c r="P1437">
        <v>9228.5300000000007</v>
      </c>
      <c r="Q1437" t="s">
        <v>44</v>
      </c>
      <c r="R1437" t="s">
        <v>59</v>
      </c>
      <c r="S1437" t="s">
        <v>46</v>
      </c>
      <c r="T1437" t="s">
        <v>93</v>
      </c>
      <c r="U1437" t="s">
        <v>49</v>
      </c>
      <c r="V1437" t="s">
        <v>49</v>
      </c>
      <c r="W1437" t="s">
        <v>57</v>
      </c>
      <c r="X1437">
        <f>YEAR(Table1[[#This Row],[BookingDate]])</f>
        <v>2024</v>
      </c>
      <c r="Y1437" t="str">
        <f>TEXT(Table1[[#This Row],[BookingDate]],"mmm")</f>
        <v>Dec</v>
      </c>
      <c r="Z1437" t="str">
        <f>TEXT(Table1[[#This Row],[BookingDate]],"mmm-yyy")</f>
        <v>Dec-2024</v>
      </c>
      <c r="AA1437" t="str">
        <f>IF(Table1[[#This Row],[ResolutionHours]]="","Pending",IF(Table1[[#This Row],[ResolutionHours]]&lt;=4,"0-4 Hours",IF(Table1[[#This Row],[ResolutionHours]]&lt;=8,"5-8 Hours",IF(Table1[[#This Row],[ResolutionHours]]&lt;=24,"9-24 Hours",IF(Table1[[#This Row],[ResolutionHours]]&lt;=48,"25-48 Hours","48+ Hours")))))</f>
        <v>Pending</v>
      </c>
      <c r="AB1437" t="str">
        <f>IF(Table1[[#This Row],[ResolutionHours]]="","",Table1[[#This Row],[ResolutionHours]]-Table1[[#This Row],[SLATargetHours]])</f>
        <v/>
      </c>
    </row>
    <row r="1438" spans="1:28" x14ac:dyDescent="0.25">
      <c r="A1438" t="s">
        <v>2327</v>
      </c>
      <c r="B1438" t="s">
        <v>2126</v>
      </c>
      <c r="C1438" s="1">
        <v>45637.570081018523</v>
      </c>
      <c r="D1438" t="s">
        <v>104</v>
      </c>
      <c r="E1438" t="s">
        <v>2136</v>
      </c>
      <c r="F1438" t="s">
        <v>38</v>
      </c>
      <c r="G1438" t="s">
        <v>2128</v>
      </c>
      <c r="H1438" t="s">
        <v>136</v>
      </c>
      <c r="I1438" t="s">
        <v>46</v>
      </c>
      <c r="J1438" t="s">
        <v>132</v>
      </c>
      <c r="K1438">
        <v>8</v>
      </c>
      <c r="L1438">
        <v>0.9</v>
      </c>
      <c r="N1438" s="1"/>
      <c r="O1438" t="s">
        <v>57</v>
      </c>
      <c r="P1438">
        <v>9226.32</v>
      </c>
      <c r="Q1438" t="s">
        <v>58</v>
      </c>
      <c r="R1438" t="s">
        <v>114</v>
      </c>
      <c r="S1438" t="s">
        <v>60</v>
      </c>
      <c r="T1438" t="s">
        <v>121</v>
      </c>
      <c r="U1438" t="s">
        <v>49</v>
      </c>
      <c r="V1438" t="s">
        <v>48</v>
      </c>
      <c r="W1438" t="s">
        <v>57</v>
      </c>
      <c r="X1438">
        <f>YEAR(Table1[[#This Row],[BookingDate]])</f>
        <v>2024</v>
      </c>
      <c r="Y1438" t="str">
        <f>TEXT(Table1[[#This Row],[BookingDate]],"mmm")</f>
        <v>Dec</v>
      </c>
      <c r="Z1438" t="str">
        <f>TEXT(Table1[[#This Row],[BookingDate]],"mmm-yyy")</f>
        <v>Dec-2024</v>
      </c>
      <c r="AA1438" t="str">
        <f>IF(Table1[[#This Row],[ResolutionHours]]="","Pending",IF(Table1[[#This Row],[ResolutionHours]]&lt;=4,"0-4 Hours",IF(Table1[[#This Row],[ResolutionHours]]&lt;=8,"5-8 Hours",IF(Table1[[#This Row],[ResolutionHours]]&lt;=24,"9-24 Hours",IF(Table1[[#This Row],[ResolutionHours]]&lt;=48,"25-48 Hours","48+ Hours")))))</f>
        <v>Pending</v>
      </c>
      <c r="AB1438" t="str">
        <f>IF(Table1[[#This Row],[ResolutionHours]]="","",Table1[[#This Row],[ResolutionHours]]-Table1[[#This Row],[SLATargetHours]])</f>
        <v/>
      </c>
    </row>
    <row r="1439" spans="1:28" x14ac:dyDescent="0.25">
      <c r="A1439" t="s">
        <v>2110</v>
      </c>
      <c r="B1439" t="s">
        <v>1116</v>
      </c>
      <c r="C1439" s="1">
        <v>45637.680092592593</v>
      </c>
      <c r="D1439" t="s">
        <v>36</v>
      </c>
      <c r="E1439" t="s">
        <v>1124</v>
      </c>
      <c r="F1439" t="s">
        <v>53</v>
      </c>
      <c r="G1439" t="s">
        <v>1118</v>
      </c>
      <c r="H1439" t="s">
        <v>54</v>
      </c>
      <c r="I1439" t="s">
        <v>55</v>
      </c>
      <c r="J1439" t="s">
        <v>120</v>
      </c>
      <c r="K1439">
        <v>48</v>
      </c>
      <c r="L1439">
        <v>4.97</v>
      </c>
      <c r="N1439" s="1"/>
      <c r="O1439" t="s">
        <v>57</v>
      </c>
      <c r="P1439">
        <v>9223.68</v>
      </c>
      <c r="Q1439" t="s">
        <v>44</v>
      </c>
      <c r="R1439" t="s">
        <v>92</v>
      </c>
      <c r="S1439" t="s">
        <v>79</v>
      </c>
      <c r="T1439" t="s">
        <v>61</v>
      </c>
      <c r="U1439" t="s">
        <v>49</v>
      </c>
      <c r="V1439" t="s">
        <v>49</v>
      </c>
      <c r="W1439" t="s">
        <v>57</v>
      </c>
      <c r="X1439">
        <f>YEAR(Table1[[#This Row],[BookingDate]])</f>
        <v>2024</v>
      </c>
      <c r="Y1439" t="str">
        <f>TEXT(Table1[[#This Row],[BookingDate]],"mmm")</f>
        <v>Dec</v>
      </c>
      <c r="Z1439" t="str">
        <f>TEXT(Table1[[#This Row],[BookingDate]],"mmm-yyy")</f>
        <v>Dec-2024</v>
      </c>
      <c r="AA1439" t="str">
        <f>IF(Table1[[#This Row],[ResolutionHours]]="","Pending",IF(Table1[[#This Row],[ResolutionHours]]&lt;=4,"0-4 Hours",IF(Table1[[#This Row],[ResolutionHours]]&lt;=8,"5-8 Hours",IF(Table1[[#This Row],[ResolutionHours]]&lt;=24,"9-24 Hours",IF(Table1[[#This Row],[ResolutionHours]]&lt;=48,"25-48 Hours","48+ Hours")))))</f>
        <v>Pending</v>
      </c>
      <c r="AB1439" t="str">
        <f>IF(Table1[[#This Row],[ResolutionHours]]="","",Table1[[#This Row],[ResolutionHours]]-Table1[[#This Row],[SLATargetHours]])</f>
        <v/>
      </c>
    </row>
    <row r="1440" spans="1:28" x14ac:dyDescent="0.25">
      <c r="A1440" t="s">
        <v>2350</v>
      </c>
      <c r="B1440" t="s">
        <v>2126</v>
      </c>
      <c r="C1440" s="1">
        <v>45637.757696759261</v>
      </c>
      <c r="D1440" t="s">
        <v>36</v>
      </c>
      <c r="E1440" t="s">
        <v>2153</v>
      </c>
      <c r="F1440" t="s">
        <v>95</v>
      </c>
      <c r="G1440" t="s">
        <v>2128</v>
      </c>
      <c r="H1440" t="s">
        <v>63</v>
      </c>
      <c r="I1440" t="s">
        <v>64</v>
      </c>
      <c r="J1440" t="s">
        <v>99</v>
      </c>
      <c r="K1440">
        <v>48</v>
      </c>
      <c r="L1440">
        <v>2.86</v>
      </c>
      <c r="N1440" s="1"/>
      <c r="O1440" t="s">
        <v>57</v>
      </c>
      <c r="P1440">
        <v>9221.82</v>
      </c>
      <c r="Q1440" t="s">
        <v>44</v>
      </c>
      <c r="R1440" t="s">
        <v>45</v>
      </c>
      <c r="S1440" t="s">
        <v>46</v>
      </c>
      <c r="T1440" t="s">
        <v>47</v>
      </c>
      <c r="U1440" t="s">
        <v>49</v>
      </c>
      <c r="V1440" t="s">
        <v>49</v>
      </c>
      <c r="W1440" t="s">
        <v>57</v>
      </c>
      <c r="X1440">
        <f>YEAR(Table1[[#This Row],[BookingDate]])</f>
        <v>2024</v>
      </c>
      <c r="Y1440" t="str">
        <f>TEXT(Table1[[#This Row],[BookingDate]],"mmm")</f>
        <v>Dec</v>
      </c>
      <c r="Z1440" t="str">
        <f>TEXT(Table1[[#This Row],[BookingDate]],"mmm-yyy")</f>
        <v>Dec-2024</v>
      </c>
      <c r="AA1440" t="str">
        <f>IF(Table1[[#This Row],[ResolutionHours]]="","Pending",IF(Table1[[#This Row],[ResolutionHours]]&lt;=4,"0-4 Hours",IF(Table1[[#This Row],[ResolutionHours]]&lt;=8,"5-8 Hours",IF(Table1[[#This Row],[ResolutionHours]]&lt;=24,"9-24 Hours",IF(Table1[[#This Row],[ResolutionHours]]&lt;=48,"25-48 Hours","48+ Hours")))))</f>
        <v>Pending</v>
      </c>
      <c r="AB1440" t="str">
        <f>IF(Table1[[#This Row],[ResolutionHours]]="","",Table1[[#This Row],[ResolutionHours]]-Table1[[#This Row],[SLATargetHours]])</f>
        <v/>
      </c>
    </row>
    <row r="1441" spans="1:28" x14ac:dyDescent="0.25">
      <c r="A1441" t="s">
        <v>2285</v>
      </c>
      <c r="B1441" t="s">
        <v>2126</v>
      </c>
      <c r="C1441" s="1">
        <v>45637.869560185187</v>
      </c>
      <c r="D1441" t="s">
        <v>104</v>
      </c>
      <c r="E1441" t="s">
        <v>2142</v>
      </c>
      <c r="F1441" t="s">
        <v>53</v>
      </c>
      <c r="G1441" t="s">
        <v>2128</v>
      </c>
      <c r="H1441" t="s">
        <v>54</v>
      </c>
      <c r="I1441" t="s">
        <v>64</v>
      </c>
      <c r="J1441" t="s">
        <v>56</v>
      </c>
      <c r="K1441">
        <v>8</v>
      </c>
      <c r="L1441">
        <v>0.73</v>
      </c>
      <c r="N1441" s="1"/>
      <c r="O1441" t="s">
        <v>57</v>
      </c>
      <c r="P1441">
        <v>9219.1299999999992</v>
      </c>
      <c r="Q1441" t="s">
        <v>58</v>
      </c>
      <c r="R1441" t="s">
        <v>92</v>
      </c>
      <c r="S1441" t="s">
        <v>96</v>
      </c>
      <c r="T1441" t="s">
        <v>47</v>
      </c>
      <c r="U1441" t="s">
        <v>49</v>
      </c>
      <c r="V1441" t="s">
        <v>49</v>
      </c>
      <c r="W1441" t="s">
        <v>57</v>
      </c>
      <c r="X1441">
        <f>YEAR(Table1[[#This Row],[BookingDate]])</f>
        <v>2024</v>
      </c>
      <c r="Y1441" t="str">
        <f>TEXT(Table1[[#This Row],[BookingDate]],"mmm")</f>
        <v>Dec</v>
      </c>
      <c r="Z1441" t="str">
        <f>TEXT(Table1[[#This Row],[BookingDate]],"mmm-yyy")</f>
        <v>Dec-2024</v>
      </c>
      <c r="AA1441" t="str">
        <f>IF(Table1[[#This Row],[ResolutionHours]]="","Pending",IF(Table1[[#This Row],[ResolutionHours]]&lt;=4,"0-4 Hours",IF(Table1[[#This Row],[ResolutionHours]]&lt;=8,"5-8 Hours",IF(Table1[[#This Row],[ResolutionHours]]&lt;=24,"9-24 Hours",IF(Table1[[#This Row],[ResolutionHours]]&lt;=48,"25-48 Hours","48+ Hours")))))</f>
        <v>Pending</v>
      </c>
      <c r="AB1441" t="str">
        <f>IF(Table1[[#This Row],[ResolutionHours]]="","",Table1[[#This Row],[ResolutionHours]]-Table1[[#This Row],[SLATargetHours]])</f>
        <v/>
      </c>
    </row>
    <row r="1442" spans="1:28" x14ac:dyDescent="0.25">
      <c r="A1442" t="s">
        <v>404</v>
      </c>
      <c r="B1442" t="s">
        <v>35</v>
      </c>
      <c r="C1442" s="1">
        <v>45638.120740740742</v>
      </c>
      <c r="D1442" t="s">
        <v>87</v>
      </c>
      <c r="E1442" t="s">
        <v>71</v>
      </c>
      <c r="F1442" t="s">
        <v>53</v>
      </c>
      <c r="G1442" t="s">
        <v>39</v>
      </c>
      <c r="H1442" t="s">
        <v>54</v>
      </c>
      <c r="I1442" t="s">
        <v>82</v>
      </c>
      <c r="J1442" t="s">
        <v>65</v>
      </c>
      <c r="K1442">
        <v>72</v>
      </c>
      <c r="L1442">
        <v>3.37</v>
      </c>
      <c r="N1442" s="1"/>
      <c r="O1442" t="s">
        <v>57</v>
      </c>
      <c r="P1442">
        <v>9213.1</v>
      </c>
      <c r="Q1442" t="s">
        <v>44</v>
      </c>
      <c r="R1442" t="s">
        <v>92</v>
      </c>
      <c r="S1442" t="s">
        <v>96</v>
      </c>
      <c r="T1442" t="s">
        <v>121</v>
      </c>
      <c r="U1442" t="s">
        <v>49</v>
      </c>
      <c r="V1442" t="s">
        <v>49</v>
      </c>
      <c r="W1442" t="s">
        <v>57</v>
      </c>
      <c r="X1442">
        <f>YEAR(Table1[[#This Row],[BookingDate]])</f>
        <v>2024</v>
      </c>
      <c r="Y1442" t="str">
        <f>TEXT(Table1[[#This Row],[BookingDate]],"mmm")</f>
        <v>Dec</v>
      </c>
      <c r="Z1442" t="str">
        <f>TEXT(Table1[[#This Row],[BookingDate]],"mmm-yyy")</f>
        <v>Dec-2024</v>
      </c>
      <c r="AA1442" t="str">
        <f>IF(Table1[[#This Row],[ResolutionHours]]="","Pending",IF(Table1[[#This Row],[ResolutionHours]]&lt;=4,"0-4 Hours",IF(Table1[[#This Row],[ResolutionHours]]&lt;=8,"5-8 Hours",IF(Table1[[#This Row],[ResolutionHours]]&lt;=24,"9-24 Hours",IF(Table1[[#This Row],[ResolutionHours]]&lt;=48,"25-48 Hours","48+ Hours")))))</f>
        <v>Pending</v>
      </c>
      <c r="AB1442" t="str">
        <f>IF(Table1[[#This Row],[ResolutionHours]]="","",Table1[[#This Row],[ResolutionHours]]-Table1[[#This Row],[SLATargetHours]])</f>
        <v/>
      </c>
    </row>
    <row r="1443" spans="1:28" x14ac:dyDescent="0.25">
      <c r="A1443" t="s">
        <v>1920</v>
      </c>
      <c r="B1443" t="s">
        <v>1116</v>
      </c>
      <c r="C1443" s="1">
        <v>45638.239675925928</v>
      </c>
      <c r="D1443" t="s">
        <v>36</v>
      </c>
      <c r="E1443" t="s">
        <v>1120</v>
      </c>
      <c r="F1443" t="s">
        <v>72</v>
      </c>
      <c r="G1443" t="s">
        <v>1118</v>
      </c>
      <c r="H1443" t="s">
        <v>63</v>
      </c>
      <c r="I1443" t="s">
        <v>64</v>
      </c>
      <c r="J1443" t="s">
        <v>110</v>
      </c>
      <c r="K1443">
        <v>48</v>
      </c>
      <c r="L1443">
        <v>4.55</v>
      </c>
      <c r="N1443" s="1"/>
      <c r="O1443" t="s">
        <v>57</v>
      </c>
      <c r="P1443">
        <v>9210.25</v>
      </c>
      <c r="Q1443" t="s">
        <v>44</v>
      </c>
      <c r="R1443" t="s">
        <v>45</v>
      </c>
      <c r="S1443" t="s">
        <v>46</v>
      </c>
      <c r="T1443" t="s">
        <v>100</v>
      </c>
      <c r="U1443" t="s">
        <v>49</v>
      </c>
      <c r="V1443" t="s">
        <v>49</v>
      </c>
      <c r="W1443" t="s">
        <v>57</v>
      </c>
      <c r="X1443">
        <f>YEAR(Table1[[#This Row],[BookingDate]])</f>
        <v>2024</v>
      </c>
      <c r="Y1443" t="str">
        <f>TEXT(Table1[[#This Row],[BookingDate]],"mmm")</f>
        <v>Dec</v>
      </c>
      <c r="Z1443" t="str">
        <f>TEXT(Table1[[#This Row],[BookingDate]],"mmm-yyy")</f>
        <v>Dec-2024</v>
      </c>
      <c r="AA1443" t="str">
        <f>IF(Table1[[#This Row],[ResolutionHours]]="","Pending",IF(Table1[[#This Row],[ResolutionHours]]&lt;=4,"0-4 Hours",IF(Table1[[#This Row],[ResolutionHours]]&lt;=8,"5-8 Hours",IF(Table1[[#This Row],[ResolutionHours]]&lt;=24,"9-24 Hours",IF(Table1[[#This Row],[ResolutionHours]]&lt;=48,"25-48 Hours","48+ Hours")))))</f>
        <v>Pending</v>
      </c>
      <c r="AB1443" t="str">
        <f>IF(Table1[[#This Row],[ResolutionHours]]="","",Table1[[#This Row],[ResolutionHours]]-Table1[[#This Row],[SLATargetHours]])</f>
        <v/>
      </c>
    </row>
    <row r="1444" spans="1:28" x14ac:dyDescent="0.25">
      <c r="A1444" t="s">
        <v>1745</v>
      </c>
      <c r="B1444" t="s">
        <v>1116</v>
      </c>
      <c r="C1444" s="1">
        <v>45638.37736111111</v>
      </c>
      <c r="D1444" t="s">
        <v>87</v>
      </c>
      <c r="E1444" t="s">
        <v>1129</v>
      </c>
      <c r="F1444" t="s">
        <v>72</v>
      </c>
      <c r="G1444" t="s">
        <v>1118</v>
      </c>
      <c r="H1444" t="s">
        <v>40</v>
      </c>
      <c r="I1444" t="s">
        <v>64</v>
      </c>
      <c r="J1444" t="s">
        <v>78</v>
      </c>
      <c r="K1444">
        <v>72</v>
      </c>
      <c r="L1444">
        <v>1</v>
      </c>
      <c r="M1444">
        <v>35.630000000000003</v>
      </c>
      <c r="N1444" s="1">
        <v>45639.861837731478</v>
      </c>
      <c r="O1444" t="s">
        <v>43</v>
      </c>
      <c r="P1444">
        <v>35.630000000000003</v>
      </c>
      <c r="Q1444" t="s">
        <v>44</v>
      </c>
      <c r="R1444" t="s">
        <v>45</v>
      </c>
      <c r="S1444" t="s">
        <v>68</v>
      </c>
      <c r="T1444" t="s">
        <v>47</v>
      </c>
      <c r="U1444" t="s">
        <v>49</v>
      </c>
      <c r="V1444" t="s">
        <v>49</v>
      </c>
      <c r="W1444" t="s">
        <v>43</v>
      </c>
      <c r="X1444">
        <f>YEAR(Table1[[#This Row],[BookingDate]])</f>
        <v>2024</v>
      </c>
      <c r="Y1444" t="str">
        <f>TEXT(Table1[[#This Row],[BookingDate]],"mmm")</f>
        <v>Dec</v>
      </c>
      <c r="Z1444" t="str">
        <f>TEXT(Table1[[#This Row],[BookingDate]],"mmm-yyy")</f>
        <v>Dec-2024</v>
      </c>
      <c r="AA1444" t="str">
        <f>IF(Table1[[#This Row],[ResolutionHours]]="","Pending",IF(Table1[[#This Row],[ResolutionHours]]&lt;=4,"0-4 Hours",IF(Table1[[#This Row],[ResolutionHours]]&lt;=8,"5-8 Hours",IF(Table1[[#This Row],[ResolutionHours]]&lt;=24,"9-24 Hours",IF(Table1[[#This Row],[ResolutionHours]]&lt;=48,"25-48 Hours","48+ Hours")))))</f>
        <v>25-48 Hours</v>
      </c>
      <c r="AB1444">
        <f>IF(Table1[[#This Row],[ResolutionHours]]="","",Table1[[#This Row],[ResolutionHours]]-Table1[[#This Row],[SLATargetHours]])</f>
        <v>-36.369999999999997</v>
      </c>
    </row>
    <row r="1445" spans="1:28" x14ac:dyDescent="0.25">
      <c r="A1445" t="s">
        <v>2789</v>
      </c>
      <c r="B1445" t="s">
        <v>2126</v>
      </c>
      <c r="C1445" s="1">
        <v>45638.379120370373</v>
      </c>
      <c r="D1445" t="s">
        <v>36</v>
      </c>
      <c r="E1445" t="s">
        <v>2127</v>
      </c>
      <c r="F1445" t="s">
        <v>53</v>
      </c>
      <c r="G1445" t="s">
        <v>2128</v>
      </c>
      <c r="H1445" t="s">
        <v>40</v>
      </c>
      <c r="I1445" t="s">
        <v>55</v>
      </c>
      <c r="J1445" t="s">
        <v>42</v>
      </c>
      <c r="K1445">
        <v>48</v>
      </c>
      <c r="L1445">
        <v>1.96</v>
      </c>
      <c r="M1445">
        <v>69.7</v>
      </c>
      <c r="N1445" s="1">
        <v>45641.283292141197</v>
      </c>
      <c r="O1445" t="s">
        <v>128</v>
      </c>
      <c r="P1445">
        <v>69.7</v>
      </c>
      <c r="Q1445" t="s">
        <v>44</v>
      </c>
      <c r="R1445" t="s">
        <v>45</v>
      </c>
      <c r="S1445" t="s">
        <v>96</v>
      </c>
      <c r="T1445" t="s">
        <v>100</v>
      </c>
      <c r="U1445" t="s">
        <v>49</v>
      </c>
      <c r="V1445" t="s">
        <v>49</v>
      </c>
      <c r="W1445" t="s">
        <v>128</v>
      </c>
      <c r="X1445">
        <f>YEAR(Table1[[#This Row],[BookingDate]])</f>
        <v>2024</v>
      </c>
      <c r="Y1445" t="str">
        <f>TEXT(Table1[[#This Row],[BookingDate]],"mmm")</f>
        <v>Dec</v>
      </c>
      <c r="Z1445" t="str">
        <f>TEXT(Table1[[#This Row],[BookingDate]],"mmm-yyy")</f>
        <v>Dec-2024</v>
      </c>
      <c r="AA1445" t="str">
        <f>IF(Table1[[#This Row],[ResolutionHours]]="","Pending",IF(Table1[[#This Row],[ResolutionHours]]&lt;=4,"0-4 Hours",IF(Table1[[#This Row],[ResolutionHours]]&lt;=8,"5-8 Hours",IF(Table1[[#This Row],[ResolutionHours]]&lt;=24,"9-24 Hours",IF(Table1[[#This Row],[ResolutionHours]]&lt;=48,"25-48 Hours","48+ Hours")))))</f>
        <v>48+ Hours</v>
      </c>
      <c r="AB1445">
        <f>IF(Table1[[#This Row],[ResolutionHours]]="","",Table1[[#This Row],[ResolutionHours]]-Table1[[#This Row],[SLATargetHours]])</f>
        <v>21.700000000000003</v>
      </c>
    </row>
    <row r="1446" spans="1:28" x14ac:dyDescent="0.25">
      <c r="A1446" t="s">
        <v>1088</v>
      </c>
      <c r="B1446" t="s">
        <v>35</v>
      </c>
      <c r="C1446" s="1">
        <v>45638.59097222222</v>
      </c>
      <c r="D1446" t="s">
        <v>87</v>
      </c>
      <c r="E1446" t="s">
        <v>105</v>
      </c>
      <c r="F1446" t="s">
        <v>38</v>
      </c>
      <c r="G1446" t="s">
        <v>39</v>
      </c>
      <c r="H1446" t="s">
        <v>40</v>
      </c>
      <c r="I1446" t="s">
        <v>41</v>
      </c>
      <c r="J1446" t="s">
        <v>160</v>
      </c>
      <c r="K1446">
        <v>72</v>
      </c>
      <c r="L1446">
        <v>4.38</v>
      </c>
      <c r="M1446">
        <v>20.91</v>
      </c>
      <c r="N1446" s="1">
        <v>45639.462228321761</v>
      </c>
      <c r="O1446" t="s">
        <v>43</v>
      </c>
      <c r="P1446">
        <v>20.91</v>
      </c>
      <c r="Q1446" t="s">
        <v>58</v>
      </c>
      <c r="R1446" t="s">
        <v>59</v>
      </c>
      <c r="S1446" t="s">
        <v>60</v>
      </c>
      <c r="T1446" t="s">
        <v>100</v>
      </c>
      <c r="U1446" t="s">
        <v>48</v>
      </c>
      <c r="V1446" t="s">
        <v>49</v>
      </c>
      <c r="W1446" t="s">
        <v>43</v>
      </c>
      <c r="X1446">
        <f>YEAR(Table1[[#This Row],[BookingDate]])</f>
        <v>2024</v>
      </c>
      <c r="Y1446" t="str">
        <f>TEXT(Table1[[#This Row],[BookingDate]],"mmm")</f>
        <v>Dec</v>
      </c>
      <c r="Z1446" t="str">
        <f>TEXT(Table1[[#This Row],[BookingDate]],"mmm-yyy")</f>
        <v>Dec-2024</v>
      </c>
      <c r="AA1446" t="str">
        <f>IF(Table1[[#This Row],[ResolutionHours]]="","Pending",IF(Table1[[#This Row],[ResolutionHours]]&lt;=4,"0-4 Hours",IF(Table1[[#This Row],[ResolutionHours]]&lt;=8,"5-8 Hours",IF(Table1[[#This Row],[ResolutionHours]]&lt;=24,"9-24 Hours",IF(Table1[[#This Row],[ResolutionHours]]&lt;=48,"25-48 Hours","48+ Hours")))))</f>
        <v>9-24 Hours</v>
      </c>
      <c r="AB1446">
        <f>IF(Table1[[#This Row],[ResolutionHours]]="","",Table1[[#This Row],[ResolutionHours]]-Table1[[#This Row],[SLATargetHours]])</f>
        <v>-51.09</v>
      </c>
    </row>
    <row r="1447" spans="1:28" x14ac:dyDescent="0.25">
      <c r="A1447" t="s">
        <v>2036</v>
      </c>
      <c r="B1447" t="s">
        <v>1116</v>
      </c>
      <c r="C1447" s="1">
        <v>45638.594687500001</v>
      </c>
      <c r="D1447" t="s">
        <v>51</v>
      </c>
      <c r="E1447" t="s">
        <v>1117</v>
      </c>
      <c r="F1447" t="s">
        <v>130</v>
      </c>
      <c r="G1447" t="s">
        <v>1118</v>
      </c>
      <c r="H1447" t="s">
        <v>40</v>
      </c>
      <c r="I1447" t="s">
        <v>82</v>
      </c>
      <c r="J1447" t="s">
        <v>132</v>
      </c>
      <c r="K1447">
        <v>24</v>
      </c>
      <c r="L1447">
        <v>2</v>
      </c>
      <c r="M1447">
        <v>42.77</v>
      </c>
      <c r="N1447" s="1">
        <v>45640.376774305558</v>
      </c>
      <c r="O1447" t="s">
        <v>128</v>
      </c>
      <c r="P1447">
        <v>42.77</v>
      </c>
      <c r="Q1447" t="s">
        <v>66</v>
      </c>
      <c r="R1447" t="s">
        <v>92</v>
      </c>
      <c r="S1447" t="s">
        <v>79</v>
      </c>
      <c r="T1447" t="s">
        <v>47</v>
      </c>
      <c r="U1447" t="s">
        <v>49</v>
      </c>
      <c r="V1447" t="s">
        <v>49</v>
      </c>
      <c r="W1447" t="s">
        <v>128</v>
      </c>
      <c r="X1447">
        <f>YEAR(Table1[[#This Row],[BookingDate]])</f>
        <v>2024</v>
      </c>
      <c r="Y1447" t="str">
        <f>TEXT(Table1[[#This Row],[BookingDate]],"mmm")</f>
        <v>Dec</v>
      </c>
      <c r="Z1447" t="str">
        <f>TEXT(Table1[[#This Row],[BookingDate]],"mmm-yyy")</f>
        <v>Dec-2024</v>
      </c>
      <c r="AA1447" t="str">
        <f>IF(Table1[[#This Row],[ResolutionHours]]="","Pending",IF(Table1[[#This Row],[ResolutionHours]]&lt;=4,"0-4 Hours",IF(Table1[[#This Row],[ResolutionHours]]&lt;=8,"5-8 Hours",IF(Table1[[#This Row],[ResolutionHours]]&lt;=24,"9-24 Hours",IF(Table1[[#This Row],[ResolutionHours]]&lt;=48,"25-48 Hours","48+ Hours")))))</f>
        <v>25-48 Hours</v>
      </c>
      <c r="AB1447">
        <f>IF(Table1[[#This Row],[ResolutionHours]]="","",Table1[[#This Row],[ResolutionHours]]-Table1[[#This Row],[SLATargetHours]])</f>
        <v>18.770000000000003</v>
      </c>
    </row>
    <row r="1448" spans="1:28" x14ac:dyDescent="0.25">
      <c r="A1448" t="s">
        <v>1058</v>
      </c>
      <c r="B1448" t="s">
        <v>35</v>
      </c>
      <c r="C1448" s="1">
        <v>45638.617326388892</v>
      </c>
      <c r="D1448" t="s">
        <v>36</v>
      </c>
      <c r="E1448" t="s">
        <v>81</v>
      </c>
      <c r="F1448" t="s">
        <v>90</v>
      </c>
      <c r="G1448" t="s">
        <v>39</v>
      </c>
      <c r="H1448" t="s">
        <v>40</v>
      </c>
      <c r="I1448" t="s">
        <v>73</v>
      </c>
      <c r="J1448" t="s">
        <v>165</v>
      </c>
      <c r="K1448">
        <v>48</v>
      </c>
      <c r="L1448">
        <v>15.23</v>
      </c>
      <c r="M1448">
        <v>16.420000000000002</v>
      </c>
      <c r="N1448" s="1">
        <v>45639.301558356477</v>
      </c>
      <c r="O1448" t="s">
        <v>43</v>
      </c>
      <c r="P1448">
        <v>16.420000000000002</v>
      </c>
      <c r="Q1448" t="s">
        <v>44</v>
      </c>
      <c r="R1448" t="s">
        <v>67</v>
      </c>
      <c r="S1448" t="s">
        <v>68</v>
      </c>
      <c r="T1448" t="s">
        <v>47</v>
      </c>
      <c r="U1448" t="s">
        <v>49</v>
      </c>
      <c r="V1448" t="s">
        <v>49</v>
      </c>
      <c r="W1448" t="s">
        <v>43</v>
      </c>
      <c r="X1448">
        <f>YEAR(Table1[[#This Row],[BookingDate]])</f>
        <v>2024</v>
      </c>
      <c r="Y1448" t="str">
        <f>TEXT(Table1[[#This Row],[BookingDate]],"mmm")</f>
        <v>Dec</v>
      </c>
      <c r="Z1448" t="str">
        <f>TEXT(Table1[[#This Row],[BookingDate]],"mmm-yyy")</f>
        <v>Dec-2024</v>
      </c>
      <c r="AA1448" t="str">
        <f>IF(Table1[[#This Row],[ResolutionHours]]="","Pending",IF(Table1[[#This Row],[ResolutionHours]]&lt;=4,"0-4 Hours",IF(Table1[[#This Row],[ResolutionHours]]&lt;=8,"5-8 Hours",IF(Table1[[#This Row],[ResolutionHours]]&lt;=24,"9-24 Hours",IF(Table1[[#This Row],[ResolutionHours]]&lt;=48,"25-48 Hours","48+ Hours")))))</f>
        <v>9-24 Hours</v>
      </c>
      <c r="AB1448">
        <f>IF(Table1[[#This Row],[ResolutionHours]]="","",Table1[[#This Row],[ResolutionHours]]-Table1[[#This Row],[SLATargetHours]])</f>
        <v>-31.58</v>
      </c>
    </row>
    <row r="1449" spans="1:28" x14ac:dyDescent="0.25">
      <c r="A1449" t="s">
        <v>1946</v>
      </c>
      <c r="B1449" t="s">
        <v>1116</v>
      </c>
      <c r="C1449" s="1">
        <v>45639.351597222223</v>
      </c>
      <c r="D1449" t="s">
        <v>104</v>
      </c>
      <c r="E1449" t="s">
        <v>1117</v>
      </c>
      <c r="F1449" t="s">
        <v>95</v>
      </c>
      <c r="G1449" t="s">
        <v>1118</v>
      </c>
      <c r="H1449" t="s">
        <v>54</v>
      </c>
      <c r="I1449" t="s">
        <v>73</v>
      </c>
      <c r="J1449" t="s">
        <v>91</v>
      </c>
      <c r="K1449">
        <v>8</v>
      </c>
      <c r="L1449">
        <v>0.63</v>
      </c>
      <c r="N1449" s="1"/>
      <c r="O1449" t="s">
        <v>57</v>
      </c>
      <c r="P1449">
        <v>9183.56</v>
      </c>
      <c r="Q1449" t="s">
        <v>58</v>
      </c>
      <c r="R1449" t="s">
        <v>92</v>
      </c>
      <c r="S1449" t="s">
        <v>68</v>
      </c>
      <c r="T1449" t="s">
        <v>100</v>
      </c>
      <c r="U1449" t="s">
        <v>49</v>
      </c>
      <c r="V1449" t="s">
        <v>49</v>
      </c>
      <c r="W1449" t="s">
        <v>57</v>
      </c>
      <c r="X1449">
        <f>YEAR(Table1[[#This Row],[BookingDate]])</f>
        <v>2024</v>
      </c>
      <c r="Y1449" t="str">
        <f>TEXT(Table1[[#This Row],[BookingDate]],"mmm")</f>
        <v>Dec</v>
      </c>
      <c r="Z1449" t="str">
        <f>TEXT(Table1[[#This Row],[BookingDate]],"mmm-yyy")</f>
        <v>Dec-2024</v>
      </c>
      <c r="AA1449" t="str">
        <f>IF(Table1[[#This Row],[ResolutionHours]]="","Pending",IF(Table1[[#This Row],[ResolutionHours]]&lt;=4,"0-4 Hours",IF(Table1[[#This Row],[ResolutionHours]]&lt;=8,"5-8 Hours",IF(Table1[[#This Row],[ResolutionHours]]&lt;=24,"9-24 Hours",IF(Table1[[#This Row],[ResolutionHours]]&lt;=48,"25-48 Hours","48+ Hours")))))</f>
        <v>Pending</v>
      </c>
      <c r="AB1449" t="str">
        <f>IF(Table1[[#This Row],[ResolutionHours]]="","",Table1[[#This Row],[ResolutionHours]]-Table1[[#This Row],[SLATargetHours]])</f>
        <v/>
      </c>
    </row>
    <row r="1450" spans="1:28" x14ac:dyDescent="0.25">
      <c r="A1450" t="s">
        <v>633</v>
      </c>
      <c r="B1450" t="s">
        <v>35</v>
      </c>
      <c r="C1450" s="1">
        <v>45639.532754629632</v>
      </c>
      <c r="D1450" t="s">
        <v>104</v>
      </c>
      <c r="E1450" t="s">
        <v>102</v>
      </c>
      <c r="F1450" t="s">
        <v>53</v>
      </c>
      <c r="G1450" t="s">
        <v>39</v>
      </c>
      <c r="H1450" t="s">
        <v>40</v>
      </c>
      <c r="I1450" t="s">
        <v>41</v>
      </c>
      <c r="J1450" t="s">
        <v>157</v>
      </c>
      <c r="K1450">
        <v>8</v>
      </c>
      <c r="L1450">
        <v>0.1</v>
      </c>
      <c r="M1450">
        <v>7.31</v>
      </c>
      <c r="N1450" s="1">
        <v>45639.837515729167</v>
      </c>
      <c r="O1450" t="s">
        <v>43</v>
      </c>
      <c r="P1450">
        <v>7.31</v>
      </c>
      <c r="Q1450" t="s">
        <v>58</v>
      </c>
      <c r="R1450" t="s">
        <v>59</v>
      </c>
      <c r="S1450" t="s">
        <v>96</v>
      </c>
      <c r="T1450" t="s">
        <v>61</v>
      </c>
      <c r="U1450" t="s">
        <v>49</v>
      </c>
      <c r="V1450" t="s">
        <v>49</v>
      </c>
      <c r="W1450" t="s">
        <v>43</v>
      </c>
      <c r="X1450">
        <f>YEAR(Table1[[#This Row],[BookingDate]])</f>
        <v>2024</v>
      </c>
      <c r="Y1450" t="str">
        <f>TEXT(Table1[[#This Row],[BookingDate]],"mmm")</f>
        <v>Dec</v>
      </c>
      <c r="Z1450" t="str">
        <f>TEXT(Table1[[#This Row],[BookingDate]],"mmm-yyy")</f>
        <v>Dec-2024</v>
      </c>
      <c r="AA1450" t="str">
        <f>IF(Table1[[#This Row],[ResolutionHours]]="","Pending",IF(Table1[[#This Row],[ResolutionHours]]&lt;=4,"0-4 Hours",IF(Table1[[#This Row],[ResolutionHours]]&lt;=8,"5-8 Hours",IF(Table1[[#This Row],[ResolutionHours]]&lt;=24,"9-24 Hours",IF(Table1[[#This Row],[ResolutionHours]]&lt;=48,"25-48 Hours","48+ Hours")))))</f>
        <v>5-8 Hours</v>
      </c>
      <c r="AB1450">
        <f>IF(Table1[[#This Row],[ResolutionHours]]="","",Table1[[#This Row],[ResolutionHours]]-Table1[[#This Row],[SLATargetHours]])</f>
        <v>-0.69000000000000039</v>
      </c>
    </row>
    <row r="1451" spans="1:28" x14ac:dyDescent="0.25">
      <c r="A1451" t="s">
        <v>190</v>
      </c>
      <c r="B1451" t="s">
        <v>35</v>
      </c>
      <c r="C1451" s="1">
        <v>45639.740289351852</v>
      </c>
      <c r="D1451" t="s">
        <v>87</v>
      </c>
      <c r="E1451" t="s">
        <v>123</v>
      </c>
      <c r="F1451" t="s">
        <v>126</v>
      </c>
      <c r="G1451" t="s">
        <v>39</v>
      </c>
      <c r="H1451" t="s">
        <v>54</v>
      </c>
      <c r="I1451" t="s">
        <v>55</v>
      </c>
      <c r="J1451" t="s">
        <v>83</v>
      </c>
      <c r="K1451">
        <v>72</v>
      </c>
      <c r="L1451">
        <v>6.61</v>
      </c>
      <c r="N1451" s="1"/>
      <c r="O1451" t="s">
        <v>57</v>
      </c>
      <c r="P1451">
        <v>9174.23</v>
      </c>
      <c r="Q1451" t="s">
        <v>58</v>
      </c>
      <c r="R1451" t="s">
        <v>59</v>
      </c>
      <c r="S1451" t="s">
        <v>96</v>
      </c>
      <c r="T1451" t="s">
        <v>115</v>
      </c>
      <c r="U1451" t="s">
        <v>49</v>
      </c>
      <c r="V1451" t="s">
        <v>49</v>
      </c>
      <c r="W1451" t="s">
        <v>57</v>
      </c>
      <c r="X1451">
        <f>YEAR(Table1[[#This Row],[BookingDate]])</f>
        <v>2024</v>
      </c>
      <c r="Y1451" t="str">
        <f>TEXT(Table1[[#This Row],[BookingDate]],"mmm")</f>
        <v>Dec</v>
      </c>
      <c r="Z1451" t="str">
        <f>TEXT(Table1[[#This Row],[BookingDate]],"mmm-yyy")</f>
        <v>Dec-2024</v>
      </c>
      <c r="AA1451" t="str">
        <f>IF(Table1[[#This Row],[ResolutionHours]]="","Pending",IF(Table1[[#This Row],[ResolutionHours]]&lt;=4,"0-4 Hours",IF(Table1[[#This Row],[ResolutionHours]]&lt;=8,"5-8 Hours",IF(Table1[[#This Row],[ResolutionHours]]&lt;=24,"9-24 Hours",IF(Table1[[#This Row],[ResolutionHours]]&lt;=48,"25-48 Hours","48+ Hours")))))</f>
        <v>Pending</v>
      </c>
      <c r="AB1451" t="str">
        <f>IF(Table1[[#This Row],[ResolutionHours]]="","",Table1[[#This Row],[ResolutionHours]]-Table1[[#This Row],[SLATargetHours]])</f>
        <v/>
      </c>
    </row>
    <row r="1452" spans="1:28" x14ac:dyDescent="0.25">
      <c r="A1452" t="s">
        <v>823</v>
      </c>
      <c r="B1452" t="s">
        <v>35</v>
      </c>
      <c r="C1452" s="1">
        <v>45639.90384259259</v>
      </c>
      <c r="D1452" t="s">
        <v>51</v>
      </c>
      <c r="E1452" t="s">
        <v>105</v>
      </c>
      <c r="F1452" t="s">
        <v>130</v>
      </c>
      <c r="G1452" t="s">
        <v>39</v>
      </c>
      <c r="H1452" t="s">
        <v>40</v>
      </c>
      <c r="I1452" t="s">
        <v>55</v>
      </c>
      <c r="J1452" t="s">
        <v>42</v>
      </c>
      <c r="K1452">
        <v>24</v>
      </c>
      <c r="L1452">
        <v>0.35</v>
      </c>
      <c r="M1452">
        <v>18.36</v>
      </c>
      <c r="N1452" s="1">
        <v>45640.668823449072</v>
      </c>
      <c r="O1452" t="s">
        <v>43</v>
      </c>
      <c r="P1452">
        <v>18.36</v>
      </c>
      <c r="Q1452" t="s">
        <v>58</v>
      </c>
      <c r="R1452" t="s">
        <v>92</v>
      </c>
      <c r="S1452" t="s">
        <v>46</v>
      </c>
      <c r="T1452" t="s">
        <v>69</v>
      </c>
      <c r="U1452" t="s">
        <v>48</v>
      </c>
      <c r="V1452" t="s">
        <v>49</v>
      </c>
      <c r="W1452" t="s">
        <v>43</v>
      </c>
      <c r="X1452">
        <f>YEAR(Table1[[#This Row],[BookingDate]])</f>
        <v>2024</v>
      </c>
      <c r="Y1452" t="str">
        <f>TEXT(Table1[[#This Row],[BookingDate]],"mmm")</f>
        <v>Dec</v>
      </c>
      <c r="Z1452" t="str">
        <f>TEXT(Table1[[#This Row],[BookingDate]],"mmm-yyy")</f>
        <v>Dec-2024</v>
      </c>
      <c r="AA1452" t="str">
        <f>IF(Table1[[#This Row],[ResolutionHours]]="","Pending",IF(Table1[[#This Row],[ResolutionHours]]&lt;=4,"0-4 Hours",IF(Table1[[#This Row],[ResolutionHours]]&lt;=8,"5-8 Hours",IF(Table1[[#This Row],[ResolutionHours]]&lt;=24,"9-24 Hours",IF(Table1[[#This Row],[ResolutionHours]]&lt;=48,"25-48 Hours","48+ Hours")))))</f>
        <v>9-24 Hours</v>
      </c>
      <c r="AB1452">
        <f>IF(Table1[[#This Row],[ResolutionHours]]="","",Table1[[#This Row],[ResolutionHours]]-Table1[[#This Row],[SLATargetHours]])</f>
        <v>-5.6400000000000006</v>
      </c>
    </row>
    <row r="1453" spans="1:28" x14ac:dyDescent="0.25">
      <c r="A1453" t="s">
        <v>2901</v>
      </c>
      <c r="B1453" t="s">
        <v>2126</v>
      </c>
      <c r="C1453" s="1">
        <v>45640.36178240741</v>
      </c>
      <c r="D1453" t="s">
        <v>51</v>
      </c>
      <c r="E1453" t="s">
        <v>2134</v>
      </c>
      <c r="F1453" t="s">
        <v>130</v>
      </c>
      <c r="G1453" t="s">
        <v>2128</v>
      </c>
      <c r="H1453" t="s">
        <v>54</v>
      </c>
      <c r="I1453" t="s">
        <v>46</v>
      </c>
      <c r="J1453" t="s">
        <v>106</v>
      </c>
      <c r="K1453">
        <v>24</v>
      </c>
      <c r="L1453">
        <v>4.28</v>
      </c>
      <c r="N1453" s="1"/>
      <c r="O1453" t="s">
        <v>57</v>
      </c>
      <c r="P1453">
        <v>9159.32</v>
      </c>
      <c r="Q1453" t="s">
        <v>58</v>
      </c>
      <c r="R1453" t="s">
        <v>67</v>
      </c>
      <c r="S1453" t="s">
        <v>96</v>
      </c>
      <c r="T1453" t="s">
        <v>85</v>
      </c>
      <c r="U1453" t="s">
        <v>49</v>
      </c>
      <c r="V1453" t="s">
        <v>49</v>
      </c>
      <c r="W1453" t="s">
        <v>57</v>
      </c>
      <c r="X1453">
        <f>YEAR(Table1[[#This Row],[BookingDate]])</f>
        <v>2024</v>
      </c>
      <c r="Y1453" t="str">
        <f>TEXT(Table1[[#This Row],[BookingDate]],"mmm")</f>
        <v>Dec</v>
      </c>
      <c r="Z1453" t="str">
        <f>TEXT(Table1[[#This Row],[BookingDate]],"mmm-yyy")</f>
        <v>Dec-2024</v>
      </c>
      <c r="AA1453" t="str">
        <f>IF(Table1[[#This Row],[ResolutionHours]]="","Pending",IF(Table1[[#This Row],[ResolutionHours]]&lt;=4,"0-4 Hours",IF(Table1[[#This Row],[ResolutionHours]]&lt;=8,"5-8 Hours",IF(Table1[[#This Row],[ResolutionHours]]&lt;=24,"9-24 Hours",IF(Table1[[#This Row],[ResolutionHours]]&lt;=48,"25-48 Hours","48+ Hours")))))</f>
        <v>Pending</v>
      </c>
      <c r="AB1453" t="str">
        <f>IF(Table1[[#This Row],[ResolutionHours]]="","",Table1[[#This Row],[ResolutionHours]]-Table1[[#This Row],[SLATargetHours]])</f>
        <v/>
      </c>
    </row>
    <row r="1454" spans="1:28" x14ac:dyDescent="0.25">
      <c r="A1454" t="s">
        <v>1290</v>
      </c>
      <c r="B1454" t="s">
        <v>1116</v>
      </c>
      <c r="C1454" s="1">
        <v>45640.589814814812</v>
      </c>
      <c r="D1454" t="s">
        <v>36</v>
      </c>
      <c r="E1454" t="s">
        <v>1120</v>
      </c>
      <c r="F1454" t="s">
        <v>130</v>
      </c>
      <c r="G1454" t="s">
        <v>1118</v>
      </c>
      <c r="H1454" t="s">
        <v>109</v>
      </c>
      <c r="I1454" t="s">
        <v>64</v>
      </c>
      <c r="J1454" t="s">
        <v>110</v>
      </c>
      <c r="K1454">
        <v>48</v>
      </c>
      <c r="L1454">
        <v>3.64</v>
      </c>
      <c r="M1454">
        <v>31.85</v>
      </c>
      <c r="N1454" s="1">
        <v>45641.916850636568</v>
      </c>
      <c r="O1454" t="s">
        <v>43</v>
      </c>
      <c r="P1454">
        <v>31.85</v>
      </c>
      <c r="Q1454" t="s">
        <v>44</v>
      </c>
      <c r="R1454" t="s">
        <v>59</v>
      </c>
      <c r="S1454" t="s">
        <v>96</v>
      </c>
      <c r="T1454" t="s">
        <v>93</v>
      </c>
      <c r="U1454" t="s">
        <v>49</v>
      </c>
      <c r="V1454" t="s">
        <v>48</v>
      </c>
      <c r="W1454" t="s">
        <v>43</v>
      </c>
      <c r="X1454">
        <f>YEAR(Table1[[#This Row],[BookingDate]])</f>
        <v>2024</v>
      </c>
      <c r="Y1454" t="str">
        <f>TEXT(Table1[[#This Row],[BookingDate]],"mmm")</f>
        <v>Dec</v>
      </c>
      <c r="Z1454" t="str">
        <f>TEXT(Table1[[#This Row],[BookingDate]],"mmm-yyy")</f>
        <v>Dec-2024</v>
      </c>
      <c r="AA1454" t="str">
        <f>IF(Table1[[#This Row],[ResolutionHours]]="","Pending",IF(Table1[[#This Row],[ResolutionHours]]&lt;=4,"0-4 Hours",IF(Table1[[#This Row],[ResolutionHours]]&lt;=8,"5-8 Hours",IF(Table1[[#This Row],[ResolutionHours]]&lt;=24,"9-24 Hours",IF(Table1[[#This Row],[ResolutionHours]]&lt;=48,"25-48 Hours","48+ Hours")))))</f>
        <v>25-48 Hours</v>
      </c>
      <c r="AB1454">
        <f>IF(Table1[[#This Row],[ResolutionHours]]="","",Table1[[#This Row],[ResolutionHours]]-Table1[[#This Row],[SLATargetHours]])</f>
        <v>-16.149999999999999</v>
      </c>
    </row>
    <row r="1455" spans="1:28" x14ac:dyDescent="0.25">
      <c r="A1455" t="s">
        <v>1087</v>
      </c>
      <c r="B1455" t="s">
        <v>35</v>
      </c>
      <c r="C1455" s="1">
        <v>45640.888321759259</v>
      </c>
      <c r="D1455" t="s">
        <v>51</v>
      </c>
      <c r="E1455" t="s">
        <v>123</v>
      </c>
      <c r="F1455" t="s">
        <v>95</v>
      </c>
      <c r="G1455" t="s">
        <v>39</v>
      </c>
      <c r="H1455" t="s">
        <v>63</v>
      </c>
      <c r="I1455" t="s">
        <v>64</v>
      </c>
      <c r="J1455" t="s">
        <v>65</v>
      </c>
      <c r="K1455">
        <v>24</v>
      </c>
      <c r="L1455">
        <v>1.8</v>
      </c>
      <c r="N1455" s="1"/>
      <c r="O1455" t="s">
        <v>57</v>
      </c>
      <c r="P1455">
        <v>9146.68</v>
      </c>
      <c r="Q1455" t="s">
        <v>66</v>
      </c>
      <c r="R1455" t="s">
        <v>59</v>
      </c>
      <c r="S1455" t="s">
        <v>79</v>
      </c>
      <c r="T1455" t="s">
        <v>115</v>
      </c>
      <c r="U1455" t="s">
        <v>49</v>
      </c>
      <c r="V1455" t="s">
        <v>49</v>
      </c>
      <c r="W1455" t="s">
        <v>57</v>
      </c>
      <c r="X1455">
        <f>YEAR(Table1[[#This Row],[BookingDate]])</f>
        <v>2024</v>
      </c>
      <c r="Y1455" t="str">
        <f>TEXT(Table1[[#This Row],[BookingDate]],"mmm")</f>
        <v>Dec</v>
      </c>
      <c r="Z1455" t="str">
        <f>TEXT(Table1[[#This Row],[BookingDate]],"mmm-yyy")</f>
        <v>Dec-2024</v>
      </c>
      <c r="AA1455" t="str">
        <f>IF(Table1[[#This Row],[ResolutionHours]]="","Pending",IF(Table1[[#This Row],[ResolutionHours]]&lt;=4,"0-4 Hours",IF(Table1[[#This Row],[ResolutionHours]]&lt;=8,"5-8 Hours",IF(Table1[[#This Row],[ResolutionHours]]&lt;=24,"9-24 Hours",IF(Table1[[#This Row],[ResolutionHours]]&lt;=48,"25-48 Hours","48+ Hours")))))</f>
        <v>Pending</v>
      </c>
      <c r="AB1455" t="str">
        <f>IF(Table1[[#This Row],[ResolutionHours]]="","",Table1[[#This Row],[ResolutionHours]]-Table1[[#This Row],[SLATargetHours]])</f>
        <v/>
      </c>
    </row>
    <row r="1456" spans="1:28" x14ac:dyDescent="0.25">
      <c r="A1456" t="s">
        <v>736</v>
      </c>
      <c r="B1456" t="s">
        <v>35</v>
      </c>
      <c r="C1456" s="1">
        <v>45641.328275462962</v>
      </c>
      <c r="D1456" t="s">
        <v>51</v>
      </c>
      <c r="E1456" t="s">
        <v>105</v>
      </c>
      <c r="F1456" t="s">
        <v>72</v>
      </c>
      <c r="G1456" t="s">
        <v>39</v>
      </c>
      <c r="H1456" t="s">
        <v>109</v>
      </c>
      <c r="I1456" t="s">
        <v>46</v>
      </c>
      <c r="J1456" t="s">
        <v>56</v>
      </c>
      <c r="K1456">
        <v>24</v>
      </c>
      <c r="L1456">
        <v>1.25</v>
      </c>
      <c r="M1456">
        <v>58.08</v>
      </c>
      <c r="N1456" s="1">
        <v>45643.748458958333</v>
      </c>
      <c r="O1456" t="s">
        <v>128</v>
      </c>
      <c r="P1456">
        <v>58.08</v>
      </c>
      <c r="Q1456" t="s">
        <v>66</v>
      </c>
      <c r="R1456" t="s">
        <v>92</v>
      </c>
      <c r="S1456" t="s">
        <v>46</v>
      </c>
      <c r="T1456" t="s">
        <v>97</v>
      </c>
      <c r="U1456" t="s">
        <v>49</v>
      </c>
      <c r="V1456" t="s">
        <v>48</v>
      </c>
      <c r="W1456" t="s">
        <v>128</v>
      </c>
      <c r="X1456">
        <f>YEAR(Table1[[#This Row],[BookingDate]])</f>
        <v>2024</v>
      </c>
      <c r="Y1456" t="str">
        <f>TEXT(Table1[[#This Row],[BookingDate]],"mmm")</f>
        <v>Dec</v>
      </c>
      <c r="Z1456" t="str">
        <f>TEXT(Table1[[#This Row],[BookingDate]],"mmm-yyy")</f>
        <v>Dec-2024</v>
      </c>
      <c r="AA1456" t="str">
        <f>IF(Table1[[#This Row],[ResolutionHours]]="","Pending",IF(Table1[[#This Row],[ResolutionHours]]&lt;=4,"0-4 Hours",IF(Table1[[#This Row],[ResolutionHours]]&lt;=8,"5-8 Hours",IF(Table1[[#This Row],[ResolutionHours]]&lt;=24,"9-24 Hours",IF(Table1[[#This Row],[ResolutionHours]]&lt;=48,"25-48 Hours","48+ Hours")))))</f>
        <v>48+ Hours</v>
      </c>
      <c r="AB1456">
        <f>IF(Table1[[#This Row],[ResolutionHours]]="","",Table1[[#This Row],[ResolutionHours]]-Table1[[#This Row],[SLATargetHours]])</f>
        <v>34.08</v>
      </c>
    </row>
    <row r="1457" spans="1:28" x14ac:dyDescent="0.25">
      <c r="A1457" t="s">
        <v>899</v>
      </c>
      <c r="B1457" t="s">
        <v>35</v>
      </c>
      <c r="C1457" s="1">
        <v>45641.543807870366</v>
      </c>
      <c r="D1457" t="s">
        <v>36</v>
      </c>
      <c r="E1457" t="s">
        <v>52</v>
      </c>
      <c r="F1457" t="s">
        <v>95</v>
      </c>
      <c r="G1457" t="s">
        <v>39</v>
      </c>
      <c r="H1457" t="s">
        <v>40</v>
      </c>
      <c r="I1457" t="s">
        <v>73</v>
      </c>
      <c r="J1457" t="s">
        <v>113</v>
      </c>
      <c r="K1457">
        <v>48</v>
      </c>
      <c r="L1457">
        <v>5.3</v>
      </c>
      <c r="M1457">
        <v>12.16</v>
      </c>
      <c r="N1457" s="1">
        <v>45642.050304201388</v>
      </c>
      <c r="O1457" t="s">
        <v>43</v>
      </c>
      <c r="P1457">
        <v>12.16</v>
      </c>
      <c r="Q1457" t="s">
        <v>66</v>
      </c>
      <c r="R1457" t="s">
        <v>59</v>
      </c>
      <c r="S1457" t="s">
        <v>46</v>
      </c>
      <c r="T1457" t="s">
        <v>100</v>
      </c>
      <c r="U1457" t="s">
        <v>49</v>
      </c>
      <c r="V1457" t="s">
        <v>49</v>
      </c>
      <c r="W1457" t="s">
        <v>43</v>
      </c>
      <c r="X1457">
        <f>YEAR(Table1[[#This Row],[BookingDate]])</f>
        <v>2024</v>
      </c>
      <c r="Y1457" t="str">
        <f>TEXT(Table1[[#This Row],[BookingDate]],"mmm")</f>
        <v>Dec</v>
      </c>
      <c r="Z1457" t="str">
        <f>TEXT(Table1[[#This Row],[BookingDate]],"mmm-yyy")</f>
        <v>Dec-2024</v>
      </c>
      <c r="AA1457" t="str">
        <f>IF(Table1[[#This Row],[ResolutionHours]]="","Pending",IF(Table1[[#This Row],[ResolutionHours]]&lt;=4,"0-4 Hours",IF(Table1[[#This Row],[ResolutionHours]]&lt;=8,"5-8 Hours",IF(Table1[[#This Row],[ResolutionHours]]&lt;=24,"9-24 Hours",IF(Table1[[#This Row],[ResolutionHours]]&lt;=48,"25-48 Hours","48+ Hours")))))</f>
        <v>9-24 Hours</v>
      </c>
      <c r="AB1457">
        <f>IF(Table1[[#This Row],[ResolutionHours]]="","",Table1[[#This Row],[ResolutionHours]]-Table1[[#This Row],[SLATargetHours]])</f>
        <v>-35.840000000000003</v>
      </c>
    </row>
    <row r="1458" spans="1:28" x14ac:dyDescent="0.25">
      <c r="A1458" t="s">
        <v>1651</v>
      </c>
      <c r="B1458" t="s">
        <v>1116</v>
      </c>
      <c r="C1458" s="1">
        <v>45641.588043981479</v>
      </c>
      <c r="D1458" t="s">
        <v>87</v>
      </c>
      <c r="E1458" t="s">
        <v>1140</v>
      </c>
      <c r="F1458" t="s">
        <v>95</v>
      </c>
      <c r="G1458" t="s">
        <v>1118</v>
      </c>
      <c r="H1458" t="s">
        <v>40</v>
      </c>
      <c r="I1458" t="s">
        <v>64</v>
      </c>
      <c r="J1458" t="s">
        <v>118</v>
      </c>
      <c r="K1458">
        <v>72</v>
      </c>
      <c r="L1458">
        <v>13.53</v>
      </c>
      <c r="M1458">
        <v>20.84</v>
      </c>
      <c r="N1458" s="1">
        <v>45642.456485995368</v>
      </c>
      <c r="O1458" t="s">
        <v>43</v>
      </c>
      <c r="P1458">
        <v>20.84</v>
      </c>
      <c r="Q1458" t="s">
        <v>44</v>
      </c>
      <c r="R1458" t="s">
        <v>92</v>
      </c>
      <c r="S1458" t="s">
        <v>68</v>
      </c>
      <c r="T1458" t="s">
        <v>121</v>
      </c>
      <c r="U1458" t="s">
        <v>49</v>
      </c>
      <c r="V1458" t="s">
        <v>49</v>
      </c>
      <c r="W1458" t="s">
        <v>43</v>
      </c>
      <c r="X1458">
        <f>YEAR(Table1[[#This Row],[BookingDate]])</f>
        <v>2024</v>
      </c>
      <c r="Y1458" t="str">
        <f>TEXT(Table1[[#This Row],[BookingDate]],"mmm")</f>
        <v>Dec</v>
      </c>
      <c r="Z1458" t="str">
        <f>TEXT(Table1[[#This Row],[BookingDate]],"mmm-yyy")</f>
        <v>Dec-2024</v>
      </c>
      <c r="AA1458" t="str">
        <f>IF(Table1[[#This Row],[ResolutionHours]]="","Pending",IF(Table1[[#This Row],[ResolutionHours]]&lt;=4,"0-4 Hours",IF(Table1[[#This Row],[ResolutionHours]]&lt;=8,"5-8 Hours",IF(Table1[[#This Row],[ResolutionHours]]&lt;=24,"9-24 Hours",IF(Table1[[#This Row],[ResolutionHours]]&lt;=48,"25-48 Hours","48+ Hours")))))</f>
        <v>9-24 Hours</v>
      </c>
      <c r="AB1458">
        <f>IF(Table1[[#This Row],[ResolutionHours]]="","",Table1[[#This Row],[ResolutionHours]]-Table1[[#This Row],[SLATargetHours]])</f>
        <v>-51.16</v>
      </c>
    </row>
    <row r="1459" spans="1:28" x14ac:dyDescent="0.25">
      <c r="A1459" t="s">
        <v>2647</v>
      </c>
      <c r="B1459" t="s">
        <v>2126</v>
      </c>
      <c r="C1459" s="1">
        <v>45641.992858796293</v>
      </c>
      <c r="D1459" t="s">
        <v>36</v>
      </c>
      <c r="E1459" t="s">
        <v>2127</v>
      </c>
      <c r="F1459" t="s">
        <v>72</v>
      </c>
      <c r="G1459" t="s">
        <v>2128</v>
      </c>
      <c r="H1459" t="s">
        <v>63</v>
      </c>
      <c r="I1459" t="s">
        <v>41</v>
      </c>
      <c r="J1459" t="s">
        <v>160</v>
      </c>
      <c r="K1459">
        <v>48</v>
      </c>
      <c r="L1459">
        <v>5.76</v>
      </c>
      <c r="N1459" s="1"/>
      <c r="O1459" t="s">
        <v>57</v>
      </c>
      <c r="P1459">
        <v>9120.17</v>
      </c>
      <c r="Q1459" t="s">
        <v>44</v>
      </c>
      <c r="R1459" t="s">
        <v>59</v>
      </c>
      <c r="S1459" t="s">
        <v>60</v>
      </c>
      <c r="T1459" t="s">
        <v>69</v>
      </c>
      <c r="U1459" t="s">
        <v>49</v>
      </c>
      <c r="V1459" t="s">
        <v>49</v>
      </c>
      <c r="W1459" t="s">
        <v>57</v>
      </c>
      <c r="X1459">
        <f>YEAR(Table1[[#This Row],[BookingDate]])</f>
        <v>2024</v>
      </c>
      <c r="Y1459" t="str">
        <f>TEXT(Table1[[#This Row],[BookingDate]],"mmm")</f>
        <v>Dec</v>
      </c>
      <c r="Z1459" t="str">
        <f>TEXT(Table1[[#This Row],[BookingDate]],"mmm-yyy")</f>
        <v>Dec-2024</v>
      </c>
      <c r="AA1459" t="str">
        <f>IF(Table1[[#This Row],[ResolutionHours]]="","Pending",IF(Table1[[#This Row],[ResolutionHours]]&lt;=4,"0-4 Hours",IF(Table1[[#This Row],[ResolutionHours]]&lt;=8,"5-8 Hours",IF(Table1[[#This Row],[ResolutionHours]]&lt;=24,"9-24 Hours",IF(Table1[[#This Row],[ResolutionHours]]&lt;=48,"25-48 Hours","48+ Hours")))))</f>
        <v>Pending</v>
      </c>
      <c r="AB1459" t="str">
        <f>IF(Table1[[#This Row],[ResolutionHours]]="","",Table1[[#This Row],[ResolutionHours]]-Table1[[#This Row],[SLATargetHours]])</f>
        <v/>
      </c>
    </row>
    <row r="1460" spans="1:28" x14ac:dyDescent="0.25">
      <c r="A1460" t="s">
        <v>882</v>
      </c>
      <c r="B1460" t="s">
        <v>35</v>
      </c>
      <c r="C1460" s="1">
        <v>45642.41914351852</v>
      </c>
      <c r="D1460" t="s">
        <v>108</v>
      </c>
      <c r="E1460" t="s">
        <v>102</v>
      </c>
      <c r="F1460" t="s">
        <v>53</v>
      </c>
      <c r="G1460" t="s">
        <v>39</v>
      </c>
      <c r="H1460" t="s">
        <v>54</v>
      </c>
      <c r="I1460" t="s">
        <v>73</v>
      </c>
      <c r="J1460" t="s">
        <v>88</v>
      </c>
      <c r="K1460">
        <v>4</v>
      </c>
      <c r="L1460">
        <v>0.33</v>
      </c>
      <c r="N1460" s="1"/>
      <c r="O1460" t="s">
        <v>57</v>
      </c>
      <c r="P1460">
        <v>9109.94</v>
      </c>
      <c r="Q1460" t="s">
        <v>111</v>
      </c>
      <c r="R1460" t="s">
        <v>45</v>
      </c>
      <c r="S1460" t="s">
        <v>60</v>
      </c>
      <c r="T1460" t="s">
        <v>75</v>
      </c>
      <c r="U1460" t="s">
        <v>49</v>
      </c>
      <c r="V1460" t="s">
        <v>49</v>
      </c>
      <c r="W1460" t="s">
        <v>57</v>
      </c>
      <c r="X1460">
        <f>YEAR(Table1[[#This Row],[BookingDate]])</f>
        <v>2024</v>
      </c>
      <c r="Y1460" t="str">
        <f>TEXT(Table1[[#This Row],[BookingDate]],"mmm")</f>
        <v>Dec</v>
      </c>
      <c r="Z1460" t="str">
        <f>TEXT(Table1[[#This Row],[BookingDate]],"mmm-yyy")</f>
        <v>Dec-2024</v>
      </c>
      <c r="AA1460" t="str">
        <f>IF(Table1[[#This Row],[ResolutionHours]]="","Pending",IF(Table1[[#This Row],[ResolutionHours]]&lt;=4,"0-4 Hours",IF(Table1[[#This Row],[ResolutionHours]]&lt;=8,"5-8 Hours",IF(Table1[[#This Row],[ResolutionHours]]&lt;=24,"9-24 Hours",IF(Table1[[#This Row],[ResolutionHours]]&lt;=48,"25-48 Hours","48+ Hours")))))</f>
        <v>Pending</v>
      </c>
      <c r="AB1460" t="str">
        <f>IF(Table1[[#This Row],[ResolutionHours]]="","",Table1[[#This Row],[ResolutionHours]]-Table1[[#This Row],[SLATargetHours]])</f>
        <v/>
      </c>
    </row>
    <row r="1461" spans="1:28" x14ac:dyDescent="0.25">
      <c r="A1461" t="s">
        <v>1837</v>
      </c>
      <c r="B1461" t="s">
        <v>1116</v>
      </c>
      <c r="C1461" s="1">
        <v>45643.341666666667</v>
      </c>
      <c r="D1461" t="s">
        <v>87</v>
      </c>
      <c r="E1461" t="s">
        <v>1120</v>
      </c>
      <c r="F1461" t="s">
        <v>53</v>
      </c>
      <c r="G1461" t="s">
        <v>1118</v>
      </c>
      <c r="H1461" t="s">
        <v>136</v>
      </c>
      <c r="I1461" t="s">
        <v>73</v>
      </c>
      <c r="J1461" t="s">
        <v>74</v>
      </c>
      <c r="K1461">
        <v>72</v>
      </c>
      <c r="L1461">
        <v>7.09</v>
      </c>
      <c r="N1461" s="1"/>
      <c r="O1461" t="s">
        <v>57</v>
      </c>
      <c r="P1461">
        <v>9087.7999999999993</v>
      </c>
      <c r="Q1461" t="s">
        <v>58</v>
      </c>
      <c r="R1461" t="s">
        <v>45</v>
      </c>
      <c r="S1461" t="s">
        <v>79</v>
      </c>
      <c r="T1461" t="s">
        <v>61</v>
      </c>
      <c r="U1461" t="s">
        <v>49</v>
      </c>
      <c r="V1461" t="s">
        <v>49</v>
      </c>
      <c r="W1461" t="s">
        <v>57</v>
      </c>
      <c r="X1461">
        <f>YEAR(Table1[[#This Row],[BookingDate]])</f>
        <v>2024</v>
      </c>
      <c r="Y1461" t="str">
        <f>TEXT(Table1[[#This Row],[BookingDate]],"mmm")</f>
        <v>Dec</v>
      </c>
      <c r="Z1461" t="str">
        <f>TEXT(Table1[[#This Row],[BookingDate]],"mmm-yyy")</f>
        <v>Dec-2024</v>
      </c>
      <c r="AA1461" t="str">
        <f>IF(Table1[[#This Row],[ResolutionHours]]="","Pending",IF(Table1[[#This Row],[ResolutionHours]]&lt;=4,"0-4 Hours",IF(Table1[[#This Row],[ResolutionHours]]&lt;=8,"5-8 Hours",IF(Table1[[#This Row],[ResolutionHours]]&lt;=24,"9-24 Hours",IF(Table1[[#This Row],[ResolutionHours]]&lt;=48,"25-48 Hours","48+ Hours")))))</f>
        <v>Pending</v>
      </c>
      <c r="AB1461" t="str">
        <f>IF(Table1[[#This Row],[ResolutionHours]]="","",Table1[[#This Row],[ResolutionHours]]-Table1[[#This Row],[SLATargetHours]])</f>
        <v/>
      </c>
    </row>
    <row r="1462" spans="1:28" x14ac:dyDescent="0.25">
      <c r="A1462" t="s">
        <v>758</v>
      </c>
      <c r="B1462" t="s">
        <v>35</v>
      </c>
      <c r="C1462" s="1">
        <v>45643.54550925926</v>
      </c>
      <c r="D1462" t="s">
        <v>87</v>
      </c>
      <c r="E1462" t="s">
        <v>123</v>
      </c>
      <c r="F1462" t="s">
        <v>126</v>
      </c>
      <c r="G1462" t="s">
        <v>39</v>
      </c>
      <c r="H1462" t="s">
        <v>54</v>
      </c>
      <c r="I1462" t="s">
        <v>55</v>
      </c>
      <c r="J1462" t="s">
        <v>120</v>
      </c>
      <c r="K1462">
        <v>72</v>
      </c>
      <c r="L1462">
        <v>5.53</v>
      </c>
      <c r="N1462" s="1"/>
      <c r="O1462" t="s">
        <v>57</v>
      </c>
      <c r="P1462">
        <v>9082.91</v>
      </c>
      <c r="Q1462" t="s">
        <v>58</v>
      </c>
      <c r="R1462" t="s">
        <v>92</v>
      </c>
      <c r="S1462" t="s">
        <v>68</v>
      </c>
      <c r="T1462" t="s">
        <v>97</v>
      </c>
      <c r="U1462" t="s">
        <v>49</v>
      </c>
      <c r="V1462" t="s">
        <v>49</v>
      </c>
      <c r="W1462" t="s">
        <v>57</v>
      </c>
      <c r="X1462">
        <f>YEAR(Table1[[#This Row],[BookingDate]])</f>
        <v>2024</v>
      </c>
      <c r="Y1462" t="str">
        <f>TEXT(Table1[[#This Row],[BookingDate]],"mmm")</f>
        <v>Dec</v>
      </c>
      <c r="Z1462" t="str">
        <f>TEXT(Table1[[#This Row],[BookingDate]],"mmm-yyy")</f>
        <v>Dec-2024</v>
      </c>
      <c r="AA1462" t="str">
        <f>IF(Table1[[#This Row],[ResolutionHours]]="","Pending",IF(Table1[[#This Row],[ResolutionHours]]&lt;=4,"0-4 Hours",IF(Table1[[#This Row],[ResolutionHours]]&lt;=8,"5-8 Hours",IF(Table1[[#This Row],[ResolutionHours]]&lt;=24,"9-24 Hours",IF(Table1[[#This Row],[ResolutionHours]]&lt;=48,"25-48 Hours","48+ Hours")))))</f>
        <v>Pending</v>
      </c>
      <c r="AB1462" t="str">
        <f>IF(Table1[[#This Row],[ResolutionHours]]="","",Table1[[#This Row],[ResolutionHours]]-Table1[[#This Row],[SLATargetHours]])</f>
        <v/>
      </c>
    </row>
    <row r="1463" spans="1:28" x14ac:dyDescent="0.25">
      <c r="A1463" t="s">
        <v>1477</v>
      </c>
      <c r="B1463" t="s">
        <v>1116</v>
      </c>
      <c r="C1463" s="1">
        <v>45643.814513888887</v>
      </c>
      <c r="D1463" t="s">
        <v>36</v>
      </c>
      <c r="E1463" t="s">
        <v>1134</v>
      </c>
      <c r="F1463" t="s">
        <v>130</v>
      </c>
      <c r="G1463" t="s">
        <v>1118</v>
      </c>
      <c r="H1463" t="s">
        <v>40</v>
      </c>
      <c r="I1463" t="s">
        <v>41</v>
      </c>
      <c r="J1463" t="s">
        <v>113</v>
      </c>
      <c r="K1463">
        <v>48</v>
      </c>
      <c r="L1463">
        <v>1.69</v>
      </c>
      <c r="M1463">
        <v>44.62</v>
      </c>
      <c r="N1463" s="1">
        <v>45645.673537997682</v>
      </c>
      <c r="O1463" t="s">
        <v>43</v>
      </c>
      <c r="P1463">
        <v>44.62</v>
      </c>
      <c r="Q1463" t="s">
        <v>58</v>
      </c>
      <c r="R1463" t="s">
        <v>45</v>
      </c>
      <c r="S1463" t="s">
        <v>46</v>
      </c>
      <c r="T1463" t="s">
        <v>85</v>
      </c>
      <c r="U1463" t="s">
        <v>49</v>
      </c>
      <c r="V1463" t="s">
        <v>49</v>
      </c>
      <c r="W1463" t="s">
        <v>43</v>
      </c>
      <c r="X1463">
        <f>YEAR(Table1[[#This Row],[BookingDate]])</f>
        <v>2024</v>
      </c>
      <c r="Y1463" t="str">
        <f>TEXT(Table1[[#This Row],[BookingDate]],"mmm")</f>
        <v>Dec</v>
      </c>
      <c r="Z1463" t="str">
        <f>TEXT(Table1[[#This Row],[BookingDate]],"mmm-yyy")</f>
        <v>Dec-2024</v>
      </c>
      <c r="AA1463" t="str">
        <f>IF(Table1[[#This Row],[ResolutionHours]]="","Pending",IF(Table1[[#This Row],[ResolutionHours]]&lt;=4,"0-4 Hours",IF(Table1[[#This Row],[ResolutionHours]]&lt;=8,"5-8 Hours",IF(Table1[[#This Row],[ResolutionHours]]&lt;=24,"9-24 Hours",IF(Table1[[#This Row],[ResolutionHours]]&lt;=48,"25-48 Hours","48+ Hours")))))</f>
        <v>25-48 Hours</v>
      </c>
      <c r="AB1463">
        <f>IF(Table1[[#This Row],[ResolutionHours]]="","",Table1[[#This Row],[ResolutionHours]]-Table1[[#This Row],[SLATargetHours]])</f>
        <v>-3.3800000000000026</v>
      </c>
    </row>
    <row r="1464" spans="1:28" x14ac:dyDescent="0.25">
      <c r="A1464" t="s">
        <v>3045</v>
      </c>
      <c r="B1464" t="s">
        <v>2126</v>
      </c>
      <c r="C1464" s="1">
        <v>45643.86619212963</v>
      </c>
      <c r="D1464" t="s">
        <v>36</v>
      </c>
      <c r="E1464" t="s">
        <v>2163</v>
      </c>
      <c r="F1464" t="s">
        <v>38</v>
      </c>
      <c r="G1464" t="s">
        <v>2128</v>
      </c>
      <c r="H1464" t="s">
        <v>54</v>
      </c>
      <c r="I1464" t="s">
        <v>82</v>
      </c>
      <c r="J1464" t="s">
        <v>132</v>
      </c>
      <c r="K1464">
        <v>48</v>
      </c>
      <c r="L1464">
        <v>1.35</v>
      </c>
      <c r="N1464" s="1"/>
      <c r="O1464" t="s">
        <v>57</v>
      </c>
      <c r="P1464">
        <v>9075.2099999999991</v>
      </c>
      <c r="Q1464" t="s">
        <v>44</v>
      </c>
      <c r="R1464" t="s">
        <v>114</v>
      </c>
      <c r="S1464" t="s">
        <v>96</v>
      </c>
      <c r="T1464" t="s">
        <v>115</v>
      </c>
      <c r="U1464" t="s">
        <v>49</v>
      </c>
      <c r="V1464" t="s">
        <v>49</v>
      </c>
      <c r="W1464" t="s">
        <v>57</v>
      </c>
      <c r="X1464">
        <f>YEAR(Table1[[#This Row],[BookingDate]])</f>
        <v>2024</v>
      </c>
      <c r="Y1464" t="str">
        <f>TEXT(Table1[[#This Row],[BookingDate]],"mmm")</f>
        <v>Dec</v>
      </c>
      <c r="Z1464" t="str">
        <f>TEXT(Table1[[#This Row],[BookingDate]],"mmm-yyy")</f>
        <v>Dec-2024</v>
      </c>
      <c r="AA1464" t="str">
        <f>IF(Table1[[#This Row],[ResolutionHours]]="","Pending",IF(Table1[[#This Row],[ResolutionHours]]&lt;=4,"0-4 Hours",IF(Table1[[#This Row],[ResolutionHours]]&lt;=8,"5-8 Hours",IF(Table1[[#This Row],[ResolutionHours]]&lt;=24,"9-24 Hours",IF(Table1[[#This Row],[ResolutionHours]]&lt;=48,"25-48 Hours","48+ Hours")))))</f>
        <v>Pending</v>
      </c>
      <c r="AB1464" t="str">
        <f>IF(Table1[[#This Row],[ResolutionHours]]="","",Table1[[#This Row],[ResolutionHours]]-Table1[[#This Row],[SLATargetHours]])</f>
        <v/>
      </c>
    </row>
    <row r="1465" spans="1:28" x14ac:dyDescent="0.25">
      <c r="A1465" t="s">
        <v>2836</v>
      </c>
      <c r="B1465" t="s">
        <v>2126</v>
      </c>
      <c r="C1465" s="1">
        <v>45643.986689814818</v>
      </c>
      <c r="D1465" t="s">
        <v>87</v>
      </c>
      <c r="E1465" t="s">
        <v>2138</v>
      </c>
      <c r="F1465" t="s">
        <v>126</v>
      </c>
      <c r="G1465" t="s">
        <v>2128</v>
      </c>
      <c r="H1465" t="s">
        <v>40</v>
      </c>
      <c r="I1465" t="s">
        <v>41</v>
      </c>
      <c r="J1465" t="s">
        <v>42</v>
      </c>
      <c r="K1465">
        <v>72</v>
      </c>
      <c r="L1465">
        <v>9.57</v>
      </c>
      <c r="M1465">
        <v>56.86</v>
      </c>
      <c r="N1465" s="1">
        <v>45646.355755578697</v>
      </c>
      <c r="O1465" t="s">
        <v>43</v>
      </c>
      <c r="P1465">
        <v>56.86</v>
      </c>
      <c r="Q1465" t="s">
        <v>58</v>
      </c>
      <c r="R1465" t="s">
        <v>114</v>
      </c>
      <c r="S1465" t="s">
        <v>46</v>
      </c>
      <c r="T1465" t="s">
        <v>61</v>
      </c>
      <c r="U1465" t="s">
        <v>49</v>
      </c>
      <c r="V1465" t="s">
        <v>49</v>
      </c>
      <c r="W1465" t="s">
        <v>43</v>
      </c>
      <c r="X1465">
        <f>YEAR(Table1[[#This Row],[BookingDate]])</f>
        <v>2024</v>
      </c>
      <c r="Y1465" t="str">
        <f>TEXT(Table1[[#This Row],[BookingDate]],"mmm")</f>
        <v>Dec</v>
      </c>
      <c r="Z1465" t="str">
        <f>TEXT(Table1[[#This Row],[BookingDate]],"mmm-yyy")</f>
        <v>Dec-2024</v>
      </c>
      <c r="AA1465" t="str">
        <f>IF(Table1[[#This Row],[ResolutionHours]]="","Pending",IF(Table1[[#This Row],[ResolutionHours]]&lt;=4,"0-4 Hours",IF(Table1[[#This Row],[ResolutionHours]]&lt;=8,"5-8 Hours",IF(Table1[[#This Row],[ResolutionHours]]&lt;=24,"9-24 Hours",IF(Table1[[#This Row],[ResolutionHours]]&lt;=48,"25-48 Hours","48+ Hours")))))</f>
        <v>48+ Hours</v>
      </c>
      <c r="AB1465">
        <f>IF(Table1[[#This Row],[ResolutionHours]]="","",Table1[[#This Row],[ResolutionHours]]-Table1[[#This Row],[SLATargetHours]])</f>
        <v>-15.14</v>
      </c>
    </row>
    <row r="1466" spans="1:28" x14ac:dyDescent="0.25">
      <c r="A1466" t="s">
        <v>390</v>
      </c>
      <c r="B1466" t="s">
        <v>35</v>
      </c>
      <c r="C1466" s="1">
        <v>45644.563796296286</v>
      </c>
      <c r="D1466" t="s">
        <v>36</v>
      </c>
      <c r="E1466" t="s">
        <v>77</v>
      </c>
      <c r="F1466" t="s">
        <v>72</v>
      </c>
      <c r="G1466" t="s">
        <v>39</v>
      </c>
      <c r="H1466" t="s">
        <v>136</v>
      </c>
      <c r="I1466" t="s">
        <v>55</v>
      </c>
      <c r="J1466" t="s">
        <v>106</v>
      </c>
      <c r="K1466">
        <v>48</v>
      </c>
      <c r="L1466">
        <v>2.89</v>
      </c>
      <c r="N1466" s="1"/>
      <c r="O1466" t="s">
        <v>57</v>
      </c>
      <c r="P1466">
        <v>9058.4699999999993</v>
      </c>
      <c r="Q1466" t="s">
        <v>66</v>
      </c>
      <c r="R1466" t="s">
        <v>114</v>
      </c>
      <c r="S1466" t="s">
        <v>96</v>
      </c>
      <c r="T1466" t="s">
        <v>69</v>
      </c>
      <c r="U1466" t="s">
        <v>49</v>
      </c>
      <c r="V1466" t="s">
        <v>49</v>
      </c>
      <c r="W1466" t="s">
        <v>57</v>
      </c>
      <c r="X1466">
        <f>YEAR(Table1[[#This Row],[BookingDate]])</f>
        <v>2024</v>
      </c>
      <c r="Y1466" t="str">
        <f>TEXT(Table1[[#This Row],[BookingDate]],"mmm")</f>
        <v>Dec</v>
      </c>
      <c r="Z1466" t="str">
        <f>TEXT(Table1[[#This Row],[BookingDate]],"mmm-yyy")</f>
        <v>Dec-2024</v>
      </c>
      <c r="AA1466" t="str">
        <f>IF(Table1[[#This Row],[ResolutionHours]]="","Pending",IF(Table1[[#This Row],[ResolutionHours]]&lt;=4,"0-4 Hours",IF(Table1[[#This Row],[ResolutionHours]]&lt;=8,"5-8 Hours",IF(Table1[[#This Row],[ResolutionHours]]&lt;=24,"9-24 Hours",IF(Table1[[#This Row],[ResolutionHours]]&lt;=48,"25-48 Hours","48+ Hours")))))</f>
        <v>Pending</v>
      </c>
      <c r="AB1466" t="str">
        <f>IF(Table1[[#This Row],[ResolutionHours]]="","",Table1[[#This Row],[ResolutionHours]]-Table1[[#This Row],[SLATargetHours]])</f>
        <v/>
      </c>
    </row>
    <row r="1467" spans="1:28" x14ac:dyDescent="0.25">
      <c r="A1467" t="s">
        <v>1815</v>
      </c>
      <c r="B1467" t="s">
        <v>1116</v>
      </c>
      <c r="C1467" s="1">
        <v>45644.677233796298</v>
      </c>
      <c r="D1467" t="s">
        <v>104</v>
      </c>
      <c r="E1467" t="s">
        <v>1117</v>
      </c>
      <c r="F1467" t="s">
        <v>53</v>
      </c>
      <c r="G1467" t="s">
        <v>1118</v>
      </c>
      <c r="H1467" t="s">
        <v>40</v>
      </c>
      <c r="I1467" t="s">
        <v>73</v>
      </c>
      <c r="J1467" t="s">
        <v>120</v>
      </c>
      <c r="K1467">
        <v>8</v>
      </c>
      <c r="L1467">
        <v>0.75</v>
      </c>
      <c r="M1467">
        <v>2.78</v>
      </c>
      <c r="N1467" s="1">
        <v>45644.793014456023</v>
      </c>
      <c r="O1467" t="s">
        <v>43</v>
      </c>
      <c r="P1467">
        <v>2.78</v>
      </c>
      <c r="Q1467" t="s">
        <v>58</v>
      </c>
      <c r="R1467" t="s">
        <v>67</v>
      </c>
      <c r="S1467" t="s">
        <v>60</v>
      </c>
      <c r="T1467" t="s">
        <v>85</v>
      </c>
      <c r="U1467" t="s">
        <v>49</v>
      </c>
      <c r="V1467" t="s">
        <v>49</v>
      </c>
      <c r="W1467" t="s">
        <v>43</v>
      </c>
      <c r="X1467">
        <f>YEAR(Table1[[#This Row],[BookingDate]])</f>
        <v>2024</v>
      </c>
      <c r="Y1467" t="str">
        <f>TEXT(Table1[[#This Row],[BookingDate]],"mmm")</f>
        <v>Dec</v>
      </c>
      <c r="Z1467" t="str">
        <f>TEXT(Table1[[#This Row],[BookingDate]],"mmm-yyy")</f>
        <v>Dec-2024</v>
      </c>
      <c r="AA1467" t="str">
        <f>IF(Table1[[#This Row],[ResolutionHours]]="","Pending",IF(Table1[[#This Row],[ResolutionHours]]&lt;=4,"0-4 Hours",IF(Table1[[#This Row],[ResolutionHours]]&lt;=8,"5-8 Hours",IF(Table1[[#This Row],[ResolutionHours]]&lt;=24,"9-24 Hours",IF(Table1[[#This Row],[ResolutionHours]]&lt;=48,"25-48 Hours","48+ Hours")))))</f>
        <v>0-4 Hours</v>
      </c>
      <c r="AB1467">
        <f>IF(Table1[[#This Row],[ResolutionHours]]="","",Table1[[#This Row],[ResolutionHours]]-Table1[[#This Row],[SLATargetHours]])</f>
        <v>-5.2200000000000006</v>
      </c>
    </row>
    <row r="1468" spans="1:28" x14ac:dyDescent="0.25">
      <c r="A1468" t="s">
        <v>2062</v>
      </c>
      <c r="B1468" t="s">
        <v>1116</v>
      </c>
      <c r="C1468" s="1">
        <v>45644.846956018519</v>
      </c>
      <c r="D1468" t="s">
        <v>87</v>
      </c>
      <c r="E1468" t="s">
        <v>1129</v>
      </c>
      <c r="F1468" t="s">
        <v>53</v>
      </c>
      <c r="G1468" t="s">
        <v>1118</v>
      </c>
      <c r="H1468" t="s">
        <v>40</v>
      </c>
      <c r="I1468" t="s">
        <v>82</v>
      </c>
      <c r="J1468" t="s">
        <v>42</v>
      </c>
      <c r="K1468">
        <v>72</v>
      </c>
      <c r="L1468">
        <v>4.01</v>
      </c>
      <c r="M1468">
        <v>127.81</v>
      </c>
      <c r="N1468" s="1">
        <v>45650.172293483804</v>
      </c>
      <c r="O1468" t="s">
        <v>128</v>
      </c>
      <c r="P1468">
        <v>127.81</v>
      </c>
      <c r="Q1468" t="s">
        <v>44</v>
      </c>
      <c r="R1468" t="s">
        <v>45</v>
      </c>
      <c r="S1468" t="s">
        <v>68</v>
      </c>
      <c r="T1468" t="s">
        <v>47</v>
      </c>
      <c r="U1468" t="s">
        <v>49</v>
      </c>
      <c r="V1468" t="s">
        <v>49</v>
      </c>
      <c r="W1468" t="s">
        <v>128</v>
      </c>
      <c r="X1468">
        <f>YEAR(Table1[[#This Row],[BookingDate]])</f>
        <v>2024</v>
      </c>
      <c r="Y1468" t="str">
        <f>TEXT(Table1[[#This Row],[BookingDate]],"mmm")</f>
        <v>Dec</v>
      </c>
      <c r="Z1468" t="str">
        <f>TEXT(Table1[[#This Row],[BookingDate]],"mmm-yyy")</f>
        <v>Dec-2024</v>
      </c>
      <c r="AA1468" t="str">
        <f>IF(Table1[[#This Row],[ResolutionHours]]="","Pending",IF(Table1[[#This Row],[ResolutionHours]]&lt;=4,"0-4 Hours",IF(Table1[[#This Row],[ResolutionHours]]&lt;=8,"5-8 Hours",IF(Table1[[#This Row],[ResolutionHours]]&lt;=24,"9-24 Hours",IF(Table1[[#This Row],[ResolutionHours]]&lt;=48,"25-48 Hours","48+ Hours")))))</f>
        <v>48+ Hours</v>
      </c>
      <c r="AB1468">
        <f>IF(Table1[[#This Row],[ResolutionHours]]="","",Table1[[#This Row],[ResolutionHours]]-Table1[[#This Row],[SLATargetHours]])</f>
        <v>55.81</v>
      </c>
    </row>
    <row r="1469" spans="1:28" x14ac:dyDescent="0.25">
      <c r="A1469" t="s">
        <v>2357</v>
      </c>
      <c r="B1469" t="s">
        <v>2126</v>
      </c>
      <c r="C1469" s="1">
        <v>45644.946979166663</v>
      </c>
      <c r="D1469" t="s">
        <v>36</v>
      </c>
      <c r="E1469" t="s">
        <v>2136</v>
      </c>
      <c r="F1469" t="s">
        <v>126</v>
      </c>
      <c r="G1469" t="s">
        <v>2128</v>
      </c>
      <c r="H1469" t="s">
        <v>54</v>
      </c>
      <c r="I1469" t="s">
        <v>41</v>
      </c>
      <c r="J1469" t="s">
        <v>152</v>
      </c>
      <c r="K1469">
        <v>48</v>
      </c>
      <c r="L1469">
        <v>2.31</v>
      </c>
      <c r="N1469" s="1"/>
      <c r="O1469" t="s">
        <v>57</v>
      </c>
      <c r="P1469">
        <v>9049.27</v>
      </c>
      <c r="Q1469" t="s">
        <v>44</v>
      </c>
      <c r="R1469" t="s">
        <v>114</v>
      </c>
      <c r="S1469" t="s">
        <v>68</v>
      </c>
      <c r="T1469" t="s">
        <v>100</v>
      </c>
      <c r="U1469" t="s">
        <v>49</v>
      </c>
      <c r="V1469" t="s">
        <v>49</v>
      </c>
      <c r="W1469" t="s">
        <v>57</v>
      </c>
      <c r="X1469">
        <f>YEAR(Table1[[#This Row],[BookingDate]])</f>
        <v>2024</v>
      </c>
      <c r="Y1469" t="str">
        <f>TEXT(Table1[[#This Row],[BookingDate]],"mmm")</f>
        <v>Dec</v>
      </c>
      <c r="Z1469" t="str">
        <f>TEXT(Table1[[#This Row],[BookingDate]],"mmm-yyy")</f>
        <v>Dec-2024</v>
      </c>
      <c r="AA1469" t="str">
        <f>IF(Table1[[#This Row],[ResolutionHours]]="","Pending",IF(Table1[[#This Row],[ResolutionHours]]&lt;=4,"0-4 Hours",IF(Table1[[#This Row],[ResolutionHours]]&lt;=8,"5-8 Hours",IF(Table1[[#This Row],[ResolutionHours]]&lt;=24,"9-24 Hours",IF(Table1[[#This Row],[ResolutionHours]]&lt;=48,"25-48 Hours","48+ Hours")))))</f>
        <v>Pending</v>
      </c>
      <c r="AB1469" t="str">
        <f>IF(Table1[[#This Row],[ResolutionHours]]="","",Table1[[#This Row],[ResolutionHours]]-Table1[[#This Row],[SLATargetHours]])</f>
        <v/>
      </c>
    </row>
    <row r="1470" spans="1:28" x14ac:dyDescent="0.25">
      <c r="A1470" t="s">
        <v>2735</v>
      </c>
      <c r="B1470" t="s">
        <v>2126</v>
      </c>
      <c r="C1470" s="1">
        <v>45645.205474537041</v>
      </c>
      <c r="D1470" t="s">
        <v>51</v>
      </c>
      <c r="E1470" t="s">
        <v>2130</v>
      </c>
      <c r="F1470" t="s">
        <v>90</v>
      </c>
      <c r="G1470" t="s">
        <v>2128</v>
      </c>
      <c r="H1470" t="s">
        <v>54</v>
      </c>
      <c r="I1470" t="s">
        <v>64</v>
      </c>
      <c r="J1470" t="s">
        <v>157</v>
      </c>
      <c r="K1470">
        <v>24</v>
      </c>
      <c r="L1470">
        <v>1.58</v>
      </c>
      <c r="N1470" s="1"/>
      <c r="O1470" t="s">
        <v>57</v>
      </c>
      <c r="P1470">
        <v>9043.07</v>
      </c>
      <c r="Q1470" t="s">
        <v>58</v>
      </c>
      <c r="R1470" t="s">
        <v>92</v>
      </c>
      <c r="S1470" t="s">
        <v>79</v>
      </c>
      <c r="T1470" t="s">
        <v>93</v>
      </c>
      <c r="U1470" t="s">
        <v>49</v>
      </c>
      <c r="V1470" t="s">
        <v>49</v>
      </c>
      <c r="W1470" t="s">
        <v>57</v>
      </c>
      <c r="X1470">
        <f>YEAR(Table1[[#This Row],[BookingDate]])</f>
        <v>2024</v>
      </c>
      <c r="Y1470" t="str">
        <f>TEXT(Table1[[#This Row],[BookingDate]],"mmm")</f>
        <v>Dec</v>
      </c>
      <c r="Z1470" t="str">
        <f>TEXT(Table1[[#This Row],[BookingDate]],"mmm-yyy")</f>
        <v>Dec-2024</v>
      </c>
      <c r="AA1470" t="str">
        <f>IF(Table1[[#This Row],[ResolutionHours]]="","Pending",IF(Table1[[#This Row],[ResolutionHours]]&lt;=4,"0-4 Hours",IF(Table1[[#This Row],[ResolutionHours]]&lt;=8,"5-8 Hours",IF(Table1[[#This Row],[ResolutionHours]]&lt;=24,"9-24 Hours",IF(Table1[[#This Row],[ResolutionHours]]&lt;=48,"25-48 Hours","48+ Hours")))))</f>
        <v>Pending</v>
      </c>
      <c r="AB1470" t="str">
        <f>IF(Table1[[#This Row],[ResolutionHours]]="","",Table1[[#This Row],[ResolutionHours]]-Table1[[#This Row],[SLATargetHours]])</f>
        <v/>
      </c>
    </row>
    <row r="1471" spans="1:28" x14ac:dyDescent="0.25">
      <c r="A1471" t="s">
        <v>2259</v>
      </c>
      <c r="B1471" t="s">
        <v>2126</v>
      </c>
      <c r="C1471" s="1">
        <v>45645.795104166667</v>
      </c>
      <c r="D1471" t="s">
        <v>51</v>
      </c>
      <c r="E1471" t="s">
        <v>2134</v>
      </c>
      <c r="F1471" t="s">
        <v>53</v>
      </c>
      <c r="G1471" t="s">
        <v>2128</v>
      </c>
      <c r="H1471" t="s">
        <v>40</v>
      </c>
      <c r="I1471" t="s">
        <v>55</v>
      </c>
      <c r="J1471" t="s">
        <v>106</v>
      </c>
      <c r="K1471">
        <v>24</v>
      </c>
      <c r="L1471">
        <v>2.2400000000000002</v>
      </c>
      <c r="M1471">
        <v>19</v>
      </c>
      <c r="N1471" s="1">
        <v>45646.586841898148</v>
      </c>
      <c r="O1471" t="s">
        <v>43</v>
      </c>
      <c r="P1471">
        <v>19</v>
      </c>
      <c r="Q1471" t="s">
        <v>66</v>
      </c>
      <c r="R1471" t="s">
        <v>114</v>
      </c>
      <c r="S1471" t="s">
        <v>68</v>
      </c>
      <c r="T1471" t="s">
        <v>47</v>
      </c>
      <c r="U1471" t="s">
        <v>49</v>
      </c>
      <c r="V1471" t="s">
        <v>49</v>
      </c>
      <c r="W1471" t="s">
        <v>43</v>
      </c>
      <c r="X1471">
        <f>YEAR(Table1[[#This Row],[BookingDate]])</f>
        <v>2024</v>
      </c>
      <c r="Y1471" t="str">
        <f>TEXT(Table1[[#This Row],[BookingDate]],"mmm")</f>
        <v>Dec</v>
      </c>
      <c r="Z1471" t="str">
        <f>TEXT(Table1[[#This Row],[BookingDate]],"mmm-yyy")</f>
        <v>Dec-2024</v>
      </c>
      <c r="AA1471" t="str">
        <f>IF(Table1[[#This Row],[ResolutionHours]]="","Pending",IF(Table1[[#This Row],[ResolutionHours]]&lt;=4,"0-4 Hours",IF(Table1[[#This Row],[ResolutionHours]]&lt;=8,"5-8 Hours",IF(Table1[[#This Row],[ResolutionHours]]&lt;=24,"9-24 Hours",IF(Table1[[#This Row],[ResolutionHours]]&lt;=48,"25-48 Hours","48+ Hours")))))</f>
        <v>9-24 Hours</v>
      </c>
      <c r="AB1471">
        <f>IF(Table1[[#This Row],[ResolutionHours]]="","",Table1[[#This Row],[ResolutionHours]]-Table1[[#This Row],[SLATargetHours]])</f>
        <v>-5</v>
      </c>
    </row>
    <row r="1472" spans="1:28" x14ac:dyDescent="0.25">
      <c r="A1472" t="s">
        <v>2982</v>
      </c>
      <c r="B1472" t="s">
        <v>2126</v>
      </c>
      <c r="C1472" s="1">
        <v>45645.953298611108</v>
      </c>
      <c r="D1472" t="s">
        <v>36</v>
      </c>
      <c r="E1472" t="s">
        <v>2163</v>
      </c>
      <c r="F1472" t="s">
        <v>38</v>
      </c>
      <c r="G1472" t="s">
        <v>2128</v>
      </c>
      <c r="H1472" t="s">
        <v>63</v>
      </c>
      <c r="I1472" t="s">
        <v>46</v>
      </c>
      <c r="J1472" t="s">
        <v>42</v>
      </c>
      <c r="K1472">
        <v>48</v>
      </c>
      <c r="L1472">
        <v>3.93</v>
      </c>
      <c r="N1472" s="1"/>
      <c r="O1472" t="s">
        <v>57</v>
      </c>
      <c r="P1472">
        <v>9025.1200000000008</v>
      </c>
      <c r="Q1472" t="s">
        <v>58</v>
      </c>
      <c r="R1472" t="s">
        <v>114</v>
      </c>
      <c r="S1472" t="s">
        <v>46</v>
      </c>
      <c r="T1472" t="s">
        <v>75</v>
      </c>
      <c r="U1472" t="s">
        <v>49</v>
      </c>
      <c r="V1472" t="s">
        <v>49</v>
      </c>
      <c r="W1472" t="s">
        <v>57</v>
      </c>
      <c r="X1472">
        <f>YEAR(Table1[[#This Row],[BookingDate]])</f>
        <v>2024</v>
      </c>
      <c r="Y1472" t="str">
        <f>TEXT(Table1[[#This Row],[BookingDate]],"mmm")</f>
        <v>Dec</v>
      </c>
      <c r="Z1472" t="str">
        <f>TEXT(Table1[[#This Row],[BookingDate]],"mmm-yyy")</f>
        <v>Dec-2024</v>
      </c>
      <c r="AA1472" t="str">
        <f>IF(Table1[[#This Row],[ResolutionHours]]="","Pending",IF(Table1[[#This Row],[ResolutionHours]]&lt;=4,"0-4 Hours",IF(Table1[[#This Row],[ResolutionHours]]&lt;=8,"5-8 Hours",IF(Table1[[#This Row],[ResolutionHours]]&lt;=24,"9-24 Hours",IF(Table1[[#This Row],[ResolutionHours]]&lt;=48,"25-48 Hours","48+ Hours")))))</f>
        <v>Pending</v>
      </c>
      <c r="AB1472" t="str">
        <f>IF(Table1[[#This Row],[ResolutionHours]]="","",Table1[[#This Row],[ResolutionHours]]-Table1[[#This Row],[SLATargetHours]])</f>
        <v/>
      </c>
    </row>
    <row r="1473" spans="1:28" x14ac:dyDescent="0.25">
      <c r="A1473" t="s">
        <v>1793</v>
      </c>
      <c r="B1473" t="s">
        <v>1116</v>
      </c>
      <c r="C1473" s="1">
        <v>45645.954907407409</v>
      </c>
      <c r="D1473" t="s">
        <v>51</v>
      </c>
      <c r="E1473" t="s">
        <v>1126</v>
      </c>
      <c r="F1473" t="s">
        <v>72</v>
      </c>
      <c r="G1473" t="s">
        <v>1118</v>
      </c>
      <c r="H1473" t="s">
        <v>40</v>
      </c>
      <c r="I1473" t="s">
        <v>73</v>
      </c>
      <c r="J1473" t="s">
        <v>118</v>
      </c>
      <c r="K1473">
        <v>24</v>
      </c>
      <c r="L1473">
        <v>1.22</v>
      </c>
      <c r="M1473">
        <v>11.8</v>
      </c>
      <c r="N1473" s="1">
        <v>45646.446755428238</v>
      </c>
      <c r="O1473" t="s">
        <v>43</v>
      </c>
      <c r="P1473">
        <v>11.8</v>
      </c>
      <c r="Q1473" t="s">
        <v>58</v>
      </c>
      <c r="R1473" t="s">
        <v>67</v>
      </c>
      <c r="S1473" t="s">
        <v>79</v>
      </c>
      <c r="T1473" t="s">
        <v>47</v>
      </c>
      <c r="U1473" t="s">
        <v>49</v>
      </c>
      <c r="V1473" t="s">
        <v>48</v>
      </c>
      <c r="W1473" t="s">
        <v>43</v>
      </c>
      <c r="X1473">
        <f>YEAR(Table1[[#This Row],[BookingDate]])</f>
        <v>2024</v>
      </c>
      <c r="Y1473" t="str">
        <f>TEXT(Table1[[#This Row],[BookingDate]],"mmm")</f>
        <v>Dec</v>
      </c>
      <c r="Z1473" t="str">
        <f>TEXT(Table1[[#This Row],[BookingDate]],"mmm-yyy")</f>
        <v>Dec-2024</v>
      </c>
      <c r="AA1473" t="str">
        <f>IF(Table1[[#This Row],[ResolutionHours]]="","Pending",IF(Table1[[#This Row],[ResolutionHours]]&lt;=4,"0-4 Hours",IF(Table1[[#This Row],[ResolutionHours]]&lt;=8,"5-8 Hours",IF(Table1[[#This Row],[ResolutionHours]]&lt;=24,"9-24 Hours",IF(Table1[[#This Row],[ResolutionHours]]&lt;=48,"25-48 Hours","48+ Hours")))))</f>
        <v>9-24 Hours</v>
      </c>
      <c r="AB1473">
        <f>IF(Table1[[#This Row],[ResolutionHours]]="","",Table1[[#This Row],[ResolutionHours]]-Table1[[#This Row],[SLATargetHours]])</f>
        <v>-12.2</v>
      </c>
    </row>
    <row r="1474" spans="1:28" x14ac:dyDescent="0.25">
      <c r="A1474" t="s">
        <v>2321</v>
      </c>
      <c r="B1474" t="s">
        <v>2126</v>
      </c>
      <c r="C1474" s="1">
        <v>45646.847280092603</v>
      </c>
      <c r="D1474" t="s">
        <v>36</v>
      </c>
      <c r="E1474" t="s">
        <v>2142</v>
      </c>
      <c r="F1474" t="s">
        <v>95</v>
      </c>
      <c r="G1474" t="s">
        <v>2128</v>
      </c>
      <c r="H1474" t="s">
        <v>109</v>
      </c>
      <c r="I1474" t="s">
        <v>41</v>
      </c>
      <c r="J1474" t="s">
        <v>160</v>
      </c>
      <c r="K1474">
        <v>48</v>
      </c>
      <c r="L1474">
        <v>5.47</v>
      </c>
      <c r="M1474">
        <v>31.15</v>
      </c>
      <c r="N1474" s="1">
        <v>45648.145008414351</v>
      </c>
      <c r="O1474" t="s">
        <v>43</v>
      </c>
      <c r="P1474">
        <v>31.15</v>
      </c>
      <c r="Q1474" t="s">
        <v>58</v>
      </c>
      <c r="R1474" t="s">
        <v>114</v>
      </c>
      <c r="S1474" t="s">
        <v>96</v>
      </c>
      <c r="T1474" t="s">
        <v>47</v>
      </c>
      <c r="U1474" t="s">
        <v>49</v>
      </c>
      <c r="V1474" t="s">
        <v>49</v>
      </c>
      <c r="W1474" t="s">
        <v>43</v>
      </c>
      <c r="X1474">
        <f>YEAR(Table1[[#This Row],[BookingDate]])</f>
        <v>2024</v>
      </c>
      <c r="Y1474" t="str">
        <f>TEXT(Table1[[#This Row],[BookingDate]],"mmm")</f>
        <v>Dec</v>
      </c>
      <c r="Z1474" t="str">
        <f>TEXT(Table1[[#This Row],[BookingDate]],"mmm-yyy")</f>
        <v>Dec-2024</v>
      </c>
      <c r="AA1474" t="str">
        <f>IF(Table1[[#This Row],[ResolutionHours]]="","Pending",IF(Table1[[#This Row],[ResolutionHours]]&lt;=4,"0-4 Hours",IF(Table1[[#This Row],[ResolutionHours]]&lt;=8,"5-8 Hours",IF(Table1[[#This Row],[ResolutionHours]]&lt;=24,"9-24 Hours",IF(Table1[[#This Row],[ResolutionHours]]&lt;=48,"25-48 Hours","48+ Hours")))))</f>
        <v>25-48 Hours</v>
      </c>
      <c r="AB1474">
        <f>IF(Table1[[#This Row],[ResolutionHours]]="","",Table1[[#This Row],[ResolutionHours]]-Table1[[#This Row],[SLATargetHours]])</f>
        <v>-16.850000000000001</v>
      </c>
    </row>
    <row r="1475" spans="1:28" x14ac:dyDescent="0.25">
      <c r="A1475" t="s">
        <v>3016</v>
      </c>
      <c r="B1475" t="s">
        <v>2126</v>
      </c>
      <c r="C1475" s="1">
        <v>45646.979247685187</v>
      </c>
      <c r="D1475" t="s">
        <v>36</v>
      </c>
      <c r="E1475" t="s">
        <v>2153</v>
      </c>
      <c r="F1475" t="s">
        <v>53</v>
      </c>
      <c r="G1475" t="s">
        <v>2128</v>
      </c>
      <c r="H1475" t="s">
        <v>54</v>
      </c>
      <c r="I1475" t="s">
        <v>64</v>
      </c>
      <c r="J1475" t="s">
        <v>83</v>
      </c>
      <c r="K1475">
        <v>48</v>
      </c>
      <c r="L1475">
        <v>4.4000000000000004</v>
      </c>
      <c r="N1475" s="1"/>
      <c r="O1475" t="s">
        <v>57</v>
      </c>
      <c r="P1475">
        <v>9000.5</v>
      </c>
      <c r="Q1475" t="s">
        <v>44</v>
      </c>
      <c r="R1475" t="s">
        <v>59</v>
      </c>
      <c r="S1475" t="s">
        <v>96</v>
      </c>
      <c r="T1475" t="s">
        <v>85</v>
      </c>
      <c r="U1475" t="s">
        <v>49</v>
      </c>
      <c r="V1475" t="s">
        <v>49</v>
      </c>
      <c r="W1475" t="s">
        <v>57</v>
      </c>
      <c r="X1475">
        <f>YEAR(Table1[[#This Row],[BookingDate]])</f>
        <v>2024</v>
      </c>
      <c r="Y1475" t="str">
        <f>TEXT(Table1[[#This Row],[BookingDate]],"mmm")</f>
        <v>Dec</v>
      </c>
      <c r="Z1475" t="str">
        <f>TEXT(Table1[[#This Row],[BookingDate]],"mmm-yyy")</f>
        <v>Dec-2024</v>
      </c>
      <c r="AA1475" t="str">
        <f>IF(Table1[[#This Row],[ResolutionHours]]="","Pending",IF(Table1[[#This Row],[ResolutionHours]]&lt;=4,"0-4 Hours",IF(Table1[[#This Row],[ResolutionHours]]&lt;=8,"5-8 Hours",IF(Table1[[#This Row],[ResolutionHours]]&lt;=24,"9-24 Hours",IF(Table1[[#This Row],[ResolutionHours]]&lt;=48,"25-48 Hours","48+ Hours")))))</f>
        <v>Pending</v>
      </c>
      <c r="AB1475" t="str">
        <f>IF(Table1[[#This Row],[ResolutionHours]]="","",Table1[[#This Row],[ResolutionHours]]-Table1[[#This Row],[SLATargetHours]])</f>
        <v/>
      </c>
    </row>
    <row r="1476" spans="1:28" x14ac:dyDescent="0.25">
      <c r="A1476" t="s">
        <v>2845</v>
      </c>
      <c r="B1476" t="s">
        <v>2126</v>
      </c>
      <c r="C1476" s="1">
        <v>45647.348599537043</v>
      </c>
      <c r="D1476" t="s">
        <v>104</v>
      </c>
      <c r="E1476" t="s">
        <v>2138</v>
      </c>
      <c r="F1476" t="s">
        <v>72</v>
      </c>
      <c r="G1476" t="s">
        <v>2128</v>
      </c>
      <c r="H1476" t="s">
        <v>40</v>
      </c>
      <c r="I1476" t="s">
        <v>46</v>
      </c>
      <c r="J1476" t="s">
        <v>56</v>
      </c>
      <c r="K1476">
        <v>8</v>
      </c>
      <c r="L1476">
        <v>0.56999999999999995</v>
      </c>
      <c r="M1476">
        <v>2.39</v>
      </c>
      <c r="N1476" s="1">
        <v>45647.448375856482</v>
      </c>
      <c r="O1476" t="s">
        <v>43</v>
      </c>
      <c r="P1476">
        <v>2.39</v>
      </c>
      <c r="Q1476" t="s">
        <v>58</v>
      </c>
      <c r="R1476" t="s">
        <v>67</v>
      </c>
      <c r="S1476" t="s">
        <v>60</v>
      </c>
      <c r="T1476" t="s">
        <v>61</v>
      </c>
      <c r="U1476" t="s">
        <v>49</v>
      </c>
      <c r="V1476" t="s">
        <v>48</v>
      </c>
      <c r="W1476" t="s">
        <v>43</v>
      </c>
      <c r="X1476">
        <f>YEAR(Table1[[#This Row],[BookingDate]])</f>
        <v>2024</v>
      </c>
      <c r="Y1476" t="str">
        <f>TEXT(Table1[[#This Row],[BookingDate]],"mmm")</f>
        <v>Dec</v>
      </c>
      <c r="Z1476" t="str">
        <f>TEXT(Table1[[#This Row],[BookingDate]],"mmm-yyy")</f>
        <v>Dec-2024</v>
      </c>
      <c r="AA1476" t="str">
        <f>IF(Table1[[#This Row],[ResolutionHours]]="","Pending",IF(Table1[[#This Row],[ResolutionHours]]&lt;=4,"0-4 Hours",IF(Table1[[#This Row],[ResolutionHours]]&lt;=8,"5-8 Hours",IF(Table1[[#This Row],[ResolutionHours]]&lt;=24,"9-24 Hours",IF(Table1[[#This Row],[ResolutionHours]]&lt;=48,"25-48 Hours","48+ Hours")))))</f>
        <v>0-4 Hours</v>
      </c>
      <c r="AB1476">
        <f>IF(Table1[[#This Row],[ResolutionHours]]="","",Table1[[#This Row],[ResolutionHours]]-Table1[[#This Row],[SLATargetHours]])</f>
        <v>-5.6099999999999994</v>
      </c>
    </row>
    <row r="1477" spans="1:28" x14ac:dyDescent="0.25">
      <c r="A1477" t="s">
        <v>396</v>
      </c>
      <c r="B1477" t="s">
        <v>35</v>
      </c>
      <c r="C1477" s="1">
        <v>45647.747233796297</v>
      </c>
      <c r="D1477" t="s">
        <v>51</v>
      </c>
      <c r="E1477" t="s">
        <v>81</v>
      </c>
      <c r="F1477" t="s">
        <v>95</v>
      </c>
      <c r="G1477" t="s">
        <v>39</v>
      </c>
      <c r="H1477" t="s">
        <v>54</v>
      </c>
      <c r="I1477" t="s">
        <v>73</v>
      </c>
      <c r="J1477" t="s">
        <v>65</v>
      </c>
      <c r="K1477">
        <v>24</v>
      </c>
      <c r="L1477">
        <v>1.36</v>
      </c>
      <c r="N1477" s="1"/>
      <c r="O1477" t="s">
        <v>57</v>
      </c>
      <c r="P1477">
        <v>8982.07</v>
      </c>
      <c r="Q1477" t="s">
        <v>66</v>
      </c>
      <c r="R1477" t="s">
        <v>92</v>
      </c>
      <c r="S1477" t="s">
        <v>79</v>
      </c>
      <c r="T1477" t="s">
        <v>47</v>
      </c>
      <c r="U1477" t="s">
        <v>49</v>
      </c>
      <c r="V1477" t="s">
        <v>49</v>
      </c>
      <c r="W1477" t="s">
        <v>57</v>
      </c>
      <c r="X1477">
        <f>YEAR(Table1[[#This Row],[BookingDate]])</f>
        <v>2024</v>
      </c>
      <c r="Y1477" t="str">
        <f>TEXT(Table1[[#This Row],[BookingDate]],"mmm")</f>
        <v>Dec</v>
      </c>
      <c r="Z1477" t="str">
        <f>TEXT(Table1[[#This Row],[BookingDate]],"mmm-yyy")</f>
        <v>Dec-2024</v>
      </c>
      <c r="AA1477" t="str">
        <f>IF(Table1[[#This Row],[ResolutionHours]]="","Pending",IF(Table1[[#This Row],[ResolutionHours]]&lt;=4,"0-4 Hours",IF(Table1[[#This Row],[ResolutionHours]]&lt;=8,"5-8 Hours",IF(Table1[[#This Row],[ResolutionHours]]&lt;=24,"9-24 Hours",IF(Table1[[#This Row],[ResolutionHours]]&lt;=48,"25-48 Hours","48+ Hours")))))</f>
        <v>Pending</v>
      </c>
      <c r="AB1477" t="str">
        <f>IF(Table1[[#This Row],[ResolutionHours]]="","",Table1[[#This Row],[ResolutionHours]]-Table1[[#This Row],[SLATargetHours]])</f>
        <v/>
      </c>
    </row>
    <row r="1478" spans="1:28" x14ac:dyDescent="0.25">
      <c r="A1478" t="s">
        <v>2513</v>
      </c>
      <c r="B1478" t="s">
        <v>2126</v>
      </c>
      <c r="C1478" s="1">
        <v>45648.195219907408</v>
      </c>
      <c r="D1478" t="s">
        <v>36</v>
      </c>
      <c r="E1478" t="s">
        <v>2134</v>
      </c>
      <c r="F1478" t="s">
        <v>130</v>
      </c>
      <c r="G1478" t="s">
        <v>2128</v>
      </c>
      <c r="H1478" t="s">
        <v>54</v>
      </c>
      <c r="I1478" t="s">
        <v>46</v>
      </c>
      <c r="J1478" t="s">
        <v>160</v>
      </c>
      <c r="K1478">
        <v>48</v>
      </c>
      <c r="L1478">
        <v>2.14</v>
      </c>
      <c r="N1478" s="1"/>
      <c r="O1478" t="s">
        <v>57</v>
      </c>
      <c r="P1478">
        <v>8971.31</v>
      </c>
      <c r="Q1478" t="s">
        <v>44</v>
      </c>
      <c r="R1478" t="s">
        <v>92</v>
      </c>
      <c r="S1478" t="s">
        <v>79</v>
      </c>
      <c r="T1478" t="s">
        <v>93</v>
      </c>
      <c r="U1478" t="s">
        <v>49</v>
      </c>
      <c r="V1478" t="s">
        <v>49</v>
      </c>
      <c r="W1478" t="s">
        <v>57</v>
      </c>
      <c r="X1478">
        <f>YEAR(Table1[[#This Row],[BookingDate]])</f>
        <v>2024</v>
      </c>
      <c r="Y1478" t="str">
        <f>TEXT(Table1[[#This Row],[BookingDate]],"mmm")</f>
        <v>Dec</v>
      </c>
      <c r="Z1478" t="str">
        <f>TEXT(Table1[[#This Row],[BookingDate]],"mmm-yyy")</f>
        <v>Dec-2024</v>
      </c>
      <c r="AA1478" t="str">
        <f>IF(Table1[[#This Row],[ResolutionHours]]="","Pending",IF(Table1[[#This Row],[ResolutionHours]]&lt;=4,"0-4 Hours",IF(Table1[[#This Row],[ResolutionHours]]&lt;=8,"5-8 Hours",IF(Table1[[#This Row],[ResolutionHours]]&lt;=24,"9-24 Hours",IF(Table1[[#This Row],[ResolutionHours]]&lt;=48,"25-48 Hours","48+ Hours")))))</f>
        <v>Pending</v>
      </c>
      <c r="AB1478" t="str">
        <f>IF(Table1[[#This Row],[ResolutionHours]]="","",Table1[[#This Row],[ResolutionHours]]-Table1[[#This Row],[SLATargetHours]])</f>
        <v/>
      </c>
    </row>
    <row r="1479" spans="1:28" x14ac:dyDescent="0.25">
      <c r="A1479" t="s">
        <v>843</v>
      </c>
      <c r="B1479" t="s">
        <v>35</v>
      </c>
      <c r="C1479" s="1">
        <v>45648.869375000002</v>
      </c>
      <c r="D1479" t="s">
        <v>36</v>
      </c>
      <c r="E1479" t="s">
        <v>77</v>
      </c>
      <c r="F1479" t="s">
        <v>95</v>
      </c>
      <c r="G1479" t="s">
        <v>39</v>
      </c>
      <c r="H1479" t="s">
        <v>40</v>
      </c>
      <c r="I1479" t="s">
        <v>55</v>
      </c>
      <c r="J1479" t="s">
        <v>106</v>
      </c>
      <c r="K1479">
        <v>48</v>
      </c>
      <c r="L1479">
        <v>2.27</v>
      </c>
      <c r="M1479">
        <v>33.770000000000003</v>
      </c>
      <c r="N1479" s="1">
        <v>45650.276543726854</v>
      </c>
      <c r="O1479" t="s">
        <v>43</v>
      </c>
      <c r="P1479">
        <v>33.770000000000003</v>
      </c>
      <c r="Q1479" t="s">
        <v>44</v>
      </c>
      <c r="R1479" t="s">
        <v>45</v>
      </c>
      <c r="S1479" t="s">
        <v>68</v>
      </c>
      <c r="T1479" t="s">
        <v>47</v>
      </c>
      <c r="U1479" t="s">
        <v>48</v>
      </c>
      <c r="V1479" t="s">
        <v>49</v>
      </c>
      <c r="W1479" t="s">
        <v>43</v>
      </c>
      <c r="X1479">
        <f>YEAR(Table1[[#This Row],[BookingDate]])</f>
        <v>2024</v>
      </c>
      <c r="Y1479" t="str">
        <f>TEXT(Table1[[#This Row],[BookingDate]],"mmm")</f>
        <v>Dec</v>
      </c>
      <c r="Z1479" t="str">
        <f>TEXT(Table1[[#This Row],[BookingDate]],"mmm-yyy")</f>
        <v>Dec-2024</v>
      </c>
      <c r="AA1479" t="str">
        <f>IF(Table1[[#This Row],[ResolutionHours]]="","Pending",IF(Table1[[#This Row],[ResolutionHours]]&lt;=4,"0-4 Hours",IF(Table1[[#This Row],[ResolutionHours]]&lt;=8,"5-8 Hours",IF(Table1[[#This Row],[ResolutionHours]]&lt;=24,"9-24 Hours",IF(Table1[[#This Row],[ResolutionHours]]&lt;=48,"25-48 Hours","48+ Hours")))))</f>
        <v>25-48 Hours</v>
      </c>
      <c r="AB1479">
        <f>IF(Table1[[#This Row],[ResolutionHours]]="","",Table1[[#This Row],[ResolutionHours]]-Table1[[#This Row],[SLATargetHours]])</f>
        <v>-14.229999999999997</v>
      </c>
    </row>
    <row r="1480" spans="1:28" x14ac:dyDescent="0.25">
      <c r="A1480" t="s">
        <v>558</v>
      </c>
      <c r="B1480" t="s">
        <v>35</v>
      </c>
      <c r="C1480" s="1">
        <v>45649.154930555553</v>
      </c>
      <c r="D1480" t="s">
        <v>36</v>
      </c>
      <c r="E1480" t="s">
        <v>102</v>
      </c>
      <c r="F1480" t="s">
        <v>72</v>
      </c>
      <c r="G1480" t="s">
        <v>39</v>
      </c>
      <c r="H1480" t="s">
        <v>40</v>
      </c>
      <c r="I1480" t="s">
        <v>64</v>
      </c>
      <c r="J1480" t="s">
        <v>160</v>
      </c>
      <c r="K1480">
        <v>48</v>
      </c>
      <c r="L1480">
        <v>5.84</v>
      </c>
      <c r="M1480">
        <v>37.729999999999997</v>
      </c>
      <c r="N1480" s="1">
        <v>45650.727203946757</v>
      </c>
      <c r="O1480" t="s">
        <v>43</v>
      </c>
      <c r="P1480">
        <v>37.729999999999997</v>
      </c>
      <c r="Q1480" t="s">
        <v>66</v>
      </c>
      <c r="R1480" t="s">
        <v>67</v>
      </c>
      <c r="S1480" t="s">
        <v>79</v>
      </c>
      <c r="T1480" t="s">
        <v>47</v>
      </c>
      <c r="U1480" t="s">
        <v>49</v>
      </c>
      <c r="V1480" t="s">
        <v>49</v>
      </c>
      <c r="W1480" t="s">
        <v>43</v>
      </c>
      <c r="X1480">
        <f>YEAR(Table1[[#This Row],[BookingDate]])</f>
        <v>2024</v>
      </c>
      <c r="Y1480" t="str">
        <f>TEXT(Table1[[#This Row],[BookingDate]],"mmm")</f>
        <v>Dec</v>
      </c>
      <c r="Z1480" t="str">
        <f>TEXT(Table1[[#This Row],[BookingDate]],"mmm-yyy")</f>
        <v>Dec-2024</v>
      </c>
      <c r="AA1480" t="str">
        <f>IF(Table1[[#This Row],[ResolutionHours]]="","Pending",IF(Table1[[#This Row],[ResolutionHours]]&lt;=4,"0-4 Hours",IF(Table1[[#This Row],[ResolutionHours]]&lt;=8,"5-8 Hours",IF(Table1[[#This Row],[ResolutionHours]]&lt;=24,"9-24 Hours",IF(Table1[[#This Row],[ResolutionHours]]&lt;=48,"25-48 Hours","48+ Hours")))))</f>
        <v>25-48 Hours</v>
      </c>
      <c r="AB1480">
        <f>IF(Table1[[#This Row],[ResolutionHours]]="","",Table1[[#This Row],[ResolutionHours]]-Table1[[#This Row],[SLATargetHours]])</f>
        <v>-10.270000000000003</v>
      </c>
    </row>
    <row r="1481" spans="1:28" x14ac:dyDescent="0.25">
      <c r="A1481" t="s">
        <v>1984</v>
      </c>
      <c r="B1481" t="s">
        <v>1116</v>
      </c>
      <c r="C1481" s="1">
        <v>45649.346041666657</v>
      </c>
      <c r="D1481" t="s">
        <v>51</v>
      </c>
      <c r="E1481" t="s">
        <v>1129</v>
      </c>
      <c r="F1481" t="s">
        <v>38</v>
      </c>
      <c r="G1481" t="s">
        <v>1118</v>
      </c>
      <c r="H1481" t="s">
        <v>40</v>
      </c>
      <c r="I1481" t="s">
        <v>41</v>
      </c>
      <c r="J1481" t="s">
        <v>74</v>
      </c>
      <c r="K1481">
        <v>24</v>
      </c>
      <c r="L1481">
        <v>1.61</v>
      </c>
      <c r="M1481">
        <v>9.4600000000000009</v>
      </c>
      <c r="N1481" s="1">
        <v>45649.740314270843</v>
      </c>
      <c r="O1481" t="s">
        <v>43</v>
      </c>
      <c r="P1481">
        <v>9.4600000000000009</v>
      </c>
      <c r="Q1481" t="s">
        <v>58</v>
      </c>
      <c r="R1481" t="s">
        <v>67</v>
      </c>
      <c r="S1481" t="s">
        <v>96</v>
      </c>
      <c r="T1481" t="s">
        <v>100</v>
      </c>
      <c r="U1481" t="s">
        <v>49</v>
      </c>
      <c r="V1481" t="s">
        <v>49</v>
      </c>
      <c r="W1481" t="s">
        <v>43</v>
      </c>
      <c r="X1481">
        <f>YEAR(Table1[[#This Row],[BookingDate]])</f>
        <v>2024</v>
      </c>
      <c r="Y1481" t="str">
        <f>TEXT(Table1[[#This Row],[BookingDate]],"mmm")</f>
        <v>Dec</v>
      </c>
      <c r="Z1481" t="str">
        <f>TEXT(Table1[[#This Row],[BookingDate]],"mmm-yyy")</f>
        <v>Dec-2024</v>
      </c>
      <c r="AA1481" t="str">
        <f>IF(Table1[[#This Row],[ResolutionHours]]="","Pending",IF(Table1[[#This Row],[ResolutionHours]]&lt;=4,"0-4 Hours",IF(Table1[[#This Row],[ResolutionHours]]&lt;=8,"5-8 Hours",IF(Table1[[#This Row],[ResolutionHours]]&lt;=24,"9-24 Hours",IF(Table1[[#This Row],[ResolutionHours]]&lt;=48,"25-48 Hours","48+ Hours")))))</f>
        <v>9-24 Hours</v>
      </c>
      <c r="AB1481">
        <f>IF(Table1[[#This Row],[ResolutionHours]]="","",Table1[[#This Row],[ResolutionHours]]-Table1[[#This Row],[SLATargetHours]])</f>
        <v>-14.54</v>
      </c>
    </row>
    <row r="1482" spans="1:28" x14ac:dyDescent="0.25">
      <c r="A1482" t="s">
        <v>2614</v>
      </c>
      <c r="B1482" t="s">
        <v>2126</v>
      </c>
      <c r="C1482" s="1">
        <v>45649.34888888889</v>
      </c>
      <c r="D1482" t="s">
        <v>36</v>
      </c>
      <c r="E1482" t="s">
        <v>2142</v>
      </c>
      <c r="F1482" t="s">
        <v>38</v>
      </c>
      <c r="G1482" t="s">
        <v>2128</v>
      </c>
      <c r="H1482" t="s">
        <v>40</v>
      </c>
      <c r="I1482" t="s">
        <v>82</v>
      </c>
      <c r="J1482" t="s">
        <v>110</v>
      </c>
      <c r="K1482">
        <v>48</v>
      </c>
      <c r="L1482">
        <v>3.26</v>
      </c>
      <c r="M1482">
        <v>13.13</v>
      </c>
      <c r="N1482" s="1">
        <v>45649.895833159717</v>
      </c>
      <c r="O1482" t="s">
        <v>43</v>
      </c>
      <c r="P1482">
        <v>13.13</v>
      </c>
      <c r="Q1482" t="s">
        <v>66</v>
      </c>
      <c r="R1482" t="s">
        <v>45</v>
      </c>
      <c r="S1482" t="s">
        <v>79</v>
      </c>
      <c r="T1482" t="s">
        <v>69</v>
      </c>
      <c r="U1482" t="s">
        <v>49</v>
      </c>
      <c r="V1482" t="s">
        <v>49</v>
      </c>
      <c r="W1482" t="s">
        <v>43</v>
      </c>
      <c r="X1482">
        <f>YEAR(Table1[[#This Row],[BookingDate]])</f>
        <v>2024</v>
      </c>
      <c r="Y1482" t="str">
        <f>TEXT(Table1[[#This Row],[BookingDate]],"mmm")</f>
        <v>Dec</v>
      </c>
      <c r="Z1482" t="str">
        <f>TEXT(Table1[[#This Row],[BookingDate]],"mmm-yyy")</f>
        <v>Dec-2024</v>
      </c>
      <c r="AA1482" t="str">
        <f>IF(Table1[[#This Row],[ResolutionHours]]="","Pending",IF(Table1[[#This Row],[ResolutionHours]]&lt;=4,"0-4 Hours",IF(Table1[[#This Row],[ResolutionHours]]&lt;=8,"5-8 Hours",IF(Table1[[#This Row],[ResolutionHours]]&lt;=24,"9-24 Hours",IF(Table1[[#This Row],[ResolutionHours]]&lt;=48,"25-48 Hours","48+ Hours")))))</f>
        <v>9-24 Hours</v>
      </c>
      <c r="AB1482">
        <f>IF(Table1[[#This Row],[ResolutionHours]]="","",Table1[[#This Row],[ResolutionHours]]-Table1[[#This Row],[SLATargetHours]])</f>
        <v>-34.869999999999997</v>
      </c>
    </row>
    <row r="1483" spans="1:28" x14ac:dyDescent="0.25">
      <c r="A1483" t="s">
        <v>765</v>
      </c>
      <c r="B1483" t="s">
        <v>35</v>
      </c>
      <c r="C1483" s="1">
        <v>45649.643912037027</v>
      </c>
      <c r="D1483" t="s">
        <v>36</v>
      </c>
      <c r="E1483" t="s">
        <v>102</v>
      </c>
      <c r="F1483" t="s">
        <v>53</v>
      </c>
      <c r="G1483" t="s">
        <v>39</v>
      </c>
      <c r="H1483" t="s">
        <v>109</v>
      </c>
      <c r="I1483" t="s">
        <v>55</v>
      </c>
      <c r="J1483" t="s">
        <v>88</v>
      </c>
      <c r="K1483">
        <v>48</v>
      </c>
      <c r="L1483">
        <v>1.63</v>
      </c>
      <c r="M1483">
        <v>19.170000000000002</v>
      </c>
      <c r="N1483" s="1">
        <v>45650.442806076389</v>
      </c>
      <c r="O1483" t="s">
        <v>43</v>
      </c>
      <c r="P1483">
        <v>19.170000000000002</v>
      </c>
      <c r="Q1483" t="s">
        <v>58</v>
      </c>
      <c r="R1483" t="s">
        <v>45</v>
      </c>
      <c r="S1483" t="s">
        <v>46</v>
      </c>
      <c r="T1483" t="s">
        <v>115</v>
      </c>
      <c r="U1483" t="s">
        <v>49</v>
      </c>
      <c r="V1483" t="s">
        <v>48</v>
      </c>
      <c r="W1483" t="s">
        <v>43</v>
      </c>
      <c r="X1483">
        <f>YEAR(Table1[[#This Row],[BookingDate]])</f>
        <v>2024</v>
      </c>
      <c r="Y1483" t="str">
        <f>TEXT(Table1[[#This Row],[BookingDate]],"mmm")</f>
        <v>Dec</v>
      </c>
      <c r="Z1483" t="str">
        <f>TEXT(Table1[[#This Row],[BookingDate]],"mmm-yyy")</f>
        <v>Dec-2024</v>
      </c>
      <c r="AA1483" t="str">
        <f>IF(Table1[[#This Row],[ResolutionHours]]="","Pending",IF(Table1[[#This Row],[ResolutionHours]]&lt;=4,"0-4 Hours",IF(Table1[[#This Row],[ResolutionHours]]&lt;=8,"5-8 Hours",IF(Table1[[#This Row],[ResolutionHours]]&lt;=24,"9-24 Hours",IF(Table1[[#This Row],[ResolutionHours]]&lt;=48,"25-48 Hours","48+ Hours")))))</f>
        <v>9-24 Hours</v>
      </c>
      <c r="AB1483">
        <f>IF(Table1[[#This Row],[ResolutionHours]]="","",Table1[[#This Row],[ResolutionHours]]-Table1[[#This Row],[SLATargetHours]])</f>
        <v>-28.83</v>
      </c>
    </row>
    <row r="1484" spans="1:28" x14ac:dyDescent="0.25">
      <c r="A1484" t="s">
        <v>1371</v>
      </c>
      <c r="B1484" t="s">
        <v>1116</v>
      </c>
      <c r="C1484" s="1">
        <v>45649.824594907397</v>
      </c>
      <c r="D1484" t="s">
        <v>87</v>
      </c>
      <c r="E1484" t="s">
        <v>1126</v>
      </c>
      <c r="F1484" t="s">
        <v>95</v>
      </c>
      <c r="G1484" t="s">
        <v>1118</v>
      </c>
      <c r="H1484" t="s">
        <v>40</v>
      </c>
      <c r="I1484" t="s">
        <v>46</v>
      </c>
      <c r="J1484" t="s">
        <v>113</v>
      </c>
      <c r="K1484">
        <v>72</v>
      </c>
      <c r="L1484">
        <v>2.2200000000000002</v>
      </c>
      <c r="M1484">
        <v>33.549999999999997</v>
      </c>
      <c r="N1484" s="1">
        <v>45651.222571678241</v>
      </c>
      <c r="O1484" t="s">
        <v>43</v>
      </c>
      <c r="P1484">
        <v>33.549999999999997</v>
      </c>
      <c r="Q1484" t="s">
        <v>66</v>
      </c>
      <c r="R1484" t="s">
        <v>45</v>
      </c>
      <c r="S1484" t="s">
        <v>46</v>
      </c>
      <c r="T1484" t="s">
        <v>97</v>
      </c>
      <c r="U1484" t="s">
        <v>49</v>
      </c>
      <c r="V1484" t="s">
        <v>49</v>
      </c>
      <c r="W1484" t="s">
        <v>43</v>
      </c>
      <c r="X1484">
        <f>YEAR(Table1[[#This Row],[BookingDate]])</f>
        <v>2024</v>
      </c>
      <c r="Y1484" t="str">
        <f>TEXT(Table1[[#This Row],[BookingDate]],"mmm")</f>
        <v>Dec</v>
      </c>
      <c r="Z1484" t="str">
        <f>TEXT(Table1[[#This Row],[BookingDate]],"mmm-yyy")</f>
        <v>Dec-2024</v>
      </c>
      <c r="AA1484" t="str">
        <f>IF(Table1[[#This Row],[ResolutionHours]]="","Pending",IF(Table1[[#This Row],[ResolutionHours]]&lt;=4,"0-4 Hours",IF(Table1[[#This Row],[ResolutionHours]]&lt;=8,"5-8 Hours",IF(Table1[[#This Row],[ResolutionHours]]&lt;=24,"9-24 Hours",IF(Table1[[#This Row],[ResolutionHours]]&lt;=48,"25-48 Hours","48+ Hours")))))</f>
        <v>25-48 Hours</v>
      </c>
      <c r="AB1484">
        <f>IF(Table1[[#This Row],[ResolutionHours]]="","",Table1[[#This Row],[ResolutionHours]]-Table1[[#This Row],[SLATargetHours]])</f>
        <v>-38.450000000000003</v>
      </c>
    </row>
    <row r="1485" spans="1:28" x14ac:dyDescent="0.25">
      <c r="A1485" t="s">
        <v>1334</v>
      </c>
      <c r="B1485" t="s">
        <v>1116</v>
      </c>
      <c r="C1485" s="1">
        <v>45649.99422453704</v>
      </c>
      <c r="D1485" t="s">
        <v>36</v>
      </c>
      <c r="E1485" t="s">
        <v>1124</v>
      </c>
      <c r="F1485" t="s">
        <v>38</v>
      </c>
      <c r="G1485" t="s">
        <v>1118</v>
      </c>
      <c r="H1485" t="s">
        <v>40</v>
      </c>
      <c r="I1485" t="s">
        <v>82</v>
      </c>
      <c r="J1485" t="s">
        <v>78</v>
      </c>
      <c r="K1485">
        <v>48</v>
      </c>
      <c r="L1485">
        <v>7.52</v>
      </c>
      <c r="M1485">
        <v>17.920000000000002</v>
      </c>
      <c r="N1485" s="1">
        <v>45650.740704467593</v>
      </c>
      <c r="O1485" t="s">
        <v>43</v>
      </c>
      <c r="P1485">
        <v>17.920000000000002</v>
      </c>
      <c r="Q1485" t="s">
        <v>66</v>
      </c>
      <c r="R1485" t="s">
        <v>59</v>
      </c>
      <c r="S1485" t="s">
        <v>60</v>
      </c>
      <c r="T1485" t="s">
        <v>93</v>
      </c>
      <c r="U1485" t="s">
        <v>49</v>
      </c>
      <c r="V1485" t="s">
        <v>49</v>
      </c>
      <c r="W1485" t="s">
        <v>43</v>
      </c>
      <c r="X1485">
        <f>YEAR(Table1[[#This Row],[BookingDate]])</f>
        <v>2024</v>
      </c>
      <c r="Y1485" t="str">
        <f>TEXT(Table1[[#This Row],[BookingDate]],"mmm")</f>
        <v>Dec</v>
      </c>
      <c r="Z1485" t="str">
        <f>TEXT(Table1[[#This Row],[BookingDate]],"mmm-yyy")</f>
        <v>Dec-2024</v>
      </c>
      <c r="AA1485" t="str">
        <f>IF(Table1[[#This Row],[ResolutionHours]]="","Pending",IF(Table1[[#This Row],[ResolutionHours]]&lt;=4,"0-4 Hours",IF(Table1[[#This Row],[ResolutionHours]]&lt;=8,"5-8 Hours",IF(Table1[[#This Row],[ResolutionHours]]&lt;=24,"9-24 Hours",IF(Table1[[#This Row],[ResolutionHours]]&lt;=48,"25-48 Hours","48+ Hours")))))</f>
        <v>9-24 Hours</v>
      </c>
      <c r="AB1485">
        <f>IF(Table1[[#This Row],[ResolutionHours]]="","",Table1[[#This Row],[ResolutionHours]]-Table1[[#This Row],[SLATargetHours]])</f>
        <v>-30.08</v>
      </c>
    </row>
    <row r="1486" spans="1:28" x14ac:dyDescent="0.25">
      <c r="A1486" t="s">
        <v>1859</v>
      </c>
      <c r="B1486" t="s">
        <v>1116</v>
      </c>
      <c r="C1486" s="1">
        <v>45650.098703703698</v>
      </c>
      <c r="D1486" t="s">
        <v>104</v>
      </c>
      <c r="E1486" t="s">
        <v>1131</v>
      </c>
      <c r="F1486" t="s">
        <v>126</v>
      </c>
      <c r="G1486" t="s">
        <v>1118</v>
      </c>
      <c r="H1486" t="s">
        <v>40</v>
      </c>
      <c r="I1486" t="s">
        <v>73</v>
      </c>
      <c r="J1486" t="s">
        <v>56</v>
      </c>
      <c r="K1486">
        <v>8</v>
      </c>
      <c r="L1486">
        <v>0.21</v>
      </c>
      <c r="M1486">
        <v>9.83</v>
      </c>
      <c r="N1486" s="1">
        <v>45650.508300057867</v>
      </c>
      <c r="O1486" t="s">
        <v>128</v>
      </c>
      <c r="P1486">
        <v>9.83</v>
      </c>
      <c r="Q1486" t="s">
        <v>58</v>
      </c>
      <c r="R1486" t="s">
        <v>59</v>
      </c>
      <c r="S1486" t="s">
        <v>79</v>
      </c>
      <c r="T1486" t="s">
        <v>97</v>
      </c>
      <c r="U1486" t="s">
        <v>49</v>
      </c>
      <c r="V1486" t="s">
        <v>49</v>
      </c>
      <c r="W1486" t="s">
        <v>128</v>
      </c>
      <c r="X1486">
        <f>YEAR(Table1[[#This Row],[BookingDate]])</f>
        <v>2024</v>
      </c>
      <c r="Y1486" t="str">
        <f>TEXT(Table1[[#This Row],[BookingDate]],"mmm")</f>
        <v>Dec</v>
      </c>
      <c r="Z1486" t="str">
        <f>TEXT(Table1[[#This Row],[BookingDate]],"mmm-yyy")</f>
        <v>Dec-2024</v>
      </c>
      <c r="AA1486" t="str">
        <f>IF(Table1[[#This Row],[ResolutionHours]]="","Pending",IF(Table1[[#This Row],[ResolutionHours]]&lt;=4,"0-4 Hours",IF(Table1[[#This Row],[ResolutionHours]]&lt;=8,"5-8 Hours",IF(Table1[[#This Row],[ResolutionHours]]&lt;=24,"9-24 Hours",IF(Table1[[#This Row],[ResolutionHours]]&lt;=48,"25-48 Hours","48+ Hours")))))</f>
        <v>9-24 Hours</v>
      </c>
      <c r="AB1486">
        <f>IF(Table1[[#This Row],[ResolutionHours]]="","",Table1[[#This Row],[ResolutionHours]]-Table1[[#This Row],[SLATargetHours]])</f>
        <v>1.83</v>
      </c>
    </row>
    <row r="1487" spans="1:28" x14ac:dyDescent="0.25">
      <c r="A1487" t="s">
        <v>1627</v>
      </c>
      <c r="B1487" t="s">
        <v>1116</v>
      </c>
      <c r="C1487" s="1">
        <v>45650.216921296298</v>
      </c>
      <c r="D1487" t="s">
        <v>36</v>
      </c>
      <c r="E1487" t="s">
        <v>1134</v>
      </c>
      <c r="F1487" t="s">
        <v>95</v>
      </c>
      <c r="G1487" t="s">
        <v>1118</v>
      </c>
      <c r="H1487" t="s">
        <v>40</v>
      </c>
      <c r="I1487" t="s">
        <v>55</v>
      </c>
      <c r="J1487" t="s">
        <v>106</v>
      </c>
      <c r="K1487">
        <v>48</v>
      </c>
      <c r="L1487">
        <v>0.98</v>
      </c>
      <c r="M1487">
        <v>20.61</v>
      </c>
      <c r="N1487" s="1">
        <v>45651.075660034723</v>
      </c>
      <c r="O1487" t="s">
        <v>43</v>
      </c>
      <c r="P1487">
        <v>20.61</v>
      </c>
      <c r="Q1487" t="s">
        <v>58</v>
      </c>
      <c r="R1487" t="s">
        <v>45</v>
      </c>
      <c r="S1487" t="s">
        <v>68</v>
      </c>
      <c r="T1487" t="s">
        <v>85</v>
      </c>
      <c r="U1487" t="s">
        <v>49</v>
      </c>
      <c r="V1487" t="s">
        <v>49</v>
      </c>
      <c r="W1487" t="s">
        <v>43</v>
      </c>
      <c r="X1487">
        <f>YEAR(Table1[[#This Row],[BookingDate]])</f>
        <v>2024</v>
      </c>
      <c r="Y1487" t="str">
        <f>TEXT(Table1[[#This Row],[BookingDate]],"mmm")</f>
        <v>Dec</v>
      </c>
      <c r="Z1487" t="str">
        <f>TEXT(Table1[[#This Row],[BookingDate]],"mmm-yyy")</f>
        <v>Dec-2024</v>
      </c>
      <c r="AA1487" t="str">
        <f>IF(Table1[[#This Row],[ResolutionHours]]="","Pending",IF(Table1[[#This Row],[ResolutionHours]]&lt;=4,"0-4 Hours",IF(Table1[[#This Row],[ResolutionHours]]&lt;=8,"5-8 Hours",IF(Table1[[#This Row],[ResolutionHours]]&lt;=24,"9-24 Hours",IF(Table1[[#This Row],[ResolutionHours]]&lt;=48,"25-48 Hours","48+ Hours")))))</f>
        <v>9-24 Hours</v>
      </c>
      <c r="AB1487">
        <f>IF(Table1[[#This Row],[ResolutionHours]]="","",Table1[[#This Row],[ResolutionHours]]-Table1[[#This Row],[SLATargetHours]])</f>
        <v>-27.39</v>
      </c>
    </row>
    <row r="1488" spans="1:28" x14ac:dyDescent="0.25">
      <c r="A1488" t="s">
        <v>398</v>
      </c>
      <c r="B1488" t="s">
        <v>35</v>
      </c>
      <c r="C1488" s="1">
        <v>45650.706805555557</v>
      </c>
      <c r="D1488" t="s">
        <v>51</v>
      </c>
      <c r="E1488" t="s">
        <v>81</v>
      </c>
      <c r="F1488" t="s">
        <v>90</v>
      </c>
      <c r="G1488" t="s">
        <v>39</v>
      </c>
      <c r="H1488" t="s">
        <v>136</v>
      </c>
      <c r="I1488" t="s">
        <v>64</v>
      </c>
      <c r="J1488" t="s">
        <v>165</v>
      </c>
      <c r="K1488">
        <v>24</v>
      </c>
      <c r="L1488">
        <v>5.38</v>
      </c>
      <c r="N1488" s="1"/>
      <c r="O1488" t="s">
        <v>57</v>
      </c>
      <c r="P1488">
        <v>8911.0400000000009</v>
      </c>
      <c r="Q1488" t="s">
        <v>66</v>
      </c>
      <c r="R1488" t="s">
        <v>92</v>
      </c>
      <c r="S1488" t="s">
        <v>60</v>
      </c>
      <c r="T1488" t="s">
        <v>115</v>
      </c>
      <c r="U1488" t="s">
        <v>49</v>
      </c>
      <c r="V1488" t="s">
        <v>48</v>
      </c>
      <c r="W1488" t="s">
        <v>57</v>
      </c>
      <c r="X1488">
        <f>YEAR(Table1[[#This Row],[BookingDate]])</f>
        <v>2024</v>
      </c>
      <c r="Y1488" t="str">
        <f>TEXT(Table1[[#This Row],[BookingDate]],"mmm")</f>
        <v>Dec</v>
      </c>
      <c r="Z1488" t="str">
        <f>TEXT(Table1[[#This Row],[BookingDate]],"mmm-yyy")</f>
        <v>Dec-2024</v>
      </c>
      <c r="AA1488" t="str">
        <f>IF(Table1[[#This Row],[ResolutionHours]]="","Pending",IF(Table1[[#This Row],[ResolutionHours]]&lt;=4,"0-4 Hours",IF(Table1[[#This Row],[ResolutionHours]]&lt;=8,"5-8 Hours",IF(Table1[[#This Row],[ResolutionHours]]&lt;=24,"9-24 Hours",IF(Table1[[#This Row],[ResolutionHours]]&lt;=48,"25-48 Hours","48+ Hours")))))</f>
        <v>Pending</v>
      </c>
      <c r="AB1488" t="str">
        <f>IF(Table1[[#This Row],[ResolutionHours]]="","",Table1[[#This Row],[ResolutionHours]]-Table1[[#This Row],[SLATargetHours]])</f>
        <v/>
      </c>
    </row>
    <row r="1489" spans="1:28" x14ac:dyDescent="0.25">
      <c r="A1489" t="s">
        <v>1343</v>
      </c>
      <c r="B1489" t="s">
        <v>1116</v>
      </c>
      <c r="C1489" s="1">
        <v>45651.270266203697</v>
      </c>
      <c r="D1489" t="s">
        <v>87</v>
      </c>
      <c r="E1489" t="s">
        <v>1120</v>
      </c>
      <c r="F1489" t="s">
        <v>90</v>
      </c>
      <c r="G1489" t="s">
        <v>1118</v>
      </c>
      <c r="H1489" t="s">
        <v>40</v>
      </c>
      <c r="I1489" t="s">
        <v>82</v>
      </c>
      <c r="J1489" t="s">
        <v>113</v>
      </c>
      <c r="K1489">
        <v>72</v>
      </c>
      <c r="L1489">
        <v>4.21</v>
      </c>
      <c r="M1489">
        <v>18.670000000000002</v>
      </c>
      <c r="N1489" s="1">
        <v>45652.048274687499</v>
      </c>
      <c r="O1489" t="s">
        <v>43</v>
      </c>
      <c r="P1489">
        <v>18.670000000000002</v>
      </c>
      <c r="Q1489" t="s">
        <v>66</v>
      </c>
      <c r="R1489" t="s">
        <v>67</v>
      </c>
      <c r="S1489" t="s">
        <v>68</v>
      </c>
      <c r="T1489" t="s">
        <v>100</v>
      </c>
      <c r="U1489" t="s">
        <v>49</v>
      </c>
      <c r="V1489" t="s">
        <v>49</v>
      </c>
      <c r="W1489" t="s">
        <v>43</v>
      </c>
      <c r="X1489">
        <f>YEAR(Table1[[#This Row],[BookingDate]])</f>
        <v>2024</v>
      </c>
      <c r="Y1489" t="str">
        <f>TEXT(Table1[[#This Row],[BookingDate]],"mmm")</f>
        <v>Dec</v>
      </c>
      <c r="Z1489" t="str">
        <f>TEXT(Table1[[#This Row],[BookingDate]],"mmm-yyy")</f>
        <v>Dec-2024</v>
      </c>
      <c r="AA1489" t="str">
        <f>IF(Table1[[#This Row],[ResolutionHours]]="","Pending",IF(Table1[[#This Row],[ResolutionHours]]&lt;=4,"0-4 Hours",IF(Table1[[#This Row],[ResolutionHours]]&lt;=8,"5-8 Hours",IF(Table1[[#This Row],[ResolutionHours]]&lt;=24,"9-24 Hours",IF(Table1[[#This Row],[ResolutionHours]]&lt;=48,"25-48 Hours","48+ Hours")))))</f>
        <v>9-24 Hours</v>
      </c>
      <c r="AB1489">
        <f>IF(Table1[[#This Row],[ResolutionHours]]="","",Table1[[#This Row],[ResolutionHours]]-Table1[[#This Row],[SLATargetHours]])</f>
        <v>-53.33</v>
      </c>
    </row>
    <row r="1490" spans="1:28" x14ac:dyDescent="0.25">
      <c r="A1490" t="s">
        <v>832</v>
      </c>
      <c r="B1490" t="s">
        <v>35</v>
      </c>
      <c r="C1490" s="1">
        <v>45651.763993055552</v>
      </c>
      <c r="D1490" t="s">
        <v>36</v>
      </c>
      <c r="E1490" t="s">
        <v>81</v>
      </c>
      <c r="F1490" t="s">
        <v>126</v>
      </c>
      <c r="G1490" t="s">
        <v>39</v>
      </c>
      <c r="H1490" t="s">
        <v>40</v>
      </c>
      <c r="I1490" t="s">
        <v>46</v>
      </c>
      <c r="J1490" t="s">
        <v>132</v>
      </c>
      <c r="K1490">
        <v>48</v>
      </c>
      <c r="L1490">
        <v>0.72</v>
      </c>
      <c r="M1490">
        <v>92.87</v>
      </c>
      <c r="N1490" s="1">
        <v>45655.633598599539</v>
      </c>
      <c r="O1490" t="s">
        <v>128</v>
      </c>
      <c r="P1490">
        <v>92.87</v>
      </c>
      <c r="Q1490" t="s">
        <v>66</v>
      </c>
      <c r="R1490" t="s">
        <v>45</v>
      </c>
      <c r="S1490" t="s">
        <v>96</v>
      </c>
      <c r="T1490" t="s">
        <v>93</v>
      </c>
      <c r="U1490" t="s">
        <v>49</v>
      </c>
      <c r="V1490" t="s">
        <v>49</v>
      </c>
      <c r="W1490" t="s">
        <v>128</v>
      </c>
      <c r="X1490">
        <f>YEAR(Table1[[#This Row],[BookingDate]])</f>
        <v>2024</v>
      </c>
      <c r="Y1490" t="str">
        <f>TEXT(Table1[[#This Row],[BookingDate]],"mmm")</f>
        <v>Dec</v>
      </c>
      <c r="Z1490" t="str">
        <f>TEXT(Table1[[#This Row],[BookingDate]],"mmm-yyy")</f>
        <v>Dec-2024</v>
      </c>
      <c r="AA1490" t="str">
        <f>IF(Table1[[#This Row],[ResolutionHours]]="","Pending",IF(Table1[[#This Row],[ResolutionHours]]&lt;=4,"0-4 Hours",IF(Table1[[#This Row],[ResolutionHours]]&lt;=8,"5-8 Hours",IF(Table1[[#This Row],[ResolutionHours]]&lt;=24,"9-24 Hours",IF(Table1[[#This Row],[ResolutionHours]]&lt;=48,"25-48 Hours","48+ Hours")))))</f>
        <v>48+ Hours</v>
      </c>
      <c r="AB1490">
        <f>IF(Table1[[#This Row],[ResolutionHours]]="","",Table1[[#This Row],[ResolutionHours]]-Table1[[#This Row],[SLATargetHours]])</f>
        <v>44.870000000000005</v>
      </c>
    </row>
    <row r="1491" spans="1:28" x14ac:dyDescent="0.25">
      <c r="A1491" t="s">
        <v>2921</v>
      </c>
      <c r="B1491" t="s">
        <v>2126</v>
      </c>
      <c r="C1491" s="1">
        <v>45652.005729166667</v>
      </c>
      <c r="D1491" t="s">
        <v>87</v>
      </c>
      <c r="E1491" t="s">
        <v>2163</v>
      </c>
      <c r="F1491" t="s">
        <v>130</v>
      </c>
      <c r="G1491" t="s">
        <v>2128</v>
      </c>
      <c r="H1491" t="s">
        <v>54</v>
      </c>
      <c r="I1491" t="s">
        <v>55</v>
      </c>
      <c r="J1491" t="s">
        <v>120</v>
      </c>
      <c r="K1491">
        <v>72</v>
      </c>
      <c r="L1491">
        <v>6.05</v>
      </c>
      <c r="N1491" s="1"/>
      <c r="O1491" t="s">
        <v>57</v>
      </c>
      <c r="P1491">
        <v>8879.86</v>
      </c>
      <c r="Q1491" t="s">
        <v>66</v>
      </c>
      <c r="R1491" t="s">
        <v>114</v>
      </c>
      <c r="S1491" t="s">
        <v>96</v>
      </c>
      <c r="T1491" t="s">
        <v>61</v>
      </c>
      <c r="U1491" t="s">
        <v>49</v>
      </c>
      <c r="V1491" t="s">
        <v>49</v>
      </c>
      <c r="W1491" t="s">
        <v>57</v>
      </c>
      <c r="X1491">
        <f>YEAR(Table1[[#This Row],[BookingDate]])</f>
        <v>2024</v>
      </c>
      <c r="Y1491" t="str">
        <f>TEXT(Table1[[#This Row],[BookingDate]],"mmm")</f>
        <v>Dec</v>
      </c>
      <c r="Z1491" t="str">
        <f>TEXT(Table1[[#This Row],[BookingDate]],"mmm-yyy")</f>
        <v>Dec-2024</v>
      </c>
      <c r="AA1491" t="str">
        <f>IF(Table1[[#This Row],[ResolutionHours]]="","Pending",IF(Table1[[#This Row],[ResolutionHours]]&lt;=4,"0-4 Hours",IF(Table1[[#This Row],[ResolutionHours]]&lt;=8,"5-8 Hours",IF(Table1[[#This Row],[ResolutionHours]]&lt;=24,"9-24 Hours",IF(Table1[[#This Row],[ResolutionHours]]&lt;=48,"25-48 Hours","48+ Hours")))))</f>
        <v>Pending</v>
      </c>
      <c r="AB1491" t="str">
        <f>IF(Table1[[#This Row],[ResolutionHours]]="","",Table1[[#This Row],[ResolutionHours]]-Table1[[#This Row],[SLATargetHours]])</f>
        <v/>
      </c>
    </row>
    <row r="1492" spans="1:28" x14ac:dyDescent="0.25">
      <c r="A1492" t="s">
        <v>349</v>
      </c>
      <c r="B1492" t="s">
        <v>35</v>
      </c>
      <c r="C1492" s="1">
        <v>45652.209293981483</v>
      </c>
      <c r="D1492" t="s">
        <v>36</v>
      </c>
      <c r="E1492" t="s">
        <v>71</v>
      </c>
      <c r="F1492" t="s">
        <v>72</v>
      </c>
      <c r="G1492" t="s">
        <v>39</v>
      </c>
      <c r="H1492" t="s">
        <v>40</v>
      </c>
      <c r="I1492" t="s">
        <v>41</v>
      </c>
      <c r="J1492" t="s">
        <v>99</v>
      </c>
      <c r="K1492">
        <v>48</v>
      </c>
      <c r="L1492">
        <v>0.92</v>
      </c>
      <c r="M1492">
        <v>19.82</v>
      </c>
      <c r="N1492" s="1">
        <v>45653.03492672454</v>
      </c>
      <c r="O1492" t="s">
        <v>43</v>
      </c>
      <c r="P1492">
        <v>19.82</v>
      </c>
      <c r="Q1492" t="s">
        <v>44</v>
      </c>
      <c r="R1492" t="s">
        <v>114</v>
      </c>
      <c r="S1492" t="s">
        <v>96</v>
      </c>
      <c r="T1492" t="s">
        <v>93</v>
      </c>
      <c r="U1492" t="s">
        <v>49</v>
      </c>
      <c r="V1492" t="s">
        <v>49</v>
      </c>
      <c r="W1492" t="s">
        <v>43</v>
      </c>
      <c r="X1492">
        <f>YEAR(Table1[[#This Row],[BookingDate]])</f>
        <v>2024</v>
      </c>
      <c r="Y1492" t="str">
        <f>TEXT(Table1[[#This Row],[BookingDate]],"mmm")</f>
        <v>Dec</v>
      </c>
      <c r="Z1492" t="str">
        <f>TEXT(Table1[[#This Row],[BookingDate]],"mmm-yyy")</f>
        <v>Dec-2024</v>
      </c>
      <c r="AA1492" t="str">
        <f>IF(Table1[[#This Row],[ResolutionHours]]="","Pending",IF(Table1[[#This Row],[ResolutionHours]]&lt;=4,"0-4 Hours",IF(Table1[[#This Row],[ResolutionHours]]&lt;=8,"5-8 Hours",IF(Table1[[#This Row],[ResolutionHours]]&lt;=24,"9-24 Hours",IF(Table1[[#This Row],[ResolutionHours]]&lt;=48,"25-48 Hours","48+ Hours")))))</f>
        <v>9-24 Hours</v>
      </c>
      <c r="AB1492">
        <f>IF(Table1[[#This Row],[ResolutionHours]]="","",Table1[[#This Row],[ResolutionHours]]-Table1[[#This Row],[SLATargetHours]])</f>
        <v>-28.18</v>
      </c>
    </row>
    <row r="1493" spans="1:28" x14ac:dyDescent="0.25">
      <c r="A1493" t="s">
        <v>677</v>
      </c>
      <c r="B1493" t="s">
        <v>35</v>
      </c>
      <c r="C1493" s="1">
        <v>45652.444050925929</v>
      </c>
      <c r="D1493" t="s">
        <v>51</v>
      </c>
      <c r="E1493" t="s">
        <v>77</v>
      </c>
      <c r="F1493" t="s">
        <v>95</v>
      </c>
      <c r="G1493" t="s">
        <v>39</v>
      </c>
      <c r="H1493" t="s">
        <v>54</v>
      </c>
      <c r="I1493" t="s">
        <v>41</v>
      </c>
      <c r="J1493" t="s">
        <v>113</v>
      </c>
      <c r="K1493">
        <v>24</v>
      </c>
      <c r="L1493">
        <v>1.52</v>
      </c>
      <c r="N1493" s="1"/>
      <c r="O1493" t="s">
        <v>57</v>
      </c>
      <c r="P1493">
        <v>8869.34</v>
      </c>
      <c r="Q1493" t="s">
        <v>66</v>
      </c>
      <c r="R1493" t="s">
        <v>114</v>
      </c>
      <c r="S1493" t="s">
        <v>96</v>
      </c>
      <c r="T1493" t="s">
        <v>93</v>
      </c>
      <c r="U1493" t="s">
        <v>49</v>
      </c>
      <c r="V1493" t="s">
        <v>49</v>
      </c>
      <c r="W1493" t="s">
        <v>57</v>
      </c>
      <c r="X1493">
        <f>YEAR(Table1[[#This Row],[BookingDate]])</f>
        <v>2024</v>
      </c>
      <c r="Y1493" t="str">
        <f>TEXT(Table1[[#This Row],[BookingDate]],"mmm")</f>
        <v>Dec</v>
      </c>
      <c r="Z1493" t="str">
        <f>TEXT(Table1[[#This Row],[BookingDate]],"mmm-yyy")</f>
        <v>Dec-2024</v>
      </c>
      <c r="AA1493" t="str">
        <f>IF(Table1[[#This Row],[ResolutionHours]]="","Pending",IF(Table1[[#This Row],[ResolutionHours]]&lt;=4,"0-4 Hours",IF(Table1[[#This Row],[ResolutionHours]]&lt;=8,"5-8 Hours",IF(Table1[[#This Row],[ResolutionHours]]&lt;=24,"9-24 Hours",IF(Table1[[#This Row],[ResolutionHours]]&lt;=48,"25-48 Hours","48+ Hours")))))</f>
        <v>Pending</v>
      </c>
      <c r="AB1493" t="str">
        <f>IF(Table1[[#This Row],[ResolutionHours]]="","",Table1[[#This Row],[ResolutionHours]]-Table1[[#This Row],[SLATargetHours]])</f>
        <v/>
      </c>
    </row>
    <row r="1494" spans="1:28" x14ac:dyDescent="0.25">
      <c r="A1494" t="s">
        <v>2267</v>
      </c>
      <c r="B1494" t="s">
        <v>2126</v>
      </c>
      <c r="C1494" s="1">
        <v>45652.997696759259</v>
      </c>
      <c r="D1494" t="s">
        <v>87</v>
      </c>
      <c r="E1494" t="s">
        <v>2130</v>
      </c>
      <c r="F1494" t="s">
        <v>53</v>
      </c>
      <c r="G1494" t="s">
        <v>2128</v>
      </c>
      <c r="H1494" t="s">
        <v>40</v>
      </c>
      <c r="I1494" t="s">
        <v>73</v>
      </c>
      <c r="J1494" t="s">
        <v>110</v>
      </c>
      <c r="K1494">
        <v>72</v>
      </c>
      <c r="L1494">
        <v>2.76</v>
      </c>
      <c r="M1494">
        <v>190.49</v>
      </c>
      <c r="N1494" s="1">
        <v>45660.934668182868</v>
      </c>
      <c r="O1494" t="s">
        <v>128</v>
      </c>
      <c r="P1494">
        <v>190.49</v>
      </c>
      <c r="Q1494" t="s">
        <v>58</v>
      </c>
      <c r="R1494" t="s">
        <v>67</v>
      </c>
      <c r="S1494" t="s">
        <v>60</v>
      </c>
      <c r="T1494" t="s">
        <v>47</v>
      </c>
      <c r="U1494" t="s">
        <v>49</v>
      </c>
      <c r="V1494" t="s">
        <v>49</v>
      </c>
      <c r="W1494" t="s">
        <v>128</v>
      </c>
      <c r="X1494">
        <f>YEAR(Table1[[#This Row],[BookingDate]])</f>
        <v>2024</v>
      </c>
      <c r="Y1494" t="str">
        <f>TEXT(Table1[[#This Row],[BookingDate]],"mmm")</f>
        <v>Dec</v>
      </c>
      <c r="Z1494" t="str">
        <f>TEXT(Table1[[#This Row],[BookingDate]],"mmm-yyy")</f>
        <v>Dec-2024</v>
      </c>
      <c r="AA1494" t="str">
        <f>IF(Table1[[#This Row],[ResolutionHours]]="","Pending",IF(Table1[[#This Row],[ResolutionHours]]&lt;=4,"0-4 Hours",IF(Table1[[#This Row],[ResolutionHours]]&lt;=8,"5-8 Hours",IF(Table1[[#This Row],[ResolutionHours]]&lt;=24,"9-24 Hours",IF(Table1[[#This Row],[ResolutionHours]]&lt;=48,"25-48 Hours","48+ Hours")))))</f>
        <v>48+ Hours</v>
      </c>
      <c r="AB1494">
        <f>IF(Table1[[#This Row],[ResolutionHours]]="","",Table1[[#This Row],[ResolutionHours]]-Table1[[#This Row],[SLATargetHours]])</f>
        <v>118.49000000000001</v>
      </c>
    </row>
    <row r="1495" spans="1:28" x14ac:dyDescent="0.25">
      <c r="A1495" t="s">
        <v>366</v>
      </c>
      <c r="B1495" t="s">
        <v>35</v>
      </c>
      <c r="C1495" s="1">
        <v>45653.10728009259</v>
      </c>
      <c r="D1495" t="s">
        <v>104</v>
      </c>
      <c r="E1495" t="s">
        <v>105</v>
      </c>
      <c r="F1495" t="s">
        <v>53</v>
      </c>
      <c r="G1495" t="s">
        <v>39</v>
      </c>
      <c r="H1495" t="s">
        <v>40</v>
      </c>
      <c r="I1495" t="s">
        <v>41</v>
      </c>
      <c r="J1495" t="s">
        <v>134</v>
      </c>
      <c r="K1495">
        <v>8</v>
      </c>
      <c r="L1495">
        <v>1.04</v>
      </c>
      <c r="M1495">
        <v>7.19</v>
      </c>
      <c r="N1495" s="1">
        <v>45653.406886990742</v>
      </c>
      <c r="O1495" t="s">
        <v>43</v>
      </c>
      <c r="P1495">
        <v>7.19</v>
      </c>
      <c r="Q1495" t="s">
        <v>58</v>
      </c>
      <c r="R1495" t="s">
        <v>59</v>
      </c>
      <c r="S1495" t="s">
        <v>60</v>
      </c>
      <c r="T1495" t="s">
        <v>121</v>
      </c>
      <c r="U1495" t="s">
        <v>49</v>
      </c>
      <c r="V1495" t="s">
        <v>49</v>
      </c>
      <c r="W1495" t="s">
        <v>43</v>
      </c>
      <c r="X1495">
        <f>YEAR(Table1[[#This Row],[BookingDate]])</f>
        <v>2024</v>
      </c>
      <c r="Y1495" t="str">
        <f>TEXT(Table1[[#This Row],[BookingDate]],"mmm")</f>
        <v>Dec</v>
      </c>
      <c r="Z1495" t="str">
        <f>TEXT(Table1[[#This Row],[BookingDate]],"mmm-yyy")</f>
        <v>Dec-2024</v>
      </c>
      <c r="AA1495" t="str">
        <f>IF(Table1[[#This Row],[ResolutionHours]]="","Pending",IF(Table1[[#This Row],[ResolutionHours]]&lt;=4,"0-4 Hours",IF(Table1[[#This Row],[ResolutionHours]]&lt;=8,"5-8 Hours",IF(Table1[[#This Row],[ResolutionHours]]&lt;=24,"9-24 Hours",IF(Table1[[#This Row],[ResolutionHours]]&lt;=48,"25-48 Hours","48+ Hours")))))</f>
        <v>5-8 Hours</v>
      </c>
      <c r="AB1495">
        <f>IF(Table1[[#This Row],[ResolutionHours]]="","",Table1[[#This Row],[ResolutionHours]]-Table1[[#This Row],[SLATargetHours]])</f>
        <v>-0.80999999999999961</v>
      </c>
    </row>
    <row r="1496" spans="1:28" x14ac:dyDescent="0.25">
      <c r="A1496" t="s">
        <v>2341</v>
      </c>
      <c r="B1496" t="s">
        <v>2126</v>
      </c>
      <c r="C1496" s="1">
        <v>45653.695787037039</v>
      </c>
      <c r="D1496" t="s">
        <v>51</v>
      </c>
      <c r="E1496" t="s">
        <v>2142</v>
      </c>
      <c r="F1496" t="s">
        <v>130</v>
      </c>
      <c r="G1496" t="s">
        <v>2128</v>
      </c>
      <c r="H1496" t="s">
        <v>40</v>
      </c>
      <c r="I1496" t="s">
        <v>64</v>
      </c>
      <c r="J1496" t="s">
        <v>78</v>
      </c>
      <c r="K1496">
        <v>24</v>
      </c>
      <c r="L1496">
        <v>1.24</v>
      </c>
      <c r="M1496">
        <v>23.06</v>
      </c>
      <c r="N1496" s="1">
        <v>45654.656805613427</v>
      </c>
      <c r="O1496" t="s">
        <v>43</v>
      </c>
      <c r="P1496">
        <v>23.06</v>
      </c>
      <c r="Q1496" t="s">
        <v>44</v>
      </c>
      <c r="R1496" t="s">
        <v>114</v>
      </c>
      <c r="S1496" t="s">
        <v>96</v>
      </c>
      <c r="T1496" t="s">
        <v>47</v>
      </c>
      <c r="U1496" t="s">
        <v>49</v>
      </c>
      <c r="V1496" t="s">
        <v>49</v>
      </c>
      <c r="W1496" t="s">
        <v>43</v>
      </c>
      <c r="X1496">
        <f>YEAR(Table1[[#This Row],[BookingDate]])</f>
        <v>2024</v>
      </c>
      <c r="Y1496" t="str">
        <f>TEXT(Table1[[#This Row],[BookingDate]],"mmm")</f>
        <v>Dec</v>
      </c>
      <c r="Z1496" t="str">
        <f>TEXT(Table1[[#This Row],[BookingDate]],"mmm-yyy")</f>
        <v>Dec-2024</v>
      </c>
      <c r="AA1496" t="str">
        <f>IF(Table1[[#This Row],[ResolutionHours]]="","Pending",IF(Table1[[#This Row],[ResolutionHours]]&lt;=4,"0-4 Hours",IF(Table1[[#This Row],[ResolutionHours]]&lt;=8,"5-8 Hours",IF(Table1[[#This Row],[ResolutionHours]]&lt;=24,"9-24 Hours",IF(Table1[[#This Row],[ResolutionHours]]&lt;=48,"25-48 Hours","48+ Hours")))))</f>
        <v>9-24 Hours</v>
      </c>
      <c r="AB1496">
        <f>IF(Table1[[#This Row],[ResolutionHours]]="","",Table1[[#This Row],[ResolutionHours]]-Table1[[#This Row],[SLATargetHours]])</f>
        <v>-0.94000000000000128</v>
      </c>
    </row>
    <row r="1497" spans="1:28" x14ac:dyDescent="0.25">
      <c r="A1497" t="s">
        <v>2169</v>
      </c>
      <c r="B1497" t="s">
        <v>2126</v>
      </c>
      <c r="C1497" s="1">
        <v>45653.775243055563</v>
      </c>
      <c r="D1497" t="s">
        <v>36</v>
      </c>
      <c r="E1497" t="s">
        <v>2142</v>
      </c>
      <c r="F1497" t="s">
        <v>38</v>
      </c>
      <c r="G1497" t="s">
        <v>2128</v>
      </c>
      <c r="H1497" t="s">
        <v>40</v>
      </c>
      <c r="I1497" t="s">
        <v>73</v>
      </c>
      <c r="J1497" t="s">
        <v>152</v>
      </c>
      <c r="K1497">
        <v>48</v>
      </c>
      <c r="L1497">
        <v>2.96</v>
      </c>
      <c r="M1497">
        <v>22.91</v>
      </c>
      <c r="N1497" s="1">
        <v>45654.72981866898</v>
      </c>
      <c r="O1497" t="s">
        <v>43</v>
      </c>
      <c r="P1497">
        <v>22.91</v>
      </c>
      <c r="Q1497" t="s">
        <v>58</v>
      </c>
      <c r="R1497" t="s">
        <v>114</v>
      </c>
      <c r="S1497" t="s">
        <v>79</v>
      </c>
      <c r="T1497" t="s">
        <v>121</v>
      </c>
      <c r="U1497" t="s">
        <v>49</v>
      </c>
      <c r="V1497" t="s">
        <v>49</v>
      </c>
      <c r="W1497" t="s">
        <v>43</v>
      </c>
      <c r="X1497">
        <f>YEAR(Table1[[#This Row],[BookingDate]])</f>
        <v>2024</v>
      </c>
      <c r="Y1497" t="str">
        <f>TEXT(Table1[[#This Row],[BookingDate]],"mmm")</f>
        <v>Dec</v>
      </c>
      <c r="Z1497" t="str">
        <f>TEXT(Table1[[#This Row],[BookingDate]],"mmm-yyy")</f>
        <v>Dec-2024</v>
      </c>
      <c r="AA1497" t="str">
        <f>IF(Table1[[#This Row],[ResolutionHours]]="","Pending",IF(Table1[[#This Row],[ResolutionHours]]&lt;=4,"0-4 Hours",IF(Table1[[#This Row],[ResolutionHours]]&lt;=8,"5-8 Hours",IF(Table1[[#This Row],[ResolutionHours]]&lt;=24,"9-24 Hours",IF(Table1[[#This Row],[ResolutionHours]]&lt;=48,"25-48 Hours","48+ Hours")))))</f>
        <v>9-24 Hours</v>
      </c>
      <c r="AB1497">
        <f>IF(Table1[[#This Row],[ResolutionHours]]="","",Table1[[#This Row],[ResolutionHours]]-Table1[[#This Row],[SLATargetHours]])</f>
        <v>-25.09</v>
      </c>
    </row>
    <row r="1498" spans="1:28" x14ac:dyDescent="0.25">
      <c r="A1498" t="s">
        <v>317</v>
      </c>
      <c r="B1498" t="s">
        <v>35</v>
      </c>
      <c r="C1498" s="1">
        <v>45653.89298611111</v>
      </c>
      <c r="D1498" t="s">
        <v>36</v>
      </c>
      <c r="E1498" t="s">
        <v>123</v>
      </c>
      <c r="F1498" t="s">
        <v>90</v>
      </c>
      <c r="G1498" t="s">
        <v>39</v>
      </c>
      <c r="H1498" t="s">
        <v>40</v>
      </c>
      <c r="I1498" t="s">
        <v>73</v>
      </c>
      <c r="J1498" t="s">
        <v>160</v>
      </c>
      <c r="K1498">
        <v>48</v>
      </c>
      <c r="L1498">
        <v>3.33</v>
      </c>
      <c r="M1498">
        <v>30.15</v>
      </c>
      <c r="N1498" s="1">
        <v>45655.149088831022</v>
      </c>
      <c r="O1498" t="s">
        <v>43</v>
      </c>
      <c r="P1498">
        <v>30.15</v>
      </c>
      <c r="Q1498" t="s">
        <v>44</v>
      </c>
      <c r="R1498" t="s">
        <v>92</v>
      </c>
      <c r="S1498" t="s">
        <v>96</v>
      </c>
      <c r="T1498" t="s">
        <v>61</v>
      </c>
      <c r="U1498" t="s">
        <v>49</v>
      </c>
      <c r="V1498" t="s">
        <v>49</v>
      </c>
      <c r="W1498" t="s">
        <v>43</v>
      </c>
      <c r="X1498">
        <f>YEAR(Table1[[#This Row],[BookingDate]])</f>
        <v>2024</v>
      </c>
      <c r="Y1498" t="str">
        <f>TEXT(Table1[[#This Row],[BookingDate]],"mmm")</f>
        <v>Dec</v>
      </c>
      <c r="Z1498" t="str">
        <f>TEXT(Table1[[#This Row],[BookingDate]],"mmm-yyy")</f>
        <v>Dec-2024</v>
      </c>
      <c r="AA1498" t="str">
        <f>IF(Table1[[#This Row],[ResolutionHours]]="","Pending",IF(Table1[[#This Row],[ResolutionHours]]&lt;=4,"0-4 Hours",IF(Table1[[#This Row],[ResolutionHours]]&lt;=8,"5-8 Hours",IF(Table1[[#This Row],[ResolutionHours]]&lt;=24,"9-24 Hours",IF(Table1[[#This Row],[ResolutionHours]]&lt;=48,"25-48 Hours","48+ Hours")))))</f>
        <v>25-48 Hours</v>
      </c>
      <c r="AB1498">
        <f>IF(Table1[[#This Row],[ResolutionHours]]="","",Table1[[#This Row],[ResolutionHours]]-Table1[[#This Row],[SLATargetHours]])</f>
        <v>-17.850000000000001</v>
      </c>
    </row>
    <row r="1499" spans="1:28" x14ac:dyDescent="0.25">
      <c r="A1499" t="s">
        <v>1640</v>
      </c>
      <c r="B1499" t="s">
        <v>1116</v>
      </c>
      <c r="C1499" s="1">
        <v>45654.151724537027</v>
      </c>
      <c r="D1499" t="s">
        <v>51</v>
      </c>
      <c r="E1499" t="s">
        <v>1120</v>
      </c>
      <c r="F1499" t="s">
        <v>53</v>
      </c>
      <c r="G1499" t="s">
        <v>1118</v>
      </c>
      <c r="H1499" t="s">
        <v>54</v>
      </c>
      <c r="I1499" t="s">
        <v>46</v>
      </c>
      <c r="J1499" t="s">
        <v>78</v>
      </c>
      <c r="K1499">
        <v>24</v>
      </c>
      <c r="L1499">
        <v>2.14</v>
      </c>
      <c r="N1499" s="1"/>
      <c r="O1499" t="s">
        <v>57</v>
      </c>
      <c r="P1499">
        <v>8828.36</v>
      </c>
      <c r="Q1499" t="s">
        <v>66</v>
      </c>
      <c r="R1499" t="s">
        <v>114</v>
      </c>
      <c r="S1499" t="s">
        <v>60</v>
      </c>
      <c r="T1499" t="s">
        <v>93</v>
      </c>
      <c r="U1499" t="s">
        <v>49</v>
      </c>
      <c r="V1499" t="s">
        <v>49</v>
      </c>
      <c r="W1499" t="s">
        <v>57</v>
      </c>
      <c r="X1499">
        <f>YEAR(Table1[[#This Row],[BookingDate]])</f>
        <v>2024</v>
      </c>
      <c r="Y1499" t="str">
        <f>TEXT(Table1[[#This Row],[BookingDate]],"mmm")</f>
        <v>Dec</v>
      </c>
      <c r="Z1499" t="str">
        <f>TEXT(Table1[[#This Row],[BookingDate]],"mmm-yyy")</f>
        <v>Dec-2024</v>
      </c>
      <c r="AA1499" t="str">
        <f>IF(Table1[[#This Row],[ResolutionHours]]="","Pending",IF(Table1[[#This Row],[ResolutionHours]]&lt;=4,"0-4 Hours",IF(Table1[[#This Row],[ResolutionHours]]&lt;=8,"5-8 Hours",IF(Table1[[#This Row],[ResolutionHours]]&lt;=24,"9-24 Hours",IF(Table1[[#This Row],[ResolutionHours]]&lt;=48,"25-48 Hours","48+ Hours")))))</f>
        <v>Pending</v>
      </c>
      <c r="AB1499" t="str">
        <f>IF(Table1[[#This Row],[ResolutionHours]]="","",Table1[[#This Row],[ResolutionHours]]-Table1[[#This Row],[SLATargetHours]])</f>
        <v/>
      </c>
    </row>
    <row r="1500" spans="1:28" x14ac:dyDescent="0.25">
      <c r="A1500" t="s">
        <v>299</v>
      </c>
      <c r="B1500" t="s">
        <v>35</v>
      </c>
      <c r="C1500" s="1">
        <v>45654.302499999998</v>
      </c>
      <c r="D1500" t="s">
        <v>51</v>
      </c>
      <c r="E1500" t="s">
        <v>71</v>
      </c>
      <c r="F1500" t="s">
        <v>53</v>
      </c>
      <c r="G1500" t="s">
        <v>39</v>
      </c>
      <c r="H1500" t="s">
        <v>54</v>
      </c>
      <c r="I1500" t="s">
        <v>41</v>
      </c>
      <c r="J1500" t="s">
        <v>165</v>
      </c>
      <c r="K1500">
        <v>24</v>
      </c>
      <c r="L1500">
        <v>2.37</v>
      </c>
      <c r="N1500" s="1"/>
      <c r="O1500" t="s">
        <v>57</v>
      </c>
      <c r="P1500">
        <v>8824.74</v>
      </c>
      <c r="Q1500" t="s">
        <v>58</v>
      </c>
      <c r="R1500" t="s">
        <v>45</v>
      </c>
      <c r="S1500" t="s">
        <v>60</v>
      </c>
      <c r="T1500" t="s">
        <v>75</v>
      </c>
      <c r="U1500" t="s">
        <v>49</v>
      </c>
      <c r="V1500" t="s">
        <v>49</v>
      </c>
      <c r="W1500" t="s">
        <v>57</v>
      </c>
      <c r="X1500">
        <f>YEAR(Table1[[#This Row],[BookingDate]])</f>
        <v>2024</v>
      </c>
      <c r="Y1500" t="str">
        <f>TEXT(Table1[[#This Row],[BookingDate]],"mmm")</f>
        <v>Dec</v>
      </c>
      <c r="Z1500" t="str">
        <f>TEXT(Table1[[#This Row],[BookingDate]],"mmm-yyy")</f>
        <v>Dec-2024</v>
      </c>
      <c r="AA1500" t="str">
        <f>IF(Table1[[#This Row],[ResolutionHours]]="","Pending",IF(Table1[[#This Row],[ResolutionHours]]&lt;=4,"0-4 Hours",IF(Table1[[#This Row],[ResolutionHours]]&lt;=8,"5-8 Hours",IF(Table1[[#This Row],[ResolutionHours]]&lt;=24,"9-24 Hours",IF(Table1[[#This Row],[ResolutionHours]]&lt;=48,"25-48 Hours","48+ Hours")))))</f>
        <v>Pending</v>
      </c>
      <c r="AB1500" t="str">
        <f>IF(Table1[[#This Row],[ResolutionHours]]="","",Table1[[#This Row],[ResolutionHours]]-Table1[[#This Row],[SLATargetHours]])</f>
        <v/>
      </c>
    </row>
    <row r="1501" spans="1:28" x14ac:dyDescent="0.25">
      <c r="A1501" t="s">
        <v>3072</v>
      </c>
      <c r="B1501" t="s">
        <v>2126</v>
      </c>
      <c r="C1501" s="1">
        <v>45654.644212962958</v>
      </c>
      <c r="D1501" t="s">
        <v>87</v>
      </c>
      <c r="E1501" t="s">
        <v>2153</v>
      </c>
      <c r="F1501" t="s">
        <v>38</v>
      </c>
      <c r="G1501" t="s">
        <v>2128</v>
      </c>
      <c r="H1501" t="s">
        <v>40</v>
      </c>
      <c r="I1501" t="s">
        <v>64</v>
      </c>
      <c r="J1501" t="s">
        <v>113</v>
      </c>
      <c r="K1501">
        <v>72</v>
      </c>
      <c r="L1501">
        <v>5.5</v>
      </c>
      <c r="M1501">
        <v>43.49</v>
      </c>
      <c r="N1501" s="1">
        <v>45656.456305115738</v>
      </c>
      <c r="O1501" t="s">
        <v>43</v>
      </c>
      <c r="P1501">
        <v>43.49</v>
      </c>
      <c r="Q1501" t="s">
        <v>58</v>
      </c>
      <c r="R1501" t="s">
        <v>67</v>
      </c>
      <c r="S1501" t="s">
        <v>96</v>
      </c>
      <c r="T1501" t="s">
        <v>85</v>
      </c>
      <c r="U1501" t="s">
        <v>49</v>
      </c>
      <c r="V1501" t="s">
        <v>49</v>
      </c>
      <c r="W1501" t="s">
        <v>43</v>
      </c>
      <c r="X1501">
        <f>YEAR(Table1[[#This Row],[BookingDate]])</f>
        <v>2024</v>
      </c>
      <c r="Y1501" t="str">
        <f>TEXT(Table1[[#This Row],[BookingDate]],"mmm")</f>
        <v>Dec</v>
      </c>
      <c r="Z1501" t="str">
        <f>TEXT(Table1[[#This Row],[BookingDate]],"mmm-yyy")</f>
        <v>Dec-2024</v>
      </c>
      <c r="AA1501" t="str">
        <f>IF(Table1[[#This Row],[ResolutionHours]]="","Pending",IF(Table1[[#This Row],[ResolutionHours]]&lt;=4,"0-4 Hours",IF(Table1[[#This Row],[ResolutionHours]]&lt;=8,"5-8 Hours",IF(Table1[[#This Row],[ResolutionHours]]&lt;=24,"9-24 Hours",IF(Table1[[#This Row],[ResolutionHours]]&lt;=48,"25-48 Hours","48+ Hours")))))</f>
        <v>25-48 Hours</v>
      </c>
      <c r="AB1501">
        <f>IF(Table1[[#This Row],[ResolutionHours]]="","",Table1[[#This Row],[ResolutionHours]]-Table1[[#This Row],[SLATargetHours]])</f>
        <v>-28.509999999999998</v>
      </c>
    </row>
    <row r="1502" spans="1:28" x14ac:dyDescent="0.25">
      <c r="A1502" t="s">
        <v>297</v>
      </c>
      <c r="B1502" t="s">
        <v>35</v>
      </c>
      <c r="C1502" s="1">
        <v>45655.548275462963</v>
      </c>
      <c r="D1502" t="s">
        <v>51</v>
      </c>
      <c r="E1502" t="s">
        <v>77</v>
      </c>
      <c r="F1502" t="s">
        <v>38</v>
      </c>
      <c r="G1502" t="s">
        <v>39</v>
      </c>
      <c r="H1502" t="s">
        <v>40</v>
      </c>
      <c r="I1502" t="s">
        <v>73</v>
      </c>
      <c r="J1502" t="s">
        <v>120</v>
      </c>
      <c r="K1502">
        <v>24</v>
      </c>
      <c r="L1502">
        <v>4.8099999999999996</v>
      </c>
      <c r="M1502">
        <v>10.37</v>
      </c>
      <c r="N1502" s="1">
        <v>45655.98053483796</v>
      </c>
      <c r="O1502" t="s">
        <v>43</v>
      </c>
      <c r="P1502">
        <v>10.37</v>
      </c>
      <c r="Q1502" t="s">
        <v>58</v>
      </c>
      <c r="R1502" t="s">
        <v>59</v>
      </c>
      <c r="S1502" t="s">
        <v>79</v>
      </c>
      <c r="T1502" t="s">
        <v>61</v>
      </c>
      <c r="U1502" t="s">
        <v>49</v>
      </c>
      <c r="V1502" t="s">
        <v>48</v>
      </c>
      <c r="W1502" t="s">
        <v>43</v>
      </c>
      <c r="X1502">
        <f>YEAR(Table1[[#This Row],[BookingDate]])</f>
        <v>2024</v>
      </c>
      <c r="Y1502" t="str">
        <f>TEXT(Table1[[#This Row],[BookingDate]],"mmm")</f>
        <v>Dec</v>
      </c>
      <c r="Z1502" t="str">
        <f>TEXT(Table1[[#This Row],[BookingDate]],"mmm-yyy")</f>
        <v>Dec-2024</v>
      </c>
      <c r="AA1502" t="str">
        <f>IF(Table1[[#This Row],[ResolutionHours]]="","Pending",IF(Table1[[#This Row],[ResolutionHours]]&lt;=4,"0-4 Hours",IF(Table1[[#This Row],[ResolutionHours]]&lt;=8,"5-8 Hours",IF(Table1[[#This Row],[ResolutionHours]]&lt;=24,"9-24 Hours",IF(Table1[[#This Row],[ResolutionHours]]&lt;=48,"25-48 Hours","48+ Hours")))))</f>
        <v>9-24 Hours</v>
      </c>
      <c r="AB1502">
        <f>IF(Table1[[#This Row],[ResolutionHours]]="","",Table1[[#This Row],[ResolutionHours]]-Table1[[#This Row],[SLATargetHours]])</f>
        <v>-13.63</v>
      </c>
    </row>
    <row r="1503" spans="1:28" x14ac:dyDescent="0.25">
      <c r="A1503" t="s">
        <v>1177</v>
      </c>
      <c r="B1503" t="s">
        <v>1116</v>
      </c>
      <c r="C1503" s="1">
        <v>45655.657754629632</v>
      </c>
      <c r="D1503" t="s">
        <v>87</v>
      </c>
      <c r="E1503" t="s">
        <v>1131</v>
      </c>
      <c r="F1503" t="s">
        <v>95</v>
      </c>
      <c r="G1503" t="s">
        <v>1118</v>
      </c>
      <c r="H1503" t="s">
        <v>40</v>
      </c>
      <c r="I1503" t="s">
        <v>41</v>
      </c>
      <c r="J1503" t="s">
        <v>99</v>
      </c>
      <c r="K1503">
        <v>72</v>
      </c>
      <c r="L1503">
        <v>4.9000000000000004</v>
      </c>
      <c r="M1503">
        <v>70.319999999999993</v>
      </c>
      <c r="N1503" s="1">
        <v>45658.587935497693</v>
      </c>
      <c r="O1503" t="s">
        <v>43</v>
      </c>
      <c r="P1503">
        <v>70.319999999999993</v>
      </c>
      <c r="Q1503" t="s">
        <v>66</v>
      </c>
      <c r="R1503" t="s">
        <v>67</v>
      </c>
      <c r="S1503" t="s">
        <v>79</v>
      </c>
      <c r="T1503" t="s">
        <v>85</v>
      </c>
      <c r="U1503" t="s">
        <v>48</v>
      </c>
      <c r="V1503" t="s">
        <v>49</v>
      </c>
      <c r="W1503" t="s">
        <v>43</v>
      </c>
      <c r="X1503">
        <f>YEAR(Table1[[#This Row],[BookingDate]])</f>
        <v>2024</v>
      </c>
      <c r="Y1503" t="str">
        <f>TEXT(Table1[[#This Row],[BookingDate]],"mmm")</f>
        <v>Dec</v>
      </c>
      <c r="Z1503" t="str">
        <f>TEXT(Table1[[#This Row],[BookingDate]],"mmm-yyy")</f>
        <v>Dec-2024</v>
      </c>
      <c r="AA1503" t="str">
        <f>IF(Table1[[#This Row],[ResolutionHours]]="","Pending",IF(Table1[[#This Row],[ResolutionHours]]&lt;=4,"0-4 Hours",IF(Table1[[#This Row],[ResolutionHours]]&lt;=8,"5-8 Hours",IF(Table1[[#This Row],[ResolutionHours]]&lt;=24,"9-24 Hours",IF(Table1[[#This Row],[ResolutionHours]]&lt;=48,"25-48 Hours","48+ Hours")))))</f>
        <v>48+ Hours</v>
      </c>
      <c r="AB1503">
        <f>IF(Table1[[#This Row],[ResolutionHours]]="","",Table1[[#This Row],[ResolutionHours]]-Table1[[#This Row],[SLATargetHours]])</f>
        <v>-1.6800000000000068</v>
      </c>
    </row>
    <row r="1504" spans="1:28" x14ac:dyDescent="0.25">
      <c r="A1504" t="s">
        <v>2962</v>
      </c>
      <c r="B1504" t="s">
        <v>2126</v>
      </c>
      <c r="C1504" s="1">
        <v>45655.743287037039</v>
      </c>
      <c r="D1504" t="s">
        <v>36</v>
      </c>
      <c r="E1504" t="s">
        <v>2163</v>
      </c>
      <c r="F1504" t="s">
        <v>95</v>
      </c>
      <c r="G1504" t="s">
        <v>2128</v>
      </c>
      <c r="H1504" t="s">
        <v>40</v>
      </c>
      <c r="I1504" t="s">
        <v>73</v>
      </c>
      <c r="J1504" t="s">
        <v>152</v>
      </c>
      <c r="K1504">
        <v>48</v>
      </c>
      <c r="L1504">
        <v>1.4</v>
      </c>
      <c r="M1504">
        <v>24.33</v>
      </c>
      <c r="N1504" s="1">
        <v>45656.756955590281</v>
      </c>
      <c r="O1504" t="s">
        <v>43</v>
      </c>
      <c r="P1504">
        <v>24.33</v>
      </c>
      <c r="Q1504" t="s">
        <v>66</v>
      </c>
      <c r="R1504" t="s">
        <v>45</v>
      </c>
      <c r="S1504" t="s">
        <v>60</v>
      </c>
      <c r="T1504" t="s">
        <v>115</v>
      </c>
      <c r="U1504" t="s">
        <v>49</v>
      </c>
      <c r="V1504" t="s">
        <v>49</v>
      </c>
      <c r="W1504" t="s">
        <v>43</v>
      </c>
      <c r="X1504">
        <f>YEAR(Table1[[#This Row],[BookingDate]])</f>
        <v>2024</v>
      </c>
      <c r="Y1504" t="str">
        <f>TEXT(Table1[[#This Row],[BookingDate]],"mmm")</f>
        <v>Dec</v>
      </c>
      <c r="Z1504" t="str">
        <f>TEXT(Table1[[#This Row],[BookingDate]],"mmm-yyy")</f>
        <v>Dec-2024</v>
      </c>
      <c r="AA1504" t="str">
        <f>IF(Table1[[#This Row],[ResolutionHours]]="","Pending",IF(Table1[[#This Row],[ResolutionHours]]&lt;=4,"0-4 Hours",IF(Table1[[#This Row],[ResolutionHours]]&lt;=8,"5-8 Hours",IF(Table1[[#This Row],[ResolutionHours]]&lt;=24,"9-24 Hours",IF(Table1[[#This Row],[ResolutionHours]]&lt;=48,"25-48 Hours","48+ Hours")))))</f>
        <v>25-48 Hours</v>
      </c>
      <c r="AB1504">
        <f>IF(Table1[[#This Row],[ResolutionHours]]="","",Table1[[#This Row],[ResolutionHours]]-Table1[[#This Row],[SLATargetHours]])</f>
        <v>-23.67</v>
      </c>
    </row>
    <row r="1505" spans="1:28" x14ac:dyDescent="0.25">
      <c r="A1505" t="s">
        <v>169</v>
      </c>
      <c r="B1505" t="s">
        <v>35</v>
      </c>
      <c r="C1505" s="1">
        <v>45655.885601851849</v>
      </c>
      <c r="D1505" t="s">
        <v>51</v>
      </c>
      <c r="E1505" t="s">
        <v>37</v>
      </c>
      <c r="F1505" t="s">
        <v>130</v>
      </c>
      <c r="G1505" t="s">
        <v>39</v>
      </c>
      <c r="H1505" t="s">
        <v>40</v>
      </c>
      <c r="I1505" t="s">
        <v>41</v>
      </c>
      <c r="J1505" t="s">
        <v>152</v>
      </c>
      <c r="K1505">
        <v>24</v>
      </c>
      <c r="L1505">
        <v>2.59</v>
      </c>
      <c r="M1505">
        <v>8</v>
      </c>
      <c r="N1505" s="1">
        <v>45656.218775243047</v>
      </c>
      <c r="O1505" t="s">
        <v>43</v>
      </c>
      <c r="P1505">
        <v>8</v>
      </c>
      <c r="Q1505" t="s">
        <v>66</v>
      </c>
      <c r="R1505" t="s">
        <v>67</v>
      </c>
      <c r="S1505" t="s">
        <v>79</v>
      </c>
      <c r="T1505" t="s">
        <v>121</v>
      </c>
      <c r="U1505" t="s">
        <v>49</v>
      </c>
      <c r="V1505" t="s">
        <v>49</v>
      </c>
      <c r="W1505" t="s">
        <v>43</v>
      </c>
      <c r="X1505">
        <f>YEAR(Table1[[#This Row],[BookingDate]])</f>
        <v>2024</v>
      </c>
      <c r="Y1505" t="str">
        <f>TEXT(Table1[[#This Row],[BookingDate]],"mmm")</f>
        <v>Dec</v>
      </c>
      <c r="Z1505" t="str">
        <f>TEXT(Table1[[#This Row],[BookingDate]],"mmm-yyy")</f>
        <v>Dec-2024</v>
      </c>
      <c r="AA1505" t="str">
        <f>IF(Table1[[#This Row],[ResolutionHours]]="","Pending",IF(Table1[[#This Row],[ResolutionHours]]&lt;=4,"0-4 Hours",IF(Table1[[#This Row],[ResolutionHours]]&lt;=8,"5-8 Hours",IF(Table1[[#This Row],[ResolutionHours]]&lt;=24,"9-24 Hours",IF(Table1[[#This Row],[ResolutionHours]]&lt;=48,"25-48 Hours","48+ Hours")))))</f>
        <v>5-8 Hours</v>
      </c>
      <c r="AB1505">
        <f>IF(Table1[[#This Row],[ResolutionHours]]="","",Table1[[#This Row],[ResolutionHours]]-Table1[[#This Row],[SLATargetHours]])</f>
        <v>-16</v>
      </c>
    </row>
    <row r="1506" spans="1:28" x14ac:dyDescent="0.25">
      <c r="A1506" t="s">
        <v>1563</v>
      </c>
      <c r="B1506" t="s">
        <v>1116</v>
      </c>
      <c r="C1506" s="1">
        <v>45656.448344907411</v>
      </c>
      <c r="D1506" t="s">
        <v>36</v>
      </c>
      <c r="E1506" t="s">
        <v>1120</v>
      </c>
      <c r="F1506" t="s">
        <v>38</v>
      </c>
      <c r="G1506" t="s">
        <v>1118</v>
      </c>
      <c r="H1506" t="s">
        <v>109</v>
      </c>
      <c r="I1506" t="s">
        <v>64</v>
      </c>
      <c r="J1506" t="s">
        <v>78</v>
      </c>
      <c r="K1506">
        <v>48</v>
      </c>
      <c r="L1506">
        <v>8.77</v>
      </c>
      <c r="M1506">
        <v>11.53</v>
      </c>
      <c r="N1506" s="1">
        <v>45656.928626284724</v>
      </c>
      <c r="O1506" t="s">
        <v>43</v>
      </c>
      <c r="P1506">
        <v>11.53</v>
      </c>
      <c r="Q1506" t="s">
        <v>58</v>
      </c>
      <c r="R1506" t="s">
        <v>67</v>
      </c>
      <c r="S1506" t="s">
        <v>60</v>
      </c>
      <c r="T1506" t="s">
        <v>47</v>
      </c>
      <c r="U1506" t="s">
        <v>48</v>
      </c>
      <c r="V1506" t="s">
        <v>49</v>
      </c>
      <c r="W1506" t="s">
        <v>43</v>
      </c>
      <c r="X1506">
        <f>YEAR(Table1[[#This Row],[BookingDate]])</f>
        <v>2024</v>
      </c>
      <c r="Y1506" t="str">
        <f>TEXT(Table1[[#This Row],[BookingDate]],"mmm")</f>
        <v>Dec</v>
      </c>
      <c r="Z1506" t="str">
        <f>TEXT(Table1[[#This Row],[BookingDate]],"mmm-yyy")</f>
        <v>Dec-2024</v>
      </c>
      <c r="AA1506" t="str">
        <f>IF(Table1[[#This Row],[ResolutionHours]]="","Pending",IF(Table1[[#This Row],[ResolutionHours]]&lt;=4,"0-4 Hours",IF(Table1[[#This Row],[ResolutionHours]]&lt;=8,"5-8 Hours",IF(Table1[[#This Row],[ResolutionHours]]&lt;=24,"9-24 Hours",IF(Table1[[#This Row],[ResolutionHours]]&lt;=48,"25-48 Hours","48+ Hours")))))</f>
        <v>9-24 Hours</v>
      </c>
      <c r="AB1506">
        <f>IF(Table1[[#This Row],[ResolutionHours]]="","",Table1[[#This Row],[ResolutionHours]]-Table1[[#This Row],[SLATargetHours]])</f>
        <v>-36.47</v>
      </c>
    </row>
    <row r="1507" spans="1:28" x14ac:dyDescent="0.25">
      <c r="A1507" t="s">
        <v>2067</v>
      </c>
      <c r="B1507" t="s">
        <v>1116</v>
      </c>
      <c r="C1507" s="1">
        <v>45656.717372685183</v>
      </c>
      <c r="D1507" t="s">
        <v>36</v>
      </c>
      <c r="E1507" t="s">
        <v>1120</v>
      </c>
      <c r="F1507" t="s">
        <v>53</v>
      </c>
      <c r="G1507" t="s">
        <v>1118</v>
      </c>
      <c r="H1507" t="s">
        <v>40</v>
      </c>
      <c r="I1507" t="s">
        <v>46</v>
      </c>
      <c r="J1507" t="s">
        <v>165</v>
      </c>
      <c r="K1507">
        <v>48</v>
      </c>
      <c r="L1507">
        <v>2.5499999999999998</v>
      </c>
      <c r="M1507">
        <v>16.170000000000002</v>
      </c>
      <c r="N1507" s="1">
        <v>45657.390970914363</v>
      </c>
      <c r="O1507" t="s">
        <v>43</v>
      </c>
      <c r="P1507">
        <v>16.170000000000002</v>
      </c>
      <c r="Q1507" t="s">
        <v>66</v>
      </c>
      <c r="R1507" t="s">
        <v>114</v>
      </c>
      <c r="S1507" t="s">
        <v>46</v>
      </c>
      <c r="T1507" t="s">
        <v>121</v>
      </c>
      <c r="U1507" t="s">
        <v>49</v>
      </c>
      <c r="V1507" t="s">
        <v>49</v>
      </c>
      <c r="W1507" t="s">
        <v>43</v>
      </c>
      <c r="X1507">
        <f>YEAR(Table1[[#This Row],[BookingDate]])</f>
        <v>2024</v>
      </c>
      <c r="Y1507" t="str">
        <f>TEXT(Table1[[#This Row],[BookingDate]],"mmm")</f>
        <v>Dec</v>
      </c>
      <c r="Z1507" t="str">
        <f>TEXT(Table1[[#This Row],[BookingDate]],"mmm-yyy")</f>
        <v>Dec-2024</v>
      </c>
      <c r="AA1507" t="str">
        <f>IF(Table1[[#This Row],[ResolutionHours]]="","Pending",IF(Table1[[#This Row],[ResolutionHours]]&lt;=4,"0-4 Hours",IF(Table1[[#This Row],[ResolutionHours]]&lt;=8,"5-8 Hours",IF(Table1[[#This Row],[ResolutionHours]]&lt;=24,"9-24 Hours",IF(Table1[[#This Row],[ResolutionHours]]&lt;=48,"25-48 Hours","48+ Hours")))))</f>
        <v>9-24 Hours</v>
      </c>
      <c r="AB1507">
        <f>IF(Table1[[#This Row],[ResolutionHours]]="","",Table1[[#This Row],[ResolutionHours]]-Table1[[#This Row],[SLATargetHours]])</f>
        <v>-31.83</v>
      </c>
    </row>
    <row r="1508" spans="1:28" x14ac:dyDescent="0.25">
      <c r="A1508" t="s">
        <v>567</v>
      </c>
      <c r="B1508" t="s">
        <v>35</v>
      </c>
      <c r="C1508" s="1">
        <v>45656.889444444438</v>
      </c>
      <c r="D1508" t="s">
        <v>51</v>
      </c>
      <c r="E1508" t="s">
        <v>81</v>
      </c>
      <c r="F1508" t="s">
        <v>72</v>
      </c>
      <c r="G1508" t="s">
        <v>39</v>
      </c>
      <c r="H1508" t="s">
        <v>40</v>
      </c>
      <c r="I1508" t="s">
        <v>82</v>
      </c>
      <c r="J1508" t="s">
        <v>78</v>
      </c>
      <c r="K1508">
        <v>24</v>
      </c>
      <c r="L1508">
        <v>1.06</v>
      </c>
      <c r="M1508">
        <v>15.38</v>
      </c>
      <c r="N1508" s="1">
        <v>45657.530319675927</v>
      </c>
      <c r="O1508" t="s">
        <v>43</v>
      </c>
      <c r="P1508">
        <v>15.38</v>
      </c>
      <c r="Q1508" t="s">
        <v>58</v>
      </c>
      <c r="R1508" t="s">
        <v>114</v>
      </c>
      <c r="S1508" t="s">
        <v>79</v>
      </c>
      <c r="T1508" t="s">
        <v>69</v>
      </c>
      <c r="U1508" t="s">
        <v>49</v>
      </c>
      <c r="V1508" t="s">
        <v>49</v>
      </c>
      <c r="W1508" t="s">
        <v>43</v>
      </c>
      <c r="X1508">
        <f>YEAR(Table1[[#This Row],[BookingDate]])</f>
        <v>2024</v>
      </c>
      <c r="Y1508" t="str">
        <f>TEXT(Table1[[#This Row],[BookingDate]],"mmm")</f>
        <v>Dec</v>
      </c>
      <c r="Z1508" t="str">
        <f>TEXT(Table1[[#This Row],[BookingDate]],"mmm-yyy")</f>
        <v>Dec-2024</v>
      </c>
      <c r="AA1508" t="str">
        <f>IF(Table1[[#This Row],[ResolutionHours]]="","Pending",IF(Table1[[#This Row],[ResolutionHours]]&lt;=4,"0-4 Hours",IF(Table1[[#This Row],[ResolutionHours]]&lt;=8,"5-8 Hours",IF(Table1[[#This Row],[ResolutionHours]]&lt;=24,"9-24 Hours",IF(Table1[[#This Row],[ResolutionHours]]&lt;=48,"25-48 Hours","48+ Hours")))))</f>
        <v>9-24 Hours</v>
      </c>
      <c r="AB1508">
        <f>IF(Table1[[#This Row],[ResolutionHours]]="","",Table1[[#This Row],[ResolutionHours]]-Table1[[#This Row],[SLATargetHours]])</f>
        <v>-8.6199999999999992</v>
      </c>
    </row>
    <row r="1509" spans="1:28" x14ac:dyDescent="0.25">
      <c r="A1509" t="s">
        <v>519</v>
      </c>
      <c r="B1509" t="s">
        <v>35</v>
      </c>
      <c r="C1509" s="1">
        <v>45656.993391203701</v>
      </c>
      <c r="D1509" t="s">
        <v>36</v>
      </c>
      <c r="E1509" t="s">
        <v>52</v>
      </c>
      <c r="F1509" t="s">
        <v>72</v>
      </c>
      <c r="G1509" t="s">
        <v>39</v>
      </c>
      <c r="H1509" t="s">
        <v>40</v>
      </c>
      <c r="I1509" t="s">
        <v>82</v>
      </c>
      <c r="J1509" t="s">
        <v>132</v>
      </c>
      <c r="K1509">
        <v>48</v>
      </c>
      <c r="L1509">
        <v>1.05</v>
      </c>
      <c r="M1509">
        <v>27.96</v>
      </c>
      <c r="N1509" s="1">
        <v>45658.15846633102</v>
      </c>
      <c r="O1509" t="s">
        <v>43</v>
      </c>
      <c r="P1509">
        <v>27.96</v>
      </c>
      <c r="Q1509" t="s">
        <v>66</v>
      </c>
      <c r="R1509" t="s">
        <v>92</v>
      </c>
      <c r="S1509" t="s">
        <v>79</v>
      </c>
      <c r="T1509" t="s">
        <v>47</v>
      </c>
      <c r="U1509" t="s">
        <v>49</v>
      </c>
      <c r="V1509" t="s">
        <v>49</v>
      </c>
      <c r="W1509" t="s">
        <v>43</v>
      </c>
      <c r="X1509">
        <f>YEAR(Table1[[#This Row],[BookingDate]])</f>
        <v>2024</v>
      </c>
      <c r="Y1509" t="str">
        <f>TEXT(Table1[[#This Row],[BookingDate]],"mmm")</f>
        <v>Dec</v>
      </c>
      <c r="Z1509" t="str">
        <f>TEXT(Table1[[#This Row],[BookingDate]],"mmm-yyy")</f>
        <v>Dec-2024</v>
      </c>
      <c r="AA1509" t="str">
        <f>IF(Table1[[#This Row],[ResolutionHours]]="","Pending",IF(Table1[[#This Row],[ResolutionHours]]&lt;=4,"0-4 Hours",IF(Table1[[#This Row],[ResolutionHours]]&lt;=8,"5-8 Hours",IF(Table1[[#This Row],[ResolutionHours]]&lt;=24,"9-24 Hours",IF(Table1[[#This Row],[ResolutionHours]]&lt;=48,"25-48 Hours","48+ Hours")))))</f>
        <v>25-48 Hours</v>
      </c>
      <c r="AB1509">
        <f>IF(Table1[[#This Row],[ResolutionHours]]="","",Table1[[#This Row],[ResolutionHours]]-Table1[[#This Row],[SLATargetHours]])</f>
        <v>-20.04</v>
      </c>
    </row>
    <row r="1510" spans="1:28" x14ac:dyDescent="0.25">
      <c r="A1510" t="s">
        <v>2757</v>
      </c>
      <c r="B1510" t="s">
        <v>2126</v>
      </c>
      <c r="C1510" s="1">
        <v>45657.293969907398</v>
      </c>
      <c r="D1510" t="s">
        <v>51</v>
      </c>
      <c r="E1510" t="s">
        <v>2134</v>
      </c>
      <c r="F1510" t="s">
        <v>90</v>
      </c>
      <c r="G1510" t="s">
        <v>2128</v>
      </c>
      <c r="H1510" t="s">
        <v>63</v>
      </c>
      <c r="I1510" t="s">
        <v>41</v>
      </c>
      <c r="J1510" t="s">
        <v>74</v>
      </c>
      <c r="K1510">
        <v>24</v>
      </c>
      <c r="L1510">
        <v>2.4</v>
      </c>
      <c r="N1510" s="1"/>
      <c r="O1510" t="s">
        <v>57</v>
      </c>
      <c r="P1510">
        <v>8752.94</v>
      </c>
      <c r="Q1510" t="s">
        <v>44</v>
      </c>
      <c r="R1510" t="s">
        <v>45</v>
      </c>
      <c r="S1510" t="s">
        <v>60</v>
      </c>
      <c r="T1510" t="s">
        <v>97</v>
      </c>
      <c r="U1510" t="s">
        <v>49</v>
      </c>
      <c r="V1510" t="s">
        <v>49</v>
      </c>
      <c r="W1510" t="s">
        <v>57</v>
      </c>
      <c r="X1510">
        <f>YEAR(Table1[[#This Row],[BookingDate]])</f>
        <v>2024</v>
      </c>
      <c r="Y1510" t="str">
        <f>TEXT(Table1[[#This Row],[BookingDate]],"mmm")</f>
        <v>Dec</v>
      </c>
      <c r="Z1510" t="str">
        <f>TEXT(Table1[[#This Row],[BookingDate]],"mmm-yyy")</f>
        <v>Dec-2024</v>
      </c>
      <c r="AA1510" t="str">
        <f>IF(Table1[[#This Row],[ResolutionHours]]="","Pending",IF(Table1[[#This Row],[ResolutionHours]]&lt;=4,"0-4 Hours",IF(Table1[[#This Row],[ResolutionHours]]&lt;=8,"5-8 Hours",IF(Table1[[#This Row],[ResolutionHours]]&lt;=24,"9-24 Hours",IF(Table1[[#This Row],[ResolutionHours]]&lt;=48,"25-48 Hours","48+ Hours")))))</f>
        <v>Pending</v>
      </c>
      <c r="AB1510" t="str">
        <f>IF(Table1[[#This Row],[ResolutionHours]]="","",Table1[[#This Row],[ResolutionHours]]-Table1[[#This Row],[SLATargetHours]])</f>
        <v/>
      </c>
    </row>
    <row r="1511" spans="1:28" x14ac:dyDescent="0.25">
      <c r="A1511" t="s">
        <v>2010</v>
      </c>
      <c r="B1511" t="s">
        <v>1116</v>
      </c>
      <c r="C1511" s="1">
        <v>45657.499039351853</v>
      </c>
      <c r="D1511" t="s">
        <v>36</v>
      </c>
      <c r="E1511" t="s">
        <v>1117</v>
      </c>
      <c r="F1511" t="s">
        <v>38</v>
      </c>
      <c r="G1511" t="s">
        <v>1118</v>
      </c>
      <c r="H1511" t="s">
        <v>109</v>
      </c>
      <c r="I1511" t="s">
        <v>41</v>
      </c>
      <c r="J1511" t="s">
        <v>106</v>
      </c>
      <c r="K1511">
        <v>48</v>
      </c>
      <c r="L1511">
        <v>7.03</v>
      </c>
      <c r="M1511">
        <v>58.83</v>
      </c>
      <c r="N1511" s="1">
        <v>45659.950452083343</v>
      </c>
      <c r="O1511" t="s">
        <v>128</v>
      </c>
      <c r="P1511">
        <v>58.83</v>
      </c>
      <c r="Q1511" t="s">
        <v>44</v>
      </c>
      <c r="R1511" t="s">
        <v>45</v>
      </c>
      <c r="S1511" t="s">
        <v>79</v>
      </c>
      <c r="T1511" t="s">
        <v>93</v>
      </c>
      <c r="U1511" t="s">
        <v>49</v>
      </c>
      <c r="V1511" t="s">
        <v>49</v>
      </c>
      <c r="W1511" t="s">
        <v>128</v>
      </c>
      <c r="X1511">
        <f>YEAR(Table1[[#This Row],[BookingDate]])</f>
        <v>2024</v>
      </c>
      <c r="Y1511" t="str">
        <f>TEXT(Table1[[#This Row],[BookingDate]],"mmm")</f>
        <v>Dec</v>
      </c>
      <c r="Z1511" t="str">
        <f>TEXT(Table1[[#This Row],[BookingDate]],"mmm-yyy")</f>
        <v>Dec-2024</v>
      </c>
      <c r="AA1511" t="str">
        <f>IF(Table1[[#This Row],[ResolutionHours]]="","Pending",IF(Table1[[#This Row],[ResolutionHours]]&lt;=4,"0-4 Hours",IF(Table1[[#This Row],[ResolutionHours]]&lt;=8,"5-8 Hours",IF(Table1[[#This Row],[ResolutionHours]]&lt;=24,"9-24 Hours",IF(Table1[[#This Row],[ResolutionHours]]&lt;=48,"25-48 Hours","48+ Hours")))))</f>
        <v>48+ Hours</v>
      </c>
      <c r="AB1511">
        <f>IF(Table1[[#This Row],[ResolutionHours]]="","",Table1[[#This Row],[ResolutionHours]]-Table1[[#This Row],[SLATargetHours]])</f>
        <v>10.829999999999998</v>
      </c>
    </row>
    <row r="1512" spans="1:28" x14ac:dyDescent="0.25">
      <c r="A1512" t="s">
        <v>125</v>
      </c>
      <c r="B1512" t="s">
        <v>35</v>
      </c>
      <c r="C1512" s="1">
        <v>45657.757233796299</v>
      </c>
      <c r="D1512" t="s">
        <v>36</v>
      </c>
      <c r="E1512" t="s">
        <v>52</v>
      </c>
      <c r="F1512" t="s">
        <v>126</v>
      </c>
      <c r="G1512" t="s">
        <v>39</v>
      </c>
      <c r="H1512" t="s">
        <v>54</v>
      </c>
      <c r="I1512" t="s">
        <v>46</v>
      </c>
      <c r="J1512" t="s">
        <v>120</v>
      </c>
      <c r="K1512">
        <v>48</v>
      </c>
      <c r="L1512">
        <v>2.79</v>
      </c>
      <c r="N1512" s="1"/>
      <c r="O1512" t="s">
        <v>57</v>
      </c>
      <c r="P1512">
        <v>8741.83</v>
      </c>
      <c r="Q1512" t="s">
        <v>44</v>
      </c>
      <c r="R1512" t="s">
        <v>45</v>
      </c>
      <c r="S1512" t="s">
        <v>60</v>
      </c>
      <c r="T1512" t="s">
        <v>47</v>
      </c>
      <c r="U1512" t="s">
        <v>49</v>
      </c>
      <c r="V1512" t="s">
        <v>48</v>
      </c>
      <c r="W1512" t="s">
        <v>57</v>
      </c>
      <c r="X1512">
        <f>YEAR(Table1[[#This Row],[BookingDate]])</f>
        <v>2024</v>
      </c>
      <c r="Y1512" t="str">
        <f>TEXT(Table1[[#This Row],[BookingDate]],"mmm")</f>
        <v>Dec</v>
      </c>
      <c r="Z1512" t="str">
        <f>TEXT(Table1[[#This Row],[BookingDate]],"mmm-yyy")</f>
        <v>Dec-2024</v>
      </c>
      <c r="AA1512" t="str">
        <f>IF(Table1[[#This Row],[ResolutionHours]]="","Pending",IF(Table1[[#This Row],[ResolutionHours]]&lt;=4,"0-4 Hours",IF(Table1[[#This Row],[ResolutionHours]]&lt;=8,"5-8 Hours",IF(Table1[[#This Row],[ResolutionHours]]&lt;=24,"9-24 Hours",IF(Table1[[#This Row],[ResolutionHours]]&lt;=48,"25-48 Hours","48+ Hours")))))</f>
        <v>Pending</v>
      </c>
      <c r="AB1512" t="str">
        <f>IF(Table1[[#This Row],[ResolutionHours]]="","",Table1[[#This Row],[ResolutionHours]]-Table1[[#This Row],[SLATargetHours]])</f>
        <v/>
      </c>
    </row>
    <row r="1513" spans="1:28" x14ac:dyDescent="0.25">
      <c r="A1513" t="s">
        <v>520</v>
      </c>
      <c r="B1513" t="s">
        <v>35</v>
      </c>
      <c r="C1513" s="1">
        <v>45658.04179398148</v>
      </c>
      <c r="D1513" t="s">
        <v>51</v>
      </c>
      <c r="E1513" t="s">
        <v>71</v>
      </c>
      <c r="F1513" t="s">
        <v>38</v>
      </c>
      <c r="G1513" t="s">
        <v>39</v>
      </c>
      <c r="H1513" t="s">
        <v>54</v>
      </c>
      <c r="I1513" t="s">
        <v>46</v>
      </c>
      <c r="J1513" t="s">
        <v>134</v>
      </c>
      <c r="K1513">
        <v>24</v>
      </c>
      <c r="L1513">
        <v>3.55</v>
      </c>
      <c r="N1513" s="1"/>
      <c r="O1513" t="s">
        <v>57</v>
      </c>
      <c r="P1513">
        <v>8735</v>
      </c>
      <c r="Q1513" t="s">
        <v>58</v>
      </c>
      <c r="R1513" t="s">
        <v>67</v>
      </c>
      <c r="S1513" t="s">
        <v>79</v>
      </c>
      <c r="T1513" t="s">
        <v>69</v>
      </c>
      <c r="U1513" t="s">
        <v>49</v>
      </c>
      <c r="V1513" t="s">
        <v>49</v>
      </c>
      <c r="W1513" t="s">
        <v>57</v>
      </c>
      <c r="X1513">
        <f>YEAR(Table1[[#This Row],[BookingDate]])</f>
        <v>2025</v>
      </c>
      <c r="Y1513" t="str">
        <f>TEXT(Table1[[#This Row],[BookingDate]],"mmm")</f>
        <v>Jan</v>
      </c>
      <c r="Z1513" t="str">
        <f>TEXT(Table1[[#This Row],[BookingDate]],"mmm-yyy")</f>
        <v>Jan-2025</v>
      </c>
      <c r="AA1513" t="str">
        <f>IF(Table1[[#This Row],[ResolutionHours]]="","Pending",IF(Table1[[#This Row],[ResolutionHours]]&lt;=4,"0-4 Hours",IF(Table1[[#This Row],[ResolutionHours]]&lt;=8,"5-8 Hours",IF(Table1[[#This Row],[ResolutionHours]]&lt;=24,"9-24 Hours",IF(Table1[[#This Row],[ResolutionHours]]&lt;=48,"25-48 Hours","48+ Hours")))))</f>
        <v>Pending</v>
      </c>
      <c r="AB1513" t="str">
        <f>IF(Table1[[#This Row],[ResolutionHours]]="","",Table1[[#This Row],[ResolutionHours]]-Table1[[#This Row],[SLATargetHours]])</f>
        <v/>
      </c>
    </row>
    <row r="1514" spans="1:28" x14ac:dyDescent="0.25">
      <c r="A1514" t="s">
        <v>294</v>
      </c>
      <c r="B1514" t="s">
        <v>35</v>
      </c>
      <c r="C1514" s="1">
        <v>45658.263715277782</v>
      </c>
      <c r="D1514" t="s">
        <v>51</v>
      </c>
      <c r="E1514" t="s">
        <v>102</v>
      </c>
      <c r="F1514" t="s">
        <v>53</v>
      </c>
      <c r="G1514" t="s">
        <v>39</v>
      </c>
      <c r="H1514" t="s">
        <v>40</v>
      </c>
      <c r="I1514" t="s">
        <v>46</v>
      </c>
      <c r="J1514" t="s">
        <v>165</v>
      </c>
      <c r="K1514">
        <v>24</v>
      </c>
      <c r="L1514">
        <v>0.69</v>
      </c>
      <c r="M1514">
        <v>6.27</v>
      </c>
      <c r="N1514" s="1">
        <v>45658.525011296297</v>
      </c>
      <c r="O1514" t="s">
        <v>43</v>
      </c>
      <c r="P1514">
        <v>6.27</v>
      </c>
      <c r="Q1514" t="s">
        <v>66</v>
      </c>
      <c r="R1514" t="s">
        <v>92</v>
      </c>
      <c r="S1514" t="s">
        <v>60</v>
      </c>
      <c r="T1514" t="s">
        <v>61</v>
      </c>
      <c r="U1514" t="s">
        <v>49</v>
      </c>
      <c r="V1514" t="s">
        <v>49</v>
      </c>
      <c r="W1514" t="s">
        <v>43</v>
      </c>
      <c r="X1514">
        <f>YEAR(Table1[[#This Row],[BookingDate]])</f>
        <v>2025</v>
      </c>
      <c r="Y1514" t="str">
        <f>TEXT(Table1[[#This Row],[BookingDate]],"mmm")</f>
        <v>Jan</v>
      </c>
      <c r="Z1514" t="str">
        <f>TEXT(Table1[[#This Row],[BookingDate]],"mmm-yyy")</f>
        <v>Jan-2025</v>
      </c>
      <c r="AA1514" t="str">
        <f>IF(Table1[[#This Row],[ResolutionHours]]="","Pending",IF(Table1[[#This Row],[ResolutionHours]]&lt;=4,"0-4 Hours",IF(Table1[[#This Row],[ResolutionHours]]&lt;=8,"5-8 Hours",IF(Table1[[#This Row],[ResolutionHours]]&lt;=24,"9-24 Hours",IF(Table1[[#This Row],[ResolutionHours]]&lt;=48,"25-48 Hours","48+ Hours")))))</f>
        <v>5-8 Hours</v>
      </c>
      <c r="AB1514">
        <f>IF(Table1[[#This Row],[ResolutionHours]]="","",Table1[[#This Row],[ResolutionHours]]-Table1[[#This Row],[SLATargetHours]])</f>
        <v>-17.73</v>
      </c>
    </row>
    <row r="1515" spans="1:28" x14ac:dyDescent="0.25">
      <c r="A1515" t="s">
        <v>1732</v>
      </c>
      <c r="B1515" t="s">
        <v>1116</v>
      </c>
      <c r="C1515" s="1">
        <v>45658.356469907398</v>
      </c>
      <c r="D1515" t="s">
        <v>36</v>
      </c>
      <c r="E1515" t="s">
        <v>1131</v>
      </c>
      <c r="F1515" t="s">
        <v>53</v>
      </c>
      <c r="G1515" t="s">
        <v>1118</v>
      </c>
      <c r="H1515" t="s">
        <v>54</v>
      </c>
      <c r="I1515" t="s">
        <v>41</v>
      </c>
      <c r="J1515" t="s">
        <v>65</v>
      </c>
      <c r="K1515">
        <v>48</v>
      </c>
      <c r="L1515">
        <v>2.79</v>
      </c>
      <c r="N1515" s="1"/>
      <c r="O1515" t="s">
        <v>57</v>
      </c>
      <c r="P1515">
        <v>8727.44</v>
      </c>
      <c r="Q1515" t="s">
        <v>66</v>
      </c>
      <c r="R1515" t="s">
        <v>67</v>
      </c>
      <c r="S1515" t="s">
        <v>60</v>
      </c>
      <c r="T1515" t="s">
        <v>69</v>
      </c>
      <c r="U1515" t="s">
        <v>49</v>
      </c>
      <c r="V1515" t="s">
        <v>49</v>
      </c>
      <c r="W1515" t="s">
        <v>57</v>
      </c>
      <c r="X1515">
        <f>YEAR(Table1[[#This Row],[BookingDate]])</f>
        <v>2025</v>
      </c>
      <c r="Y1515" t="str">
        <f>TEXT(Table1[[#This Row],[BookingDate]],"mmm")</f>
        <v>Jan</v>
      </c>
      <c r="Z1515" t="str">
        <f>TEXT(Table1[[#This Row],[BookingDate]],"mmm-yyy")</f>
        <v>Jan-2025</v>
      </c>
      <c r="AA1515" t="str">
        <f>IF(Table1[[#This Row],[ResolutionHours]]="","Pending",IF(Table1[[#This Row],[ResolutionHours]]&lt;=4,"0-4 Hours",IF(Table1[[#This Row],[ResolutionHours]]&lt;=8,"5-8 Hours",IF(Table1[[#This Row],[ResolutionHours]]&lt;=24,"9-24 Hours",IF(Table1[[#This Row],[ResolutionHours]]&lt;=48,"25-48 Hours","48+ Hours")))))</f>
        <v>Pending</v>
      </c>
      <c r="AB1515" t="str">
        <f>IF(Table1[[#This Row],[ResolutionHours]]="","",Table1[[#This Row],[ResolutionHours]]-Table1[[#This Row],[SLATargetHours]])</f>
        <v/>
      </c>
    </row>
    <row r="1516" spans="1:28" x14ac:dyDescent="0.25">
      <c r="A1516" t="s">
        <v>1141</v>
      </c>
      <c r="B1516" t="s">
        <v>1116</v>
      </c>
      <c r="C1516" s="1">
        <v>45658.540821759263</v>
      </c>
      <c r="D1516" t="s">
        <v>51</v>
      </c>
      <c r="E1516" t="s">
        <v>1129</v>
      </c>
      <c r="F1516" t="s">
        <v>126</v>
      </c>
      <c r="G1516" t="s">
        <v>1118</v>
      </c>
      <c r="H1516" t="s">
        <v>54</v>
      </c>
      <c r="I1516" t="s">
        <v>82</v>
      </c>
      <c r="J1516" t="s">
        <v>134</v>
      </c>
      <c r="K1516">
        <v>24</v>
      </c>
      <c r="L1516">
        <v>2.5499999999999998</v>
      </c>
      <c r="N1516" s="1"/>
      <c r="O1516" t="s">
        <v>57</v>
      </c>
      <c r="P1516">
        <v>8723.02</v>
      </c>
      <c r="Q1516" t="s">
        <v>58</v>
      </c>
      <c r="R1516" t="s">
        <v>92</v>
      </c>
      <c r="S1516" t="s">
        <v>96</v>
      </c>
      <c r="T1516" t="s">
        <v>121</v>
      </c>
      <c r="U1516" t="s">
        <v>49</v>
      </c>
      <c r="V1516" t="s">
        <v>48</v>
      </c>
      <c r="W1516" t="s">
        <v>57</v>
      </c>
      <c r="X1516">
        <f>YEAR(Table1[[#This Row],[BookingDate]])</f>
        <v>2025</v>
      </c>
      <c r="Y1516" t="str">
        <f>TEXT(Table1[[#This Row],[BookingDate]],"mmm")</f>
        <v>Jan</v>
      </c>
      <c r="Z1516" t="str">
        <f>TEXT(Table1[[#This Row],[BookingDate]],"mmm-yyy")</f>
        <v>Jan-2025</v>
      </c>
      <c r="AA1516" t="str">
        <f>IF(Table1[[#This Row],[ResolutionHours]]="","Pending",IF(Table1[[#This Row],[ResolutionHours]]&lt;=4,"0-4 Hours",IF(Table1[[#This Row],[ResolutionHours]]&lt;=8,"5-8 Hours",IF(Table1[[#This Row],[ResolutionHours]]&lt;=24,"9-24 Hours",IF(Table1[[#This Row],[ResolutionHours]]&lt;=48,"25-48 Hours","48+ Hours")))))</f>
        <v>Pending</v>
      </c>
      <c r="AB1516" t="str">
        <f>IF(Table1[[#This Row],[ResolutionHours]]="","",Table1[[#This Row],[ResolutionHours]]-Table1[[#This Row],[SLATargetHours]])</f>
        <v/>
      </c>
    </row>
    <row r="1517" spans="1:28" x14ac:dyDescent="0.25">
      <c r="A1517" t="s">
        <v>2632</v>
      </c>
      <c r="B1517" t="s">
        <v>2126</v>
      </c>
      <c r="C1517" s="1">
        <v>45659.2809837963</v>
      </c>
      <c r="D1517" t="s">
        <v>87</v>
      </c>
      <c r="E1517" t="s">
        <v>2138</v>
      </c>
      <c r="F1517" t="s">
        <v>72</v>
      </c>
      <c r="G1517" t="s">
        <v>2128</v>
      </c>
      <c r="H1517" t="s">
        <v>109</v>
      </c>
      <c r="I1517" t="s">
        <v>82</v>
      </c>
      <c r="J1517" t="s">
        <v>113</v>
      </c>
      <c r="K1517">
        <v>72</v>
      </c>
      <c r="L1517">
        <v>3.43</v>
      </c>
      <c r="M1517">
        <v>14.98</v>
      </c>
      <c r="N1517" s="1">
        <v>45659.904993645832</v>
      </c>
      <c r="O1517" t="s">
        <v>43</v>
      </c>
      <c r="P1517">
        <v>14.98</v>
      </c>
      <c r="Q1517" t="s">
        <v>58</v>
      </c>
      <c r="R1517" t="s">
        <v>45</v>
      </c>
      <c r="S1517" t="s">
        <v>46</v>
      </c>
      <c r="T1517" t="s">
        <v>93</v>
      </c>
      <c r="U1517" t="s">
        <v>49</v>
      </c>
      <c r="V1517" t="s">
        <v>49</v>
      </c>
      <c r="W1517" t="s">
        <v>43</v>
      </c>
      <c r="X1517">
        <f>YEAR(Table1[[#This Row],[BookingDate]])</f>
        <v>2025</v>
      </c>
      <c r="Y1517" t="str">
        <f>TEXT(Table1[[#This Row],[BookingDate]],"mmm")</f>
        <v>Jan</v>
      </c>
      <c r="Z1517" t="str">
        <f>TEXT(Table1[[#This Row],[BookingDate]],"mmm-yyy")</f>
        <v>Jan-2025</v>
      </c>
      <c r="AA1517" t="str">
        <f>IF(Table1[[#This Row],[ResolutionHours]]="","Pending",IF(Table1[[#This Row],[ResolutionHours]]&lt;=4,"0-4 Hours",IF(Table1[[#This Row],[ResolutionHours]]&lt;=8,"5-8 Hours",IF(Table1[[#This Row],[ResolutionHours]]&lt;=24,"9-24 Hours",IF(Table1[[#This Row],[ResolutionHours]]&lt;=48,"25-48 Hours","48+ Hours")))))</f>
        <v>9-24 Hours</v>
      </c>
      <c r="AB1517">
        <f>IF(Table1[[#This Row],[ResolutionHours]]="","",Table1[[#This Row],[ResolutionHours]]-Table1[[#This Row],[SLATargetHours]])</f>
        <v>-57.019999999999996</v>
      </c>
    </row>
    <row r="1518" spans="1:28" x14ac:dyDescent="0.25">
      <c r="A1518" t="s">
        <v>1893</v>
      </c>
      <c r="B1518" t="s">
        <v>1116</v>
      </c>
      <c r="C1518" s="1">
        <v>45659.356412037043</v>
      </c>
      <c r="D1518" t="s">
        <v>36</v>
      </c>
      <c r="E1518" t="s">
        <v>1120</v>
      </c>
      <c r="F1518" t="s">
        <v>95</v>
      </c>
      <c r="G1518" t="s">
        <v>1118</v>
      </c>
      <c r="H1518" t="s">
        <v>40</v>
      </c>
      <c r="I1518" t="s">
        <v>64</v>
      </c>
      <c r="J1518" t="s">
        <v>106</v>
      </c>
      <c r="K1518">
        <v>48</v>
      </c>
      <c r="L1518">
        <v>2.79</v>
      </c>
      <c r="M1518">
        <v>108.44</v>
      </c>
      <c r="N1518" s="1">
        <v>45663.87490333333</v>
      </c>
      <c r="O1518" t="s">
        <v>128</v>
      </c>
      <c r="P1518">
        <v>108.44</v>
      </c>
      <c r="Q1518" t="s">
        <v>58</v>
      </c>
      <c r="R1518" t="s">
        <v>67</v>
      </c>
      <c r="S1518" t="s">
        <v>68</v>
      </c>
      <c r="T1518" t="s">
        <v>97</v>
      </c>
      <c r="U1518" t="s">
        <v>49</v>
      </c>
      <c r="V1518" t="s">
        <v>49</v>
      </c>
      <c r="W1518" t="s">
        <v>128</v>
      </c>
      <c r="X1518">
        <f>YEAR(Table1[[#This Row],[BookingDate]])</f>
        <v>2025</v>
      </c>
      <c r="Y1518" t="str">
        <f>TEXT(Table1[[#This Row],[BookingDate]],"mmm")</f>
        <v>Jan</v>
      </c>
      <c r="Z1518" t="str">
        <f>TEXT(Table1[[#This Row],[BookingDate]],"mmm-yyy")</f>
        <v>Jan-2025</v>
      </c>
      <c r="AA1518" t="str">
        <f>IF(Table1[[#This Row],[ResolutionHours]]="","Pending",IF(Table1[[#This Row],[ResolutionHours]]&lt;=4,"0-4 Hours",IF(Table1[[#This Row],[ResolutionHours]]&lt;=8,"5-8 Hours",IF(Table1[[#This Row],[ResolutionHours]]&lt;=24,"9-24 Hours",IF(Table1[[#This Row],[ResolutionHours]]&lt;=48,"25-48 Hours","48+ Hours")))))</f>
        <v>48+ Hours</v>
      </c>
      <c r="AB1518">
        <f>IF(Table1[[#This Row],[ResolutionHours]]="","",Table1[[#This Row],[ResolutionHours]]-Table1[[#This Row],[SLATargetHours]])</f>
        <v>60.44</v>
      </c>
    </row>
    <row r="1519" spans="1:28" x14ac:dyDescent="0.25">
      <c r="A1519" t="s">
        <v>3069</v>
      </c>
      <c r="B1519" t="s">
        <v>2126</v>
      </c>
      <c r="C1519" s="1">
        <v>45659.58457175926</v>
      </c>
      <c r="D1519" t="s">
        <v>87</v>
      </c>
      <c r="E1519" t="s">
        <v>2153</v>
      </c>
      <c r="F1519" t="s">
        <v>95</v>
      </c>
      <c r="G1519" t="s">
        <v>2128</v>
      </c>
      <c r="H1519" t="s">
        <v>54</v>
      </c>
      <c r="I1519" t="s">
        <v>55</v>
      </c>
      <c r="J1519" t="s">
        <v>134</v>
      </c>
      <c r="K1519">
        <v>72</v>
      </c>
      <c r="L1519">
        <v>5.47</v>
      </c>
      <c r="N1519" s="1"/>
      <c r="O1519" t="s">
        <v>57</v>
      </c>
      <c r="P1519">
        <v>8697.9699999999993</v>
      </c>
      <c r="Q1519" t="s">
        <v>58</v>
      </c>
      <c r="R1519" t="s">
        <v>59</v>
      </c>
      <c r="S1519" t="s">
        <v>60</v>
      </c>
      <c r="T1519" t="s">
        <v>69</v>
      </c>
      <c r="U1519" t="s">
        <v>49</v>
      </c>
      <c r="V1519" t="s">
        <v>49</v>
      </c>
      <c r="W1519" t="s">
        <v>57</v>
      </c>
      <c r="X1519">
        <f>YEAR(Table1[[#This Row],[BookingDate]])</f>
        <v>2025</v>
      </c>
      <c r="Y1519" t="str">
        <f>TEXT(Table1[[#This Row],[BookingDate]],"mmm")</f>
        <v>Jan</v>
      </c>
      <c r="Z1519" t="str">
        <f>TEXT(Table1[[#This Row],[BookingDate]],"mmm-yyy")</f>
        <v>Jan-2025</v>
      </c>
      <c r="AA1519" t="str">
        <f>IF(Table1[[#This Row],[ResolutionHours]]="","Pending",IF(Table1[[#This Row],[ResolutionHours]]&lt;=4,"0-4 Hours",IF(Table1[[#This Row],[ResolutionHours]]&lt;=8,"5-8 Hours",IF(Table1[[#This Row],[ResolutionHours]]&lt;=24,"9-24 Hours",IF(Table1[[#This Row],[ResolutionHours]]&lt;=48,"25-48 Hours","48+ Hours")))))</f>
        <v>Pending</v>
      </c>
      <c r="AB1519" t="str">
        <f>IF(Table1[[#This Row],[ResolutionHours]]="","",Table1[[#This Row],[ResolutionHours]]-Table1[[#This Row],[SLATargetHours]])</f>
        <v/>
      </c>
    </row>
    <row r="1520" spans="1:28" x14ac:dyDescent="0.25">
      <c r="A1520" t="s">
        <v>781</v>
      </c>
      <c r="B1520" t="s">
        <v>35</v>
      </c>
      <c r="C1520" s="1">
        <v>45659.915868055563</v>
      </c>
      <c r="D1520" t="s">
        <v>36</v>
      </c>
      <c r="E1520" t="s">
        <v>102</v>
      </c>
      <c r="F1520" t="s">
        <v>53</v>
      </c>
      <c r="G1520" t="s">
        <v>39</v>
      </c>
      <c r="H1520" t="s">
        <v>54</v>
      </c>
      <c r="I1520" t="s">
        <v>82</v>
      </c>
      <c r="J1520" t="s">
        <v>118</v>
      </c>
      <c r="K1520">
        <v>48</v>
      </c>
      <c r="L1520">
        <v>0.87</v>
      </c>
      <c r="N1520" s="1"/>
      <c r="O1520" t="s">
        <v>57</v>
      </c>
      <c r="P1520">
        <v>8690.02</v>
      </c>
      <c r="Q1520" t="s">
        <v>44</v>
      </c>
      <c r="R1520" t="s">
        <v>67</v>
      </c>
      <c r="S1520" t="s">
        <v>79</v>
      </c>
      <c r="T1520" t="s">
        <v>85</v>
      </c>
      <c r="U1520" t="s">
        <v>49</v>
      </c>
      <c r="V1520" t="s">
        <v>49</v>
      </c>
      <c r="W1520" t="s">
        <v>57</v>
      </c>
      <c r="X1520">
        <f>YEAR(Table1[[#This Row],[BookingDate]])</f>
        <v>2025</v>
      </c>
      <c r="Y1520" t="str">
        <f>TEXT(Table1[[#This Row],[BookingDate]],"mmm")</f>
        <v>Jan</v>
      </c>
      <c r="Z1520" t="str">
        <f>TEXT(Table1[[#This Row],[BookingDate]],"mmm-yyy")</f>
        <v>Jan-2025</v>
      </c>
      <c r="AA1520" t="str">
        <f>IF(Table1[[#This Row],[ResolutionHours]]="","Pending",IF(Table1[[#This Row],[ResolutionHours]]&lt;=4,"0-4 Hours",IF(Table1[[#This Row],[ResolutionHours]]&lt;=8,"5-8 Hours",IF(Table1[[#This Row],[ResolutionHours]]&lt;=24,"9-24 Hours",IF(Table1[[#This Row],[ResolutionHours]]&lt;=48,"25-48 Hours","48+ Hours")))))</f>
        <v>Pending</v>
      </c>
      <c r="AB1520" t="str">
        <f>IF(Table1[[#This Row],[ResolutionHours]]="","",Table1[[#This Row],[ResolutionHours]]-Table1[[#This Row],[SLATargetHours]])</f>
        <v/>
      </c>
    </row>
    <row r="1521" spans="1:28" x14ac:dyDescent="0.25">
      <c r="A1521" t="s">
        <v>1888</v>
      </c>
      <c r="B1521" t="s">
        <v>1116</v>
      </c>
      <c r="C1521" s="1">
        <v>45660.282696759263</v>
      </c>
      <c r="D1521" t="s">
        <v>87</v>
      </c>
      <c r="E1521" t="s">
        <v>1131</v>
      </c>
      <c r="F1521" t="s">
        <v>95</v>
      </c>
      <c r="G1521" t="s">
        <v>1118</v>
      </c>
      <c r="H1521" t="s">
        <v>54</v>
      </c>
      <c r="I1521" t="s">
        <v>82</v>
      </c>
      <c r="J1521" t="s">
        <v>120</v>
      </c>
      <c r="K1521">
        <v>72</v>
      </c>
      <c r="L1521">
        <v>7.8</v>
      </c>
      <c r="N1521" s="1"/>
      <c r="O1521" t="s">
        <v>57</v>
      </c>
      <c r="P1521">
        <v>8681.2199999999993</v>
      </c>
      <c r="Q1521" t="s">
        <v>66</v>
      </c>
      <c r="R1521" t="s">
        <v>45</v>
      </c>
      <c r="S1521" t="s">
        <v>96</v>
      </c>
      <c r="T1521" t="s">
        <v>93</v>
      </c>
      <c r="U1521" t="s">
        <v>49</v>
      </c>
      <c r="V1521" t="s">
        <v>49</v>
      </c>
      <c r="W1521" t="s">
        <v>57</v>
      </c>
      <c r="X1521">
        <f>YEAR(Table1[[#This Row],[BookingDate]])</f>
        <v>2025</v>
      </c>
      <c r="Y1521" t="str">
        <f>TEXT(Table1[[#This Row],[BookingDate]],"mmm")</f>
        <v>Jan</v>
      </c>
      <c r="Z1521" t="str">
        <f>TEXT(Table1[[#This Row],[BookingDate]],"mmm-yyy")</f>
        <v>Jan-2025</v>
      </c>
      <c r="AA1521" t="str">
        <f>IF(Table1[[#This Row],[ResolutionHours]]="","Pending",IF(Table1[[#This Row],[ResolutionHours]]&lt;=4,"0-4 Hours",IF(Table1[[#This Row],[ResolutionHours]]&lt;=8,"5-8 Hours",IF(Table1[[#This Row],[ResolutionHours]]&lt;=24,"9-24 Hours",IF(Table1[[#This Row],[ResolutionHours]]&lt;=48,"25-48 Hours","48+ Hours")))))</f>
        <v>Pending</v>
      </c>
      <c r="AB1521" t="str">
        <f>IF(Table1[[#This Row],[ResolutionHours]]="","",Table1[[#This Row],[ResolutionHours]]-Table1[[#This Row],[SLATargetHours]])</f>
        <v/>
      </c>
    </row>
    <row r="1522" spans="1:28" x14ac:dyDescent="0.25">
      <c r="A1522" t="s">
        <v>2867</v>
      </c>
      <c r="B1522" t="s">
        <v>2126</v>
      </c>
      <c r="C1522" s="1">
        <v>45660.462777777779</v>
      </c>
      <c r="D1522" t="s">
        <v>108</v>
      </c>
      <c r="E1522" t="s">
        <v>2153</v>
      </c>
      <c r="F1522" t="s">
        <v>130</v>
      </c>
      <c r="G1522" t="s">
        <v>2128</v>
      </c>
      <c r="H1522" t="s">
        <v>136</v>
      </c>
      <c r="I1522" t="s">
        <v>46</v>
      </c>
      <c r="J1522" t="s">
        <v>99</v>
      </c>
      <c r="K1522">
        <v>4</v>
      </c>
      <c r="L1522">
        <v>0.23</v>
      </c>
      <c r="N1522" s="1"/>
      <c r="O1522" t="s">
        <v>57</v>
      </c>
      <c r="P1522">
        <v>8676.89</v>
      </c>
      <c r="Q1522" t="s">
        <v>111</v>
      </c>
      <c r="R1522" t="s">
        <v>45</v>
      </c>
      <c r="S1522" t="s">
        <v>79</v>
      </c>
      <c r="T1522" t="s">
        <v>121</v>
      </c>
      <c r="U1522" t="s">
        <v>49</v>
      </c>
      <c r="V1522" t="s">
        <v>49</v>
      </c>
      <c r="W1522" t="s">
        <v>57</v>
      </c>
      <c r="X1522">
        <f>YEAR(Table1[[#This Row],[BookingDate]])</f>
        <v>2025</v>
      </c>
      <c r="Y1522" t="str">
        <f>TEXT(Table1[[#This Row],[BookingDate]],"mmm")</f>
        <v>Jan</v>
      </c>
      <c r="Z1522" t="str">
        <f>TEXT(Table1[[#This Row],[BookingDate]],"mmm-yyy")</f>
        <v>Jan-2025</v>
      </c>
      <c r="AA1522" t="str">
        <f>IF(Table1[[#This Row],[ResolutionHours]]="","Pending",IF(Table1[[#This Row],[ResolutionHours]]&lt;=4,"0-4 Hours",IF(Table1[[#This Row],[ResolutionHours]]&lt;=8,"5-8 Hours",IF(Table1[[#This Row],[ResolutionHours]]&lt;=24,"9-24 Hours",IF(Table1[[#This Row],[ResolutionHours]]&lt;=48,"25-48 Hours","48+ Hours")))))</f>
        <v>Pending</v>
      </c>
      <c r="AB1522" t="str">
        <f>IF(Table1[[#This Row],[ResolutionHours]]="","",Table1[[#This Row],[ResolutionHours]]-Table1[[#This Row],[SLATargetHours]])</f>
        <v/>
      </c>
    </row>
    <row r="1523" spans="1:28" x14ac:dyDescent="0.25">
      <c r="A1523" t="s">
        <v>1232</v>
      </c>
      <c r="B1523" t="s">
        <v>1116</v>
      </c>
      <c r="C1523" s="1">
        <v>45660.621099537027</v>
      </c>
      <c r="D1523" t="s">
        <v>51</v>
      </c>
      <c r="E1523" t="s">
        <v>1126</v>
      </c>
      <c r="F1523" t="s">
        <v>72</v>
      </c>
      <c r="G1523" t="s">
        <v>1118</v>
      </c>
      <c r="H1523" t="s">
        <v>40</v>
      </c>
      <c r="I1523" t="s">
        <v>46</v>
      </c>
      <c r="J1523" t="s">
        <v>106</v>
      </c>
      <c r="K1523">
        <v>24</v>
      </c>
      <c r="L1523">
        <v>1.67</v>
      </c>
      <c r="M1523">
        <v>37.119999999999997</v>
      </c>
      <c r="N1523" s="1">
        <v>45662.167676180557</v>
      </c>
      <c r="O1523" t="s">
        <v>128</v>
      </c>
      <c r="P1523">
        <v>37.119999999999997</v>
      </c>
      <c r="Q1523" t="s">
        <v>44</v>
      </c>
      <c r="R1523" t="s">
        <v>67</v>
      </c>
      <c r="S1523" t="s">
        <v>96</v>
      </c>
      <c r="T1523" t="s">
        <v>85</v>
      </c>
      <c r="U1523" t="s">
        <v>49</v>
      </c>
      <c r="V1523" t="s">
        <v>49</v>
      </c>
      <c r="W1523" t="s">
        <v>128</v>
      </c>
      <c r="X1523">
        <f>YEAR(Table1[[#This Row],[BookingDate]])</f>
        <v>2025</v>
      </c>
      <c r="Y1523" t="str">
        <f>TEXT(Table1[[#This Row],[BookingDate]],"mmm")</f>
        <v>Jan</v>
      </c>
      <c r="Z1523" t="str">
        <f>TEXT(Table1[[#This Row],[BookingDate]],"mmm-yyy")</f>
        <v>Jan-2025</v>
      </c>
      <c r="AA1523" t="str">
        <f>IF(Table1[[#This Row],[ResolutionHours]]="","Pending",IF(Table1[[#This Row],[ResolutionHours]]&lt;=4,"0-4 Hours",IF(Table1[[#This Row],[ResolutionHours]]&lt;=8,"5-8 Hours",IF(Table1[[#This Row],[ResolutionHours]]&lt;=24,"9-24 Hours",IF(Table1[[#This Row],[ResolutionHours]]&lt;=48,"25-48 Hours","48+ Hours")))))</f>
        <v>25-48 Hours</v>
      </c>
      <c r="AB1523">
        <f>IF(Table1[[#This Row],[ResolutionHours]]="","",Table1[[#This Row],[ResolutionHours]]-Table1[[#This Row],[SLATargetHours]])</f>
        <v>13.119999999999997</v>
      </c>
    </row>
    <row r="1524" spans="1:28" x14ac:dyDescent="0.25">
      <c r="A1524" t="s">
        <v>670</v>
      </c>
      <c r="B1524" t="s">
        <v>35</v>
      </c>
      <c r="C1524" s="1">
        <v>45660.808668981481</v>
      </c>
      <c r="D1524" t="s">
        <v>87</v>
      </c>
      <c r="E1524" t="s">
        <v>81</v>
      </c>
      <c r="F1524" t="s">
        <v>72</v>
      </c>
      <c r="G1524" t="s">
        <v>39</v>
      </c>
      <c r="H1524" t="s">
        <v>40</v>
      </c>
      <c r="I1524" t="s">
        <v>46</v>
      </c>
      <c r="J1524" t="s">
        <v>160</v>
      </c>
      <c r="K1524">
        <v>72</v>
      </c>
      <c r="L1524">
        <v>4.05</v>
      </c>
      <c r="M1524">
        <v>59.37</v>
      </c>
      <c r="N1524" s="1">
        <v>45663.282362847232</v>
      </c>
      <c r="O1524" t="s">
        <v>43</v>
      </c>
      <c r="P1524">
        <v>59.37</v>
      </c>
      <c r="Q1524" t="s">
        <v>58</v>
      </c>
      <c r="R1524" t="s">
        <v>114</v>
      </c>
      <c r="S1524" t="s">
        <v>60</v>
      </c>
      <c r="T1524" t="s">
        <v>47</v>
      </c>
      <c r="U1524" t="s">
        <v>48</v>
      </c>
      <c r="V1524" t="s">
        <v>49</v>
      </c>
      <c r="W1524" t="s">
        <v>43</v>
      </c>
      <c r="X1524">
        <f>YEAR(Table1[[#This Row],[BookingDate]])</f>
        <v>2025</v>
      </c>
      <c r="Y1524" t="str">
        <f>TEXT(Table1[[#This Row],[BookingDate]],"mmm")</f>
        <v>Jan</v>
      </c>
      <c r="Z1524" t="str">
        <f>TEXT(Table1[[#This Row],[BookingDate]],"mmm-yyy")</f>
        <v>Jan-2025</v>
      </c>
      <c r="AA1524" t="str">
        <f>IF(Table1[[#This Row],[ResolutionHours]]="","Pending",IF(Table1[[#This Row],[ResolutionHours]]&lt;=4,"0-4 Hours",IF(Table1[[#This Row],[ResolutionHours]]&lt;=8,"5-8 Hours",IF(Table1[[#This Row],[ResolutionHours]]&lt;=24,"9-24 Hours",IF(Table1[[#This Row],[ResolutionHours]]&lt;=48,"25-48 Hours","48+ Hours")))))</f>
        <v>48+ Hours</v>
      </c>
      <c r="AB1524">
        <f>IF(Table1[[#This Row],[ResolutionHours]]="","",Table1[[#This Row],[ResolutionHours]]-Table1[[#This Row],[SLATargetHours]])</f>
        <v>-12.630000000000003</v>
      </c>
    </row>
    <row r="1525" spans="1:28" x14ac:dyDescent="0.25">
      <c r="A1525" t="s">
        <v>990</v>
      </c>
      <c r="B1525" t="s">
        <v>35</v>
      </c>
      <c r="C1525" s="1">
        <v>45660.812141203707</v>
      </c>
      <c r="D1525" t="s">
        <v>108</v>
      </c>
      <c r="E1525" t="s">
        <v>81</v>
      </c>
      <c r="F1525" t="s">
        <v>126</v>
      </c>
      <c r="G1525" t="s">
        <v>39</v>
      </c>
      <c r="H1525" t="s">
        <v>40</v>
      </c>
      <c r="I1525" t="s">
        <v>73</v>
      </c>
      <c r="J1525" t="s">
        <v>152</v>
      </c>
      <c r="K1525">
        <v>4</v>
      </c>
      <c r="L1525">
        <v>0.55000000000000004</v>
      </c>
      <c r="M1525">
        <v>3.52</v>
      </c>
      <c r="N1525" s="1">
        <v>45660.958828414346</v>
      </c>
      <c r="O1525" t="s">
        <v>43</v>
      </c>
      <c r="P1525">
        <v>3.52</v>
      </c>
      <c r="Q1525" t="s">
        <v>111</v>
      </c>
      <c r="R1525" t="s">
        <v>67</v>
      </c>
      <c r="S1525" t="s">
        <v>60</v>
      </c>
      <c r="T1525" t="s">
        <v>100</v>
      </c>
      <c r="U1525" t="s">
        <v>49</v>
      </c>
      <c r="V1525" t="s">
        <v>49</v>
      </c>
      <c r="W1525" t="s">
        <v>43</v>
      </c>
      <c r="X1525">
        <f>YEAR(Table1[[#This Row],[BookingDate]])</f>
        <v>2025</v>
      </c>
      <c r="Y1525" t="str">
        <f>TEXT(Table1[[#This Row],[BookingDate]],"mmm")</f>
        <v>Jan</v>
      </c>
      <c r="Z1525" t="str">
        <f>TEXT(Table1[[#This Row],[BookingDate]],"mmm-yyy")</f>
        <v>Jan-2025</v>
      </c>
      <c r="AA1525" t="str">
        <f>IF(Table1[[#This Row],[ResolutionHours]]="","Pending",IF(Table1[[#This Row],[ResolutionHours]]&lt;=4,"0-4 Hours",IF(Table1[[#This Row],[ResolutionHours]]&lt;=8,"5-8 Hours",IF(Table1[[#This Row],[ResolutionHours]]&lt;=24,"9-24 Hours",IF(Table1[[#This Row],[ResolutionHours]]&lt;=48,"25-48 Hours","48+ Hours")))))</f>
        <v>0-4 Hours</v>
      </c>
      <c r="AB1525">
        <f>IF(Table1[[#This Row],[ResolutionHours]]="","",Table1[[#This Row],[ResolutionHours]]-Table1[[#This Row],[SLATargetHours]])</f>
        <v>-0.48</v>
      </c>
    </row>
    <row r="1526" spans="1:28" x14ac:dyDescent="0.25">
      <c r="A1526" t="s">
        <v>1622</v>
      </c>
      <c r="B1526" t="s">
        <v>1116</v>
      </c>
      <c r="C1526" s="1">
        <v>45660.866446759261</v>
      </c>
      <c r="D1526" t="s">
        <v>87</v>
      </c>
      <c r="E1526" t="s">
        <v>1134</v>
      </c>
      <c r="F1526" t="s">
        <v>72</v>
      </c>
      <c r="G1526" t="s">
        <v>1118</v>
      </c>
      <c r="H1526" t="s">
        <v>40</v>
      </c>
      <c r="I1526" t="s">
        <v>55</v>
      </c>
      <c r="J1526" t="s">
        <v>91</v>
      </c>
      <c r="K1526">
        <v>72</v>
      </c>
      <c r="L1526">
        <v>7.67</v>
      </c>
      <c r="M1526">
        <v>34.26</v>
      </c>
      <c r="N1526" s="1">
        <v>45662.29402908565</v>
      </c>
      <c r="O1526" t="s">
        <v>43</v>
      </c>
      <c r="P1526">
        <v>34.26</v>
      </c>
      <c r="Q1526" t="s">
        <v>44</v>
      </c>
      <c r="R1526" t="s">
        <v>45</v>
      </c>
      <c r="S1526" t="s">
        <v>68</v>
      </c>
      <c r="T1526" t="s">
        <v>75</v>
      </c>
      <c r="U1526" t="s">
        <v>49</v>
      </c>
      <c r="V1526" t="s">
        <v>49</v>
      </c>
      <c r="W1526" t="s">
        <v>43</v>
      </c>
      <c r="X1526">
        <f>YEAR(Table1[[#This Row],[BookingDate]])</f>
        <v>2025</v>
      </c>
      <c r="Y1526" t="str">
        <f>TEXT(Table1[[#This Row],[BookingDate]],"mmm")</f>
        <v>Jan</v>
      </c>
      <c r="Z1526" t="str">
        <f>TEXT(Table1[[#This Row],[BookingDate]],"mmm-yyy")</f>
        <v>Jan-2025</v>
      </c>
      <c r="AA1526" t="str">
        <f>IF(Table1[[#This Row],[ResolutionHours]]="","Pending",IF(Table1[[#This Row],[ResolutionHours]]&lt;=4,"0-4 Hours",IF(Table1[[#This Row],[ResolutionHours]]&lt;=8,"5-8 Hours",IF(Table1[[#This Row],[ResolutionHours]]&lt;=24,"9-24 Hours",IF(Table1[[#This Row],[ResolutionHours]]&lt;=48,"25-48 Hours","48+ Hours")))))</f>
        <v>25-48 Hours</v>
      </c>
      <c r="AB1526">
        <f>IF(Table1[[#This Row],[ResolutionHours]]="","",Table1[[#This Row],[ResolutionHours]]-Table1[[#This Row],[SLATargetHours]])</f>
        <v>-37.74</v>
      </c>
    </row>
    <row r="1527" spans="1:28" x14ac:dyDescent="0.25">
      <c r="A1527" t="s">
        <v>273</v>
      </c>
      <c r="B1527" t="s">
        <v>35</v>
      </c>
      <c r="C1527" s="1">
        <v>45661.166319444441</v>
      </c>
      <c r="D1527" t="s">
        <v>36</v>
      </c>
      <c r="E1527" t="s">
        <v>102</v>
      </c>
      <c r="F1527" t="s">
        <v>53</v>
      </c>
      <c r="G1527" t="s">
        <v>39</v>
      </c>
      <c r="H1527" t="s">
        <v>54</v>
      </c>
      <c r="I1527" t="s">
        <v>64</v>
      </c>
      <c r="J1527" t="s">
        <v>152</v>
      </c>
      <c r="K1527">
        <v>48</v>
      </c>
      <c r="L1527">
        <v>4.24</v>
      </c>
      <c r="N1527" s="1"/>
      <c r="O1527" t="s">
        <v>57</v>
      </c>
      <c r="P1527">
        <v>8660.01</v>
      </c>
      <c r="Q1527" t="s">
        <v>66</v>
      </c>
      <c r="R1527" t="s">
        <v>114</v>
      </c>
      <c r="S1527" t="s">
        <v>46</v>
      </c>
      <c r="T1527" t="s">
        <v>75</v>
      </c>
      <c r="U1527" t="s">
        <v>49</v>
      </c>
      <c r="V1527" t="s">
        <v>49</v>
      </c>
      <c r="W1527" t="s">
        <v>57</v>
      </c>
      <c r="X1527">
        <f>YEAR(Table1[[#This Row],[BookingDate]])</f>
        <v>2025</v>
      </c>
      <c r="Y1527" t="str">
        <f>TEXT(Table1[[#This Row],[BookingDate]],"mmm")</f>
        <v>Jan</v>
      </c>
      <c r="Z1527" t="str">
        <f>TEXT(Table1[[#This Row],[BookingDate]],"mmm-yyy")</f>
        <v>Jan-2025</v>
      </c>
      <c r="AA1527" t="str">
        <f>IF(Table1[[#This Row],[ResolutionHours]]="","Pending",IF(Table1[[#This Row],[ResolutionHours]]&lt;=4,"0-4 Hours",IF(Table1[[#This Row],[ResolutionHours]]&lt;=8,"5-8 Hours",IF(Table1[[#This Row],[ResolutionHours]]&lt;=24,"9-24 Hours",IF(Table1[[#This Row],[ResolutionHours]]&lt;=48,"25-48 Hours","48+ Hours")))))</f>
        <v>Pending</v>
      </c>
      <c r="AB1527" t="str">
        <f>IF(Table1[[#This Row],[ResolutionHours]]="","",Table1[[#This Row],[ResolutionHours]]-Table1[[#This Row],[SLATargetHours]])</f>
        <v/>
      </c>
    </row>
    <row r="1528" spans="1:28" x14ac:dyDescent="0.25">
      <c r="A1528" t="s">
        <v>743</v>
      </c>
      <c r="B1528" t="s">
        <v>35</v>
      </c>
      <c r="C1528" s="1">
        <v>45661.194374999999</v>
      </c>
      <c r="D1528" t="s">
        <v>36</v>
      </c>
      <c r="E1528" t="s">
        <v>71</v>
      </c>
      <c r="F1528" t="s">
        <v>90</v>
      </c>
      <c r="G1528" t="s">
        <v>39</v>
      </c>
      <c r="H1528" t="s">
        <v>40</v>
      </c>
      <c r="I1528" t="s">
        <v>46</v>
      </c>
      <c r="J1528" t="s">
        <v>78</v>
      </c>
      <c r="K1528">
        <v>48</v>
      </c>
      <c r="L1528">
        <v>6.9</v>
      </c>
      <c r="M1528">
        <v>26.15</v>
      </c>
      <c r="N1528" s="1">
        <v>45662.283922476847</v>
      </c>
      <c r="O1528" t="s">
        <v>43</v>
      </c>
      <c r="P1528">
        <v>26.15</v>
      </c>
      <c r="Q1528" t="s">
        <v>66</v>
      </c>
      <c r="R1528" t="s">
        <v>59</v>
      </c>
      <c r="S1528" t="s">
        <v>79</v>
      </c>
      <c r="T1528" t="s">
        <v>61</v>
      </c>
      <c r="U1528" t="s">
        <v>49</v>
      </c>
      <c r="V1528" t="s">
        <v>49</v>
      </c>
      <c r="W1528" t="s">
        <v>43</v>
      </c>
      <c r="X1528">
        <f>YEAR(Table1[[#This Row],[BookingDate]])</f>
        <v>2025</v>
      </c>
      <c r="Y1528" t="str">
        <f>TEXT(Table1[[#This Row],[BookingDate]],"mmm")</f>
        <v>Jan</v>
      </c>
      <c r="Z1528" t="str">
        <f>TEXT(Table1[[#This Row],[BookingDate]],"mmm-yyy")</f>
        <v>Jan-2025</v>
      </c>
      <c r="AA1528" t="str">
        <f>IF(Table1[[#This Row],[ResolutionHours]]="","Pending",IF(Table1[[#This Row],[ResolutionHours]]&lt;=4,"0-4 Hours",IF(Table1[[#This Row],[ResolutionHours]]&lt;=8,"5-8 Hours",IF(Table1[[#This Row],[ResolutionHours]]&lt;=24,"9-24 Hours",IF(Table1[[#This Row],[ResolutionHours]]&lt;=48,"25-48 Hours","48+ Hours")))))</f>
        <v>25-48 Hours</v>
      </c>
      <c r="AB1528">
        <f>IF(Table1[[#This Row],[ResolutionHours]]="","",Table1[[#This Row],[ResolutionHours]]-Table1[[#This Row],[SLATargetHours]])</f>
        <v>-21.85</v>
      </c>
    </row>
    <row r="1529" spans="1:28" x14ac:dyDescent="0.25">
      <c r="A1529" t="s">
        <v>2415</v>
      </c>
      <c r="B1529" t="s">
        <v>2126</v>
      </c>
      <c r="C1529" s="1">
        <v>45661.239317129628</v>
      </c>
      <c r="D1529" t="s">
        <v>36</v>
      </c>
      <c r="E1529" t="s">
        <v>2142</v>
      </c>
      <c r="F1529" t="s">
        <v>130</v>
      </c>
      <c r="G1529" t="s">
        <v>2128</v>
      </c>
      <c r="H1529" t="s">
        <v>136</v>
      </c>
      <c r="I1529" t="s">
        <v>82</v>
      </c>
      <c r="J1529" t="s">
        <v>42</v>
      </c>
      <c r="K1529">
        <v>48</v>
      </c>
      <c r="L1529">
        <v>3.5</v>
      </c>
      <c r="N1529" s="1"/>
      <c r="O1529" t="s">
        <v>57</v>
      </c>
      <c r="P1529">
        <v>8658.26</v>
      </c>
      <c r="Q1529" t="s">
        <v>58</v>
      </c>
      <c r="R1529" t="s">
        <v>67</v>
      </c>
      <c r="S1529" t="s">
        <v>96</v>
      </c>
      <c r="T1529" t="s">
        <v>93</v>
      </c>
      <c r="U1529" t="s">
        <v>49</v>
      </c>
      <c r="V1529" t="s">
        <v>49</v>
      </c>
      <c r="W1529" t="s">
        <v>57</v>
      </c>
      <c r="X1529">
        <f>YEAR(Table1[[#This Row],[BookingDate]])</f>
        <v>2025</v>
      </c>
      <c r="Y1529" t="str">
        <f>TEXT(Table1[[#This Row],[BookingDate]],"mmm")</f>
        <v>Jan</v>
      </c>
      <c r="Z1529" t="str">
        <f>TEXT(Table1[[#This Row],[BookingDate]],"mmm-yyy")</f>
        <v>Jan-2025</v>
      </c>
      <c r="AA1529" t="str">
        <f>IF(Table1[[#This Row],[ResolutionHours]]="","Pending",IF(Table1[[#This Row],[ResolutionHours]]&lt;=4,"0-4 Hours",IF(Table1[[#This Row],[ResolutionHours]]&lt;=8,"5-8 Hours",IF(Table1[[#This Row],[ResolutionHours]]&lt;=24,"9-24 Hours",IF(Table1[[#This Row],[ResolutionHours]]&lt;=48,"25-48 Hours","48+ Hours")))))</f>
        <v>Pending</v>
      </c>
      <c r="AB1529" t="str">
        <f>IF(Table1[[#This Row],[ResolutionHours]]="","",Table1[[#This Row],[ResolutionHours]]-Table1[[#This Row],[SLATargetHours]])</f>
        <v/>
      </c>
    </row>
    <row r="1530" spans="1:28" x14ac:dyDescent="0.25">
      <c r="A1530" t="s">
        <v>229</v>
      </c>
      <c r="B1530" t="s">
        <v>35</v>
      </c>
      <c r="C1530" s="1">
        <v>45661.59815972222</v>
      </c>
      <c r="D1530" t="s">
        <v>36</v>
      </c>
      <c r="E1530" t="s">
        <v>102</v>
      </c>
      <c r="F1530" t="s">
        <v>53</v>
      </c>
      <c r="G1530" t="s">
        <v>39</v>
      </c>
      <c r="H1530" t="s">
        <v>40</v>
      </c>
      <c r="I1530" t="s">
        <v>82</v>
      </c>
      <c r="J1530" t="s">
        <v>78</v>
      </c>
      <c r="K1530">
        <v>48</v>
      </c>
      <c r="L1530">
        <v>3.93</v>
      </c>
      <c r="M1530">
        <v>16.46</v>
      </c>
      <c r="N1530" s="1">
        <v>45662.28390962963</v>
      </c>
      <c r="O1530" t="s">
        <v>43</v>
      </c>
      <c r="P1530">
        <v>16.46</v>
      </c>
      <c r="Q1530" t="s">
        <v>66</v>
      </c>
      <c r="R1530" t="s">
        <v>59</v>
      </c>
      <c r="S1530" t="s">
        <v>46</v>
      </c>
      <c r="T1530" t="s">
        <v>100</v>
      </c>
      <c r="U1530" t="s">
        <v>49</v>
      </c>
      <c r="V1530" t="s">
        <v>49</v>
      </c>
      <c r="W1530" t="s">
        <v>43</v>
      </c>
      <c r="X1530">
        <f>YEAR(Table1[[#This Row],[BookingDate]])</f>
        <v>2025</v>
      </c>
      <c r="Y1530" t="str">
        <f>TEXT(Table1[[#This Row],[BookingDate]],"mmm")</f>
        <v>Jan</v>
      </c>
      <c r="Z1530" t="str">
        <f>TEXT(Table1[[#This Row],[BookingDate]],"mmm-yyy")</f>
        <v>Jan-2025</v>
      </c>
      <c r="AA1530" t="str">
        <f>IF(Table1[[#This Row],[ResolutionHours]]="","Pending",IF(Table1[[#This Row],[ResolutionHours]]&lt;=4,"0-4 Hours",IF(Table1[[#This Row],[ResolutionHours]]&lt;=8,"5-8 Hours",IF(Table1[[#This Row],[ResolutionHours]]&lt;=24,"9-24 Hours",IF(Table1[[#This Row],[ResolutionHours]]&lt;=48,"25-48 Hours","48+ Hours")))))</f>
        <v>9-24 Hours</v>
      </c>
      <c r="AB1530">
        <f>IF(Table1[[#This Row],[ResolutionHours]]="","",Table1[[#This Row],[ResolutionHours]]-Table1[[#This Row],[SLATargetHours]])</f>
        <v>-31.54</v>
      </c>
    </row>
    <row r="1531" spans="1:28" x14ac:dyDescent="0.25">
      <c r="A1531" t="s">
        <v>2538</v>
      </c>
      <c r="B1531" t="s">
        <v>2126</v>
      </c>
      <c r="C1531" s="1">
        <v>45661.600868055553</v>
      </c>
      <c r="D1531" t="s">
        <v>36</v>
      </c>
      <c r="E1531" t="s">
        <v>2136</v>
      </c>
      <c r="F1531" t="s">
        <v>90</v>
      </c>
      <c r="G1531" t="s">
        <v>2128</v>
      </c>
      <c r="H1531" t="s">
        <v>40</v>
      </c>
      <c r="I1531" t="s">
        <v>82</v>
      </c>
      <c r="J1531" t="s">
        <v>83</v>
      </c>
      <c r="K1531">
        <v>48</v>
      </c>
      <c r="L1531">
        <v>0.45</v>
      </c>
      <c r="M1531">
        <v>24.25</v>
      </c>
      <c r="N1531" s="1">
        <v>45662.611205312503</v>
      </c>
      <c r="O1531" t="s">
        <v>43</v>
      </c>
      <c r="P1531">
        <v>24.25</v>
      </c>
      <c r="Q1531" t="s">
        <v>66</v>
      </c>
      <c r="R1531" t="s">
        <v>67</v>
      </c>
      <c r="S1531" t="s">
        <v>79</v>
      </c>
      <c r="T1531" t="s">
        <v>97</v>
      </c>
      <c r="U1531" t="s">
        <v>49</v>
      </c>
      <c r="V1531" t="s">
        <v>49</v>
      </c>
      <c r="W1531" t="s">
        <v>43</v>
      </c>
      <c r="X1531">
        <f>YEAR(Table1[[#This Row],[BookingDate]])</f>
        <v>2025</v>
      </c>
      <c r="Y1531" t="str">
        <f>TEXT(Table1[[#This Row],[BookingDate]],"mmm")</f>
        <v>Jan</v>
      </c>
      <c r="Z1531" t="str">
        <f>TEXT(Table1[[#This Row],[BookingDate]],"mmm-yyy")</f>
        <v>Jan-2025</v>
      </c>
      <c r="AA1531" t="str">
        <f>IF(Table1[[#This Row],[ResolutionHours]]="","Pending",IF(Table1[[#This Row],[ResolutionHours]]&lt;=4,"0-4 Hours",IF(Table1[[#This Row],[ResolutionHours]]&lt;=8,"5-8 Hours",IF(Table1[[#This Row],[ResolutionHours]]&lt;=24,"9-24 Hours",IF(Table1[[#This Row],[ResolutionHours]]&lt;=48,"25-48 Hours","48+ Hours")))))</f>
        <v>25-48 Hours</v>
      </c>
      <c r="AB1531">
        <f>IF(Table1[[#This Row],[ResolutionHours]]="","",Table1[[#This Row],[ResolutionHours]]-Table1[[#This Row],[SLATargetHours]])</f>
        <v>-23.75</v>
      </c>
    </row>
    <row r="1532" spans="1:28" x14ac:dyDescent="0.25">
      <c r="A1532" t="s">
        <v>3098</v>
      </c>
      <c r="B1532" t="s">
        <v>2126</v>
      </c>
      <c r="C1532" s="1">
        <v>45661.613125000003</v>
      </c>
      <c r="D1532" t="s">
        <v>36</v>
      </c>
      <c r="E1532" t="s">
        <v>2153</v>
      </c>
      <c r="F1532" t="s">
        <v>130</v>
      </c>
      <c r="G1532" t="s">
        <v>2128</v>
      </c>
      <c r="H1532" t="s">
        <v>40</v>
      </c>
      <c r="I1532" t="s">
        <v>73</v>
      </c>
      <c r="J1532" t="s">
        <v>160</v>
      </c>
      <c r="K1532">
        <v>48</v>
      </c>
      <c r="L1532">
        <v>2.11</v>
      </c>
      <c r="M1532">
        <v>77.47</v>
      </c>
      <c r="N1532" s="1">
        <v>45664.8411528125</v>
      </c>
      <c r="O1532" t="s">
        <v>128</v>
      </c>
      <c r="P1532">
        <v>77.47</v>
      </c>
      <c r="Q1532" t="s">
        <v>66</v>
      </c>
      <c r="R1532" t="s">
        <v>67</v>
      </c>
      <c r="S1532" t="s">
        <v>60</v>
      </c>
      <c r="T1532" t="s">
        <v>121</v>
      </c>
      <c r="U1532" t="s">
        <v>49</v>
      </c>
      <c r="V1532" t="s">
        <v>49</v>
      </c>
      <c r="W1532" t="s">
        <v>128</v>
      </c>
      <c r="X1532">
        <f>YEAR(Table1[[#This Row],[BookingDate]])</f>
        <v>2025</v>
      </c>
      <c r="Y1532" t="str">
        <f>TEXT(Table1[[#This Row],[BookingDate]],"mmm")</f>
        <v>Jan</v>
      </c>
      <c r="Z1532" t="str">
        <f>TEXT(Table1[[#This Row],[BookingDate]],"mmm-yyy")</f>
        <v>Jan-2025</v>
      </c>
      <c r="AA1532" t="str">
        <f>IF(Table1[[#This Row],[ResolutionHours]]="","Pending",IF(Table1[[#This Row],[ResolutionHours]]&lt;=4,"0-4 Hours",IF(Table1[[#This Row],[ResolutionHours]]&lt;=8,"5-8 Hours",IF(Table1[[#This Row],[ResolutionHours]]&lt;=24,"9-24 Hours",IF(Table1[[#This Row],[ResolutionHours]]&lt;=48,"25-48 Hours","48+ Hours")))))</f>
        <v>48+ Hours</v>
      </c>
      <c r="AB1532">
        <f>IF(Table1[[#This Row],[ResolutionHours]]="","",Table1[[#This Row],[ResolutionHours]]-Table1[[#This Row],[SLATargetHours]])</f>
        <v>29.47</v>
      </c>
    </row>
    <row r="1533" spans="1:28" x14ac:dyDescent="0.25">
      <c r="A1533" t="s">
        <v>1162</v>
      </c>
      <c r="B1533" t="s">
        <v>1116</v>
      </c>
      <c r="C1533" s="1">
        <v>45661.631076388891</v>
      </c>
      <c r="D1533" t="s">
        <v>87</v>
      </c>
      <c r="E1533" t="s">
        <v>1134</v>
      </c>
      <c r="F1533" t="s">
        <v>90</v>
      </c>
      <c r="G1533" t="s">
        <v>1118</v>
      </c>
      <c r="H1533" t="s">
        <v>54</v>
      </c>
      <c r="I1533" t="s">
        <v>41</v>
      </c>
      <c r="J1533" t="s">
        <v>165</v>
      </c>
      <c r="K1533">
        <v>72</v>
      </c>
      <c r="L1533">
        <v>6.21</v>
      </c>
      <c r="N1533" s="1"/>
      <c r="O1533" t="s">
        <v>57</v>
      </c>
      <c r="P1533">
        <v>8648.85</v>
      </c>
      <c r="Q1533" t="s">
        <v>66</v>
      </c>
      <c r="R1533" t="s">
        <v>114</v>
      </c>
      <c r="S1533" t="s">
        <v>60</v>
      </c>
      <c r="T1533" t="s">
        <v>121</v>
      </c>
      <c r="U1533" t="s">
        <v>49</v>
      </c>
      <c r="V1533" t="s">
        <v>49</v>
      </c>
      <c r="W1533" t="s">
        <v>57</v>
      </c>
      <c r="X1533">
        <f>YEAR(Table1[[#This Row],[BookingDate]])</f>
        <v>2025</v>
      </c>
      <c r="Y1533" t="str">
        <f>TEXT(Table1[[#This Row],[BookingDate]],"mmm")</f>
        <v>Jan</v>
      </c>
      <c r="Z1533" t="str">
        <f>TEXT(Table1[[#This Row],[BookingDate]],"mmm-yyy")</f>
        <v>Jan-2025</v>
      </c>
      <c r="AA1533" t="str">
        <f>IF(Table1[[#This Row],[ResolutionHours]]="","Pending",IF(Table1[[#This Row],[ResolutionHours]]&lt;=4,"0-4 Hours",IF(Table1[[#This Row],[ResolutionHours]]&lt;=8,"5-8 Hours",IF(Table1[[#This Row],[ResolutionHours]]&lt;=24,"9-24 Hours",IF(Table1[[#This Row],[ResolutionHours]]&lt;=48,"25-48 Hours","48+ Hours")))))</f>
        <v>Pending</v>
      </c>
      <c r="AB1533" t="str">
        <f>IF(Table1[[#This Row],[ResolutionHours]]="","",Table1[[#This Row],[ResolutionHours]]-Table1[[#This Row],[SLATargetHours]])</f>
        <v/>
      </c>
    </row>
    <row r="1534" spans="1:28" x14ac:dyDescent="0.25">
      <c r="A1534" t="s">
        <v>1751</v>
      </c>
      <c r="B1534" t="s">
        <v>1116</v>
      </c>
      <c r="C1534" s="1">
        <v>45661.788703703707</v>
      </c>
      <c r="D1534" t="s">
        <v>87</v>
      </c>
      <c r="E1534" t="s">
        <v>1117</v>
      </c>
      <c r="F1534" t="s">
        <v>95</v>
      </c>
      <c r="G1534" t="s">
        <v>1118</v>
      </c>
      <c r="H1534" t="s">
        <v>136</v>
      </c>
      <c r="I1534" t="s">
        <v>82</v>
      </c>
      <c r="J1534" t="s">
        <v>118</v>
      </c>
      <c r="K1534">
        <v>72</v>
      </c>
      <c r="L1534">
        <v>9.93</v>
      </c>
      <c r="N1534" s="1"/>
      <c r="O1534" t="s">
        <v>57</v>
      </c>
      <c r="P1534">
        <v>8645.07</v>
      </c>
      <c r="Q1534" t="s">
        <v>44</v>
      </c>
      <c r="R1534" t="s">
        <v>92</v>
      </c>
      <c r="S1534" t="s">
        <v>60</v>
      </c>
      <c r="T1534" t="s">
        <v>121</v>
      </c>
      <c r="U1534" t="s">
        <v>49</v>
      </c>
      <c r="V1534" t="s">
        <v>49</v>
      </c>
      <c r="W1534" t="s">
        <v>57</v>
      </c>
      <c r="X1534">
        <f>YEAR(Table1[[#This Row],[BookingDate]])</f>
        <v>2025</v>
      </c>
      <c r="Y1534" t="str">
        <f>TEXT(Table1[[#This Row],[BookingDate]],"mmm")</f>
        <v>Jan</v>
      </c>
      <c r="Z1534" t="str">
        <f>TEXT(Table1[[#This Row],[BookingDate]],"mmm-yyy")</f>
        <v>Jan-2025</v>
      </c>
      <c r="AA1534" t="str">
        <f>IF(Table1[[#This Row],[ResolutionHours]]="","Pending",IF(Table1[[#This Row],[ResolutionHours]]&lt;=4,"0-4 Hours",IF(Table1[[#This Row],[ResolutionHours]]&lt;=8,"5-8 Hours",IF(Table1[[#This Row],[ResolutionHours]]&lt;=24,"9-24 Hours",IF(Table1[[#This Row],[ResolutionHours]]&lt;=48,"25-48 Hours","48+ Hours")))))</f>
        <v>Pending</v>
      </c>
      <c r="AB1534" t="str">
        <f>IF(Table1[[#This Row],[ResolutionHours]]="","",Table1[[#This Row],[ResolutionHours]]-Table1[[#This Row],[SLATargetHours]])</f>
        <v/>
      </c>
    </row>
    <row r="1535" spans="1:28" x14ac:dyDescent="0.25">
      <c r="A1535" t="s">
        <v>534</v>
      </c>
      <c r="B1535" t="s">
        <v>35</v>
      </c>
      <c r="C1535" s="1">
        <v>45662.127164351848</v>
      </c>
      <c r="D1535" t="s">
        <v>87</v>
      </c>
      <c r="E1535" t="s">
        <v>52</v>
      </c>
      <c r="F1535" t="s">
        <v>126</v>
      </c>
      <c r="G1535" t="s">
        <v>39</v>
      </c>
      <c r="H1535" t="s">
        <v>54</v>
      </c>
      <c r="I1535" t="s">
        <v>64</v>
      </c>
      <c r="J1535" t="s">
        <v>152</v>
      </c>
      <c r="K1535">
        <v>72</v>
      </c>
      <c r="L1535">
        <v>2.79</v>
      </c>
      <c r="N1535" s="1"/>
      <c r="O1535" t="s">
        <v>57</v>
      </c>
      <c r="P1535">
        <v>8636.9500000000007</v>
      </c>
      <c r="Q1535" t="s">
        <v>44</v>
      </c>
      <c r="R1535" t="s">
        <v>67</v>
      </c>
      <c r="S1535" t="s">
        <v>68</v>
      </c>
      <c r="T1535" t="s">
        <v>97</v>
      </c>
      <c r="U1535" t="s">
        <v>49</v>
      </c>
      <c r="V1535" t="s">
        <v>49</v>
      </c>
      <c r="W1535" t="s">
        <v>57</v>
      </c>
      <c r="X1535">
        <f>YEAR(Table1[[#This Row],[BookingDate]])</f>
        <v>2025</v>
      </c>
      <c r="Y1535" t="str">
        <f>TEXT(Table1[[#This Row],[BookingDate]],"mmm")</f>
        <v>Jan</v>
      </c>
      <c r="Z1535" t="str">
        <f>TEXT(Table1[[#This Row],[BookingDate]],"mmm-yyy")</f>
        <v>Jan-2025</v>
      </c>
      <c r="AA1535" t="str">
        <f>IF(Table1[[#This Row],[ResolutionHours]]="","Pending",IF(Table1[[#This Row],[ResolutionHours]]&lt;=4,"0-4 Hours",IF(Table1[[#This Row],[ResolutionHours]]&lt;=8,"5-8 Hours",IF(Table1[[#This Row],[ResolutionHours]]&lt;=24,"9-24 Hours",IF(Table1[[#This Row],[ResolutionHours]]&lt;=48,"25-48 Hours","48+ Hours")))))</f>
        <v>Pending</v>
      </c>
      <c r="AB1535" t="str">
        <f>IF(Table1[[#This Row],[ResolutionHours]]="","",Table1[[#This Row],[ResolutionHours]]-Table1[[#This Row],[SLATargetHours]])</f>
        <v/>
      </c>
    </row>
    <row r="1536" spans="1:28" x14ac:dyDescent="0.25">
      <c r="A1536" t="s">
        <v>1175</v>
      </c>
      <c r="B1536" t="s">
        <v>1116</v>
      </c>
      <c r="C1536" s="1">
        <v>45662.521608796298</v>
      </c>
      <c r="D1536" t="s">
        <v>51</v>
      </c>
      <c r="E1536" t="s">
        <v>1117</v>
      </c>
      <c r="F1536" t="s">
        <v>38</v>
      </c>
      <c r="G1536" t="s">
        <v>1118</v>
      </c>
      <c r="H1536" t="s">
        <v>40</v>
      </c>
      <c r="I1536" t="s">
        <v>46</v>
      </c>
      <c r="J1536" t="s">
        <v>88</v>
      </c>
      <c r="K1536">
        <v>24</v>
      </c>
      <c r="L1536">
        <v>1.52</v>
      </c>
      <c r="M1536">
        <v>8.9600000000000009</v>
      </c>
      <c r="N1536" s="1">
        <v>45662.895116747677</v>
      </c>
      <c r="O1536" t="s">
        <v>43</v>
      </c>
      <c r="P1536">
        <v>8.9600000000000009</v>
      </c>
      <c r="Q1536" t="s">
        <v>58</v>
      </c>
      <c r="R1536" t="s">
        <v>67</v>
      </c>
      <c r="S1536" t="s">
        <v>60</v>
      </c>
      <c r="T1536" t="s">
        <v>97</v>
      </c>
      <c r="U1536" t="s">
        <v>49</v>
      </c>
      <c r="V1536" t="s">
        <v>49</v>
      </c>
      <c r="W1536" t="s">
        <v>43</v>
      </c>
      <c r="X1536">
        <f>YEAR(Table1[[#This Row],[BookingDate]])</f>
        <v>2025</v>
      </c>
      <c r="Y1536" t="str">
        <f>TEXT(Table1[[#This Row],[BookingDate]],"mmm")</f>
        <v>Jan</v>
      </c>
      <c r="Z1536" t="str">
        <f>TEXT(Table1[[#This Row],[BookingDate]],"mmm-yyy")</f>
        <v>Jan-2025</v>
      </c>
      <c r="AA1536" t="str">
        <f>IF(Table1[[#This Row],[ResolutionHours]]="","Pending",IF(Table1[[#This Row],[ResolutionHours]]&lt;=4,"0-4 Hours",IF(Table1[[#This Row],[ResolutionHours]]&lt;=8,"5-8 Hours",IF(Table1[[#This Row],[ResolutionHours]]&lt;=24,"9-24 Hours",IF(Table1[[#This Row],[ResolutionHours]]&lt;=48,"25-48 Hours","48+ Hours")))))</f>
        <v>9-24 Hours</v>
      </c>
      <c r="AB1536">
        <f>IF(Table1[[#This Row],[ResolutionHours]]="","",Table1[[#This Row],[ResolutionHours]]-Table1[[#This Row],[SLATargetHours]])</f>
        <v>-15.04</v>
      </c>
    </row>
    <row r="1537" spans="1:28" x14ac:dyDescent="0.25">
      <c r="A1537" t="s">
        <v>1876</v>
      </c>
      <c r="B1537" t="s">
        <v>1116</v>
      </c>
      <c r="C1537" s="1">
        <v>45663.01939814815</v>
      </c>
      <c r="D1537" t="s">
        <v>36</v>
      </c>
      <c r="E1537" t="s">
        <v>1131</v>
      </c>
      <c r="F1537" t="s">
        <v>90</v>
      </c>
      <c r="G1537" t="s">
        <v>1118</v>
      </c>
      <c r="H1537" t="s">
        <v>40</v>
      </c>
      <c r="I1537" t="s">
        <v>46</v>
      </c>
      <c r="J1537" t="s">
        <v>78</v>
      </c>
      <c r="K1537">
        <v>48</v>
      </c>
      <c r="L1537">
        <v>3.68</v>
      </c>
      <c r="M1537">
        <v>21.99</v>
      </c>
      <c r="N1537" s="1">
        <v>45663.935727060183</v>
      </c>
      <c r="O1537" t="s">
        <v>43</v>
      </c>
      <c r="P1537">
        <v>21.99</v>
      </c>
      <c r="Q1537" t="s">
        <v>58</v>
      </c>
      <c r="R1537" t="s">
        <v>67</v>
      </c>
      <c r="S1537" t="s">
        <v>46</v>
      </c>
      <c r="T1537" t="s">
        <v>75</v>
      </c>
      <c r="U1537" t="s">
        <v>49</v>
      </c>
      <c r="V1537" t="s">
        <v>49</v>
      </c>
      <c r="W1537" t="s">
        <v>43</v>
      </c>
      <c r="X1537">
        <f>YEAR(Table1[[#This Row],[BookingDate]])</f>
        <v>2025</v>
      </c>
      <c r="Y1537" t="str">
        <f>TEXT(Table1[[#This Row],[BookingDate]],"mmm")</f>
        <v>Jan</v>
      </c>
      <c r="Z1537" t="str">
        <f>TEXT(Table1[[#This Row],[BookingDate]],"mmm-yyy")</f>
        <v>Jan-2025</v>
      </c>
      <c r="AA1537" t="str">
        <f>IF(Table1[[#This Row],[ResolutionHours]]="","Pending",IF(Table1[[#This Row],[ResolutionHours]]&lt;=4,"0-4 Hours",IF(Table1[[#This Row],[ResolutionHours]]&lt;=8,"5-8 Hours",IF(Table1[[#This Row],[ResolutionHours]]&lt;=24,"9-24 Hours",IF(Table1[[#This Row],[ResolutionHours]]&lt;=48,"25-48 Hours","48+ Hours")))))</f>
        <v>9-24 Hours</v>
      </c>
      <c r="AB1537">
        <f>IF(Table1[[#This Row],[ResolutionHours]]="","",Table1[[#This Row],[ResolutionHours]]-Table1[[#This Row],[SLATargetHours]])</f>
        <v>-26.01</v>
      </c>
    </row>
    <row r="1538" spans="1:28" x14ac:dyDescent="0.25">
      <c r="A1538" t="s">
        <v>2974</v>
      </c>
      <c r="B1538" t="s">
        <v>2126</v>
      </c>
      <c r="C1538" s="1">
        <v>45663.446481481478</v>
      </c>
      <c r="D1538" t="s">
        <v>87</v>
      </c>
      <c r="E1538" t="s">
        <v>2130</v>
      </c>
      <c r="F1538" t="s">
        <v>130</v>
      </c>
      <c r="G1538" t="s">
        <v>2128</v>
      </c>
      <c r="H1538" t="s">
        <v>40</v>
      </c>
      <c r="I1538" t="s">
        <v>55</v>
      </c>
      <c r="J1538" t="s">
        <v>160</v>
      </c>
      <c r="K1538">
        <v>72</v>
      </c>
      <c r="L1538">
        <v>1.1000000000000001</v>
      </c>
      <c r="M1538">
        <v>100.94</v>
      </c>
      <c r="N1538" s="1">
        <v>45667.652326354168</v>
      </c>
      <c r="O1538" t="s">
        <v>128</v>
      </c>
      <c r="P1538">
        <v>100.94</v>
      </c>
      <c r="Q1538" t="s">
        <v>66</v>
      </c>
      <c r="R1538" t="s">
        <v>67</v>
      </c>
      <c r="S1538" t="s">
        <v>68</v>
      </c>
      <c r="T1538" t="s">
        <v>121</v>
      </c>
      <c r="U1538" t="s">
        <v>49</v>
      </c>
      <c r="V1538" t="s">
        <v>49</v>
      </c>
      <c r="W1538" t="s">
        <v>128</v>
      </c>
      <c r="X1538">
        <f>YEAR(Table1[[#This Row],[BookingDate]])</f>
        <v>2025</v>
      </c>
      <c r="Y1538" t="str">
        <f>TEXT(Table1[[#This Row],[BookingDate]],"mmm")</f>
        <v>Jan</v>
      </c>
      <c r="Z1538" t="str">
        <f>TEXT(Table1[[#This Row],[BookingDate]],"mmm-yyy")</f>
        <v>Jan-2025</v>
      </c>
      <c r="AA1538" t="str">
        <f>IF(Table1[[#This Row],[ResolutionHours]]="","Pending",IF(Table1[[#This Row],[ResolutionHours]]&lt;=4,"0-4 Hours",IF(Table1[[#This Row],[ResolutionHours]]&lt;=8,"5-8 Hours",IF(Table1[[#This Row],[ResolutionHours]]&lt;=24,"9-24 Hours",IF(Table1[[#This Row],[ResolutionHours]]&lt;=48,"25-48 Hours","48+ Hours")))))</f>
        <v>48+ Hours</v>
      </c>
      <c r="AB1538">
        <f>IF(Table1[[#This Row],[ResolutionHours]]="","",Table1[[#This Row],[ResolutionHours]]-Table1[[#This Row],[SLATargetHours]])</f>
        <v>28.939999999999998</v>
      </c>
    </row>
    <row r="1539" spans="1:28" x14ac:dyDescent="0.25">
      <c r="A1539" t="s">
        <v>1054</v>
      </c>
      <c r="B1539" t="s">
        <v>35</v>
      </c>
      <c r="C1539" s="1">
        <v>45663.605844907397</v>
      </c>
      <c r="D1539" t="s">
        <v>51</v>
      </c>
      <c r="E1539" t="s">
        <v>123</v>
      </c>
      <c r="F1539" t="s">
        <v>72</v>
      </c>
      <c r="G1539" t="s">
        <v>39</v>
      </c>
      <c r="H1539" t="s">
        <v>54</v>
      </c>
      <c r="I1539" t="s">
        <v>55</v>
      </c>
      <c r="J1539" t="s">
        <v>157</v>
      </c>
      <c r="K1539">
        <v>24</v>
      </c>
      <c r="L1539">
        <v>1.1100000000000001</v>
      </c>
      <c r="N1539" s="1"/>
      <c r="O1539" t="s">
        <v>57</v>
      </c>
      <c r="P1539">
        <v>8601.4599999999991</v>
      </c>
      <c r="Q1539" t="s">
        <v>58</v>
      </c>
      <c r="R1539" t="s">
        <v>114</v>
      </c>
      <c r="S1539" t="s">
        <v>46</v>
      </c>
      <c r="T1539" t="s">
        <v>115</v>
      </c>
      <c r="U1539" t="s">
        <v>49</v>
      </c>
      <c r="V1539" t="s">
        <v>49</v>
      </c>
      <c r="W1539" t="s">
        <v>57</v>
      </c>
      <c r="X1539">
        <f>YEAR(Table1[[#This Row],[BookingDate]])</f>
        <v>2025</v>
      </c>
      <c r="Y1539" t="str">
        <f>TEXT(Table1[[#This Row],[BookingDate]],"mmm")</f>
        <v>Jan</v>
      </c>
      <c r="Z1539" t="str">
        <f>TEXT(Table1[[#This Row],[BookingDate]],"mmm-yyy")</f>
        <v>Jan-2025</v>
      </c>
      <c r="AA1539" t="str">
        <f>IF(Table1[[#This Row],[ResolutionHours]]="","Pending",IF(Table1[[#This Row],[ResolutionHours]]&lt;=4,"0-4 Hours",IF(Table1[[#This Row],[ResolutionHours]]&lt;=8,"5-8 Hours",IF(Table1[[#This Row],[ResolutionHours]]&lt;=24,"9-24 Hours",IF(Table1[[#This Row],[ResolutionHours]]&lt;=48,"25-48 Hours","48+ Hours")))))</f>
        <v>Pending</v>
      </c>
      <c r="AB1539" t="str">
        <f>IF(Table1[[#This Row],[ResolutionHours]]="","",Table1[[#This Row],[ResolutionHours]]-Table1[[#This Row],[SLATargetHours]])</f>
        <v/>
      </c>
    </row>
    <row r="1540" spans="1:28" x14ac:dyDescent="0.25">
      <c r="A1540" t="s">
        <v>1621</v>
      </c>
      <c r="B1540" t="s">
        <v>1116</v>
      </c>
      <c r="C1540" s="1">
        <v>45663.606886574067</v>
      </c>
      <c r="D1540" t="s">
        <v>87</v>
      </c>
      <c r="E1540" t="s">
        <v>1140</v>
      </c>
      <c r="F1540" t="s">
        <v>130</v>
      </c>
      <c r="G1540" t="s">
        <v>1118</v>
      </c>
      <c r="H1540" t="s">
        <v>63</v>
      </c>
      <c r="I1540" t="s">
        <v>46</v>
      </c>
      <c r="J1540" t="s">
        <v>118</v>
      </c>
      <c r="K1540">
        <v>72</v>
      </c>
      <c r="L1540">
        <v>1.59</v>
      </c>
      <c r="N1540" s="1"/>
      <c r="O1540" t="s">
        <v>57</v>
      </c>
      <c r="P1540">
        <v>8601.43</v>
      </c>
      <c r="Q1540" t="s">
        <v>44</v>
      </c>
      <c r="R1540" t="s">
        <v>114</v>
      </c>
      <c r="S1540" t="s">
        <v>96</v>
      </c>
      <c r="T1540" t="s">
        <v>115</v>
      </c>
      <c r="U1540" t="s">
        <v>49</v>
      </c>
      <c r="V1540" t="s">
        <v>49</v>
      </c>
      <c r="W1540" t="s">
        <v>57</v>
      </c>
      <c r="X1540">
        <f>YEAR(Table1[[#This Row],[BookingDate]])</f>
        <v>2025</v>
      </c>
      <c r="Y1540" t="str">
        <f>TEXT(Table1[[#This Row],[BookingDate]],"mmm")</f>
        <v>Jan</v>
      </c>
      <c r="Z1540" t="str">
        <f>TEXT(Table1[[#This Row],[BookingDate]],"mmm-yyy")</f>
        <v>Jan-2025</v>
      </c>
      <c r="AA1540" t="str">
        <f>IF(Table1[[#This Row],[ResolutionHours]]="","Pending",IF(Table1[[#This Row],[ResolutionHours]]&lt;=4,"0-4 Hours",IF(Table1[[#This Row],[ResolutionHours]]&lt;=8,"5-8 Hours",IF(Table1[[#This Row],[ResolutionHours]]&lt;=24,"9-24 Hours",IF(Table1[[#This Row],[ResolutionHours]]&lt;=48,"25-48 Hours","48+ Hours")))))</f>
        <v>Pending</v>
      </c>
      <c r="AB1540" t="str">
        <f>IF(Table1[[#This Row],[ResolutionHours]]="","",Table1[[#This Row],[ResolutionHours]]-Table1[[#This Row],[SLATargetHours]])</f>
        <v/>
      </c>
    </row>
    <row r="1541" spans="1:28" x14ac:dyDescent="0.25">
      <c r="A1541" t="s">
        <v>559</v>
      </c>
      <c r="B1541" t="s">
        <v>35</v>
      </c>
      <c r="C1541" s="1">
        <v>45663.620347222219</v>
      </c>
      <c r="D1541" t="s">
        <v>104</v>
      </c>
      <c r="E1541" t="s">
        <v>52</v>
      </c>
      <c r="F1541" t="s">
        <v>38</v>
      </c>
      <c r="G1541" t="s">
        <v>39</v>
      </c>
      <c r="H1541" t="s">
        <v>40</v>
      </c>
      <c r="I1541" t="s">
        <v>64</v>
      </c>
      <c r="J1541" t="s">
        <v>110</v>
      </c>
      <c r="K1541">
        <v>8</v>
      </c>
      <c r="L1541">
        <v>0.1</v>
      </c>
      <c r="M1541">
        <v>1.23</v>
      </c>
      <c r="N1541" s="1">
        <v>45663.671440520833</v>
      </c>
      <c r="O1541" t="s">
        <v>43</v>
      </c>
      <c r="P1541">
        <v>1.23</v>
      </c>
      <c r="Q1541" t="s">
        <v>58</v>
      </c>
      <c r="R1541" t="s">
        <v>59</v>
      </c>
      <c r="S1541" t="s">
        <v>79</v>
      </c>
      <c r="T1541" t="s">
        <v>121</v>
      </c>
      <c r="U1541" t="s">
        <v>49</v>
      </c>
      <c r="V1541" t="s">
        <v>49</v>
      </c>
      <c r="W1541" t="s">
        <v>43</v>
      </c>
      <c r="X1541">
        <f>YEAR(Table1[[#This Row],[BookingDate]])</f>
        <v>2025</v>
      </c>
      <c r="Y1541" t="str">
        <f>TEXT(Table1[[#This Row],[BookingDate]],"mmm")</f>
        <v>Jan</v>
      </c>
      <c r="Z1541" t="str">
        <f>TEXT(Table1[[#This Row],[BookingDate]],"mmm-yyy")</f>
        <v>Jan-2025</v>
      </c>
      <c r="AA1541" t="str">
        <f>IF(Table1[[#This Row],[ResolutionHours]]="","Pending",IF(Table1[[#This Row],[ResolutionHours]]&lt;=4,"0-4 Hours",IF(Table1[[#This Row],[ResolutionHours]]&lt;=8,"5-8 Hours",IF(Table1[[#This Row],[ResolutionHours]]&lt;=24,"9-24 Hours",IF(Table1[[#This Row],[ResolutionHours]]&lt;=48,"25-48 Hours","48+ Hours")))))</f>
        <v>0-4 Hours</v>
      </c>
      <c r="AB1541">
        <f>IF(Table1[[#This Row],[ResolutionHours]]="","",Table1[[#This Row],[ResolutionHours]]-Table1[[#This Row],[SLATargetHours]])</f>
        <v>-6.77</v>
      </c>
    </row>
    <row r="1542" spans="1:28" x14ac:dyDescent="0.25">
      <c r="A1542" t="s">
        <v>1011</v>
      </c>
      <c r="B1542" t="s">
        <v>35</v>
      </c>
      <c r="C1542" s="1">
        <v>45664.308055555557</v>
      </c>
      <c r="D1542" t="s">
        <v>51</v>
      </c>
      <c r="E1542" t="s">
        <v>105</v>
      </c>
      <c r="F1542" t="s">
        <v>53</v>
      </c>
      <c r="G1542" t="s">
        <v>39</v>
      </c>
      <c r="H1542" t="s">
        <v>40</v>
      </c>
      <c r="I1542" t="s">
        <v>64</v>
      </c>
      <c r="J1542" t="s">
        <v>113</v>
      </c>
      <c r="K1542">
        <v>24</v>
      </c>
      <c r="L1542">
        <v>4.26</v>
      </c>
      <c r="M1542">
        <v>8.8699999999999992</v>
      </c>
      <c r="N1542" s="1">
        <v>45664.677447557871</v>
      </c>
      <c r="O1542" t="s">
        <v>43</v>
      </c>
      <c r="P1542">
        <v>8.8699999999999992</v>
      </c>
      <c r="Q1542" t="s">
        <v>66</v>
      </c>
      <c r="R1542" t="s">
        <v>92</v>
      </c>
      <c r="S1542" t="s">
        <v>46</v>
      </c>
      <c r="T1542" t="s">
        <v>75</v>
      </c>
      <c r="U1542" t="s">
        <v>49</v>
      </c>
      <c r="V1542" t="s">
        <v>49</v>
      </c>
      <c r="W1542" t="s">
        <v>43</v>
      </c>
      <c r="X1542">
        <f>YEAR(Table1[[#This Row],[BookingDate]])</f>
        <v>2025</v>
      </c>
      <c r="Y1542" t="str">
        <f>TEXT(Table1[[#This Row],[BookingDate]],"mmm")</f>
        <v>Jan</v>
      </c>
      <c r="Z1542" t="str">
        <f>TEXT(Table1[[#This Row],[BookingDate]],"mmm-yyy")</f>
        <v>Jan-2025</v>
      </c>
      <c r="AA1542" t="str">
        <f>IF(Table1[[#This Row],[ResolutionHours]]="","Pending",IF(Table1[[#This Row],[ResolutionHours]]&lt;=4,"0-4 Hours",IF(Table1[[#This Row],[ResolutionHours]]&lt;=8,"5-8 Hours",IF(Table1[[#This Row],[ResolutionHours]]&lt;=24,"9-24 Hours",IF(Table1[[#This Row],[ResolutionHours]]&lt;=48,"25-48 Hours","48+ Hours")))))</f>
        <v>9-24 Hours</v>
      </c>
      <c r="AB1542">
        <f>IF(Table1[[#This Row],[ResolutionHours]]="","",Table1[[#This Row],[ResolutionHours]]-Table1[[#This Row],[SLATargetHours]])</f>
        <v>-15.13</v>
      </c>
    </row>
    <row r="1543" spans="1:28" x14ac:dyDescent="0.25">
      <c r="A1543" t="s">
        <v>1747</v>
      </c>
      <c r="B1543" t="s">
        <v>1116</v>
      </c>
      <c r="C1543" s="1">
        <v>45664.654062499998</v>
      </c>
      <c r="D1543" t="s">
        <v>36</v>
      </c>
      <c r="E1543" t="s">
        <v>1117</v>
      </c>
      <c r="F1543" t="s">
        <v>72</v>
      </c>
      <c r="G1543" t="s">
        <v>1118</v>
      </c>
      <c r="H1543" t="s">
        <v>63</v>
      </c>
      <c r="I1543" t="s">
        <v>64</v>
      </c>
      <c r="J1543" t="s">
        <v>134</v>
      </c>
      <c r="K1543">
        <v>48</v>
      </c>
      <c r="L1543">
        <v>1.8</v>
      </c>
      <c r="N1543" s="1"/>
      <c r="O1543" t="s">
        <v>57</v>
      </c>
      <c r="P1543">
        <v>8576.2999999999993</v>
      </c>
      <c r="Q1543" t="s">
        <v>66</v>
      </c>
      <c r="R1543" t="s">
        <v>45</v>
      </c>
      <c r="S1543" t="s">
        <v>60</v>
      </c>
      <c r="T1543" t="s">
        <v>85</v>
      </c>
      <c r="U1543" t="s">
        <v>49</v>
      </c>
      <c r="V1543" t="s">
        <v>49</v>
      </c>
      <c r="W1543" t="s">
        <v>57</v>
      </c>
      <c r="X1543">
        <f>YEAR(Table1[[#This Row],[BookingDate]])</f>
        <v>2025</v>
      </c>
      <c r="Y1543" t="str">
        <f>TEXT(Table1[[#This Row],[BookingDate]],"mmm")</f>
        <v>Jan</v>
      </c>
      <c r="Z1543" t="str">
        <f>TEXT(Table1[[#This Row],[BookingDate]],"mmm-yyy")</f>
        <v>Jan-2025</v>
      </c>
      <c r="AA1543" t="str">
        <f>IF(Table1[[#This Row],[ResolutionHours]]="","Pending",IF(Table1[[#This Row],[ResolutionHours]]&lt;=4,"0-4 Hours",IF(Table1[[#This Row],[ResolutionHours]]&lt;=8,"5-8 Hours",IF(Table1[[#This Row],[ResolutionHours]]&lt;=24,"9-24 Hours",IF(Table1[[#This Row],[ResolutionHours]]&lt;=48,"25-48 Hours","48+ Hours")))))</f>
        <v>Pending</v>
      </c>
      <c r="AB1543" t="str">
        <f>IF(Table1[[#This Row],[ResolutionHours]]="","",Table1[[#This Row],[ResolutionHours]]-Table1[[#This Row],[SLATargetHours]])</f>
        <v/>
      </c>
    </row>
    <row r="1544" spans="1:28" x14ac:dyDescent="0.25">
      <c r="A1544" t="s">
        <v>1743</v>
      </c>
      <c r="B1544" t="s">
        <v>1116</v>
      </c>
      <c r="C1544" s="1">
        <v>45664.826504629629</v>
      </c>
      <c r="D1544" t="s">
        <v>36</v>
      </c>
      <c r="E1544" t="s">
        <v>1131</v>
      </c>
      <c r="F1544" t="s">
        <v>90</v>
      </c>
      <c r="G1544" t="s">
        <v>1118</v>
      </c>
      <c r="H1544" t="s">
        <v>40</v>
      </c>
      <c r="I1544" t="s">
        <v>73</v>
      </c>
      <c r="J1544" t="s">
        <v>120</v>
      </c>
      <c r="K1544">
        <v>48</v>
      </c>
      <c r="L1544">
        <v>14.89</v>
      </c>
      <c r="M1544">
        <v>23.53</v>
      </c>
      <c r="N1544" s="1">
        <v>45665.806867997693</v>
      </c>
      <c r="O1544" t="s">
        <v>43</v>
      </c>
      <c r="P1544">
        <v>23.53</v>
      </c>
      <c r="Q1544" t="s">
        <v>66</v>
      </c>
      <c r="R1544" t="s">
        <v>59</v>
      </c>
      <c r="S1544" t="s">
        <v>79</v>
      </c>
      <c r="T1544" t="s">
        <v>97</v>
      </c>
      <c r="U1544" t="s">
        <v>49</v>
      </c>
      <c r="V1544" t="s">
        <v>49</v>
      </c>
      <c r="W1544" t="s">
        <v>43</v>
      </c>
      <c r="X1544">
        <f>YEAR(Table1[[#This Row],[BookingDate]])</f>
        <v>2025</v>
      </c>
      <c r="Y1544" t="str">
        <f>TEXT(Table1[[#This Row],[BookingDate]],"mmm")</f>
        <v>Jan</v>
      </c>
      <c r="Z1544" t="str">
        <f>TEXT(Table1[[#This Row],[BookingDate]],"mmm-yyy")</f>
        <v>Jan-2025</v>
      </c>
      <c r="AA1544" t="str">
        <f>IF(Table1[[#This Row],[ResolutionHours]]="","Pending",IF(Table1[[#This Row],[ResolutionHours]]&lt;=4,"0-4 Hours",IF(Table1[[#This Row],[ResolutionHours]]&lt;=8,"5-8 Hours",IF(Table1[[#This Row],[ResolutionHours]]&lt;=24,"9-24 Hours",IF(Table1[[#This Row],[ResolutionHours]]&lt;=48,"25-48 Hours","48+ Hours")))))</f>
        <v>9-24 Hours</v>
      </c>
      <c r="AB1544">
        <f>IF(Table1[[#This Row],[ResolutionHours]]="","",Table1[[#This Row],[ResolutionHours]]-Table1[[#This Row],[SLATargetHours]])</f>
        <v>-24.47</v>
      </c>
    </row>
    <row r="1545" spans="1:28" x14ac:dyDescent="0.25">
      <c r="A1545" t="s">
        <v>2403</v>
      </c>
      <c r="B1545" t="s">
        <v>2126</v>
      </c>
      <c r="C1545" s="1">
        <v>45666.497476851851</v>
      </c>
      <c r="D1545" t="s">
        <v>51</v>
      </c>
      <c r="E1545" t="s">
        <v>2153</v>
      </c>
      <c r="F1545" t="s">
        <v>95</v>
      </c>
      <c r="G1545" t="s">
        <v>2128</v>
      </c>
      <c r="H1545" t="s">
        <v>54</v>
      </c>
      <c r="I1545" t="s">
        <v>46</v>
      </c>
      <c r="J1545" t="s">
        <v>99</v>
      </c>
      <c r="K1545">
        <v>24</v>
      </c>
      <c r="L1545">
        <v>6.05</v>
      </c>
      <c r="N1545" s="1"/>
      <c r="O1545" t="s">
        <v>57</v>
      </c>
      <c r="P1545">
        <v>8532.06</v>
      </c>
      <c r="Q1545" t="s">
        <v>44</v>
      </c>
      <c r="R1545" t="s">
        <v>45</v>
      </c>
      <c r="S1545" t="s">
        <v>60</v>
      </c>
      <c r="T1545" t="s">
        <v>93</v>
      </c>
      <c r="U1545" t="s">
        <v>49</v>
      </c>
      <c r="V1545" t="s">
        <v>49</v>
      </c>
      <c r="W1545" t="s">
        <v>57</v>
      </c>
      <c r="X1545">
        <f>YEAR(Table1[[#This Row],[BookingDate]])</f>
        <v>2025</v>
      </c>
      <c r="Y1545" t="str">
        <f>TEXT(Table1[[#This Row],[BookingDate]],"mmm")</f>
        <v>Jan</v>
      </c>
      <c r="Z1545" t="str">
        <f>TEXT(Table1[[#This Row],[BookingDate]],"mmm-yyy")</f>
        <v>Jan-2025</v>
      </c>
      <c r="AA1545" t="str">
        <f>IF(Table1[[#This Row],[ResolutionHours]]="","Pending",IF(Table1[[#This Row],[ResolutionHours]]&lt;=4,"0-4 Hours",IF(Table1[[#This Row],[ResolutionHours]]&lt;=8,"5-8 Hours",IF(Table1[[#This Row],[ResolutionHours]]&lt;=24,"9-24 Hours",IF(Table1[[#This Row],[ResolutionHours]]&lt;=48,"25-48 Hours","48+ Hours")))))</f>
        <v>Pending</v>
      </c>
      <c r="AB1545" t="str">
        <f>IF(Table1[[#This Row],[ResolutionHours]]="","",Table1[[#This Row],[ResolutionHours]]-Table1[[#This Row],[SLATargetHours]])</f>
        <v/>
      </c>
    </row>
    <row r="1546" spans="1:28" x14ac:dyDescent="0.25">
      <c r="A1546" t="s">
        <v>1899</v>
      </c>
      <c r="B1546" t="s">
        <v>1116</v>
      </c>
      <c r="C1546" s="1">
        <v>45666.598900462966</v>
      </c>
      <c r="D1546" t="s">
        <v>104</v>
      </c>
      <c r="E1546" t="s">
        <v>1131</v>
      </c>
      <c r="F1546" t="s">
        <v>126</v>
      </c>
      <c r="G1546" t="s">
        <v>1118</v>
      </c>
      <c r="H1546" t="s">
        <v>54</v>
      </c>
      <c r="I1546" t="s">
        <v>73</v>
      </c>
      <c r="J1546" t="s">
        <v>113</v>
      </c>
      <c r="K1546">
        <v>8</v>
      </c>
      <c r="L1546">
        <v>0.1</v>
      </c>
      <c r="N1546" s="1"/>
      <c r="O1546" t="s">
        <v>57</v>
      </c>
      <c r="P1546">
        <v>8529.6299999999992</v>
      </c>
      <c r="Q1546" t="s">
        <v>58</v>
      </c>
      <c r="R1546" t="s">
        <v>114</v>
      </c>
      <c r="S1546" t="s">
        <v>68</v>
      </c>
      <c r="T1546" t="s">
        <v>100</v>
      </c>
      <c r="U1546" t="s">
        <v>49</v>
      </c>
      <c r="V1546" t="s">
        <v>49</v>
      </c>
      <c r="W1546" t="s">
        <v>57</v>
      </c>
      <c r="X1546">
        <f>YEAR(Table1[[#This Row],[BookingDate]])</f>
        <v>2025</v>
      </c>
      <c r="Y1546" t="str">
        <f>TEXT(Table1[[#This Row],[BookingDate]],"mmm")</f>
        <v>Jan</v>
      </c>
      <c r="Z1546" t="str">
        <f>TEXT(Table1[[#This Row],[BookingDate]],"mmm-yyy")</f>
        <v>Jan-2025</v>
      </c>
      <c r="AA1546" t="str">
        <f>IF(Table1[[#This Row],[ResolutionHours]]="","Pending",IF(Table1[[#This Row],[ResolutionHours]]&lt;=4,"0-4 Hours",IF(Table1[[#This Row],[ResolutionHours]]&lt;=8,"5-8 Hours",IF(Table1[[#This Row],[ResolutionHours]]&lt;=24,"9-24 Hours",IF(Table1[[#This Row],[ResolutionHours]]&lt;=48,"25-48 Hours","48+ Hours")))))</f>
        <v>Pending</v>
      </c>
      <c r="AB1546" t="str">
        <f>IF(Table1[[#This Row],[ResolutionHours]]="","",Table1[[#This Row],[ResolutionHours]]-Table1[[#This Row],[SLATargetHours]])</f>
        <v/>
      </c>
    </row>
    <row r="1547" spans="1:28" x14ac:dyDescent="0.25">
      <c r="A1547" t="s">
        <v>1444</v>
      </c>
      <c r="B1547" t="s">
        <v>1116</v>
      </c>
      <c r="C1547" s="1">
        <v>45666.631354166668</v>
      </c>
      <c r="D1547" t="s">
        <v>36</v>
      </c>
      <c r="E1547" t="s">
        <v>1129</v>
      </c>
      <c r="F1547" t="s">
        <v>95</v>
      </c>
      <c r="G1547" t="s">
        <v>1118</v>
      </c>
      <c r="H1547" t="s">
        <v>40</v>
      </c>
      <c r="I1547" t="s">
        <v>55</v>
      </c>
      <c r="J1547" t="s">
        <v>83</v>
      </c>
      <c r="K1547">
        <v>48</v>
      </c>
      <c r="L1547">
        <v>4.49</v>
      </c>
      <c r="M1547">
        <v>89.77</v>
      </c>
      <c r="N1547" s="1">
        <v>45670.371784560193</v>
      </c>
      <c r="O1547" t="s">
        <v>128</v>
      </c>
      <c r="P1547">
        <v>89.77</v>
      </c>
      <c r="Q1547" t="s">
        <v>44</v>
      </c>
      <c r="R1547" t="s">
        <v>45</v>
      </c>
      <c r="S1547" t="s">
        <v>96</v>
      </c>
      <c r="T1547" t="s">
        <v>93</v>
      </c>
      <c r="U1547" t="s">
        <v>49</v>
      </c>
      <c r="V1547" t="s">
        <v>49</v>
      </c>
      <c r="W1547" t="s">
        <v>128</v>
      </c>
      <c r="X1547">
        <f>YEAR(Table1[[#This Row],[BookingDate]])</f>
        <v>2025</v>
      </c>
      <c r="Y1547" t="str">
        <f>TEXT(Table1[[#This Row],[BookingDate]],"mmm")</f>
        <v>Jan</v>
      </c>
      <c r="Z1547" t="str">
        <f>TEXT(Table1[[#This Row],[BookingDate]],"mmm-yyy")</f>
        <v>Jan-2025</v>
      </c>
      <c r="AA1547" t="str">
        <f>IF(Table1[[#This Row],[ResolutionHours]]="","Pending",IF(Table1[[#This Row],[ResolutionHours]]&lt;=4,"0-4 Hours",IF(Table1[[#This Row],[ResolutionHours]]&lt;=8,"5-8 Hours",IF(Table1[[#This Row],[ResolutionHours]]&lt;=24,"9-24 Hours",IF(Table1[[#This Row],[ResolutionHours]]&lt;=48,"25-48 Hours","48+ Hours")))))</f>
        <v>48+ Hours</v>
      </c>
      <c r="AB1547">
        <f>IF(Table1[[#This Row],[ResolutionHours]]="","",Table1[[#This Row],[ResolutionHours]]-Table1[[#This Row],[SLATargetHours]])</f>
        <v>41.769999999999996</v>
      </c>
    </row>
    <row r="1548" spans="1:28" x14ac:dyDescent="0.25">
      <c r="A1548" t="s">
        <v>1114</v>
      </c>
      <c r="B1548" t="s">
        <v>35</v>
      </c>
      <c r="C1548" s="1">
        <v>45666.812372685177</v>
      </c>
      <c r="D1548" t="s">
        <v>36</v>
      </c>
      <c r="E1548" t="s">
        <v>123</v>
      </c>
      <c r="F1548" t="s">
        <v>72</v>
      </c>
      <c r="G1548" t="s">
        <v>39</v>
      </c>
      <c r="H1548" t="s">
        <v>40</v>
      </c>
      <c r="I1548" t="s">
        <v>55</v>
      </c>
      <c r="J1548" t="s">
        <v>78</v>
      </c>
      <c r="K1548">
        <v>48</v>
      </c>
      <c r="L1548">
        <v>2.17</v>
      </c>
      <c r="M1548">
        <v>17.72</v>
      </c>
      <c r="N1548" s="1">
        <v>45667.550670462973</v>
      </c>
      <c r="O1548" t="s">
        <v>43</v>
      </c>
      <c r="P1548">
        <v>17.72</v>
      </c>
      <c r="Q1548" t="s">
        <v>66</v>
      </c>
      <c r="R1548" t="s">
        <v>92</v>
      </c>
      <c r="S1548" t="s">
        <v>79</v>
      </c>
      <c r="T1548" t="s">
        <v>61</v>
      </c>
      <c r="U1548" t="s">
        <v>49</v>
      </c>
      <c r="V1548" t="s">
        <v>49</v>
      </c>
      <c r="W1548" t="s">
        <v>43</v>
      </c>
      <c r="X1548">
        <f>YEAR(Table1[[#This Row],[BookingDate]])</f>
        <v>2025</v>
      </c>
      <c r="Y1548" t="str">
        <f>TEXT(Table1[[#This Row],[BookingDate]],"mmm")</f>
        <v>Jan</v>
      </c>
      <c r="Z1548" t="str">
        <f>TEXT(Table1[[#This Row],[BookingDate]],"mmm-yyy")</f>
        <v>Jan-2025</v>
      </c>
      <c r="AA1548" t="str">
        <f>IF(Table1[[#This Row],[ResolutionHours]]="","Pending",IF(Table1[[#This Row],[ResolutionHours]]&lt;=4,"0-4 Hours",IF(Table1[[#This Row],[ResolutionHours]]&lt;=8,"5-8 Hours",IF(Table1[[#This Row],[ResolutionHours]]&lt;=24,"9-24 Hours",IF(Table1[[#This Row],[ResolutionHours]]&lt;=48,"25-48 Hours","48+ Hours")))))</f>
        <v>9-24 Hours</v>
      </c>
      <c r="AB1548">
        <f>IF(Table1[[#This Row],[ResolutionHours]]="","",Table1[[#This Row],[ResolutionHours]]-Table1[[#This Row],[SLATargetHours]])</f>
        <v>-30.28</v>
      </c>
    </row>
    <row r="1549" spans="1:28" x14ac:dyDescent="0.25">
      <c r="A1549" t="s">
        <v>1482</v>
      </c>
      <c r="B1549" t="s">
        <v>1116</v>
      </c>
      <c r="C1549" s="1">
        <v>45667.165856481479</v>
      </c>
      <c r="D1549" t="s">
        <v>36</v>
      </c>
      <c r="E1549" t="s">
        <v>1134</v>
      </c>
      <c r="F1549" t="s">
        <v>53</v>
      </c>
      <c r="G1549" t="s">
        <v>1118</v>
      </c>
      <c r="H1549" t="s">
        <v>40</v>
      </c>
      <c r="I1549" t="s">
        <v>46</v>
      </c>
      <c r="J1549" t="s">
        <v>74</v>
      </c>
      <c r="K1549">
        <v>48</v>
      </c>
      <c r="L1549">
        <v>0.42</v>
      </c>
      <c r="M1549">
        <v>30.99</v>
      </c>
      <c r="N1549" s="1">
        <v>45668.457129317132</v>
      </c>
      <c r="O1549" t="s">
        <v>43</v>
      </c>
      <c r="P1549">
        <v>30.99</v>
      </c>
      <c r="Q1549" t="s">
        <v>44</v>
      </c>
      <c r="R1549" t="s">
        <v>114</v>
      </c>
      <c r="S1549" t="s">
        <v>79</v>
      </c>
      <c r="T1549" t="s">
        <v>121</v>
      </c>
      <c r="U1549" t="s">
        <v>49</v>
      </c>
      <c r="V1549" t="s">
        <v>49</v>
      </c>
      <c r="W1549" t="s">
        <v>43</v>
      </c>
      <c r="X1549">
        <f>YEAR(Table1[[#This Row],[BookingDate]])</f>
        <v>2025</v>
      </c>
      <c r="Y1549" t="str">
        <f>TEXT(Table1[[#This Row],[BookingDate]],"mmm")</f>
        <v>Jan</v>
      </c>
      <c r="Z1549" t="str">
        <f>TEXT(Table1[[#This Row],[BookingDate]],"mmm-yyy")</f>
        <v>Jan-2025</v>
      </c>
      <c r="AA1549" t="str">
        <f>IF(Table1[[#This Row],[ResolutionHours]]="","Pending",IF(Table1[[#This Row],[ResolutionHours]]&lt;=4,"0-4 Hours",IF(Table1[[#This Row],[ResolutionHours]]&lt;=8,"5-8 Hours",IF(Table1[[#This Row],[ResolutionHours]]&lt;=24,"9-24 Hours",IF(Table1[[#This Row],[ResolutionHours]]&lt;=48,"25-48 Hours","48+ Hours")))))</f>
        <v>25-48 Hours</v>
      </c>
      <c r="AB1549">
        <f>IF(Table1[[#This Row],[ResolutionHours]]="","",Table1[[#This Row],[ResolutionHours]]-Table1[[#This Row],[SLATargetHours]])</f>
        <v>-17.010000000000002</v>
      </c>
    </row>
    <row r="1550" spans="1:28" x14ac:dyDescent="0.25">
      <c r="A1550" t="s">
        <v>117</v>
      </c>
      <c r="B1550" t="s">
        <v>35</v>
      </c>
      <c r="C1550" s="1">
        <v>45667.168611111112</v>
      </c>
      <c r="D1550" t="s">
        <v>51</v>
      </c>
      <c r="E1550" t="s">
        <v>102</v>
      </c>
      <c r="F1550" t="s">
        <v>90</v>
      </c>
      <c r="G1550" t="s">
        <v>39</v>
      </c>
      <c r="H1550" t="s">
        <v>109</v>
      </c>
      <c r="I1550" t="s">
        <v>41</v>
      </c>
      <c r="J1550" t="s">
        <v>118</v>
      </c>
      <c r="K1550">
        <v>24</v>
      </c>
      <c r="L1550">
        <v>0.3</v>
      </c>
      <c r="M1550">
        <v>10.119999999999999</v>
      </c>
      <c r="N1550" s="1">
        <v>45667.590232002323</v>
      </c>
      <c r="O1550" t="s">
        <v>43</v>
      </c>
      <c r="P1550">
        <v>10.119999999999999</v>
      </c>
      <c r="Q1550" t="s">
        <v>58</v>
      </c>
      <c r="R1550" t="s">
        <v>67</v>
      </c>
      <c r="S1550" t="s">
        <v>60</v>
      </c>
      <c r="T1550" t="s">
        <v>75</v>
      </c>
      <c r="U1550" t="s">
        <v>49</v>
      </c>
      <c r="V1550" t="s">
        <v>49</v>
      </c>
      <c r="W1550" t="s">
        <v>43</v>
      </c>
      <c r="X1550">
        <f>YEAR(Table1[[#This Row],[BookingDate]])</f>
        <v>2025</v>
      </c>
      <c r="Y1550" t="str">
        <f>TEXT(Table1[[#This Row],[BookingDate]],"mmm")</f>
        <v>Jan</v>
      </c>
      <c r="Z1550" t="str">
        <f>TEXT(Table1[[#This Row],[BookingDate]],"mmm-yyy")</f>
        <v>Jan-2025</v>
      </c>
      <c r="AA1550" t="str">
        <f>IF(Table1[[#This Row],[ResolutionHours]]="","Pending",IF(Table1[[#This Row],[ResolutionHours]]&lt;=4,"0-4 Hours",IF(Table1[[#This Row],[ResolutionHours]]&lt;=8,"5-8 Hours",IF(Table1[[#This Row],[ResolutionHours]]&lt;=24,"9-24 Hours",IF(Table1[[#This Row],[ResolutionHours]]&lt;=48,"25-48 Hours","48+ Hours")))))</f>
        <v>9-24 Hours</v>
      </c>
      <c r="AB1550">
        <f>IF(Table1[[#This Row],[ResolutionHours]]="","",Table1[[#This Row],[ResolutionHours]]-Table1[[#This Row],[SLATargetHours]])</f>
        <v>-13.88</v>
      </c>
    </row>
    <row r="1551" spans="1:28" x14ac:dyDescent="0.25">
      <c r="A1551" t="s">
        <v>2458</v>
      </c>
      <c r="B1551" t="s">
        <v>2126</v>
      </c>
      <c r="C1551" s="1">
        <v>45667.381898148153</v>
      </c>
      <c r="D1551" t="s">
        <v>36</v>
      </c>
      <c r="E1551" t="s">
        <v>2134</v>
      </c>
      <c r="F1551" t="s">
        <v>38</v>
      </c>
      <c r="G1551" t="s">
        <v>2128</v>
      </c>
      <c r="H1551" t="s">
        <v>63</v>
      </c>
      <c r="I1551" t="s">
        <v>73</v>
      </c>
      <c r="J1551" t="s">
        <v>118</v>
      </c>
      <c r="K1551">
        <v>48</v>
      </c>
      <c r="L1551">
        <v>1.88</v>
      </c>
      <c r="N1551" s="1"/>
      <c r="O1551" t="s">
        <v>57</v>
      </c>
      <c r="P1551">
        <v>8510.83</v>
      </c>
      <c r="Q1551" t="s">
        <v>58</v>
      </c>
      <c r="R1551" t="s">
        <v>67</v>
      </c>
      <c r="S1551" t="s">
        <v>60</v>
      </c>
      <c r="T1551" t="s">
        <v>85</v>
      </c>
      <c r="U1551" t="s">
        <v>49</v>
      </c>
      <c r="V1551" t="s">
        <v>49</v>
      </c>
      <c r="W1551" t="s">
        <v>57</v>
      </c>
      <c r="X1551">
        <f>YEAR(Table1[[#This Row],[BookingDate]])</f>
        <v>2025</v>
      </c>
      <c r="Y1551" t="str">
        <f>TEXT(Table1[[#This Row],[BookingDate]],"mmm")</f>
        <v>Jan</v>
      </c>
      <c r="Z1551" t="str">
        <f>TEXT(Table1[[#This Row],[BookingDate]],"mmm-yyy")</f>
        <v>Jan-2025</v>
      </c>
      <c r="AA1551" t="str">
        <f>IF(Table1[[#This Row],[ResolutionHours]]="","Pending",IF(Table1[[#This Row],[ResolutionHours]]&lt;=4,"0-4 Hours",IF(Table1[[#This Row],[ResolutionHours]]&lt;=8,"5-8 Hours",IF(Table1[[#This Row],[ResolutionHours]]&lt;=24,"9-24 Hours",IF(Table1[[#This Row],[ResolutionHours]]&lt;=48,"25-48 Hours","48+ Hours")))))</f>
        <v>Pending</v>
      </c>
      <c r="AB1551" t="str">
        <f>IF(Table1[[#This Row],[ResolutionHours]]="","",Table1[[#This Row],[ResolutionHours]]-Table1[[#This Row],[SLATargetHours]])</f>
        <v/>
      </c>
    </row>
    <row r="1552" spans="1:28" x14ac:dyDescent="0.25">
      <c r="A1552" t="s">
        <v>1397</v>
      </c>
      <c r="B1552" t="s">
        <v>1116</v>
      </c>
      <c r="C1552" s="1">
        <v>45667.409236111111</v>
      </c>
      <c r="D1552" t="s">
        <v>36</v>
      </c>
      <c r="E1552" t="s">
        <v>1134</v>
      </c>
      <c r="F1552" t="s">
        <v>95</v>
      </c>
      <c r="G1552" t="s">
        <v>1118</v>
      </c>
      <c r="H1552" t="s">
        <v>40</v>
      </c>
      <c r="I1552" t="s">
        <v>73</v>
      </c>
      <c r="J1552" t="s">
        <v>78</v>
      </c>
      <c r="K1552">
        <v>48</v>
      </c>
      <c r="L1552">
        <v>5.6</v>
      </c>
      <c r="M1552">
        <v>30.26</v>
      </c>
      <c r="N1552" s="1">
        <v>45668.669935451391</v>
      </c>
      <c r="O1552" t="s">
        <v>43</v>
      </c>
      <c r="P1552">
        <v>30.26</v>
      </c>
      <c r="Q1552" t="s">
        <v>66</v>
      </c>
      <c r="R1552" t="s">
        <v>114</v>
      </c>
      <c r="S1552" t="s">
        <v>46</v>
      </c>
      <c r="T1552" t="s">
        <v>100</v>
      </c>
      <c r="U1552" t="s">
        <v>49</v>
      </c>
      <c r="V1552" t="s">
        <v>49</v>
      </c>
      <c r="W1552" t="s">
        <v>43</v>
      </c>
      <c r="X1552">
        <f>YEAR(Table1[[#This Row],[BookingDate]])</f>
        <v>2025</v>
      </c>
      <c r="Y1552" t="str">
        <f>TEXT(Table1[[#This Row],[BookingDate]],"mmm")</f>
        <v>Jan</v>
      </c>
      <c r="Z1552" t="str">
        <f>TEXT(Table1[[#This Row],[BookingDate]],"mmm-yyy")</f>
        <v>Jan-2025</v>
      </c>
      <c r="AA1552" t="str">
        <f>IF(Table1[[#This Row],[ResolutionHours]]="","Pending",IF(Table1[[#This Row],[ResolutionHours]]&lt;=4,"0-4 Hours",IF(Table1[[#This Row],[ResolutionHours]]&lt;=8,"5-8 Hours",IF(Table1[[#This Row],[ResolutionHours]]&lt;=24,"9-24 Hours",IF(Table1[[#This Row],[ResolutionHours]]&lt;=48,"25-48 Hours","48+ Hours")))))</f>
        <v>25-48 Hours</v>
      </c>
      <c r="AB1552">
        <f>IF(Table1[[#This Row],[ResolutionHours]]="","",Table1[[#This Row],[ResolutionHours]]-Table1[[#This Row],[SLATargetHours]])</f>
        <v>-17.739999999999998</v>
      </c>
    </row>
    <row r="1553" spans="1:28" x14ac:dyDescent="0.25">
      <c r="A1553" t="s">
        <v>2916</v>
      </c>
      <c r="B1553" t="s">
        <v>2126</v>
      </c>
      <c r="C1553" s="1">
        <v>45667.58834490741</v>
      </c>
      <c r="D1553" t="s">
        <v>87</v>
      </c>
      <c r="E1553" t="s">
        <v>2138</v>
      </c>
      <c r="F1553" t="s">
        <v>90</v>
      </c>
      <c r="G1553" t="s">
        <v>2128</v>
      </c>
      <c r="H1553" t="s">
        <v>54</v>
      </c>
      <c r="I1553" t="s">
        <v>41</v>
      </c>
      <c r="J1553" t="s">
        <v>134</v>
      </c>
      <c r="K1553">
        <v>72</v>
      </c>
      <c r="L1553">
        <v>5.37</v>
      </c>
      <c r="N1553" s="1"/>
      <c r="O1553" t="s">
        <v>57</v>
      </c>
      <c r="P1553">
        <v>8505.8799999999992</v>
      </c>
      <c r="Q1553" t="s">
        <v>66</v>
      </c>
      <c r="R1553" t="s">
        <v>67</v>
      </c>
      <c r="S1553" t="s">
        <v>68</v>
      </c>
      <c r="T1553" t="s">
        <v>85</v>
      </c>
      <c r="U1553" t="s">
        <v>49</v>
      </c>
      <c r="V1553" t="s">
        <v>49</v>
      </c>
      <c r="W1553" t="s">
        <v>57</v>
      </c>
      <c r="X1553">
        <f>YEAR(Table1[[#This Row],[BookingDate]])</f>
        <v>2025</v>
      </c>
      <c r="Y1553" t="str">
        <f>TEXT(Table1[[#This Row],[BookingDate]],"mmm")</f>
        <v>Jan</v>
      </c>
      <c r="Z1553" t="str">
        <f>TEXT(Table1[[#This Row],[BookingDate]],"mmm-yyy")</f>
        <v>Jan-2025</v>
      </c>
      <c r="AA1553" t="str">
        <f>IF(Table1[[#This Row],[ResolutionHours]]="","Pending",IF(Table1[[#This Row],[ResolutionHours]]&lt;=4,"0-4 Hours",IF(Table1[[#This Row],[ResolutionHours]]&lt;=8,"5-8 Hours",IF(Table1[[#This Row],[ResolutionHours]]&lt;=24,"9-24 Hours",IF(Table1[[#This Row],[ResolutionHours]]&lt;=48,"25-48 Hours","48+ Hours")))))</f>
        <v>Pending</v>
      </c>
      <c r="AB1553" t="str">
        <f>IF(Table1[[#This Row],[ResolutionHours]]="","",Table1[[#This Row],[ResolutionHours]]-Table1[[#This Row],[SLATargetHours]])</f>
        <v/>
      </c>
    </row>
    <row r="1554" spans="1:28" x14ac:dyDescent="0.25">
      <c r="A1554" t="s">
        <v>1915</v>
      </c>
      <c r="B1554" t="s">
        <v>1116</v>
      </c>
      <c r="C1554" s="1">
        <v>45667.622824074067</v>
      </c>
      <c r="D1554" t="s">
        <v>87</v>
      </c>
      <c r="E1554" t="s">
        <v>1120</v>
      </c>
      <c r="F1554" t="s">
        <v>72</v>
      </c>
      <c r="G1554" t="s">
        <v>1118</v>
      </c>
      <c r="H1554" t="s">
        <v>40</v>
      </c>
      <c r="I1554" t="s">
        <v>41</v>
      </c>
      <c r="J1554" t="s">
        <v>165</v>
      </c>
      <c r="K1554">
        <v>72</v>
      </c>
      <c r="L1554">
        <v>0.47</v>
      </c>
      <c r="M1554">
        <v>39.340000000000003</v>
      </c>
      <c r="N1554" s="1">
        <v>45669.262063437498</v>
      </c>
      <c r="O1554" t="s">
        <v>43</v>
      </c>
      <c r="P1554">
        <v>39.340000000000003</v>
      </c>
      <c r="Q1554" t="s">
        <v>58</v>
      </c>
      <c r="R1554" t="s">
        <v>45</v>
      </c>
      <c r="S1554" t="s">
        <v>46</v>
      </c>
      <c r="T1554" t="s">
        <v>121</v>
      </c>
      <c r="U1554" t="s">
        <v>48</v>
      </c>
      <c r="V1554" t="s">
        <v>49</v>
      </c>
      <c r="W1554" t="s">
        <v>43</v>
      </c>
      <c r="X1554">
        <f>YEAR(Table1[[#This Row],[BookingDate]])</f>
        <v>2025</v>
      </c>
      <c r="Y1554" t="str">
        <f>TEXT(Table1[[#This Row],[BookingDate]],"mmm")</f>
        <v>Jan</v>
      </c>
      <c r="Z1554" t="str">
        <f>TEXT(Table1[[#This Row],[BookingDate]],"mmm-yyy")</f>
        <v>Jan-2025</v>
      </c>
      <c r="AA1554" t="str">
        <f>IF(Table1[[#This Row],[ResolutionHours]]="","Pending",IF(Table1[[#This Row],[ResolutionHours]]&lt;=4,"0-4 Hours",IF(Table1[[#This Row],[ResolutionHours]]&lt;=8,"5-8 Hours",IF(Table1[[#This Row],[ResolutionHours]]&lt;=24,"9-24 Hours",IF(Table1[[#This Row],[ResolutionHours]]&lt;=48,"25-48 Hours","48+ Hours")))))</f>
        <v>25-48 Hours</v>
      </c>
      <c r="AB1554">
        <f>IF(Table1[[#This Row],[ResolutionHours]]="","",Table1[[#This Row],[ResolutionHours]]-Table1[[#This Row],[SLATargetHours]])</f>
        <v>-32.659999999999997</v>
      </c>
    </row>
    <row r="1555" spans="1:28" x14ac:dyDescent="0.25">
      <c r="A1555" t="s">
        <v>2333</v>
      </c>
      <c r="B1555" t="s">
        <v>2126</v>
      </c>
      <c r="C1555" s="1">
        <v>45667.647581018522</v>
      </c>
      <c r="D1555" t="s">
        <v>87</v>
      </c>
      <c r="E1555" t="s">
        <v>2163</v>
      </c>
      <c r="F1555" t="s">
        <v>38</v>
      </c>
      <c r="G1555" t="s">
        <v>2128</v>
      </c>
      <c r="H1555" t="s">
        <v>54</v>
      </c>
      <c r="I1555" t="s">
        <v>82</v>
      </c>
      <c r="J1555" t="s">
        <v>83</v>
      </c>
      <c r="K1555">
        <v>72</v>
      </c>
      <c r="L1555">
        <v>4.9000000000000004</v>
      </c>
      <c r="N1555" s="1"/>
      <c r="O1555" t="s">
        <v>57</v>
      </c>
      <c r="P1555">
        <v>8504.4599999999991</v>
      </c>
      <c r="Q1555" t="s">
        <v>58</v>
      </c>
      <c r="R1555" t="s">
        <v>92</v>
      </c>
      <c r="S1555" t="s">
        <v>68</v>
      </c>
      <c r="T1555" t="s">
        <v>47</v>
      </c>
      <c r="U1555" t="s">
        <v>49</v>
      </c>
      <c r="V1555" t="s">
        <v>49</v>
      </c>
      <c r="W1555" t="s">
        <v>57</v>
      </c>
      <c r="X1555">
        <f>YEAR(Table1[[#This Row],[BookingDate]])</f>
        <v>2025</v>
      </c>
      <c r="Y1555" t="str">
        <f>TEXT(Table1[[#This Row],[BookingDate]],"mmm")</f>
        <v>Jan</v>
      </c>
      <c r="Z1555" t="str">
        <f>TEXT(Table1[[#This Row],[BookingDate]],"mmm-yyy")</f>
        <v>Jan-2025</v>
      </c>
      <c r="AA1555" t="str">
        <f>IF(Table1[[#This Row],[ResolutionHours]]="","Pending",IF(Table1[[#This Row],[ResolutionHours]]&lt;=4,"0-4 Hours",IF(Table1[[#This Row],[ResolutionHours]]&lt;=8,"5-8 Hours",IF(Table1[[#This Row],[ResolutionHours]]&lt;=24,"9-24 Hours",IF(Table1[[#This Row],[ResolutionHours]]&lt;=48,"25-48 Hours","48+ Hours")))))</f>
        <v>Pending</v>
      </c>
      <c r="AB1555" t="str">
        <f>IF(Table1[[#This Row],[ResolutionHours]]="","",Table1[[#This Row],[ResolutionHours]]-Table1[[#This Row],[SLATargetHours]])</f>
        <v/>
      </c>
    </row>
    <row r="1556" spans="1:28" x14ac:dyDescent="0.25">
      <c r="A1556" t="s">
        <v>1739</v>
      </c>
      <c r="B1556" t="s">
        <v>1116</v>
      </c>
      <c r="C1556" s="1">
        <v>45667.705960648149</v>
      </c>
      <c r="D1556" t="s">
        <v>51</v>
      </c>
      <c r="E1556" t="s">
        <v>1120</v>
      </c>
      <c r="F1556" t="s">
        <v>72</v>
      </c>
      <c r="G1556" t="s">
        <v>1118</v>
      </c>
      <c r="H1556" t="s">
        <v>63</v>
      </c>
      <c r="I1556" t="s">
        <v>73</v>
      </c>
      <c r="J1556" t="s">
        <v>42</v>
      </c>
      <c r="K1556">
        <v>24</v>
      </c>
      <c r="L1556">
        <v>3.47</v>
      </c>
      <c r="N1556" s="1"/>
      <c r="O1556" t="s">
        <v>57</v>
      </c>
      <c r="P1556">
        <v>8503.06</v>
      </c>
      <c r="Q1556" t="s">
        <v>44</v>
      </c>
      <c r="R1556" t="s">
        <v>45</v>
      </c>
      <c r="S1556" t="s">
        <v>79</v>
      </c>
      <c r="T1556" t="s">
        <v>85</v>
      </c>
      <c r="U1556" t="s">
        <v>49</v>
      </c>
      <c r="V1556" t="s">
        <v>49</v>
      </c>
      <c r="W1556" t="s">
        <v>57</v>
      </c>
      <c r="X1556">
        <f>YEAR(Table1[[#This Row],[BookingDate]])</f>
        <v>2025</v>
      </c>
      <c r="Y1556" t="str">
        <f>TEXT(Table1[[#This Row],[BookingDate]],"mmm")</f>
        <v>Jan</v>
      </c>
      <c r="Z1556" t="str">
        <f>TEXT(Table1[[#This Row],[BookingDate]],"mmm-yyy")</f>
        <v>Jan-2025</v>
      </c>
      <c r="AA1556" t="str">
        <f>IF(Table1[[#This Row],[ResolutionHours]]="","Pending",IF(Table1[[#This Row],[ResolutionHours]]&lt;=4,"0-4 Hours",IF(Table1[[#This Row],[ResolutionHours]]&lt;=8,"5-8 Hours",IF(Table1[[#This Row],[ResolutionHours]]&lt;=24,"9-24 Hours",IF(Table1[[#This Row],[ResolutionHours]]&lt;=48,"25-48 Hours","48+ Hours")))))</f>
        <v>Pending</v>
      </c>
      <c r="AB1556" t="str">
        <f>IF(Table1[[#This Row],[ResolutionHours]]="","",Table1[[#This Row],[ResolutionHours]]-Table1[[#This Row],[SLATargetHours]])</f>
        <v/>
      </c>
    </row>
    <row r="1557" spans="1:28" x14ac:dyDescent="0.25">
      <c r="A1557" t="s">
        <v>1944</v>
      </c>
      <c r="B1557" t="s">
        <v>1116</v>
      </c>
      <c r="C1557" s="1">
        <v>45667.776886574073</v>
      </c>
      <c r="D1557" t="s">
        <v>51</v>
      </c>
      <c r="E1557" t="s">
        <v>1126</v>
      </c>
      <c r="F1557" t="s">
        <v>38</v>
      </c>
      <c r="G1557" t="s">
        <v>1118</v>
      </c>
      <c r="H1557" t="s">
        <v>40</v>
      </c>
      <c r="I1557" t="s">
        <v>73</v>
      </c>
      <c r="J1557" t="s">
        <v>78</v>
      </c>
      <c r="K1557">
        <v>24</v>
      </c>
      <c r="L1557">
        <v>1.67</v>
      </c>
      <c r="M1557">
        <v>12.24</v>
      </c>
      <c r="N1557" s="1">
        <v>45668.286750219908</v>
      </c>
      <c r="O1557" t="s">
        <v>43</v>
      </c>
      <c r="P1557">
        <v>12.24</v>
      </c>
      <c r="Q1557" t="s">
        <v>58</v>
      </c>
      <c r="R1557" t="s">
        <v>45</v>
      </c>
      <c r="S1557" t="s">
        <v>68</v>
      </c>
      <c r="T1557" t="s">
        <v>85</v>
      </c>
      <c r="U1557" t="s">
        <v>49</v>
      </c>
      <c r="V1557" t="s">
        <v>49</v>
      </c>
      <c r="W1557" t="s">
        <v>43</v>
      </c>
      <c r="X1557">
        <f>YEAR(Table1[[#This Row],[BookingDate]])</f>
        <v>2025</v>
      </c>
      <c r="Y1557" t="str">
        <f>TEXT(Table1[[#This Row],[BookingDate]],"mmm")</f>
        <v>Jan</v>
      </c>
      <c r="Z1557" t="str">
        <f>TEXT(Table1[[#This Row],[BookingDate]],"mmm-yyy")</f>
        <v>Jan-2025</v>
      </c>
      <c r="AA1557" t="str">
        <f>IF(Table1[[#This Row],[ResolutionHours]]="","Pending",IF(Table1[[#This Row],[ResolutionHours]]&lt;=4,"0-4 Hours",IF(Table1[[#This Row],[ResolutionHours]]&lt;=8,"5-8 Hours",IF(Table1[[#This Row],[ResolutionHours]]&lt;=24,"9-24 Hours",IF(Table1[[#This Row],[ResolutionHours]]&lt;=48,"25-48 Hours","48+ Hours")))))</f>
        <v>9-24 Hours</v>
      </c>
      <c r="AB1557">
        <f>IF(Table1[[#This Row],[ResolutionHours]]="","",Table1[[#This Row],[ResolutionHours]]-Table1[[#This Row],[SLATargetHours]])</f>
        <v>-11.76</v>
      </c>
    </row>
    <row r="1558" spans="1:28" x14ac:dyDescent="0.25">
      <c r="A1558" t="s">
        <v>722</v>
      </c>
      <c r="B1558" t="s">
        <v>35</v>
      </c>
      <c r="C1558" s="1">
        <v>45667.896909722222</v>
      </c>
      <c r="D1558" t="s">
        <v>36</v>
      </c>
      <c r="E1558" t="s">
        <v>52</v>
      </c>
      <c r="F1558" t="s">
        <v>72</v>
      </c>
      <c r="G1558" t="s">
        <v>39</v>
      </c>
      <c r="H1558" t="s">
        <v>54</v>
      </c>
      <c r="I1558" t="s">
        <v>64</v>
      </c>
      <c r="J1558" t="s">
        <v>160</v>
      </c>
      <c r="K1558">
        <v>48</v>
      </c>
      <c r="L1558">
        <v>2.87</v>
      </c>
      <c r="N1558" s="1"/>
      <c r="O1558" t="s">
        <v>57</v>
      </c>
      <c r="P1558">
        <v>8498.4699999999993</v>
      </c>
      <c r="Q1558" t="s">
        <v>66</v>
      </c>
      <c r="R1558" t="s">
        <v>114</v>
      </c>
      <c r="S1558" t="s">
        <v>68</v>
      </c>
      <c r="T1558" t="s">
        <v>69</v>
      </c>
      <c r="U1558" t="s">
        <v>49</v>
      </c>
      <c r="V1558" t="s">
        <v>49</v>
      </c>
      <c r="W1558" t="s">
        <v>57</v>
      </c>
      <c r="X1558">
        <f>YEAR(Table1[[#This Row],[BookingDate]])</f>
        <v>2025</v>
      </c>
      <c r="Y1558" t="str">
        <f>TEXT(Table1[[#This Row],[BookingDate]],"mmm")</f>
        <v>Jan</v>
      </c>
      <c r="Z1558" t="str">
        <f>TEXT(Table1[[#This Row],[BookingDate]],"mmm-yyy")</f>
        <v>Jan-2025</v>
      </c>
      <c r="AA1558" t="str">
        <f>IF(Table1[[#This Row],[ResolutionHours]]="","Pending",IF(Table1[[#This Row],[ResolutionHours]]&lt;=4,"0-4 Hours",IF(Table1[[#This Row],[ResolutionHours]]&lt;=8,"5-8 Hours",IF(Table1[[#This Row],[ResolutionHours]]&lt;=24,"9-24 Hours",IF(Table1[[#This Row],[ResolutionHours]]&lt;=48,"25-48 Hours","48+ Hours")))))</f>
        <v>Pending</v>
      </c>
      <c r="AB1558" t="str">
        <f>IF(Table1[[#This Row],[ResolutionHours]]="","",Table1[[#This Row],[ResolutionHours]]-Table1[[#This Row],[SLATargetHours]])</f>
        <v/>
      </c>
    </row>
    <row r="1559" spans="1:28" x14ac:dyDescent="0.25">
      <c r="A1559" t="s">
        <v>2107</v>
      </c>
      <c r="B1559" t="s">
        <v>1116</v>
      </c>
      <c r="C1559" s="1">
        <v>45667.911793981482</v>
      </c>
      <c r="D1559" t="s">
        <v>51</v>
      </c>
      <c r="E1559" t="s">
        <v>1117</v>
      </c>
      <c r="F1559" t="s">
        <v>90</v>
      </c>
      <c r="G1559" t="s">
        <v>1118</v>
      </c>
      <c r="H1559" t="s">
        <v>54</v>
      </c>
      <c r="I1559" t="s">
        <v>46</v>
      </c>
      <c r="J1559" t="s">
        <v>65</v>
      </c>
      <c r="K1559">
        <v>24</v>
      </c>
      <c r="L1559">
        <v>1.99</v>
      </c>
      <c r="N1559" s="1"/>
      <c r="O1559" t="s">
        <v>57</v>
      </c>
      <c r="P1559">
        <v>8498.1200000000008</v>
      </c>
      <c r="Q1559" t="s">
        <v>66</v>
      </c>
      <c r="R1559" t="s">
        <v>45</v>
      </c>
      <c r="S1559" t="s">
        <v>79</v>
      </c>
      <c r="T1559" t="s">
        <v>69</v>
      </c>
      <c r="U1559" t="s">
        <v>49</v>
      </c>
      <c r="V1559" t="s">
        <v>49</v>
      </c>
      <c r="W1559" t="s">
        <v>57</v>
      </c>
      <c r="X1559">
        <f>YEAR(Table1[[#This Row],[BookingDate]])</f>
        <v>2025</v>
      </c>
      <c r="Y1559" t="str">
        <f>TEXT(Table1[[#This Row],[BookingDate]],"mmm")</f>
        <v>Jan</v>
      </c>
      <c r="Z1559" t="str">
        <f>TEXT(Table1[[#This Row],[BookingDate]],"mmm-yyy")</f>
        <v>Jan-2025</v>
      </c>
      <c r="AA1559" t="str">
        <f>IF(Table1[[#This Row],[ResolutionHours]]="","Pending",IF(Table1[[#This Row],[ResolutionHours]]&lt;=4,"0-4 Hours",IF(Table1[[#This Row],[ResolutionHours]]&lt;=8,"5-8 Hours",IF(Table1[[#This Row],[ResolutionHours]]&lt;=24,"9-24 Hours",IF(Table1[[#This Row],[ResolutionHours]]&lt;=48,"25-48 Hours","48+ Hours")))))</f>
        <v>Pending</v>
      </c>
      <c r="AB1559" t="str">
        <f>IF(Table1[[#This Row],[ResolutionHours]]="","",Table1[[#This Row],[ResolutionHours]]-Table1[[#This Row],[SLATargetHours]])</f>
        <v/>
      </c>
    </row>
    <row r="1560" spans="1:28" x14ac:dyDescent="0.25">
      <c r="A1560" t="s">
        <v>1713</v>
      </c>
      <c r="B1560" t="s">
        <v>1116</v>
      </c>
      <c r="C1560" s="1">
        <v>45668.441990740743</v>
      </c>
      <c r="D1560" t="s">
        <v>51</v>
      </c>
      <c r="E1560" t="s">
        <v>1126</v>
      </c>
      <c r="F1560" t="s">
        <v>95</v>
      </c>
      <c r="G1560" t="s">
        <v>1118</v>
      </c>
      <c r="H1560" t="s">
        <v>40</v>
      </c>
      <c r="I1560" t="s">
        <v>55</v>
      </c>
      <c r="J1560" t="s">
        <v>83</v>
      </c>
      <c r="K1560">
        <v>24</v>
      </c>
      <c r="L1560">
        <v>2.3199999999999998</v>
      </c>
      <c r="M1560">
        <v>28.01</v>
      </c>
      <c r="N1560" s="1">
        <v>45669.608962175917</v>
      </c>
      <c r="O1560" t="s">
        <v>128</v>
      </c>
      <c r="P1560">
        <v>28.01</v>
      </c>
      <c r="Q1560" t="s">
        <v>44</v>
      </c>
      <c r="R1560" t="s">
        <v>67</v>
      </c>
      <c r="S1560" t="s">
        <v>60</v>
      </c>
      <c r="T1560" t="s">
        <v>121</v>
      </c>
      <c r="U1560" t="s">
        <v>49</v>
      </c>
      <c r="V1560" t="s">
        <v>49</v>
      </c>
      <c r="W1560" t="s">
        <v>128</v>
      </c>
      <c r="X1560">
        <f>YEAR(Table1[[#This Row],[BookingDate]])</f>
        <v>2025</v>
      </c>
      <c r="Y1560" t="str">
        <f>TEXT(Table1[[#This Row],[BookingDate]],"mmm")</f>
        <v>Jan</v>
      </c>
      <c r="Z1560" t="str">
        <f>TEXT(Table1[[#This Row],[BookingDate]],"mmm-yyy")</f>
        <v>Jan-2025</v>
      </c>
      <c r="AA1560" t="str">
        <f>IF(Table1[[#This Row],[ResolutionHours]]="","Pending",IF(Table1[[#This Row],[ResolutionHours]]&lt;=4,"0-4 Hours",IF(Table1[[#This Row],[ResolutionHours]]&lt;=8,"5-8 Hours",IF(Table1[[#This Row],[ResolutionHours]]&lt;=24,"9-24 Hours",IF(Table1[[#This Row],[ResolutionHours]]&lt;=48,"25-48 Hours","48+ Hours")))))</f>
        <v>25-48 Hours</v>
      </c>
      <c r="AB1560">
        <f>IF(Table1[[#This Row],[ResolutionHours]]="","",Table1[[#This Row],[ResolutionHours]]-Table1[[#This Row],[SLATargetHours]])</f>
        <v>4.0100000000000016</v>
      </c>
    </row>
    <row r="1561" spans="1:28" x14ac:dyDescent="0.25">
      <c r="A1561" t="s">
        <v>458</v>
      </c>
      <c r="B1561" t="s">
        <v>35</v>
      </c>
      <c r="C1561" s="1">
        <v>45668.506747685176</v>
      </c>
      <c r="D1561" t="s">
        <v>87</v>
      </c>
      <c r="E1561" t="s">
        <v>52</v>
      </c>
      <c r="F1561" t="s">
        <v>53</v>
      </c>
      <c r="G1561" t="s">
        <v>39</v>
      </c>
      <c r="H1561" t="s">
        <v>54</v>
      </c>
      <c r="I1561" t="s">
        <v>55</v>
      </c>
      <c r="J1561" t="s">
        <v>56</v>
      </c>
      <c r="K1561">
        <v>72</v>
      </c>
      <c r="L1561">
        <v>0.71</v>
      </c>
      <c r="N1561" s="1"/>
      <c r="O1561" t="s">
        <v>57</v>
      </c>
      <c r="P1561">
        <v>8483.84</v>
      </c>
      <c r="Q1561" t="s">
        <v>66</v>
      </c>
      <c r="R1561" t="s">
        <v>45</v>
      </c>
      <c r="S1561" t="s">
        <v>68</v>
      </c>
      <c r="T1561" t="s">
        <v>97</v>
      </c>
      <c r="U1561" t="s">
        <v>49</v>
      </c>
      <c r="V1561" t="s">
        <v>49</v>
      </c>
      <c r="W1561" t="s">
        <v>57</v>
      </c>
      <c r="X1561">
        <f>YEAR(Table1[[#This Row],[BookingDate]])</f>
        <v>2025</v>
      </c>
      <c r="Y1561" t="str">
        <f>TEXT(Table1[[#This Row],[BookingDate]],"mmm")</f>
        <v>Jan</v>
      </c>
      <c r="Z1561" t="str">
        <f>TEXT(Table1[[#This Row],[BookingDate]],"mmm-yyy")</f>
        <v>Jan-2025</v>
      </c>
      <c r="AA1561" t="str">
        <f>IF(Table1[[#This Row],[ResolutionHours]]="","Pending",IF(Table1[[#This Row],[ResolutionHours]]&lt;=4,"0-4 Hours",IF(Table1[[#This Row],[ResolutionHours]]&lt;=8,"5-8 Hours",IF(Table1[[#This Row],[ResolutionHours]]&lt;=24,"9-24 Hours",IF(Table1[[#This Row],[ResolutionHours]]&lt;=48,"25-48 Hours","48+ Hours")))))</f>
        <v>Pending</v>
      </c>
      <c r="AB1561" t="str">
        <f>IF(Table1[[#This Row],[ResolutionHours]]="","",Table1[[#This Row],[ResolutionHours]]-Table1[[#This Row],[SLATargetHours]])</f>
        <v/>
      </c>
    </row>
    <row r="1562" spans="1:28" x14ac:dyDescent="0.25">
      <c r="A1562" t="s">
        <v>1718</v>
      </c>
      <c r="B1562" t="s">
        <v>1116</v>
      </c>
      <c r="C1562" s="1">
        <v>45668.857222222221</v>
      </c>
      <c r="D1562" t="s">
        <v>87</v>
      </c>
      <c r="E1562" t="s">
        <v>1129</v>
      </c>
      <c r="F1562" t="s">
        <v>90</v>
      </c>
      <c r="G1562" t="s">
        <v>1118</v>
      </c>
      <c r="H1562" t="s">
        <v>54</v>
      </c>
      <c r="I1562" t="s">
        <v>41</v>
      </c>
      <c r="J1562" t="s">
        <v>91</v>
      </c>
      <c r="K1562">
        <v>72</v>
      </c>
      <c r="L1562">
        <v>17.47</v>
      </c>
      <c r="N1562" s="1"/>
      <c r="O1562" t="s">
        <v>57</v>
      </c>
      <c r="P1562">
        <v>8475.43</v>
      </c>
      <c r="Q1562" t="s">
        <v>58</v>
      </c>
      <c r="R1562" t="s">
        <v>45</v>
      </c>
      <c r="S1562" t="s">
        <v>96</v>
      </c>
      <c r="T1562" t="s">
        <v>93</v>
      </c>
      <c r="U1562" t="s">
        <v>49</v>
      </c>
      <c r="V1562" t="s">
        <v>49</v>
      </c>
      <c r="W1562" t="s">
        <v>57</v>
      </c>
      <c r="X1562">
        <f>YEAR(Table1[[#This Row],[BookingDate]])</f>
        <v>2025</v>
      </c>
      <c r="Y1562" t="str">
        <f>TEXT(Table1[[#This Row],[BookingDate]],"mmm")</f>
        <v>Jan</v>
      </c>
      <c r="Z1562" t="str">
        <f>TEXT(Table1[[#This Row],[BookingDate]],"mmm-yyy")</f>
        <v>Jan-2025</v>
      </c>
      <c r="AA1562" t="str">
        <f>IF(Table1[[#This Row],[ResolutionHours]]="","Pending",IF(Table1[[#This Row],[ResolutionHours]]&lt;=4,"0-4 Hours",IF(Table1[[#This Row],[ResolutionHours]]&lt;=8,"5-8 Hours",IF(Table1[[#This Row],[ResolutionHours]]&lt;=24,"9-24 Hours",IF(Table1[[#This Row],[ResolutionHours]]&lt;=48,"25-48 Hours","48+ Hours")))))</f>
        <v>Pending</v>
      </c>
      <c r="AB1562" t="str">
        <f>IF(Table1[[#This Row],[ResolutionHours]]="","",Table1[[#This Row],[ResolutionHours]]-Table1[[#This Row],[SLATargetHours]])</f>
        <v/>
      </c>
    </row>
    <row r="1563" spans="1:28" x14ac:dyDescent="0.25">
      <c r="A1563" t="s">
        <v>917</v>
      </c>
      <c r="B1563" t="s">
        <v>35</v>
      </c>
      <c r="C1563" s="1">
        <v>45668.870300925933</v>
      </c>
      <c r="D1563" t="s">
        <v>104</v>
      </c>
      <c r="E1563" t="s">
        <v>37</v>
      </c>
      <c r="F1563" t="s">
        <v>72</v>
      </c>
      <c r="G1563" t="s">
        <v>39</v>
      </c>
      <c r="H1563" t="s">
        <v>40</v>
      </c>
      <c r="I1563" t="s">
        <v>46</v>
      </c>
      <c r="J1563" t="s">
        <v>78</v>
      </c>
      <c r="K1563">
        <v>8</v>
      </c>
      <c r="L1563">
        <v>0.88</v>
      </c>
      <c r="M1563">
        <v>6.56</v>
      </c>
      <c r="N1563" s="1">
        <v>45669.143771226853</v>
      </c>
      <c r="O1563" t="s">
        <v>43</v>
      </c>
      <c r="P1563">
        <v>6.56</v>
      </c>
      <c r="Q1563" t="s">
        <v>58</v>
      </c>
      <c r="R1563" t="s">
        <v>67</v>
      </c>
      <c r="S1563" t="s">
        <v>79</v>
      </c>
      <c r="T1563" t="s">
        <v>115</v>
      </c>
      <c r="U1563" t="s">
        <v>49</v>
      </c>
      <c r="V1563" t="s">
        <v>49</v>
      </c>
      <c r="W1563" t="s">
        <v>43</v>
      </c>
      <c r="X1563">
        <f>YEAR(Table1[[#This Row],[BookingDate]])</f>
        <v>2025</v>
      </c>
      <c r="Y1563" t="str">
        <f>TEXT(Table1[[#This Row],[BookingDate]],"mmm")</f>
        <v>Jan</v>
      </c>
      <c r="Z1563" t="str">
        <f>TEXT(Table1[[#This Row],[BookingDate]],"mmm-yyy")</f>
        <v>Jan-2025</v>
      </c>
      <c r="AA1563" t="str">
        <f>IF(Table1[[#This Row],[ResolutionHours]]="","Pending",IF(Table1[[#This Row],[ResolutionHours]]&lt;=4,"0-4 Hours",IF(Table1[[#This Row],[ResolutionHours]]&lt;=8,"5-8 Hours",IF(Table1[[#This Row],[ResolutionHours]]&lt;=24,"9-24 Hours",IF(Table1[[#This Row],[ResolutionHours]]&lt;=48,"25-48 Hours","48+ Hours")))))</f>
        <v>5-8 Hours</v>
      </c>
      <c r="AB1563">
        <f>IF(Table1[[#This Row],[ResolutionHours]]="","",Table1[[#This Row],[ResolutionHours]]-Table1[[#This Row],[SLATargetHours]])</f>
        <v>-1.4400000000000004</v>
      </c>
    </row>
    <row r="1564" spans="1:28" x14ac:dyDescent="0.25">
      <c r="A1564" t="s">
        <v>2592</v>
      </c>
      <c r="B1564" t="s">
        <v>2126</v>
      </c>
      <c r="C1564" s="1">
        <v>45669.091863425929</v>
      </c>
      <c r="D1564" t="s">
        <v>87</v>
      </c>
      <c r="E1564" t="s">
        <v>2127</v>
      </c>
      <c r="F1564" t="s">
        <v>95</v>
      </c>
      <c r="G1564" t="s">
        <v>2128</v>
      </c>
      <c r="H1564" t="s">
        <v>63</v>
      </c>
      <c r="I1564" t="s">
        <v>55</v>
      </c>
      <c r="J1564" t="s">
        <v>74</v>
      </c>
      <c r="K1564">
        <v>72</v>
      </c>
      <c r="L1564">
        <v>9.6999999999999993</v>
      </c>
      <c r="N1564" s="1"/>
      <c r="O1564" t="s">
        <v>57</v>
      </c>
      <c r="P1564">
        <v>8469.7999999999993</v>
      </c>
      <c r="Q1564" t="s">
        <v>58</v>
      </c>
      <c r="R1564" t="s">
        <v>114</v>
      </c>
      <c r="S1564" t="s">
        <v>79</v>
      </c>
      <c r="T1564" t="s">
        <v>93</v>
      </c>
      <c r="U1564" t="s">
        <v>49</v>
      </c>
      <c r="V1564" t="s">
        <v>49</v>
      </c>
      <c r="W1564" t="s">
        <v>57</v>
      </c>
      <c r="X1564">
        <f>YEAR(Table1[[#This Row],[BookingDate]])</f>
        <v>2025</v>
      </c>
      <c r="Y1564" t="str">
        <f>TEXT(Table1[[#This Row],[BookingDate]],"mmm")</f>
        <v>Jan</v>
      </c>
      <c r="Z1564" t="str">
        <f>TEXT(Table1[[#This Row],[BookingDate]],"mmm-yyy")</f>
        <v>Jan-2025</v>
      </c>
      <c r="AA1564" t="str">
        <f>IF(Table1[[#This Row],[ResolutionHours]]="","Pending",IF(Table1[[#This Row],[ResolutionHours]]&lt;=4,"0-4 Hours",IF(Table1[[#This Row],[ResolutionHours]]&lt;=8,"5-8 Hours",IF(Table1[[#This Row],[ResolutionHours]]&lt;=24,"9-24 Hours",IF(Table1[[#This Row],[ResolutionHours]]&lt;=48,"25-48 Hours","48+ Hours")))))</f>
        <v>Pending</v>
      </c>
      <c r="AB1564" t="str">
        <f>IF(Table1[[#This Row],[ResolutionHours]]="","",Table1[[#This Row],[ResolutionHours]]-Table1[[#This Row],[SLATargetHours]])</f>
        <v/>
      </c>
    </row>
    <row r="1565" spans="1:28" x14ac:dyDescent="0.25">
      <c r="A1565" t="s">
        <v>1950</v>
      </c>
      <c r="B1565" t="s">
        <v>1116</v>
      </c>
      <c r="C1565" s="1">
        <v>45669.126238425917</v>
      </c>
      <c r="D1565" t="s">
        <v>51</v>
      </c>
      <c r="E1565" t="s">
        <v>1126</v>
      </c>
      <c r="F1565" t="s">
        <v>90</v>
      </c>
      <c r="G1565" t="s">
        <v>1118</v>
      </c>
      <c r="H1565" t="s">
        <v>54</v>
      </c>
      <c r="I1565" t="s">
        <v>73</v>
      </c>
      <c r="J1565" t="s">
        <v>42</v>
      </c>
      <c r="K1565">
        <v>24</v>
      </c>
      <c r="L1565">
        <v>1.0900000000000001</v>
      </c>
      <c r="N1565" s="1"/>
      <c r="O1565" t="s">
        <v>57</v>
      </c>
      <c r="P1565">
        <v>8468.9699999999993</v>
      </c>
      <c r="Q1565" t="s">
        <v>66</v>
      </c>
      <c r="R1565" t="s">
        <v>114</v>
      </c>
      <c r="S1565" t="s">
        <v>60</v>
      </c>
      <c r="T1565" t="s">
        <v>85</v>
      </c>
      <c r="U1565" t="s">
        <v>49</v>
      </c>
      <c r="V1565" t="s">
        <v>49</v>
      </c>
      <c r="W1565" t="s">
        <v>57</v>
      </c>
      <c r="X1565">
        <f>YEAR(Table1[[#This Row],[BookingDate]])</f>
        <v>2025</v>
      </c>
      <c r="Y1565" t="str">
        <f>TEXT(Table1[[#This Row],[BookingDate]],"mmm")</f>
        <v>Jan</v>
      </c>
      <c r="Z1565" t="str">
        <f>TEXT(Table1[[#This Row],[BookingDate]],"mmm-yyy")</f>
        <v>Jan-2025</v>
      </c>
      <c r="AA1565" t="str">
        <f>IF(Table1[[#This Row],[ResolutionHours]]="","Pending",IF(Table1[[#This Row],[ResolutionHours]]&lt;=4,"0-4 Hours",IF(Table1[[#This Row],[ResolutionHours]]&lt;=8,"5-8 Hours",IF(Table1[[#This Row],[ResolutionHours]]&lt;=24,"9-24 Hours",IF(Table1[[#This Row],[ResolutionHours]]&lt;=48,"25-48 Hours","48+ Hours")))))</f>
        <v>Pending</v>
      </c>
      <c r="AB1565" t="str">
        <f>IF(Table1[[#This Row],[ResolutionHours]]="","",Table1[[#This Row],[ResolutionHours]]-Table1[[#This Row],[SLATargetHours]])</f>
        <v/>
      </c>
    </row>
    <row r="1566" spans="1:28" x14ac:dyDescent="0.25">
      <c r="A1566" t="s">
        <v>1293</v>
      </c>
      <c r="B1566" t="s">
        <v>1116</v>
      </c>
      <c r="C1566" s="1">
        <v>45669.14949074074</v>
      </c>
      <c r="D1566" t="s">
        <v>36</v>
      </c>
      <c r="E1566" t="s">
        <v>1140</v>
      </c>
      <c r="F1566" t="s">
        <v>90</v>
      </c>
      <c r="G1566" t="s">
        <v>1118</v>
      </c>
      <c r="H1566" t="s">
        <v>109</v>
      </c>
      <c r="I1566" t="s">
        <v>41</v>
      </c>
      <c r="J1566" t="s">
        <v>110</v>
      </c>
      <c r="K1566">
        <v>48</v>
      </c>
      <c r="L1566">
        <v>3.52</v>
      </c>
      <c r="M1566">
        <v>35.4</v>
      </c>
      <c r="N1566" s="1">
        <v>45670.624538206022</v>
      </c>
      <c r="O1566" t="s">
        <v>43</v>
      </c>
      <c r="P1566">
        <v>35.4</v>
      </c>
      <c r="Q1566" t="s">
        <v>58</v>
      </c>
      <c r="R1566" t="s">
        <v>114</v>
      </c>
      <c r="S1566" t="s">
        <v>79</v>
      </c>
      <c r="T1566" t="s">
        <v>100</v>
      </c>
      <c r="U1566" t="s">
        <v>48</v>
      </c>
      <c r="V1566" t="s">
        <v>49</v>
      </c>
      <c r="W1566" t="s">
        <v>43</v>
      </c>
      <c r="X1566">
        <f>YEAR(Table1[[#This Row],[BookingDate]])</f>
        <v>2025</v>
      </c>
      <c r="Y1566" t="str">
        <f>TEXT(Table1[[#This Row],[BookingDate]],"mmm")</f>
        <v>Jan</v>
      </c>
      <c r="Z1566" t="str">
        <f>TEXT(Table1[[#This Row],[BookingDate]],"mmm-yyy")</f>
        <v>Jan-2025</v>
      </c>
      <c r="AA1566" t="str">
        <f>IF(Table1[[#This Row],[ResolutionHours]]="","Pending",IF(Table1[[#This Row],[ResolutionHours]]&lt;=4,"0-4 Hours",IF(Table1[[#This Row],[ResolutionHours]]&lt;=8,"5-8 Hours",IF(Table1[[#This Row],[ResolutionHours]]&lt;=24,"9-24 Hours",IF(Table1[[#This Row],[ResolutionHours]]&lt;=48,"25-48 Hours","48+ Hours")))))</f>
        <v>25-48 Hours</v>
      </c>
      <c r="AB1566">
        <f>IF(Table1[[#This Row],[ResolutionHours]]="","",Table1[[#This Row],[ResolutionHours]]-Table1[[#This Row],[SLATargetHours]])</f>
        <v>-12.600000000000001</v>
      </c>
    </row>
    <row r="1567" spans="1:28" x14ac:dyDescent="0.25">
      <c r="A1567" t="s">
        <v>663</v>
      </c>
      <c r="B1567" t="s">
        <v>35</v>
      </c>
      <c r="C1567" s="1">
        <v>45669.192731481482</v>
      </c>
      <c r="D1567" t="s">
        <v>108</v>
      </c>
      <c r="E1567" t="s">
        <v>71</v>
      </c>
      <c r="F1567" t="s">
        <v>53</v>
      </c>
      <c r="G1567" t="s">
        <v>39</v>
      </c>
      <c r="H1567" t="s">
        <v>40</v>
      </c>
      <c r="I1567" t="s">
        <v>64</v>
      </c>
      <c r="J1567" t="s">
        <v>65</v>
      </c>
      <c r="K1567">
        <v>4</v>
      </c>
      <c r="L1567">
        <v>0.1</v>
      </c>
      <c r="M1567">
        <v>2.98</v>
      </c>
      <c r="N1567" s="1">
        <v>45669.317023611111</v>
      </c>
      <c r="O1567" t="s">
        <v>43</v>
      </c>
      <c r="P1567">
        <v>2.98</v>
      </c>
      <c r="Q1567" t="s">
        <v>111</v>
      </c>
      <c r="R1567" t="s">
        <v>59</v>
      </c>
      <c r="S1567" t="s">
        <v>60</v>
      </c>
      <c r="T1567" t="s">
        <v>47</v>
      </c>
      <c r="U1567" t="s">
        <v>49</v>
      </c>
      <c r="V1567" t="s">
        <v>49</v>
      </c>
      <c r="W1567" t="s">
        <v>43</v>
      </c>
      <c r="X1567">
        <f>YEAR(Table1[[#This Row],[BookingDate]])</f>
        <v>2025</v>
      </c>
      <c r="Y1567" t="str">
        <f>TEXT(Table1[[#This Row],[BookingDate]],"mmm")</f>
        <v>Jan</v>
      </c>
      <c r="Z1567" t="str">
        <f>TEXT(Table1[[#This Row],[BookingDate]],"mmm-yyy")</f>
        <v>Jan-2025</v>
      </c>
      <c r="AA1567" t="str">
        <f>IF(Table1[[#This Row],[ResolutionHours]]="","Pending",IF(Table1[[#This Row],[ResolutionHours]]&lt;=4,"0-4 Hours",IF(Table1[[#This Row],[ResolutionHours]]&lt;=8,"5-8 Hours",IF(Table1[[#This Row],[ResolutionHours]]&lt;=24,"9-24 Hours",IF(Table1[[#This Row],[ResolutionHours]]&lt;=48,"25-48 Hours","48+ Hours")))))</f>
        <v>0-4 Hours</v>
      </c>
      <c r="AB1567">
        <f>IF(Table1[[#This Row],[ResolutionHours]]="","",Table1[[#This Row],[ResolutionHours]]-Table1[[#This Row],[SLATargetHours]])</f>
        <v>-1.02</v>
      </c>
    </row>
    <row r="1568" spans="1:28" x14ac:dyDescent="0.25">
      <c r="A1568" t="s">
        <v>2160</v>
      </c>
      <c r="B1568" t="s">
        <v>2126</v>
      </c>
      <c r="C1568" s="1">
        <v>45669.485046296293</v>
      </c>
      <c r="D1568" t="s">
        <v>36</v>
      </c>
      <c r="E1568" t="s">
        <v>2134</v>
      </c>
      <c r="F1568" t="s">
        <v>130</v>
      </c>
      <c r="G1568" t="s">
        <v>2128</v>
      </c>
      <c r="H1568" t="s">
        <v>40</v>
      </c>
      <c r="I1568" t="s">
        <v>82</v>
      </c>
      <c r="J1568" t="s">
        <v>165</v>
      </c>
      <c r="K1568">
        <v>48</v>
      </c>
      <c r="L1568">
        <v>9.0299999999999994</v>
      </c>
      <c r="M1568">
        <v>18.84</v>
      </c>
      <c r="N1568" s="1">
        <v>45670.270157256942</v>
      </c>
      <c r="O1568" t="s">
        <v>43</v>
      </c>
      <c r="P1568">
        <v>18.84</v>
      </c>
      <c r="Q1568" t="s">
        <v>58</v>
      </c>
      <c r="R1568" t="s">
        <v>92</v>
      </c>
      <c r="S1568" t="s">
        <v>68</v>
      </c>
      <c r="T1568" t="s">
        <v>121</v>
      </c>
      <c r="U1568" t="s">
        <v>49</v>
      </c>
      <c r="V1568" t="s">
        <v>49</v>
      </c>
      <c r="W1568" t="s">
        <v>43</v>
      </c>
      <c r="X1568">
        <f>YEAR(Table1[[#This Row],[BookingDate]])</f>
        <v>2025</v>
      </c>
      <c r="Y1568" t="str">
        <f>TEXT(Table1[[#This Row],[BookingDate]],"mmm")</f>
        <v>Jan</v>
      </c>
      <c r="Z1568" t="str">
        <f>TEXT(Table1[[#This Row],[BookingDate]],"mmm-yyy")</f>
        <v>Jan-2025</v>
      </c>
      <c r="AA1568" t="str">
        <f>IF(Table1[[#This Row],[ResolutionHours]]="","Pending",IF(Table1[[#This Row],[ResolutionHours]]&lt;=4,"0-4 Hours",IF(Table1[[#This Row],[ResolutionHours]]&lt;=8,"5-8 Hours",IF(Table1[[#This Row],[ResolutionHours]]&lt;=24,"9-24 Hours",IF(Table1[[#This Row],[ResolutionHours]]&lt;=48,"25-48 Hours","48+ Hours")))))</f>
        <v>9-24 Hours</v>
      </c>
      <c r="AB1568">
        <f>IF(Table1[[#This Row],[ResolutionHours]]="","",Table1[[#This Row],[ResolutionHours]]-Table1[[#This Row],[SLATargetHours]])</f>
        <v>-29.16</v>
      </c>
    </row>
    <row r="1569" spans="1:28" x14ac:dyDescent="0.25">
      <c r="A1569" t="s">
        <v>1338</v>
      </c>
      <c r="B1569" t="s">
        <v>1116</v>
      </c>
      <c r="C1569" s="1">
        <v>45669.494629629633</v>
      </c>
      <c r="D1569" t="s">
        <v>87</v>
      </c>
      <c r="E1569" t="s">
        <v>1131</v>
      </c>
      <c r="F1569" t="s">
        <v>130</v>
      </c>
      <c r="G1569" t="s">
        <v>1118</v>
      </c>
      <c r="H1569" t="s">
        <v>40</v>
      </c>
      <c r="I1569" t="s">
        <v>64</v>
      </c>
      <c r="J1569" t="s">
        <v>91</v>
      </c>
      <c r="K1569">
        <v>72</v>
      </c>
      <c r="L1569">
        <v>22.9</v>
      </c>
      <c r="M1569">
        <v>30.28</v>
      </c>
      <c r="N1569" s="1">
        <v>45670.75619349537</v>
      </c>
      <c r="O1569" t="s">
        <v>43</v>
      </c>
      <c r="P1569">
        <v>30.28</v>
      </c>
      <c r="Q1569" t="s">
        <v>66</v>
      </c>
      <c r="R1569" t="s">
        <v>114</v>
      </c>
      <c r="S1569" t="s">
        <v>96</v>
      </c>
      <c r="T1569" t="s">
        <v>75</v>
      </c>
      <c r="U1569" t="s">
        <v>49</v>
      </c>
      <c r="V1569" t="s">
        <v>49</v>
      </c>
      <c r="W1569" t="s">
        <v>43</v>
      </c>
      <c r="X1569">
        <f>YEAR(Table1[[#This Row],[BookingDate]])</f>
        <v>2025</v>
      </c>
      <c r="Y1569" t="str">
        <f>TEXT(Table1[[#This Row],[BookingDate]],"mmm")</f>
        <v>Jan</v>
      </c>
      <c r="Z1569" t="str">
        <f>TEXT(Table1[[#This Row],[BookingDate]],"mmm-yyy")</f>
        <v>Jan-2025</v>
      </c>
      <c r="AA1569" t="str">
        <f>IF(Table1[[#This Row],[ResolutionHours]]="","Pending",IF(Table1[[#This Row],[ResolutionHours]]&lt;=4,"0-4 Hours",IF(Table1[[#This Row],[ResolutionHours]]&lt;=8,"5-8 Hours",IF(Table1[[#This Row],[ResolutionHours]]&lt;=24,"9-24 Hours",IF(Table1[[#This Row],[ResolutionHours]]&lt;=48,"25-48 Hours","48+ Hours")))))</f>
        <v>25-48 Hours</v>
      </c>
      <c r="AB1569">
        <f>IF(Table1[[#This Row],[ResolutionHours]]="","",Table1[[#This Row],[ResolutionHours]]-Table1[[#This Row],[SLATargetHours]])</f>
        <v>-41.72</v>
      </c>
    </row>
    <row r="1570" spans="1:28" x14ac:dyDescent="0.25">
      <c r="A1570" t="s">
        <v>2843</v>
      </c>
      <c r="B1570" t="s">
        <v>2126</v>
      </c>
      <c r="C1570" s="1">
        <v>45669.824571759258</v>
      </c>
      <c r="D1570" t="s">
        <v>87</v>
      </c>
      <c r="E1570" t="s">
        <v>2153</v>
      </c>
      <c r="F1570" t="s">
        <v>95</v>
      </c>
      <c r="G1570" t="s">
        <v>2128</v>
      </c>
      <c r="H1570" t="s">
        <v>54</v>
      </c>
      <c r="I1570" t="s">
        <v>64</v>
      </c>
      <c r="J1570" t="s">
        <v>83</v>
      </c>
      <c r="K1570">
        <v>72</v>
      </c>
      <c r="L1570">
        <v>2.72</v>
      </c>
      <c r="N1570" s="1"/>
      <c r="O1570" t="s">
        <v>57</v>
      </c>
      <c r="P1570">
        <v>8452.2099999999991</v>
      </c>
      <c r="Q1570" t="s">
        <v>44</v>
      </c>
      <c r="R1570" t="s">
        <v>67</v>
      </c>
      <c r="S1570" t="s">
        <v>96</v>
      </c>
      <c r="T1570" t="s">
        <v>75</v>
      </c>
      <c r="U1570" t="s">
        <v>49</v>
      </c>
      <c r="V1570" t="s">
        <v>49</v>
      </c>
      <c r="W1570" t="s">
        <v>57</v>
      </c>
      <c r="X1570">
        <f>YEAR(Table1[[#This Row],[BookingDate]])</f>
        <v>2025</v>
      </c>
      <c r="Y1570" t="str">
        <f>TEXT(Table1[[#This Row],[BookingDate]],"mmm")</f>
        <v>Jan</v>
      </c>
      <c r="Z1570" t="str">
        <f>TEXT(Table1[[#This Row],[BookingDate]],"mmm-yyy")</f>
        <v>Jan-2025</v>
      </c>
      <c r="AA1570" t="str">
        <f>IF(Table1[[#This Row],[ResolutionHours]]="","Pending",IF(Table1[[#This Row],[ResolutionHours]]&lt;=4,"0-4 Hours",IF(Table1[[#This Row],[ResolutionHours]]&lt;=8,"5-8 Hours",IF(Table1[[#This Row],[ResolutionHours]]&lt;=24,"9-24 Hours",IF(Table1[[#This Row],[ResolutionHours]]&lt;=48,"25-48 Hours","48+ Hours")))))</f>
        <v>Pending</v>
      </c>
      <c r="AB1570" t="str">
        <f>IF(Table1[[#This Row],[ResolutionHours]]="","",Table1[[#This Row],[ResolutionHours]]-Table1[[#This Row],[SLATargetHours]])</f>
        <v/>
      </c>
    </row>
    <row r="1571" spans="1:28" x14ac:dyDescent="0.25">
      <c r="A1571" t="s">
        <v>2686</v>
      </c>
      <c r="B1571" t="s">
        <v>2126</v>
      </c>
      <c r="C1571" s="1">
        <v>45670.185532407413</v>
      </c>
      <c r="D1571" t="s">
        <v>87</v>
      </c>
      <c r="E1571" t="s">
        <v>2163</v>
      </c>
      <c r="F1571" t="s">
        <v>38</v>
      </c>
      <c r="G1571" t="s">
        <v>2128</v>
      </c>
      <c r="H1571" t="s">
        <v>109</v>
      </c>
      <c r="I1571" t="s">
        <v>73</v>
      </c>
      <c r="J1571" t="s">
        <v>134</v>
      </c>
      <c r="K1571">
        <v>72</v>
      </c>
      <c r="L1571">
        <v>5.45</v>
      </c>
      <c r="M1571">
        <v>60.41</v>
      </c>
      <c r="N1571" s="1">
        <v>45672.702816759258</v>
      </c>
      <c r="O1571" t="s">
        <v>43</v>
      </c>
      <c r="P1571">
        <v>60.41</v>
      </c>
      <c r="Q1571" t="s">
        <v>58</v>
      </c>
      <c r="R1571" t="s">
        <v>45</v>
      </c>
      <c r="S1571" t="s">
        <v>96</v>
      </c>
      <c r="T1571" t="s">
        <v>47</v>
      </c>
      <c r="U1571" t="s">
        <v>49</v>
      </c>
      <c r="V1571" t="s">
        <v>49</v>
      </c>
      <c r="W1571" t="s">
        <v>43</v>
      </c>
      <c r="X1571">
        <f>YEAR(Table1[[#This Row],[BookingDate]])</f>
        <v>2025</v>
      </c>
      <c r="Y1571" t="str">
        <f>TEXT(Table1[[#This Row],[BookingDate]],"mmm")</f>
        <v>Jan</v>
      </c>
      <c r="Z1571" t="str">
        <f>TEXT(Table1[[#This Row],[BookingDate]],"mmm-yyy")</f>
        <v>Jan-2025</v>
      </c>
      <c r="AA1571" t="str">
        <f>IF(Table1[[#This Row],[ResolutionHours]]="","Pending",IF(Table1[[#This Row],[ResolutionHours]]&lt;=4,"0-4 Hours",IF(Table1[[#This Row],[ResolutionHours]]&lt;=8,"5-8 Hours",IF(Table1[[#This Row],[ResolutionHours]]&lt;=24,"9-24 Hours",IF(Table1[[#This Row],[ResolutionHours]]&lt;=48,"25-48 Hours","48+ Hours")))))</f>
        <v>48+ Hours</v>
      </c>
      <c r="AB1571">
        <f>IF(Table1[[#This Row],[ResolutionHours]]="","",Table1[[#This Row],[ResolutionHours]]-Table1[[#This Row],[SLATargetHours]])</f>
        <v>-11.590000000000003</v>
      </c>
    </row>
    <row r="1572" spans="1:28" x14ac:dyDescent="0.25">
      <c r="A1572" t="s">
        <v>2146</v>
      </c>
      <c r="B1572" t="s">
        <v>2126</v>
      </c>
      <c r="C1572" s="1">
        <v>45670.365937499999</v>
      </c>
      <c r="D1572" t="s">
        <v>36</v>
      </c>
      <c r="E1572" t="s">
        <v>2127</v>
      </c>
      <c r="F1572" t="s">
        <v>95</v>
      </c>
      <c r="G1572" t="s">
        <v>2128</v>
      </c>
      <c r="H1572" t="s">
        <v>40</v>
      </c>
      <c r="I1572" t="s">
        <v>82</v>
      </c>
      <c r="J1572" t="s">
        <v>165</v>
      </c>
      <c r="K1572">
        <v>48</v>
      </c>
      <c r="L1572">
        <v>11.25</v>
      </c>
      <c r="M1572">
        <v>35.92</v>
      </c>
      <c r="N1572" s="1">
        <v>45671.862412442133</v>
      </c>
      <c r="O1572" t="s">
        <v>43</v>
      </c>
      <c r="P1572">
        <v>35.92</v>
      </c>
      <c r="Q1572" t="s">
        <v>66</v>
      </c>
      <c r="R1572" t="s">
        <v>67</v>
      </c>
      <c r="S1572" t="s">
        <v>46</v>
      </c>
      <c r="T1572" t="s">
        <v>85</v>
      </c>
      <c r="U1572" t="s">
        <v>49</v>
      </c>
      <c r="V1572" t="s">
        <v>49</v>
      </c>
      <c r="W1572" t="s">
        <v>43</v>
      </c>
      <c r="X1572">
        <f>YEAR(Table1[[#This Row],[BookingDate]])</f>
        <v>2025</v>
      </c>
      <c r="Y1572" t="str">
        <f>TEXT(Table1[[#This Row],[BookingDate]],"mmm")</f>
        <v>Jan</v>
      </c>
      <c r="Z1572" t="str">
        <f>TEXT(Table1[[#This Row],[BookingDate]],"mmm-yyy")</f>
        <v>Jan-2025</v>
      </c>
      <c r="AA1572" t="str">
        <f>IF(Table1[[#This Row],[ResolutionHours]]="","Pending",IF(Table1[[#This Row],[ResolutionHours]]&lt;=4,"0-4 Hours",IF(Table1[[#This Row],[ResolutionHours]]&lt;=8,"5-8 Hours",IF(Table1[[#This Row],[ResolutionHours]]&lt;=24,"9-24 Hours",IF(Table1[[#This Row],[ResolutionHours]]&lt;=48,"25-48 Hours","48+ Hours")))))</f>
        <v>25-48 Hours</v>
      </c>
      <c r="AB1572">
        <f>IF(Table1[[#This Row],[ResolutionHours]]="","",Table1[[#This Row],[ResolutionHours]]-Table1[[#This Row],[SLATargetHours]])</f>
        <v>-12.079999999999998</v>
      </c>
    </row>
    <row r="1573" spans="1:28" x14ac:dyDescent="0.25">
      <c r="A1573" t="s">
        <v>831</v>
      </c>
      <c r="B1573" t="s">
        <v>35</v>
      </c>
      <c r="C1573" s="1">
        <v>45670.44321759259</v>
      </c>
      <c r="D1573" t="s">
        <v>36</v>
      </c>
      <c r="E1573" t="s">
        <v>105</v>
      </c>
      <c r="F1573" t="s">
        <v>53</v>
      </c>
      <c r="G1573" t="s">
        <v>39</v>
      </c>
      <c r="H1573" t="s">
        <v>40</v>
      </c>
      <c r="I1573" t="s">
        <v>64</v>
      </c>
      <c r="J1573" t="s">
        <v>65</v>
      </c>
      <c r="K1573">
        <v>48</v>
      </c>
      <c r="L1573">
        <v>7.8</v>
      </c>
      <c r="M1573">
        <v>24.78</v>
      </c>
      <c r="N1573" s="1">
        <v>45671.475806238428</v>
      </c>
      <c r="O1573" t="s">
        <v>43</v>
      </c>
      <c r="P1573">
        <v>24.78</v>
      </c>
      <c r="Q1573" t="s">
        <v>66</v>
      </c>
      <c r="R1573" t="s">
        <v>45</v>
      </c>
      <c r="S1573" t="s">
        <v>60</v>
      </c>
      <c r="T1573" t="s">
        <v>100</v>
      </c>
      <c r="U1573" t="s">
        <v>49</v>
      </c>
      <c r="V1573" t="s">
        <v>49</v>
      </c>
      <c r="W1573" t="s">
        <v>43</v>
      </c>
      <c r="X1573">
        <f>YEAR(Table1[[#This Row],[BookingDate]])</f>
        <v>2025</v>
      </c>
      <c r="Y1573" t="str">
        <f>TEXT(Table1[[#This Row],[BookingDate]],"mmm")</f>
        <v>Jan</v>
      </c>
      <c r="Z1573" t="str">
        <f>TEXT(Table1[[#This Row],[BookingDate]],"mmm-yyy")</f>
        <v>Jan-2025</v>
      </c>
      <c r="AA1573" t="str">
        <f>IF(Table1[[#This Row],[ResolutionHours]]="","Pending",IF(Table1[[#This Row],[ResolutionHours]]&lt;=4,"0-4 Hours",IF(Table1[[#This Row],[ResolutionHours]]&lt;=8,"5-8 Hours",IF(Table1[[#This Row],[ResolutionHours]]&lt;=24,"9-24 Hours",IF(Table1[[#This Row],[ResolutionHours]]&lt;=48,"25-48 Hours","48+ Hours")))))</f>
        <v>25-48 Hours</v>
      </c>
      <c r="AB1573">
        <f>IF(Table1[[#This Row],[ResolutionHours]]="","",Table1[[#This Row],[ResolutionHours]]-Table1[[#This Row],[SLATargetHours]])</f>
        <v>-23.22</v>
      </c>
    </row>
    <row r="1574" spans="1:28" x14ac:dyDescent="0.25">
      <c r="A1574" t="s">
        <v>2438</v>
      </c>
      <c r="B1574" t="s">
        <v>2126</v>
      </c>
      <c r="C1574" s="1">
        <v>45670.651400462957</v>
      </c>
      <c r="D1574" t="s">
        <v>36</v>
      </c>
      <c r="E1574" t="s">
        <v>2163</v>
      </c>
      <c r="F1574" t="s">
        <v>130</v>
      </c>
      <c r="G1574" t="s">
        <v>2128</v>
      </c>
      <c r="H1574" t="s">
        <v>40</v>
      </c>
      <c r="I1574" t="s">
        <v>41</v>
      </c>
      <c r="J1574" t="s">
        <v>118</v>
      </c>
      <c r="K1574">
        <v>48</v>
      </c>
      <c r="L1574">
        <v>2.62</v>
      </c>
      <c r="M1574">
        <v>34.53</v>
      </c>
      <c r="N1574" s="1">
        <v>45672.090067708326</v>
      </c>
      <c r="O1574" t="s">
        <v>43</v>
      </c>
      <c r="P1574">
        <v>34.53</v>
      </c>
      <c r="Q1574" t="s">
        <v>58</v>
      </c>
      <c r="R1574" t="s">
        <v>67</v>
      </c>
      <c r="S1574" t="s">
        <v>79</v>
      </c>
      <c r="T1574" t="s">
        <v>121</v>
      </c>
      <c r="U1574" t="s">
        <v>49</v>
      </c>
      <c r="V1574" t="s">
        <v>49</v>
      </c>
      <c r="W1574" t="s">
        <v>43</v>
      </c>
      <c r="X1574">
        <f>YEAR(Table1[[#This Row],[BookingDate]])</f>
        <v>2025</v>
      </c>
      <c r="Y1574" t="str">
        <f>TEXT(Table1[[#This Row],[BookingDate]],"mmm")</f>
        <v>Jan</v>
      </c>
      <c r="Z1574" t="str">
        <f>TEXT(Table1[[#This Row],[BookingDate]],"mmm-yyy")</f>
        <v>Jan-2025</v>
      </c>
      <c r="AA1574" t="str">
        <f>IF(Table1[[#This Row],[ResolutionHours]]="","Pending",IF(Table1[[#This Row],[ResolutionHours]]&lt;=4,"0-4 Hours",IF(Table1[[#This Row],[ResolutionHours]]&lt;=8,"5-8 Hours",IF(Table1[[#This Row],[ResolutionHours]]&lt;=24,"9-24 Hours",IF(Table1[[#This Row],[ResolutionHours]]&lt;=48,"25-48 Hours","48+ Hours")))))</f>
        <v>25-48 Hours</v>
      </c>
      <c r="AB1574">
        <f>IF(Table1[[#This Row],[ResolutionHours]]="","",Table1[[#This Row],[ResolutionHours]]-Table1[[#This Row],[SLATargetHours]])</f>
        <v>-13.469999999999999</v>
      </c>
    </row>
    <row r="1575" spans="1:28" x14ac:dyDescent="0.25">
      <c r="A1575" t="s">
        <v>2909</v>
      </c>
      <c r="B1575" t="s">
        <v>2126</v>
      </c>
      <c r="C1575" s="1">
        <v>45670.749490740738</v>
      </c>
      <c r="D1575" t="s">
        <v>36</v>
      </c>
      <c r="E1575" t="s">
        <v>2136</v>
      </c>
      <c r="F1575" t="s">
        <v>72</v>
      </c>
      <c r="G1575" t="s">
        <v>2128</v>
      </c>
      <c r="H1575" t="s">
        <v>40</v>
      </c>
      <c r="I1575" t="s">
        <v>41</v>
      </c>
      <c r="J1575" t="s">
        <v>110</v>
      </c>
      <c r="K1575">
        <v>48</v>
      </c>
      <c r="L1575">
        <v>1.9</v>
      </c>
      <c r="M1575">
        <v>25.34</v>
      </c>
      <c r="N1575" s="1">
        <v>45671.805477534719</v>
      </c>
      <c r="O1575" t="s">
        <v>43</v>
      </c>
      <c r="P1575">
        <v>25.34</v>
      </c>
      <c r="Q1575" t="s">
        <v>44</v>
      </c>
      <c r="R1575" t="s">
        <v>67</v>
      </c>
      <c r="S1575" t="s">
        <v>68</v>
      </c>
      <c r="T1575" t="s">
        <v>100</v>
      </c>
      <c r="U1575" t="s">
        <v>49</v>
      </c>
      <c r="V1575" t="s">
        <v>49</v>
      </c>
      <c r="W1575" t="s">
        <v>43</v>
      </c>
      <c r="X1575">
        <f>YEAR(Table1[[#This Row],[BookingDate]])</f>
        <v>2025</v>
      </c>
      <c r="Y1575" t="str">
        <f>TEXT(Table1[[#This Row],[BookingDate]],"mmm")</f>
        <v>Jan</v>
      </c>
      <c r="Z1575" t="str">
        <f>TEXT(Table1[[#This Row],[BookingDate]],"mmm-yyy")</f>
        <v>Jan-2025</v>
      </c>
      <c r="AA1575" t="str">
        <f>IF(Table1[[#This Row],[ResolutionHours]]="","Pending",IF(Table1[[#This Row],[ResolutionHours]]&lt;=4,"0-4 Hours",IF(Table1[[#This Row],[ResolutionHours]]&lt;=8,"5-8 Hours",IF(Table1[[#This Row],[ResolutionHours]]&lt;=24,"9-24 Hours",IF(Table1[[#This Row],[ResolutionHours]]&lt;=48,"25-48 Hours","48+ Hours")))))</f>
        <v>25-48 Hours</v>
      </c>
      <c r="AB1575">
        <f>IF(Table1[[#This Row],[ResolutionHours]]="","",Table1[[#This Row],[ResolutionHours]]-Table1[[#This Row],[SLATargetHours]])</f>
        <v>-22.66</v>
      </c>
    </row>
    <row r="1576" spans="1:28" x14ac:dyDescent="0.25">
      <c r="A1576" t="s">
        <v>2701</v>
      </c>
      <c r="B1576" t="s">
        <v>2126</v>
      </c>
      <c r="C1576" s="1">
        <v>45671.096898148149</v>
      </c>
      <c r="D1576" t="s">
        <v>36</v>
      </c>
      <c r="E1576" t="s">
        <v>2130</v>
      </c>
      <c r="F1576" t="s">
        <v>38</v>
      </c>
      <c r="G1576" t="s">
        <v>2128</v>
      </c>
      <c r="H1576" t="s">
        <v>40</v>
      </c>
      <c r="I1576" t="s">
        <v>73</v>
      </c>
      <c r="J1576" t="s">
        <v>99</v>
      </c>
      <c r="K1576">
        <v>48</v>
      </c>
      <c r="L1576">
        <v>3.8</v>
      </c>
      <c r="M1576">
        <v>134.51</v>
      </c>
      <c r="N1576" s="1">
        <v>45676.70157665509</v>
      </c>
      <c r="O1576" t="s">
        <v>128</v>
      </c>
      <c r="P1576">
        <v>134.51</v>
      </c>
      <c r="Q1576" t="s">
        <v>58</v>
      </c>
      <c r="R1576" t="s">
        <v>114</v>
      </c>
      <c r="S1576" t="s">
        <v>96</v>
      </c>
      <c r="T1576" t="s">
        <v>75</v>
      </c>
      <c r="U1576" t="s">
        <v>49</v>
      </c>
      <c r="V1576" t="s">
        <v>49</v>
      </c>
      <c r="W1576" t="s">
        <v>128</v>
      </c>
      <c r="X1576">
        <f>YEAR(Table1[[#This Row],[BookingDate]])</f>
        <v>2025</v>
      </c>
      <c r="Y1576" t="str">
        <f>TEXT(Table1[[#This Row],[BookingDate]],"mmm")</f>
        <v>Jan</v>
      </c>
      <c r="Z1576" t="str">
        <f>TEXT(Table1[[#This Row],[BookingDate]],"mmm-yyy")</f>
        <v>Jan-2025</v>
      </c>
      <c r="AA1576" t="str">
        <f>IF(Table1[[#This Row],[ResolutionHours]]="","Pending",IF(Table1[[#This Row],[ResolutionHours]]&lt;=4,"0-4 Hours",IF(Table1[[#This Row],[ResolutionHours]]&lt;=8,"5-8 Hours",IF(Table1[[#This Row],[ResolutionHours]]&lt;=24,"9-24 Hours",IF(Table1[[#This Row],[ResolutionHours]]&lt;=48,"25-48 Hours","48+ Hours")))))</f>
        <v>48+ Hours</v>
      </c>
      <c r="AB1576">
        <f>IF(Table1[[#This Row],[ResolutionHours]]="","",Table1[[#This Row],[ResolutionHours]]-Table1[[#This Row],[SLATargetHours]])</f>
        <v>86.509999999999991</v>
      </c>
    </row>
    <row r="1577" spans="1:28" x14ac:dyDescent="0.25">
      <c r="A1577" t="s">
        <v>480</v>
      </c>
      <c r="B1577" t="s">
        <v>35</v>
      </c>
      <c r="C1577" s="1">
        <v>45671.285451388889</v>
      </c>
      <c r="D1577" t="s">
        <v>36</v>
      </c>
      <c r="E1577" t="s">
        <v>105</v>
      </c>
      <c r="F1577" t="s">
        <v>53</v>
      </c>
      <c r="G1577" t="s">
        <v>39</v>
      </c>
      <c r="H1577" t="s">
        <v>40</v>
      </c>
      <c r="I1577" t="s">
        <v>46</v>
      </c>
      <c r="J1577" t="s">
        <v>78</v>
      </c>
      <c r="K1577">
        <v>48</v>
      </c>
      <c r="L1577">
        <v>2.31</v>
      </c>
      <c r="M1577">
        <v>42.83</v>
      </c>
      <c r="N1577" s="1">
        <v>45673.069925011572</v>
      </c>
      <c r="O1577" t="s">
        <v>43</v>
      </c>
      <c r="P1577">
        <v>42.83</v>
      </c>
      <c r="Q1577" t="s">
        <v>66</v>
      </c>
      <c r="R1577" t="s">
        <v>59</v>
      </c>
      <c r="S1577" t="s">
        <v>79</v>
      </c>
      <c r="T1577" t="s">
        <v>69</v>
      </c>
      <c r="U1577" t="s">
        <v>49</v>
      </c>
      <c r="V1577" t="s">
        <v>49</v>
      </c>
      <c r="W1577" t="s">
        <v>43</v>
      </c>
      <c r="X1577">
        <f>YEAR(Table1[[#This Row],[BookingDate]])</f>
        <v>2025</v>
      </c>
      <c r="Y1577" t="str">
        <f>TEXT(Table1[[#This Row],[BookingDate]],"mmm")</f>
        <v>Jan</v>
      </c>
      <c r="Z1577" t="str">
        <f>TEXT(Table1[[#This Row],[BookingDate]],"mmm-yyy")</f>
        <v>Jan-2025</v>
      </c>
      <c r="AA1577" t="str">
        <f>IF(Table1[[#This Row],[ResolutionHours]]="","Pending",IF(Table1[[#This Row],[ResolutionHours]]&lt;=4,"0-4 Hours",IF(Table1[[#This Row],[ResolutionHours]]&lt;=8,"5-8 Hours",IF(Table1[[#This Row],[ResolutionHours]]&lt;=24,"9-24 Hours",IF(Table1[[#This Row],[ResolutionHours]]&lt;=48,"25-48 Hours","48+ Hours")))))</f>
        <v>25-48 Hours</v>
      </c>
      <c r="AB1577">
        <f>IF(Table1[[#This Row],[ResolutionHours]]="","",Table1[[#This Row],[ResolutionHours]]-Table1[[#This Row],[SLATargetHours]])</f>
        <v>-5.1700000000000017</v>
      </c>
    </row>
    <row r="1578" spans="1:28" x14ac:dyDescent="0.25">
      <c r="A1578" t="s">
        <v>3124</v>
      </c>
      <c r="B1578" t="s">
        <v>2126</v>
      </c>
      <c r="C1578" s="1">
        <v>45672.104386574072</v>
      </c>
      <c r="D1578" t="s">
        <v>87</v>
      </c>
      <c r="E1578" t="s">
        <v>2142</v>
      </c>
      <c r="F1578" t="s">
        <v>72</v>
      </c>
      <c r="G1578" t="s">
        <v>2128</v>
      </c>
      <c r="H1578" t="s">
        <v>54</v>
      </c>
      <c r="I1578" t="s">
        <v>46</v>
      </c>
      <c r="J1578" t="s">
        <v>78</v>
      </c>
      <c r="K1578">
        <v>72</v>
      </c>
      <c r="L1578">
        <v>9.01</v>
      </c>
      <c r="N1578" s="1"/>
      <c r="O1578" t="s">
        <v>57</v>
      </c>
      <c r="P1578">
        <v>8397.49</v>
      </c>
      <c r="Q1578" t="s">
        <v>66</v>
      </c>
      <c r="R1578" t="s">
        <v>59</v>
      </c>
      <c r="S1578" t="s">
        <v>68</v>
      </c>
      <c r="T1578" t="s">
        <v>47</v>
      </c>
      <c r="U1578" t="s">
        <v>49</v>
      </c>
      <c r="V1578" t="s">
        <v>49</v>
      </c>
      <c r="W1578" t="s">
        <v>57</v>
      </c>
      <c r="X1578">
        <f>YEAR(Table1[[#This Row],[BookingDate]])</f>
        <v>2025</v>
      </c>
      <c r="Y1578" t="str">
        <f>TEXT(Table1[[#This Row],[BookingDate]],"mmm")</f>
        <v>Jan</v>
      </c>
      <c r="Z1578" t="str">
        <f>TEXT(Table1[[#This Row],[BookingDate]],"mmm-yyy")</f>
        <v>Jan-2025</v>
      </c>
      <c r="AA1578" t="str">
        <f>IF(Table1[[#This Row],[ResolutionHours]]="","Pending",IF(Table1[[#This Row],[ResolutionHours]]&lt;=4,"0-4 Hours",IF(Table1[[#This Row],[ResolutionHours]]&lt;=8,"5-8 Hours",IF(Table1[[#This Row],[ResolutionHours]]&lt;=24,"9-24 Hours",IF(Table1[[#This Row],[ResolutionHours]]&lt;=48,"25-48 Hours","48+ Hours")))))</f>
        <v>Pending</v>
      </c>
      <c r="AB1578" t="str">
        <f>IF(Table1[[#This Row],[ResolutionHours]]="","",Table1[[#This Row],[ResolutionHours]]-Table1[[#This Row],[SLATargetHours]])</f>
        <v/>
      </c>
    </row>
    <row r="1579" spans="1:28" x14ac:dyDescent="0.25">
      <c r="A1579" t="s">
        <v>1308</v>
      </c>
      <c r="B1579" t="s">
        <v>1116</v>
      </c>
      <c r="C1579" s="1">
        <v>45672.153310185182</v>
      </c>
      <c r="D1579" t="s">
        <v>51</v>
      </c>
      <c r="E1579" t="s">
        <v>1140</v>
      </c>
      <c r="F1579" t="s">
        <v>130</v>
      </c>
      <c r="G1579" t="s">
        <v>1118</v>
      </c>
      <c r="H1579" t="s">
        <v>40</v>
      </c>
      <c r="I1579" t="s">
        <v>55</v>
      </c>
      <c r="J1579" t="s">
        <v>56</v>
      </c>
      <c r="K1579">
        <v>24</v>
      </c>
      <c r="L1579">
        <v>4.1399999999999997</v>
      </c>
      <c r="M1579">
        <v>18.71</v>
      </c>
      <c r="N1579" s="1">
        <v>45672.933099479167</v>
      </c>
      <c r="O1579" t="s">
        <v>43</v>
      </c>
      <c r="P1579">
        <v>18.71</v>
      </c>
      <c r="Q1579" t="s">
        <v>58</v>
      </c>
      <c r="R1579" t="s">
        <v>92</v>
      </c>
      <c r="S1579" t="s">
        <v>46</v>
      </c>
      <c r="T1579" t="s">
        <v>121</v>
      </c>
      <c r="U1579" t="s">
        <v>49</v>
      </c>
      <c r="V1579" t="s">
        <v>49</v>
      </c>
      <c r="W1579" t="s">
        <v>43</v>
      </c>
      <c r="X1579">
        <f>YEAR(Table1[[#This Row],[BookingDate]])</f>
        <v>2025</v>
      </c>
      <c r="Y1579" t="str">
        <f>TEXT(Table1[[#This Row],[BookingDate]],"mmm")</f>
        <v>Jan</v>
      </c>
      <c r="Z1579" t="str">
        <f>TEXT(Table1[[#This Row],[BookingDate]],"mmm-yyy")</f>
        <v>Jan-2025</v>
      </c>
      <c r="AA1579" t="str">
        <f>IF(Table1[[#This Row],[ResolutionHours]]="","Pending",IF(Table1[[#This Row],[ResolutionHours]]&lt;=4,"0-4 Hours",IF(Table1[[#This Row],[ResolutionHours]]&lt;=8,"5-8 Hours",IF(Table1[[#This Row],[ResolutionHours]]&lt;=24,"9-24 Hours",IF(Table1[[#This Row],[ResolutionHours]]&lt;=48,"25-48 Hours","48+ Hours")))))</f>
        <v>9-24 Hours</v>
      </c>
      <c r="AB1579">
        <f>IF(Table1[[#This Row],[ResolutionHours]]="","",Table1[[#This Row],[ResolutionHours]]-Table1[[#This Row],[SLATargetHours]])</f>
        <v>-5.2899999999999991</v>
      </c>
    </row>
    <row r="1580" spans="1:28" x14ac:dyDescent="0.25">
      <c r="A1580" t="s">
        <v>815</v>
      </c>
      <c r="B1580" t="s">
        <v>35</v>
      </c>
      <c r="C1580" s="1">
        <v>45672.520127314812</v>
      </c>
      <c r="D1580" t="s">
        <v>87</v>
      </c>
      <c r="E1580" t="s">
        <v>81</v>
      </c>
      <c r="F1580" t="s">
        <v>95</v>
      </c>
      <c r="G1580" t="s">
        <v>39</v>
      </c>
      <c r="H1580" t="s">
        <v>54</v>
      </c>
      <c r="I1580" t="s">
        <v>46</v>
      </c>
      <c r="J1580" t="s">
        <v>132</v>
      </c>
      <c r="K1580">
        <v>72</v>
      </c>
      <c r="L1580">
        <v>11.25</v>
      </c>
      <c r="N1580" s="1"/>
      <c r="O1580" t="s">
        <v>57</v>
      </c>
      <c r="P1580">
        <v>8387.52</v>
      </c>
      <c r="Q1580" t="s">
        <v>58</v>
      </c>
      <c r="R1580" t="s">
        <v>67</v>
      </c>
      <c r="S1580" t="s">
        <v>79</v>
      </c>
      <c r="T1580" t="s">
        <v>85</v>
      </c>
      <c r="U1580" t="s">
        <v>49</v>
      </c>
      <c r="V1580" t="s">
        <v>49</v>
      </c>
      <c r="W1580" t="s">
        <v>57</v>
      </c>
      <c r="X1580">
        <f>YEAR(Table1[[#This Row],[BookingDate]])</f>
        <v>2025</v>
      </c>
      <c r="Y1580" t="str">
        <f>TEXT(Table1[[#This Row],[BookingDate]],"mmm")</f>
        <v>Jan</v>
      </c>
      <c r="Z1580" t="str">
        <f>TEXT(Table1[[#This Row],[BookingDate]],"mmm-yyy")</f>
        <v>Jan-2025</v>
      </c>
      <c r="AA1580" t="str">
        <f>IF(Table1[[#This Row],[ResolutionHours]]="","Pending",IF(Table1[[#This Row],[ResolutionHours]]&lt;=4,"0-4 Hours",IF(Table1[[#This Row],[ResolutionHours]]&lt;=8,"5-8 Hours",IF(Table1[[#This Row],[ResolutionHours]]&lt;=24,"9-24 Hours",IF(Table1[[#This Row],[ResolutionHours]]&lt;=48,"25-48 Hours","48+ Hours")))))</f>
        <v>Pending</v>
      </c>
      <c r="AB1580" t="str">
        <f>IF(Table1[[#This Row],[ResolutionHours]]="","",Table1[[#This Row],[ResolutionHours]]-Table1[[#This Row],[SLATargetHours]])</f>
        <v/>
      </c>
    </row>
    <row r="1581" spans="1:28" x14ac:dyDescent="0.25">
      <c r="A1581" t="s">
        <v>410</v>
      </c>
      <c r="B1581" t="s">
        <v>35</v>
      </c>
      <c r="C1581" s="1">
        <v>45672.611516203702</v>
      </c>
      <c r="D1581" t="s">
        <v>51</v>
      </c>
      <c r="E1581" t="s">
        <v>105</v>
      </c>
      <c r="F1581" t="s">
        <v>72</v>
      </c>
      <c r="G1581" t="s">
        <v>39</v>
      </c>
      <c r="H1581" t="s">
        <v>54</v>
      </c>
      <c r="I1581" t="s">
        <v>82</v>
      </c>
      <c r="J1581" t="s">
        <v>152</v>
      </c>
      <c r="K1581">
        <v>24</v>
      </c>
      <c r="L1581">
        <v>0.75</v>
      </c>
      <c r="N1581" s="1"/>
      <c r="O1581" t="s">
        <v>57</v>
      </c>
      <c r="P1581">
        <v>8385.32</v>
      </c>
      <c r="Q1581" t="s">
        <v>44</v>
      </c>
      <c r="R1581" t="s">
        <v>92</v>
      </c>
      <c r="S1581" t="s">
        <v>96</v>
      </c>
      <c r="T1581" t="s">
        <v>69</v>
      </c>
      <c r="U1581" t="s">
        <v>49</v>
      </c>
      <c r="V1581" t="s">
        <v>48</v>
      </c>
      <c r="W1581" t="s">
        <v>57</v>
      </c>
      <c r="X1581">
        <f>YEAR(Table1[[#This Row],[BookingDate]])</f>
        <v>2025</v>
      </c>
      <c r="Y1581" t="str">
        <f>TEXT(Table1[[#This Row],[BookingDate]],"mmm")</f>
        <v>Jan</v>
      </c>
      <c r="Z1581" t="str">
        <f>TEXT(Table1[[#This Row],[BookingDate]],"mmm-yyy")</f>
        <v>Jan-2025</v>
      </c>
      <c r="AA1581" t="str">
        <f>IF(Table1[[#This Row],[ResolutionHours]]="","Pending",IF(Table1[[#This Row],[ResolutionHours]]&lt;=4,"0-4 Hours",IF(Table1[[#This Row],[ResolutionHours]]&lt;=8,"5-8 Hours",IF(Table1[[#This Row],[ResolutionHours]]&lt;=24,"9-24 Hours",IF(Table1[[#This Row],[ResolutionHours]]&lt;=48,"25-48 Hours","48+ Hours")))))</f>
        <v>Pending</v>
      </c>
      <c r="AB1581" t="str">
        <f>IF(Table1[[#This Row],[ResolutionHours]]="","",Table1[[#This Row],[ResolutionHours]]-Table1[[#This Row],[SLATargetHours]])</f>
        <v/>
      </c>
    </row>
    <row r="1582" spans="1:28" x14ac:dyDescent="0.25">
      <c r="A1582" t="s">
        <v>563</v>
      </c>
      <c r="B1582" t="s">
        <v>35</v>
      </c>
      <c r="C1582" s="1">
        <v>45672.867615740739</v>
      </c>
      <c r="D1582" t="s">
        <v>36</v>
      </c>
      <c r="E1582" t="s">
        <v>77</v>
      </c>
      <c r="F1582" t="s">
        <v>126</v>
      </c>
      <c r="G1582" t="s">
        <v>39</v>
      </c>
      <c r="H1582" t="s">
        <v>54</v>
      </c>
      <c r="I1582" t="s">
        <v>64</v>
      </c>
      <c r="J1582" t="s">
        <v>120</v>
      </c>
      <c r="K1582">
        <v>48</v>
      </c>
      <c r="L1582">
        <v>7.17</v>
      </c>
      <c r="N1582" s="1"/>
      <c r="O1582" t="s">
        <v>57</v>
      </c>
      <c r="P1582">
        <v>8379.18</v>
      </c>
      <c r="Q1582" t="s">
        <v>44</v>
      </c>
      <c r="R1582" t="s">
        <v>59</v>
      </c>
      <c r="S1582" t="s">
        <v>68</v>
      </c>
      <c r="T1582" t="s">
        <v>121</v>
      </c>
      <c r="U1582" t="s">
        <v>49</v>
      </c>
      <c r="V1582" t="s">
        <v>49</v>
      </c>
      <c r="W1582" t="s">
        <v>57</v>
      </c>
      <c r="X1582">
        <f>YEAR(Table1[[#This Row],[BookingDate]])</f>
        <v>2025</v>
      </c>
      <c r="Y1582" t="str">
        <f>TEXT(Table1[[#This Row],[BookingDate]],"mmm")</f>
        <v>Jan</v>
      </c>
      <c r="Z1582" t="str">
        <f>TEXT(Table1[[#This Row],[BookingDate]],"mmm-yyy")</f>
        <v>Jan-2025</v>
      </c>
      <c r="AA1582" t="str">
        <f>IF(Table1[[#This Row],[ResolutionHours]]="","Pending",IF(Table1[[#This Row],[ResolutionHours]]&lt;=4,"0-4 Hours",IF(Table1[[#This Row],[ResolutionHours]]&lt;=8,"5-8 Hours",IF(Table1[[#This Row],[ResolutionHours]]&lt;=24,"9-24 Hours",IF(Table1[[#This Row],[ResolutionHours]]&lt;=48,"25-48 Hours","48+ Hours")))))</f>
        <v>Pending</v>
      </c>
      <c r="AB1582" t="str">
        <f>IF(Table1[[#This Row],[ResolutionHours]]="","",Table1[[#This Row],[ResolutionHours]]-Table1[[#This Row],[SLATargetHours]])</f>
        <v/>
      </c>
    </row>
    <row r="1583" spans="1:28" x14ac:dyDescent="0.25">
      <c r="A1583" t="s">
        <v>2089</v>
      </c>
      <c r="B1583" t="s">
        <v>1116</v>
      </c>
      <c r="C1583" s="1">
        <v>45672.879652777781</v>
      </c>
      <c r="D1583" t="s">
        <v>36</v>
      </c>
      <c r="E1583" t="s">
        <v>1131</v>
      </c>
      <c r="F1583" t="s">
        <v>95</v>
      </c>
      <c r="G1583" t="s">
        <v>1118</v>
      </c>
      <c r="H1583" t="s">
        <v>54</v>
      </c>
      <c r="I1583" t="s">
        <v>64</v>
      </c>
      <c r="J1583" t="s">
        <v>110</v>
      </c>
      <c r="K1583">
        <v>48</v>
      </c>
      <c r="L1583">
        <v>3.21</v>
      </c>
      <c r="N1583" s="1"/>
      <c r="O1583" t="s">
        <v>57</v>
      </c>
      <c r="P1583">
        <v>8378.89</v>
      </c>
      <c r="Q1583" t="s">
        <v>66</v>
      </c>
      <c r="R1583" t="s">
        <v>67</v>
      </c>
      <c r="S1583" t="s">
        <v>79</v>
      </c>
      <c r="T1583" t="s">
        <v>69</v>
      </c>
      <c r="U1583" t="s">
        <v>49</v>
      </c>
      <c r="V1583" t="s">
        <v>49</v>
      </c>
      <c r="W1583" t="s">
        <v>57</v>
      </c>
      <c r="X1583">
        <f>YEAR(Table1[[#This Row],[BookingDate]])</f>
        <v>2025</v>
      </c>
      <c r="Y1583" t="str">
        <f>TEXT(Table1[[#This Row],[BookingDate]],"mmm")</f>
        <v>Jan</v>
      </c>
      <c r="Z1583" t="str">
        <f>TEXT(Table1[[#This Row],[BookingDate]],"mmm-yyy")</f>
        <v>Jan-2025</v>
      </c>
      <c r="AA1583" t="str">
        <f>IF(Table1[[#This Row],[ResolutionHours]]="","Pending",IF(Table1[[#This Row],[ResolutionHours]]&lt;=4,"0-4 Hours",IF(Table1[[#This Row],[ResolutionHours]]&lt;=8,"5-8 Hours",IF(Table1[[#This Row],[ResolutionHours]]&lt;=24,"9-24 Hours",IF(Table1[[#This Row],[ResolutionHours]]&lt;=48,"25-48 Hours","48+ Hours")))))</f>
        <v>Pending</v>
      </c>
      <c r="AB1583" t="str">
        <f>IF(Table1[[#This Row],[ResolutionHours]]="","",Table1[[#This Row],[ResolutionHours]]-Table1[[#This Row],[SLATargetHours]])</f>
        <v/>
      </c>
    </row>
    <row r="1584" spans="1:28" x14ac:dyDescent="0.25">
      <c r="A1584" t="s">
        <v>2233</v>
      </c>
      <c r="B1584" t="s">
        <v>2126</v>
      </c>
      <c r="C1584" s="1">
        <v>45673.348993055559</v>
      </c>
      <c r="D1584" t="s">
        <v>87</v>
      </c>
      <c r="E1584" t="s">
        <v>2163</v>
      </c>
      <c r="F1584" t="s">
        <v>53</v>
      </c>
      <c r="G1584" t="s">
        <v>2128</v>
      </c>
      <c r="H1584" t="s">
        <v>40</v>
      </c>
      <c r="I1584" t="s">
        <v>55</v>
      </c>
      <c r="J1584" t="s">
        <v>120</v>
      </c>
      <c r="K1584">
        <v>72</v>
      </c>
      <c r="L1584">
        <v>8.66</v>
      </c>
      <c r="M1584">
        <v>29.41</v>
      </c>
      <c r="N1584" s="1">
        <v>45674.574397094897</v>
      </c>
      <c r="O1584" t="s">
        <v>43</v>
      </c>
      <c r="P1584">
        <v>29.41</v>
      </c>
      <c r="Q1584" t="s">
        <v>58</v>
      </c>
      <c r="R1584" t="s">
        <v>67</v>
      </c>
      <c r="S1584" t="s">
        <v>96</v>
      </c>
      <c r="T1584" t="s">
        <v>69</v>
      </c>
      <c r="U1584" t="s">
        <v>49</v>
      </c>
      <c r="V1584" t="s">
        <v>49</v>
      </c>
      <c r="W1584" t="s">
        <v>43</v>
      </c>
      <c r="X1584">
        <f>YEAR(Table1[[#This Row],[BookingDate]])</f>
        <v>2025</v>
      </c>
      <c r="Y1584" t="str">
        <f>TEXT(Table1[[#This Row],[BookingDate]],"mmm")</f>
        <v>Jan</v>
      </c>
      <c r="Z1584" t="str">
        <f>TEXT(Table1[[#This Row],[BookingDate]],"mmm-yyy")</f>
        <v>Jan-2025</v>
      </c>
      <c r="AA1584" t="str">
        <f>IF(Table1[[#This Row],[ResolutionHours]]="","Pending",IF(Table1[[#This Row],[ResolutionHours]]&lt;=4,"0-4 Hours",IF(Table1[[#This Row],[ResolutionHours]]&lt;=8,"5-8 Hours",IF(Table1[[#This Row],[ResolutionHours]]&lt;=24,"9-24 Hours",IF(Table1[[#This Row],[ResolutionHours]]&lt;=48,"25-48 Hours","48+ Hours")))))</f>
        <v>25-48 Hours</v>
      </c>
      <c r="AB1584">
        <f>IF(Table1[[#This Row],[ResolutionHours]]="","",Table1[[#This Row],[ResolutionHours]]-Table1[[#This Row],[SLATargetHours]])</f>
        <v>-42.59</v>
      </c>
    </row>
    <row r="1585" spans="1:28" x14ac:dyDescent="0.25">
      <c r="A1585" t="s">
        <v>1488</v>
      </c>
      <c r="B1585" t="s">
        <v>1116</v>
      </c>
      <c r="C1585" s="1">
        <v>45673.382268518522</v>
      </c>
      <c r="D1585" t="s">
        <v>36</v>
      </c>
      <c r="E1585" t="s">
        <v>1131</v>
      </c>
      <c r="F1585" t="s">
        <v>90</v>
      </c>
      <c r="G1585" t="s">
        <v>1118</v>
      </c>
      <c r="H1585" t="s">
        <v>40</v>
      </c>
      <c r="I1585" t="s">
        <v>82</v>
      </c>
      <c r="J1585" t="s">
        <v>132</v>
      </c>
      <c r="K1585">
        <v>48</v>
      </c>
      <c r="L1585">
        <v>2.1800000000000002</v>
      </c>
      <c r="M1585">
        <v>12.74</v>
      </c>
      <c r="N1585" s="1">
        <v>45673.913006805553</v>
      </c>
      <c r="O1585" t="s">
        <v>43</v>
      </c>
      <c r="P1585">
        <v>12.74</v>
      </c>
      <c r="Q1585" t="s">
        <v>66</v>
      </c>
      <c r="R1585" t="s">
        <v>67</v>
      </c>
      <c r="S1585" t="s">
        <v>96</v>
      </c>
      <c r="T1585" t="s">
        <v>85</v>
      </c>
      <c r="U1585" t="s">
        <v>49</v>
      </c>
      <c r="V1585" t="s">
        <v>49</v>
      </c>
      <c r="W1585" t="s">
        <v>43</v>
      </c>
      <c r="X1585">
        <f>YEAR(Table1[[#This Row],[BookingDate]])</f>
        <v>2025</v>
      </c>
      <c r="Y1585" t="str">
        <f>TEXT(Table1[[#This Row],[BookingDate]],"mmm")</f>
        <v>Jan</v>
      </c>
      <c r="Z1585" t="str">
        <f>TEXT(Table1[[#This Row],[BookingDate]],"mmm-yyy")</f>
        <v>Jan-2025</v>
      </c>
      <c r="AA1585" t="str">
        <f>IF(Table1[[#This Row],[ResolutionHours]]="","Pending",IF(Table1[[#This Row],[ResolutionHours]]&lt;=4,"0-4 Hours",IF(Table1[[#This Row],[ResolutionHours]]&lt;=8,"5-8 Hours",IF(Table1[[#This Row],[ResolutionHours]]&lt;=24,"9-24 Hours",IF(Table1[[#This Row],[ResolutionHours]]&lt;=48,"25-48 Hours","48+ Hours")))))</f>
        <v>9-24 Hours</v>
      </c>
      <c r="AB1585">
        <f>IF(Table1[[#This Row],[ResolutionHours]]="","",Table1[[#This Row],[ResolutionHours]]-Table1[[#This Row],[SLATargetHours]])</f>
        <v>-35.26</v>
      </c>
    </row>
    <row r="1586" spans="1:28" x14ac:dyDescent="0.25">
      <c r="A1586" t="s">
        <v>3025</v>
      </c>
      <c r="B1586" t="s">
        <v>2126</v>
      </c>
      <c r="C1586" s="1">
        <v>45673.390081018522</v>
      </c>
      <c r="D1586" t="s">
        <v>36</v>
      </c>
      <c r="E1586" t="s">
        <v>2163</v>
      </c>
      <c r="F1586" t="s">
        <v>38</v>
      </c>
      <c r="G1586" t="s">
        <v>2128</v>
      </c>
      <c r="H1586" t="s">
        <v>40</v>
      </c>
      <c r="I1586" t="s">
        <v>41</v>
      </c>
      <c r="J1586" t="s">
        <v>160</v>
      </c>
      <c r="K1586">
        <v>48</v>
      </c>
      <c r="L1586">
        <v>5.7</v>
      </c>
      <c r="M1586">
        <v>12.89</v>
      </c>
      <c r="N1586" s="1">
        <v>45673.92710724537</v>
      </c>
      <c r="O1586" t="s">
        <v>43</v>
      </c>
      <c r="P1586">
        <v>12.89</v>
      </c>
      <c r="Q1586" t="s">
        <v>44</v>
      </c>
      <c r="R1586" t="s">
        <v>59</v>
      </c>
      <c r="S1586" t="s">
        <v>46</v>
      </c>
      <c r="T1586" t="s">
        <v>100</v>
      </c>
      <c r="U1586" t="s">
        <v>49</v>
      </c>
      <c r="V1586" t="s">
        <v>49</v>
      </c>
      <c r="W1586" t="s">
        <v>43</v>
      </c>
      <c r="X1586">
        <f>YEAR(Table1[[#This Row],[BookingDate]])</f>
        <v>2025</v>
      </c>
      <c r="Y1586" t="str">
        <f>TEXT(Table1[[#This Row],[BookingDate]],"mmm")</f>
        <v>Jan</v>
      </c>
      <c r="Z1586" t="str">
        <f>TEXT(Table1[[#This Row],[BookingDate]],"mmm-yyy")</f>
        <v>Jan-2025</v>
      </c>
      <c r="AA1586" t="str">
        <f>IF(Table1[[#This Row],[ResolutionHours]]="","Pending",IF(Table1[[#This Row],[ResolutionHours]]&lt;=4,"0-4 Hours",IF(Table1[[#This Row],[ResolutionHours]]&lt;=8,"5-8 Hours",IF(Table1[[#This Row],[ResolutionHours]]&lt;=24,"9-24 Hours",IF(Table1[[#This Row],[ResolutionHours]]&lt;=48,"25-48 Hours","48+ Hours")))))</f>
        <v>9-24 Hours</v>
      </c>
      <c r="AB1586">
        <f>IF(Table1[[#This Row],[ResolutionHours]]="","",Table1[[#This Row],[ResolutionHours]]-Table1[[#This Row],[SLATargetHours]])</f>
        <v>-35.11</v>
      </c>
    </row>
    <row r="1587" spans="1:28" x14ac:dyDescent="0.25">
      <c r="A1587" t="s">
        <v>2851</v>
      </c>
      <c r="B1587" t="s">
        <v>2126</v>
      </c>
      <c r="C1587" s="1">
        <v>45673.564710648148</v>
      </c>
      <c r="D1587" t="s">
        <v>51</v>
      </c>
      <c r="E1587" t="s">
        <v>2130</v>
      </c>
      <c r="F1587" t="s">
        <v>90</v>
      </c>
      <c r="G1587" t="s">
        <v>2128</v>
      </c>
      <c r="H1587" t="s">
        <v>63</v>
      </c>
      <c r="I1587" t="s">
        <v>82</v>
      </c>
      <c r="J1587" t="s">
        <v>56</v>
      </c>
      <c r="K1587">
        <v>24</v>
      </c>
      <c r="L1587">
        <v>1.44</v>
      </c>
      <c r="N1587" s="1"/>
      <c r="O1587" t="s">
        <v>57</v>
      </c>
      <c r="P1587">
        <v>8362.4500000000007</v>
      </c>
      <c r="Q1587" t="s">
        <v>66</v>
      </c>
      <c r="R1587" t="s">
        <v>67</v>
      </c>
      <c r="S1587" t="s">
        <v>96</v>
      </c>
      <c r="T1587" t="s">
        <v>69</v>
      </c>
      <c r="U1587" t="s">
        <v>49</v>
      </c>
      <c r="V1587" t="s">
        <v>49</v>
      </c>
      <c r="W1587" t="s">
        <v>57</v>
      </c>
      <c r="X1587">
        <f>YEAR(Table1[[#This Row],[BookingDate]])</f>
        <v>2025</v>
      </c>
      <c r="Y1587" t="str">
        <f>TEXT(Table1[[#This Row],[BookingDate]],"mmm")</f>
        <v>Jan</v>
      </c>
      <c r="Z1587" t="str">
        <f>TEXT(Table1[[#This Row],[BookingDate]],"mmm-yyy")</f>
        <v>Jan-2025</v>
      </c>
      <c r="AA1587" t="str">
        <f>IF(Table1[[#This Row],[ResolutionHours]]="","Pending",IF(Table1[[#This Row],[ResolutionHours]]&lt;=4,"0-4 Hours",IF(Table1[[#This Row],[ResolutionHours]]&lt;=8,"5-8 Hours",IF(Table1[[#This Row],[ResolutionHours]]&lt;=24,"9-24 Hours",IF(Table1[[#This Row],[ResolutionHours]]&lt;=48,"25-48 Hours","48+ Hours")))))</f>
        <v>Pending</v>
      </c>
      <c r="AB1587" t="str">
        <f>IF(Table1[[#This Row],[ResolutionHours]]="","",Table1[[#This Row],[ResolutionHours]]-Table1[[#This Row],[SLATargetHours]])</f>
        <v/>
      </c>
    </row>
    <row r="1588" spans="1:28" x14ac:dyDescent="0.25">
      <c r="A1588" t="s">
        <v>2529</v>
      </c>
      <c r="B1588" t="s">
        <v>2126</v>
      </c>
      <c r="C1588" s="1">
        <v>45673.600300925929</v>
      </c>
      <c r="D1588" t="s">
        <v>51</v>
      </c>
      <c r="E1588" t="s">
        <v>2127</v>
      </c>
      <c r="F1588" t="s">
        <v>126</v>
      </c>
      <c r="G1588" t="s">
        <v>2128</v>
      </c>
      <c r="H1588" t="s">
        <v>136</v>
      </c>
      <c r="I1588" t="s">
        <v>73</v>
      </c>
      <c r="J1588" t="s">
        <v>160</v>
      </c>
      <c r="K1588">
        <v>24</v>
      </c>
      <c r="L1588">
        <v>3.89</v>
      </c>
      <c r="N1588" s="1"/>
      <c r="O1588" t="s">
        <v>57</v>
      </c>
      <c r="P1588">
        <v>8361.59</v>
      </c>
      <c r="Q1588" t="s">
        <v>58</v>
      </c>
      <c r="R1588" t="s">
        <v>67</v>
      </c>
      <c r="S1588" t="s">
        <v>46</v>
      </c>
      <c r="T1588" t="s">
        <v>93</v>
      </c>
      <c r="U1588" t="s">
        <v>49</v>
      </c>
      <c r="V1588" t="s">
        <v>49</v>
      </c>
      <c r="W1588" t="s">
        <v>57</v>
      </c>
      <c r="X1588">
        <f>YEAR(Table1[[#This Row],[BookingDate]])</f>
        <v>2025</v>
      </c>
      <c r="Y1588" t="str">
        <f>TEXT(Table1[[#This Row],[BookingDate]],"mmm")</f>
        <v>Jan</v>
      </c>
      <c r="Z1588" t="str">
        <f>TEXT(Table1[[#This Row],[BookingDate]],"mmm-yyy")</f>
        <v>Jan-2025</v>
      </c>
      <c r="AA1588" t="str">
        <f>IF(Table1[[#This Row],[ResolutionHours]]="","Pending",IF(Table1[[#This Row],[ResolutionHours]]&lt;=4,"0-4 Hours",IF(Table1[[#This Row],[ResolutionHours]]&lt;=8,"5-8 Hours",IF(Table1[[#This Row],[ResolutionHours]]&lt;=24,"9-24 Hours",IF(Table1[[#This Row],[ResolutionHours]]&lt;=48,"25-48 Hours","48+ Hours")))))</f>
        <v>Pending</v>
      </c>
      <c r="AB1588" t="str">
        <f>IF(Table1[[#This Row],[ResolutionHours]]="","",Table1[[#This Row],[ResolutionHours]]-Table1[[#This Row],[SLATargetHours]])</f>
        <v/>
      </c>
    </row>
    <row r="1589" spans="1:28" x14ac:dyDescent="0.25">
      <c r="A1589" t="s">
        <v>1571</v>
      </c>
      <c r="B1589" t="s">
        <v>1116</v>
      </c>
      <c r="C1589" s="1">
        <v>45673.885023148148</v>
      </c>
      <c r="D1589" t="s">
        <v>51</v>
      </c>
      <c r="E1589" t="s">
        <v>1120</v>
      </c>
      <c r="F1589" t="s">
        <v>90</v>
      </c>
      <c r="G1589" t="s">
        <v>1118</v>
      </c>
      <c r="H1589" t="s">
        <v>40</v>
      </c>
      <c r="I1589" t="s">
        <v>82</v>
      </c>
      <c r="J1589" t="s">
        <v>91</v>
      </c>
      <c r="K1589">
        <v>24</v>
      </c>
      <c r="L1589">
        <v>3.11</v>
      </c>
      <c r="M1589">
        <v>8</v>
      </c>
      <c r="N1589" s="1">
        <v>45674.218331388889</v>
      </c>
      <c r="O1589" t="s">
        <v>43</v>
      </c>
      <c r="P1589">
        <v>8</v>
      </c>
      <c r="Q1589" t="s">
        <v>58</v>
      </c>
      <c r="R1589" t="s">
        <v>92</v>
      </c>
      <c r="S1589" t="s">
        <v>46</v>
      </c>
      <c r="T1589" t="s">
        <v>121</v>
      </c>
      <c r="U1589" t="s">
        <v>48</v>
      </c>
      <c r="V1589" t="s">
        <v>48</v>
      </c>
      <c r="W1589" t="s">
        <v>43</v>
      </c>
      <c r="X1589">
        <f>YEAR(Table1[[#This Row],[BookingDate]])</f>
        <v>2025</v>
      </c>
      <c r="Y1589" t="str">
        <f>TEXT(Table1[[#This Row],[BookingDate]],"mmm")</f>
        <v>Jan</v>
      </c>
      <c r="Z1589" t="str">
        <f>TEXT(Table1[[#This Row],[BookingDate]],"mmm-yyy")</f>
        <v>Jan-2025</v>
      </c>
      <c r="AA1589" t="str">
        <f>IF(Table1[[#This Row],[ResolutionHours]]="","Pending",IF(Table1[[#This Row],[ResolutionHours]]&lt;=4,"0-4 Hours",IF(Table1[[#This Row],[ResolutionHours]]&lt;=8,"5-8 Hours",IF(Table1[[#This Row],[ResolutionHours]]&lt;=24,"9-24 Hours",IF(Table1[[#This Row],[ResolutionHours]]&lt;=48,"25-48 Hours","48+ Hours")))))</f>
        <v>5-8 Hours</v>
      </c>
      <c r="AB1589">
        <f>IF(Table1[[#This Row],[ResolutionHours]]="","",Table1[[#This Row],[ResolutionHours]]-Table1[[#This Row],[SLATargetHours]])</f>
        <v>-16</v>
      </c>
    </row>
    <row r="1590" spans="1:28" x14ac:dyDescent="0.25">
      <c r="A1590" t="s">
        <v>2274</v>
      </c>
      <c r="B1590" t="s">
        <v>2126</v>
      </c>
      <c r="C1590" s="1">
        <v>45673.892430555563</v>
      </c>
      <c r="D1590" t="s">
        <v>87</v>
      </c>
      <c r="E1590" t="s">
        <v>2163</v>
      </c>
      <c r="F1590" t="s">
        <v>53</v>
      </c>
      <c r="G1590" t="s">
        <v>2128</v>
      </c>
      <c r="H1590" t="s">
        <v>54</v>
      </c>
      <c r="I1590" t="s">
        <v>64</v>
      </c>
      <c r="J1590" t="s">
        <v>120</v>
      </c>
      <c r="K1590">
        <v>72</v>
      </c>
      <c r="L1590">
        <v>2.44</v>
      </c>
      <c r="N1590" s="1"/>
      <c r="O1590" t="s">
        <v>57</v>
      </c>
      <c r="P1590">
        <v>8354.58</v>
      </c>
      <c r="Q1590" t="s">
        <v>66</v>
      </c>
      <c r="R1590" t="s">
        <v>59</v>
      </c>
      <c r="S1590" t="s">
        <v>96</v>
      </c>
      <c r="T1590" t="s">
        <v>100</v>
      </c>
      <c r="U1590" t="s">
        <v>49</v>
      </c>
      <c r="V1590" t="s">
        <v>49</v>
      </c>
      <c r="W1590" t="s">
        <v>57</v>
      </c>
      <c r="X1590">
        <f>YEAR(Table1[[#This Row],[BookingDate]])</f>
        <v>2025</v>
      </c>
      <c r="Y1590" t="str">
        <f>TEXT(Table1[[#This Row],[BookingDate]],"mmm")</f>
        <v>Jan</v>
      </c>
      <c r="Z1590" t="str">
        <f>TEXT(Table1[[#This Row],[BookingDate]],"mmm-yyy")</f>
        <v>Jan-2025</v>
      </c>
      <c r="AA1590" t="str">
        <f>IF(Table1[[#This Row],[ResolutionHours]]="","Pending",IF(Table1[[#This Row],[ResolutionHours]]&lt;=4,"0-4 Hours",IF(Table1[[#This Row],[ResolutionHours]]&lt;=8,"5-8 Hours",IF(Table1[[#This Row],[ResolutionHours]]&lt;=24,"9-24 Hours",IF(Table1[[#This Row],[ResolutionHours]]&lt;=48,"25-48 Hours","48+ Hours")))))</f>
        <v>Pending</v>
      </c>
      <c r="AB1590" t="str">
        <f>IF(Table1[[#This Row],[ResolutionHours]]="","",Table1[[#This Row],[ResolutionHours]]-Table1[[#This Row],[SLATargetHours]])</f>
        <v/>
      </c>
    </row>
    <row r="1591" spans="1:28" x14ac:dyDescent="0.25">
      <c r="A1591" t="s">
        <v>1007</v>
      </c>
      <c r="B1591" t="s">
        <v>35</v>
      </c>
      <c r="C1591" s="1">
        <v>45673.986331018517</v>
      </c>
      <c r="D1591" t="s">
        <v>36</v>
      </c>
      <c r="E1591" t="s">
        <v>102</v>
      </c>
      <c r="F1591" t="s">
        <v>53</v>
      </c>
      <c r="G1591" t="s">
        <v>39</v>
      </c>
      <c r="H1591" t="s">
        <v>40</v>
      </c>
      <c r="I1591" t="s">
        <v>46</v>
      </c>
      <c r="J1591" t="s">
        <v>88</v>
      </c>
      <c r="K1591">
        <v>48</v>
      </c>
      <c r="L1591">
        <v>7.5</v>
      </c>
      <c r="M1591">
        <v>14.75</v>
      </c>
      <c r="N1591" s="1">
        <v>45674.601024236108</v>
      </c>
      <c r="O1591" t="s">
        <v>43</v>
      </c>
      <c r="P1591">
        <v>14.75</v>
      </c>
      <c r="Q1591" t="s">
        <v>66</v>
      </c>
      <c r="R1591" t="s">
        <v>59</v>
      </c>
      <c r="S1591" t="s">
        <v>46</v>
      </c>
      <c r="T1591" t="s">
        <v>97</v>
      </c>
      <c r="U1591" t="s">
        <v>49</v>
      </c>
      <c r="V1591" t="s">
        <v>49</v>
      </c>
      <c r="W1591" t="s">
        <v>43</v>
      </c>
      <c r="X1591">
        <f>YEAR(Table1[[#This Row],[BookingDate]])</f>
        <v>2025</v>
      </c>
      <c r="Y1591" t="str">
        <f>TEXT(Table1[[#This Row],[BookingDate]],"mmm")</f>
        <v>Jan</v>
      </c>
      <c r="Z1591" t="str">
        <f>TEXT(Table1[[#This Row],[BookingDate]],"mmm-yyy")</f>
        <v>Jan-2025</v>
      </c>
      <c r="AA1591" t="str">
        <f>IF(Table1[[#This Row],[ResolutionHours]]="","Pending",IF(Table1[[#This Row],[ResolutionHours]]&lt;=4,"0-4 Hours",IF(Table1[[#This Row],[ResolutionHours]]&lt;=8,"5-8 Hours",IF(Table1[[#This Row],[ResolutionHours]]&lt;=24,"9-24 Hours",IF(Table1[[#This Row],[ResolutionHours]]&lt;=48,"25-48 Hours","48+ Hours")))))</f>
        <v>9-24 Hours</v>
      </c>
      <c r="AB1591">
        <f>IF(Table1[[#This Row],[ResolutionHours]]="","",Table1[[#This Row],[ResolutionHours]]-Table1[[#This Row],[SLATargetHours]])</f>
        <v>-33.25</v>
      </c>
    </row>
    <row r="1592" spans="1:28" x14ac:dyDescent="0.25">
      <c r="A1592" t="s">
        <v>1413</v>
      </c>
      <c r="B1592" t="s">
        <v>1116</v>
      </c>
      <c r="C1592" s="1">
        <v>45674.033321759263</v>
      </c>
      <c r="D1592" t="s">
        <v>36</v>
      </c>
      <c r="E1592" t="s">
        <v>1131</v>
      </c>
      <c r="F1592" t="s">
        <v>53</v>
      </c>
      <c r="G1592" t="s">
        <v>1118</v>
      </c>
      <c r="H1592" t="s">
        <v>136</v>
      </c>
      <c r="I1592" t="s">
        <v>55</v>
      </c>
      <c r="J1592" t="s">
        <v>132</v>
      </c>
      <c r="K1592">
        <v>48</v>
      </c>
      <c r="L1592">
        <v>8.8000000000000007</v>
      </c>
      <c r="N1592" s="1"/>
      <c r="O1592" t="s">
        <v>57</v>
      </c>
      <c r="P1592">
        <v>8351.2000000000007</v>
      </c>
      <c r="Q1592" t="s">
        <v>44</v>
      </c>
      <c r="R1592" t="s">
        <v>67</v>
      </c>
      <c r="S1592" t="s">
        <v>96</v>
      </c>
      <c r="T1592" t="s">
        <v>115</v>
      </c>
      <c r="U1592" t="s">
        <v>49</v>
      </c>
      <c r="V1592" t="s">
        <v>49</v>
      </c>
      <c r="W1592" t="s">
        <v>57</v>
      </c>
      <c r="X1592">
        <f>YEAR(Table1[[#This Row],[BookingDate]])</f>
        <v>2025</v>
      </c>
      <c r="Y1592" t="str">
        <f>TEXT(Table1[[#This Row],[BookingDate]],"mmm")</f>
        <v>Jan</v>
      </c>
      <c r="Z1592" t="str">
        <f>TEXT(Table1[[#This Row],[BookingDate]],"mmm-yyy")</f>
        <v>Jan-2025</v>
      </c>
      <c r="AA1592" t="str">
        <f>IF(Table1[[#This Row],[ResolutionHours]]="","Pending",IF(Table1[[#This Row],[ResolutionHours]]&lt;=4,"0-4 Hours",IF(Table1[[#This Row],[ResolutionHours]]&lt;=8,"5-8 Hours",IF(Table1[[#This Row],[ResolutionHours]]&lt;=24,"9-24 Hours",IF(Table1[[#This Row],[ResolutionHours]]&lt;=48,"25-48 Hours","48+ Hours")))))</f>
        <v>Pending</v>
      </c>
      <c r="AB1592" t="str">
        <f>IF(Table1[[#This Row],[ResolutionHours]]="","",Table1[[#This Row],[ResolutionHours]]-Table1[[#This Row],[SLATargetHours]])</f>
        <v/>
      </c>
    </row>
    <row r="1593" spans="1:28" x14ac:dyDescent="0.25">
      <c r="A1593" t="s">
        <v>826</v>
      </c>
      <c r="B1593" t="s">
        <v>35</v>
      </c>
      <c r="C1593" s="1">
        <v>45674.043819444443</v>
      </c>
      <c r="D1593" t="s">
        <v>108</v>
      </c>
      <c r="E1593" t="s">
        <v>123</v>
      </c>
      <c r="F1593" t="s">
        <v>38</v>
      </c>
      <c r="G1593" t="s">
        <v>39</v>
      </c>
      <c r="H1593" t="s">
        <v>63</v>
      </c>
      <c r="I1593" t="s">
        <v>82</v>
      </c>
      <c r="J1593" t="s">
        <v>91</v>
      </c>
      <c r="K1593">
        <v>4</v>
      </c>
      <c r="L1593">
        <v>0.1</v>
      </c>
      <c r="N1593" s="1"/>
      <c r="O1593" t="s">
        <v>57</v>
      </c>
      <c r="P1593">
        <v>8350.9500000000007</v>
      </c>
      <c r="Q1593" t="s">
        <v>111</v>
      </c>
      <c r="R1593" t="s">
        <v>45</v>
      </c>
      <c r="S1593" t="s">
        <v>96</v>
      </c>
      <c r="T1593" t="s">
        <v>100</v>
      </c>
      <c r="U1593" t="s">
        <v>49</v>
      </c>
      <c r="V1593" t="s">
        <v>48</v>
      </c>
      <c r="W1593" t="s">
        <v>57</v>
      </c>
      <c r="X1593">
        <f>YEAR(Table1[[#This Row],[BookingDate]])</f>
        <v>2025</v>
      </c>
      <c r="Y1593" t="str">
        <f>TEXT(Table1[[#This Row],[BookingDate]],"mmm")</f>
        <v>Jan</v>
      </c>
      <c r="Z1593" t="str">
        <f>TEXT(Table1[[#This Row],[BookingDate]],"mmm-yyy")</f>
        <v>Jan-2025</v>
      </c>
      <c r="AA1593" t="str">
        <f>IF(Table1[[#This Row],[ResolutionHours]]="","Pending",IF(Table1[[#This Row],[ResolutionHours]]&lt;=4,"0-4 Hours",IF(Table1[[#This Row],[ResolutionHours]]&lt;=8,"5-8 Hours",IF(Table1[[#This Row],[ResolutionHours]]&lt;=24,"9-24 Hours",IF(Table1[[#This Row],[ResolutionHours]]&lt;=48,"25-48 Hours","48+ Hours")))))</f>
        <v>Pending</v>
      </c>
      <c r="AB1593" t="str">
        <f>IF(Table1[[#This Row],[ResolutionHours]]="","",Table1[[#This Row],[ResolutionHours]]-Table1[[#This Row],[SLATargetHours]])</f>
        <v/>
      </c>
    </row>
    <row r="1594" spans="1:28" x14ac:dyDescent="0.25">
      <c r="A1594" t="s">
        <v>1615</v>
      </c>
      <c r="B1594" t="s">
        <v>1116</v>
      </c>
      <c r="C1594" s="1">
        <v>45674.106469907398</v>
      </c>
      <c r="D1594" t="s">
        <v>36</v>
      </c>
      <c r="E1594" t="s">
        <v>1129</v>
      </c>
      <c r="F1594" t="s">
        <v>53</v>
      </c>
      <c r="G1594" t="s">
        <v>1118</v>
      </c>
      <c r="H1594" t="s">
        <v>54</v>
      </c>
      <c r="I1594" t="s">
        <v>46</v>
      </c>
      <c r="J1594" t="s">
        <v>118</v>
      </c>
      <c r="K1594">
        <v>48</v>
      </c>
      <c r="L1594">
        <v>1.68</v>
      </c>
      <c r="N1594" s="1"/>
      <c r="O1594" t="s">
        <v>57</v>
      </c>
      <c r="P1594">
        <v>8349.44</v>
      </c>
      <c r="Q1594" t="s">
        <v>44</v>
      </c>
      <c r="R1594" t="s">
        <v>114</v>
      </c>
      <c r="S1594" t="s">
        <v>79</v>
      </c>
      <c r="T1594" t="s">
        <v>93</v>
      </c>
      <c r="U1594" t="s">
        <v>49</v>
      </c>
      <c r="V1594" t="s">
        <v>49</v>
      </c>
      <c r="W1594" t="s">
        <v>57</v>
      </c>
      <c r="X1594">
        <f>YEAR(Table1[[#This Row],[BookingDate]])</f>
        <v>2025</v>
      </c>
      <c r="Y1594" t="str">
        <f>TEXT(Table1[[#This Row],[BookingDate]],"mmm")</f>
        <v>Jan</v>
      </c>
      <c r="Z1594" t="str">
        <f>TEXT(Table1[[#This Row],[BookingDate]],"mmm-yyy")</f>
        <v>Jan-2025</v>
      </c>
      <c r="AA1594" t="str">
        <f>IF(Table1[[#This Row],[ResolutionHours]]="","Pending",IF(Table1[[#This Row],[ResolutionHours]]&lt;=4,"0-4 Hours",IF(Table1[[#This Row],[ResolutionHours]]&lt;=8,"5-8 Hours",IF(Table1[[#This Row],[ResolutionHours]]&lt;=24,"9-24 Hours",IF(Table1[[#This Row],[ResolutionHours]]&lt;=48,"25-48 Hours","48+ Hours")))))</f>
        <v>Pending</v>
      </c>
      <c r="AB1594" t="str">
        <f>IF(Table1[[#This Row],[ResolutionHours]]="","",Table1[[#This Row],[ResolutionHours]]-Table1[[#This Row],[SLATargetHours]])</f>
        <v/>
      </c>
    </row>
    <row r="1595" spans="1:28" x14ac:dyDescent="0.25">
      <c r="A1595" t="s">
        <v>793</v>
      </c>
      <c r="B1595" t="s">
        <v>35</v>
      </c>
      <c r="C1595" s="1">
        <v>45674.479259259257</v>
      </c>
      <c r="D1595" t="s">
        <v>51</v>
      </c>
      <c r="E1595" t="s">
        <v>71</v>
      </c>
      <c r="F1595" t="s">
        <v>38</v>
      </c>
      <c r="G1595" t="s">
        <v>39</v>
      </c>
      <c r="H1595" t="s">
        <v>40</v>
      </c>
      <c r="I1595" t="s">
        <v>82</v>
      </c>
      <c r="J1595" t="s">
        <v>106</v>
      </c>
      <c r="K1595">
        <v>24</v>
      </c>
      <c r="L1595">
        <v>0.61</v>
      </c>
      <c r="M1595">
        <v>8.91</v>
      </c>
      <c r="N1595" s="1">
        <v>45674.850546967587</v>
      </c>
      <c r="O1595" t="s">
        <v>43</v>
      </c>
      <c r="P1595">
        <v>8.91</v>
      </c>
      <c r="Q1595" t="s">
        <v>44</v>
      </c>
      <c r="R1595" t="s">
        <v>67</v>
      </c>
      <c r="S1595" t="s">
        <v>68</v>
      </c>
      <c r="T1595" t="s">
        <v>75</v>
      </c>
      <c r="U1595" t="s">
        <v>49</v>
      </c>
      <c r="V1595" t="s">
        <v>48</v>
      </c>
      <c r="W1595" t="s">
        <v>43</v>
      </c>
      <c r="X1595">
        <f>YEAR(Table1[[#This Row],[BookingDate]])</f>
        <v>2025</v>
      </c>
      <c r="Y1595" t="str">
        <f>TEXT(Table1[[#This Row],[BookingDate]],"mmm")</f>
        <v>Jan</v>
      </c>
      <c r="Z1595" t="str">
        <f>TEXT(Table1[[#This Row],[BookingDate]],"mmm-yyy")</f>
        <v>Jan-2025</v>
      </c>
      <c r="AA1595" t="str">
        <f>IF(Table1[[#This Row],[ResolutionHours]]="","Pending",IF(Table1[[#This Row],[ResolutionHours]]&lt;=4,"0-4 Hours",IF(Table1[[#This Row],[ResolutionHours]]&lt;=8,"5-8 Hours",IF(Table1[[#This Row],[ResolutionHours]]&lt;=24,"9-24 Hours",IF(Table1[[#This Row],[ResolutionHours]]&lt;=48,"25-48 Hours","48+ Hours")))))</f>
        <v>9-24 Hours</v>
      </c>
      <c r="AB1595">
        <f>IF(Table1[[#This Row],[ResolutionHours]]="","",Table1[[#This Row],[ResolutionHours]]-Table1[[#This Row],[SLATargetHours]])</f>
        <v>-15.09</v>
      </c>
    </row>
    <row r="1596" spans="1:28" x14ac:dyDescent="0.25">
      <c r="A1596" t="s">
        <v>692</v>
      </c>
      <c r="B1596" t="s">
        <v>35</v>
      </c>
      <c r="C1596" s="1">
        <v>45674.863391203697</v>
      </c>
      <c r="D1596" t="s">
        <v>36</v>
      </c>
      <c r="E1596" t="s">
        <v>105</v>
      </c>
      <c r="F1596" t="s">
        <v>72</v>
      </c>
      <c r="G1596" t="s">
        <v>39</v>
      </c>
      <c r="H1596" t="s">
        <v>109</v>
      </c>
      <c r="I1596" t="s">
        <v>41</v>
      </c>
      <c r="J1596" t="s">
        <v>165</v>
      </c>
      <c r="K1596">
        <v>48</v>
      </c>
      <c r="L1596">
        <v>2.0099999999999998</v>
      </c>
      <c r="M1596">
        <v>33.14</v>
      </c>
      <c r="N1596" s="1">
        <v>45676.244032592593</v>
      </c>
      <c r="O1596" t="s">
        <v>43</v>
      </c>
      <c r="P1596">
        <v>33.14</v>
      </c>
      <c r="Q1596" t="s">
        <v>66</v>
      </c>
      <c r="R1596" t="s">
        <v>92</v>
      </c>
      <c r="S1596" t="s">
        <v>68</v>
      </c>
      <c r="T1596" t="s">
        <v>69</v>
      </c>
      <c r="U1596" t="s">
        <v>49</v>
      </c>
      <c r="V1596" t="s">
        <v>49</v>
      </c>
      <c r="W1596" t="s">
        <v>43</v>
      </c>
      <c r="X1596">
        <f>YEAR(Table1[[#This Row],[BookingDate]])</f>
        <v>2025</v>
      </c>
      <c r="Y1596" t="str">
        <f>TEXT(Table1[[#This Row],[BookingDate]],"mmm")</f>
        <v>Jan</v>
      </c>
      <c r="Z1596" t="str">
        <f>TEXT(Table1[[#This Row],[BookingDate]],"mmm-yyy")</f>
        <v>Jan-2025</v>
      </c>
      <c r="AA1596" t="str">
        <f>IF(Table1[[#This Row],[ResolutionHours]]="","Pending",IF(Table1[[#This Row],[ResolutionHours]]&lt;=4,"0-4 Hours",IF(Table1[[#This Row],[ResolutionHours]]&lt;=8,"5-8 Hours",IF(Table1[[#This Row],[ResolutionHours]]&lt;=24,"9-24 Hours",IF(Table1[[#This Row],[ResolutionHours]]&lt;=48,"25-48 Hours","48+ Hours")))))</f>
        <v>25-48 Hours</v>
      </c>
      <c r="AB1596">
        <f>IF(Table1[[#This Row],[ResolutionHours]]="","",Table1[[#This Row],[ResolutionHours]]-Table1[[#This Row],[SLATargetHours]])</f>
        <v>-14.86</v>
      </c>
    </row>
    <row r="1597" spans="1:28" x14ac:dyDescent="0.25">
      <c r="A1597" t="s">
        <v>1703</v>
      </c>
      <c r="B1597" t="s">
        <v>1116</v>
      </c>
      <c r="C1597" s="1">
        <v>45675.573009259257</v>
      </c>
      <c r="D1597" t="s">
        <v>104</v>
      </c>
      <c r="E1597" t="s">
        <v>1117</v>
      </c>
      <c r="F1597" t="s">
        <v>72</v>
      </c>
      <c r="G1597" t="s">
        <v>1118</v>
      </c>
      <c r="H1597" t="s">
        <v>54</v>
      </c>
      <c r="I1597" t="s">
        <v>64</v>
      </c>
      <c r="J1597" t="s">
        <v>113</v>
      </c>
      <c r="K1597">
        <v>8</v>
      </c>
      <c r="L1597">
        <v>0.54</v>
      </c>
      <c r="N1597" s="1"/>
      <c r="O1597" t="s">
        <v>57</v>
      </c>
      <c r="P1597">
        <v>8314.25</v>
      </c>
      <c r="Q1597" t="s">
        <v>58</v>
      </c>
      <c r="R1597" t="s">
        <v>45</v>
      </c>
      <c r="S1597" t="s">
        <v>68</v>
      </c>
      <c r="T1597" t="s">
        <v>93</v>
      </c>
      <c r="U1597" t="s">
        <v>49</v>
      </c>
      <c r="V1597" t="s">
        <v>49</v>
      </c>
      <c r="W1597" t="s">
        <v>57</v>
      </c>
      <c r="X1597">
        <f>YEAR(Table1[[#This Row],[BookingDate]])</f>
        <v>2025</v>
      </c>
      <c r="Y1597" t="str">
        <f>TEXT(Table1[[#This Row],[BookingDate]],"mmm")</f>
        <v>Jan</v>
      </c>
      <c r="Z1597" t="str">
        <f>TEXT(Table1[[#This Row],[BookingDate]],"mmm-yyy")</f>
        <v>Jan-2025</v>
      </c>
      <c r="AA1597" t="str">
        <f>IF(Table1[[#This Row],[ResolutionHours]]="","Pending",IF(Table1[[#This Row],[ResolutionHours]]&lt;=4,"0-4 Hours",IF(Table1[[#This Row],[ResolutionHours]]&lt;=8,"5-8 Hours",IF(Table1[[#This Row],[ResolutionHours]]&lt;=24,"9-24 Hours",IF(Table1[[#This Row],[ResolutionHours]]&lt;=48,"25-48 Hours","48+ Hours")))))</f>
        <v>Pending</v>
      </c>
      <c r="AB1597" t="str">
        <f>IF(Table1[[#This Row],[ResolutionHours]]="","",Table1[[#This Row],[ResolutionHours]]-Table1[[#This Row],[SLATargetHours]])</f>
        <v/>
      </c>
    </row>
    <row r="1598" spans="1:28" x14ac:dyDescent="0.25">
      <c r="A1598" t="s">
        <v>1332</v>
      </c>
      <c r="B1598" t="s">
        <v>1116</v>
      </c>
      <c r="C1598" s="1">
        <v>45676.252418981479</v>
      </c>
      <c r="D1598" t="s">
        <v>36</v>
      </c>
      <c r="E1598" t="s">
        <v>1129</v>
      </c>
      <c r="F1598" t="s">
        <v>130</v>
      </c>
      <c r="G1598" t="s">
        <v>1118</v>
      </c>
      <c r="H1598" t="s">
        <v>54</v>
      </c>
      <c r="I1598" t="s">
        <v>73</v>
      </c>
      <c r="J1598" t="s">
        <v>134</v>
      </c>
      <c r="K1598">
        <v>48</v>
      </c>
      <c r="L1598">
        <v>4.7300000000000004</v>
      </c>
      <c r="N1598" s="1"/>
      <c r="O1598" t="s">
        <v>57</v>
      </c>
      <c r="P1598">
        <v>8297.94</v>
      </c>
      <c r="Q1598" t="s">
        <v>44</v>
      </c>
      <c r="R1598" t="s">
        <v>114</v>
      </c>
      <c r="S1598" t="s">
        <v>79</v>
      </c>
      <c r="T1598" t="s">
        <v>69</v>
      </c>
      <c r="U1598" t="s">
        <v>49</v>
      </c>
      <c r="V1598" t="s">
        <v>49</v>
      </c>
      <c r="W1598" t="s">
        <v>57</v>
      </c>
      <c r="X1598">
        <f>YEAR(Table1[[#This Row],[BookingDate]])</f>
        <v>2025</v>
      </c>
      <c r="Y1598" t="str">
        <f>TEXT(Table1[[#This Row],[BookingDate]],"mmm")</f>
        <v>Jan</v>
      </c>
      <c r="Z1598" t="str">
        <f>TEXT(Table1[[#This Row],[BookingDate]],"mmm-yyy")</f>
        <v>Jan-2025</v>
      </c>
      <c r="AA1598" t="str">
        <f>IF(Table1[[#This Row],[ResolutionHours]]="","Pending",IF(Table1[[#This Row],[ResolutionHours]]&lt;=4,"0-4 Hours",IF(Table1[[#This Row],[ResolutionHours]]&lt;=8,"5-8 Hours",IF(Table1[[#This Row],[ResolutionHours]]&lt;=24,"9-24 Hours",IF(Table1[[#This Row],[ResolutionHours]]&lt;=48,"25-48 Hours","48+ Hours")))))</f>
        <v>Pending</v>
      </c>
      <c r="AB1598" t="str">
        <f>IF(Table1[[#This Row],[ResolutionHours]]="","",Table1[[#This Row],[ResolutionHours]]-Table1[[#This Row],[SLATargetHours]])</f>
        <v/>
      </c>
    </row>
    <row r="1599" spans="1:28" x14ac:dyDescent="0.25">
      <c r="A1599" t="s">
        <v>1111</v>
      </c>
      <c r="B1599" t="s">
        <v>35</v>
      </c>
      <c r="C1599" s="1">
        <v>45676.781331018523</v>
      </c>
      <c r="D1599" t="s">
        <v>51</v>
      </c>
      <c r="E1599" t="s">
        <v>52</v>
      </c>
      <c r="F1599" t="s">
        <v>130</v>
      </c>
      <c r="G1599" t="s">
        <v>39</v>
      </c>
      <c r="H1599" t="s">
        <v>136</v>
      </c>
      <c r="I1599" t="s">
        <v>46</v>
      </c>
      <c r="J1599" t="s">
        <v>106</v>
      </c>
      <c r="K1599">
        <v>24</v>
      </c>
      <c r="L1599">
        <v>5.23</v>
      </c>
      <c r="N1599" s="1"/>
      <c r="O1599" t="s">
        <v>57</v>
      </c>
      <c r="P1599">
        <v>8285.25</v>
      </c>
      <c r="Q1599" t="s">
        <v>44</v>
      </c>
      <c r="R1599" t="s">
        <v>59</v>
      </c>
      <c r="S1599" t="s">
        <v>96</v>
      </c>
      <c r="T1599" t="s">
        <v>100</v>
      </c>
      <c r="U1599" t="s">
        <v>49</v>
      </c>
      <c r="V1599" t="s">
        <v>49</v>
      </c>
      <c r="W1599" t="s">
        <v>57</v>
      </c>
      <c r="X1599">
        <f>YEAR(Table1[[#This Row],[BookingDate]])</f>
        <v>2025</v>
      </c>
      <c r="Y1599" t="str">
        <f>TEXT(Table1[[#This Row],[BookingDate]],"mmm")</f>
        <v>Jan</v>
      </c>
      <c r="Z1599" t="str">
        <f>TEXT(Table1[[#This Row],[BookingDate]],"mmm-yyy")</f>
        <v>Jan-2025</v>
      </c>
      <c r="AA1599" t="str">
        <f>IF(Table1[[#This Row],[ResolutionHours]]="","Pending",IF(Table1[[#This Row],[ResolutionHours]]&lt;=4,"0-4 Hours",IF(Table1[[#This Row],[ResolutionHours]]&lt;=8,"5-8 Hours",IF(Table1[[#This Row],[ResolutionHours]]&lt;=24,"9-24 Hours",IF(Table1[[#This Row],[ResolutionHours]]&lt;=48,"25-48 Hours","48+ Hours")))))</f>
        <v>Pending</v>
      </c>
      <c r="AB1599" t="str">
        <f>IF(Table1[[#This Row],[ResolutionHours]]="","",Table1[[#This Row],[ResolutionHours]]-Table1[[#This Row],[SLATargetHours]])</f>
        <v/>
      </c>
    </row>
    <row r="1600" spans="1:28" x14ac:dyDescent="0.25">
      <c r="A1600" t="s">
        <v>2460</v>
      </c>
      <c r="B1600" t="s">
        <v>2126</v>
      </c>
      <c r="C1600" s="1">
        <v>45676.80982638889</v>
      </c>
      <c r="D1600" t="s">
        <v>87</v>
      </c>
      <c r="E1600" t="s">
        <v>2136</v>
      </c>
      <c r="F1600" t="s">
        <v>38</v>
      </c>
      <c r="G1600" t="s">
        <v>2128</v>
      </c>
      <c r="H1600" t="s">
        <v>136</v>
      </c>
      <c r="I1600" t="s">
        <v>41</v>
      </c>
      <c r="J1600" t="s">
        <v>78</v>
      </c>
      <c r="K1600">
        <v>72</v>
      </c>
      <c r="L1600">
        <v>2.46</v>
      </c>
      <c r="N1600" s="1"/>
      <c r="O1600" t="s">
        <v>57</v>
      </c>
      <c r="P1600">
        <v>8284.56</v>
      </c>
      <c r="Q1600" t="s">
        <v>44</v>
      </c>
      <c r="R1600" t="s">
        <v>92</v>
      </c>
      <c r="S1600" t="s">
        <v>60</v>
      </c>
      <c r="T1600" t="s">
        <v>61</v>
      </c>
      <c r="U1600" t="s">
        <v>49</v>
      </c>
      <c r="V1600" t="s">
        <v>49</v>
      </c>
      <c r="W1600" t="s">
        <v>57</v>
      </c>
      <c r="X1600">
        <f>YEAR(Table1[[#This Row],[BookingDate]])</f>
        <v>2025</v>
      </c>
      <c r="Y1600" t="str">
        <f>TEXT(Table1[[#This Row],[BookingDate]],"mmm")</f>
        <v>Jan</v>
      </c>
      <c r="Z1600" t="str">
        <f>TEXT(Table1[[#This Row],[BookingDate]],"mmm-yyy")</f>
        <v>Jan-2025</v>
      </c>
      <c r="AA1600" t="str">
        <f>IF(Table1[[#This Row],[ResolutionHours]]="","Pending",IF(Table1[[#This Row],[ResolutionHours]]&lt;=4,"0-4 Hours",IF(Table1[[#This Row],[ResolutionHours]]&lt;=8,"5-8 Hours",IF(Table1[[#This Row],[ResolutionHours]]&lt;=24,"9-24 Hours",IF(Table1[[#This Row],[ResolutionHours]]&lt;=48,"25-48 Hours","48+ Hours")))))</f>
        <v>Pending</v>
      </c>
      <c r="AB1600" t="str">
        <f>IF(Table1[[#This Row],[ResolutionHours]]="","",Table1[[#This Row],[ResolutionHours]]-Table1[[#This Row],[SLATargetHours]])</f>
        <v/>
      </c>
    </row>
    <row r="1601" spans="1:28" x14ac:dyDescent="0.25">
      <c r="A1601" t="s">
        <v>98</v>
      </c>
      <c r="B1601" t="s">
        <v>35</v>
      </c>
      <c r="C1601" s="1">
        <v>45676.856122685182</v>
      </c>
      <c r="D1601" t="s">
        <v>36</v>
      </c>
      <c r="E1601" t="s">
        <v>37</v>
      </c>
      <c r="F1601" t="s">
        <v>72</v>
      </c>
      <c r="G1601" t="s">
        <v>39</v>
      </c>
      <c r="H1601" t="s">
        <v>40</v>
      </c>
      <c r="I1601" t="s">
        <v>73</v>
      </c>
      <c r="J1601" t="s">
        <v>99</v>
      </c>
      <c r="K1601">
        <v>48</v>
      </c>
      <c r="L1601">
        <v>1.07</v>
      </c>
      <c r="M1601">
        <v>8.67</v>
      </c>
      <c r="N1601" s="1">
        <v>45677.21721923611</v>
      </c>
      <c r="O1601" t="s">
        <v>43</v>
      </c>
      <c r="P1601">
        <v>8.67</v>
      </c>
      <c r="Q1601" t="s">
        <v>58</v>
      </c>
      <c r="R1601" t="s">
        <v>59</v>
      </c>
      <c r="S1601" t="s">
        <v>46</v>
      </c>
      <c r="T1601" t="s">
        <v>100</v>
      </c>
      <c r="U1601" t="s">
        <v>49</v>
      </c>
      <c r="V1601" t="s">
        <v>49</v>
      </c>
      <c r="W1601" t="s">
        <v>43</v>
      </c>
      <c r="X1601">
        <f>YEAR(Table1[[#This Row],[BookingDate]])</f>
        <v>2025</v>
      </c>
      <c r="Y1601" t="str">
        <f>TEXT(Table1[[#This Row],[BookingDate]],"mmm")</f>
        <v>Jan</v>
      </c>
      <c r="Z1601" t="str">
        <f>TEXT(Table1[[#This Row],[BookingDate]],"mmm-yyy")</f>
        <v>Jan-2025</v>
      </c>
      <c r="AA1601" t="str">
        <f>IF(Table1[[#This Row],[ResolutionHours]]="","Pending",IF(Table1[[#This Row],[ResolutionHours]]&lt;=4,"0-4 Hours",IF(Table1[[#This Row],[ResolutionHours]]&lt;=8,"5-8 Hours",IF(Table1[[#This Row],[ResolutionHours]]&lt;=24,"9-24 Hours",IF(Table1[[#This Row],[ResolutionHours]]&lt;=48,"25-48 Hours","48+ Hours")))))</f>
        <v>9-24 Hours</v>
      </c>
      <c r="AB1601">
        <f>IF(Table1[[#This Row],[ResolutionHours]]="","",Table1[[#This Row],[ResolutionHours]]-Table1[[#This Row],[SLATargetHours]])</f>
        <v>-39.33</v>
      </c>
    </row>
    <row r="1602" spans="1:28" x14ac:dyDescent="0.25">
      <c r="A1602" t="s">
        <v>2125</v>
      </c>
      <c r="B1602" t="s">
        <v>2126</v>
      </c>
      <c r="C1602" s="1">
        <v>45677.689155092587</v>
      </c>
      <c r="D1602" t="s">
        <v>87</v>
      </c>
      <c r="E1602" t="s">
        <v>2127</v>
      </c>
      <c r="F1602" t="s">
        <v>130</v>
      </c>
      <c r="G1602" t="s">
        <v>2128</v>
      </c>
      <c r="H1602" t="s">
        <v>40</v>
      </c>
      <c r="I1602" t="s">
        <v>41</v>
      </c>
      <c r="J1602" t="s">
        <v>42</v>
      </c>
      <c r="K1602">
        <v>72</v>
      </c>
      <c r="L1602">
        <v>5.08</v>
      </c>
      <c r="M1602">
        <v>57.06</v>
      </c>
      <c r="N1602" s="1">
        <v>45680.06662125</v>
      </c>
      <c r="O1602" t="s">
        <v>43</v>
      </c>
      <c r="P1602">
        <v>57.06</v>
      </c>
      <c r="Q1602" t="s">
        <v>66</v>
      </c>
      <c r="R1602" t="s">
        <v>67</v>
      </c>
      <c r="S1602" t="s">
        <v>96</v>
      </c>
      <c r="T1602" t="s">
        <v>121</v>
      </c>
      <c r="U1602" t="s">
        <v>49</v>
      </c>
      <c r="V1602" t="s">
        <v>49</v>
      </c>
      <c r="W1602" t="s">
        <v>43</v>
      </c>
      <c r="X1602">
        <f>YEAR(Table1[[#This Row],[BookingDate]])</f>
        <v>2025</v>
      </c>
      <c r="Y1602" t="str">
        <f>TEXT(Table1[[#This Row],[BookingDate]],"mmm")</f>
        <v>Jan</v>
      </c>
      <c r="Z1602" t="str">
        <f>TEXT(Table1[[#This Row],[BookingDate]],"mmm-yyy")</f>
        <v>Jan-2025</v>
      </c>
      <c r="AA1602" t="str">
        <f>IF(Table1[[#This Row],[ResolutionHours]]="","Pending",IF(Table1[[#This Row],[ResolutionHours]]&lt;=4,"0-4 Hours",IF(Table1[[#This Row],[ResolutionHours]]&lt;=8,"5-8 Hours",IF(Table1[[#This Row],[ResolutionHours]]&lt;=24,"9-24 Hours",IF(Table1[[#This Row],[ResolutionHours]]&lt;=48,"25-48 Hours","48+ Hours")))))</f>
        <v>48+ Hours</v>
      </c>
      <c r="AB1602">
        <f>IF(Table1[[#This Row],[ResolutionHours]]="","",Table1[[#This Row],[ResolutionHours]]-Table1[[#This Row],[SLATargetHours]])</f>
        <v>-14.939999999999998</v>
      </c>
    </row>
    <row r="1603" spans="1:28" x14ac:dyDescent="0.25">
      <c r="A1603" t="s">
        <v>2600</v>
      </c>
      <c r="B1603" t="s">
        <v>2126</v>
      </c>
      <c r="C1603" s="1">
        <v>45677.742384259262</v>
      </c>
      <c r="D1603" t="s">
        <v>36</v>
      </c>
      <c r="E1603" t="s">
        <v>2142</v>
      </c>
      <c r="F1603" t="s">
        <v>72</v>
      </c>
      <c r="G1603" t="s">
        <v>2128</v>
      </c>
      <c r="H1603" t="s">
        <v>40</v>
      </c>
      <c r="I1603" t="s">
        <v>46</v>
      </c>
      <c r="J1603" t="s">
        <v>74</v>
      </c>
      <c r="K1603">
        <v>48</v>
      </c>
      <c r="L1603">
        <v>6.12</v>
      </c>
      <c r="M1603">
        <v>24.07</v>
      </c>
      <c r="N1603" s="1">
        <v>45678.745321851849</v>
      </c>
      <c r="O1603" t="s">
        <v>43</v>
      </c>
      <c r="P1603">
        <v>24.07</v>
      </c>
      <c r="Q1603" t="s">
        <v>58</v>
      </c>
      <c r="R1603" t="s">
        <v>92</v>
      </c>
      <c r="S1603" t="s">
        <v>46</v>
      </c>
      <c r="T1603" t="s">
        <v>100</v>
      </c>
      <c r="U1603" t="s">
        <v>49</v>
      </c>
      <c r="V1603" t="s">
        <v>49</v>
      </c>
      <c r="W1603" t="s">
        <v>43</v>
      </c>
      <c r="X1603">
        <f>YEAR(Table1[[#This Row],[BookingDate]])</f>
        <v>2025</v>
      </c>
      <c r="Y1603" t="str">
        <f>TEXT(Table1[[#This Row],[BookingDate]],"mmm")</f>
        <v>Jan</v>
      </c>
      <c r="Z1603" t="str">
        <f>TEXT(Table1[[#This Row],[BookingDate]],"mmm-yyy")</f>
        <v>Jan-2025</v>
      </c>
      <c r="AA1603" t="str">
        <f>IF(Table1[[#This Row],[ResolutionHours]]="","Pending",IF(Table1[[#This Row],[ResolutionHours]]&lt;=4,"0-4 Hours",IF(Table1[[#This Row],[ResolutionHours]]&lt;=8,"5-8 Hours",IF(Table1[[#This Row],[ResolutionHours]]&lt;=24,"9-24 Hours",IF(Table1[[#This Row],[ResolutionHours]]&lt;=48,"25-48 Hours","48+ Hours")))))</f>
        <v>25-48 Hours</v>
      </c>
      <c r="AB1603">
        <f>IF(Table1[[#This Row],[ResolutionHours]]="","",Table1[[#This Row],[ResolutionHours]]-Table1[[#This Row],[SLATargetHours]])</f>
        <v>-23.93</v>
      </c>
    </row>
    <row r="1604" spans="1:28" x14ac:dyDescent="0.25">
      <c r="A1604" t="s">
        <v>2615</v>
      </c>
      <c r="B1604" t="s">
        <v>2126</v>
      </c>
      <c r="C1604" s="1">
        <v>45677.968171296299</v>
      </c>
      <c r="D1604" t="s">
        <v>36</v>
      </c>
      <c r="E1604" t="s">
        <v>2163</v>
      </c>
      <c r="F1604" t="s">
        <v>72</v>
      </c>
      <c r="G1604" t="s">
        <v>2128</v>
      </c>
      <c r="H1604" t="s">
        <v>136</v>
      </c>
      <c r="I1604" t="s">
        <v>73</v>
      </c>
      <c r="J1604" t="s">
        <v>74</v>
      </c>
      <c r="K1604">
        <v>48</v>
      </c>
      <c r="L1604">
        <v>5.83</v>
      </c>
      <c r="N1604" s="1"/>
      <c r="O1604" t="s">
        <v>57</v>
      </c>
      <c r="P1604">
        <v>8256.76</v>
      </c>
      <c r="Q1604" t="s">
        <v>66</v>
      </c>
      <c r="R1604" t="s">
        <v>114</v>
      </c>
      <c r="S1604" t="s">
        <v>60</v>
      </c>
      <c r="T1604" t="s">
        <v>121</v>
      </c>
      <c r="U1604" t="s">
        <v>49</v>
      </c>
      <c r="V1604" t="s">
        <v>49</v>
      </c>
      <c r="W1604" t="s">
        <v>57</v>
      </c>
      <c r="X1604">
        <f>YEAR(Table1[[#This Row],[BookingDate]])</f>
        <v>2025</v>
      </c>
      <c r="Y1604" t="str">
        <f>TEXT(Table1[[#This Row],[BookingDate]],"mmm")</f>
        <v>Jan</v>
      </c>
      <c r="Z1604" t="str">
        <f>TEXT(Table1[[#This Row],[BookingDate]],"mmm-yyy")</f>
        <v>Jan-2025</v>
      </c>
      <c r="AA1604" t="str">
        <f>IF(Table1[[#This Row],[ResolutionHours]]="","Pending",IF(Table1[[#This Row],[ResolutionHours]]&lt;=4,"0-4 Hours",IF(Table1[[#This Row],[ResolutionHours]]&lt;=8,"5-8 Hours",IF(Table1[[#This Row],[ResolutionHours]]&lt;=24,"9-24 Hours",IF(Table1[[#This Row],[ResolutionHours]]&lt;=48,"25-48 Hours","48+ Hours")))))</f>
        <v>Pending</v>
      </c>
      <c r="AB1604" t="str">
        <f>IF(Table1[[#This Row],[ResolutionHours]]="","",Table1[[#This Row],[ResolutionHours]]-Table1[[#This Row],[SLATargetHours]])</f>
        <v/>
      </c>
    </row>
    <row r="1605" spans="1:28" x14ac:dyDescent="0.25">
      <c r="A1605" t="s">
        <v>2852</v>
      </c>
      <c r="B1605" t="s">
        <v>2126</v>
      </c>
      <c r="C1605" s="1">
        <v>45678.547546296293</v>
      </c>
      <c r="D1605" t="s">
        <v>36</v>
      </c>
      <c r="E1605" t="s">
        <v>2136</v>
      </c>
      <c r="F1605" t="s">
        <v>90</v>
      </c>
      <c r="G1605" t="s">
        <v>2128</v>
      </c>
      <c r="H1605" t="s">
        <v>54</v>
      </c>
      <c r="I1605" t="s">
        <v>82</v>
      </c>
      <c r="J1605" t="s">
        <v>160</v>
      </c>
      <c r="K1605">
        <v>48</v>
      </c>
      <c r="L1605">
        <v>6.1</v>
      </c>
      <c r="N1605" s="1"/>
      <c r="O1605" t="s">
        <v>57</v>
      </c>
      <c r="P1605">
        <v>8242.86</v>
      </c>
      <c r="Q1605" t="s">
        <v>66</v>
      </c>
      <c r="R1605" t="s">
        <v>67</v>
      </c>
      <c r="S1605" t="s">
        <v>96</v>
      </c>
      <c r="T1605" t="s">
        <v>93</v>
      </c>
      <c r="U1605" t="s">
        <v>49</v>
      </c>
      <c r="V1605" t="s">
        <v>49</v>
      </c>
      <c r="W1605" t="s">
        <v>57</v>
      </c>
      <c r="X1605">
        <f>YEAR(Table1[[#This Row],[BookingDate]])</f>
        <v>2025</v>
      </c>
      <c r="Y1605" t="str">
        <f>TEXT(Table1[[#This Row],[BookingDate]],"mmm")</f>
        <v>Jan</v>
      </c>
      <c r="Z1605" t="str">
        <f>TEXT(Table1[[#This Row],[BookingDate]],"mmm-yyy")</f>
        <v>Jan-2025</v>
      </c>
      <c r="AA1605" t="str">
        <f>IF(Table1[[#This Row],[ResolutionHours]]="","Pending",IF(Table1[[#This Row],[ResolutionHours]]&lt;=4,"0-4 Hours",IF(Table1[[#This Row],[ResolutionHours]]&lt;=8,"5-8 Hours",IF(Table1[[#This Row],[ResolutionHours]]&lt;=24,"9-24 Hours",IF(Table1[[#This Row],[ResolutionHours]]&lt;=48,"25-48 Hours","48+ Hours")))))</f>
        <v>Pending</v>
      </c>
      <c r="AB1605" t="str">
        <f>IF(Table1[[#This Row],[ResolutionHours]]="","",Table1[[#This Row],[ResolutionHours]]-Table1[[#This Row],[SLATargetHours]])</f>
        <v/>
      </c>
    </row>
    <row r="1606" spans="1:28" x14ac:dyDescent="0.25">
      <c r="A1606" t="s">
        <v>1109</v>
      </c>
      <c r="B1606" t="s">
        <v>35</v>
      </c>
      <c r="C1606" s="1">
        <v>45679.18414351852</v>
      </c>
      <c r="D1606" t="s">
        <v>51</v>
      </c>
      <c r="E1606" t="s">
        <v>123</v>
      </c>
      <c r="F1606" t="s">
        <v>53</v>
      </c>
      <c r="G1606" t="s">
        <v>39</v>
      </c>
      <c r="H1606" t="s">
        <v>63</v>
      </c>
      <c r="I1606" t="s">
        <v>82</v>
      </c>
      <c r="J1606" t="s">
        <v>132</v>
      </c>
      <c r="K1606">
        <v>24</v>
      </c>
      <c r="L1606">
        <v>3.16</v>
      </c>
      <c r="N1606" s="1"/>
      <c r="O1606" t="s">
        <v>57</v>
      </c>
      <c r="P1606">
        <v>8227.58</v>
      </c>
      <c r="Q1606" t="s">
        <v>58</v>
      </c>
      <c r="R1606" t="s">
        <v>67</v>
      </c>
      <c r="S1606" t="s">
        <v>68</v>
      </c>
      <c r="T1606" t="s">
        <v>93</v>
      </c>
      <c r="U1606" t="s">
        <v>49</v>
      </c>
      <c r="V1606" t="s">
        <v>49</v>
      </c>
      <c r="W1606" t="s">
        <v>57</v>
      </c>
      <c r="X1606">
        <f>YEAR(Table1[[#This Row],[BookingDate]])</f>
        <v>2025</v>
      </c>
      <c r="Y1606" t="str">
        <f>TEXT(Table1[[#This Row],[BookingDate]],"mmm")</f>
        <v>Jan</v>
      </c>
      <c r="Z1606" t="str">
        <f>TEXT(Table1[[#This Row],[BookingDate]],"mmm-yyy")</f>
        <v>Jan-2025</v>
      </c>
      <c r="AA1606" t="str">
        <f>IF(Table1[[#This Row],[ResolutionHours]]="","Pending",IF(Table1[[#This Row],[ResolutionHours]]&lt;=4,"0-4 Hours",IF(Table1[[#This Row],[ResolutionHours]]&lt;=8,"5-8 Hours",IF(Table1[[#This Row],[ResolutionHours]]&lt;=24,"9-24 Hours",IF(Table1[[#This Row],[ResolutionHours]]&lt;=48,"25-48 Hours","48+ Hours")))))</f>
        <v>Pending</v>
      </c>
      <c r="AB1606" t="str">
        <f>IF(Table1[[#This Row],[ResolutionHours]]="","",Table1[[#This Row],[ResolutionHours]]-Table1[[#This Row],[SLATargetHours]])</f>
        <v/>
      </c>
    </row>
    <row r="1607" spans="1:28" x14ac:dyDescent="0.25">
      <c r="A1607" t="s">
        <v>1694</v>
      </c>
      <c r="B1607" t="s">
        <v>1116</v>
      </c>
      <c r="C1607" s="1">
        <v>45679.453032407408</v>
      </c>
      <c r="D1607" t="s">
        <v>36</v>
      </c>
      <c r="E1607" t="s">
        <v>1124</v>
      </c>
      <c r="F1607" t="s">
        <v>72</v>
      </c>
      <c r="G1607" t="s">
        <v>1118</v>
      </c>
      <c r="H1607" t="s">
        <v>136</v>
      </c>
      <c r="I1607" t="s">
        <v>55</v>
      </c>
      <c r="J1607" t="s">
        <v>113</v>
      </c>
      <c r="K1607">
        <v>48</v>
      </c>
      <c r="L1607">
        <v>1.47</v>
      </c>
      <c r="N1607" s="1"/>
      <c r="O1607" t="s">
        <v>57</v>
      </c>
      <c r="P1607">
        <v>8221.1299999999992</v>
      </c>
      <c r="Q1607" t="s">
        <v>44</v>
      </c>
      <c r="R1607" t="s">
        <v>67</v>
      </c>
      <c r="S1607" t="s">
        <v>60</v>
      </c>
      <c r="T1607" t="s">
        <v>69</v>
      </c>
      <c r="U1607" t="s">
        <v>49</v>
      </c>
      <c r="V1607" t="s">
        <v>48</v>
      </c>
      <c r="W1607" t="s">
        <v>57</v>
      </c>
      <c r="X1607">
        <f>YEAR(Table1[[#This Row],[BookingDate]])</f>
        <v>2025</v>
      </c>
      <c r="Y1607" t="str">
        <f>TEXT(Table1[[#This Row],[BookingDate]],"mmm")</f>
        <v>Jan</v>
      </c>
      <c r="Z1607" t="str">
        <f>TEXT(Table1[[#This Row],[BookingDate]],"mmm-yyy")</f>
        <v>Jan-2025</v>
      </c>
      <c r="AA1607" t="str">
        <f>IF(Table1[[#This Row],[ResolutionHours]]="","Pending",IF(Table1[[#This Row],[ResolutionHours]]&lt;=4,"0-4 Hours",IF(Table1[[#This Row],[ResolutionHours]]&lt;=8,"5-8 Hours",IF(Table1[[#This Row],[ResolutionHours]]&lt;=24,"9-24 Hours",IF(Table1[[#This Row],[ResolutionHours]]&lt;=48,"25-48 Hours","48+ Hours")))))</f>
        <v>Pending</v>
      </c>
      <c r="AB1607" t="str">
        <f>IF(Table1[[#This Row],[ResolutionHours]]="","",Table1[[#This Row],[ResolutionHours]]-Table1[[#This Row],[SLATargetHours]])</f>
        <v/>
      </c>
    </row>
    <row r="1608" spans="1:28" x14ac:dyDescent="0.25">
      <c r="A1608" t="s">
        <v>1659</v>
      </c>
      <c r="B1608" t="s">
        <v>1116</v>
      </c>
      <c r="C1608" s="1">
        <v>45679.66375</v>
      </c>
      <c r="D1608" t="s">
        <v>36</v>
      </c>
      <c r="E1608" t="s">
        <v>1140</v>
      </c>
      <c r="F1608" t="s">
        <v>90</v>
      </c>
      <c r="G1608" t="s">
        <v>1118</v>
      </c>
      <c r="H1608" t="s">
        <v>40</v>
      </c>
      <c r="I1608" t="s">
        <v>82</v>
      </c>
      <c r="J1608" t="s">
        <v>56</v>
      </c>
      <c r="K1608">
        <v>48</v>
      </c>
      <c r="L1608">
        <v>2.59</v>
      </c>
      <c r="M1608">
        <v>103.66</v>
      </c>
      <c r="N1608" s="1">
        <v>45683.982921064817</v>
      </c>
      <c r="O1608" t="s">
        <v>128</v>
      </c>
      <c r="P1608">
        <v>103.66</v>
      </c>
      <c r="Q1608" t="s">
        <v>66</v>
      </c>
      <c r="R1608" t="s">
        <v>114</v>
      </c>
      <c r="S1608" t="s">
        <v>79</v>
      </c>
      <c r="T1608" t="s">
        <v>47</v>
      </c>
      <c r="U1608" t="s">
        <v>49</v>
      </c>
      <c r="V1608" t="s">
        <v>49</v>
      </c>
      <c r="W1608" t="s">
        <v>128</v>
      </c>
      <c r="X1608">
        <f>YEAR(Table1[[#This Row],[BookingDate]])</f>
        <v>2025</v>
      </c>
      <c r="Y1608" t="str">
        <f>TEXT(Table1[[#This Row],[BookingDate]],"mmm")</f>
        <v>Jan</v>
      </c>
      <c r="Z1608" t="str">
        <f>TEXT(Table1[[#This Row],[BookingDate]],"mmm-yyy")</f>
        <v>Jan-2025</v>
      </c>
      <c r="AA1608" t="str">
        <f>IF(Table1[[#This Row],[ResolutionHours]]="","Pending",IF(Table1[[#This Row],[ResolutionHours]]&lt;=4,"0-4 Hours",IF(Table1[[#This Row],[ResolutionHours]]&lt;=8,"5-8 Hours",IF(Table1[[#This Row],[ResolutionHours]]&lt;=24,"9-24 Hours",IF(Table1[[#This Row],[ResolutionHours]]&lt;=48,"25-48 Hours","48+ Hours")))))</f>
        <v>48+ Hours</v>
      </c>
      <c r="AB1608">
        <f>IF(Table1[[#This Row],[ResolutionHours]]="","",Table1[[#This Row],[ResolutionHours]]-Table1[[#This Row],[SLATargetHours]])</f>
        <v>55.66</v>
      </c>
    </row>
    <row r="1609" spans="1:28" x14ac:dyDescent="0.25">
      <c r="A1609" t="s">
        <v>1185</v>
      </c>
      <c r="B1609" t="s">
        <v>1116</v>
      </c>
      <c r="C1609" s="1">
        <v>45679.766689814824</v>
      </c>
      <c r="D1609" t="s">
        <v>87</v>
      </c>
      <c r="E1609" t="s">
        <v>1117</v>
      </c>
      <c r="F1609" t="s">
        <v>90</v>
      </c>
      <c r="G1609" t="s">
        <v>1118</v>
      </c>
      <c r="H1609" t="s">
        <v>109</v>
      </c>
      <c r="I1609" t="s">
        <v>82</v>
      </c>
      <c r="J1609" t="s">
        <v>74</v>
      </c>
      <c r="K1609">
        <v>72</v>
      </c>
      <c r="L1609">
        <v>6.06</v>
      </c>
      <c r="M1609">
        <v>26.46</v>
      </c>
      <c r="N1609" s="1">
        <v>45680.869186990742</v>
      </c>
      <c r="O1609" t="s">
        <v>43</v>
      </c>
      <c r="P1609">
        <v>26.46</v>
      </c>
      <c r="Q1609" t="s">
        <v>44</v>
      </c>
      <c r="R1609" t="s">
        <v>67</v>
      </c>
      <c r="S1609" t="s">
        <v>79</v>
      </c>
      <c r="T1609" t="s">
        <v>75</v>
      </c>
      <c r="U1609" t="s">
        <v>49</v>
      </c>
      <c r="V1609" t="s">
        <v>48</v>
      </c>
      <c r="W1609" t="s">
        <v>43</v>
      </c>
      <c r="X1609">
        <f>YEAR(Table1[[#This Row],[BookingDate]])</f>
        <v>2025</v>
      </c>
      <c r="Y1609" t="str">
        <f>TEXT(Table1[[#This Row],[BookingDate]],"mmm")</f>
        <v>Jan</v>
      </c>
      <c r="Z1609" t="str">
        <f>TEXT(Table1[[#This Row],[BookingDate]],"mmm-yyy")</f>
        <v>Jan-2025</v>
      </c>
      <c r="AA1609" t="str">
        <f>IF(Table1[[#This Row],[ResolutionHours]]="","Pending",IF(Table1[[#This Row],[ResolutionHours]]&lt;=4,"0-4 Hours",IF(Table1[[#This Row],[ResolutionHours]]&lt;=8,"5-8 Hours",IF(Table1[[#This Row],[ResolutionHours]]&lt;=24,"9-24 Hours",IF(Table1[[#This Row],[ResolutionHours]]&lt;=48,"25-48 Hours","48+ Hours")))))</f>
        <v>25-48 Hours</v>
      </c>
      <c r="AB1609">
        <f>IF(Table1[[#This Row],[ResolutionHours]]="","",Table1[[#This Row],[ResolutionHours]]-Table1[[#This Row],[SLATargetHours]])</f>
        <v>-45.54</v>
      </c>
    </row>
    <row r="1610" spans="1:28" x14ac:dyDescent="0.25">
      <c r="A1610" t="s">
        <v>2478</v>
      </c>
      <c r="B1610" t="s">
        <v>2126</v>
      </c>
      <c r="C1610" s="1">
        <v>45679.824895833342</v>
      </c>
      <c r="D1610" t="s">
        <v>36</v>
      </c>
      <c r="E1610" t="s">
        <v>2153</v>
      </c>
      <c r="F1610" t="s">
        <v>95</v>
      </c>
      <c r="G1610" t="s">
        <v>2128</v>
      </c>
      <c r="H1610" t="s">
        <v>54</v>
      </c>
      <c r="I1610" t="s">
        <v>55</v>
      </c>
      <c r="J1610" t="s">
        <v>106</v>
      </c>
      <c r="K1610">
        <v>48</v>
      </c>
      <c r="L1610">
        <v>5.9</v>
      </c>
      <c r="N1610" s="1"/>
      <c r="O1610" t="s">
        <v>57</v>
      </c>
      <c r="P1610">
        <v>8212.2000000000007</v>
      </c>
      <c r="Q1610" t="s">
        <v>66</v>
      </c>
      <c r="R1610" t="s">
        <v>59</v>
      </c>
      <c r="S1610" t="s">
        <v>46</v>
      </c>
      <c r="T1610" t="s">
        <v>100</v>
      </c>
      <c r="U1610" t="s">
        <v>49</v>
      </c>
      <c r="V1610" t="s">
        <v>49</v>
      </c>
      <c r="W1610" t="s">
        <v>57</v>
      </c>
      <c r="X1610">
        <f>YEAR(Table1[[#This Row],[BookingDate]])</f>
        <v>2025</v>
      </c>
      <c r="Y1610" t="str">
        <f>TEXT(Table1[[#This Row],[BookingDate]],"mmm")</f>
        <v>Jan</v>
      </c>
      <c r="Z1610" t="str">
        <f>TEXT(Table1[[#This Row],[BookingDate]],"mmm-yyy")</f>
        <v>Jan-2025</v>
      </c>
      <c r="AA1610" t="str">
        <f>IF(Table1[[#This Row],[ResolutionHours]]="","Pending",IF(Table1[[#This Row],[ResolutionHours]]&lt;=4,"0-4 Hours",IF(Table1[[#This Row],[ResolutionHours]]&lt;=8,"5-8 Hours",IF(Table1[[#This Row],[ResolutionHours]]&lt;=24,"9-24 Hours",IF(Table1[[#This Row],[ResolutionHours]]&lt;=48,"25-48 Hours","48+ Hours")))))</f>
        <v>Pending</v>
      </c>
      <c r="AB1610" t="str">
        <f>IF(Table1[[#This Row],[ResolutionHours]]="","",Table1[[#This Row],[ResolutionHours]]-Table1[[#This Row],[SLATargetHours]])</f>
        <v/>
      </c>
    </row>
    <row r="1611" spans="1:28" x14ac:dyDescent="0.25">
      <c r="A1611" t="s">
        <v>602</v>
      </c>
      <c r="B1611" t="s">
        <v>35</v>
      </c>
      <c r="C1611" s="1">
        <v>45679.99255787037</v>
      </c>
      <c r="D1611" t="s">
        <v>51</v>
      </c>
      <c r="E1611" t="s">
        <v>102</v>
      </c>
      <c r="F1611" t="s">
        <v>53</v>
      </c>
      <c r="G1611" t="s">
        <v>39</v>
      </c>
      <c r="H1611" t="s">
        <v>63</v>
      </c>
      <c r="I1611" t="s">
        <v>73</v>
      </c>
      <c r="J1611" t="s">
        <v>78</v>
      </c>
      <c r="K1611">
        <v>24</v>
      </c>
      <c r="L1611">
        <v>1.47</v>
      </c>
      <c r="N1611" s="1"/>
      <c r="O1611" t="s">
        <v>57</v>
      </c>
      <c r="P1611">
        <v>8208.18</v>
      </c>
      <c r="Q1611" t="s">
        <v>44</v>
      </c>
      <c r="R1611" t="s">
        <v>92</v>
      </c>
      <c r="S1611" t="s">
        <v>60</v>
      </c>
      <c r="T1611" t="s">
        <v>47</v>
      </c>
      <c r="U1611" t="s">
        <v>49</v>
      </c>
      <c r="V1611" t="s">
        <v>49</v>
      </c>
      <c r="W1611" t="s">
        <v>57</v>
      </c>
      <c r="X1611">
        <f>YEAR(Table1[[#This Row],[BookingDate]])</f>
        <v>2025</v>
      </c>
      <c r="Y1611" t="str">
        <f>TEXT(Table1[[#This Row],[BookingDate]],"mmm")</f>
        <v>Jan</v>
      </c>
      <c r="Z1611" t="str">
        <f>TEXT(Table1[[#This Row],[BookingDate]],"mmm-yyy")</f>
        <v>Jan-2025</v>
      </c>
      <c r="AA1611" t="str">
        <f>IF(Table1[[#This Row],[ResolutionHours]]="","Pending",IF(Table1[[#This Row],[ResolutionHours]]&lt;=4,"0-4 Hours",IF(Table1[[#This Row],[ResolutionHours]]&lt;=8,"5-8 Hours",IF(Table1[[#This Row],[ResolutionHours]]&lt;=24,"9-24 Hours",IF(Table1[[#This Row],[ResolutionHours]]&lt;=48,"25-48 Hours","48+ Hours")))))</f>
        <v>Pending</v>
      </c>
      <c r="AB1611" t="str">
        <f>IF(Table1[[#This Row],[ResolutionHours]]="","",Table1[[#This Row],[ResolutionHours]]-Table1[[#This Row],[SLATargetHours]])</f>
        <v/>
      </c>
    </row>
    <row r="1612" spans="1:28" x14ac:dyDescent="0.25">
      <c r="A1612" t="s">
        <v>621</v>
      </c>
      <c r="B1612" t="s">
        <v>35</v>
      </c>
      <c r="C1612" s="1">
        <v>45680.173067129632</v>
      </c>
      <c r="D1612" t="s">
        <v>51</v>
      </c>
      <c r="E1612" t="s">
        <v>71</v>
      </c>
      <c r="F1612" t="s">
        <v>90</v>
      </c>
      <c r="G1612" t="s">
        <v>39</v>
      </c>
      <c r="H1612" t="s">
        <v>63</v>
      </c>
      <c r="I1612" t="s">
        <v>82</v>
      </c>
      <c r="J1612" t="s">
        <v>134</v>
      </c>
      <c r="K1612">
        <v>24</v>
      </c>
      <c r="L1612">
        <v>3.83</v>
      </c>
      <c r="N1612" s="1"/>
      <c r="O1612" t="s">
        <v>57</v>
      </c>
      <c r="P1612">
        <v>8203.85</v>
      </c>
      <c r="Q1612" t="s">
        <v>44</v>
      </c>
      <c r="R1612" t="s">
        <v>45</v>
      </c>
      <c r="S1612" t="s">
        <v>96</v>
      </c>
      <c r="T1612" t="s">
        <v>75</v>
      </c>
      <c r="U1612" t="s">
        <v>49</v>
      </c>
      <c r="V1612" t="s">
        <v>48</v>
      </c>
      <c r="W1612" t="s">
        <v>57</v>
      </c>
      <c r="X1612">
        <f>YEAR(Table1[[#This Row],[BookingDate]])</f>
        <v>2025</v>
      </c>
      <c r="Y1612" t="str">
        <f>TEXT(Table1[[#This Row],[BookingDate]],"mmm")</f>
        <v>Jan</v>
      </c>
      <c r="Z1612" t="str">
        <f>TEXT(Table1[[#This Row],[BookingDate]],"mmm-yyy")</f>
        <v>Jan-2025</v>
      </c>
      <c r="AA1612" t="str">
        <f>IF(Table1[[#This Row],[ResolutionHours]]="","Pending",IF(Table1[[#This Row],[ResolutionHours]]&lt;=4,"0-4 Hours",IF(Table1[[#This Row],[ResolutionHours]]&lt;=8,"5-8 Hours",IF(Table1[[#This Row],[ResolutionHours]]&lt;=24,"9-24 Hours",IF(Table1[[#This Row],[ResolutionHours]]&lt;=48,"25-48 Hours","48+ Hours")))))</f>
        <v>Pending</v>
      </c>
      <c r="AB1612" t="str">
        <f>IF(Table1[[#This Row],[ResolutionHours]]="","",Table1[[#This Row],[ResolutionHours]]-Table1[[#This Row],[SLATargetHours]])</f>
        <v/>
      </c>
    </row>
    <row r="1613" spans="1:28" x14ac:dyDescent="0.25">
      <c r="A1613" t="s">
        <v>861</v>
      </c>
      <c r="B1613" t="s">
        <v>35</v>
      </c>
      <c r="C1613" s="1">
        <v>45681.035868055558</v>
      </c>
      <c r="D1613" t="s">
        <v>87</v>
      </c>
      <c r="E1613" t="s">
        <v>105</v>
      </c>
      <c r="F1613" t="s">
        <v>90</v>
      </c>
      <c r="G1613" t="s">
        <v>39</v>
      </c>
      <c r="H1613" t="s">
        <v>40</v>
      </c>
      <c r="I1613" t="s">
        <v>64</v>
      </c>
      <c r="J1613" t="s">
        <v>152</v>
      </c>
      <c r="K1613">
        <v>72</v>
      </c>
      <c r="L1613">
        <v>4.8499999999999996</v>
      </c>
      <c r="M1613">
        <v>30.63</v>
      </c>
      <c r="N1613" s="1">
        <v>45682.312313831018</v>
      </c>
      <c r="O1613" t="s">
        <v>43</v>
      </c>
      <c r="P1613">
        <v>30.63</v>
      </c>
      <c r="Q1613" t="s">
        <v>44</v>
      </c>
      <c r="R1613" t="s">
        <v>59</v>
      </c>
      <c r="S1613" t="s">
        <v>60</v>
      </c>
      <c r="T1613" t="s">
        <v>85</v>
      </c>
      <c r="U1613" t="s">
        <v>49</v>
      </c>
      <c r="V1613" t="s">
        <v>49</v>
      </c>
      <c r="W1613" t="s">
        <v>43</v>
      </c>
      <c r="X1613">
        <f>YEAR(Table1[[#This Row],[BookingDate]])</f>
        <v>2025</v>
      </c>
      <c r="Y1613" t="str">
        <f>TEXT(Table1[[#This Row],[BookingDate]],"mmm")</f>
        <v>Jan</v>
      </c>
      <c r="Z1613" t="str">
        <f>TEXT(Table1[[#This Row],[BookingDate]],"mmm-yyy")</f>
        <v>Jan-2025</v>
      </c>
      <c r="AA1613" t="str">
        <f>IF(Table1[[#This Row],[ResolutionHours]]="","Pending",IF(Table1[[#This Row],[ResolutionHours]]&lt;=4,"0-4 Hours",IF(Table1[[#This Row],[ResolutionHours]]&lt;=8,"5-8 Hours",IF(Table1[[#This Row],[ResolutionHours]]&lt;=24,"9-24 Hours",IF(Table1[[#This Row],[ResolutionHours]]&lt;=48,"25-48 Hours","48+ Hours")))))</f>
        <v>25-48 Hours</v>
      </c>
      <c r="AB1613">
        <f>IF(Table1[[#This Row],[ResolutionHours]]="","",Table1[[#This Row],[ResolutionHours]]-Table1[[#This Row],[SLATargetHours]])</f>
        <v>-41.370000000000005</v>
      </c>
    </row>
    <row r="1614" spans="1:28" x14ac:dyDescent="0.25">
      <c r="A1614" t="s">
        <v>770</v>
      </c>
      <c r="B1614" t="s">
        <v>35</v>
      </c>
      <c r="C1614" s="1">
        <v>45681.419976851852</v>
      </c>
      <c r="D1614" t="s">
        <v>36</v>
      </c>
      <c r="E1614" t="s">
        <v>102</v>
      </c>
      <c r="F1614" t="s">
        <v>95</v>
      </c>
      <c r="G1614" t="s">
        <v>39</v>
      </c>
      <c r="H1614" t="s">
        <v>54</v>
      </c>
      <c r="I1614" t="s">
        <v>73</v>
      </c>
      <c r="J1614" t="s">
        <v>132</v>
      </c>
      <c r="K1614">
        <v>48</v>
      </c>
      <c r="L1614">
        <v>2.56</v>
      </c>
      <c r="N1614" s="1"/>
      <c r="O1614" t="s">
        <v>57</v>
      </c>
      <c r="P1614">
        <v>8173.92</v>
      </c>
      <c r="Q1614" t="s">
        <v>58</v>
      </c>
      <c r="R1614" t="s">
        <v>45</v>
      </c>
      <c r="S1614" t="s">
        <v>46</v>
      </c>
      <c r="T1614" t="s">
        <v>100</v>
      </c>
      <c r="U1614" t="s">
        <v>49</v>
      </c>
      <c r="V1614" t="s">
        <v>49</v>
      </c>
      <c r="W1614" t="s">
        <v>57</v>
      </c>
      <c r="X1614">
        <f>YEAR(Table1[[#This Row],[BookingDate]])</f>
        <v>2025</v>
      </c>
      <c r="Y1614" t="str">
        <f>TEXT(Table1[[#This Row],[BookingDate]],"mmm")</f>
        <v>Jan</v>
      </c>
      <c r="Z1614" t="str">
        <f>TEXT(Table1[[#This Row],[BookingDate]],"mmm-yyy")</f>
        <v>Jan-2025</v>
      </c>
      <c r="AA1614" t="str">
        <f>IF(Table1[[#This Row],[ResolutionHours]]="","Pending",IF(Table1[[#This Row],[ResolutionHours]]&lt;=4,"0-4 Hours",IF(Table1[[#This Row],[ResolutionHours]]&lt;=8,"5-8 Hours",IF(Table1[[#This Row],[ResolutionHours]]&lt;=24,"9-24 Hours",IF(Table1[[#This Row],[ResolutionHours]]&lt;=48,"25-48 Hours","48+ Hours")))))</f>
        <v>Pending</v>
      </c>
      <c r="AB1614" t="str">
        <f>IF(Table1[[#This Row],[ResolutionHours]]="","",Table1[[#This Row],[ResolutionHours]]-Table1[[#This Row],[SLATargetHours]])</f>
        <v/>
      </c>
    </row>
    <row r="1615" spans="1:28" x14ac:dyDescent="0.25">
      <c r="A1615" t="s">
        <v>465</v>
      </c>
      <c r="B1615" t="s">
        <v>35</v>
      </c>
      <c r="C1615" s="1">
        <v>45681.737627314818</v>
      </c>
      <c r="D1615" t="s">
        <v>51</v>
      </c>
      <c r="E1615" t="s">
        <v>52</v>
      </c>
      <c r="F1615" t="s">
        <v>38</v>
      </c>
      <c r="G1615" t="s">
        <v>39</v>
      </c>
      <c r="H1615" t="s">
        <v>40</v>
      </c>
      <c r="I1615" t="s">
        <v>41</v>
      </c>
      <c r="J1615" t="s">
        <v>132</v>
      </c>
      <c r="K1615">
        <v>24</v>
      </c>
      <c r="L1615">
        <v>8.26</v>
      </c>
      <c r="M1615">
        <v>9.67</v>
      </c>
      <c r="N1615" s="1">
        <v>45682.140513287028</v>
      </c>
      <c r="O1615" t="s">
        <v>43</v>
      </c>
      <c r="P1615">
        <v>9.67</v>
      </c>
      <c r="Q1615" t="s">
        <v>66</v>
      </c>
      <c r="R1615" t="s">
        <v>114</v>
      </c>
      <c r="S1615" t="s">
        <v>79</v>
      </c>
      <c r="T1615" t="s">
        <v>121</v>
      </c>
      <c r="U1615" t="s">
        <v>48</v>
      </c>
      <c r="V1615" t="s">
        <v>48</v>
      </c>
      <c r="W1615" t="s">
        <v>43</v>
      </c>
      <c r="X1615">
        <f>YEAR(Table1[[#This Row],[BookingDate]])</f>
        <v>2025</v>
      </c>
      <c r="Y1615" t="str">
        <f>TEXT(Table1[[#This Row],[BookingDate]],"mmm")</f>
        <v>Jan</v>
      </c>
      <c r="Z1615" t="str">
        <f>TEXT(Table1[[#This Row],[BookingDate]],"mmm-yyy")</f>
        <v>Jan-2025</v>
      </c>
      <c r="AA1615" t="str">
        <f>IF(Table1[[#This Row],[ResolutionHours]]="","Pending",IF(Table1[[#This Row],[ResolutionHours]]&lt;=4,"0-4 Hours",IF(Table1[[#This Row],[ResolutionHours]]&lt;=8,"5-8 Hours",IF(Table1[[#This Row],[ResolutionHours]]&lt;=24,"9-24 Hours",IF(Table1[[#This Row],[ResolutionHours]]&lt;=48,"25-48 Hours","48+ Hours")))))</f>
        <v>9-24 Hours</v>
      </c>
      <c r="AB1615">
        <f>IF(Table1[[#This Row],[ResolutionHours]]="","",Table1[[#This Row],[ResolutionHours]]-Table1[[#This Row],[SLATargetHours]])</f>
        <v>-14.33</v>
      </c>
    </row>
    <row r="1616" spans="1:28" x14ac:dyDescent="0.25">
      <c r="A1616" t="s">
        <v>2015</v>
      </c>
      <c r="B1616" t="s">
        <v>1116</v>
      </c>
      <c r="C1616" s="1">
        <v>45682.044942129629</v>
      </c>
      <c r="D1616" t="s">
        <v>36</v>
      </c>
      <c r="E1616" t="s">
        <v>1117</v>
      </c>
      <c r="F1616" t="s">
        <v>130</v>
      </c>
      <c r="G1616" t="s">
        <v>1118</v>
      </c>
      <c r="H1616" t="s">
        <v>40</v>
      </c>
      <c r="I1616" t="s">
        <v>64</v>
      </c>
      <c r="J1616" t="s">
        <v>160</v>
      </c>
      <c r="K1616">
        <v>48</v>
      </c>
      <c r="L1616">
        <v>2.83</v>
      </c>
      <c r="M1616">
        <v>30.84</v>
      </c>
      <c r="N1616" s="1">
        <v>45683.329952800923</v>
      </c>
      <c r="O1616" t="s">
        <v>43</v>
      </c>
      <c r="P1616">
        <v>30.84</v>
      </c>
      <c r="Q1616" t="s">
        <v>66</v>
      </c>
      <c r="R1616" t="s">
        <v>92</v>
      </c>
      <c r="S1616" t="s">
        <v>79</v>
      </c>
      <c r="T1616" t="s">
        <v>85</v>
      </c>
      <c r="U1616" t="s">
        <v>49</v>
      </c>
      <c r="V1616" t="s">
        <v>49</v>
      </c>
      <c r="W1616" t="s">
        <v>43</v>
      </c>
      <c r="X1616">
        <f>YEAR(Table1[[#This Row],[BookingDate]])</f>
        <v>2025</v>
      </c>
      <c r="Y1616" t="str">
        <f>TEXT(Table1[[#This Row],[BookingDate]],"mmm")</f>
        <v>Jan</v>
      </c>
      <c r="Z1616" t="str">
        <f>TEXT(Table1[[#This Row],[BookingDate]],"mmm-yyy")</f>
        <v>Jan-2025</v>
      </c>
      <c r="AA1616" t="str">
        <f>IF(Table1[[#This Row],[ResolutionHours]]="","Pending",IF(Table1[[#This Row],[ResolutionHours]]&lt;=4,"0-4 Hours",IF(Table1[[#This Row],[ResolutionHours]]&lt;=8,"5-8 Hours",IF(Table1[[#This Row],[ResolutionHours]]&lt;=24,"9-24 Hours",IF(Table1[[#This Row],[ResolutionHours]]&lt;=48,"25-48 Hours","48+ Hours")))))</f>
        <v>25-48 Hours</v>
      </c>
      <c r="AB1616">
        <f>IF(Table1[[#This Row],[ResolutionHours]]="","",Table1[[#This Row],[ResolutionHours]]-Table1[[#This Row],[SLATargetHours]])</f>
        <v>-17.16</v>
      </c>
    </row>
    <row r="1617" spans="1:28" x14ac:dyDescent="0.25">
      <c r="A1617" t="s">
        <v>2849</v>
      </c>
      <c r="B1617" t="s">
        <v>2126</v>
      </c>
      <c r="C1617" s="1">
        <v>45682.218090277784</v>
      </c>
      <c r="D1617" t="s">
        <v>36</v>
      </c>
      <c r="E1617" t="s">
        <v>2153</v>
      </c>
      <c r="F1617" t="s">
        <v>126</v>
      </c>
      <c r="G1617" t="s">
        <v>2128</v>
      </c>
      <c r="H1617" t="s">
        <v>54</v>
      </c>
      <c r="I1617" t="s">
        <v>55</v>
      </c>
      <c r="J1617" t="s">
        <v>78</v>
      </c>
      <c r="K1617">
        <v>48</v>
      </c>
      <c r="L1617">
        <v>2.37</v>
      </c>
      <c r="N1617" s="1"/>
      <c r="O1617" t="s">
        <v>57</v>
      </c>
      <c r="P1617">
        <v>8154.77</v>
      </c>
      <c r="Q1617" t="s">
        <v>58</v>
      </c>
      <c r="R1617" t="s">
        <v>114</v>
      </c>
      <c r="S1617" t="s">
        <v>96</v>
      </c>
      <c r="T1617" t="s">
        <v>75</v>
      </c>
      <c r="U1617" t="s">
        <v>49</v>
      </c>
      <c r="V1617" t="s">
        <v>49</v>
      </c>
      <c r="W1617" t="s">
        <v>57</v>
      </c>
      <c r="X1617">
        <f>YEAR(Table1[[#This Row],[BookingDate]])</f>
        <v>2025</v>
      </c>
      <c r="Y1617" t="str">
        <f>TEXT(Table1[[#This Row],[BookingDate]],"mmm")</f>
        <v>Jan</v>
      </c>
      <c r="Z1617" t="str">
        <f>TEXT(Table1[[#This Row],[BookingDate]],"mmm-yyy")</f>
        <v>Jan-2025</v>
      </c>
      <c r="AA1617" t="str">
        <f>IF(Table1[[#This Row],[ResolutionHours]]="","Pending",IF(Table1[[#This Row],[ResolutionHours]]&lt;=4,"0-4 Hours",IF(Table1[[#This Row],[ResolutionHours]]&lt;=8,"5-8 Hours",IF(Table1[[#This Row],[ResolutionHours]]&lt;=24,"9-24 Hours",IF(Table1[[#This Row],[ResolutionHours]]&lt;=48,"25-48 Hours","48+ Hours")))))</f>
        <v>Pending</v>
      </c>
      <c r="AB1617" t="str">
        <f>IF(Table1[[#This Row],[ResolutionHours]]="","",Table1[[#This Row],[ResolutionHours]]-Table1[[#This Row],[SLATargetHours]])</f>
        <v/>
      </c>
    </row>
    <row r="1618" spans="1:28" x14ac:dyDescent="0.25">
      <c r="A1618" t="s">
        <v>1671</v>
      </c>
      <c r="B1618" t="s">
        <v>1116</v>
      </c>
      <c r="C1618" s="1">
        <v>45682.34033564815</v>
      </c>
      <c r="D1618" t="s">
        <v>51</v>
      </c>
      <c r="E1618" t="s">
        <v>1126</v>
      </c>
      <c r="F1618" t="s">
        <v>72</v>
      </c>
      <c r="G1618" t="s">
        <v>1118</v>
      </c>
      <c r="H1618" t="s">
        <v>40</v>
      </c>
      <c r="I1618" t="s">
        <v>82</v>
      </c>
      <c r="J1618" t="s">
        <v>56</v>
      </c>
      <c r="K1618">
        <v>24</v>
      </c>
      <c r="L1618">
        <v>0.68</v>
      </c>
      <c r="M1618">
        <v>4.3499999999999996</v>
      </c>
      <c r="N1618" s="1">
        <v>45682.52165584491</v>
      </c>
      <c r="O1618" t="s">
        <v>43</v>
      </c>
      <c r="P1618">
        <v>4.3499999999999996</v>
      </c>
      <c r="Q1618" t="s">
        <v>58</v>
      </c>
      <c r="R1618" t="s">
        <v>92</v>
      </c>
      <c r="S1618" t="s">
        <v>60</v>
      </c>
      <c r="T1618" t="s">
        <v>93</v>
      </c>
      <c r="U1618" t="s">
        <v>49</v>
      </c>
      <c r="V1618" t="s">
        <v>49</v>
      </c>
      <c r="W1618" t="s">
        <v>43</v>
      </c>
      <c r="X1618">
        <f>YEAR(Table1[[#This Row],[BookingDate]])</f>
        <v>2025</v>
      </c>
      <c r="Y1618" t="str">
        <f>TEXT(Table1[[#This Row],[BookingDate]],"mmm")</f>
        <v>Jan</v>
      </c>
      <c r="Z1618" t="str">
        <f>TEXT(Table1[[#This Row],[BookingDate]],"mmm-yyy")</f>
        <v>Jan-2025</v>
      </c>
      <c r="AA1618" t="str">
        <f>IF(Table1[[#This Row],[ResolutionHours]]="","Pending",IF(Table1[[#This Row],[ResolutionHours]]&lt;=4,"0-4 Hours",IF(Table1[[#This Row],[ResolutionHours]]&lt;=8,"5-8 Hours",IF(Table1[[#This Row],[ResolutionHours]]&lt;=24,"9-24 Hours",IF(Table1[[#This Row],[ResolutionHours]]&lt;=48,"25-48 Hours","48+ Hours")))))</f>
        <v>5-8 Hours</v>
      </c>
      <c r="AB1618">
        <f>IF(Table1[[#This Row],[ResolutionHours]]="","",Table1[[#This Row],[ResolutionHours]]-Table1[[#This Row],[SLATargetHours]])</f>
        <v>-19.649999999999999</v>
      </c>
    </row>
    <row r="1619" spans="1:28" x14ac:dyDescent="0.25">
      <c r="A1619" t="s">
        <v>1156</v>
      </c>
      <c r="B1619" t="s">
        <v>1116</v>
      </c>
      <c r="C1619" s="1">
        <v>45682.463935185187</v>
      </c>
      <c r="D1619" t="s">
        <v>87</v>
      </c>
      <c r="E1619" t="s">
        <v>1140</v>
      </c>
      <c r="F1619" t="s">
        <v>90</v>
      </c>
      <c r="G1619" t="s">
        <v>1118</v>
      </c>
      <c r="H1619" t="s">
        <v>109</v>
      </c>
      <c r="I1619" t="s">
        <v>73</v>
      </c>
      <c r="J1619" t="s">
        <v>160</v>
      </c>
      <c r="K1619">
        <v>72</v>
      </c>
      <c r="L1619">
        <v>11.86</v>
      </c>
      <c r="M1619">
        <v>30.32</v>
      </c>
      <c r="N1619" s="1">
        <v>45683.727207627308</v>
      </c>
      <c r="O1619" t="s">
        <v>43</v>
      </c>
      <c r="P1619">
        <v>30.32</v>
      </c>
      <c r="Q1619" t="s">
        <v>44</v>
      </c>
      <c r="R1619" t="s">
        <v>45</v>
      </c>
      <c r="S1619" t="s">
        <v>68</v>
      </c>
      <c r="T1619" t="s">
        <v>121</v>
      </c>
      <c r="U1619" t="s">
        <v>49</v>
      </c>
      <c r="V1619" t="s">
        <v>49</v>
      </c>
      <c r="W1619" t="s">
        <v>43</v>
      </c>
      <c r="X1619">
        <f>YEAR(Table1[[#This Row],[BookingDate]])</f>
        <v>2025</v>
      </c>
      <c r="Y1619" t="str">
        <f>TEXT(Table1[[#This Row],[BookingDate]],"mmm")</f>
        <v>Jan</v>
      </c>
      <c r="Z1619" t="str">
        <f>TEXT(Table1[[#This Row],[BookingDate]],"mmm-yyy")</f>
        <v>Jan-2025</v>
      </c>
      <c r="AA1619" t="str">
        <f>IF(Table1[[#This Row],[ResolutionHours]]="","Pending",IF(Table1[[#This Row],[ResolutionHours]]&lt;=4,"0-4 Hours",IF(Table1[[#This Row],[ResolutionHours]]&lt;=8,"5-8 Hours",IF(Table1[[#This Row],[ResolutionHours]]&lt;=24,"9-24 Hours",IF(Table1[[#This Row],[ResolutionHours]]&lt;=48,"25-48 Hours","48+ Hours")))))</f>
        <v>25-48 Hours</v>
      </c>
      <c r="AB1619">
        <f>IF(Table1[[#This Row],[ResolutionHours]]="","",Table1[[#This Row],[ResolutionHours]]-Table1[[#This Row],[SLATargetHours]])</f>
        <v>-41.68</v>
      </c>
    </row>
    <row r="1620" spans="1:28" x14ac:dyDescent="0.25">
      <c r="A1620" t="s">
        <v>1962</v>
      </c>
      <c r="B1620" t="s">
        <v>1116</v>
      </c>
      <c r="C1620" s="1">
        <v>45682.779039351852</v>
      </c>
      <c r="D1620" t="s">
        <v>51</v>
      </c>
      <c r="E1620" t="s">
        <v>1140</v>
      </c>
      <c r="F1620" t="s">
        <v>126</v>
      </c>
      <c r="G1620" t="s">
        <v>1118</v>
      </c>
      <c r="H1620" t="s">
        <v>40</v>
      </c>
      <c r="I1620" t="s">
        <v>46</v>
      </c>
      <c r="J1620" t="s">
        <v>78</v>
      </c>
      <c r="K1620">
        <v>24</v>
      </c>
      <c r="L1620">
        <v>2.61</v>
      </c>
      <c r="M1620">
        <v>7.96</v>
      </c>
      <c r="N1620" s="1">
        <v>45683.110641689818</v>
      </c>
      <c r="O1620" t="s">
        <v>43</v>
      </c>
      <c r="P1620">
        <v>7.96</v>
      </c>
      <c r="Q1620" t="s">
        <v>58</v>
      </c>
      <c r="R1620" t="s">
        <v>59</v>
      </c>
      <c r="S1620" t="s">
        <v>60</v>
      </c>
      <c r="T1620" t="s">
        <v>97</v>
      </c>
      <c r="U1620" t="s">
        <v>49</v>
      </c>
      <c r="V1620" t="s">
        <v>49</v>
      </c>
      <c r="W1620" t="s">
        <v>43</v>
      </c>
      <c r="X1620">
        <f>YEAR(Table1[[#This Row],[BookingDate]])</f>
        <v>2025</v>
      </c>
      <c r="Y1620" t="str">
        <f>TEXT(Table1[[#This Row],[BookingDate]],"mmm")</f>
        <v>Jan</v>
      </c>
      <c r="Z1620" t="str">
        <f>TEXT(Table1[[#This Row],[BookingDate]],"mmm-yyy")</f>
        <v>Jan-2025</v>
      </c>
      <c r="AA1620" t="str">
        <f>IF(Table1[[#This Row],[ResolutionHours]]="","Pending",IF(Table1[[#This Row],[ResolutionHours]]&lt;=4,"0-4 Hours",IF(Table1[[#This Row],[ResolutionHours]]&lt;=8,"5-8 Hours",IF(Table1[[#This Row],[ResolutionHours]]&lt;=24,"9-24 Hours",IF(Table1[[#This Row],[ResolutionHours]]&lt;=48,"25-48 Hours","48+ Hours")))))</f>
        <v>5-8 Hours</v>
      </c>
      <c r="AB1620">
        <f>IF(Table1[[#This Row],[ResolutionHours]]="","",Table1[[#This Row],[ResolutionHours]]-Table1[[#This Row],[SLATargetHours]])</f>
        <v>-16.04</v>
      </c>
    </row>
    <row r="1621" spans="1:28" x14ac:dyDescent="0.25">
      <c r="A1621" t="s">
        <v>1746</v>
      </c>
      <c r="B1621" t="s">
        <v>1116</v>
      </c>
      <c r="C1621" s="1">
        <v>45683.351342592592</v>
      </c>
      <c r="D1621" t="s">
        <v>51</v>
      </c>
      <c r="E1621" t="s">
        <v>1120</v>
      </c>
      <c r="F1621" t="s">
        <v>72</v>
      </c>
      <c r="G1621" t="s">
        <v>1118</v>
      </c>
      <c r="H1621" t="s">
        <v>40</v>
      </c>
      <c r="I1621" t="s">
        <v>64</v>
      </c>
      <c r="J1621" t="s">
        <v>118</v>
      </c>
      <c r="K1621">
        <v>24</v>
      </c>
      <c r="L1621">
        <v>2.35</v>
      </c>
      <c r="M1621">
        <v>17.079999999999998</v>
      </c>
      <c r="N1621" s="1">
        <v>45684.062888356479</v>
      </c>
      <c r="O1621" t="s">
        <v>43</v>
      </c>
      <c r="P1621">
        <v>17.079999999999998</v>
      </c>
      <c r="Q1621" t="s">
        <v>58</v>
      </c>
      <c r="R1621" t="s">
        <v>59</v>
      </c>
      <c r="S1621" t="s">
        <v>60</v>
      </c>
      <c r="T1621" t="s">
        <v>75</v>
      </c>
      <c r="U1621" t="s">
        <v>49</v>
      </c>
      <c r="V1621" t="s">
        <v>49</v>
      </c>
      <c r="W1621" t="s">
        <v>43</v>
      </c>
      <c r="X1621">
        <f>YEAR(Table1[[#This Row],[BookingDate]])</f>
        <v>2025</v>
      </c>
      <c r="Y1621" t="str">
        <f>TEXT(Table1[[#This Row],[BookingDate]],"mmm")</f>
        <v>Jan</v>
      </c>
      <c r="Z1621" t="str">
        <f>TEXT(Table1[[#This Row],[BookingDate]],"mmm-yyy")</f>
        <v>Jan-2025</v>
      </c>
      <c r="AA1621" t="str">
        <f>IF(Table1[[#This Row],[ResolutionHours]]="","Pending",IF(Table1[[#This Row],[ResolutionHours]]&lt;=4,"0-4 Hours",IF(Table1[[#This Row],[ResolutionHours]]&lt;=8,"5-8 Hours",IF(Table1[[#This Row],[ResolutionHours]]&lt;=24,"9-24 Hours",IF(Table1[[#This Row],[ResolutionHours]]&lt;=48,"25-48 Hours","48+ Hours")))))</f>
        <v>9-24 Hours</v>
      </c>
      <c r="AB1621">
        <f>IF(Table1[[#This Row],[ResolutionHours]]="","",Table1[[#This Row],[ResolutionHours]]-Table1[[#This Row],[SLATargetHours]])</f>
        <v>-6.9200000000000017</v>
      </c>
    </row>
    <row r="1622" spans="1:28" x14ac:dyDescent="0.25">
      <c r="A1622" t="s">
        <v>762</v>
      </c>
      <c r="B1622" t="s">
        <v>35</v>
      </c>
      <c r="C1622" s="1">
        <v>45683.402824074074</v>
      </c>
      <c r="D1622" t="s">
        <v>87</v>
      </c>
      <c r="E1622" t="s">
        <v>123</v>
      </c>
      <c r="F1622" t="s">
        <v>72</v>
      </c>
      <c r="G1622" t="s">
        <v>39</v>
      </c>
      <c r="H1622" t="s">
        <v>40</v>
      </c>
      <c r="I1622" t="s">
        <v>46</v>
      </c>
      <c r="J1622" t="s">
        <v>165</v>
      </c>
      <c r="K1622">
        <v>72</v>
      </c>
      <c r="L1622">
        <v>14.35</v>
      </c>
      <c r="M1622">
        <v>56.17</v>
      </c>
      <c r="N1622" s="1">
        <v>45685.743064942129</v>
      </c>
      <c r="O1622" t="s">
        <v>43</v>
      </c>
      <c r="P1622">
        <v>56.17</v>
      </c>
      <c r="Q1622" t="s">
        <v>66</v>
      </c>
      <c r="R1622" t="s">
        <v>67</v>
      </c>
      <c r="S1622" t="s">
        <v>46</v>
      </c>
      <c r="T1622" t="s">
        <v>100</v>
      </c>
      <c r="U1622" t="s">
        <v>49</v>
      </c>
      <c r="V1622" t="s">
        <v>49</v>
      </c>
      <c r="W1622" t="s">
        <v>43</v>
      </c>
      <c r="X1622">
        <f>YEAR(Table1[[#This Row],[BookingDate]])</f>
        <v>2025</v>
      </c>
      <c r="Y1622" t="str">
        <f>TEXT(Table1[[#This Row],[BookingDate]],"mmm")</f>
        <v>Jan</v>
      </c>
      <c r="Z1622" t="str">
        <f>TEXT(Table1[[#This Row],[BookingDate]],"mmm-yyy")</f>
        <v>Jan-2025</v>
      </c>
      <c r="AA1622" t="str">
        <f>IF(Table1[[#This Row],[ResolutionHours]]="","Pending",IF(Table1[[#This Row],[ResolutionHours]]&lt;=4,"0-4 Hours",IF(Table1[[#This Row],[ResolutionHours]]&lt;=8,"5-8 Hours",IF(Table1[[#This Row],[ResolutionHours]]&lt;=24,"9-24 Hours",IF(Table1[[#This Row],[ResolutionHours]]&lt;=48,"25-48 Hours","48+ Hours")))))</f>
        <v>48+ Hours</v>
      </c>
      <c r="AB1622">
        <f>IF(Table1[[#This Row],[ResolutionHours]]="","",Table1[[#This Row],[ResolutionHours]]-Table1[[#This Row],[SLATargetHours]])</f>
        <v>-15.829999999999998</v>
      </c>
    </row>
    <row r="1623" spans="1:28" x14ac:dyDescent="0.25">
      <c r="A1623" t="s">
        <v>1795</v>
      </c>
      <c r="B1623" t="s">
        <v>1116</v>
      </c>
      <c r="C1623" s="1">
        <v>45683.468668981477</v>
      </c>
      <c r="D1623" t="s">
        <v>36</v>
      </c>
      <c r="E1623" t="s">
        <v>1120</v>
      </c>
      <c r="F1623" t="s">
        <v>95</v>
      </c>
      <c r="G1623" t="s">
        <v>1118</v>
      </c>
      <c r="H1623" t="s">
        <v>136</v>
      </c>
      <c r="I1623" t="s">
        <v>82</v>
      </c>
      <c r="J1623" t="s">
        <v>165</v>
      </c>
      <c r="K1623">
        <v>48</v>
      </c>
      <c r="L1623">
        <v>5.31</v>
      </c>
      <c r="N1623" s="1"/>
      <c r="O1623" t="s">
        <v>57</v>
      </c>
      <c r="P1623">
        <v>8124.75</v>
      </c>
      <c r="Q1623" t="s">
        <v>66</v>
      </c>
      <c r="R1623" t="s">
        <v>59</v>
      </c>
      <c r="S1623" t="s">
        <v>79</v>
      </c>
      <c r="T1623" t="s">
        <v>85</v>
      </c>
      <c r="U1623" t="s">
        <v>49</v>
      </c>
      <c r="V1623" t="s">
        <v>49</v>
      </c>
      <c r="W1623" t="s">
        <v>57</v>
      </c>
      <c r="X1623">
        <f>YEAR(Table1[[#This Row],[BookingDate]])</f>
        <v>2025</v>
      </c>
      <c r="Y1623" t="str">
        <f>TEXT(Table1[[#This Row],[BookingDate]],"mmm")</f>
        <v>Jan</v>
      </c>
      <c r="Z1623" t="str">
        <f>TEXT(Table1[[#This Row],[BookingDate]],"mmm-yyy")</f>
        <v>Jan-2025</v>
      </c>
      <c r="AA1623" t="str">
        <f>IF(Table1[[#This Row],[ResolutionHours]]="","Pending",IF(Table1[[#This Row],[ResolutionHours]]&lt;=4,"0-4 Hours",IF(Table1[[#This Row],[ResolutionHours]]&lt;=8,"5-8 Hours",IF(Table1[[#This Row],[ResolutionHours]]&lt;=24,"9-24 Hours",IF(Table1[[#This Row],[ResolutionHours]]&lt;=48,"25-48 Hours","48+ Hours")))))</f>
        <v>Pending</v>
      </c>
      <c r="AB1623" t="str">
        <f>IF(Table1[[#This Row],[ResolutionHours]]="","",Table1[[#This Row],[ResolutionHours]]-Table1[[#This Row],[SLATargetHours]])</f>
        <v/>
      </c>
    </row>
    <row r="1624" spans="1:28" x14ac:dyDescent="0.25">
      <c r="A1624" t="s">
        <v>1456</v>
      </c>
      <c r="B1624" t="s">
        <v>1116</v>
      </c>
      <c r="C1624" s="1">
        <v>45683.861388888887</v>
      </c>
      <c r="D1624" t="s">
        <v>104</v>
      </c>
      <c r="E1624" t="s">
        <v>1131</v>
      </c>
      <c r="F1624" t="s">
        <v>38</v>
      </c>
      <c r="G1624" t="s">
        <v>1118</v>
      </c>
      <c r="H1624" t="s">
        <v>40</v>
      </c>
      <c r="I1624" t="s">
        <v>46</v>
      </c>
      <c r="J1624" t="s">
        <v>74</v>
      </c>
      <c r="K1624">
        <v>8</v>
      </c>
      <c r="L1624">
        <v>1.21</v>
      </c>
      <c r="M1624">
        <v>7.1</v>
      </c>
      <c r="N1624" s="1">
        <v>45684.157304062501</v>
      </c>
      <c r="O1624" t="s">
        <v>43</v>
      </c>
      <c r="P1624">
        <v>7.1</v>
      </c>
      <c r="Q1624" t="s">
        <v>58</v>
      </c>
      <c r="R1624" t="s">
        <v>114</v>
      </c>
      <c r="S1624" t="s">
        <v>79</v>
      </c>
      <c r="T1624" t="s">
        <v>61</v>
      </c>
      <c r="U1624" t="s">
        <v>49</v>
      </c>
      <c r="V1624" t="s">
        <v>49</v>
      </c>
      <c r="W1624" t="s">
        <v>43</v>
      </c>
      <c r="X1624">
        <f>YEAR(Table1[[#This Row],[BookingDate]])</f>
        <v>2025</v>
      </c>
      <c r="Y1624" t="str">
        <f>TEXT(Table1[[#This Row],[BookingDate]],"mmm")</f>
        <v>Jan</v>
      </c>
      <c r="Z1624" t="str">
        <f>TEXT(Table1[[#This Row],[BookingDate]],"mmm-yyy")</f>
        <v>Jan-2025</v>
      </c>
      <c r="AA1624" t="str">
        <f>IF(Table1[[#This Row],[ResolutionHours]]="","Pending",IF(Table1[[#This Row],[ResolutionHours]]&lt;=4,"0-4 Hours",IF(Table1[[#This Row],[ResolutionHours]]&lt;=8,"5-8 Hours",IF(Table1[[#This Row],[ResolutionHours]]&lt;=24,"9-24 Hours",IF(Table1[[#This Row],[ResolutionHours]]&lt;=48,"25-48 Hours","48+ Hours")))))</f>
        <v>5-8 Hours</v>
      </c>
      <c r="AB1624">
        <f>IF(Table1[[#This Row],[ResolutionHours]]="","",Table1[[#This Row],[ResolutionHours]]-Table1[[#This Row],[SLATargetHours]])</f>
        <v>-0.90000000000000036</v>
      </c>
    </row>
    <row r="1625" spans="1:28" x14ac:dyDescent="0.25">
      <c r="A1625" t="s">
        <v>720</v>
      </c>
      <c r="B1625" t="s">
        <v>35</v>
      </c>
      <c r="C1625" s="1">
        <v>45683.865717592591</v>
      </c>
      <c r="D1625" t="s">
        <v>51</v>
      </c>
      <c r="E1625" t="s">
        <v>81</v>
      </c>
      <c r="F1625" t="s">
        <v>38</v>
      </c>
      <c r="G1625" t="s">
        <v>39</v>
      </c>
      <c r="H1625" t="s">
        <v>54</v>
      </c>
      <c r="I1625" t="s">
        <v>55</v>
      </c>
      <c r="J1625" t="s">
        <v>132</v>
      </c>
      <c r="K1625">
        <v>24</v>
      </c>
      <c r="L1625">
        <v>1.46</v>
      </c>
      <c r="N1625" s="1"/>
      <c r="O1625" t="s">
        <v>57</v>
      </c>
      <c r="P1625">
        <v>8115.22</v>
      </c>
      <c r="Q1625" t="s">
        <v>58</v>
      </c>
      <c r="R1625" t="s">
        <v>59</v>
      </c>
      <c r="S1625" t="s">
        <v>96</v>
      </c>
      <c r="T1625" t="s">
        <v>61</v>
      </c>
      <c r="U1625" t="s">
        <v>49</v>
      </c>
      <c r="V1625" t="s">
        <v>49</v>
      </c>
      <c r="W1625" t="s">
        <v>57</v>
      </c>
      <c r="X1625">
        <f>YEAR(Table1[[#This Row],[BookingDate]])</f>
        <v>2025</v>
      </c>
      <c r="Y1625" t="str">
        <f>TEXT(Table1[[#This Row],[BookingDate]],"mmm")</f>
        <v>Jan</v>
      </c>
      <c r="Z1625" t="str">
        <f>TEXT(Table1[[#This Row],[BookingDate]],"mmm-yyy")</f>
        <v>Jan-2025</v>
      </c>
      <c r="AA1625" t="str">
        <f>IF(Table1[[#This Row],[ResolutionHours]]="","Pending",IF(Table1[[#This Row],[ResolutionHours]]&lt;=4,"0-4 Hours",IF(Table1[[#This Row],[ResolutionHours]]&lt;=8,"5-8 Hours",IF(Table1[[#This Row],[ResolutionHours]]&lt;=24,"9-24 Hours",IF(Table1[[#This Row],[ResolutionHours]]&lt;=48,"25-48 Hours","48+ Hours")))))</f>
        <v>Pending</v>
      </c>
      <c r="AB1625" t="str">
        <f>IF(Table1[[#This Row],[ResolutionHours]]="","",Table1[[#This Row],[ResolutionHours]]-Table1[[#This Row],[SLATargetHours]])</f>
        <v/>
      </c>
    </row>
    <row r="1626" spans="1:28" x14ac:dyDescent="0.25">
      <c r="A1626" t="s">
        <v>675</v>
      </c>
      <c r="B1626" t="s">
        <v>35</v>
      </c>
      <c r="C1626" s="1">
        <v>45684.191412037027</v>
      </c>
      <c r="D1626" t="s">
        <v>108</v>
      </c>
      <c r="E1626" t="s">
        <v>102</v>
      </c>
      <c r="F1626" t="s">
        <v>72</v>
      </c>
      <c r="G1626" t="s">
        <v>39</v>
      </c>
      <c r="H1626" t="s">
        <v>40</v>
      </c>
      <c r="I1626" t="s">
        <v>46</v>
      </c>
      <c r="J1626" t="s">
        <v>91</v>
      </c>
      <c r="K1626">
        <v>4</v>
      </c>
      <c r="L1626">
        <v>0.12</v>
      </c>
      <c r="M1626">
        <v>1.4</v>
      </c>
      <c r="N1626" s="1">
        <v>45684.249828842592</v>
      </c>
      <c r="O1626" t="s">
        <v>43</v>
      </c>
      <c r="P1626">
        <v>1.4</v>
      </c>
      <c r="Q1626" t="s">
        <v>111</v>
      </c>
      <c r="R1626" t="s">
        <v>45</v>
      </c>
      <c r="S1626" t="s">
        <v>46</v>
      </c>
      <c r="T1626" t="s">
        <v>121</v>
      </c>
      <c r="U1626" t="s">
        <v>49</v>
      </c>
      <c r="V1626" t="s">
        <v>49</v>
      </c>
      <c r="W1626" t="s">
        <v>43</v>
      </c>
      <c r="X1626">
        <f>YEAR(Table1[[#This Row],[BookingDate]])</f>
        <v>2025</v>
      </c>
      <c r="Y1626" t="str">
        <f>TEXT(Table1[[#This Row],[BookingDate]],"mmm")</f>
        <v>Jan</v>
      </c>
      <c r="Z1626" t="str">
        <f>TEXT(Table1[[#This Row],[BookingDate]],"mmm-yyy")</f>
        <v>Jan-2025</v>
      </c>
      <c r="AA1626" t="str">
        <f>IF(Table1[[#This Row],[ResolutionHours]]="","Pending",IF(Table1[[#This Row],[ResolutionHours]]&lt;=4,"0-4 Hours",IF(Table1[[#This Row],[ResolutionHours]]&lt;=8,"5-8 Hours",IF(Table1[[#This Row],[ResolutionHours]]&lt;=24,"9-24 Hours",IF(Table1[[#This Row],[ResolutionHours]]&lt;=48,"25-48 Hours","48+ Hours")))))</f>
        <v>0-4 Hours</v>
      </c>
      <c r="AB1626">
        <f>IF(Table1[[#This Row],[ResolutionHours]]="","",Table1[[#This Row],[ResolutionHours]]-Table1[[#This Row],[SLATargetHours]])</f>
        <v>-2.6</v>
      </c>
    </row>
    <row r="1627" spans="1:28" x14ac:dyDescent="0.25">
      <c r="A1627" t="s">
        <v>2753</v>
      </c>
      <c r="B1627" t="s">
        <v>2126</v>
      </c>
      <c r="C1627" s="1">
        <v>45684.471215277779</v>
      </c>
      <c r="D1627" t="s">
        <v>87</v>
      </c>
      <c r="E1627" t="s">
        <v>2136</v>
      </c>
      <c r="F1627" t="s">
        <v>72</v>
      </c>
      <c r="G1627" t="s">
        <v>2128</v>
      </c>
      <c r="H1627" t="s">
        <v>136</v>
      </c>
      <c r="I1627" t="s">
        <v>82</v>
      </c>
      <c r="J1627" t="s">
        <v>118</v>
      </c>
      <c r="K1627">
        <v>72</v>
      </c>
      <c r="L1627">
        <v>7.93</v>
      </c>
      <c r="N1627" s="1"/>
      <c r="O1627" t="s">
        <v>57</v>
      </c>
      <c r="P1627">
        <v>8100.69</v>
      </c>
      <c r="Q1627" t="s">
        <v>44</v>
      </c>
      <c r="R1627" t="s">
        <v>92</v>
      </c>
      <c r="S1627" t="s">
        <v>96</v>
      </c>
      <c r="T1627" t="s">
        <v>69</v>
      </c>
      <c r="U1627" t="s">
        <v>49</v>
      </c>
      <c r="V1627" t="s">
        <v>49</v>
      </c>
      <c r="W1627" t="s">
        <v>57</v>
      </c>
      <c r="X1627">
        <f>YEAR(Table1[[#This Row],[BookingDate]])</f>
        <v>2025</v>
      </c>
      <c r="Y1627" t="str">
        <f>TEXT(Table1[[#This Row],[BookingDate]],"mmm")</f>
        <v>Jan</v>
      </c>
      <c r="Z1627" t="str">
        <f>TEXT(Table1[[#This Row],[BookingDate]],"mmm-yyy")</f>
        <v>Jan-2025</v>
      </c>
      <c r="AA1627" t="str">
        <f>IF(Table1[[#This Row],[ResolutionHours]]="","Pending",IF(Table1[[#This Row],[ResolutionHours]]&lt;=4,"0-4 Hours",IF(Table1[[#This Row],[ResolutionHours]]&lt;=8,"5-8 Hours",IF(Table1[[#This Row],[ResolutionHours]]&lt;=24,"9-24 Hours",IF(Table1[[#This Row],[ResolutionHours]]&lt;=48,"25-48 Hours","48+ Hours")))))</f>
        <v>Pending</v>
      </c>
      <c r="AB1627" t="str">
        <f>IF(Table1[[#This Row],[ResolutionHours]]="","",Table1[[#This Row],[ResolutionHours]]-Table1[[#This Row],[SLATargetHours]])</f>
        <v/>
      </c>
    </row>
    <row r="1628" spans="1:28" x14ac:dyDescent="0.25">
      <c r="A1628" t="s">
        <v>2643</v>
      </c>
      <c r="B1628" t="s">
        <v>2126</v>
      </c>
      <c r="C1628" s="1">
        <v>45684.812291666669</v>
      </c>
      <c r="D1628" t="s">
        <v>36</v>
      </c>
      <c r="E1628" t="s">
        <v>2153</v>
      </c>
      <c r="F1628" t="s">
        <v>72</v>
      </c>
      <c r="G1628" t="s">
        <v>2128</v>
      </c>
      <c r="H1628" t="s">
        <v>109</v>
      </c>
      <c r="I1628" t="s">
        <v>41</v>
      </c>
      <c r="J1628" t="s">
        <v>132</v>
      </c>
      <c r="K1628">
        <v>48</v>
      </c>
      <c r="L1628">
        <v>5.58</v>
      </c>
      <c r="M1628">
        <v>14.74</v>
      </c>
      <c r="N1628" s="1">
        <v>45685.426292951393</v>
      </c>
      <c r="O1628" t="s">
        <v>43</v>
      </c>
      <c r="P1628">
        <v>14.74</v>
      </c>
      <c r="Q1628" t="s">
        <v>44</v>
      </c>
      <c r="R1628" t="s">
        <v>67</v>
      </c>
      <c r="S1628" t="s">
        <v>60</v>
      </c>
      <c r="T1628" t="s">
        <v>100</v>
      </c>
      <c r="U1628" t="s">
        <v>49</v>
      </c>
      <c r="V1628" t="s">
        <v>49</v>
      </c>
      <c r="W1628" t="s">
        <v>43</v>
      </c>
      <c r="X1628">
        <f>YEAR(Table1[[#This Row],[BookingDate]])</f>
        <v>2025</v>
      </c>
      <c r="Y1628" t="str">
        <f>TEXT(Table1[[#This Row],[BookingDate]],"mmm")</f>
        <v>Jan</v>
      </c>
      <c r="Z1628" t="str">
        <f>TEXT(Table1[[#This Row],[BookingDate]],"mmm-yyy")</f>
        <v>Jan-2025</v>
      </c>
      <c r="AA1628" t="str">
        <f>IF(Table1[[#This Row],[ResolutionHours]]="","Pending",IF(Table1[[#This Row],[ResolutionHours]]&lt;=4,"0-4 Hours",IF(Table1[[#This Row],[ResolutionHours]]&lt;=8,"5-8 Hours",IF(Table1[[#This Row],[ResolutionHours]]&lt;=24,"9-24 Hours",IF(Table1[[#This Row],[ResolutionHours]]&lt;=48,"25-48 Hours","48+ Hours")))))</f>
        <v>9-24 Hours</v>
      </c>
      <c r="AB1628">
        <f>IF(Table1[[#This Row],[ResolutionHours]]="","",Table1[[#This Row],[ResolutionHours]]-Table1[[#This Row],[SLATargetHours]])</f>
        <v>-33.26</v>
      </c>
    </row>
    <row r="1629" spans="1:28" x14ac:dyDescent="0.25">
      <c r="A1629" t="s">
        <v>1045</v>
      </c>
      <c r="B1629" t="s">
        <v>35</v>
      </c>
      <c r="C1629" s="1">
        <v>45684.946956018517</v>
      </c>
      <c r="D1629" t="s">
        <v>36</v>
      </c>
      <c r="E1629" t="s">
        <v>102</v>
      </c>
      <c r="F1629" t="s">
        <v>130</v>
      </c>
      <c r="G1629" t="s">
        <v>39</v>
      </c>
      <c r="H1629" t="s">
        <v>54</v>
      </c>
      <c r="I1629" t="s">
        <v>64</v>
      </c>
      <c r="J1629" t="s">
        <v>113</v>
      </c>
      <c r="K1629">
        <v>48</v>
      </c>
      <c r="L1629">
        <v>4.07</v>
      </c>
      <c r="N1629" s="1"/>
      <c r="O1629" t="s">
        <v>57</v>
      </c>
      <c r="P1629">
        <v>8089.27</v>
      </c>
      <c r="Q1629" t="s">
        <v>58</v>
      </c>
      <c r="R1629" t="s">
        <v>59</v>
      </c>
      <c r="S1629" t="s">
        <v>60</v>
      </c>
      <c r="T1629" t="s">
        <v>100</v>
      </c>
      <c r="U1629" t="s">
        <v>49</v>
      </c>
      <c r="V1629" t="s">
        <v>49</v>
      </c>
      <c r="W1629" t="s">
        <v>57</v>
      </c>
      <c r="X1629">
        <f>YEAR(Table1[[#This Row],[BookingDate]])</f>
        <v>2025</v>
      </c>
      <c r="Y1629" t="str">
        <f>TEXT(Table1[[#This Row],[BookingDate]],"mmm")</f>
        <v>Jan</v>
      </c>
      <c r="Z1629" t="str">
        <f>TEXT(Table1[[#This Row],[BookingDate]],"mmm-yyy")</f>
        <v>Jan-2025</v>
      </c>
      <c r="AA1629" t="str">
        <f>IF(Table1[[#This Row],[ResolutionHours]]="","Pending",IF(Table1[[#This Row],[ResolutionHours]]&lt;=4,"0-4 Hours",IF(Table1[[#This Row],[ResolutionHours]]&lt;=8,"5-8 Hours",IF(Table1[[#This Row],[ResolutionHours]]&lt;=24,"9-24 Hours",IF(Table1[[#This Row],[ResolutionHours]]&lt;=48,"25-48 Hours","48+ Hours")))))</f>
        <v>Pending</v>
      </c>
      <c r="AB1629" t="str">
        <f>IF(Table1[[#This Row],[ResolutionHours]]="","",Table1[[#This Row],[ResolutionHours]]-Table1[[#This Row],[SLATargetHours]])</f>
        <v/>
      </c>
    </row>
    <row r="1630" spans="1:28" x14ac:dyDescent="0.25">
      <c r="A1630" t="s">
        <v>1115</v>
      </c>
      <c r="B1630" t="s">
        <v>1116</v>
      </c>
      <c r="C1630" s="1">
        <v>45685.109039351853</v>
      </c>
      <c r="D1630" t="s">
        <v>36</v>
      </c>
      <c r="E1630" t="s">
        <v>1117</v>
      </c>
      <c r="F1630" t="s">
        <v>53</v>
      </c>
      <c r="G1630" t="s">
        <v>1118</v>
      </c>
      <c r="H1630" t="s">
        <v>40</v>
      </c>
      <c r="I1630" t="s">
        <v>46</v>
      </c>
      <c r="J1630" t="s">
        <v>106</v>
      </c>
      <c r="K1630">
        <v>48</v>
      </c>
      <c r="L1630">
        <v>6.99</v>
      </c>
      <c r="M1630">
        <v>22.6</v>
      </c>
      <c r="N1630" s="1">
        <v>45686.050890069448</v>
      </c>
      <c r="O1630" t="s">
        <v>43</v>
      </c>
      <c r="P1630">
        <v>22.6</v>
      </c>
      <c r="Q1630" t="s">
        <v>44</v>
      </c>
      <c r="R1630" t="s">
        <v>114</v>
      </c>
      <c r="S1630" t="s">
        <v>68</v>
      </c>
      <c r="T1630" t="s">
        <v>75</v>
      </c>
      <c r="U1630" t="s">
        <v>48</v>
      </c>
      <c r="V1630" t="s">
        <v>49</v>
      </c>
      <c r="W1630" t="s">
        <v>43</v>
      </c>
      <c r="X1630">
        <f>YEAR(Table1[[#This Row],[BookingDate]])</f>
        <v>2025</v>
      </c>
      <c r="Y1630" t="str">
        <f>TEXT(Table1[[#This Row],[BookingDate]],"mmm")</f>
        <v>Jan</v>
      </c>
      <c r="Z1630" t="str">
        <f>TEXT(Table1[[#This Row],[BookingDate]],"mmm-yyy")</f>
        <v>Jan-2025</v>
      </c>
      <c r="AA1630" t="str">
        <f>IF(Table1[[#This Row],[ResolutionHours]]="","Pending",IF(Table1[[#This Row],[ResolutionHours]]&lt;=4,"0-4 Hours",IF(Table1[[#This Row],[ResolutionHours]]&lt;=8,"5-8 Hours",IF(Table1[[#This Row],[ResolutionHours]]&lt;=24,"9-24 Hours",IF(Table1[[#This Row],[ResolutionHours]]&lt;=48,"25-48 Hours","48+ Hours")))))</f>
        <v>9-24 Hours</v>
      </c>
      <c r="AB1630">
        <f>IF(Table1[[#This Row],[ResolutionHours]]="","",Table1[[#This Row],[ResolutionHours]]-Table1[[#This Row],[SLATargetHours]])</f>
        <v>-25.4</v>
      </c>
    </row>
    <row r="1631" spans="1:28" x14ac:dyDescent="0.25">
      <c r="A1631" t="s">
        <v>2103</v>
      </c>
      <c r="B1631" t="s">
        <v>1116</v>
      </c>
      <c r="C1631" s="1">
        <v>45685.479814814818</v>
      </c>
      <c r="D1631" t="s">
        <v>51</v>
      </c>
      <c r="E1631" t="s">
        <v>1131</v>
      </c>
      <c r="F1631" t="s">
        <v>72</v>
      </c>
      <c r="G1631" t="s">
        <v>1118</v>
      </c>
      <c r="H1631" t="s">
        <v>40</v>
      </c>
      <c r="I1631" t="s">
        <v>46</v>
      </c>
      <c r="J1631" t="s">
        <v>157</v>
      </c>
      <c r="K1631">
        <v>24</v>
      </c>
      <c r="L1631">
        <v>2.56</v>
      </c>
      <c r="M1631">
        <v>14.46</v>
      </c>
      <c r="N1631" s="1">
        <v>45686.082312893523</v>
      </c>
      <c r="O1631" t="s">
        <v>43</v>
      </c>
      <c r="P1631">
        <v>14.46</v>
      </c>
      <c r="Q1631" t="s">
        <v>44</v>
      </c>
      <c r="R1631" t="s">
        <v>59</v>
      </c>
      <c r="S1631" t="s">
        <v>96</v>
      </c>
      <c r="T1631" t="s">
        <v>121</v>
      </c>
      <c r="U1631" t="s">
        <v>49</v>
      </c>
      <c r="V1631" t="s">
        <v>49</v>
      </c>
      <c r="W1631" t="s">
        <v>43</v>
      </c>
      <c r="X1631">
        <f>YEAR(Table1[[#This Row],[BookingDate]])</f>
        <v>2025</v>
      </c>
      <c r="Y1631" t="str">
        <f>TEXT(Table1[[#This Row],[BookingDate]],"mmm")</f>
        <v>Jan</v>
      </c>
      <c r="Z1631" t="str">
        <f>TEXT(Table1[[#This Row],[BookingDate]],"mmm-yyy")</f>
        <v>Jan-2025</v>
      </c>
      <c r="AA1631" t="str">
        <f>IF(Table1[[#This Row],[ResolutionHours]]="","Pending",IF(Table1[[#This Row],[ResolutionHours]]&lt;=4,"0-4 Hours",IF(Table1[[#This Row],[ResolutionHours]]&lt;=8,"5-8 Hours",IF(Table1[[#This Row],[ResolutionHours]]&lt;=24,"9-24 Hours",IF(Table1[[#This Row],[ResolutionHours]]&lt;=48,"25-48 Hours","48+ Hours")))))</f>
        <v>9-24 Hours</v>
      </c>
      <c r="AB1631">
        <f>IF(Table1[[#This Row],[ResolutionHours]]="","",Table1[[#This Row],[ResolutionHours]]-Table1[[#This Row],[SLATargetHours]])</f>
        <v>-9.5399999999999991</v>
      </c>
    </row>
    <row r="1632" spans="1:28" x14ac:dyDescent="0.25">
      <c r="A1632" t="s">
        <v>2469</v>
      </c>
      <c r="B1632" t="s">
        <v>2126</v>
      </c>
      <c r="C1632" s="1">
        <v>45685.866539351853</v>
      </c>
      <c r="D1632" t="s">
        <v>36</v>
      </c>
      <c r="E1632" t="s">
        <v>2130</v>
      </c>
      <c r="F1632" t="s">
        <v>90</v>
      </c>
      <c r="G1632" t="s">
        <v>2128</v>
      </c>
      <c r="H1632" t="s">
        <v>40</v>
      </c>
      <c r="I1632" t="s">
        <v>46</v>
      </c>
      <c r="J1632" t="s">
        <v>65</v>
      </c>
      <c r="K1632">
        <v>48</v>
      </c>
      <c r="L1632">
        <v>2.58</v>
      </c>
      <c r="M1632">
        <v>15.18</v>
      </c>
      <c r="N1632" s="1">
        <v>45686.499139548607</v>
      </c>
      <c r="O1632" t="s">
        <v>43</v>
      </c>
      <c r="P1632">
        <v>15.18</v>
      </c>
      <c r="Q1632" t="s">
        <v>44</v>
      </c>
      <c r="R1632" t="s">
        <v>92</v>
      </c>
      <c r="S1632" t="s">
        <v>60</v>
      </c>
      <c r="T1632" t="s">
        <v>121</v>
      </c>
      <c r="U1632" t="s">
        <v>49</v>
      </c>
      <c r="V1632" t="s">
        <v>49</v>
      </c>
      <c r="W1632" t="s">
        <v>43</v>
      </c>
      <c r="X1632">
        <f>YEAR(Table1[[#This Row],[BookingDate]])</f>
        <v>2025</v>
      </c>
      <c r="Y1632" t="str">
        <f>TEXT(Table1[[#This Row],[BookingDate]],"mmm")</f>
        <v>Jan</v>
      </c>
      <c r="Z1632" t="str">
        <f>TEXT(Table1[[#This Row],[BookingDate]],"mmm-yyy")</f>
        <v>Jan-2025</v>
      </c>
      <c r="AA1632" t="str">
        <f>IF(Table1[[#This Row],[ResolutionHours]]="","Pending",IF(Table1[[#This Row],[ResolutionHours]]&lt;=4,"0-4 Hours",IF(Table1[[#This Row],[ResolutionHours]]&lt;=8,"5-8 Hours",IF(Table1[[#This Row],[ResolutionHours]]&lt;=24,"9-24 Hours",IF(Table1[[#This Row],[ResolutionHours]]&lt;=48,"25-48 Hours","48+ Hours")))))</f>
        <v>9-24 Hours</v>
      </c>
      <c r="AB1632">
        <f>IF(Table1[[#This Row],[ResolutionHours]]="","",Table1[[#This Row],[ResolutionHours]]-Table1[[#This Row],[SLATargetHours]])</f>
        <v>-32.82</v>
      </c>
    </row>
    <row r="1633" spans="1:28" x14ac:dyDescent="0.25">
      <c r="A1633" t="s">
        <v>2352</v>
      </c>
      <c r="B1633" t="s">
        <v>2126</v>
      </c>
      <c r="C1633" s="1">
        <v>45686.232256944437</v>
      </c>
      <c r="D1633" t="s">
        <v>108</v>
      </c>
      <c r="E1633" t="s">
        <v>2138</v>
      </c>
      <c r="F1633" t="s">
        <v>126</v>
      </c>
      <c r="G1633" t="s">
        <v>2128</v>
      </c>
      <c r="H1633" t="s">
        <v>109</v>
      </c>
      <c r="I1633" t="s">
        <v>73</v>
      </c>
      <c r="J1633" t="s">
        <v>106</v>
      </c>
      <c r="K1633">
        <v>4</v>
      </c>
      <c r="L1633">
        <v>0.11</v>
      </c>
      <c r="M1633">
        <v>1.68</v>
      </c>
      <c r="N1633" s="1">
        <v>45686.302305358797</v>
      </c>
      <c r="O1633" t="s">
        <v>43</v>
      </c>
      <c r="P1633">
        <v>1.68</v>
      </c>
      <c r="Q1633" t="s">
        <v>111</v>
      </c>
      <c r="R1633" t="s">
        <v>67</v>
      </c>
      <c r="S1633" t="s">
        <v>60</v>
      </c>
      <c r="T1633" t="s">
        <v>61</v>
      </c>
      <c r="U1633" t="s">
        <v>49</v>
      </c>
      <c r="V1633" t="s">
        <v>48</v>
      </c>
      <c r="W1633" t="s">
        <v>43</v>
      </c>
      <c r="X1633">
        <f>YEAR(Table1[[#This Row],[BookingDate]])</f>
        <v>2025</v>
      </c>
      <c r="Y1633" t="str">
        <f>TEXT(Table1[[#This Row],[BookingDate]],"mmm")</f>
        <v>Jan</v>
      </c>
      <c r="Z1633" t="str">
        <f>TEXT(Table1[[#This Row],[BookingDate]],"mmm-yyy")</f>
        <v>Jan-2025</v>
      </c>
      <c r="AA1633" t="str">
        <f>IF(Table1[[#This Row],[ResolutionHours]]="","Pending",IF(Table1[[#This Row],[ResolutionHours]]&lt;=4,"0-4 Hours",IF(Table1[[#This Row],[ResolutionHours]]&lt;=8,"5-8 Hours",IF(Table1[[#This Row],[ResolutionHours]]&lt;=24,"9-24 Hours",IF(Table1[[#This Row],[ResolutionHours]]&lt;=48,"25-48 Hours","48+ Hours")))))</f>
        <v>0-4 Hours</v>
      </c>
      <c r="AB1633">
        <f>IF(Table1[[#This Row],[ResolutionHours]]="","",Table1[[#This Row],[ResolutionHours]]-Table1[[#This Row],[SLATargetHours]])</f>
        <v>-2.3200000000000003</v>
      </c>
    </row>
    <row r="1634" spans="1:28" x14ac:dyDescent="0.25">
      <c r="A1634" t="s">
        <v>2747</v>
      </c>
      <c r="B1634" t="s">
        <v>2126</v>
      </c>
      <c r="C1634" s="1">
        <v>45686.24150462963</v>
      </c>
      <c r="D1634" t="s">
        <v>36</v>
      </c>
      <c r="E1634" t="s">
        <v>2163</v>
      </c>
      <c r="F1634" t="s">
        <v>72</v>
      </c>
      <c r="G1634" t="s">
        <v>2128</v>
      </c>
      <c r="H1634" t="s">
        <v>109</v>
      </c>
      <c r="I1634" t="s">
        <v>82</v>
      </c>
      <c r="J1634" t="s">
        <v>110</v>
      </c>
      <c r="K1634">
        <v>48</v>
      </c>
      <c r="L1634">
        <v>4.3600000000000003</v>
      </c>
      <c r="M1634">
        <v>13.32</v>
      </c>
      <c r="N1634" s="1">
        <v>45686.796672083343</v>
      </c>
      <c r="O1634" t="s">
        <v>43</v>
      </c>
      <c r="P1634">
        <v>13.32</v>
      </c>
      <c r="Q1634" t="s">
        <v>44</v>
      </c>
      <c r="R1634" t="s">
        <v>92</v>
      </c>
      <c r="S1634" t="s">
        <v>46</v>
      </c>
      <c r="T1634" t="s">
        <v>121</v>
      </c>
      <c r="U1634" t="s">
        <v>49</v>
      </c>
      <c r="V1634" t="s">
        <v>49</v>
      </c>
      <c r="W1634" t="s">
        <v>43</v>
      </c>
      <c r="X1634">
        <f>YEAR(Table1[[#This Row],[BookingDate]])</f>
        <v>2025</v>
      </c>
      <c r="Y1634" t="str">
        <f>TEXT(Table1[[#This Row],[BookingDate]],"mmm")</f>
        <v>Jan</v>
      </c>
      <c r="Z1634" t="str">
        <f>TEXT(Table1[[#This Row],[BookingDate]],"mmm-yyy")</f>
        <v>Jan-2025</v>
      </c>
      <c r="AA1634" t="str">
        <f>IF(Table1[[#This Row],[ResolutionHours]]="","Pending",IF(Table1[[#This Row],[ResolutionHours]]&lt;=4,"0-4 Hours",IF(Table1[[#This Row],[ResolutionHours]]&lt;=8,"5-8 Hours",IF(Table1[[#This Row],[ResolutionHours]]&lt;=24,"9-24 Hours",IF(Table1[[#This Row],[ResolutionHours]]&lt;=48,"25-48 Hours","48+ Hours")))))</f>
        <v>9-24 Hours</v>
      </c>
      <c r="AB1634">
        <f>IF(Table1[[#This Row],[ResolutionHours]]="","",Table1[[#This Row],[ResolutionHours]]-Table1[[#This Row],[SLATargetHours]])</f>
        <v>-34.68</v>
      </c>
    </row>
    <row r="1635" spans="1:28" x14ac:dyDescent="0.25">
      <c r="A1635" t="s">
        <v>1663</v>
      </c>
      <c r="B1635" t="s">
        <v>1116</v>
      </c>
      <c r="C1635" s="1">
        <v>45686.436203703714</v>
      </c>
      <c r="D1635" t="s">
        <v>36</v>
      </c>
      <c r="E1635" t="s">
        <v>1140</v>
      </c>
      <c r="F1635" t="s">
        <v>38</v>
      </c>
      <c r="G1635" t="s">
        <v>1118</v>
      </c>
      <c r="H1635" t="s">
        <v>40</v>
      </c>
      <c r="I1635" t="s">
        <v>41</v>
      </c>
      <c r="J1635" t="s">
        <v>99</v>
      </c>
      <c r="K1635">
        <v>48</v>
      </c>
      <c r="L1635">
        <v>5.12</v>
      </c>
      <c r="M1635">
        <v>14.35</v>
      </c>
      <c r="N1635" s="1">
        <v>45687.03415728009</v>
      </c>
      <c r="O1635" t="s">
        <v>43</v>
      </c>
      <c r="P1635">
        <v>14.35</v>
      </c>
      <c r="Q1635" t="s">
        <v>58</v>
      </c>
      <c r="R1635" t="s">
        <v>92</v>
      </c>
      <c r="S1635" t="s">
        <v>46</v>
      </c>
      <c r="T1635" t="s">
        <v>97</v>
      </c>
      <c r="U1635" t="s">
        <v>49</v>
      </c>
      <c r="V1635" t="s">
        <v>49</v>
      </c>
      <c r="W1635" t="s">
        <v>43</v>
      </c>
      <c r="X1635">
        <f>YEAR(Table1[[#This Row],[BookingDate]])</f>
        <v>2025</v>
      </c>
      <c r="Y1635" t="str">
        <f>TEXT(Table1[[#This Row],[BookingDate]],"mmm")</f>
        <v>Jan</v>
      </c>
      <c r="Z1635" t="str">
        <f>TEXT(Table1[[#This Row],[BookingDate]],"mmm-yyy")</f>
        <v>Jan-2025</v>
      </c>
      <c r="AA1635" t="str">
        <f>IF(Table1[[#This Row],[ResolutionHours]]="","Pending",IF(Table1[[#This Row],[ResolutionHours]]&lt;=4,"0-4 Hours",IF(Table1[[#This Row],[ResolutionHours]]&lt;=8,"5-8 Hours",IF(Table1[[#This Row],[ResolutionHours]]&lt;=24,"9-24 Hours",IF(Table1[[#This Row],[ResolutionHours]]&lt;=48,"25-48 Hours","48+ Hours")))))</f>
        <v>9-24 Hours</v>
      </c>
      <c r="AB1635">
        <f>IF(Table1[[#This Row],[ResolutionHours]]="","",Table1[[#This Row],[ResolutionHours]]-Table1[[#This Row],[SLATargetHours]])</f>
        <v>-33.65</v>
      </c>
    </row>
    <row r="1636" spans="1:28" x14ac:dyDescent="0.25">
      <c r="A1636" t="s">
        <v>991</v>
      </c>
      <c r="B1636" t="s">
        <v>35</v>
      </c>
      <c r="C1636" s="1">
        <v>45686.622071759259</v>
      </c>
      <c r="D1636" t="s">
        <v>87</v>
      </c>
      <c r="E1636" t="s">
        <v>37</v>
      </c>
      <c r="F1636" t="s">
        <v>95</v>
      </c>
      <c r="G1636" t="s">
        <v>39</v>
      </c>
      <c r="H1636" t="s">
        <v>54</v>
      </c>
      <c r="I1636" t="s">
        <v>73</v>
      </c>
      <c r="J1636" t="s">
        <v>74</v>
      </c>
      <c r="K1636">
        <v>72</v>
      </c>
      <c r="L1636">
        <v>0.21</v>
      </c>
      <c r="N1636" s="1"/>
      <c r="O1636" t="s">
        <v>57</v>
      </c>
      <c r="P1636">
        <v>8049.07</v>
      </c>
      <c r="Q1636" t="s">
        <v>58</v>
      </c>
      <c r="R1636" t="s">
        <v>114</v>
      </c>
      <c r="S1636" t="s">
        <v>46</v>
      </c>
      <c r="T1636" t="s">
        <v>69</v>
      </c>
      <c r="U1636" t="s">
        <v>49</v>
      </c>
      <c r="V1636" t="s">
        <v>49</v>
      </c>
      <c r="W1636" t="s">
        <v>57</v>
      </c>
      <c r="X1636">
        <f>YEAR(Table1[[#This Row],[BookingDate]])</f>
        <v>2025</v>
      </c>
      <c r="Y1636" t="str">
        <f>TEXT(Table1[[#This Row],[BookingDate]],"mmm")</f>
        <v>Jan</v>
      </c>
      <c r="Z1636" t="str">
        <f>TEXT(Table1[[#This Row],[BookingDate]],"mmm-yyy")</f>
        <v>Jan-2025</v>
      </c>
      <c r="AA1636" t="str">
        <f>IF(Table1[[#This Row],[ResolutionHours]]="","Pending",IF(Table1[[#This Row],[ResolutionHours]]&lt;=4,"0-4 Hours",IF(Table1[[#This Row],[ResolutionHours]]&lt;=8,"5-8 Hours",IF(Table1[[#This Row],[ResolutionHours]]&lt;=24,"9-24 Hours",IF(Table1[[#This Row],[ResolutionHours]]&lt;=48,"25-48 Hours","48+ Hours")))))</f>
        <v>Pending</v>
      </c>
      <c r="AB1636" t="str">
        <f>IF(Table1[[#This Row],[ResolutionHours]]="","",Table1[[#This Row],[ResolutionHours]]-Table1[[#This Row],[SLATargetHours]])</f>
        <v/>
      </c>
    </row>
    <row r="1637" spans="1:28" x14ac:dyDescent="0.25">
      <c r="A1637" t="s">
        <v>1454</v>
      </c>
      <c r="B1637" t="s">
        <v>1116</v>
      </c>
      <c r="C1637" s="1">
        <v>45686.678599537037</v>
      </c>
      <c r="D1637" t="s">
        <v>51</v>
      </c>
      <c r="E1637" t="s">
        <v>1117</v>
      </c>
      <c r="F1637" t="s">
        <v>126</v>
      </c>
      <c r="G1637" t="s">
        <v>1118</v>
      </c>
      <c r="H1637" t="s">
        <v>54</v>
      </c>
      <c r="I1637" t="s">
        <v>82</v>
      </c>
      <c r="J1637" t="s">
        <v>152</v>
      </c>
      <c r="K1637">
        <v>24</v>
      </c>
      <c r="L1637">
        <v>0.3</v>
      </c>
      <c r="N1637" s="1"/>
      <c r="O1637" t="s">
        <v>57</v>
      </c>
      <c r="P1637">
        <v>8047.71</v>
      </c>
      <c r="Q1637" t="s">
        <v>58</v>
      </c>
      <c r="R1637" t="s">
        <v>67</v>
      </c>
      <c r="S1637" t="s">
        <v>46</v>
      </c>
      <c r="T1637" t="s">
        <v>115</v>
      </c>
      <c r="U1637" t="s">
        <v>49</v>
      </c>
      <c r="V1637" t="s">
        <v>49</v>
      </c>
      <c r="W1637" t="s">
        <v>57</v>
      </c>
      <c r="X1637">
        <f>YEAR(Table1[[#This Row],[BookingDate]])</f>
        <v>2025</v>
      </c>
      <c r="Y1637" t="str">
        <f>TEXT(Table1[[#This Row],[BookingDate]],"mmm")</f>
        <v>Jan</v>
      </c>
      <c r="Z1637" t="str">
        <f>TEXT(Table1[[#This Row],[BookingDate]],"mmm-yyy")</f>
        <v>Jan-2025</v>
      </c>
      <c r="AA1637" t="str">
        <f>IF(Table1[[#This Row],[ResolutionHours]]="","Pending",IF(Table1[[#This Row],[ResolutionHours]]&lt;=4,"0-4 Hours",IF(Table1[[#This Row],[ResolutionHours]]&lt;=8,"5-8 Hours",IF(Table1[[#This Row],[ResolutionHours]]&lt;=24,"9-24 Hours",IF(Table1[[#This Row],[ResolutionHours]]&lt;=48,"25-48 Hours","48+ Hours")))))</f>
        <v>Pending</v>
      </c>
      <c r="AB1637" t="str">
        <f>IF(Table1[[#This Row],[ResolutionHours]]="","",Table1[[#This Row],[ResolutionHours]]-Table1[[#This Row],[SLATargetHours]])</f>
        <v/>
      </c>
    </row>
    <row r="1638" spans="1:28" x14ac:dyDescent="0.25">
      <c r="A1638" t="s">
        <v>2857</v>
      </c>
      <c r="B1638" t="s">
        <v>2126</v>
      </c>
      <c r="C1638" s="1">
        <v>45686.716527777768</v>
      </c>
      <c r="D1638" t="s">
        <v>36</v>
      </c>
      <c r="E1638" t="s">
        <v>2153</v>
      </c>
      <c r="F1638" t="s">
        <v>53</v>
      </c>
      <c r="G1638" t="s">
        <v>2128</v>
      </c>
      <c r="H1638" t="s">
        <v>40</v>
      </c>
      <c r="I1638" t="s">
        <v>82</v>
      </c>
      <c r="J1638" t="s">
        <v>157</v>
      </c>
      <c r="K1638">
        <v>48</v>
      </c>
      <c r="L1638">
        <v>1.55</v>
      </c>
      <c r="M1638">
        <v>30.38</v>
      </c>
      <c r="N1638" s="1">
        <v>45687.982171990741</v>
      </c>
      <c r="O1638" t="s">
        <v>43</v>
      </c>
      <c r="P1638">
        <v>30.38</v>
      </c>
      <c r="Q1638" t="s">
        <v>58</v>
      </c>
      <c r="R1638" t="s">
        <v>59</v>
      </c>
      <c r="S1638" t="s">
        <v>79</v>
      </c>
      <c r="T1638" t="s">
        <v>97</v>
      </c>
      <c r="U1638" t="s">
        <v>49</v>
      </c>
      <c r="V1638" t="s">
        <v>49</v>
      </c>
      <c r="W1638" t="s">
        <v>43</v>
      </c>
      <c r="X1638">
        <f>YEAR(Table1[[#This Row],[BookingDate]])</f>
        <v>2025</v>
      </c>
      <c r="Y1638" t="str">
        <f>TEXT(Table1[[#This Row],[BookingDate]],"mmm")</f>
        <v>Jan</v>
      </c>
      <c r="Z1638" t="str">
        <f>TEXT(Table1[[#This Row],[BookingDate]],"mmm-yyy")</f>
        <v>Jan-2025</v>
      </c>
      <c r="AA1638" t="str">
        <f>IF(Table1[[#This Row],[ResolutionHours]]="","Pending",IF(Table1[[#This Row],[ResolutionHours]]&lt;=4,"0-4 Hours",IF(Table1[[#This Row],[ResolutionHours]]&lt;=8,"5-8 Hours",IF(Table1[[#This Row],[ResolutionHours]]&lt;=24,"9-24 Hours",IF(Table1[[#This Row],[ResolutionHours]]&lt;=48,"25-48 Hours","48+ Hours")))))</f>
        <v>25-48 Hours</v>
      </c>
      <c r="AB1638">
        <f>IF(Table1[[#This Row],[ResolutionHours]]="","",Table1[[#This Row],[ResolutionHours]]-Table1[[#This Row],[SLATargetHours]])</f>
        <v>-17.62</v>
      </c>
    </row>
    <row r="1639" spans="1:28" x14ac:dyDescent="0.25">
      <c r="A1639" t="s">
        <v>1275</v>
      </c>
      <c r="B1639" t="s">
        <v>1116</v>
      </c>
      <c r="C1639" s="1">
        <v>45686.777743055558</v>
      </c>
      <c r="D1639" t="s">
        <v>36</v>
      </c>
      <c r="E1639" t="s">
        <v>1117</v>
      </c>
      <c r="F1639" t="s">
        <v>72</v>
      </c>
      <c r="G1639" t="s">
        <v>1118</v>
      </c>
      <c r="H1639" t="s">
        <v>40</v>
      </c>
      <c r="I1639" t="s">
        <v>82</v>
      </c>
      <c r="J1639" t="s">
        <v>134</v>
      </c>
      <c r="K1639">
        <v>48</v>
      </c>
      <c r="L1639">
        <v>8.3699999999999992</v>
      </c>
      <c r="M1639">
        <v>13.46</v>
      </c>
      <c r="N1639" s="1">
        <v>45687.338726655093</v>
      </c>
      <c r="O1639" t="s">
        <v>43</v>
      </c>
      <c r="P1639">
        <v>13.46</v>
      </c>
      <c r="Q1639" t="s">
        <v>44</v>
      </c>
      <c r="R1639" t="s">
        <v>45</v>
      </c>
      <c r="S1639" t="s">
        <v>60</v>
      </c>
      <c r="T1639" t="s">
        <v>47</v>
      </c>
      <c r="U1639" t="s">
        <v>49</v>
      </c>
      <c r="V1639" t="s">
        <v>49</v>
      </c>
      <c r="W1639" t="s">
        <v>43</v>
      </c>
      <c r="X1639">
        <f>YEAR(Table1[[#This Row],[BookingDate]])</f>
        <v>2025</v>
      </c>
      <c r="Y1639" t="str">
        <f>TEXT(Table1[[#This Row],[BookingDate]],"mmm")</f>
        <v>Jan</v>
      </c>
      <c r="Z1639" t="str">
        <f>TEXT(Table1[[#This Row],[BookingDate]],"mmm-yyy")</f>
        <v>Jan-2025</v>
      </c>
      <c r="AA1639" t="str">
        <f>IF(Table1[[#This Row],[ResolutionHours]]="","Pending",IF(Table1[[#This Row],[ResolutionHours]]&lt;=4,"0-4 Hours",IF(Table1[[#This Row],[ResolutionHours]]&lt;=8,"5-8 Hours",IF(Table1[[#This Row],[ResolutionHours]]&lt;=24,"9-24 Hours",IF(Table1[[#This Row],[ResolutionHours]]&lt;=48,"25-48 Hours","48+ Hours")))))</f>
        <v>9-24 Hours</v>
      </c>
      <c r="AB1639">
        <f>IF(Table1[[#This Row],[ResolutionHours]]="","",Table1[[#This Row],[ResolutionHours]]-Table1[[#This Row],[SLATargetHours]])</f>
        <v>-34.54</v>
      </c>
    </row>
    <row r="1640" spans="1:28" x14ac:dyDescent="0.25">
      <c r="A1640" t="s">
        <v>3130</v>
      </c>
      <c r="B1640" t="s">
        <v>2126</v>
      </c>
      <c r="C1640" s="1">
        <v>45686.881469907406</v>
      </c>
      <c r="D1640" t="s">
        <v>36</v>
      </c>
      <c r="E1640" t="s">
        <v>2127</v>
      </c>
      <c r="F1640" t="s">
        <v>95</v>
      </c>
      <c r="G1640" t="s">
        <v>2128</v>
      </c>
      <c r="H1640" t="s">
        <v>54</v>
      </c>
      <c r="I1640" t="s">
        <v>46</v>
      </c>
      <c r="J1640" t="s">
        <v>157</v>
      </c>
      <c r="K1640">
        <v>48</v>
      </c>
      <c r="L1640">
        <v>5.96</v>
      </c>
      <c r="N1640" s="1"/>
      <c r="O1640" t="s">
        <v>57</v>
      </c>
      <c r="P1640">
        <v>8042.84</v>
      </c>
      <c r="Q1640" t="s">
        <v>44</v>
      </c>
      <c r="R1640" t="s">
        <v>59</v>
      </c>
      <c r="S1640" t="s">
        <v>68</v>
      </c>
      <c r="T1640" t="s">
        <v>85</v>
      </c>
      <c r="U1640" t="s">
        <v>49</v>
      </c>
      <c r="V1640" t="s">
        <v>49</v>
      </c>
      <c r="W1640" t="s">
        <v>57</v>
      </c>
      <c r="X1640">
        <f>YEAR(Table1[[#This Row],[BookingDate]])</f>
        <v>2025</v>
      </c>
      <c r="Y1640" t="str">
        <f>TEXT(Table1[[#This Row],[BookingDate]],"mmm")</f>
        <v>Jan</v>
      </c>
      <c r="Z1640" t="str">
        <f>TEXT(Table1[[#This Row],[BookingDate]],"mmm-yyy")</f>
        <v>Jan-2025</v>
      </c>
      <c r="AA1640" t="str">
        <f>IF(Table1[[#This Row],[ResolutionHours]]="","Pending",IF(Table1[[#This Row],[ResolutionHours]]&lt;=4,"0-4 Hours",IF(Table1[[#This Row],[ResolutionHours]]&lt;=8,"5-8 Hours",IF(Table1[[#This Row],[ResolutionHours]]&lt;=24,"9-24 Hours",IF(Table1[[#This Row],[ResolutionHours]]&lt;=48,"25-48 Hours","48+ Hours")))))</f>
        <v>Pending</v>
      </c>
      <c r="AB1640" t="str">
        <f>IF(Table1[[#This Row],[ResolutionHours]]="","",Table1[[#This Row],[ResolutionHours]]-Table1[[#This Row],[SLATargetHours]])</f>
        <v/>
      </c>
    </row>
    <row r="1641" spans="1:28" x14ac:dyDescent="0.25">
      <c r="A1641" t="s">
        <v>653</v>
      </c>
      <c r="B1641" t="s">
        <v>35</v>
      </c>
      <c r="C1641" s="1">
        <v>45686.947685185187</v>
      </c>
      <c r="D1641" t="s">
        <v>87</v>
      </c>
      <c r="E1641" t="s">
        <v>81</v>
      </c>
      <c r="F1641" t="s">
        <v>130</v>
      </c>
      <c r="G1641" t="s">
        <v>39</v>
      </c>
      <c r="H1641" t="s">
        <v>40</v>
      </c>
      <c r="I1641" t="s">
        <v>41</v>
      </c>
      <c r="J1641" t="s">
        <v>83</v>
      </c>
      <c r="K1641">
        <v>72</v>
      </c>
      <c r="L1641">
        <v>2.0299999999999998</v>
      </c>
      <c r="M1641">
        <v>57</v>
      </c>
      <c r="N1641" s="1">
        <v>45689.322774143518</v>
      </c>
      <c r="O1641" t="s">
        <v>43</v>
      </c>
      <c r="P1641">
        <v>57</v>
      </c>
      <c r="Q1641" t="s">
        <v>58</v>
      </c>
      <c r="R1641" t="s">
        <v>92</v>
      </c>
      <c r="S1641" t="s">
        <v>60</v>
      </c>
      <c r="T1641" t="s">
        <v>97</v>
      </c>
      <c r="U1641" t="s">
        <v>49</v>
      </c>
      <c r="V1641" t="s">
        <v>49</v>
      </c>
      <c r="W1641" t="s">
        <v>43</v>
      </c>
      <c r="X1641">
        <f>YEAR(Table1[[#This Row],[BookingDate]])</f>
        <v>2025</v>
      </c>
      <c r="Y1641" t="str">
        <f>TEXT(Table1[[#This Row],[BookingDate]],"mmm")</f>
        <v>Jan</v>
      </c>
      <c r="Z1641" t="str">
        <f>TEXT(Table1[[#This Row],[BookingDate]],"mmm-yyy")</f>
        <v>Jan-2025</v>
      </c>
      <c r="AA1641" t="str">
        <f>IF(Table1[[#This Row],[ResolutionHours]]="","Pending",IF(Table1[[#This Row],[ResolutionHours]]&lt;=4,"0-4 Hours",IF(Table1[[#This Row],[ResolutionHours]]&lt;=8,"5-8 Hours",IF(Table1[[#This Row],[ResolutionHours]]&lt;=24,"9-24 Hours",IF(Table1[[#This Row],[ResolutionHours]]&lt;=48,"25-48 Hours","48+ Hours")))))</f>
        <v>48+ Hours</v>
      </c>
      <c r="AB1641">
        <f>IF(Table1[[#This Row],[ResolutionHours]]="","",Table1[[#This Row],[ResolutionHours]]-Table1[[#This Row],[SLATargetHours]])</f>
        <v>-15</v>
      </c>
    </row>
    <row r="1642" spans="1:28" x14ac:dyDescent="0.25">
      <c r="A1642" t="s">
        <v>1811</v>
      </c>
      <c r="B1642" t="s">
        <v>1116</v>
      </c>
      <c r="C1642" s="1">
        <v>45687.144178240742</v>
      </c>
      <c r="D1642" t="s">
        <v>51</v>
      </c>
      <c r="E1642" t="s">
        <v>1126</v>
      </c>
      <c r="F1642" t="s">
        <v>53</v>
      </c>
      <c r="G1642" t="s">
        <v>1118</v>
      </c>
      <c r="H1642" t="s">
        <v>40</v>
      </c>
      <c r="I1642" t="s">
        <v>55</v>
      </c>
      <c r="J1642" t="s">
        <v>120</v>
      </c>
      <c r="K1642">
        <v>24</v>
      </c>
      <c r="L1642">
        <v>1.74</v>
      </c>
      <c r="M1642">
        <v>8.92</v>
      </c>
      <c r="N1642" s="1">
        <v>45687.5158046875</v>
      </c>
      <c r="O1642" t="s">
        <v>43</v>
      </c>
      <c r="P1642">
        <v>8.92</v>
      </c>
      <c r="Q1642" t="s">
        <v>58</v>
      </c>
      <c r="R1642" t="s">
        <v>92</v>
      </c>
      <c r="S1642" t="s">
        <v>46</v>
      </c>
      <c r="T1642" t="s">
        <v>93</v>
      </c>
      <c r="U1642" t="s">
        <v>49</v>
      </c>
      <c r="V1642" t="s">
        <v>49</v>
      </c>
      <c r="W1642" t="s">
        <v>43</v>
      </c>
      <c r="X1642">
        <f>YEAR(Table1[[#This Row],[BookingDate]])</f>
        <v>2025</v>
      </c>
      <c r="Y1642" t="str">
        <f>TEXT(Table1[[#This Row],[BookingDate]],"mmm")</f>
        <v>Jan</v>
      </c>
      <c r="Z1642" t="str">
        <f>TEXT(Table1[[#This Row],[BookingDate]],"mmm-yyy")</f>
        <v>Jan-2025</v>
      </c>
      <c r="AA1642" t="str">
        <f>IF(Table1[[#This Row],[ResolutionHours]]="","Pending",IF(Table1[[#This Row],[ResolutionHours]]&lt;=4,"0-4 Hours",IF(Table1[[#This Row],[ResolutionHours]]&lt;=8,"5-8 Hours",IF(Table1[[#This Row],[ResolutionHours]]&lt;=24,"9-24 Hours",IF(Table1[[#This Row],[ResolutionHours]]&lt;=48,"25-48 Hours","48+ Hours")))))</f>
        <v>9-24 Hours</v>
      </c>
      <c r="AB1642">
        <f>IF(Table1[[#This Row],[ResolutionHours]]="","",Table1[[#This Row],[ResolutionHours]]-Table1[[#This Row],[SLATargetHours]])</f>
        <v>-15.08</v>
      </c>
    </row>
    <row r="1643" spans="1:28" x14ac:dyDescent="0.25">
      <c r="A1643" t="s">
        <v>2361</v>
      </c>
      <c r="B1643" t="s">
        <v>2126</v>
      </c>
      <c r="C1643" s="1">
        <v>45687.248287037037</v>
      </c>
      <c r="D1643" t="s">
        <v>87</v>
      </c>
      <c r="E1643" t="s">
        <v>2136</v>
      </c>
      <c r="F1643" t="s">
        <v>90</v>
      </c>
      <c r="G1643" t="s">
        <v>2128</v>
      </c>
      <c r="H1643" t="s">
        <v>54</v>
      </c>
      <c r="I1643" t="s">
        <v>41</v>
      </c>
      <c r="J1643" t="s">
        <v>152</v>
      </c>
      <c r="K1643">
        <v>72</v>
      </c>
      <c r="L1643">
        <v>8.98</v>
      </c>
      <c r="N1643" s="1"/>
      <c r="O1643" t="s">
        <v>57</v>
      </c>
      <c r="P1643">
        <v>8034.04</v>
      </c>
      <c r="Q1643" t="s">
        <v>44</v>
      </c>
      <c r="R1643" t="s">
        <v>45</v>
      </c>
      <c r="S1643" t="s">
        <v>96</v>
      </c>
      <c r="T1643" t="s">
        <v>115</v>
      </c>
      <c r="U1643" t="s">
        <v>49</v>
      </c>
      <c r="V1643" t="s">
        <v>48</v>
      </c>
      <c r="W1643" t="s">
        <v>57</v>
      </c>
      <c r="X1643">
        <f>YEAR(Table1[[#This Row],[BookingDate]])</f>
        <v>2025</v>
      </c>
      <c r="Y1643" t="str">
        <f>TEXT(Table1[[#This Row],[BookingDate]],"mmm")</f>
        <v>Jan</v>
      </c>
      <c r="Z1643" t="str">
        <f>TEXT(Table1[[#This Row],[BookingDate]],"mmm-yyy")</f>
        <v>Jan-2025</v>
      </c>
      <c r="AA1643" t="str">
        <f>IF(Table1[[#This Row],[ResolutionHours]]="","Pending",IF(Table1[[#This Row],[ResolutionHours]]&lt;=4,"0-4 Hours",IF(Table1[[#This Row],[ResolutionHours]]&lt;=8,"5-8 Hours",IF(Table1[[#This Row],[ResolutionHours]]&lt;=24,"9-24 Hours",IF(Table1[[#This Row],[ResolutionHours]]&lt;=48,"25-48 Hours","48+ Hours")))))</f>
        <v>Pending</v>
      </c>
      <c r="AB1643" t="str">
        <f>IF(Table1[[#This Row],[ResolutionHours]]="","",Table1[[#This Row],[ResolutionHours]]-Table1[[#This Row],[SLATargetHours]])</f>
        <v/>
      </c>
    </row>
    <row r="1644" spans="1:28" x14ac:dyDescent="0.25">
      <c r="A1644" t="s">
        <v>1041</v>
      </c>
      <c r="B1644" t="s">
        <v>35</v>
      </c>
      <c r="C1644" s="1">
        <v>45687.66101851852</v>
      </c>
      <c r="D1644" t="s">
        <v>36</v>
      </c>
      <c r="E1644" t="s">
        <v>123</v>
      </c>
      <c r="F1644" t="s">
        <v>95</v>
      </c>
      <c r="G1644" t="s">
        <v>39</v>
      </c>
      <c r="H1644" t="s">
        <v>136</v>
      </c>
      <c r="I1644" t="s">
        <v>55</v>
      </c>
      <c r="J1644" t="s">
        <v>132</v>
      </c>
      <c r="K1644">
        <v>48</v>
      </c>
      <c r="L1644">
        <v>2.4900000000000002</v>
      </c>
      <c r="N1644" s="1"/>
      <c r="O1644" t="s">
        <v>57</v>
      </c>
      <c r="P1644">
        <v>8024.14</v>
      </c>
      <c r="Q1644" t="s">
        <v>44</v>
      </c>
      <c r="R1644" t="s">
        <v>67</v>
      </c>
      <c r="S1644" t="s">
        <v>60</v>
      </c>
      <c r="T1644" t="s">
        <v>61</v>
      </c>
      <c r="U1644" t="s">
        <v>49</v>
      </c>
      <c r="V1644" t="s">
        <v>49</v>
      </c>
      <c r="W1644" t="s">
        <v>57</v>
      </c>
      <c r="X1644">
        <f>YEAR(Table1[[#This Row],[BookingDate]])</f>
        <v>2025</v>
      </c>
      <c r="Y1644" t="str">
        <f>TEXT(Table1[[#This Row],[BookingDate]],"mmm")</f>
        <v>Jan</v>
      </c>
      <c r="Z1644" t="str">
        <f>TEXT(Table1[[#This Row],[BookingDate]],"mmm-yyy")</f>
        <v>Jan-2025</v>
      </c>
      <c r="AA1644" t="str">
        <f>IF(Table1[[#This Row],[ResolutionHours]]="","Pending",IF(Table1[[#This Row],[ResolutionHours]]&lt;=4,"0-4 Hours",IF(Table1[[#This Row],[ResolutionHours]]&lt;=8,"5-8 Hours",IF(Table1[[#This Row],[ResolutionHours]]&lt;=24,"9-24 Hours",IF(Table1[[#This Row],[ResolutionHours]]&lt;=48,"25-48 Hours","48+ Hours")))))</f>
        <v>Pending</v>
      </c>
      <c r="AB1644" t="str">
        <f>IF(Table1[[#This Row],[ResolutionHours]]="","",Table1[[#This Row],[ResolutionHours]]-Table1[[#This Row],[SLATargetHours]])</f>
        <v/>
      </c>
    </row>
    <row r="1645" spans="1:28" x14ac:dyDescent="0.25">
      <c r="A1645" t="s">
        <v>1685</v>
      </c>
      <c r="B1645" t="s">
        <v>1116</v>
      </c>
      <c r="C1645" s="1">
        <v>45687.952962962961</v>
      </c>
      <c r="D1645" t="s">
        <v>36</v>
      </c>
      <c r="E1645" t="s">
        <v>1129</v>
      </c>
      <c r="F1645" t="s">
        <v>72</v>
      </c>
      <c r="G1645" t="s">
        <v>1118</v>
      </c>
      <c r="H1645" t="s">
        <v>40</v>
      </c>
      <c r="I1645" t="s">
        <v>64</v>
      </c>
      <c r="J1645" t="s">
        <v>110</v>
      </c>
      <c r="K1645">
        <v>48</v>
      </c>
      <c r="L1645">
        <v>1.57</v>
      </c>
      <c r="M1645">
        <v>18.22</v>
      </c>
      <c r="N1645" s="1">
        <v>45688.712334374999</v>
      </c>
      <c r="O1645" t="s">
        <v>43</v>
      </c>
      <c r="P1645">
        <v>18.22</v>
      </c>
      <c r="Q1645" t="s">
        <v>58</v>
      </c>
      <c r="R1645" t="s">
        <v>59</v>
      </c>
      <c r="S1645" t="s">
        <v>79</v>
      </c>
      <c r="T1645" t="s">
        <v>85</v>
      </c>
      <c r="U1645" t="s">
        <v>49</v>
      </c>
      <c r="V1645" t="s">
        <v>48</v>
      </c>
      <c r="W1645" t="s">
        <v>43</v>
      </c>
      <c r="X1645">
        <f>YEAR(Table1[[#This Row],[BookingDate]])</f>
        <v>2025</v>
      </c>
      <c r="Y1645" t="str">
        <f>TEXT(Table1[[#This Row],[BookingDate]],"mmm")</f>
        <v>Jan</v>
      </c>
      <c r="Z1645" t="str">
        <f>TEXT(Table1[[#This Row],[BookingDate]],"mmm-yyy")</f>
        <v>Jan-2025</v>
      </c>
      <c r="AA1645" t="str">
        <f>IF(Table1[[#This Row],[ResolutionHours]]="","Pending",IF(Table1[[#This Row],[ResolutionHours]]&lt;=4,"0-4 Hours",IF(Table1[[#This Row],[ResolutionHours]]&lt;=8,"5-8 Hours",IF(Table1[[#This Row],[ResolutionHours]]&lt;=24,"9-24 Hours",IF(Table1[[#This Row],[ResolutionHours]]&lt;=48,"25-48 Hours","48+ Hours")))))</f>
        <v>9-24 Hours</v>
      </c>
      <c r="AB1645">
        <f>IF(Table1[[#This Row],[ResolutionHours]]="","",Table1[[#This Row],[ResolutionHours]]-Table1[[#This Row],[SLATargetHours]])</f>
        <v>-29.78</v>
      </c>
    </row>
    <row r="1646" spans="1:28" x14ac:dyDescent="0.25">
      <c r="A1646" t="s">
        <v>3066</v>
      </c>
      <c r="B1646" t="s">
        <v>2126</v>
      </c>
      <c r="C1646" s="1">
        <v>45688.107569444437</v>
      </c>
      <c r="D1646" t="s">
        <v>87</v>
      </c>
      <c r="E1646" t="s">
        <v>2153</v>
      </c>
      <c r="F1646" t="s">
        <v>95</v>
      </c>
      <c r="G1646" t="s">
        <v>2128</v>
      </c>
      <c r="H1646" t="s">
        <v>40</v>
      </c>
      <c r="I1646" t="s">
        <v>82</v>
      </c>
      <c r="J1646" t="s">
        <v>134</v>
      </c>
      <c r="K1646">
        <v>72</v>
      </c>
      <c r="L1646">
        <v>4.43</v>
      </c>
      <c r="M1646">
        <v>176.25</v>
      </c>
      <c r="N1646" s="1">
        <v>45695.451274189807</v>
      </c>
      <c r="O1646" t="s">
        <v>128</v>
      </c>
      <c r="P1646">
        <v>176.25</v>
      </c>
      <c r="Q1646" t="s">
        <v>44</v>
      </c>
      <c r="R1646" t="s">
        <v>45</v>
      </c>
      <c r="S1646" t="s">
        <v>60</v>
      </c>
      <c r="T1646" t="s">
        <v>93</v>
      </c>
      <c r="U1646" t="s">
        <v>49</v>
      </c>
      <c r="V1646" t="s">
        <v>49</v>
      </c>
      <c r="W1646" t="s">
        <v>128</v>
      </c>
      <c r="X1646">
        <f>YEAR(Table1[[#This Row],[BookingDate]])</f>
        <v>2025</v>
      </c>
      <c r="Y1646" t="str">
        <f>TEXT(Table1[[#This Row],[BookingDate]],"mmm")</f>
        <v>Jan</v>
      </c>
      <c r="Z1646" t="str">
        <f>TEXT(Table1[[#This Row],[BookingDate]],"mmm-yyy")</f>
        <v>Jan-2025</v>
      </c>
      <c r="AA1646" t="str">
        <f>IF(Table1[[#This Row],[ResolutionHours]]="","Pending",IF(Table1[[#This Row],[ResolutionHours]]&lt;=4,"0-4 Hours",IF(Table1[[#This Row],[ResolutionHours]]&lt;=8,"5-8 Hours",IF(Table1[[#This Row],[ResolutionHours]]&lt;=24,"9-24 Hours",IF(Table1[[#This Row],[ResolutionHours]]&lt;=48,"25-48 Hours","48+ Hours")))))</f>
        <v>48+ Hours</v>
      </c>
      <c r="AB1646">
        <f>IF(Table1[[#This Row],[ResolutionHours]]="","",Table1[[#This Row],[ResolutionHours]]-Table1[[#This Row],[SLATargetHours]])</f>
        <v>104.25</v>
      </c>
    </row>
    <row r="1647" spans="1:28" x14ac:dyDescent="0.25">
      <c r="A1647" t="s">
        <v>1125</v>
      </c>
      <c r="B1647" t="s">
        <v>1116</v>
      </c>
      <c r="C1647" s="1">
        <v>45688.236655092587</v>
      </c>
      <c r="D1647" t="s">
        <v>36</v>
      </c>
      <c r="E1647" t="s">
        <v>1126</v>
      </c>
      <c r="F1647" t="s">
        <v>90</v>
      </c>
      <c r="G1647" t="s">
        <v>1118</v>
      </c>
      <c r="H1647" t="s">
        <v>40</v>
      </c>
      <c r="I1647" t="s">
        <v>73</v>
      </c>
      <c r="J1647" t="s">
        <v>91</v>
      </c>
      <c r="K1647">
        <v>48</v>
      </c>
      <c r="L1647">
        <v>0.72</v>
      </c>
      <c r="M1647">
        <v>95.16</v>
      </c>
      <c r="N1647" s="1">
        <v>45692.201794375003</v>
      </c>
      <c r="O1647" t="s">
        <v>128</v>
      </c>
      <c r="P1647">
        <v>95.16</v>
      </c>
      <c r="Q1647" t="s">
        <v>44</v>
      </c>
      <c r="R1647" t="s">
        <v>59</v>
      </c>
      <c r="S1647" t="s">
        <v>96</v>
      </c>
      <c r="T1647" t="s">
        <v>75</v>
      </c>
      <c r="U1647" t="s">
        <v>49</v>
      </c>
      <c r="V1647" t="s">
        <v>49</v>
      </c>
      <c r="W1647" t="s">
        <v>128</v>
      </c>
      <c r="X1647">
        <f>YEAR(Table1[[#This Row],[BookingDate]])</f>
        <v>2025</v>
      </c>
      <c r="Y1647" t="str">
        <f>TEXT(Table1[[#This Row],[BookingDate]],"mmm")</f>
        <v>Jan</v>
      </c>
      <c r="Z1647" t="str">
        <f>TEXT(Table1[[#This Row],[BookingDate]],"mmm-yyy")</f>
        <v>Jan-2025</v>
      </c>
      <c r="AA1647" t="str">
        <f>IF(Table1[[#This Row],[ResolutionHours]]="","Pending",IF(Table1[[#This Row],[ResolutionHours]]&lt;=4,"0-4 Hours",IF(Table1[[#This Row],[ResolutionHours]]&lt;=8,"5-8 Hours",IF(Table1[[#This Row],[ResolutionHours]]&lt;=24,"9-24 Hours",IF(Table1[[#This Row],[ResolutionHours]]&lt;=48,"25-48 Hours","48+ Hours")))))</f>
        <v>48+ Hours</v>
      </c>
      <c r="AB1647">
        <f>IF(Table1[[#This Row],[ResolutionHours]]="","",Table1[[#This Row],[ResolutionHours]]-Table1[[#This Row],[SLATargetHours]])</f>
        <v>47.16</v>
      </c>
    </row>
    <row r="1648" spans="1:28" x14ac:dyDescent="0.25">
      <c r="A1648" t="s">
        <v>403</v>
      </c>
      <c r="B1648" t="s">
        <v>35</v>
      </c>
      <c r="C1648" s="1">
        <v>45688.380844907413</v>
      </c>
      <c r="D1648" t="s">
        <v>87</v>
      </c>
      <c r="E1648" t="s">
        <v>105</v>
      </c>
      <c r="F1648" t="s">
        <v>38</v>
      </c>
      <c r="G1648" t="s">
        <v>39</v>
      </c>
      <c r="H1648" t="s">
        <v>40</v>
      </c>
      <c r="I1648" t="s">
        <v>82</v>
      </c>
      <c r="J1648" t="s">
        <v>56</v>
      </c>
      <c r="K1648">
        <v>72</v>
      </c>
      <c r="L1648">
        <v>2.92</v>
      </c>
      <c r="M1648">
        <v>18.739999999999998</v>
      </c>
      <c r="N1648" s="1">
        <v>45689.161782106479</v>
      </c>
      <c r="O1648" t="s">
        <v>43</v>
      </c>
      <c r="P1648">
        <v>18.739999999999998</v>
      </c>
      <c r="Q1648" t="s">
        <v>66</v>
      </c>
      <c r="R1648" t="s">
        <v>114</v>
      </c>
      <c r="S1648" t="s">
        <v>79</v>
      </c>
      <c r="T1648" t="s">
        <v>97</v>
      </c>
      <c r="U1648" t="s">
        <v>49</v>
      </c>
      <c r="V1648" t="s">
        <v>49</v>
      </c>
      <c r="W1648" t="s">
        <v>43</v>
      </c>
      <c r="X1648">
        <f>YEAR(Table1[[#This Row],[BookingDate]])</f>
        <v>2025</v>
      </c>
      <c r="Y1648" t="str">
        <f>TEXT(Table1[[#This Row],[BookingDate]],"mmm")</f>
        <v>Jan</v>
      </c>
      <c r="Z1648" t="str">
        <f>TEXT(Table1[[#This Row],[BookingDate]],"mmm-yyy")</f>
        <v>Jan-2025</v>
      </c>
      <c r="AA1648" t="str">
        <f>IF(Table1[[#This Row],[ResolutionHours]]="","Pending",IF(Table1[[#This Row],[ResolutionHours]]&lt;=4,"0-4 Hours",IF(Table1[[#This Row],[ResolutionHours]]&lt;=8,"5-8 Hours",IF(Table1[[#This Row],[ResolutionHours]]&lt;=24,"9-24 Hours",IF(Table1[[#This Row],[ResolutionHours]]&lt;=48,"25-48 Hours","48+ Hours")))))</f>
        <v>9-24 Hours</v>
      </c>
      <c r="AB1648">
        <f>IF(Table1[[#This Row],[ResolutionHours]]="","",Table1[[#This Row],[ResolutionHours]]-Table1[[#This Row],[SLATargetHours]])</f>
        <v>-53.260000000000005</v>
      </c>
    </row>
    <row r="1649" spans="1:28" x14ac:dyDescent="0.25">
      <c r="A1649" t="s">
        <v>419</v>
      </c>
      <c r="B1649" t="s">
        <v>35</v>
      </c>
      <c r="C1649" s="1">
        <v>45688.806597222218</v>
      </c>
      <c r="D1649" t="s">
        <v>36</v>
      </c>
      <c r="E1649" t="s">
        <v>37</v>
      </c>
      <c r="F1649" t="s">
        <v>38</v>
      </c>
      <c r="G1649" t="s">
        <v>39</v>
      </c>
      <c r="H1649" t="s">
        <v>40</v>
      </c>
      <c r="I1649" t="s">
        <v>41</v>
      </c>
      <c r="J1649" t="s">
        <v>160</v>
      </c>
      <c r="K1649">
        <v>48</v>
      </c>
      <c r="L1649">
        <v>5.92</v>
      </c>
      <c r="M1649">
        <v>18.13</v>
      </c>
      <c r="N1649" s="1">
        <v>45689.562104467594</v>
      </c>
      <c r="O1649" t="s">
        <v>43</v>
      </c>
      <c r="P1649">
        <v>18.13</v>
      </c>
      <c r="Q1649" t="s">
        <v>44</v>
      </c>
      <c r="R1649" t="s">
        <v>45</v>
      </c>
      <c r="S1649" t="s">
        <v>46</v>
      </c>
      <c r="T1649" t="s">
        <v>47</v>
      </c>
      <c r="U1649" t="s">
        <v>49</v>
      </c>
      <c r="V1649" t="s">
        <v>49</v>
      </c>
      <c r="W1649" t="s">
        <v>43</v>
      </c>
      <c r="X1649">
        <f>YEAR(Table1[[#This Row],[BookingDate]])</f>
        <v>2025</v>
      </c>
      <c r="Y1649" t="str">
        <f>TEXT(Table1[[#This Row],[BookingDate]],"mmm")</f>
        <v>Jan</v>
      </c>
      <c r="Z1649" t="str">
        <f>TEXT(Table1[[#This Row],[BookingDate]],"mmm-yyy")</f>
        <v>Jan-2025</v>
      </c>
      <c r="AA1649" t="str">
        <f>IF(Table1[[#This Row],[ResolutionHours]]="","Pending",IF(Table1[[#This Row],[ResolutionHours]]&lt;=4,"0-4 Hours",IF(Table1[[#This Row],[ResolutionHours]]&lt;=8,"5-8 Hours",IF(Table1[[#This Row],[ResolutionHours]]&lt;=24,"9-24 Hours",IF(Table1[[#This Row],[ResolutionHours]]&lt;=48,"25-48 Hours","48+ Hours")))))</f>
        <v>9-24 Hours</v>
      </c>
      <c r="AB1649">
        <f>IF(Table1[[#This Row],[ResolutionHours]]="","",Table1[[#This Row],[ResolutionHours]]-Table1[[#This Row],[SLATargetHours]])</f>
        <v>-29.87</v>
      </c>
    </row>
    <row r="1650" spans="1:28" x14ac:dyDescent="0.25">
      <c r="A1650" t="s">
        <v>1031</v>
      </c>
      <c r="B1650" t="s">
        <v>35</v>
      </c>
      <c r="C1650" s="1">
        <v>45688.942326388889</v>
      </c>
      <c r="D1650" t="s">
        <v>108</v>
      </c>
      <c r="E1650" t="s">
        <v>71</v>
      </c>
      <c r="F1650" t="s">
        <v>53</v>
      </c>
      <c r="G1650" t="s">
        <v>39</v>
      </c>
      <c r="H1650" t="s">
        <v>40</v>
      </c>
      <c r="I1650" t="s">
        <v>64</v>
      </c>
      <c r="J1650" t="s">
        <v>74</v>
      </c>
      <c r="K1650">
        <v>4</v>
      </c>
      <c r="L1650">
        <v>0.17</v>
      </c>
      <c r="M1650">
        <v>2.76</v>
      </c>
      <c r="N1650" s="1">
        <v>45689.057273749997</v>
      </c>
      <c r="O1650" t="s">
        <v>43</v>
      </c>
      <c r="P1650">
        <v>2.76</v>
      </c>
      <c r="Q1650" t="s">
        <v>111</v>
      </c>
      <c r="R1650" t="s">
        <v>114</v>
      </c>
      <c r="S1650" t="s">
        <v>96</v>
      </c>
      <c r="T1650" t="s">
        <v>121</v>
      </c>
      <c r="U1650" t="s">
        <v>49</v>
      </c>
      <c r="V1650" t="s">
        <v>48</v>
      </c>
      <c r="W1650" t="s">
        <v>43</v>
      </c>
      <c r="X1650">
        <f>YEAR(Table1[[#This Row],[BookingDate]])</f>
        <v>2025</v>
      </c>
      <c r="Y1650" t="str">
        <f>TEXT(Table1[[#This Row],[BookingDate]],"mmm")</f>
        <v>Jan</v>
      </c>
      <c r="Z1650" t="str">
        <f>TEXT(Table1[[#This Row],[BookingDate]],"mmm-yyy")</f>
        <v>Jan-2025</v>
      </c>
      <c r="AA1650" t="str">
        <f>IF(Table1[[#This Row],[ResolutionHours]]="","Pending",IF(Table1[[#This Row],[ResolutionHours]]&lt;=4,"0-4 Hours",IF(Table1[[#This Row],[ResolutionHours]]&lt;=8,"5-8 Hours",IF(Table1[[#This Row],[ResolutionHours]]&lt;=24,"9-24 Hours",IF(Table1[[#This Row],[ResolutionHours]]&lt;=48,"25-48 Hours","48+ Hours")))))</f>
        <v>0-4 Hours</v>
      </c>
      <c r="AB1650">
        <f>IF(Table1[[#This Row],[ResolutionHours]]="","",Table1[[#This Row],[ResolutionHours]]-Table1[[#This Row],[SLATargetHours]])</f>
        <v>-1.2400000000000002</v>
      </c>
    </row>
    <row r="1651" spans="1:28" x14ac:dyDescent="0.25">
      <c r="A1651" t="s">
        <v>3043</v>
      </c>
      <c r="B1651" t="s">
        <v>2126</v>
      </c>
      <c r="C1651" s="1">
        <v>45689.690613425933</v>
      </c>
      <c r="D1651" t="s">
        <v>36</v>
      </c>
      <c r="E1651" t="s">
        <v>2153</v>
      </c>
      <c r="F1651" t="s">
        <v>72</v>
      </c>
      <c r="G1651" t="s">
        <v>2128</v>
      </c>
      <c r="H1651" t="s">
        <v>40</v>
      </c>
      <c r="I1651" t="s">
        <v>82</v>
      </c>
      <c r="J1651" t="s">
        <v>110</v>
      </c>
      <c r="K1651">
        <v>48</v>
      </c>
      <c r="L1651">
        <v>1.81</v>
      </c>
      <c r="M1651">
        <v>77.819999999999993</v>
      </c>
      <c r="N1651" s="1">
        <v>45692.933017152784</v>
      </c>
      <c r="O1651" t="s">
        <v>128</v>
      </c>
      <c r="P1651">
        <v>77.819999999999993</v>
      </c>
      <c r="Q1651" t="s">
        <v>66</v>
      </c>
      <c r="R1651" t="s">
        <v>114</v>
      </c>
      <c r="S1651" t="s">
        <v>79</v>
      </c>
      <c r="T1651" t="s">
        <v>75</v>
      </c>
      <c r="U1651" t="s">
        <v>49</v>
      </c>
      <c r="V1651" t="s">
        <v>49</v>
      </c>
      <c r="W1651" t="s">
        <v>128</v>
      </c>
      <c r="X1651">
        <f>YEAR(Table1[[#This Row],[BookingDate]])</f>
        <v>2025</v>
      </c>
      <c r="Y1651" t="str">
        <f>TEXT(Table1[[#This Row],[BookingDate]],"mmm")</f>
        <v>Feb</v>
      </c>
      <c r="Z1651" t="str">
        <f>TEXT(Table1[[#This Row],[BookingDate]],"mmm-yyy")</f>
        <v>Feb-2025</v>
      </c>
      <c r="AA1651" t="str">
        <f>IF(Table1[[#This Row],[ResolutionHours]]="","Pending",IF(Table1[[#This Row],[ResolutionHours]]&lt;=4,"0-4 Hours",IF(Table1[[#This Row],[ResolutionHours]]&lt;=8,"5-8 Hours",IF(Table1[[#This Row],[ResolutionHours]]&lt;=24,"9-24 Hours",IF(Table1[[#This Row],[ResolutionHours]]&lt;=48,"25-48 Hours","48+ Hours")))))</f>
        <v>48+ Hours</v>
      </c>
      <c r="AB1651">
        <f>IF(Table1[[#This Row],[ResolutionHours]]="","",Table1[[#This Row],[ResolutionHours]]-Table1[[#This Row],[SLATargetHours]])</f>
        <v>29.819999999999993</v>
      </c>
    </row>
    <row r="1652" spans="1:28" x14ac:dyDescent="0.25">
      <c r="A1652" t="s">
        <v>2334</v>
      </c>
      <c r="B1652" t="s">
        <v>2126</v>
      </c>
      <c r="C1652" s="1">
        <v>45689.805752314824</v>
      </c>
      <c r="D1652" t="s">
        <v>87</v>
      </c>
      <c r="E1652" t="s">
        <v>2134</v>
      </c>
      <c r="F1652" t="s">
        <v>126</v>
      </c>
      <c r="G1652" t="s">
        <v>2128</v>
      </c>
      <c r="H1652" t="s">
        <v>109</v>
      </c>
      <c r="I1652" t="s">
        <v>73</v>
      </c>
      <c r="J1652" t="s">
        <v>65</v>
      </c>
      <c r="K1652">
        <v>72</v>
      </c>
      <c r="L1652">
        <v>5.8</v>
      </c>
      <c r="M1652">
        <v>32.5</v>
      </c>
      <c r="N1652" s="1">
        <v>45691.159783182869</v>
      </c>
      <c r="O1652" t="s">
        <v>43</v>
      </c>
      <c r="P1652">
        <v>32.5</v>
      </c>
      <c r="Q1652" t="s">
        <v>66</v>
      </c>
      <c r="R1652" t="s">
        <v>67</v>
      </c>
      <c r="S1652" t="s">
        <v>46</v>
      </c>
      <c r="T1652" t="s">
        <v>61</v>
      </c>
      <c r="U1652" t="s">
        <v>49</v>
      </c>
      <c r="V1652" t="s">
        <v>49</v>
      </c>
      <c r="W1652" t="s">
        <v>43</v>
      </c>
      <c r="X1652">
        <f>YEAR(Table1[[#This Row],[BookingDate]])</f>
        <v>2025</v>
      </c>
      <c r="Y1652" t="str">
        <f>TEXT(Table1[[#This Row],[BookingDate]],"mmm")</f>
        <v>Feb</v>
      </c>
      <c r="Z1652" t="str">
        <f>TEXT(Table1[[#This Row],[BookingDate]],"mmm-yyy")</f>
        <v>Feb-2025</v>
      </c>
      <c r="AA1652" t="str">
        <f>IF(Table1[[#This Row],[ResolutionHours]]="","Pending",IF(Table1[[#This Row],[ResolutionHours]]&lt;=4,"0-4 Hours",IF(Table1[[#This Row],[ResolutionHours]]&lt;=8,"5-8 Hours",IF(Table1[[#This Row],[ResolutionHours]]&lt;=24,"9-24 Hours",IF(Table1[[#This Row],[ResolutionHours]]&lt;=48,"25-48 Hours","48+ Hours")))))</f>
        <v>25-48 Hours</v>
      </c>
      <c r="AB1652">
        <f>IF(Table1[[#This Row],[ResolutionHours]]="","",Table1[[#This Row],[ResolutionHours]]-Table1[[#This Row],[SLATargetHours]])</f>
        <v>-39.5</v>
      </c>
    </row>
    <row r="1653" spans="1:28" x14ac:dyDescent="0.25">
      <c r="A1653" t="s">
        <v>2459</v>
      </c>
      <c r="B1653" t="s">
        <v>2126</v>
      </c>
      <c r="C1653" s="1">
        <v>45689.939027777778</v>
      </c>
      <c r="D1653" t="s">
        <v>36</v>
      </c>
      <c r="E1653" t="s">
        <v>2127</v>
      </c>
      <c r="F1653" t="s">
        <v>72</v>
      </c>
      <c r="G1653" t="s">
        <v>2128</v>
      </c>
      <c r="H1653" t="s">
        <v>54</v>
      </c>
      <c r="I1653" t="s">
        <v>41</v>
      </c>
      <c r="J1653" t="s">
        <v>118</v>
      </c>
      <c r="K1653">
        <v>48</v>
      </c>
      <c r="L1653">
        <v>0.35</v>
      </c>
      <c r="N1653" s="1"/>
      <c r="O1653" t="s">
        <v>57</v>
      </c>
      <c r="P1653">
        <v>7969.46</v>
      </c>
      <c r="Q1653" t="s">
        <v>58</v>
      </c>
      <c r="R1653" t="s">
        <v>67</v>
      </c>
      <c r="S1653" t="s">
        <v>68</v>
      </c>
      <c r="T1653" t="s">
        <v>69</v>
      </c>
      <c r="U1653" t="s">
        <v>49</v>
      </c>
      <c r="V1653" t="s">
        <v>49</v>
      </c>
      <c r="W1653" t="s">
        <v>57</v>
      </c>
      <c r="X1653">
        <f>YEAR(Table1[[#This Row],[BookingDate]])</f>
        <v>2025</v>
      </c>
      <c r="Y1653" t="str">
        <f>TEXT(Table1[[#This Row],[BookingDate]],"mmm")</f>
        <v>Feb</v>
      </c>
      <c r="Z1653" t="str">
        <f>TEXT(Table1[[#This Row],[BookingDate]],"mmm-yyy")</f>
        <v>Feb-2025</v>
      </c>
      <c r="AA1653" t="str">
        <f>IF(Table1[[#This Row],[ResolutionHours]]="","Pending",IF(Table1[[#This Row],[ResolutionHours]]&lt;=4,"0-4 Hours",IF(Table1[[#This Row],[ResolutionHours]]&lt;=8,"5-8 Hours",IF(Table1[[#This Row],[ResolutionHours]]&lt;=24,"9-24 Hours",IF(Table1[[#This Row],[ResolutionHours]]&lt;=48,"25-48 Hours","48+ Hours")))))</f>
        <v>Pending</v>
      </c>
      <c r="AB1653" t="str">
        <f>IF(Table1[[#This Row],[ResolutionHours]]="","",Table1[[#This Row],[ResolutionHours]]-Table1[[#This Row],[SLATargetHours]])</f>
        <v/>
      </c>
    </row>
    <row r="1654" spans="1:28" x14ac:dyDescent="0.25">
      <c r="A1654" t="s">
        <v>2054</v>
      </c>
      <c r="B1654" t="s">
        <v>1116</v>
      </c>
      <c r="C1654" s="1">
        <v>45690.004872685182</v>
      </c>
      <c r="D1654" t="s">
        <v>36</v>
      </c>
      <c r="E1654" t="s">
        <v>1126</v>
      </c>
      <c r="F1654" t="s">
        <v>95</v>
      </c>
      <c r="G1654" t="s">
        <v>1118</v>
      </c>
      <c r="H1654" t="s">
        <v>40</v>
      </c>
      <c r="I1654" t="s">
        <v>82</v>
      </c>
      <c r="J1654" t="s">
        <v>99</v>
      </c>
      <c r="K1654">
        <v>48</v>
      </c>
      <c r="L1654">
        <v>5.86</v>
      </c>
      <c r="M1654">
        <v>33.68</v>
      </c>
      <c r="N1654" s="1">
        <v>45691.408302164353</v>
      </c>
      <c r="O1654" t="s">
        <v>43</v>
      </c>
      <c r="P1654">
        <v>33.68</v>
      </c>
      <c r="Q1654" t="s">
        <v>44</v>
      </c>
      <c r="R1654" t="s">
        <v>45</v>
      </c>
      <c r="S1654" t="s">
        <v>96</v>
      </c>
      <c r="T1654" t="s">
        <v>115</v>
      </c>
      <c r="U1654" t="s">
        <v>48</v>
      </c>
      <c r="V1654" t="s">
        <v>49</v>
      </c>
      <c r="W1654" t="s">
        <v>43</v>
      </c>
      <c r="X1654">
        <f>YEAR(Table1[[#This Row],[BookingDate]])</f>
        <v>2025</v>
      </c>
      <c r="Y1654" t="str">
        <f>TEXT(Table1[[#This Row],[BookingDate]],"mmm")</f>
        <v>Feb</v>
      </c>
      <c r="Z1654" t="str">
        <f>TEXT(Table1[[#This Row],[BookingDate]],"mmm-yyy")</f>
        <v>Feb-2025</v>
      </c>
      <c r="AA1654" t="str">
        <f>IF(Table1[[#This Row],[ResolutionHours]]="","Pending",IF(Table1[[#This Row],[ResolutionHours]]&lt;=4,"0-4 Hours",IF(Table1[[#This Row],[ResolutionHours]]&lt;=8,"5-8 Hours",IF(Table1[[#This Row],[ResolutionHours]]&lt;=24,"9-24 Hours",IF(Table1[[#This Row],[ResolutionHours]]&lt;=48,"25-48 Hours","48+ Hours")))))</f>
        <v>25-48 Hours</v>
      </c>
      <c r="AB1654">
        <f>IF(Table1[[#This Row],[ResolutionHours]]="","",Table1[[#This Row],[ResolutionHours]]-Table1[[#This Row],[SLATargetHours]])</f>
        <v>-14.32</v>
      </c>
    </row>
    <row r="1655" spans="1:28" x14ac:dyDescent="0.25">
      <c r="A1655" t="s">
        <v>903</v>
      </c>
      <c r="B1655" t="s">
        <v>35</v>
      </c>
      <c r="C1655" s="1">
        <v>45690.036817129629</v>
      </c>
      <c r="D1655" t="s">
        <v>51</v>
      </c>
      <c r="E1655" t="s">
        <v>52</v>
      </c>
      <c r="F1655" t="s">
        <v>53</v>
      </c>
      <c r="G1655" t="s">
        <v>39</v>
      </c>
      <c r="H1655" t="s">
        <v>109</v>
      </c>
      <c r="I1655" t="s">
        <v>41</v>
      </c>
      <c r="J1655" t="s">
        <v>120</v>
      </c>
      <c r="K1655">
        <v>24</v>
      </c>
      <c r="L1655">
        <v>1.32</v>
      </c>
      <c r="M1655">
        <v>3.22</v>
      </c>
      <c r="N1655" s="1">
        <v>45690.17080550926</v>
      </c>
      <c r="O1655" t="s">
        <v>43</v>
      </c>
      <c r="P1655">
        <v>3.22</v>
      </c>
      <c r="Q1655" t="s">
        <v>58</v>
      </c>
      <c r="R1655" t="s">
        <v>67</v>
      </c>
      <c r="S1655" t="s">
        <v>79</v>
      </c>
      <c r="T1655" t="s">
        <v>97</v>
      </c>
      <c r="U1655" t="s">
        <v>49</v>
      </c>
      <c r="V1655" t="s">
        <v>49</v>
      </c>
      <c r="W1655" t="s">
        <v>43</v>
      </c>
      <c r="X1655">
        <f>YEAR(Table1[[#This Row],[BookingDate]])</f>
        <v>2025</v>
      </c>
      <c r="Y1655" t="str">
        <f>TEXT(Table1[[#This Row],[BookingDate]],"mmm")</f>
        <v>Feb</v>
      </c>
      <c r="Z1655" t="str">
        <f>TEXT(Table1[[#This Row],[BookingDate]],"mmm-yyy")</f>
        <v>Feb-2025</v>
      </c>
      <c r="AA1655" t="str">
        <f>IF(Table1[[#This Row],[ResolutionHours]]="","Pending",IF(Table1[[#This Row],[ResolutionHours]]&lt;=4,"0-4 Hours",IF(Table1[[#This Row],[ResolutionHours]]&lt;=8,"5-8 Hours",IF(Table1[[#This Row],[ResolutionHours]]&lt;=24,"9-24 Hours",IF(Table1[[#This Row],[ResolutionHours]]&lt;=48,"25-48 Hours","48+ Hours")))))</f>
        <v>0-4 Hours</v>
      </c>
      <c r="AB1655">
        <f>IF(Table1[[#This Row],[ResolutionHours]]="","",Table1[[#This Row],[ResolutionHours]]-Table1[[#This Row],[SLATargetHours]])</f>
        <v>-20.78</v>
      </c>
    </row>
    <row r="1656" spans="1:28" x14ac:dyDescent="0.25">
      <c r="A1656" t="s">
        <v>921</v>
      </c>
      <c r="B1656" t="s">
        <v>35</v>
      </c>
      <c r="C1656" s="1">
        <v>45690.323136574072</v>
      </c>
      <c r="D1656" t="s">
        <v>36</v>
      </c>
      <c r="E1656" t="s">
        <v>77</v>
      </c>
      <c r="F1656" t="s">
        <v>95</v>
      </c>
      <c r="G1656" t="s">
        <v>39</v>
      </c>
      <c r="H1656" t="s">
        <v>40</v>
      </c>
      <c r="I1656" t="s">
        <v>64</v>
      </c>
      <c r="J1656" t="s">
        <v>110</v>
      </c>
      <c r="K1656">
        <v>48</v>
      </c>
      <c r="L1656">
        <v>3.33</v>
      </c>
      <c r="M1656">
        <v>35.229999999999997</v>
      </c>
      <c r="N1656" s="1">
        <v>45691.791134444436</v>
      </c>
      <c r="O1656" t="s">
        <v>43</v>
      </c>
      <c r="P1656">
        <v>35.229999999999997</v>
      </c>
      <c r="Q1656" t="s">
        <v>58</v>
      </c>
      <c r="R1656" t="s">
        <v>92</v>
      </c>
      <c r="S1656" t="s">
        <v>68</v>
      </c>
      <c r="T1656" t="s">
        <v>47</v>
      </c>
      <c r="U1656" t="s">
        <v>48</v>
      </c>
      <c r="V1656" t="s">
        <v>49</v>
      </c>
      <c r="W1656" t="s">
        <v>43</v>
      </c>
      <c r="X1656">
        <f>YEAR(Table1[[#This Row],[BookingDate]])</f>
        <v>2025</v>
      </c>
      <c r="Y1656" t="str">
        <f>TEXT(Table1[[#This Row],[BookingDate]],"mmm")</f>
        <v>Feb</v>
      </c>
      <c r="Z1656" t="str">
        <f>TEXT(Table1[[#This Row],[BookingDate]],"mmm-yyy")</f>
        <v>Feb-2025</v>
      </c>
      <c r="AA1656" t="str">
        <f>IF(Table1[[#This Row],[ResolutionHours]]="","Pending",IF(Table1[[#This Row],[ResolutionHours]]&lt;=4,"0-4 Hours",IF(Table1[[#This Row],[ResolutionHours]]&lt;=8,"5-8 Hours",IF(Table1[[#This Row],[ResolutionHours]]&lt;=24,"9-24 Hours",IF(Table1[[#This Row],[ResolutionHours]]&lt;=48,"25-48 Hours","48+ Hours")))))</f>
        <v>25-48 Hours</v>
      </c>
      <c r="AB1656">
        <f>IF(Table1[[#This Row],[ResolutionHours]]="","",Table1[[#This Row],[ResolutionHours]]-Table1[[#This Row],[SLATargetHours]])</f>
        <v>-12.770000000000003</v>
      </c>
    </row>
    <row r="1657" spans="1:28" x14ac:dyDescent="0.25">
      <c r="A1657" t="s">
        <v>409</v>
      </c>
      <c r="B1657" t="s">
        <v>35</v>
      </c>
      <c r="C1657" s="1">
        <v>45690.398263888892</v>
      </c>
      <c r="D1657" t="s">
        <v>51</v>
      </c>
      <c r="E1657" t="s">
        <v>37</v>
      </c>
      <c r="F1657" t="s">
        <v>130</v>
      </c>
      <c r="G1657" t="s">
        <v>39</v>
      </c>
      <c r="H1657" t="s">
        <v>40</v>
      </c>
      <c r="I1657" t="s">
        <v>55</v>
      </c>
      <c r="J1657" t="s">
        <v>157</v>
      </c>
      <c r="K1657">
        <v>24</v>
      </c>
      <c r="L1657">
        <v>2.08</v>
      </c>
      <c r="M1657">
        <v>6.51</v>
      </c>
      <c r="N1657" s="1">
        <v>45690.669486168983</v>
      </c>
      <c r="O1657" t="s">
        <v>43</v>
      </c>
      <c r="P1657">
        <v>6.51</v>
      </c>
      <c r="Q1657" t="s">
        <v>66</v>
      </c>
      <c r="R1657" t="s">
        <v>114</v>
      </c>
      <c r="S1657" t="s">
        <v>60</v>
      </c>
      <c r="T1657" t="s">
        <v>85</v>
      </c>
      <c r="U1657" t="s">
        <v>49</v>
      </c>
      <c r="V1657" t="s">
        <v>49</v>
      </c>
      <c r="W1657" t="s">
        <v>43</v>
      </c>
      <c r="X1657">
        <f>YEAR(Table1[[#This Row],[BookingDate]])</f>
        <v>2025</v>
      </c>
      <c r="Y1657" t="str">
        <f>TEXT(Table1[[#This Row],[BookingDate]],"mmm")</f>
        <v>Feb</v>
      </c>
      <c r="Z1657" t="str">
        <f>TEXT(Table1[[#This Row],[BookingDate]],"mmm-yyy")</f>
        <v>Feb-2025</v>
      </c>
      <c r="AA1657" t="str">
        <f>IF(Table1[[#This Row],[ResolutionHours]]="","Pending",IF(Table1[[#This Row],[ResolutionHours]]&lt;=4,"0-4 Hours",IF(Table1[[#This Row],[ResolutionHours]]&lt;=8,"5-8 Hours",IF(Table1[[#This Row],[ResolutionHours]]&lt;=24,"9-24 Hours",IF(Table1[[#This Row],[ResolutionHours]]&lt;=48,"25-48 Hours","48+ Hours")))))</f>
        <v>5-8 Hours</v>
      </c>
      <c r="AB1657">
        <f>IF(Table1[[#This Row],[ResolutionHours]]="","",Table1[[#This Row],[ResolutionHours]]-Table1[[#This Row],[SLATargetHours]])</f>
        <v>-17.490000000000002</v>
      </c>
    </row>
    <row r="1658" spans="1:28" x14ac:dyDescent="0.25">
      <c r="A1658" t="s">
        <v>139</v>
      </c>
      <c r="B1658" t="s">
        <v>35</v>
      </c>
      <c r="C1658" s="1">
        <v>45690.708668981482</v>
      </c>
      <c r="D1658" t="s">
        <v>36</v>
      </c>
      <c r="E1658" t="s">
        <v>77</v>
      </c>
      <c r="F1658" t="s">
        <v>126</v>
      </c>
      <c r="G1658" t="s">
        <v>39</v>
      </c>
      <c r="H1658" t="s">
        <v>54</v>
      </c>
      <c r="I1658" t="s">
        <v>46</v>
      </c>
      <c r="J1658" t="s">
        <v>74</v>
      </c>
      <c r="K1658">
        <v>48</v>
      </c>
      <c r="L1658">
        <v>3.43</v>
      </c>
      <c r="N1658" s="1"/>
      <c r="O1658" t="s">
        <v>57</v>
      </c>
      <c r="P1658">
        <v>7950.99</v>
      </c>
      <c r="Q1658" t="s">
        <v>66</v>
      </c>
      <c r="R1658" t="s">
        <v>67</v>
      </c>
      <c r="S1658" t="s">
        <v>68</v>
      </c>
      <c r="T1658" t="s">
        <v>69</v>
      </c>
      <c r="U1658" t="s">
        <v>49</v>
      </c>
      <c r="V1658" t="s">
        <v>49</v>
      </c>
      <c r="W1658" t="s">
        <v>57</v>
      </c>
      <c r="X1658">
        <f>YEAR(Table1[[#This Row],[BookingDate]])</f>
        <v>2025</v>
      </c>
      <c r="Y1658" t="str">
        <f>TEXT(Table1[[#This Row],[BookingDate]],"mmm")</f>
        <v>Feb</v>
      </c>
      <c r="Z1658" t="str">
        <f>TEXT(Table1[[#This Row],[BookingDate]],"mmm-yyy")</f>
        <v>Feb-2025</v>
      </c>
      <c r="AA1658" t="str">
        <f>IF(Table1[[#This Row],[ResolutionHours]]="","Pending",IF(Table1[[#This Row],[ResolutionHours]]&lt;=4,"0-4 Hours",IF(Table1[[#This Row],[ResolutionHours]]&lt;=8,"5-8 Hours",IF(Table1[[#This Row],[ResolutionHours]]&lt;=24,"9-24 Hours",IF(Table1[[#This Row],[ResolutionHours]]&lt;=48,"25-48 Hours","48+ Hours")))))</f>
        <v>Pending</v>
      </c>
      <c r="AB1658" t="str">
        <f>IF(Table1[[#This Row],[ResolutionHours]]="","",Table1[[#This Row],[ResolutionHours]]-Table1[[#This Row],[SLATargetHours]])</f>
        <v/>
      </c>
    </row>
    <row r="1659" spans="1:28" x14ac:dyDescent="0.25">
      <c r="A1659" t="s">
        <v>1959</v>
      </c>
      <c r="B1659" t="s">
        <v>1116</v>
      </c>
      <c r="C1659" s="1">
        <v>45690.89434027778</v>
      </c>
      <c r="D1659" t="s">
        <v>51</v>
      </c>
      <c r="E1659" t="s">
        <v>1129</v>
      </c>
      <c r="F1659" t="s">
        <v>72</v>
      </c>
      <c r="G1659" t="s">
        <v>1118</v>
      </c>
      <c r="H1659" t="s">
        <v>54</v>
      </c>
      <c r="I1659" t="s">
        <v>64</v>
      </c>
      <c r="J1659" t="s">
        <v>65</v>
      </c>
      <c r="K1659">
        <v>24</v>
      </c>
      <c r="L1659">
        <v>0.49</v>
      </c>
      <c r="N1659" s="1"/>
      <c r="O1659" t="s">
        <v>57</v>
      </c>
      <c r="P1659">
        <v>7946.54</v>
      </c>
      <c r="Q1659" t="s">
        <v>66</v>
      </c>
      <c r="R1659" t="s">
        <v>67</v>
      </c>
      <c r="S1659" t="s">
        <v>79</v>
      </c>
      <c r="T1659" t="s">
        <v>93</v>
      </c>
      <c r="U1659" t="s">
        <v>49</v>
      </c>
      <c r="V1659" t="s">
        <v>49</v>
      </c>
      <c r="W1659" t="s">
        <v>57</v>
      </c>
      <c r="X1659">
        <f>YEAR(Table1[[#This Row],[BookingDate]])</f>
        <v>2025</v>
      </c>
      <c r="Y1659" t="str">
        <f>TEXT(Table1[[#This Row],[BookingDate]],"mmm")</f>
        <v>Feb</v>
      </c>
      <c r="Z1659" t="str">
        <f>TEXT(Table1[[#This Row],[BookingDate]],"mmm-yyy")</f>
        <v>Feb-2025</v>
      </c>
      <c r="AA1659" t="str">
        <f>IF(Table1[[#This Row],[ResolutionHours]]="","Pending",IF(Table1[[#This Row],[ResolutionHours]]&lt;=4,"0-4 Hours",IF(Table1[[#This Row],[ResolutionHours]]&lt;=8,"5-8 Hours",IF(Table1[[#This Row],[ResolutionHours]]&lt;=24,"9-24 Hours",IF(Table1[[#This Row],[ResolutionHours]]&lt;=48,"25-48 Hours","48+ Hours")))))</f>
        <v>Pending</v>
      </c>
      <c r="AB1659" t="str">
        <f>IF(Table1[[#This Row],[ResolutionHours]]="","",Table1[[#This Row],[ResolutionHours]]-Table1[[#This Row],[SLATargetHours]])</f>
        <v/>
      </c>
    </row>
    <row r="1660" spans="1:28" x14ac:dyDescent="0.25">
      <c r="A1660" t="s">
        <v>1142</v>
      </c>
      <c r="B1660" t="s">
        <v>1116</v>
      </c>
      <c r="C1660" s="1">
        <v>45690.896747685183</v>
      </c>
      <c r="D1660" t="s">
        <v>36</v>
      </c>
      <c r="E1660" t="s">
        <v>1140</v>
      </c>
      <c r="F1660" t="s">
        <v>53</v>
      </c>
      <c r="G1660" t="s">
        <v>1118</v>
      </c>
      <c r="H1660" t="s">
        <v>54</v>
      </c>
      <c r="I1660" t="s">
        <v>55</v>
      </c>
      <c r="J1660" t="s">
        <v>99</v>
      </c>
      <c r="K1660">
        <v>48</v>
      </c>
      <c r="L1660">
        <v>7.32</v>
      </c>
      <c r="N1660" s="1"/>
      <c r="O1660" t="s">
        <v>57</v>
      </c>
      <c r="P1660">
        <v>7946.48</v>
      </c>
      <c r="Q1660" t="s">
        <v>58</v>
      </c>
      <c r="R1660" t="s">
        <v>45</v>
      </c>
      <c r="S1660" t="s">
        <v>96</v>
      </c>
      <c r="T1660" t="s">
        <v>69</v>
      </c>
      <c r="U1660" t="s">
        <v>49</v>
      </c>
      <c r="V1660" t="s">
        <v>49</v>
      </c>
      <c r="W1660" t="s">
        <v>57</v>
      </c>
      <c r="X1660">
        <f>YEAR(Table1[[#This Row],[BookingDate]])</f>
        <v>2025</v>
      </c>
      <c r="Y1660" t="str">
        <f>TEXT(Table1[[#This Row],[BookingDate]],"mmm")</f>
        <v>Feb</v>
      </c>
      <c r="Z1660" t="str">
        <f>TEXT(Table1[[#This Row],[BookingDate]],"mmm-yyy")</f>
        <v>Feb-2025</v>
      </c>
      <c r="AA1660" t="str">
        <f>IF(Table1[[#This Row],[ResolutionHours]]="","Pending",IF(Table1[[#This Row],[ResolutionHours]]&lt;=4,"0-4 Hours",IF(Table1[[#This Row],[ResolutionHours]]&lt;=8,"5-8 Hours",IF(Table1[[#This Row],[ResolutionHours]]&lt;=24,"9-24 Hours",IF(Table1[[#This Row],[ResolutionHours]]&lt;=48,"25-48 Hours","48+ Hours")))))</f>
        <v>Pending</v>
      </c>
      <c r="AB1660" t="str">
        <f>IF(Table1[[#This Row],[ResolutionHours]]="","",Table1[[#This Row],[ResolutionHours]]-Table1[[#This Row],[SLATargetHours]])</f>
        <v/>
      </c>
    </row>
    <row r="1661" spans="1:28" x14ac:dyDescent="0.25">
      <c r="A1661" t="s">
        <v>171</v>
      </c>
      <c r="B1661" t="s">
        <v>35</v>
      </c>
      <c r="C1661" s="1">
        <v>45691.542291666658</v>
      </c>
      <c r="D1661" t="s">
        <v>51</v>
      </c>
      <c r="E1661" t="s">
        <v>52</v>
      </c>
      <c r="F1661" t="s">
        <v>130</v>
      </c>
      <c r="G1661" t="s">
        <v>39</v>
      </c>
      <c r="H1661" t="s">
        <v>40</v>
      </c>
      <c r="I1661" t="s">
        <v>41</v>
      </c>
      <c r="J1661" t="s">
        <v>74</v>
      </c>
      <c r="K1661">
        <v>24</v>
      </c>
      <c r="L1661">
        <v>1.44</v>
      </c>
      <c r="M1661">
        <v>55.16</v>
      </c>
      <c r="N1661" s="1">
        <v>45693.840453078701</v>
      </c>
      <c r="O1661" t="s">
        <v>128</v>
      </c>
      <c r="P1661">
        <v>55.16</v>
      </c>
      <c r="Q1661" t="s">
        <v>66</v>
      </c>
      <c r="R1661" t="s">
        <v>92</v>
      </c>
      <c r="S1661" t="s">
        <v>46</v>
      </c>
      <c r="T1661" t="s">
        <v>93</v>
      </c>
      <c r="U1661" t="s">
        <v>49</v>
      </c>
      <c r="V1661" t="s">
        <v>49</v>
      </c>
      <c r="W1661" t="s">
        <v>128</v>
      </c>
      <c r="X1661">
        <f>YEAR(Table1[[#This Row],[BookingDate]])</f>
        <v>2025</v>
      </c>
      <c r="Y1661" t="str">
        <f>TEXT(Table1[[#This Row],[BookingDate]],"mmm")</f>
        <v>Feb</v>
      </c>
      <c r="Z1661" t="str">
        <f>TEXT(Table1[[#This Row],[BookingDate]],"mmm-yyy")</f>
        <v>Feb-2025</v>
      </c>
      <c r="AA1661" t="str">
        <f>IF(Table1[[#This Row],[ResolutionHours]]="","Pending",IF(Table1[[#This Row],[ResolutionHours]]&lt;=4,"0-4 Hours",IF(Table1[[#This Row],[ResolutionHours]]&lt;=8,"5-8 Hours",IF(Table1[[#This Row],[ResolutionHours]]&lt;=24,"9-24 Hours",IF(Table1[[#This Row],[ResolutionHours]]&lt;=48,"25-48 Hours","48+ Hours")))))</f>
        <v>48+ Hours</v>
      </c>
      <c r="AB1661">
        <f>IF(Table1[[#This Row],[ResolutionHours]]="","",Table1[[#This Row],[ResolutionHours]]-Table1[[#This Row],[SLATargetHours]])</f>
        <v>31.159999999999997</v>
      </c>
    </row>
    <row r="1662" spans="1:28" x14ac:dyDescent="0.25">
      <c r="A1662" t="s">
        <v>445</v>
      </c>
      <c r="B1662" t="s">
        <v>35</v>
      </c>
      <c r="C1662" s="1">
        <v>45691.713194444441</v>
      </c>
      <c r="D1662" t="s">
        <v>51</v>
      </c>
      <c r="E1662" t="s">
        <v>81</v>
      </c>
      <c r="F1662" t="s">
        <v>38</v>
      </c>
      <c r="G1662" t="s">
        <v>39</v>
      </c>
      <c r="H1662" t="s">
        <v>40</v>
      </c>
      <c r="I1662" t="s">
        <v>41</v>
      </c>
      <c r="J1662" t="s">
        <v>42</v>
      </c>
      <c r="K1662">
        <v>24</v>
      </c>
      <c r="L1662">
        <v>0.56999999999999995</v>
      </c>
      <c r="M1662">
        <v>14.07</v>
      </c>
      <c r="N1662" s="1">
        <v>45692.299283217602</v>
      </c>
      <c r="O1662" t="s">
        <v>43</v>
      </c>
      <c r="P1662">
        <v>14.07</v>
      </c>
      <c r="Q1662" t="s">
        <v>66</v>
      </c>
      <c r="R1662" t="s">
        <v>67</v>
      </c>
      <c r="S1662" t="s">
        <v>68</v>
      </c>
      <c r="T1662" t="s">
        <v>100</v>
      </c>
      <c r="U1662" t="s">
        <v>49</v>
      </c>
      <c r="V1662" t="s">
        <v>49</v>
      </c>
      <c r="W1662" t="s">
        <v>43</v>
      </c>
      <c r="X1662">
        <f>YEAR(Table1[[#This Row],[BookingDate]])</f>
        <v>2025</v>
      </c>
      <c r="Y1662" t="str">
        <f>TEXT(Table1[[#This Row],[BookingDate]],"mmm")</f>
        <v>Feb</v>
      </c>
      <c r="Z1662" t="str">
        <f>TEXT(Table1[[#This Row],[BookingDate]],"mmm-yyy")</f>
        <v>Feb-2025</v>
      </c>
      <c r="AA1662" t="str">
        <f>IF(Table1[[#This Row],[ResolutionHours]]="","Pending",IF(Table1[[#This Row],[ResolutionHours]]&lt;=4,"0-4 Hours",IF(Table1[[#This Row],[ResolutionHours]]&lt;=8,"5-8 Hours",IF(Table1[[#This Row],[ResolutionHours]]&lt;=24,"9-24 Hours",IF(Table1[[#This Row],[ResolutionHours]]&lt;=48,"25-48 Hours","48+ Hours")))))</f>
        <v>9-24 Hours</v>
      </c>
      <c r="AB1662">
        <f>IF(Table1[[#This Row],[ResolutionHours]]="","",Table1[[#This Row],[ResolutionHours]]-Table1[[#This Row],[SLATargetHours]])</f>
        <v>-9.93</v>
      </c>
    </row>
    <row r="1663" spans="1:28" x14ac:dyDescent="0.25">
      <c r="A1663" t="s">
        <v>343</v>
      </c>
      <c r="B1663" t="s">
        <v>35</v>
      </c>
      <c r="C1663" s="1">
        <v>45691.789201388892</v>
      </c>
      <c r="D1663" t="s">
        <v>87</v>
      </c>
      <c r="E1663" t="s">
        <v>37</v>
      </c>
      <c r="F1663" t="s">
        <v>130</v>
      </c>
      <c r="G1663" t="s">
        <v>39</v>
      </c>
      <c r="H1663" t="s">
        <v>40</v>
      </c>
      <c r="I1663" t="s">
        <v>41</v>
      </c>
      <c r="J1663" t="s">
        <v>91</v>
      </c>
      <c r="K1663">
        <v>72</v>
      </c>
      <c r="L1663">
        <v>9.14</v>
      </c>
      <c r="M1663">
        <v>23.33</v>
      </c>
      <c r="N1663" s="1">
        <v>45692.761344155093</v>
      </c>
      <c r="O1663" t="s">
        <v>43</v>
      </c>
      <c r="P1663">
        <v>23.33</v>
      </c>
      <c r="Q1663" t="s">
        <v>44</v>
      </c>
      <c r="R1663" t="s">
        <v>92</v>
      </c>
      <c r="S1663" t="s">
        <v>96</v>
      </c>
      <c r="T1663" t="s">
        <v>93</v>
      </c>
      <c r="U1663" t="s">
        <v>48</v>
      </c>
      <c r="V1663" t="s">
        <v>49</v>
      </c>
      <c r="W1663" t="s">
        <v>43</v>
      </c>
      <c r="X1663">
        <f>YEAR(Table1[[#This Row],[BookingDate]])</f>
        <v>2025</v>
      </c>
      <c r="Y1663" t="str">
        <f>TEXT(Table1[[#This Row],[BookingDate]],"mmm")</f>
        <v>Feb</v>
      </c>
      <c r="Z1663" t="str">
        <f>TEXT(Table1[[#This Row],[BookingDate]],"mmm-yyy")</f>
        <v>Feb-2025</v>
      </c>
      <c r="AA1663" t="str">
        <f>IF(Table1[[#This Row],[ResolutionHours]]="","Pending",IF(Table1[[#This Row],[ResolutionHours]]&lt;=4,"0-4 Hours",IF(Table1[[#This Row],[ResolutionHours]]&lt;=8,"5-8 Hours",IF(Table1[[#This Row],[ResolutionHours]]&lt;=24,"9-24 Hours",IF(Table1[[#This Row],[ResolutionHours]]&lt;=48,"25-48 Hours","48+ Hours")))))</f>
        <v>9-24 Hours</v>
      </c>
      <c r="AB1663">
        <f>IF(Table1[[#This Row],[ResolutionHours]]="","",Table1[[#This Row],[ResolutionHours]]-Table1[[#This Row],[SLATargetHours]])</f>
        <v>-48.67</v>
      </c>
    </row>
    <row r="1664" spans="1:28" x14ac:dyDescent="0.25">
      <c r="A1664" t="s">
        <v>1097</v>
      </c>
      <c r="B1664" t="s">
        <v>35</v>
      </c>
      <c r="C1664" s="1">
        <v>45691.882974537039</v>
      </c>
      <c r="D1664" t="s">
        <v>51</v>
      </c>
      <c r="E1664" t="s">
        <v>81</v>
      </c>
      <c r="F1664" t="s">
        <v>38</v>
      </c>
      <c r="G1664" t="s">
        <v>39</v>
      </c>
      <c r="H1664" t="s">
        <v>40</v>
      </c>
      <c r="I1664" t="s">
        <v>46</v>
      </c>
      <c r="J1664" t="s">
        <v>99</v>
      </c>
      <c r="K1664">
        <v>24</v>
      </c>
      <c r="L1664">
        <v>2.46</v>
      </c>
      <c r="M1664">
        <v>15.34</v>
      </c>
      <c r="N1664" s="1">
        <v>45692.522169641197</v>
      </c>
      <c r="O1664" t="s">
        <v>43</v>
      </c>
      <c r="P1664">
        <v>15.34</v>
      </c>
      <c r="Q1664" t="s">
        <v>66</v>
      </c>
      <c r="R1664" t="s">
        <v>59</v>
      </c>
      <c r="S1664" t="s">
        <v>60</v>
      </c>
      <c r="T1664" t="s">
        <v>100</v>
      </c>
      <c r="U1664" t="s">
        <v>49</v>
      </c>
      <c r="V1664" t="s">
        <v>48</v>
      </c>
      <c r="W1664" t="s">
        <v>43</v>
      </c>
      <c r="X1664">
        <f>YEAR(Table1[[#This Row],[BookingDate]])</f>
        <v>2025</v>
      </c>
      <c r="Y1664" t="str">
        <f>TEXT(Table1[[#This Row],[BookingDate]],"mmm")</f>
        <v>Feb</v>
      </c>
      <c r="Z1664" t="str">
        <f>TEXT(Table1[[#This Row],[BookingDate]],"mmm-yyy")</f>
        <v>Feb-2025</v>
      </c>
      <c r="AA1664" t="str">
        <f>IF(Table1[[#This Row],[ResolutionHours]]="","Pending",IF(Table1[[#This Row],[ResolutionHours]]&lt;=4,"0-4 Hours",IF(Table1[[#This Row],[ResolutionHours]]&lt;=8,"5-8 Hours",IF(Table1[[#This Row],[ResolutionHours]]&lt;=24,"9-24 Hours",IF(Table1[[#This Row],[ResolutionHours]]&lt;=48,"25-48 Hours","48+ Hours")))))</f>
        <v>9-24 Hours</v>
      </c>
      <c r="AB1664">
        <f>IF(Table1[[#This Row],[ResolutionHours]]="","",Table1[[#This Row],[ResolutionHours]]-Table1[[#This Row],[SLATargetHours]])</f>
        <v>-8.66</v>
      </c>
    </row>
    <row r="1665" spans="1:28" x14ac:dyDescent="0.25">
      <c r="A1665" t="s">
        <v>2583</v>
      </c>
      <c r="B1665" t="s">
        <v>2126</v>
      </c>
      <c r="C1665" s="1">
        <v>45692.684004629627</v>
      </c>
      <c r="D1665" t="s">
        <v>87</v>
      </c>
      <c r="E1665" t="s">
        <v>2153</v>
      </c>
      <c r="F1665" t="s">
        <v>72</v>
      </c>
      <c r="G1665" t="s">
        <v>2128</v>
      </c>
      <c r="H1665" t="s">
        <v>40</v>
      </c>
      <c r="I1665" t="s">
        <v>73</v>
      </c>
      <c r="J1665" t="s">
        <v>56</v>
      </c>
      <c r="K1665">
        <v>72</v>
      </c>
      <c r="L1665">
        <v>3.83</v>
      </c>
      <c r="M1665">
        <v>57.52</v>
      </c>
      <c r="N1665" s="1">
        <v>45695.080559305563</v>
      </c>
      <c r="O1665" t="s">
        <v>43</v>
      </c>
      <c r="P1665">
        <v>57.52</v>
      </c>
      <c r="Q1665" t="s">
        <v>66</v>
      </c>
      <c r="R1665" t="s">
        <v>45</v>
      </c>
      <c r="S1665" t="s">
        <v>46</v>
      </c>
      <c r="T1665" t="s">
        <v>85</v>
      </c>
      <c r="U1665" t="s">
        <v>48</v>
      </c>
      <c r="V1665" t="s">
        <v>49</v>
      </c>
      <c r="W1665" t="s">
        <v>43</v>
      </c>
      <c r="X1665">
        <f>YEAR(Table1[[#This Row],[BookingDate]])</f>
        <v>2025</v>
      </c>
      <c r="Y1665" t="str">
        <f>TEXT(Table1[[#This Row],[BookingDate]],"mmm")</f>
        <v>Feb</v>
      </c>
      <c r="Z1665" t="str">
        <f>TEXT(Table1[[#This Row],[BookingDate]],"mmm-yyy")</f>
        <v>Feb-2025</v>
      </c>
      <c r="AA1665" t="str">
        <f>IF(Table1[[#This Row],[ResolutionHours]]="","Pending",IF(Table1[[#This Row],[ResolutionHours]]&lt;=4,"0-4 Hours",IF(Table1[[#This Row],[ResolutionHours]]&lt;=8,"5-8 Hours",IF(Table1[[#This Row],[ResolutionHours]]&lt;=24,"9-24 Hours",IF(Table1[[#This Row],[ResolutionHours]]&lt;=48,"25-48 Hours","48+ Hours")))))</f>
        <v>48+ Hours</v>
      </c>
      <c r="AB1665">
        <f>IF(Table1[[#This Row],[ResolutionHours]]="","",Table1[[#This Row],[ResolutionHours]]-Table1[[#This Row],[SLATargetHours]])</f>
        <v>-14.479999999999997</v>
      </c>
    </row>
    <row r="1666" spans="1:28" x14ac:dyDescent="0.25">
      <c r="A1666" t="s">
        <v>993</v>
      </c>
      <c r="B1666" t="s">
        <v>35</v>
      </c>
      <c r="C1666" s="1">
        <v>45692.783726851849</v>
      </c>
      <c r="D1666" t="s">
        <v>87</v>
      </c>
      <c r="E1666" t="s">
        <v>71</v>
      </c>
      <c r="F1666" t="s">
        <v>126</v>
      </c>
      <c r="G1666" t="s">
        <v>39</v>
      </c>
      <c r="H1666" t="s">
        <v>63</v>
      </c>
      <c r="I1666" t="s">
        <v>82</v>
      </c>
      <c r="J1666" t="s">
        <v>74</v>
      </c>
      <c r="K1666">
        <v>72</v>
      </c>
      <c r="L1666">
        <v>3.12</v>
      </c>
      <c r="N1666" s="1"/>
      <c r="O1666" t="s">
        <v>57</v>
      </c>
      <c r="P1666">
        <v>7901.19</v>
      </c>
      <c r="Q1666" t="s">
        <v>44</v>
      </c>
      <c r="R1666" t="s">
        <v>67</v>
      </c>
      <c r="S1666" t="s">
        <v>79</v>
      </c>
      <c r="T1666" t="s">
        <v>93</v>
      </c>
      <c r="U1666" t="s">
        <v>49</v>
      </c>
      <c r="V1666" t="s">
        <v>49</v>
      </c>
      <c r="W1666" t="s">
        <v>57</v>
      </c>
      <c r="X1666">
        <f>YEAR(Table1[[#This Row],[BookingDate]])</f>
        <v>2025</v>
      </c>
      <c r="Y1666" t="str">
        <f>TEXT(Table1[[#This Row],[BookingDate]],"mmm")</f>
        <v>Feb</v>
      </c>
      <c r="Z1666" t="str">
        <f>TEXT(Table1[[#This Row],[BookingDate]],"mmm-yyy")</f>
        <v>Feb-2025</v>
      </c>
      <c r="AA1666" t="str">
        <f>IF(Table1[[#This Row],[ResolutionHours]]="","Pending",IF(Table1[[#This Row],[ResolutionHours]]&lt;=4,"0-4 Hours",IF(Table1[[#This Row],[ResolutionHours]]&lt;=8,"5-8 Hours",IF(Table1[[#This Row],[ResolutionHours]]&lt;=24,"9-24 Hours",IF(Table1[[#This Row],[ResolutionHours]]&lt;=48,"25-48 Hours","48+ Hours")))))</f>
        <v>Pending</v>
      </c>
      <c r="AB1666" t="str">
        <f>IF(Table1[[#This Row],[ResolutionHours]]="","",Table1[[#This Row],[ResolutionHours]]-Table1[[#This Row],[SLATargetHours]])</f>
        <v/>
      </c>
    </row>
    <row r="1667" spans="1:28" x14ac:dyDescent="0.25">
      <c r="A1667" t="s">
        <v>1106</v>
      </c>
      <c r="B1667" t="s">
        <v>35</v>
      </c>
      <c r="C1667" s="1">
        <v>45693.424537037034</v>
      </c>
      <c r="D1667" t="s">
        <v>51</v>
      </c>
      <c r="E1667" t="s">
        <v>77</v>
      </c>
      <c r="F1667" t="s">
        <v>72</v>
      </c>
      <c r="G1667" t="s">
        <v>39</v>
      </c>
      <c r="H1667" t="s">
        <v>54</v>
      </c>
      <c r="I1667" t="s">
        <v>41</v>
      </c>
      <c r="J1667" t="s">
        <v>110</v>
      </c>
      <c r="K1667">
        <v>24</v>
      </c>
      <c r="L1667">
        <v>2.88</v>
      </c>
      <c r="N1667" s="1"/>
      <c r="O1667" t="s">
        <v>57</v>
      </c>
      <c r="P1667">
        <v>7885.81</v>
      </c>
      <c r="Q1667" t="s">
        <v>44</v>
      </c>
      <c r="R1667" t="s">
        <v>92</v>
      </c>
      <c r="S1667" t="s">
        <v>46</v>
      </c>
      <c r="T1667" t="s">
        <v>93</v>
      </c>
      <c r="U1667" t="s">
        <v>49</v>
      </c>
      <c r="V1667" t="s">
        <v>48</v>
      </c>
      <c r="W1667" t="s">
        <v>57</v>
      </c>
      <c r="X1667">
        <f>YEAR(Table1[[#This Row],[BookingDate]])</f>
        <v>2025</v>
      </c>
      <c r="Y1667" t="str">
        <f>TEXT(Table1[[#This Row],[BookingDate]],"mmm")</f>
        <v>Feb</v>
      </c>
      <c r="Z1667" t="str">
        <f>TEXT(Table1[[#This Row],[BookingDate]],"mmm-yyy")</f>
        <v>Feb-2025</v>
      </c>
      <c r="AA1667" t="str">
        <f>IF(Table1[[#This Row],[ResolutionHours]]="","Pending",IF(Table1[[#This Row],[ResolutionHours]]&lt;=4,"0-4 Hours",IF(Table1[[#This Row],[ResolutionHours]]&lt;=8,"5-8 Hours",IF(Table1[[#This Row],[ResolutionHours]]&lt;=24,"9-24 Hours",IF(Table1[[#This Row],[ResolutionHours]]&lt;=48,"25-48 Hours","48+ Hours")))))</f>
        <v>Pending</v>
      </c>
      <c r="AB1667" t="str">
        <f>IF(Table1[[#This Row],[ResolutionHours]]="","",Table1[[#This Row],[ResolutionHours]]-Table1[[#This Row],[SLATargetHours]])</f>
        <v/>
      </c>
    </row>
    <row r="1668" spans="1:28" x14ac:dyDescent="0.25">
      <c r="A1668" t="s">
        <v>2739</v>
      </c>
      <c r="B1668" t="s">
        <v>2126</v>
      </c>
      <c r="C1668" s="1">
        <v>45693.610127314823</v>
      </c>
      <c r="D1668" t="s">
        <v>36</v>
      </c>
      <c r="E1668" t="s">
        <v>2127</v>
      </c>
      <c r="F1668" t="s">
        <v>90</v>
      </c>
      <c r="G1668" t="s">
        <v>2128</v>
      </c>
      <c r="H1668" t="s">
        <v>54</v>
      </c>
      <c r="I1668" t="s">
        <v>64</v>
      </c>
      <c r="J1668" t="s">
        <v>113</v>
      </c>
      <c r="K1668">
        <v>48</v>
      </c>
      <c r="L1668">
        <v>3.76</v>
      </c>
      <c r="N1668" s="1"/>
      <c r="O1668" t="s">
        <v>57</v>
      </c>
      <c r="P1668">
        <v>7881.36</v>
      </c>
      <c r="Q1668" t="s">
        <v>58</v>
      </c>
      <c r="R1668" t="s">
        <v>92</v>
      </c>
      <c r="S1668" t="s">
        <v>68</v>
      </c>
      <c r="T1668" t="s">
        <v>85</v>
      </c>
      <c r="U1668" t="s">
        <v>49</v>
      </c>
      <c r="V1668" t="s">
        <v>49</v>
      </c>
      <c r="W1668" t="s">
        <v>57</v>
      </c>
      <c r="X1668">
        <f>YEAR(Table1[[#This Row],[BookingDate]])</f>
        <v>2025</v>
      </c>
      <c r="Y1668" t="str">
        <f>TEXT(Table1[[#This Row],[BookingDate]],"mmm")</f>
        <v>Feb</v>
      </c>
      <c r="Z1668" t="str">
        <f>TEXT(Table1[[#This Row],[BookingDate]],"mmm-yyy")</f>
        <v>Feb-2025</v>
      </c>
      <c r="AA1668" t="str">
        <f>IF(Table1[[#This Row],[ResolutionHours]]="","Pending",IF(Table1[[#This Row],[ResolutionHours]]&lt;=4,"0-4 Hours",IF(Table1[[#This Row],[ResolutionHours]]&lt;=8,"5-8 Hours",IF(Table1[[#This Row],[ResolutionHours]]&lt;=24,"9-24 Hours",IF(Table1[[#This Row],[ResolutionHours]]&lt;=48,"25-48 Hours","48+ Hours")))))</f>
        <v>Pending</v>
      </c>
      <c r="AB1668" t="str">
        <f>IF(Table1[[#This Row],[ResolutionHours]]="","",Table1[[#This Row],[ResolutionHours]]-Table1[[#This Row],[SLATargetHours]])</f>
        <v/>
      </c>
    </row>
    <row r="1669" spans="1:28" x14ac:dyDescent="0.25">
      <c r="A1669" t="s">
        <v>1596</v>
      </c>
      <c r="B1669" t="s">
        <v>1116</v>
      </c>
      <c r="C1669" s="1">
        <v>45694.14806712963</v>
      </c>
      <c r="D1669" t="s">
        <v>36</v>
      </c>
      <c r="E1669" t="s">
        <v>1117</v>
      </c>
      <c r="F1669" t="s">
        <v>38</v>
      </c>
      <c r="G1669" t="s">
        <v>1118</v>
      </c>
      <c r="H1669" t="s">
        <v>54</v>
      </c>
      <c r="I1669" t="s">
        <v>64</v>
      </c>
      <c r="J1669" t="s">
        <v>160</v>
      </c>
      <c r="K1669">
        <v>48</v>
      </c>
      <c r="L1669">
        <v>1.48</v>
      </c>
      <c r="N1669" s="1"/>
      <c r="O1669" t="s">
        <v>57</v>
      </c>
      <c r="P1669">
        <v>7868.45</v>
      </c>
      <c r="Q1669" t="s">
        <v>66</v>
      </c>
      <c r="R1669" t="s">
        <v>67</v>
      </c>
      <c r="S1669" t="s">
        <v>68</v>
      </c>
      <c r="T1669" t="s">
        <v>61</v>
      </c>
      <c r="U1669" t="s">
        <v>49</v>
      </c>
      <c r="V1669" t="s">
        <v>49</v>
      </c>
      <c r="W1669" t="s">
        <v>57</v>
      </c>
      <c r="X1669">
        <f>YEAR(Table1[[#This Row],[BookingDate]])</f>
        <v>2025</v>
      </c>
      <c r="Y1669" t="str">
        <f>TEXT(Table1[[#This Row],[BookingDate]],"mmm")</f>
        <v>Feb</v>
      </c>
      <c r="Z1669" t="str">
        <f>TEXT(Table1[[#This Row],[BookingDate]],"mmm-yyy")</f>
        <v>Feb-2025</v>
      </c>
      <c r="AA1669" t="str">
        <f>IF(Table1[[#This Row],[ResolutionHours]]="","Pending",IF(Table1[[#This Row],[ResolutionHours]]&lt;=4,"0-4 Hours",IF(Table1[[#This Row],[ResolutionHours]]&lt;=8,"5-8 Hours",IF(Table1[[#This Row],[ResolutionHours]]&lt;=24,"9-24 Hours",IF(Table1[[#This Row],[ResolutionHours]]&lt;=48,"25-48 Hours","48+ Hours")))))</f>
        <v>Pending</v>
      </c>
      <c r="AB1669" t="str">
        <f>IF(Table1[[#This Row],[ResolutionHours]]="","",Table1[[#This Row],[ResolutionHours]]-Table1[[#This Row],[SLATargetHours]])</f>
        <v/>
      </c>
    </row>
    <row r="1670" spans="1:28" x14ac:dyDescent="0.25">
      <c r="A1670" t="s">
        <v>2786</v>
      </c>
      <c r="B1670" t="s">
        <v>2126</v>
      </c>
      <c r="C1670" s="1">
        <v>45694.481666666667</v>
      </c>
      <c r="D1670" t="s">
        <v>51</v>
      </c>
      <c r="E1670" t="s">
        <v>2136</v>
      </c>
      <c r="F1670" t="s">
        <v>38</v>
      </c>
      <c r="G1670" t="s">
        <v>2128</v>
      </c>
      <c r="H1670" t="s">
        <v>54</v>
      </c>
      <c r="I1670" t="s">
        <v>73</v>
      </c>
      <c r="J1670" t="s">
        <v>106</v>
      </c>
      <c r="K1670">
        <v>24</v>
      </c>
      <c r="L1670">
        <v>0.1</v>
      </c>
      <c r="N1670" s="1"/>
      <c r="O1670" t="s">
        <v>57</v>
      </c>
      <c r="P1670">
        <v>7860.44</v>
      </c>
      <c r="Q1670" t="s">
        <v>44</v>
      </c>
      <c r="R1670" t="s">
        <v>114</v>
      </c>
      <c r="S1670" t="s">
        <v>46</v>
      </c>
      <c r="T1670" t="s">
        <v>100</v>
      </c>
      <c r="U1670" t="s">
        <v>49</v>
      </c>
      <c r="V1670" t="s">
        <v>49</v>
      </c>
      <c r="W1670" t="s">
        <v>57</v>
      </c>
      <c r="X1670">
        <f>YEAR(Table1[[#This Row],[BookingDate]])</f>
        <v>2025</v>
      </c>
      <c r="Y1670" t="str">
        <f>TEXT(Table1[[#This Row],[BookingDate]],"mmm")</f>
        <v>Feb</v>
      </c>
      <c r="Z1670" t="str">
        <f>TEXT(Table1[[#This Row],[BookingDate]],"mmm-yyy")</f>
        <v>Feb-2025</v>
      </c>
      <c r="AA1670" t="str">
        <f>IF(Table1[[#This Row],[ResolutionHours]]="","Pending",IF(Table1[[#This Row],[ResolutionHours]]&lt;=4,"0-4 Hours",IF(Table1[[#This Row],[ResolutionHours]]&lt;=8,"5-8 Hours",IF(Table1[[#This Row],[ResolutionHours]]&lt;=24,"9-24 Hours",IF(Table1[[#This Row],[ResolutionHours]]&lt;=48,"25-48 Hours","48+ Hours")))))</f>
        <v>Pending</v>
      </c>
      <c r="AB1670" t="str">
        <f>IF(Table1[[#This Row],[ResolutionHours]]="","",Table1[[#This Row],[ResolutionHours]]-Table1[[#This Row],[SLATargetHours]])</f>
        <v/>
      </c>
    </row>
    <row r="1671" spans="1:28" x14ac:dyDescent="0.25">
      <c r="A1671" t="s">
        <v>3119</v>
      </c>
      <c r="B1671" t="s">
        <v>2126</v>
      </c>
      <c r="C1671" s="1">
        <v>45694.961898148147</v>
      </c>
      <c r="D1671" t="s">
        <v>36</v>
      </c>
      <c r="E1671" t="s">
        <v>2127</v>
      </c>
      <c r="F1671" t="s">
        <v>72</v>
      </c>
      <c r="G1671" t="s">
        <v>2128</v>
      </c>
      <c r="H1671" t="s">
        <v>109</v>
      </c>
      <c r="I1671" t="s">
        <v>46</v>
      </c>
      <c r="J1671" t="s">
        <v>165</v>
      </c>
      <c r="K1671">
        <v>48</v>
      </c>
      <c r="L1671">
        <v>1.06</v>
      </c>
      <c r="M1671">
        <v>5.85</v>
      </c>
      <c r="N1671" s="1">
        <v>45695.205483541657</v>
      </c>
      <c r="O1671" t="s">
        <v>43</v>
      </c>
      <c r="P1671">
        <v>5.85</v>
      </c>
      <c r="Q1671" t="s">
        <v>44</v>
      </c>
      <c r="R1671" t="s">
        <v>45</v>
      </c>
      <c r="S1671" t="s">
        <v>96</v>
      </c>
      <c r="T1671" t="s">
        <v>93</v>
      </c>
      <c r="U1671" t="s">
        <v>49</v>
      </c>
      <c r="V1671" t="s">
        <v>49</v>
      </c>
      <c r="W1671" t="s">
        <v>43</v>
      </c>
      <c r="X1671">
        <f>YEAR(Table1[[#This Row],[BookingDate]])</f>
        <v>2025</v>
      </c>
      <c r="Y1671" t="str">
        <f>TEXT(Table1[[#This Row],[BookingDate]],"mmm")</f>
        <v>Feb</v>
      </c>
      <c r="Z1671" t="str">
        <f>TEXT(Table1[[#This Row],[BookingDate]],"mmm-yyy")</f>
        <v>Feb-2025</v>
      </c>
      <c r="AA1671" t="str">
        <f>IF(Table1[[#This Row],[ResolutionHours]]="","Pending",IF(Table1[[#This Row],[ResolutionHours]]&lt;=4,"0-4 Hours",IF(Table1[[#This Row],[ResolutionHours]]&lt;=8,"5-8 Hours",IF(Table1[[#This Row],[ResolutionHours]]&lt;=24,"9-24 Hours",IF(Table1[[#This Row],[ResolutionHours]]&lt;=48,"25-48 Hours","48+ Hours")))))</f>
        <v>5-8 Hours</v>
      </c>
      <c r="AB1671">
        <f>IF(Table1[[#This Row],[ResolutionHours]]="","",Table1[[#This Row],[ResolutionHours]]-Table1[[#This Row],[SLATargetHours]])</f>
        <v>-42.15</v>
      </c>
    </row>
    <row r="1672" spans="1:28" x14ac:dyDescent="0.25">
      <c r="A1672" t="s">
        <v>1916</v>
      </c>
      <c r="B1672" t="s">
        <v>1116</v>
      </c>
      <c r="C1672" s="1">
        <v>45695.04996527778</v>
      </c>
      <c r="D1672" t="s">
        <v>51</v>
      </c>
      <c r="E1672" t="s">
        <v>1117</v>
      </c>
      <c r="F1672" t="s">
        <v>72</v>
      </c>
      <c r="G1672" t="s">
        <v>1118</v>
      </c>
      <c r="H1672" t="s">
        <v>40</v>
      </c>
      <c r="I1672" t="s">
        <v>41</v>
      </c>
      <c r="J1672" t="s">
        <v>91</v>
      </c>
      <c r="K1672">
        <v>24</v>
      </c>
      <c r="L1672">
        <v>2.0499999999999998</v>
      </c>
      <c r="M1672">
        <v>6.47</v>
      </c>
      <c r="N1672" s="1">
        <v>45695.319664363429</v>
      </c>
      <c r="O1672" t="s">
        <v>43</v>
      </c>
      <c r="P1672">
        <v>6.47</v>
      </c>
      <c r="Q1672" t="s">
        <v>58</v>
      </c>
      <c r="R1672" t="s">
        <v>114</v>
      </c>
      <c r="S1672" t="s">
        <v>79</v>
      </c>
      <c r="T1672" t="s">
        <v>61</v>
      </c>
      <c r="U1672" t="s">
        <v>49</v>
      </c>
      <c r="V1672" t="s">
        <v>49</v>
      </c>
      <c r="W1672" t="s">
        <v>43</v>
      </c>
      <c r="X1672">
        <f>YEAR(Table1[[#This Row],[BookingDate]])</f>
        <v>2025</v>
      </c>
      <c r="Y1672" t="str">
        <f>TEXT(Table1[[#This Row],[BookingDate]],"mmm")</f>
        <v>Feb</v>
      </c>
      <c r="Z1672" t="str">
        <f>TEXT(Table1[[#This Row],[BookingDate]],"mmm-yyy")</f>
        <v>Feb-2025</v>
      </c>
      <c r="AA1672" t="str">
        <f>IF(Table1[[#This Row],[ResolutionHours]]="","Pending",IF(Table1[[#This Row],[ResolutionHours]]&lt;=4,"0-4 Hours",IF(Table1[[#This Row],[ResolutionHours]]&lt;=8,"5-8 Hours",IF(Table1[[#This Row],[ResolutionHours]]&lt;=24,"9-24 Hours",IF(Table1[[#This Row],[ResolutionHours]]&lt;=48,"25-48 Hours","48+ Hours")))))</f>
        <v>5-8 Hours</v>
      </c>
      <c r="AB1672">
        <f>IF(Table1[[#This Row],[ResolutionHours]]="","",Table1[[#This Row],[ResolutionHours]]-Table1[[#This Row],[SLATargetHours]])</f>
        <v>-17.53</v>
      </c>
    </row>
    <row r="1673" spans="1:28" x14ac:dyDescent="0.25">
      <c r="A1673" t="s">
        <v>1339</v>
      </c>
      <c r="B1673" t="s">
        <v>1116</v>
      </c>
      <c r="C1673" s="1">
        <v>45695.527349537027</v>
      </c>
      <c r="D1673" t="s">
        <v>36</v>
      </c>
      <c r="E1673" t="s">
        <v>1131</v>
      </c>
      <c r="F1673" t="s">
        <v>130</v>
      </c>
      <c r="G1673" t="s">
        <v>1118</v>
      </c>
      <c r="H1673" t="s">
        <v>54</v>
      </c>
      <c r="I1673" t="s">
        <v>64</v>
      </c>
      <c r="J1673" t="s">
        <v>91</v>
      </c>
      <c r="K1673">
        <v>48</v>
      </c>
      <c r="L1673">
        <v>1.73</v>
      </c>
      <c r="N1673" s="1"/>
      <c r="O1673" t="s">
        <v>57</v>
      </c>
      <c r="P1673">
        <v>7835.34</v>
      </c>
      <c r="Q1673" t="s">
        <v>58</v>
      </c>
      <c r="R1673" t="s">
        <v>59</v>
      </c>
      <c r="S1673" t="s">
        <v>60</v>
      </c>
      <c r="T1673" t="s">
        <v>97</v>
      </c>
      <c r="U1673" t="s">
        <v>49</v>
      </c>
      <c r="V1673" t="s">
        <v>49</v>
      </c>
      <c r="W1673" t="s">
        <v>57</v>
      </c>
      <c r="X1673">
        <f>YEAR(Table1[[#This Row],[BookingDate]])</f>
        <v>2025</v>
      </c>
      <c r="Y1673" t="str">
        <f>TEXT(Table1[[#This Row],[BookingDate]],"mmm")</f>
        <v>Feb</v>
      </c>
      <c r="Z1673" t="str">
        <f>TEXT(Table1[[#This Row],[BookingDate]],"mmm-yyy")</f>
        <v>Feb-2025</v>
      </c>
      <c r="AA1673" t="str">
        <f>IF(Table1[[#This Row],[ResolutionHours]]="","Pending",IF(Table1[[#This Row],[ResolutionHours]]&lt;=4,"0-4 Hours",IF(Table1[[#This Row],[ResolutionHours]]&lt;=8,"5-8 Hours",IF(Table1[[#This Row],[ResolutionHours]]&lt;=24,"9-24 Hours",IF(Table1[[#This Row],[ResolutionHours]]&lt;=48,"25-48 Hours","48+ Hours")))))</f>
        <v>Pending</v>
      </c>
      <c r="AB1673" t="str">
        <f>IF(Table1[[#This Row],[ResolutionHours]]="","",Table1[[#This Row],[ResolutionHours]]-Table1[[#This Row],[SLATargetHours]])</f>
        <v/>
      </c>
    </row>
    <row r="1674" spans="1:28" x14ac:dyDescent="0.25">
      <c r="A1674" t="s">
        <v>2819</v>
      </c>
      <c r="B1674" t="s">
        <v>2126</v>
      </c>
      <c r="C1674" s="1">
        <v>45695.634837962964</v>
      </c>
      <c r="D1674" t="s">
        <v>36</v>
      </c>
      <c r="E1674" t="s">
        <v>2130</v>
      </c>
      <c r="F1674" t="s">
        <v>95</v>
      </c>
      <c r="G1674" t="s">
        <v>2128</v>
      </c>
      <c r="H1674" t="s">
        <v>40</v>
      </c>
      <c r="I1674" t="s">
        <v>73</v>
      </c>
      <c r="J1674" t="s">
        <v>78</v>
      </c>
      <c r="K1674">
        <v>48</v>
      </c>
      <c r="L1674">
        <v>1.89</v>
      </c>
      <c r="M1674">
        <v>114.99</v>
      </c>
      <c r="N1674" s="1">
        <v>45700.426162407413</v>
      </c>
      <c r="O1674" t="s">
        <v>128</v>
      </c>
      <c r="P1674">
        <v>114.99</v>
      </c>
      <c r="Q1674" t="s">
        <v>58</v>
      </c>
      <c r="R1674" t="s">
        <v>114</v>
      </c>
      <c r="S1674" t="s">
        <v>68</v>
      </c>
      <c r="T1674" t="s">
        <v>61</v>
      </c>
      <c r="U1674" t="s">
        <v>49</v>
      </c>
      <c r="V1674" t="s">
        <v>49</v>
      </c>
      <c r="W1674" t="s">
        <v>128</v>
      </c>
      <c r="X1674">
        <f>YEAR(Table1[[#This Row],[BookingDate]])</f>
        <v>2025</v>
      </c>
      <c r="Y1674" t="str">
        <f>TEXT(Table1[[#This Row],[BookingDate]],"mmm")</f>
        <v>Feb</v>
      </c>
      <c r="Z1674" t="str">
        <f>TEXT(Table1[[#This Row],[BookingDate]],"mmm-yyy")</f>
        <v>Feb-2025</v>
      </c>
      <c r="AA1674" t="str">
        <f>IF(Table1[[#This Row],[ResolutionHours]]="","Pending",IF(Table1[[#This Row],[ResolutionHours]]&lt;=4,"0-4 Hours",IF(Table1[[#This Row],[ResolutionHours]]&lt;=8,"5-8 Hours",IF(Table1[[#This Row],[ResolutionHours]]&lt;=24,"9-24 Hours",IF(Table1[[#This Row],[ResolutionHours]]&lt;=48,"25-48 Hours","48+ Hours")))))</f>
        <v>48+ Hours</v>
      </c>
      <c r="AB1674">
        <f>IF(Table1[[#This Row],[ResolutionHours]]="","",Table1[[#This Row],[ResolutionHours]]-Table1[[#This Row],[SLATargetHours]])</f>
        <v>66.989999999999995</v>
      </c>
    </row>
    <row r="1675" spans="1:28" x14ac:dyDescent="0.25">
      <c r="A1675" t="s">
        <v>2405</v>
      </c>
      <c r="B1675" t="s">
        <v>2126</v>
      </c>
      <c r="C1675" s="1">
        <v>45695.818391203713</v>
      </c>
      <c r="D1675" t="s">
        <v>51</v>
      </c>
      <c r="E1675" t="s">
        <v>2127</v>
      </c>
      <c r="F1675" t="s">
        <v>95</v>
      </c>
      <c r="G1675" t="s">
        <v>2128</v>
      </c>
      <c r="H1675" t="s">
        <v>54</v>
      </c>
      <c r="I1675" t="s">
        <v>41</v>
      </c>
      <c r="J1675" t="s">
        <v>157</v>
      </c>
      <c r="K1675">
        <v>24</v>
      </c>
      <c r="L1675">
        <v>2.36</v>
      </c>
      <c r="N1675" s="1"/>
      <c r="O1675" t="s">
        <v>57</v>
      </c>
      <c r="P1675">
        <v>7828.36</v>
      </c>
      <c r="Q1675" t="s">
        <v>58</v>
      </c>
      <c r="R1675" t="s">
        <v>92</v>
      </c>
      <c r="S1675" t="s">
        <v>68</v>
      </c>
      <c r="T1675" t="s">
        <v>121</v>
      </c>
      <c r="U1675" t="s">
        <v>49</v>
      </c>
      <c r="V1675" t="s">
        <v>48</v>
      </c>
      <c r="W1675" t="s">
        <v>57</v>
      </c>
      <c r="X1675">
        <f>YEAR(Table1[[#This Row],[BookingDate]])</f>
        <v>2025</v>
      </c>
      <c r="Y1675" t="str">
        <f>TEXT(Table1[[#This Row],[BookingDate]],"mmm")</f>
        <v>Feb</v>
      </c>
      <c r="Z1675" t="str">
        <f>TEXT(Table1[[#This Row],[BookingDate]],"mmm-yyy")</f>
        <v>Feb-2025</v>
      </c>
      <c r="AA1675" t="str">
        <f>IF(Table1[[#This Row],[ResolutionHours]]="","Pending",IF(Table1[[#This Row],[ResolutionHours]]&lt;=4,"0-4 Hours",IF(Table1[[#This Row],[ResolutionHours]]&lt;=8,"5-8 Hours",IF(Table1[[#This Row],[ResolutionHours]]&lt;=24,"9-24 Hours",IF(Table1[[#This Row],[ResolutionHours]]&lt;=48,"25-48 Hours","48+ Hours")))))</f>
        <v>Pending</v>
      </c>
      <c r="AB1675" t="str">
        <f>IF(Table1[[#This Row],[ResolutionHours]]="","",Table1[[#This Row],[ResolutionHours]]-Table1[[#This Row],[SLATargetHours]])</f>
        <v/>
      </c>
    </row>
    <row r="1676" spans="1:28" x14ac:dyDescent="0.25">
      <c r="A1676" t="s">
        <v>1137</v>
      </c>
      <c r="B1676" t="s">
        <v>1116</v>
      </c>
      <c r="C1676" s="1">
        <v>45695.831203703703</v>
      </c>
      <c r="D1676" t="s">
        <v>51</v>
      </c>
      <c r="E1676" t="s">
        <v>1124</v>
      </c>
      <c r="F1676" t="s">
        <v>130</v>
      </c>
      <c r="G1676" t="s">
        <v>1118</v>
      </c>
      <c r="H1676" t="s">
        <v>40</v>
      </c>
      <c r="I1676" t="s">
        <v>73</v>
      </c>
      <c r="J1676" t="s">
        <v>132</v>
      </c>
      <c r="K1676">
        <v>24</v>
      </c>
      <c r="L1676">
        <v>1.29</v>
      </c>
      <c r="M1676">
        <v>3.73</v>
      </c>
      <c r="N1676" s="1">
        <v>45695.986676307868</v>
      </c>
      <c r="O1676" t="s">
        <v>43</v>
      </c>
      <c r="P1676">
        <v>3.73</v>
      </c>
      <c r="Q1676" t="s">
        <v>44</v>
      </c>
      <c r="R1676" t="s">
        <v>59</v>
      </c>
      <c r="S1676" t="s">
        <v>46</v>
      </c>
      <c r="T1676" t="s">
        <v>69</v>
      </c>
      <c r="U1676" t="s">
        <v>49</v>
      </c>
      <c r="V1676" t="s">
        <v>49</v>
      </c>
      <c r="W1676" t="s">
        <v>43</v>
      </c>
      <c r="X1676">
        <f>YEAR(Table1[[#This Row],[BookingDate]])</f>
        <v>2025</v>
      </c>
      <c r="Y1676" t="str">
        <f>TEXT(Table1[[#This Row],[BookingDate]],"mmm")</f>
        <v>Feb</v>
      </c>
      <c r="Z1676" t="str">
        <f>TEXT(Table1[[#This Row],[BookingDate]],"mmm-yyy")</f>
        <v>Feb-2025</v>
      </c>
      <c r="AA1676" t="str">
        <f>IF(Table1[[#This Row],[ResolutionHours]]="","Pending",IF(Table1[[#This Row],[ResolutionHours]]&lt;=4,"0-4 Hours",IF(Table1[[#This Row],[ResolutionHours]]&lt;=8,"5-8 Hours",IF(Table1[[#This Row],[ResolutionHours]]&lt;=24,"9-24 Hours",IF(Table1[[#This Row],[ResolutionHours]]&lt;=48,"25-48 Hours","48+ Hours")))))</f>
        <v>0-4 Hours</v>
      </c>
      <c r="AB1676">
        <f>IF(Table1[[#This Row],[ResolutionHours]]="","",Table1[[#This Row],[ResolutionHours]]-Table1[[#This Row],[SLATargetHours]])</f>
        <v>-20.27</v>
      </c>
    </row>
    <row r="1677" spans="1:28" x14ac:dyDescent="0.25">
      <c r="A1677" t="s">
        <v>876</v>
      </c>
      <c r="B1677" t="s">
        <v>35</v>
      </c>
      <c r="C1677" s="1">
        <v>45696.237916666672</v>
      </c>
      <c r="D1677" t="s">
        <v>51</v>
      </c>
      <c r="E1677" t="s">
        <v>123</v>
      </c>
      <c r="F1677" t="s">
        <v>72</v>
      </c>
      <c r="G1677" t="s">
        <v>39</v>
      </c>
      <c r="H1677" t="s">
        <v>40</v>
      </c>
      <c r="I1677" t="s">
        <v>73</v>
      </c>
      <c r="J1677" t="s">
        <v>134</v>
      </c>
      <c r="K1677">
        <v>24</v>
      </c>
      <c r="L1677">
        <v>0.57999999999999996</v>
      </c>
      <c r="M1677">
        <v>34.909999999999997</v>
      </c>
      <c r="N1677" s="1">
        <v>45697.692292997694</v>
      </c>
      <c r="O1677" t="s">
        <v>128</v>
      </c>
      <c r="P1677">
        <v>34.909999999999997</v>
      </c>
      <c r="Q1677" t="s">
        <v>58</v>
      </c>
      <c r="R1677" t="s">
        <v>92</v>
      </c>
      <c r="S1677" t="s">
        <v>60</v>
      </c>
      <c r="T1677" t="s">
        <v>93</v>
      </c>
      <c r="U1677" t="s">
        <v>49</v>
      </c>
      <c r="V1677" t="s">
        <v>49</v>
      </c>
      <c r="W1677" t="s">
        <v>128</v>
      </c>
      <c r="X1677">
        <f>YEAR(Table1[[#This Row],[BookingDate]])</f>
        <v>2025</v>
      </c>
      <c r="Y1677" t="str">
        <f>TEXT(Table1[[#This Row],[BookingDate]],"mmm")</f>
        <v>Feb</v>
      </c>
      <c r="Z1677" t="str">
        <f>TEXT(Table1[[#This Row],[BookingDate]],"mmm-yyy")</f>
        <v>Feb-2025</v>
      </c>
      <c r="AA1677" t="str">
        <f>IF(Table1[[#This Row],[ResolutionHours]]="","Pending",IF(Table1[[#This Row],[ResolutionHours]]&lt;=4,"0-4 Hours",IF(Table1[[#This Row],[ResolutionHours]]&lt;=8,"5-8 Hours",IF(Table1[[#This Row],[ResolutionHours]]&lt;=24,"9-24 Hours",IF(Table1[[#This Row],[ResolutionHours]]&lt;=48,"25-48 Hours","48+ Hours")))))</f>
        <v>25-48 Hours</v>
      </c>
      <c r="AB1677">
        <f>IF(Table1[[#This Row],[ResolutionHours]]="","",Table1[[#This Row],[ResolutionHours]]-Table1[[#This Row],[SLATargetHours]])</f>
        <v>10.909999999999997</v>
      </c>
    </row>
    <row r="1678" spans="1:28" x14ac:dyDescent="0.25">
      <c r="A1678" t="s">
        <v>769</v>
      </c>
      <c r="B1678" t="s">
        <v>35</v>
      </c>
      <c r="C1678" s="1">
        <v>45696.270729166667</v>
      </c>
      <c r="D1678" t="s">
        <v>104</v>
      </c>
      <c r="E1678" t="s">
        <v>123</v>
      </c>
      <c r="F1678" t="s">
        <v>72</v>
      </c>
      <c r="G1678" t="s">
        <v>39</v>
      </c>
      <c r="H1678" t="s">
        <v>40</v>
      </c>
      <c r="I1678" t="s">
        <v>41</v>
      </c>
      <c r="J1678" t="s">
        <v>42</v>
      </c>
      <c r="K1678">
        <v>8</v>
      </c>
      <c r="L1678">
        <v>0.53</v>
      </c>
      <c r="M1678">
        <v>2.5099999999999998</v>
      </c>
      <c r="N1678" s="1">
        <v>45696.375385185187</v>
      </c>
      <c r="O1678" t="s">
        <v>43</v>
      </c>
      <c r="P1678">
        <v>2.5099999999999998</v>
      </c>
      <c r="Q1678" t="s">
        <v>58</v>
      </c>
      <c r="R1678" t="s">
        <v>67</v>
      </c>
      <c r="S1678" t="s">
        <v>68</v>
      </c>
      <c r="T1678" t="s">
        <v>85</v>
      </c>
      <c r="U1678" t="s">
        <v>49</v>
      </c>
      <c r="V1678" t="s">
        <v>49</v>
      </c>
      <c r="W1678" t="s">
        <v>43</v>
      </c>
      <c r="X1678">
        <f>YEAR(Table1[[#This Row],[BookingDate]])</f>
        <v>2025</v>
      </c>
      <c r="Y1678" t="str">
        <f>TEXT(Table1[[#This Row],[BookingDate]],"mmm")</f>
        <v>Feb</v>
      </c>
      <c r="Z1678" t="str">
        <f>TEXT(Table1[[#This Row],[BookingDate]],"mmm-yyy")</f>
        <v>Feb-2025</v>
      </c>
      <c r="AA1678" t="str">
        <f>IF(Table1[[#This Row],[ResolutionHours]]="","Pending",IF(Table1[[#This Row],[ResolutionHours]]&lt;=4,"0-4 Hours",IF(Table1[[#This Row],[ResolutionHours]]&lt;=8,"5-8 Hours",IF(Table1[[#This Row],[ResolutionHours]]&lt;=24,"9-24 Hours",IF(Table1[[#This Row],[ResolutionHours]]&lt;=48,"25-48 Hours","48+ Hours")))))</f>
        <v>0-4 Hours</v>
      </c>
      <c r="AB1678">
        <f>IF(Table1[[#This Row],[ResolutionHours]]="","",Table1[[#This Row],[ResolutionHours]]-Table1[[#This Row],[SLATargetHours]])</f>
        <v>-5.49</v>
      </c>
    </row>
    <row r="1679" spans="1:28" x14ac:dyDescent="0.25">
      <c r="A1679" t="s">
        <v>246</v>
      </c>
      <c r="B1679" t="s">
        <v>35</v>
      </c>
      <c r="C1679" s="1">
        <v>45696.666527777779</v>
      </c>
      <c r="D1679" t="s">
        <v>51</v>
      </c>
      <c r="E1679" t="s">
        <v>52</v>
      </c>
      <c r="F1679" t="s">
        <v>95</v>
      </c>
      <c r="G1679" t="s">
        <v>39</v>
      </c>
      <c r="H1679" t="s">
        <v>54</v>
      </c>
      <c r="I1679" t="s">
        <v>73</v>
      </c>
      <c r="J1679" t="s">
        <v>88</v>
      </c>
      <c r="K1679">
        <v>24</v>
      </c>
      <c r="L1679">
        <v>5.57</v>
      </c>
      <c r="N1679" s="1"/>
      <c r="O1679" t="s">
        <v>57</v>
      </c>
      <c r="P1679">
        <v>7808</v>
      </c>
      <c r="Q1679" t="s">
        <v>44</v>
      </c>
      <c r="R1679" t="s">
        <v>59</v>
      </c>
      <c r="S1679" t="s">
        <v>96</v>
      </c>
      <c r="T1679" t="s">
        <v>85</v>
      </c>
      <c r="U1679" t="s">
        <v>49</v>
      </c>
      <c r="V1679" t="s">
        <v>49</v>
      </c>
      <c r="W1679" t="s">
        <v>57</v>
      </c>
      <c r="X1679">
        <f>YEAR(Table1[[#This Row],[BookingDate]])</f>
        <v>2025</v>
      </c>
      <c r="Y1679" t="str">
        <f>TEXT(Table1[[#This Row],[BookingDate]],"mmm")</f>
        <v>Feb</v>
      </c>
      <c r="Z1679" t="str">
        <f>TEXT(Table1[[#This Row],[BookingDate]],"mmm-yyy")</f>
        <v>Feb-2025</v>
      </c>
      <c r="AA1679" t="str">
        <f>IF(Table1[[#This Row],[ResolutionHours]]="","Pending",IF(Table1[[#This Row],[ResolutionHours]]&lt;=4,"0-4 Hours",IF(Table1[[#This Row],[ResolutionHours]]&lt;=8,"5-8 Hours",IF(Table1[[#This Row],[ResolutionHours]]&lt;=24,"9-24 Hours",IF(Table1[[#This Row],[ResolutionHours]]&lt;=48,"25-48 Hours","48+ Hours")))))</f>
        <v>Pending</v>
      </c>
      <c r="AB1679" t="str">
        <f>IF(Table1[[#This Row],[ResolutionHours]]="","",Table1[[#This Row],[ResolutionHours]]-Table1[[#This Row],[SLATargetHours]])</f>
        <v/>
      </c>
    </row>
    <row r="1680" spans="1:28" x14ac:dyDescent="0.25">
      <c r="A1680" t="s">
        <v>422</v>
      </c>
      <c r="B1680" t="s">
        <v>35</v>
      </c>
      <c r="C1680" s="1">
        <v>45697.000405092593</v>
      </c>
      <c r="D1680" t="s">
        <v>104</v>
      </c>
      <c r="E1680" t="s">
        <v>37</v>
      </c>
      <c r="F1680" t="s">
        <v>126</v>
      </c>
      <c r="G1680" t="s">
        <v>39</v>
      </c>
      <c r="H1680" t="s">
        <v>54</v>
      </c>
      <c r="I1680" t="s">
        <v>41</v>
      </c>
      <c r="J1680" t="s">
        <v>113</v>
      </c>
      <c r="K1680">
        <v>8</v>
      </c>
      <c r="L1680">
        <v>0.26</v>
      </c>
      <c r="N1680" s="1"/>
      <c r="O1680" t="s">
        <v>57</v>
      </c>
      <c r="P1680">
        <v>7799.99</v>
      </c>
      <c r="Q1680" t="s">
        <v>58</v>
      </c>
      <c r="R1680" t="s">
        <v>92</v>
      </c>
      <c r="S1680" t="s">
        <v>60</v>
      </c>
      <c r="T1680" t="s">
        <v>121</v>
      </c>
      <c r="U1680" t="s">
        <v>49</v>
      </c>
      <c r="V1680" t="s">
        <v>49</v>
      </c>
      <c r="W1680" t="s">
        <v>57</v>
      </c>
      <c r="X1680">
        <f>YEAR(Table1[[#This Row],[BookingDate]])</f>
        <v>2025</v>
      </c>
      <c r="Y1680" t="str">
        <f>TEXT(Table1[[#This Row],[BookingDate]],"mmm")</f>
        <v>Feb</v>
      </c>
      <c r="Z1680" t="str">
        <f>TEXT(Table1[[#This Row],[BookingDate]],"mmm-yyy")</f>
        <v>Feb-2025</v>
      </c>
      <c r="AA1680" t="str">
        <f>IF(Table1[[#This Row],[ResolutionHours]]="","Pending",IF(Table1[[#This Row],[ResolutionHours]]&lt;=4,"0-4 Hours",IF(Table1[[#This Row],[ResolutionHours]]&lt;=8,"5-8 Hours",IF(Table1[[#This Row],[ResolutionHours]]&lt;=24,"9-24 Hours",IF(Table1[[#This Row],[ResolutionHours]]&lt;=48,"25-48 Hours","48+ Hours")))))</f>
        <v>Pending</v>
      </c>
      <c r="AB1680" t="str">
        <f>IF(Table1[[#This Row],[ResolutionHours]]="","",Table1[[#This Row],[ResolutionHours]]-Table1[[#This Row],[SLATargetHours]])</f>
        <v/>
      </c>
    </row>
    <row r="1681" spans="1:28" x14ac:dyDescent="0.25">
      <c r="A1681" t="s">
        <v>1577</v>
      </c>
      <c r="B1681" t="s">
        <v>1116</v>
      </c>
      <c r="C1681" s="1">
        <v>45697.062291666669</v>
      </c>
      <c r="D1681" t="s">
        <v>87</v>
      </c>
      <c r="E1681" t="s">
        <v>1124</v>
      </c>
      <c r="F1681" t="s">
        <v>53</v>
      </c>
      <c r="G1681" t="s">
        <v>1118</v>
      </c>
      <c r="H1681" t="s">
        <v>40</v>
      </c>
      <c r="I1681" t="s">
        <v>82</v>
      </c>
      <c r="J1681" t="s">
        <v>42</v>
      </c>
      <c r="K1681">
        <v>72</v>
      </c>
      <c r="L1681">
        <v>2.4700000000000002</v>
      </c>
      <c r="M1681">
        <v>36.76</v>
      </c>
      <c r="N1681" s="1">
        <v>45698.593890266202</v>
      </c>
      <c r="O1681" t="s">
        <v>43</v>
      </c>
      <c r="P1681">
        <v>36.76</v>
      </c>
      <c r="Q1681" t="s">
        <v>66</v>
      </c>
      <c r="R1681" t="s">
        <v>114</v>
      </c>
      <c r="S1681" t="s">
        <v>96</v>
      </c>
      <c r="T1681" t="s">
        <v>121</v>
      </c>
      <c r="U1681" t="s">
        <v>49</v>
      </c>
      <c r="V1681" t="s">
        <v>49</v>
      </c>
      <c r="W1681" t="s">
        <v>43</v>
      </c>
      <c r="X1681">
        <f>YEAR(Table1[[#This Row],[BookingDate]])</f>
        <v>2025</v>
      </c>
      <c r="Y1681" t="str">
        <f>TEXT(Table1[[#This Row],[BookingDate]],"mmm")</f>
        <v>Feb</v>
      </c>
      <c r="Z1681" t="str">
        <f>TEXT(Table1[[#This Row],[BookingDate]],"mmm-yyy")</f>
        <v>Feb-2025</v>
      </c>
      <c r="AA1681" t="str">
        <f>IF(Table1[[#This Row],[ResolutionHours]]="","Pending",IF(Table1[[#This Row],[ResolutionHours]]&lt;=4,"0-4 Hours",IF(Table1[[#This Row],[ResolutionHours]]&lt;=8,"5-8 Hours",IF(Table1[[#This Row],[ResolutionHours]]&lt;=24,"9-24 Hours",IF(Table1[[#This Row],[ResolutionHours]]&lt;=48,"25-48 Hours","48+ Hours")))))</f>
        <v>25-48 Hours</v>
      </c>
      <c r="AB1681">
        <f>IF(Table1[[#This Row],[ResolutionHours]]="","",Table1[[#This Row],[ResolutionHours]]-Table1[[#This Row],[SLATargetHours]])</f>
        <v>-35.24</v>
      </c>
    </row>
    <row r="1682" spans="1:28" x14ac:dyDescent="0.25">
      <c r="A1682" t="s">
        <v>144</v>
      </c>
      <c r="B1682" t="s">
        <v>35</v>
      </c>
      <c r="C1682" s="1">
        <v>45697.401469907411</v>
      </c>
      <c r="D1682" t="s">
        <v>104</v>
      </c>
      <c r="E1682" t="s">
        <v>52</v>
      </c>
      <c r="F1682" t="s">
        <v>53</v>
      </c>
      <c r="G1682" t="s">
        <v>39</v>
      </c>
      <c r="H1682" t="s">
        <v>40</v>
      </c>
      <c r="I1682" t="s">
        <v>41</v>
      </c>
      <c r="J1682" t="s">
        <v>132</v>
      </c>
      <c r="K1682">
        <v>8</v>
      </c>
      <c r="L1682">
        <v>1.01</v>
      </c>
      <c r="M1682">
        <v>3.62</v>
      </c>
      <c r="N1682" s="1">
        <v>45697.552477488432</v>
      </c>
      <c r="O1682" t="s">
        <v>43</v>
      </c>
      <c r="P1682">
        <v>3.62</v>
      </c>
      <c r="Q1682" t="s">
        <v>58</v>
      </c>
      <c r="R1682" t="s">
        <v>59</v>
      </c>
      <c r="S1682" t="s">
        <v>96</v>
      </c>
      <c r="T1682" t="s">
        <v>100</v>
      </c>
      <c r="U1682" t="s">
        <v>49</v>
      </c>
      <c r="V1682" t="s">
        <v>48</v>
      </c>
      <c r="W1682" t="s">
        <v>43</v>
      </c>
      <c r="X1682">
        <f>YEAR(Table1[[#This Row],[BookingDate]])</f>
        <v>2025</v>
      </c>
      <c r="Y1682" t="str">
        <f>TEXT(Table1[[#This Row],[BookingDate]],"mmm")</f>
        <v>Feb</v>
      </c>
      <c r="Z1682" t="str">
        <f>TEXT(Table1[[#This Row],[BookingDate]],"mmm-yyy")</f>
        <v>Feb-2025</v>
      </c>
      <c r="AA1682" t="str">
        <f>IF(Table1[[#This Row],[ResolutionHours]]="","Pending",IF(Table1[[#This Row],[ResolutionHours]]&lt;=4,"0-4 Hours",IF(Table1[[#This Row],[ResolutionHours]]&lt;=8,"5-8 Hours",IF(Table1[[#This Row],[ResolutionHours]]&lt;=24,"9-24 Hours",IF(Table1[[#This Row],[ResolutionHours]]&lt;=48,"25-48 Hours","48+ Hours")))))</f>
        <v>0-4 Hours</v>
      </c>
      <c r="AB1682">
        <f>IF(Table1[[#This Row],[ResolutionHours]]="","",Table1[[#This Row],[ResolutionHours]]-Table1[[#This Row],[SLATargetHours]])</f>
        <v>-4.38</v>
      </c>
    </row>
    <row r="1683" spans="1:28" x14ac:dyDescent="0.25">
      <c r="A1683" t="s">
        <v>1873</v>
      </c>
      <c r="B1683" t="s">
        <v>1116</v>
      </c>
      <c r="C1683" s="1">
        <v>45697.592800925922</v>
      </c>
      <c r="D1683" t="s">
        <v>108</v>
      </c>
      <c r="E1683" t="s">
        <v>1129</v>
      </c>
      <c r="F1683" t="s">
        <v>95</v>
      </c>
      <c r="G1683" t="s">
        <v>1118</v>
      </c>
      <c r="H1683" t="s">
        <v>40</v>
      </c>
      <c r="I1683" t="s">
        <v>82</v>
      </c>
      <c r="J1683" t="s">
        <v>134</v>
      </c>
      <c r="K1683">
        <v>4</v>
      </c>
      <c r="L1683">
        <v>0.23</v>
      </c>
      <c r="M1683">
        <v>6.02</v>
      </c>
      <c r="N1683" s="1">
        <v>45697.843446909719</v>
      </c>
      <c r="O1683" t="s">
        <v>128</v>
      </c>
      <c r="P1683">
        <v>6.02</v>
      </c>
      <c r="Q1683" t="s">
        <v>111</v>
      </c>
      <c r="R1683" t="s">
        <v>45</v>
      </c>
      <c r="S1683" t="s">
        <v>96</v>
      </c>
      <c r="T1683" t="s">
        <v>85</v>
      </c>
      <c r="U1683" t="s">
        <v>49</v>
      </c>
      <c r="V1683" t="s">
        <v>48</v>
      </c>
      <c r="W1683" t="s">
        <v>128</v>
      </c>
      <c r="X1683">
        <f>YEAR(Table1[[#This Row],[BookingDate]])</f>
        <v>2025</v>
      </c>
      <c r="Y1683" t="str">
        <f>TEXT(Table1[[#This Row],[BookingDate]],"mmm")</f>
        <v>Feb</v>
      </c>
      <c r="Z1683" t="str">
        <f>TEXT(Table1[[#This Row],[BookingDate]],"mmm-yyy")</f>
        <v>Feb-2025</v>
      </c>
      <c r="AA1683" t="str">
        <f>IF(Table1[[#This Row],[ResolutionHours]]="","Pending",IF(Table1[[#This Row],[ResolutionHours]]&lt;=4,"0-4 Hours",IF(Table1[[#This Row],[ResolutionHours]]&lt;=8,"5-8 Hours",IF(Table1[[#This Row],[ResolutionHours]]&lt;=24,"9-24 Hours",IF(Table1[[#This Row],[ResolutionHours]]&lt;=48,"25-48 Hours","48+ Hours")))))</f>
        <v>5-8 Hours</v>
      </c>
      <c r="AB1683">
        <f>IF(Table1[[#This Row],[ResolutionHours]]="","",Table1[[#This Row],[ResolutionHours]]-Table1[[#This Row],[SLATargetHours]])</f>
        <v>2.0199999999999996</v>
      </c>
    </row>
    <row r="1684" spans="1:28" x14ac:dyDescent="0.25">
      <c r="A1684" t="s">
        <v>444</v>
      </c>
      <c r="B1684" t="s">
        <v>35</v>
      </c>
      <c r="C1684" s="1">
        <v>45697.597141203703</v>
      </c>
      <c r="D1684" t="s">
        <v>104</v>
      </c>
      <c r="E1684" t="s">
        <v>77</v>
      </c>
      <c r="F1684" t="s">
        <v>130</v>
      </c>
      <c r="G1684" t="s">
        <v>39</v>
      </c>
      <c r="H1684" t="s">
        <v>54</v>
      </c>
      <c r="I1684" t="s">
        <v>46</v>
      </c>
      <c r="J1684" t="s">
        <v>132</v>
      </c>
      <c r="K1684">
        <v>8</v>
      </c>
      <c r="L1684">
        <v>0.46</v>
      </c>
      <c r="N1684" s="1"/>
      <c r="O1684" t="s">
        <v>57</v>
      </c>
      <c r="P1684">
        <v>7785.67</v>
      </c>
      <c r="Q1684" t="s">
        <v>58</v>
      </c>
      <c r="R1684" t="s">
        <v>59</v>
      </c>
      <c r="S1684" t="s">
        <v>68</v>
      </c>
      <c r="T1684" t="s">
        <v>97</v>
      </c>
      <c r="U1684" t="s">
        <v>49</v>
      </c>
      <c r="V1684" t="s">
        <v>48</v>
      </c>
      <c r="W1684" t="s">
        <v>57</v>
      </c>
      <c r="X1684">
        <f>YEAR(Table1[[#This Row],[BookingDate]])</f>
        <v>2025</v>
      </c>
      <c r="Y1684" t="str">
        <f>TEXT(Table1[[#This Row],[BookingDate]],"mmm")</f>
        <v>Feb</v>
      </c>
      <c r="Z1684" t="str">
        <f>TEXT(Table1[[#This Row],[BookingDate]],"mmm-yyy")</f>
        <v>Feb-2025</v>
      </c>
      <c r="AA1684" t="str">
        <f>IF(Table1[[#This Row],[ResolutionHours]]="","Pending",IF(Table1[[#This Row],[ResolutionHours]]&lt;=4,"0-4 Hours",IF(Table1[[#This Row],[ResolutionHours]]&lt;=8,"5-8 Hours",IF(Table1[[#This Row],[ResolutionHours]]&lt;=24,"9-24 Hours",IF(Table1[[#This Row],[ResolutionHours]]&lt;=48,"25-48 Hours","48+ Hours")))))</f>
        <v>Pending</v>
      </c>
      <c r="AB1684" t="str">
        <f>IF(Table1[[#This Row],[ResolutionHours]]="","",Table1[[#This Row],[ResolutionHours]]-Table1[[#This Row],[SLATargetHours]])</f>
        <v/>
      </c>
    </row>
    <row r="1685" spans="1:28" x14ac:dyDescent="0.25">
      <c r="A1685" t="s">
        <v>869</v>
      </c>
      <c r="B1685" t="s">
        <v>35</v>
      </c>
      <c r="C1685" s="1">
        <v>45697.714618055557</v>
      </c>
      <c r="D1685" t="s">
        <v>51</v>
      </c>
      <c r="E1685" t="s">
        <v>77</v>
      </c>
      <c r="F1685" t="s">
        <v>53</v>
      </c>
      <c r="G1685" t="s">
        <v>39</v>
      </c>
      <c r="H1685" t="s">
        <v>40</v>
      </c>
      <c r="I1685" t="s">
        <v>46</v>
      </c>
      <c r="J1685" t="s">
        <v>83</v>
      </c>
      <c r="K1685">
        <v>24</v>
      </c>
      <c r="L1685">
        <v>3.92</v>
      </c>
      <c r="M1685">
        <v>16.72</v>
      </c>
      <c r="N1685" s="1">
        <v>45698.41141857639</v>
      </c>
      <c r="O1685" t="s">
        <v>43</v>
      </c>
      <c r="P1685">
        <v>16.72</v>
      </c>
      <c r="Q1685" t="s">
        <v>44</v>
      </c>
      <c r="R1685" t="s">
        <v>59</v>
      </c>
      <c r="S1685" t="s">
        <v>79</v>
      </c>
      <c r="T1685" t="s">
        <v>69</v>
      </c>
      <c r="U1685" t="s">
        <v>49</v>
      </c>
      <c r="V1685" t="s">
        <v>49</v>
      </c>
      <c r="W1685" t="s">
        <v>43</v>
      </c>
      <c r="X1685">
        <f>YEAR(Table1[[#This Row],[BookingDate]])</f>
        <v>2025</v>
      </c>
      <c r="Y1685" t="str">
        <f>TEXT(Table1[[#This Row],[BookingDate]],"mmm")</f>
        <v>Feb</v>
      </c>
      <c r="Z1685" t="str">
        <f>TEXT(Table1[[#This Row],[BookingDate]],"mmm-yyy")</f>
        <v>Feb-2025</v>
      </c>
      <c r="AA1685" t="str">
        <f>IF(Table1[[#This Row],[ResolutionHours]]="","Pending",IF(Table1[[#This Row],[ResolutionHours]]&lt;=4,"0-4 Hours",IF(Table1[[#This Row],[ResolutionHours]]&lt;=8,"5-8 Hours",IF(Table1[[#This Row],[ResolutionHours]]&lt;=24,"9-24 Hours",IF(Table1[[#This Row],[ResolutionHours]]&lt;=48,"25-48 Hours","48+ Hours")))))</f>
        <v>9-24 Hours</v>
      </c>
      <c r="AB1685">
        <f>IF(Table1[[#This Row],[ResolutionHours]]="","",Table1[[#This Row],[ResolutionHours]]-Table1[[#This Row],[SLATargetHours]])</f>
        <v>-7.2800000000000011</v>
      </c>
    </row>
    <row r="1686" spans="1:28" x14ac:dyDescent="0.25">
      <c r="A1686" t="s">
        <v>570</v>
      </c>
      <c r="B1686" t="s">
        <v>35</v>
      </c>
      <c r="C1686" s="1">
        <v>45697.849756944437</v>
      </c>
      <c r="D1686" t="s">
        <v>87</v>
      </c>
      <c r="E1686" t="s">
        <v>105</v>
      </c>
      <c r="F1686" t="s">
        <v>38</v>
      </c>
      <c r="G1686" t="s">
        <v>39</v>
      </c>
      <c r="H1686" t="s">
        <v>40</v>
      </c>
      <c r="I1686" t="s">
        <v>41</v>
      </c>
      <c r="J1686" t="s">
        <v>113</v>
      </c>
      <c r="K1686">
        <v>72</v>
      </c>
      <c r="L1686">
        <v>17.59</v>
      </c>
      <c r="M1686">
        <v>24.33</v>
      </c>
      <c r="N1686" s="1">
        <v>45698.863612094909</v>
      </c>
      <c r="O1686" t="s">
        <v>43</v>
      </c>
      <c r="P1686">
        <v>24.33</v>
      </c>
      <c r="Q1686" t="s">
        <v>44</v>
      </c>
      <c r="R1686" t="s">
        <v>92</v>
      </c>
      <c r="S1686" t="s">
        <v>46</v>
      </c>
      <c r="T1686" t="s">
        <v>85</v>
      </c>
      <c r="U1686" t="s">
        <v>49</v>
      </c>
      <c r="V1686" t="s">
        <v>49</v>
      </c>
      <c r="W1686" t="s">
        <v>43</v>
      </c>
      <c r="X1686">
        <f>YEAR(Table1[[#This Row],[BookingDate]])</f>
        <v>2025</v>
      </c>
      <c r="Y1686" t="str">
        <f>TEXT(Table1[[#This Row],[BookingDate]],"mmm")</f>
        <v>Feb</v>
      </c>
      <c r="Z1686" t="str">
        <f>TEXT(Table1[[#This Row],[BookingDate]],"mmm-yyy")</f>
        <v>Feb-2025</v>
      </c>
      <c r="AA1686" t="str">
        <f>IF(Table1[[#This Row],[ResolutionHours]]="","Pending",IF(Table1[[#This Row],[ResolutionHours]]&lt;=4,"0-4 Hours",IF(Table1[[#This Row],[ResolutionHours]]&lt;=8,"5-8 Hours",IF(Table1[[#This Row],[ResolutionHours]]&lt;=24,"9-24 Hours",IF(Table1[[#This Row],[ResolutionHours]]&lt;=48,"25-48 Hours","48+ Hours")))))</f>
        <v>25-48 Hours</v>
      </c>
      <c r="AB1686">
        <f>IF(Table1[[#This Row],[ResolutionHours]]="","",Table1[[#This Row],[ResolutionHours]]-Table1[[#This Row],[SLATargetHours]])</f>
        <v>-47.67</v>
      </c>
    </row>
    <row r="1687" spans="1:28" x14ac:dyDescent="0.25">
      <c r="A1687" t="s">
        <v>2722</v>
      </c>
      <c r="B1687" t="s">
        <v>2126</v>
      </c>
      <c r="C1687" s="1">
        <v>45697.874351851853</v>
      </c>
      <c r="D1687" t="s">
        <v>87</v>
      </c>
      <c r="E1687" t="s">
        <v>2138</v>
      </c>
      <c r="F1687" t="s">
        <v>90</v>
      </c>
      <c r="G1687" t="s">
        <v>2128</v>
      </c>
      <c r="H1687" t="s">
        <v>109</v>
      </c>
      <c r="I1687" t="s">
        <v>82</v>
      </c>
      <c r="J1687" t="s">
        <v>99</v>
      </c>
      <c r="K1687">
        <v>72</v>
      </c>
      <c r="L1687">
        <v>7.76</v>
      </c>
      <c r="M1687">
        <v>173.93</v>
      </c>
      <c r="N1687" s="1">
        <v>45705.121407592589</v>
      </c>
      <c r="O1687" t="s">
        <v>128</v>
      </c>
      <c r="P1687">
        <v>173.93</v>
      </c>
      <c r="Q1687" t="s">
        <v>66</v>
      </c>
      <c r="R1687" t="s">
        <v>67</v>
      </c>
      <c r="S1687" t="s">
        <v>79</v>
      </c>
      <c r="T1687" t="s">
        <v>69</v>
      </c>
      <c r="U1687" t="s">
        <v>49</v>
      </c>
      <c r="V1687" t="s">
        <v>49</v>
      </c>
      <c r="W1687" t="s">
        <v>128</v>
      </c>
      <c r="X1687">
        <f>YEAR(Table1[[#This Row],[BookingDate]])</f>
        <v>2025</v>
      </c>
      <c r="Y1687" t="str">
        <f>TEXT(Table1[[#This Row],[BookingDate]],"mmm")</f>
        <v>Feb</v>
      </c>
      <c r="Z1687" t="str">
        <f>TEXT(Table1[[#This Row],[BookingDate]],"mmm-yyy")</f>
        <v>Feb-2025</v>
      </c>
      <c r="AA1687" t="str">
        <f>IF(Table1[[#This Row],[ResolutionHours]]="","Pending",IF(Table1[[#This Row],[ResolutionHours]]&lt;=4,"0-4 Hours",IF(Table1[[#This Row],[ResolutionHours]]&lt;=8,"5-8 Hours",IF(Table1[[#This Row],[ResolutionHours]]&lt;=24,"9-24 Hours",IF(Table1[[#This Row],[ResolutionHours]]&lt;=48,"25-48 Hours","48+ Hours")))))</f>
        <v>48+ Hours</v>
      </c>
      <c r="AB1687">
        <f>IF(Table1[[#This Row],[ResolutionHours]]="","",Table1[[#This Row],[ResolutionHours]]-Table1[[#This Row],[SLATargetHours]])</f>
        <v>101.93</v>
      </c>
    </row>
    <row r="1688" spans="1:28" x14ac:dyDescent="0.25">
      <c r="A1688" t="s">
        <v>2876</v>
      </c>
      <c r="B1688" t="s">
        <v>2126</v>
      </c>
      <c r="C1688" s="1">
        <v>45697.972175925926</v>
      </c>
      <c r="D1688" t="s">
        <v>36</v>
      </c>
      <c r="E1688" t="s">
        <v>2127</v>
      </c>
      <c r="F1688" t="s">
        <v>38</v>
      </c>
      <c r="G1688" t="s">
        <v>2128</v>
      </c>
      <c r="H1688" t="s">
        <v>40</v>
      </c>
      <c r="I1688" t="s">
        <v>46</v>
      </c>
      <c r="J1688" t="s">
        <v>65</v>
      </c>
      <c r="K1688">
        <v>48</v>
      </c>
      <c r="L1688">
        <v>3.9</v>
      </c>
      <c r="M1688">
        <v>29.98</v>
      </c>
      <c r="N1688" s="1">
        <v>45699.221144270843</v>
      </c>
      <c r="O1688" t="s">
        <v>43</v>
      </c>
      <c r="P1688">
        <v>29.98</v>
      </c>
      <c r="Q1688" t="s">
        <v>66</v>
      </c>
      <c r="R1688" t="s">
        <v>114</v>
      </c>
      <c r="S1688" t="s">
        <v>46</v>
      </c>
      <c r="T1688" t="s">
        <v>61</v>
      </c>
      <c r="U1688" t="s">
        <v>49</v>
      </c>
      <c r="V1688" t="s">
        <v>49</v>
      </c>
      <c r="W1688" t="s">
        <v>43</v>
      </c>
      <c r="X1688">
        <f>YEAR(Table1[[#This Row],[BookingDate]])</f>
        <v>2025</v>
      </c>
      <c r="Y1688" t="str">
        <f>TEXT(Table1[[#This Row],[BookingDate]],"mmm")</f>
        <v>Feb</v>
      </c>
      <c r="Z1688" t="str">
        <f>TEXT(Table1[[#This Row],[BookingDate]],"mmm-yyy")</f>
        <v>Feb-2025</v>
      </c>
      <c r="AA1688" t="str">
        <f>IF(Table1[[#This Row],[ResolutionHours]]="","Pending",IF(Table1[[#This Row],[ResolutionHours]]&lt;=4,"0-4 Hours",IF(Table1[[#This Row],[ResolutionHours]]&lt;=8,"5-8 Hours",IF(Table1[[#This Row],[ResolutionHours]]&lt;=24,"9-24 Hours",IF(Table1[[#This Row],[ResolutionHours]]&lt;=48,"25-48 Hours","48+ Hours")))))</f>
        <v>25-48 Hours</v>
      </c>
      <c r="AB1688">
        <f>IF(Table1[[#This Row],[ResolutionHours]]="","",Table1[[#This Row],[ResolutionHours]]-Table1[[#This Row],[SLATargetHours]])</f>
        <v>-18.02</v>
      </c>
    </row>
    <row r="1689" spans="1:28" x14ac:dyDescent="0.25">
      <c r="A1689" t="s">
        <v>227</v>
      </c>
      <c r="B1689" t="s">
        <v>35</v>
      </c>
      <c r="C1689" s="1">
        <v>45698.177916666667</v>
      </c>
      <c r="D1689" t="s">
        <v>51</v>
      </c>
      <c r="E1689" t="s">
        <v>102</v>
      </c>
      <c r="F1689" t="s">
        <v>95</v>
      </c>
      <c r="G1689" t="s">
        <v>39</v>
      </c>
      <c r="H1689" t="s">
        <v>40</v>
      </c>
      <c r="I1689" t="s">
        <v>46</v>
      </c>
      <c r="J1689" t="s">
        <v>165</v>
      </c>
      <c r="K1689">
        <v>24</v>
      </c>
      <c r="L1689">
        <v>1.72</v>
      </c>
      <c r="M1689">
        <v>33.92</v>
      </c>
      <c r="N1689" s="1">
        <v>45699.591044641202</v>
      </c>
      <c r="O1689" t="s">
        <v>128</v>
      </c>
      <c r="P1689">
        <v>33.92</v>
      </c>
      <c r="Q1689" t="s">
        <v>66</v>
      </c>
      <c r="R1689" t="s">
        <v>92</v>
      </c>
      <c r="S1689" t="s">
        <v>68</v>
      </c>
      <c r="T1689" t="s">
        <v>75</v>
      </c>
      <c r="U1689" t="s">
        <v>49</v>
      </c>
      <c r="V1689" t="s">
        <v>49</v>
      </c>
      <c r="W1689" t="s">
        <v>128</v>
      </c>
      <c r="X1689">
        <f>YEAR(Table1[[#This Row],[BookingDate]])</f>
        <v>2025</v>
      </c>
      <c r="Y1689" t="str">
        <f>TEXT(Table1[[#This Row],[BookingDate]],"mmm")</f>
        <v>Feb</v>
      </c>
      <c r="Z1689" t="str">
        <f>TEXT(Table1[[#This Row],[BookingDate]],"mmm-yyy")</f>
        <v>Feb-2025</v>
      </c>
      <c r="AA1689" t="str">
        <f>IF(Table1[[#This Row],[ResolutionHours]]="","Pending",IF(Table1[[#This Row],[ResolutionHours]]&lt;=4,"0-4 Hours",IF(Table1[[#This Row],[ResolutionHours]]&lt;=8,"5-8 Hours",IF(Table1[[#This Row],[ResolutionHours]]&lt;=24,"9-24 Hours",IF(Table1[[#This Row],[ResolutionHours]]&lt;=48,"25-48 Hours","48+ Hours")))))</f>
        <v>25-48 Hours</v>
      </c>
      <c r="AB1689">
        <f>IF(Table1[[#This Row],[ResolutionHours]]="","",Table1[[#This Row],[ResolutionHours]]-Table1[[#This Row],[SLATargetHours]])</f>
        <v>9.9200000000000017</v>
      </c>
    </row>
    <row r="1690" spans="1:28" x14ac:dyDescent="0.25">
      <c r="A1690" t="s">
        <v>2920</v>
      </c>
      <c r="B1690" t="s">
        <v>2126</v>
      </c>
      <c r="C1690" s="1">
        <v>45698.336030092592</v>
      </c>
      <c r="D1690" t="s">
        <v>36</v>
      </c>
      <c r="E1690" t="s">
        <v>2130</v>
      </c>
      <c r="F1690" t="s">
        <v>95</v>
      </c>
      <c r="G1690" t="s">
        <v>2128</v>
      </c>
      <c r="H1690" t="s">
        <v>136</v>
      </c>
      <c r="I1690" t="s">
        <v>41</v>
      </c>
      <c r="J1690" t="s">
        <v>88</v>
      </c>
      <c r="K1690">
        <v>48</v>
      </c>
      <c r="L1690">
        <v>7.07</v>
      </c>
      <c r="N1690" s="1"/>
      <c r="O1690" t="s">
        <v>57</v>
      </c>
      <c r="P1690">
        <v>7767.94</v>
      </c>
      <c r="Q1690" t="s">
        <v>58</v>
      </c>
      <c r="R1690" t="s">
        <v>114</v>
      </c>
      <c r="S1690" t="s">
        <v>46</v>
      </c>
      <c r="T1690" t="s">
        <v>93</v>
      </c>
      <c r="U1690" t="s">
        <v>49</v>
      </c>
      <c r="V1690" t="s">
        <v>49</v>
      </c>
      <c r="W1690" t="s">
        <v>57</v>
      </c>
      <c r="X1690">
        <f>YEAR(Table1[[#This Row],[BookingDate]])</f>
        <v>2025</v>
      </c>
      <c r="Y1690" t="str">
        <f>TEXT(Table1[[#This Row],[BookingDate]],"mmm")</f>
        <v>Feb</v>
      </c>
      <c r="Z1690" t="str">
        <f>TEXT(Table1[[#This Row],[BookingDate]],"mmm-yyy")</f>
        <v>Feb-2025</v>
      </c>
      <c r="AA1690" t="str">
        <f>IF(Table1[[#This Row],[ResolutionHours]]="","Pending",IF(Table1[[#This Row],[ResolutionHours]]&lt;=4,"0-4 Hours",IF(Table1[[#This Row],[ResolutionHours]]&lt;=8,"5-8 Hours",IF(Table1[[#This Row],[ResolutionHours]]&lt;=24,"9-24 Hours",IF(Table1[[#This Row],[ResolutionHours]]&lt;=48,"25-48 Hours","48+ Hours")))))</f>
        <v>Pending</v>
      </c>
      <c r="AB1690" t="str">
        <f>IF(Table1[[#This Row],[ResolutionHours]]="","",Table1[[#This Row],[ResolutionHours]]-Table1[[#This Row],[SLATargetHours]])</f>
        <v/>
      </c>
    </row>
    <row r="1691" spans="1:28" x14ac:dyDescent="0.25">
      <c r="A1691" t="s">
        <v>2617</v>
      </c>
      <c r="B1691" t="s">
        <v>2126</v>
      </c>
      <c r="C1691" s="1">
        <v>45698.509236111109</v>
      </c>
      <c r="D1691" t="s">
        <v>36</v>
      </c>
      <c r="E1691" t="s">
        <v>2136</v>
      </c>
      <c r="F1691" t="s">
        <v>126</v>
      </c>
      <c r="G1691" t="s">
        <v>2128</v>
      </c>
      <c r="H1691" t="s">
        <v>109</v>
      </c>
      <c r="I1691" t="s">
        <v>41</v>
      </c>
      <c r="J1691" t="s">
        <v>110</v>
      </c>
      <c r="K1691">
        <v>48</v>
      </c>
      <c r="L1691">
        <v>12.15</v>
      </c>
      <c r="M1691">
        <v>17.190000000000001</v>
      </c>
      <c r="N1691" s="1">
        <v>45699.225653321759</v>
      </c>
      <c r="O1691" t="s">
        <v>43</v>
      </c>
      <c r="P1691">
        <v>17.190000000000001</v>
      </c>
      <c r="Q1691" t="s">
        <v>44</v>
      </c>
      <c r="R1691" t="s">
        <v>67</v>
      </c>
      <c r="S1691" t="s">
        <v>96</v>
      </c>
      <c r="T1691" t="s">
        <v>47</v>
      </c>
      <c r="U1691" t="s">
        <v>49</v>
      </c>
      <c r="V1691" t="s">
        <v>49</v>
      </c>
      <c r="W1691" t="s">
        <v>43</v>
      </c>
      <c r="X1691">
        <f>YEAR(Table1[[#This Row],[BookingDate]])</f>
        <v>2025</v>
      </c>
      <c r="Y1691" t="str">
        <f>TEXT(Table1[[#This Row],[BookingDate]],"mmm")</f>
        <v>Feb</v>
      </c>
      <c r="Z1691" t="str">
        <f>TEXT(Table1[[#This Row],[BookingDate]],"mmm-yyy")</f>
        <v>Feb-2025</v>
      </c>
      <c r="AA1691" t="str">
        <f>IF(Table1[[#This Row],[ResolutionHours]]="","Pending",IF(Table1[[#This Row],[ResolutionHours]]&lt;=4,"0-4 Hours",IF(Table1[[#This Row],[ResolutionHours]]&lt;=8,"5-8 Hours",IF(Table1[[#This Row],[ResolutionHours]]&lt;=24,"9-24 Hours",IF(Table1[[#This Row],[ResolutionHours]]&lt;=48,"25-48 Hours","48+ Hours")))))</f>
        <v>9-24 Hours</v>
      </c>
      <c r="AB1691">
        <f>IF(Table1[[#This Row],[ResolutionHours]]="","",Table1[[#This Row],[ResolutionHours]]-Table1[[#This Row],[SLATargetHours]])</f>
        <v>-30.81</v>
      </c>
    </row>
    <row r="1692" spans="1:28" x14ac:dyDescent="0.25">
      <c r="A1692" t="s">
        <v>1896</v>
      </c>
      <c r="B1692" t="s">
        <v>1116</v>
      </c>
      <c r="C1692" s="1">
        <v>45698.866099537037</v>
      </c>
      <c r="D1692" t="s">
        <v>36</v>
      </c>
      <c r="E1692" t="s">
        <v>1120</v>
      </c>
      <c r="F1692" t="s">
        <v>38</v>
      </c>
      <c r="G1692" t="s">
        <v>1118</v>
      </c>
      <c r="H1692" t="s">
        <v>54</v>
      </c>
      <c r="I1692" t="s">
        <v>46</v>
      </c>
      <c r="J1692" t="s">
        <v>106</v>
      </c>
      <c r="K1692">
        <v>48</v>
      </c>
      <c r="L1692">
        <v>4.8600000000000003</v>
      </c>
      <c r="N1692" s="1"/>
      <c r="O1692" t="s">
        <v>57</v>
      </c>
      <c r="P1692">
        <v>7755.21</v>
      </c>
      <c r="Q1692" t="s">
        <v>66</v>
      </c>
      <c r="R1692" t="s">
        <v>45</v>
      </c>
      <c r="S1692" t="s">
        <v>68</v>
      </c>
      <c r="T1692" t="s">
        <v>115</v>
      </c>
      <c r="U1692" t="s">
        <v>49</v>
      </c>
      <c r="V1692" t="s">
        <v>49</v>
      </c>
      <c r="W1692" t="s">
        <v>57</v>
      </c>
      <c r="X1692">
        <f>YEAR(Table1[[#This Row],[BookingDate]])</f>
        <v>2025</v>
      </c>
      <c r="Y1692" t="str">
        <f>TEXT(Table1[[#This Row],[BookingDate]],"mmm")</f>
        <v>Feb</v>
      </c>
      <c r="Z1692" t="str">
        <f>TEXT(Table1[[#This Row],[BookingDate]],"mmm-yyy")</f>
        <v>Feb-2025</v>
      </c>
      <c r="AA1692" t="str">
        <f>IF(Table1[[#This Row],[ResolutionHours]]="","Pending",IF(Table1[[#This Row],[ResolutionHours]]&lt;=4,"0-4 Hours",IF(Table1[[#This Row],[ResolutionHours]]&lt;=8,"5-8 Hours",IF(Table1[[#This Row],[ResolutionHours]]&lt;=24,"9-24 Hours",IF(Table1[[#This Row],[ResolutionHours]]&lt;=48,"25-48 Hours","48+ Hours")))))</f>
        <v>Pending</v>
      </c>
      <c r="AB1692" t="str">
        <f>IF(Table1[[#This Row],[ResolutionHours]]="","",Table1[[#This Row],[ResolutionHours]]-Table1[[#This Row],[SLATargetHours]])</f>
        <v/>
      </c>
    </row>
    <row r="1693" spans="1:28" x14ac:dyDescent="0.25">
      <c r="A1693" t="s">
        <v>2884</v>
      </c>
      <c r="B1693" t="s">
        <v>2126</v>
      </c>
      <c r="C1693" s="1">
        <v>45699.074212962973</v>
      </c>
      <c r="D1693" t="s">
        <v>36</v>
      </c>
      <c r="E1693" t="s">
        <v>2138</v>
      </c>
      <c r="F1693" t="s">
        <v>126</v>
      </c>
      <c r="G1693" t="s">
        <v>2128</v>
      </c>
      <c r="H1693" t="s">
        <v>54</v>
      </c>
      <c r="I1693" t="s">
        <v>82</v>
      </c>
      <c r="J1693" t="s">
        <v>65</v>
      </c>
      <c r="K1693">
        <v>48</v>
      </c>
      <c r="L1693">
        <v>1.95</v>
      </c>
      <c r="N1693" s="1"/>
      <c r="O1693" t="s">
        <v>57</v>
      </c>
      <c r="P1693">
        <v>7750.22</v>
      </c>
      <c r="Q1693" t="s">
        <v>58</v>
      </c>
      <c r="R1693" t="s">
        <v>59</v>
      </c>
      <c r="S1693" t="s">
        <v>68</v>
      </c>
      <c r="T1693" t="s">
        <v>47</v>
      </c>
      <c r="U1693" t="s">
        <v>49</v>
      </c>
      <c r="V1693" t="s">
        <v>49</v>
      </c>
      <c r="W1693" t="s">
        <v>57</v>
      </c>
      <c r="X1693">
        <f>YEAR(Table1[[#This Row],[BookingDate]])</f>
        <v>2025</v>
      </c>
      <c r="Y1693" t="str">
        <f>TEXT(Table1[[#This Row],[BookingDate]],"mmm")</f>
        <v>Feb</v>
      </c>
      <c r="Z1693" t="str">
        <f>TEXT(Table1[[#This Row],[BookingDate]],"mmm-yyy")</f>
        <v>Feb-2025</v>
      </c>
      <c r="AA1693" t="str">
        <f>IF(Table1[[#This Row],[ResolutionHours]]="","Pending",IF(Table1[[#This Row],[ResolutionHours]]&lt;=4,"0-4 Hours",IF(Table1[[#This Row],[ResolutionHours]]&lt;=8,"5-8 Hours",IF(Table1[[#This Row],[ResolutionHours]]&lt;=24,"9-24 Hours",IF(Table1[[#This Row],[ResolutionHours]]&lt;=48,"25-48 Hours","48+ Hours")))))</f>
        <v>Pending</v>
      </c>
      <c r="AB1693" t="str">
        <f>IF(Table1[[#This Row],[ResolutionHours]]="","",Table1[[#This Row],[ResolutionHours]]-Table1[[#This Row],[SLATargetHours]])</f>
        <v/>
      </c>
    </row>
    <row r="1694" spans="1:28" x14ac:dyDescent="0.25">
      <c r="A1694" t="s">
        <v>272</v>
      </c>
      <c r="B1694" t="s">
        <v>35</v>
      </c>
      <c r="C1694" s="1">
        <v>45699.190486111111</v>
      </c>
      <c r="D1694" t="s">
        <v>36</v>
      </c>
      <c r="E1694" t="s">
        <v>52</v>
      </c>
      <c r="F1694" t="s">
        <v>90</v>
      </c>
      <c r="G1694" t="s">
        <v>39</v>
      </c>
      <c r="H1694" t="s">
        <v>40</v>
      </c>
      <c r="I1694" t="s">
        <v>46</v>
      </c>
      <c r="J1694" t="s">
        <v>74</v>
      </c>
      <c r="K1694">
        <v>48</v>
      </c>
      <c r="L1694">
        <v>2.87</v>
      </c>
      <c r="M1694">
        <v>59.03</v>
      </c>
      <c r="N1694" s="1">
        <v>45701.649871203706</v>
      </c>
      <c r="O1694" t="s">
        <v>128</v>
      </c>
      <c r="P1694">
        <v>59.03</v>
      </c>
      <c r="Q1694" t="s">
        <v>66</v>
      </c>
      <c r="R1694" t="s">
        <v>92</v>
      </c>
      <c r="S1694" t="s">
        <v>79</v>
      </c>
      <c r="T1694" t="s">
        <v>115</v>
      </c>
      <c r="U1694" t="s">
        <v>49</v>
      </c>
      <c r="V1694" t="s">
        <v>49</v>
      </c>
      <c r="W1694" t="s">
        <v>128</v>
      </c>
      <c r="X1694">
        <f>YEAR(Table1[[#This Row],[BookingDate]])</f>
        <v>2025</v>
      </c>
      <c r="Y1694" t="str">
        <f>TEXT(Table1[[#This Row],[BookingDate]],"mmm")</f>
        <v>Feb</v>
      </c>
      <c r="Z1694" t="str">
        <f>TEXT(Table1[[#This Row],[BookingDate]],"mmm-yyy")</f>
        <v>Feb-2025</v>
      </c>
      <c r="AA1694" t="str">
        <f>IF(Table1[[#This Row],[ResolutionHours]]="","Pending",IF(Table1[[#This Row],[ResolutionHours]]&lt;=4,"0-4 Hours",IF(Table1[[#This Row],[ResolutionHours]]&lt;=8,"5-8 Hours",IF(Table1[[#This Row],[ResolutionHours]]&lt;=24,"9-24 Hours",IF(Table1[[#This Row],[ResolutionHours]]&lt;=48,"25-48 Hours","48+ Hours")))))</f>
        <v>48+ Hours</v>
      </c>
      <c r="AB1694">
        <f>IF(Table1[[#This Row],[ResolutionHours]]="","",Table1[[#This Row],[ResolutionHours]]-Table1[[#This Row],[SLATargetHours]])</f>
        <v>11.030000000000001</v>
      </c>
    </row>
    <row r="1695" spans="1:28" x14ac:dyDescent="0.25">
      <c r="A1695" t="s">
        <v>1288</v>
      </c>
      <c r="B1695" t="s">
        <v>1116</v>
      </c>
      <c r="C1695" s="1">
        <v>45699.236458333333</v>
      </c>
      <c r="D1695" t="s">
        <v>51</v>
      </c>
      <c r="E1695" t="s">
        <v>1131</v>
      </c>
      <c r="F1695" t="s">
        <v>130</v>
      </c>
      <c r="G1695" t="s">
        <v>1118</v>
      </c>
      <c r="H1695" t="s">
        <v>40</v>
      </c>
      <c r="I1695" t="s">
        <v>55</v>
      </c>
      <c r="J1695" t="s">
        <v>120</v>
      </c>
      <c r="K1695">
        <v>24</v>
      </c>
      <c r="L1695">
        <v>4.3899999999999997</v>
      </c>
      <c r="M1695">
        <v>16.64</v>
      </c>
      <c r="N1695" s="1">
        <v>45699.929857071758</v>
      </c>
      <c r="O1695" t="s">
        <v>43</v>
      </c>
      <c r="P1695">
        <v>16.64</v>
      </c>
      <c r="Q1695" t="s">
        <v>44</v>
      </c>
      <c r="R1695" t="s">
        <v>67</v>
      </c>
      <c r="S1695" t="s">
        <v>68</v>
      </c>
      <c r="T1695" t="s">
        <v>121</v>
      </c>
      <c r="U1695" t="s">
        <v>49</v>
      </c>
      <c r="V1695" t="s">
        <v>48</v>
      </c>
      <c r="W1695" t="s">
        <v>43</v>
      </c>
      <c r="X1695">
        <f>YEAR(Table1[[#This Row],[BookingDate]])</f>
        <v>2025</v>
      </c>
      <c r="Y1695" t="str">
        <f>TEXT(Table1[[#This Row],[BookingDate]],"mmm")</f>
        <v>Feb</v>
      </c>
      <c r="Z1695" t="str">
        <f>TEXT(Table1[[#This Row],[BookingDate]],"mmm-yyy")</f>
        <v>Feb-2025</v>
      </c>
      <c r="AA1695" t="str">
        <f>IF(Table1[[#This Row],[ResolutionHours]]="","Pending",IF(Table1[[#This Row],[ResolutionHours]]&lt;=4,"0-4 Hours",IF(Table1[[#This Row],[ResolutionHours]]&lt;=8,"5-8 Hours",IF(Table1[[#This Row],[ResolutionHours]]&lt;=24,"9-24 Hours",IF(Table1[[#This Row],[ResolutionHours]]&lt;=48,"25-48 Hours","48+ Hours")))))</f>
        <v>9-24 Hours</v>
      </c>
      <c r="AB1695">
        <f>IF(Table1[[#This Row],[ResolutionHours]]="","",Table1[[#This Row],[ResolutionHours]]-Table1[[#This Row],[SLATargetHours]])</f>
        <v>-7.3599999999999994</v>
      </c>
    </row>
    <row r="1696" spans="1:28" x14ac:dyDescent="0.25">
      <c r="A1696" t="s">
        <v>1595</v>
      </c>
      <c r="B1696" t="s">
        <v>1116</v>
      </c>
      <c r="C1696" s="1">
        <v>45699.49318287037</v>
      </c>
      <c r="D1696" t="s">
        <v>36</v>
      </c>
      <c r="E1696" t="s">
        <v>1129</v>
      </c>
      <c r="F1696" t="s">
        <v>90</v>
      </c>
      <c r="G1696" t="s">
        <v>1118</v>
      </c>
      <c r="H1696" t="s">
        <v>40</v>
      </c>
      <c r="I1696" t="s">
        <v>41</v>
      </c>
      <c r="J1696" t="s">
        <v>120</v>
      </c>
      <c r="K1696">
        <v>48</v>
      </c>
      <c r="L1696">
        <v>0.99</v>
      </c>
      <c r="M1696">
        <v>15.31</v>
      </c>
      <c r="N1696" s="1">
        <v>45700.131237754627</v>
      </c>
      <c r="O1696" t="s">
        <v>43</v>
      </c>
      <c r="P1696">
        <v>15.31</v>
      </c>
      <c r="Q1696" t="s">
        <v>66</v>
      </c>
      <c r="R1696" t="s">
        <v>67</v>
      </c>
      <c r="S1696" t="s">
        <v>79</v>
      </c>
      <c r="T1696" t="s">
        <v>75</v>
      </c>
      <c r="U1696" t="s">
        <v>49</v>
      </c>
      <c r="V1696" t="s">
        <v>49</v>
      </c>
      <c r="W1696" t="s">
        <v>43</v>
      </c>
      <c r="X1696">
        <f>YEAR(Table1[[#This Row],[BookingDate]])</f>
        <v>2025</v>
      </c>
      <c r="Y1696" t="str">
        <f>TEXT(Table1[[#This Row],[BookingDate]],"mmm")</f>
        <v>Feb</v>
      </c>
      <c r="Z1696" t="str">
        <f>TEXT(Table1[[#This Row],[BookingDate]],"mmm-yyy")</f>
        <v>Feb-2025</v>
      </c>
      <c r="AA1696" t="str">
        <f>IF(Table1[[#This Row],[ResolutionHours]]="","Pending",IF(Table1[[#This Row],[ResolutionHours]]&lt;=4,"0-4 Hours",IF(Table1[[#This Row],[ResolutionHours]]&lt;=8,"5-8 Hours",IF(Table1[[#This Row],[ResolutionHours]]&lt;=24,"9-24 Hours",IF(Table1[[#This Row],[ResolutionHours]]&lt;=48,"25-48 Hours","48+ Hours")))))</f>
        <v>9-24 Hours</v>
      </c>
      <c r="AB1696">
        <f>IF(Table1[[#This Row],[ResolutionHours]]="","",Table1[[#This Row],[ResolutionHours]]-Table1[[#This Row],[SLATargetHours]])</f>
        <v>-32.69</v>
      </c>
    </row>
    <row r="1697" spans="1:28" x14ac:dyDescent="0.25">
      <c r="A1697" t="s">
        <v>2369</v>
      </c>
      <c r="B1697" t="s">
        <v>2126</v>
      </c>
      <c r="C1697" s="1">
        <v>45699.618657407409</v>
      </c>
      <c r="D1697" t="s">
        <v>87</v>
      </c>
      <c r="E1697" t="s">
        <v>2138</v>
      </c>
      <c r="F1697" t="s">
        <v>90</v>
      </c>
      <c r="G1697" t="s">
        <v>2128</v>
      </c>
      <c r="H1697" t="s">
        <v>54</v>
      </c>
      <c r="I1697" t="s">
        <v>55</v>
      </c>
      <c r="J1697" t="s">
        <v>132</v>
      </c>
      <c r="K1697">
        <v>72</v>
      </c>
      <c r="L1697">
        <v>11.21</v>
      </c>
      <c r="N1697" s="1"/>
      <c r="O1697" t="s">
        <v>57</v>
      </c>
      <c r="P1697">
        <v>7737.15</v>
      </c>
      <c r="Q1697" t="s">
        <v>58</v>
      </c>
      <c r="R1697" t="s">
        <v>45</v>
      </c>
      <c r="S1697" t="s">
        <v>79</v>
      </c>
      <c r="T1697" t="s">
        <v>97</v>
      </c>
      <c r="U1697" t="s">
        <v>49</v>
      </c>
      <c r="V1697" t="s">
        <v>49</v>
      </c>
      <c r="W1697" t="s">
        <v>57</v>
      </c>
      <c r="X1697">
        <f>YEAR(Table1[[#This Row],[BookingDate]])</f>
        <v>2025</v>
      </c>
      <c r="Y1697" t="str">
        <f>TEXT(Table1[[#This Row],[BookingDate]],"mmm")</f>
        <v>Feb</v>
      </c>
      <c r="Z1697" t="str">
        <f>TEXT(Table1[[#This Row],[BookingDate]],"mmm-yyy")</f>
        <v>Feb-2025</v>
      </c>
      <c r="AA1697" t="str">
        <f>IF(Table1[[#This Row],[ResolutionHours]]="","Pending",IF(Table1[[#This Row],[ResolutionHours]]&lt;=4,"0-4 Hours",IF(Table1[[#This Row],[ResolutionHours]]&lt;=8,"5-8 Hours",IF(Table1[[#This Row],[ResolutionHours]]&lt;=24,"9-24 Hours",IF(Table1[[#This Row],[ResolutionHours]]&lt;=48,"25-48 Hours","48+ Hours")))))</f>
        <v>Pending</v>
      </c>
      <c r="AB1697" t="str">
        <f>IF(Table1[[#This Row],[ResolutionHours]]="","",Table1[[#This Row],[ResolutionHours]]-Table1[[#This Row],[SLATargetHours]])</f>
        <v/>
      </c>
    </row>
    <row r="1698" spans="1:28" x14ac:dyDescent="0.25">
      <c r="A1698" t="s">
        <v>1380</v>
      </c>
      <c r="B1698" t="s">
        <v>1116</v>
      </c>
      <c r="C1698" s="1">
        <v>45699.786261574067</v>
      </c>
      <c r="D1698" t="s">
        <v>36</v>
      </c>
      <c r="E1698" t="s">
        <v>1120</v>
      </c>
      <c r="F1698" t="s">
        <v>72</v>
      </c>
      <c r="G1698" t="s">
        <v>1118</v>
      </c>
      <c r="H1698" t="s">
        <v>40</v>
      </c>
      <c r="I1698" t="s">
        <v>64</v>
      </c>
      <c r="J1698" t="s">
        <v>118</v>
      </c>
      <c r="K1698">
        <v>48</v>
      </c>
      <c r="L1698">
        <v>5.51</v>
      </c>
      <c r="M1698">
        <v>102.64</v>
      </c>
      <c r="N1698" s="1">
        <v>45704.062740879628</v>
      </c>
      <c r="O1698" t="s">
        <v>128</v>
      </c>
      <c r="P1698">
        <v>102.64</v>
      </c>
      <c r="Q1698" t="s">
        <v>66</v>
      </c>
      <c r="R1698" t="s">
        <v>45</v>
      </c>
      <c r="S1698" t="s">
        <v>60</v>
      </c>
      <c r="T1698" t="s">
        <v>100</v>
      </c>
      <c r="U1698" t="s">
        <v>49</v>
      </c>
      <c r="V1698" t="s">
        <v>49</v>
      </c>
      <c r="W1698" t="s">
        <v>128</v>
      </c>
      <c r="X1698">
        <f>YEAR(Table1[[#This Row],[BookingDate]])</f>
        <v>2025</v>
      </c>
      <c r="Y1698" t="str">
        <f>TEXT(Table1[[#This Row],[BookingDate]],"mmm")</f>
        <v>Feb</v>
      </c>
      <c r="Z1698" t="str">
        <f>TEXT(Table1[[#This Row],[BookingDate]],"mmm-yyy")</f>
        <v>Feb-2025</v>
      </c>
      <c r="AA1698" t="str">
        <f>IF(Table1[[#This Row],[ResolutionHours]]="","Pending",IF(Table1[[#This Row],[ResolutionHours]]&lt;=4,"0-4 Hours",IF(Table1[[#This Row],[ResolutionHours]]&lt;=8,"5-8 Hours",IF(Table1[[#This Row],[ResolutionHours]]&lt;=24,"9-24 Hours",IF(Table1[[#This Row],[ResolutionHours]]&lt;=48,"25-48 Hours","48+ Hours")))))</f>
        <v>48+ Hours</v>
      </c>
      <c r="AB1698">
        <f>IF(Table1[[#This Row],[ResolutionHours]]="","",Table1[[#This Row],[ResolutionHours]]-Table1[[#This Row],[SLATargetHours]])</f>
        <v>54.64</v>
      </c>
    </row>
    <row r="1699" spans="1:28" x14ac:dyDescent="0.25">
      <c r="A1699" t="s">
        <v>2724</v>
      </c>
      <c r="B1699" t="s">
        <v>2126</v>
      </c>
      <c r="C1699" s="1">
        <v>45699.854710648149</v>
      </c>
      <c r="D1699" t="s">
        <v>36</v>
      </c>
      <c r="E1699" t="s">
        <v>2142</v>
      </c>
      <c r="F1699" t="s">
        <v>72</v>
      </c>
      <c r="G1699" t="s">
        <v>2128</v>
      </c>
      <c r="H1699" t="s">
        <v>63</v>
      </c>
      <c r="I1699" t="s">
        <v>73</v>
      </c>
      <c r="J1699" t="s">
        <v>106</v>
      </c>
      <c r="K1699">
        <v>48</v>
      </c>
      <c r="L1699">
        <v>1.67</v>
      </c>
      <c r="N1699" s="1"/>
      <c r="O1699" t="s">
        <v>57</v>
      </c>
      <c r="P1699">
        <v>7731.49</v>
      </c>
      <c r="Q1699" t="s">
        <v>58</v>
      </c>
      <c r="R1699" t="s">
        <v>59</v>
      </c>
      <c r="S1699" t="s">
        <v>60</v>
      </c>
      <c r="T1699" t="s">
        <v>47</v>
      </c>
      <c r="U1699" t="s">
        <v>49</v>
      </c>
      <c r="V1699" t="s">
        <v>49</v>
      </c>
      <c r="W1699" t="s">
        <v>57</v>
      </c>
      <c r="X1699">
        <f>YEAR(Table1[[#This Row],[BookingDate]])</f>
        <v>2025</v>
      </c>
      <c r="Y1699" t="str">
        <f>TEXT(Table1[[#This Row],[BookingDate]],"mmm")</f>
        <v>Feb</v>
      </c>
      <c r="Z1699" t="str">
        <f>TEXT(Table1[[#This Row],[BookingDate]],"mmm-yyy")</f>
        <v>Feb-2025</v>
      </c>
      <c r="AA1699" t="str">
        <f>IF(Table1[[#This Row],[ResolutionHours]]="","Pending",IF(Table1[[#This Row],[ResolutionHours]]&lt;=4,"0-4 Hours",IF(Table1[[#This Row],[ResolutionHours]]&lt;=8,"5-8 Hours",IF(Table1[[#This Row],[ResolutionHours]]&lt;=24,"9-24 Hours",IF(Table1[[#This Row],[ResolutionHours]]&lt;=48,"25-48 Hours","48+ Hours")))))</f>
        <v>Pending</v>
      </c>
      <c r="AB1699" t="str">
        <f>IF(Table1[[#This Row],[ResolutionHours]]="","",Table1[[#This Row],[ResolutionHours]]-Table1[[#This Row],[SLATargetHours]])</f>
        <v/>
      </c>
    </row>
    <row r="1700" spans="1:28" x14ac:dyDescent="0.25">
      <c r="A1700" t="s">
        <v>2972</v>
      </c>
      <c r="B1700" t="s">
        <v>2126</v>
      </c>
      <c r="C1700" s="1">
        <v>45700.253287037027</v>
      </c>
      <c r="D1700" t="s">
        <v>104</v>
      </c>
      <c r="E1700" t="s">
        <v>2163</v>
      </c>
      <c r="F1700" t="s">
        <v>53</v>
      </c>
      <c r="G1700" t="s">
        <v>2128</v>
      </c>
      <c r="H1700" t="s">
        <v>136</v>
      </c>
      <c r="I1700" t="s">
        <v>46</v>
      </c>
      <c r="J1700" t="s">
        <v>134</v>
      </c>
      <c r="K1700">
        <v>8</v>
      </c>
      <c r="L1700">
        <v>1.1499999999999999</v>
      </c>
      <c r="N1700" s="1"/>
      <c r="O1700" t="s">
        <v>57</v>
      </c>
      <c r="P1700">
        <v>7721.92</v>
      </c>
      <c r="Q1700" t="s">
        <v>58</v>
      </c>
      <c r="R1700" t="s">
        <v>67</v>
      </c>
      <c r="S1700" t="s">
        <v>46</v>
      </c>
      <c r="T1700" t="s">
        <v>93</v>
      </c>
      <c r="U1700" t="s">
        <v>49</v>
      </c>
      <c r="V1700" t="s">
        <v>49</v>
      </c>
      <c r="W1700" t="s">
        <v>57</v>
      </c>
      <c r="X1700">
        <f>YEAR(Table1[[#This Row],[BookingDate]])</f>
        <v>2025</v>
      </c>
      <c r="Y1700" t="str">
        <f>TEXT(Table1[[#This Row],[BookingDate]],"mmm")</f>
        <v>Feb</v>
      </c>
      <c r="Z1700" t="str">
        <f>TEXT(Table1[[#This Row],[BookingDate]],"mmm-yyy")</f>
        <v>Feb-2025</v>
      </c>
      <c r="AA1700" t="str">
        <f>IF(Table1[[#This Row],[ResolutionHours]]="","Pending",IF(Table1[[#This Row],[ResolutionHours]]&lt;=4,"0-4 Hours",IF(Table1[[#This Row],[ResolutionHours]]&lt;=8,"5-8 Hours",IF(Table1[[#This Row],[ResolutionHours]]&lt;=24,"9-24 Hours",IF(Table1[[#This Row],[ResolutionHours]]&lt;=48,"25-48 Hours","48+ Hours")))))</f>
        <v>Pending</v>
      </c>
      <c r="AB1700" t="str">
        <f>IF(Table1[[#This Row],[ResolutionHours]]="","",Table1[[#This Row],[ResolutionHours]]-Table1[[#This Row],[SLATargetHours]])</f>
        <v/>
      </c>
    </row>
    <row r="1701" spans="1:28" x14ac:dyDescent="0.25">
      <c r="A1701" t="s">
        <v>1652</v>
      </c>
      <c r="B1701" t="s">
        <v>1116</v>
      </c>
      <c r="C1701" s="1">
        <v>45700.302083333343</v>
      </c>
      <c r="D1701" t="s">
        <v>87</v>
      </c>
      <c r="E1701" t="s">
        <v>1117</v>
      </c>
      <c r="F1701" t="s">
        <v>126</v>
      </c>
      <c r="G1701" t="s">
        <v>1118</v>
      </c>
      <c r="H1701" t="s">
        <v>40</v>
      </c>
      <c r="I1701" t="s">
        <v>55</v>
      </c>
      <c r="J1701" t="s">
        <v>78</v>
      </c>
      <c r="K1701">
        <v>72</v>
      </c>
      <c r="L1701">
        <v>3.94</v>
      </c>
      <c r="M1701">
        <v>48.4</v>
      </c>
      <c r="N1701" s="1">
        <v>45702.318753402767</v>
      </c>
      <c r="O1701" t="s">
        <v>43</v>
      </c>
      <c r="P1701">
        <v>48.4</v>
      </c>
      <c r="Q1701" t="s">
        <v>44</v>
      </c>
      <c r="R1701" t="s">
        <v>92</v>
      </c>
      <c r="S1701" t="s">
        <v>79</v>
      </c>
      <c r="T1701" t="s">
        <v>100</v>
      </c>
      <c r="U1701" t="s">
        <v>49</v>
      </c>
      <c r="V1701" t="s">
        <v>49</v>
      </c>
      <c r="W1701" t="s">
        <v>43</v>
      </c>
      <c r="X1701">
        <f>YEAR(Table1[[#This Row],[BookingDate]])</f>
        <v>2025</v>
      </c>
      <c r="Y1701" t="str">
        <f>TEXT(Table1[[#This Row],[BookingDate]],"mmm")</f>
        <v>Feb</v>
      </c>
      <c r="Z1701" t="str">
        <f>TEXT(Table1[[#This Row],[BookingDate]],"mmm-yyy")</f>
        <v>Feb-2025</v>
      </c>
      <c r="AA1701" t="str">
        <f>IF(Table1[[#This Row],[ResolutionHours]]="","Pending",IF(Table1[[#This Row],[ResolutionHours]]&lt;=4,"0-4 Hours",IF(Table1[[#This Row],[ResolutionHours]]&lt;=8,"5-8 Hours",IF(Table1[[#This Row],[ResolutionHours]]&lt;=24,"9-24 Hours",IF(Table1[[#This Row],[ResolutionHours]]&lt;=48,"25-48 Hours","48+ Hours")))))</f>
        <v>48+ Hours</v>
      </c>
      <c r="AB1701">
        <f>IF(Table1[[#This Row],[ResolutionHours]]="","",Table1[[#This Row],[ResolutionHours]]-Table1[[#This Row],[SLATargetHours]])</f>
        <v>-23.6</v>
      </c>
    </row>
    <row r="1702" spans="1:28" x14ac:dyDescent="0.25">
      <c r="A1702" t="s">
        <v>1585</v>
      </c>
      <c r="B1702" t="s">
        <v>1116</v>
      </c>
      <c r="C1702" s="1">
        <v>45700.382569444453</v>
      </c>
      <c r="D1702" t="s">
        <v>87</v>
      </c>
      <c r="E1702" t="s">
        <v>1124</v>
      </c>
      <c r="F1702" t="s">
        <v>130</v>
      </c>
      <c r="G1702" t="s">
        <v>1118</v>
      </c>
      <c r="H1702" t="s">
        <v>109</v>
      </c>
      <c r="I1702" t="s">
        <v>41</v>
      </c>
      <c r="J1702" t="s">
        <v>88</v>
      </c>
      <c r="K1702">
        <v>72</v>
      </c>
      <c r="L1702">
        <v>2.9</v>
      </c>
      <c r="M1702">
        <v>12.23</v>
      </c>
      <c r="N1702" s="1">
        <v>45700.89211857639</v>
      </c>
      <c r="O1702" t="s">
        <v>43</v>
      </c>
      <c r="P1702">
        <v>12.23</v>
      </c>
      <c r="Q1702" t="s">
        <v>58</v>
      </c>
      <c r="R1702" t="s">
        <v>45</v>
      </c>
      <c r="S1702" t="s">
        <v>96</v>
      </c>
      <c r="T1702" t="s">
        <v>75</v>
      </c>
      <c r="U1702" t="s">
        <v>49</v>
      </c>
      <c r="V1702" t="s">
        <v>49</v>
      </c>
      <c r="W1702" t="s">
        <v>43</v>
      </c>
      <c r="X1702">
        <f>YEAR(Table1[[#This Row],[BookingDate]])</f>
        <v>2025</v>
      </c>
      <c r="Y1702" t="str">
        <f>TEXT(Table1[[#This Row],[BookingDate]],"mmm")</f>
        <v>Feb</v>
      </c>
      <c r="Z1702" t="str">
        <f>TEXT(Table1[[#This Row],[BookingDate]],"mmm-yyy")</f>
        <v>Feb-2025</v>
      </c>
      <c r="AA1702" t="str">
        <f>IF(Table1[[#This Row],[ResolutionHours]]="","Pending",IF(Table1[[#This Row],[ResolutionHours]]&lt;=4,"0-4 Hours",IF(Table1[[#This Row],[ResolutionHours]]&lt;=8,"5-8 Hours",IF(Table1[[#This Row],[ResolutionHours]]&lt;=24,"9-24 Hours",IF(Table1[[#This Row],[ResolutionHours]]&lt;=48,"25-48 Hours","48+ Hours")))))</f>
        <v>9-24 Hours</v>
      </c>
      <c r="AB1702">
        <f>IF(Table1[[#This Row],[ResolutionHours]]="","",Table1[[#This Row],[ResolutionHours]]-Table1[[#This Row],[SLATargetHours]])</f>
        <v>-59.769999999999996</v>
      </c>
    </row>
    <row r="1703" spans="1:28" x14ac:dyDescent="0.25">
      <c r="A1703" t="s">
        <v>248</v>
      </c>
      <c r="B1703" t="s">
        <v>35</v>
      </c>
      <c r="C1703" s="1">
        <v>45700.780416666668</v>
      </c>
      <c r="D1703" t="s">
        <v>87</v>
      </c>
      <c r="E1703" t="s">
        <v>105</v>
      </c>
      <c r="F1703" t="s">
        <v>90</v>
      </c>
      <c r="G1703" t="s">
        <v>39</v>
      </c>
      <c r="H1703" t="s">
        <v>40</v>
      </c>
      <c r="I1703" t="s">
        <v>41</v>
      </c>
      <c r="J1703" t="s">
        <v>120</v>
      </c>
      <c r="K1703">
        <v>72</v>
      </c>
      <c r="L1703">
        <v>15.08</v>
      </c>
      <c r="M1703">
        <v>48.29</v>
      </c>
      <c r="N1703" s="1">
        <v>45702.792453090267</v>
      </c>
      <c r="O1703" t="s">
        <v>43</v>
      </c>
      <c r="P1703">
        <v>48.29</v>
      </c>
      <c r="Q1703" t="s">
        <v>44</v>
      </c>
      <c r="R1703" t="s">
        <v>59</v>
      </c>
      <c r="S1703" t="s">
        <v>68</v>
      </c>
      <c r="T1703" t="s">
        <v>121</v>
      </c>
      <c r="U1703" t="s">
        <v>48</v>
      </c>
      <c r="V1703" t="s">
        <v>49</v>
      </c>
      <c r="W1703" t="s">
        <v>43</v>
      </c>
      <c r="X1703">
        <f>YEAR(Table1[[#This Row],[BookingDate]])</f>
        <v>2025</v>
      </c>
      <c r="Y1703" t="str">
        <f>TEXT(Table1[[#This Row],[BookingDate]],"mmm")</f>
        <v>Feb</v>
      </c>
      <c r="Z1703" t="str">
        <f>TEXT(Table1[[#This Row],[BookingDate]],"mmm-yyy")</f>
        <v>Feb-2025</v>
      </c>
      <c r="AA1703" t="str">
        <f>IF(Table1[[#This Row],[ResolutionHours]]="","Pending",IF(Table1[[#This Row],[ResolutionHours]]&lt;=4,"0-4 Hours",IF(Table1[[#This Row],[ResolutionHours]]&lt;=8,"5-8 Hours",IF(Table1[[#This Row],[ResolutionHours]]&lt;=24,"9-24 Hours",IF(Table1[[#This Row],[ResolutionHours]]&lt;=48,"25-48 Hours","48+ Hours")))))</f>
        <v>48+ Hours</v>
      </c>
      <c r="AB1703">
        <f>IF(Table1[[#This Row],[ResolutionHours]]="","",Table1[[#This Row],[ResolutionHours]]-Table1[[#This Row],[SLATargetHours]])</f>
        <v>-23.71</v>
      </c>
    </row>
    <row r="1704" spans="1:28" x14ac:dyDescent="0.25">
      <c r="A1704" t="s">
        <v>2764</v>
      </c>
      <c r="B1704" t="s">
        <v>2126</v>
      </c>
      <c r="C1704" s="1">
        <v>45701.020300925928</v>
      </c>
      <c r="D1704" t="s">
        <v>51</v>
      </c>
      <c r="E1704" t="s">
        <v>2138</v>
      </c>
      <c r="F1704" t="s">
        <v>72</v>
      </c>
      <c r="G1704" t="s">
        <v>2128</v>
      </c>
      <c r="H1704" t="s">
        <v>40</v>
      </c>
      <c r="I1704" t="s">
        <v>46</v>
      </c>
      <c r="J1704" t="s">
        <v>56</v>
      </c>
      <c r="K1704">
        <v>24</v>
      </c>
      <c r="L1704">
        <v>1.55</v>
      </c>
      <c r="M1704">
        <v>7.95</v>
      </c>
      <c r="N1704" s="1">
        <v>45701.351471458343</v>
      </c>
      <c r="O1704" t="s">
        <v>43</v>
      </c>
      <c r="P1704">
        <v>7.95</v>
      </c>
      <c r="Q1704" t="s">
        <v>58</v>
      </c>
      <c r="R1704" t="s">
        <v>92</v>
      </c>
      <c r="S1704" t="s">
        <v>68</v>
      </c>
      <c r="T1704" t="s">
        <v>97</v>
      </c>
      <c r="U1704" t="s">
        <v>48</v>
      </c>
      <c r="V1704" t="s">
        <v>49</v>
      </c>
      <c r="W1704" t="s">
        <v>43</v>
      </c>
      <c r="X1704">
        <f>YEAR(Table1[[#This Row],[BookingDate]])</f>
        <v>2025</v>
      </c>
      <c r="Y1704" t="str">
        <f>TEXT(Table1[[#This Row],[BookingDate]],"mmm")</f>
        <v>Feb</v>
      </c>
      <c r="Z1704" t="str">
        <f>TEXT(Table1[[#This Row],[BookingDate]],"mmm-yyy")</f>
        <v>Feb-2025</v>
      </c>
      <c r="AA1704" t="str">
        <f>IF(Table1[[#This Row],[ResolutionHours]]="","Pending",IF(Table1[[#This Row],[ResolutionHours]]&lt;=4,"0-4 Hours",IF(Table1[[#This Row],[ResolutionHours]]&lt;=8,"5-8 Hours",IF(Table1[[#This Row],[ResolutionHours]]&lt;=24,"9-24 Hours",IF(Table1[[#This Row],[ResolutionHours]]&lt;=48,"25-48 Hours","48+ Hours")))))</f>
        <v>5-8 Hours</v>
      </c>
      <c r="AB1704">
        <f>IF(Table1[[#This Row],[ResolutionHours]]="","",Table1[[#This Row],[ResolutionHours]]-Table1[[#This Row],[SLATargetHours]])</f>
        <v>-16.05</v>
      </c>
    </row>
    <row r="1705" spans="1:28" x14ac:dyDescent="0.25">
      <c r="A1705" t="s">
        <v>1675</v>
      </c>
      <c r="B1705" t="s">
        <v>1116</v>
      </c>
      <c r="C1705" s="1">
        <v>45701.191423611112</v>
      </c>
      <c r="D1705" t="s">
        <v>87</v>
      </c>
      <c r="E1705" t="s">
        <v>1134</v>
      </c>
      <c r="F1705" t="s">
        <v>90</v>
      </c>
      <c r="G1705" t="s">
        <v>1118</v>
      </c>
      <c r="H1705" t="s">
        <v>40</v>
      </c>
      <c r="I1705" t="s">
        <v>82</v>
      </c>
      <c r="J1705" t="s">
        <v>134</v>
      </c>
      <c r="K1705">
        <v>72</v>
      </c>
      <c r="L1705">
        <v>5.33</v>
      </c>
      <c r="M1705">
        <v>43.03</v>
      </c>
      <c r="N1705" s="1">
        <v>45702.984229189817</v>
      </c>
      <c r="O1705" t="s">
        <v>43</v>
      </c>
      <c r="P1705">
        <v>43.03</v>
      </c>
      <c r="Q1705" t="s">
        <v>58</v>
      </c>
      <c r="R1705" t="s">
        <v>67</v>
      </c>
      <c r="S1705" t="s">
        <v>79</v>
      </c>
      <c r="T1705" t="s">
        <v>121</v>
      </c>
      <c r="U1705" t="s">
        <v>49</v>
      </c>
      <c r="V1705" t="s">
        <v>49</v>
      </c>
      <c r="W1705" t="s">
        <v>43</v>
      </c>
      <c r="X1705">
        <f>YEAR(Table1[[#This Row],[BookingDate]])</f>
        <v>2025</v>
      </c>
      <c r="Y1705" t="str">
        <f>TEXT(Table1[[#This Row],[BookingDate]],"mmm")</f>
        <v>Feb</v>
      </c>
      <c r="Z1705" t="str">
        <f>TEXT(Table1[[#This Row],[BookingDate]],"mmm-yyy")</f>
        <v>Feb-2025</v>
      </c>
      <c r="AA1705" t="str">
        <f>IF(Table1[[#This Row],[ResolutionHours]]="","Pending",IF(Table1[[#This Row],[ResolutionHours]]&lt;=4,"0-4 Hours",IF(Table1[[#This Row],[ResolutionHours]]&lt;=8,"5-8 Hours",IF(Table1[[#This Row],[ResolutionHours]]&lt;=24,"9-24 Hours",IF(Table1[[#This Row],[ResolutionHours]]&lt;=48,"25-48 Hours","48+ Hours")))))</f>
        <v>25-48 Hours</v>
      </c>
      <c r="AB1705">
        <f>IF(Table1[[#This Row],[ResolutionHours]]="","",Table1[[#This Row],[ResolutionHours]]-Table1[[#This Row],[SLATargetHours]])</f>
        <v>-28.97</v>
      </c>
    </row>
    <row r="1706" spans="1:28" x14ac:dyDescent="0.25">
      <c r="A1706" t="s">
        <v>1561</v>
      </c>
      <c r="B1706" t="s">
        <v>1116</v>
      </c>
      <c r="C1706" s="1">
        <v>45702.169131944444</v>
      </c>
      <c r="D1706" t="s">
        <v>87</v>
      </c>
      <c r="E1706" t="s">
        <v>1117</v>
      </c>
      <c r="F1706" t="s">
        <v>90</v>
      </c>
      <c r="G1706" t="s">
        <v>1118</v>
      </c>
      <c r="H1706" t="s">
        <v>40</v>
      </c>
      <c r="I1706" t="s">
        <v>46</v>
      </c>
      <c r="J1706" t="s">
        <v>99</v>
      </c>
      <c r="K1706">
        <v>72</v>
      </c>
      <c r="L1706">
        <v>7.89</v>
      </c>
      <c r="M1706">
        <v>32.28</v>
      </c>
      <c r="N1706" s="1">
        <v>45703.514054027779</v>
      </c>
      <c r="O1706" t="s">
        <v>43</v>
      </c>
      <c r="P1706">
        <v>32.28</v>
      </c>
      <c r="Q1706" t="s">
        <v>44</v>
      </c>
      <c r="R1706" t="s">
        <v>45</v>
      </c>
      <c r="S1706" t="s">
        <v>60</v>
      </c>
      <c r="T1706" t="s">
        <v>100</v>
      </c>
      <c r="U1706" t="s">
        <v>49</v>
      </c>
      <c r="V1706" t="s">
        <v>49</v>
      </c>
      <c r="W1706" t="s">
        <v>43</v>
      </c>
      <c r="X1706">
        <f>YEAR(Table1[[#This Row],[BookingDate]])</f>
        <v>2025</v>
      </c>
      <c r="Y1706" t="str">
        <f>TEXT(Table1[[#This Row],[BookingDate]],"mmm")</f>
        <v>Feb</v>
      </c>
      <c r="Z1706" t="str">
        <f>TEXT(Table1[[#This Row],[BookingDate]],"mmm-yyy")</f>
        <v>Feb-2025</v>
      </c>
      <c r="AA1706" t="str">
        <f>IF(Table1[[#This Row],[ResolutionHours]]="","Pending",IF(Table1[[#This Row],[ResolutionHours]]&lt;=4,"0-4 Hours",IF(Table1[[#This Row],[ResolutionHours]]&lt;=8,"5-8 Hours",IF(Table1[[#This Row],[ResolutionHours]]&lt;=24,"9-24 Hours",IF(Table1[[#This Row],[ResolutionHours]]&lt;=48,"25-48 Hours","48+ Hours")))))</f>
        <v>25-48 Hours</v>
      </c>
      <c r="AB1706">
        <f>IF(Table1[[#This Row],[ResolutionHours]]="","",Table1[[#This Row],[ResolutionHours]]-Table1[[#This Row],[SLATargetHours]])</f>
        <v>-39.72</v>
      </c>
    </row>
    <row r="1707" spans="1:28" x14ac:dyDescent="0.25">
      <c r="A1707" t="s">
        <v>2681</v>
      </c>
      <c r="B1707" t="s">
        <v>2126</v>
      </c>
      <c r="C1707" s="1">
        <v>45702.575509259259</v>
      </c>
      <c r="D1707" t="s">
        <v>36</v>
      </c>
      <c r="E1707" t="s">
        <v>2153</v>
      </c>
      <c r="F1707" t="s">
        <v>38</v>
      </c>
      <c r="G1707" t="s">
        <v>2128</v>
      </c>
      <c r="H1707" t="s">
        <v>54</v>
      </c>
      <c r="I1707" t="s">
        <v>46</v>
      </c>
      <c r="J1707" t="s">
        <v>56</v>
      </c>
      <c r="K1707">
        <v>48</v>
      </c>
      <c r="L1707">
        <v>3.06</v>
      </c>
      <c r="N1707" s="1"/>
      <c r="O1707" t="s">
        <v>57</v>
      </c>
      <c r="P1707">
        <v>7666.19</v>
      </c>
      <c r="Q1707" t="s">
        <v>44</v>
      </c>
      <c r="R1707" t="s">
        <v>92</v>
      </c>
      <c r="S1707" t="s">
        <v>79</v>
      </c>
      <c r="T1707" t="s">
        <v>75</v>
      </c>
      <c r="U1707" t="s">
        <v>49</v>
      </c>
      <c r="V1707" t="s">
        <v>49</v>
      </c>
      <c r="W1707" t="s">
        <v>57</v>
      </c>
      <c r="X1707">
        <f>YEAR(Table1[[#This Row],[BookingDate]])</f>
        <v>2025</v>
      </c>
      <c r="Y1707" t="str">
        <f>TEXT(Table1[[#This Row],[BookingDate]],"mmm")</f>
        <v>Feb</v>
      </c>
      <c r="Z1707" t="str">
        <f>TEXT(Table1[[#This Row],[BookingDate]],"mmm-yyy")</f>
        <v>Feb-2025</v>
      </c>
      <c r="AA1707" t="str">
        <f>IF(Table1[[#This Row],[ResolutionHours]]="","Pending",IF(Table1[[#This Row],[ResolutionHours]]&lt;=4,"0-4 Hours",IF(Table1[[#This Row],[ResolutionHours]]&lt;=8,"5-8 Hours",IF(Table1[[#This Row],[ResolutionHours]]&lt;=24,"9-24 Hours",IF(Table1[[#This Row],[ResolutionHours]]&lt;=48,"25-48 Hours","48+ Hours")))))</f>
        <v>Pending</v>
      </c>
      <c r="AB1707" t="str">
        <f>IF(Table1[[#This Row],[ResolutionHours]]="","",Table1[[#This Row],[ResolutionHours]]-Table1[[#This Row],[SLATargetHours]])</f>
        <v/>
      </c>
    </row>
    <row r="1708" spans="1:28" x14ac:dyDescent="0.25">
      <c r="A1708" t="s">
        <v>1251</v>
      </c>
      <c r="B1708" t="s">
        <v>1116</v>
      </c>
      <c r="C1708" s="1">
        <v>45702.860694444447</v>
      </c>
      <c r="D1708" t="s">
        <v>51</v>
      </c>
      <c r="E1708" t="s">
        <v>1129</v>
      </c>
      <c r="F1708" t="s">
        <v>38</v>
      </c>
      <c r="G1708" t="s">
        <v>1118</v>
      </c>
      <c r="H1708" t="s">
        <v>40</v>
      </c>
      <c r="I1708" t="s">
        <v>73</v>
      </c>
      <c r="J1708" t="s">
        <v>113</v>
      </c>
      <c r="K1708">
        <v>24</v>
      </c>
      <c r="L1708">
        <v>0.51</v>
      </c>
      <c r="M1708">
        <v>15.16</v>
      </c>
      <c r="N1708" s="1">
        <v>45703.492199918983</v>
      </c>
      <c r="O1708" t="s">
        <v>43</v>
      </c>
      <c r="P1708">
        <v>15.16</v>
      </c>
      <c r="Q1708" t="s">
        <v>44</v>
      </c>
      <c r="R1708" t="s">
        <v>114</v>
      </c>
      <c r="S1708" t="s">
        <v>46</v>
      </c>
      <c r="T1708" t="s">
        <v>75</v>
      </c>
      <c r="U1708" t="s">
        <v>49</v>
      </c>
      <c r="V1708" t="s">
        <v>49</v>
      </c>
      <c r="W1708" t="s">
        <v>43</v>
      </c>
      <c r="X1708">
        <f>YEAR(Table1[[#This Row],[BookingDate]])</f>
        <v>2025</v>
      </c>
      <c r="Y1708" t="str">
        <f>TEXT(Table1[[#This Row],[BookingDate]],"mmm")</f>
        <v>Feb</v>
      </c>
      <c r="Z1708" t="str">
        <f>TEXT(Table1[[#This Row],[BookingDate]],"mmm-yyy")</f>
        <v>Feb-2025</v>
      </c>
      <c r="AA1708" t="str">
        <f>IF(Table1[[#This Row],[ResolutionHours]]="","Pending",IF(Table1[[#This Row],[ResolutionHours]]&lt;=4,"0-4 Hours",IF(Table1[[#This Row],[ResolutionHours]]&lt;=8,"5-8 Hours",IF(Table1[[#This Row],[ResolutionHours]]&lt;=24,"9-24 Hours",IF(Table1[[#This Row],[ResolutionHours]]&lt;=48,"25-48 Hours","48+ Hours")))))</f>
        <v>9-24 Hours</v>
      </c>
      <c r="AB1708">
        <f>IF(Table1[[#This Row],[ResolutionHours]]="","",Table1[[#This Row],[ResolutionHours]]-Table1[[#This Row],[SLATargetHours]])</f>
        <v>-8.84</v>
      </c>
    </row>
    <row r="1709" spans="1:28" x14ac:dyDescent="0.25">
      <c r="A1709" t="s">
        <v>2487</v>
      </c>
      <c r="B1709" t="s">
        <v>2126</v>
      </c>
      <c r="C1709" s="1">
        <v>45704.212546296287</v>
      </c>
      <c r="D1709" t="s">
        <v>51</v>
      </c>
      <c r="E1709" t="s">
        <v>2138</v>
      </c>
      <c r="F1709" t="s">
        <v>72</v>
      </c>
      <c r="G1709" t="s">
        <v>2128</v>
      </c>
      <c r="H1709" t="s">
        <v>54</v>
      </c>
      <c r="I1709" t="s">
        <v>64</v>
      </c>
      <c r="J1709" t="s">
        <v>160</v>
      </c>
      <c r="K1709">
        <v>24</v>
      </c>
      <c r="L1709">
        <v>3.18</v>
      </c>
      <c r="N1709" s="1"/>
      <c r="O1709" t="s">
        <v>57</v>
      </c>
      <c r="P1709">
        <v>7626.9</v>
      </c>
      <c r="Q1709" t="s">
        <v>44</v>
      </c>
      <c r="R1709" t="s">
        <v>67</v>
      </c>
      <c r="S1709" t="s">
        <v>96</v>
      </c>
      <c r="T1709" t="s">
        <v>47</v>
      </c>
      <c r="U1709" t="s">
        <v>49</v>
      </c>
      <c r="V1709" t="s">
        <v>49</v>
      </c>
      <c r="W1709" t="s">
        <v>57</v>
      </c>
      <c r="X1709">
        <f>YEAR(Table1[[#This Row],[BookingDate]])</f>
        <v>2025</v>
      </c>
      <c r="Y1709" t="str">
        <f>TEXT(Table1[[#This Row],[BookingDate]],"mmm")</f>
        <v>Feb</v>
      </c>
      <c r="Z1709" t="str">
        <f>TEXT(Table1[[#This Row],[BookingDate]],"mmm-yyy")</f>
        <v>Feb-2025</v>
      </c>
      <c r="AA1709" t="str">
        <f>IF(Table1[[#This Row],[ResolutionHours]]="","Pending",IF(Table1[[#This Row],[ResolutionHours]]&lt;=4,"0-4 Hours",IF(Table1[[#This Row],[ResolutionHours]]&lt;=8,"5-8 Hours",IF(Table1[[#This Row],[ResolutionHours]]&lt;=24,"9-24 Hours",IF(Table1[[#This Row],[ResolutionHours]]&lt;=48,"25-48 Hours","48+ Hours")))))</f>
        <v>Pending</v>
      </c>
      <c r="AB1709" t="str">
        <f>IF(Table1[[#This Row],[ResolutionHours]]="","",Table1[[#This Row],[ResolutionHours]]-Table1[[#This Row],[SLATargetHours]])</f>
        <v/>
      </c>
    </row>
    <row r="1710" spans="1:28" x14ac:dyDescent="0.25">
      <c r="A1710" t="s">
        <v>193</v>
      </c>
      <c r="B1710" t="s">
        <v>35</v>
      </c>
      <c r="C1710" s="1">
        <v>45704.649409722217</v>
      </c>
      <c r="D1710" t="s">
        <v>51</v>
      </c>
      <c r="E1710" t="s">
        <v>123</v>
      </c>
      <c r="F1710" t="s">
        <v>72</v>
      </c>
      <c r="G1710" t="s">
        <v>39</v>
      </c>
      <c r="H1710" t="s">
        <v>40</v>
      </c>
      <c r="I1710" t="s">
        <v>55</v>
      </c>
      <c r="J1710" t="s">
        <v>83</v>
      </c>
      <c r="K1710">
        <v>24</v>
      </c>
      <c r="L1710">
        <v>1.44</v>
      </c>
      <c r="M1710">
        <v>43.56</v>
      </c>
      <c r="N1710" s="1">
        <v>45706.464529999997</v>
      </c>
      <c r="O1710" t="s">
        <v>128</v>
      </c>
      <c r="P1710">
        <v>43.56</v>
      </c>
      <c r="Q1710" t="s">
        <v>44</v>
      </c>
      <c r="R1710" t="s">
        <v>45</v>
      </c>
      <c r="S1710" t="s">
        <v>96</v>
      </c>
      <c r="T1710" t="s">
        <v>85</v>
      </c>
      <c r="U1710" t="s">
        <v>49</v>
      </c>
      <c r="V1710" t="s">
        <v>49</v>
      </c>
      <c r="W1710" t="s">
        <v>128</v>
      </c>
      <c r="X1710">
        <f>YEAR(Table1[[#This Row],[BookingDate]])</f>
        <v>2025</v>
      </c>
      <c r="Y1710" t="str">
        <f>TEXT(Table1[[#This Row],[BookingDate]],"mmm")</f>
        <v>Feb</v>
      </c>
      <c r="Z1710" t="str">
        <f>TEXT(Table1[[#This Row],[BookingDate]],"mmm-yyy")</f>
        <v>Feb-2025</v>
      </c>
      <c r="AA1710" t="str">
        <f>IF(Table1[[#This Row],[ResolutionHours]]="","Pending",IF(Table1[[#This Row],[ResolutionHours]]&lt;=4,"0-4 Hours",IF(Table1[[#This Row],[ResolutionHours]]&lt;=8,"5-8 Hours",IF(Table1[[#This Row],[ResolutionHours]]&lt;=24,"9-24 Hours",IF(Table1[[#This Row],[ResolutionHours]]&lt;=48,"25-48 Hours","48+ Hours")))))</f>
        <v>25-48 Hours</v>
      </c>
      <c r="AB1710">
        <f>IF(Table1[[#This Row],[ResolutionHours]]="","",Table1[[#This Row],[ResolutionHours]]-Table1[[#This Row],[SLATargetHours]])</f>
        <v>19.560000000000002</v>
      </c>
    </row>
    <row r="1711" spans="1:28" x14ac:dyDescent="0.25">
      <c r="A1711" t="s">
        <v>1578</v>
      </c>
      <c r="B1711" t="s">
        <v>1116</v>
      </c>
      <c r="C1711" s="1">
        <v>45704.67386574074</v>
      </c>
      <c r="D1711" t="s">
        <v>36</v>
      </c>
      <c r="E1711" t="s">
        <v>1129</v>
      </c>
      <c r="F1711" t="s">
        <v>53</v>
      </c>
      <c r="G1711" t="s">
        <v>1118</v>
      </c>
      <c r="H1711" t="s">
        <v>54</v>
      </c>
      <c r="I1711" t="s">
        <v>64</v>
      </c>
      <c r="J1711" t="s">
        <v>118</v>
      </c>
      <c r="K1711">
        <v>48</v>
      </c>
      <c r="L1711">
        <v>1.53</v>
      </c>
      <c r="N1711" s="1"/>
      <c r="O1711" t="s">
        <v>57</v>
      </c>
      <c r="P1711">
        <v>7615.83</v>
      </c>
      <c r="Q1711" t="s">
        <v>58</v>
      </c>
      <c r="R1711" t="s">
        <v>45</v>
      </c>
      <c r="S1711" t="s">
        <v>68</v>
      </c>
      <c r="T1711" t="s">
        <v>93</v>
      </c>
      <c r="U1711" t="s">
        <v>49</v>
      </c>
      <c r="V1711" t="s">
        <v>49</v>
      </c>
      <c r="W1711" t="s">
        <v>57</v>
      </c>
      <c r="X1711">
        <f>YEAR(Table1[[#This Row],[BookingDate]])</f>
        <v>2025</v>
      </c>
      <c r="Y1711" t="str">
        <f>TEXT(Table1[[#This Row],[BookingDate]],"mmm")</f>
        <v>Feb</v>
      </c>
      <c r="Z1711" t="str">
        <f>TEXT(Table1[[#This Row],[BookingDate]],"mmm-yyy")</f>
        <v>Feb-2025</v>
      </c>
      <c r="AA1711" t="str">
        <f>IF(Table1[[#This Row],[ResolutionHours]]="","Pending",IF(Table1[[#This Row],[ResolutionHours]]&lt;=4,"0-4 Hours",IF(Table1[[#This Row],[ResolutionHours]]&lt;=8,"5-8 Hours",IF(Table1[[#This Row],[ResolutionHours]]&lt;=24,"9-24 Hours",IF(Table1[[#This Row],[ResolutionHours]]&lt;=48,"25-48 Hours","48+ Hours")))))</f>
        <v>Pending</v>
      </c>
      <c r="AB1711" t="str">
        <f>IF(Table1[[#This Row],[ResolutionHours]]="","",Table1[[#This Row],[ResolutionHours]]-Table1[[#This Row],[SLATargetHours]])</f>
        <v/>
      </c>
    </row>
    <row r="1712" spans="1:28" x14ac:dyDescent="0.25">
      <c r="A1712" t="s">
        <v>2549</v>
      </c>
      <c r="B1712" t="s">
        <v>2126</v>
      </c>
      <c r="C1712" s="1">
        <v>45704.860069444447</v>
      </c>
      <c r="D1712" t="s">
        <v>36</v>
      </c>
      <c r="E1712" t="s">
        <v>2136</v>
      </c>
      <c r="F1712" t="s">
        <v>95</v>
      </c>
      <c r="G1712" t="s">
        <v>2128</v>
      </c>
      <c r="H1712" t="s">
        <v>136</v>
      </c>
      <c r="I1712" t="s">
        <v>55</v>
      </c>
      <c r="J1712" t="s">
        <v>65</v>
      </c>
      <c r="K1712">
        <v>48</v>
      </c>
      <c r="L1712">
        <v>2.89</v>
      </c>
      <c r="N1712" s="1"/>
      <c r="O1712" t="s">
        <v>57</v>
      </c>
      <c r="P1712">
        <v>7611.36</v>
      </c>
      <c r="Q1712" t="s">
        <v>66</v>
      </c>
      <c r="R1712" t="s">
        <v>59</v>
      </c>
      <c r="S1712" t="s">
        <v>46</v>
      </c>
      <c r="T1712" t="s">
        <v>85</v>
      </c>
      <c r="U1712" t="s">
        <v>49</v>
      </c>
      <c r="V1712" t="s">
        <v>49</v>
      </c>
      <c r="W1712" t="s">
        <v>57</v>
      </c>
      <c r="X1712">
        <f>YEAR(Table1[[#This Row],[BookingDate]])</f>
        <v>2025</v>
      </c>
      <c r="Y1712" t="str">
        <f>TEXT(Table1[[#This Row],[BookingDate]],"mmm")</f>
        <v>Feb</v>
      </c>
      <c r="Z1712" t="str">
        <f>TEXT(Table1[[#This Row],[BookingDate]],"mmm-yyy")</f>
        <v>Feb-2025</v>
      </c>
      <c r="AA1712" t="str">
        <f>IF(Table1[[#This Row],[ResolutionHours]]="","Pending",IF(Table1[[#This Row],[ResolutionHours]]&lt;=4,"0-4 Hours",IF(Table1[[#This Row],[ResolutionHours]]&lt;=8,"5-8 Hours",IF(Table1[[#This Row],[ResolutionHours]]&lt;=24,"9-24 Hours",IF(Table1[[#This Row],[ResolutionHours]]&lt;=48,"25-48 Hours","48+ Hours")))))</f>
        <v>Pending</v>
      </c>
      <c r="AB1712" t="str">
        <f>IF(Table1[[#This Row],[ResolutionHours]]="","",Table1[[#This Row],[ResolutionHours]]-Table1[[#This Row],[SLATargetHours]])</f>
        <v/>
      </c>
    </row>
    <row r="1713" spans="1:28" x14ac:dyDescent="0.25">
      <c r="A1713" t="s">
        <v>820</v>
      </c>
      <c r="B1713" t="s">
        <v>35</v>
      </c>
      <c r="C1713" s="1">
        <v>45704.978888888887</v>
      </c>
      <c r="D1713" t="s">
        <v>51</v>
      </c>
      <c r="E1713" t="s">
        <v>81</v>
      </c>
      <c r="F1713" t="s">
        <v>72</v>
      </c>
      <c r="G1713" t="s">
        <v>39</v>
      </c>
      <c r="H1713" t="s">
        <v>54</v>
      </c>
      <c r="I1713" t="s">
        <v>64</v>
      </c>
      <c r="J1713" t="s">
        <v>118</v>
      </c>
      <c r="K1713">
        <v>24</v>
      </c>
      <c r="L1713">
        <v>1.26</v>
      </c>
      <c r="N1713" s="1"/>
      <c r="O1713" t="s">
        <v>57</v>
      </c>
      <c r="P1713">
        <v>7608.51</v>
      </c>
      <c r="Q1713" t="s">
        <v>66</v>
      </c>
      <c r="R1713" t="s">
        <v>59</v>
      </c>
      <c r="S1713" t="s">
        <v>46</v>
      </c>
      <c r="T1713" t="s">
        <v>47</v>
      </c>
      <c r="U1713" t="s">
        <v>49</v>
      </c>
      <c r="V1713" t="s">
        <v>49</v>
      </c>
      <c r="W1713" t="s">
        <v>57</v>
      </c>
      <c r="X1713">
        <f>YEAR(Table1[[#This Row],[BookingDate]])</f>
        <v>2025</v>
      </c>
      <c r="Y1713" t="str">
        <f>TEXT(Table1[[#This Row],[BookingDate]],"mmm")</f>
        <v>Feb</v>
      </c>
      <c r="Z1713" t="str">
        <f>TEXT(Table1[[#This Row],[BookingDate]],"mmm-yyy")</f>
        <v>Feb-2025</v>
      </c>
      <c r="AA1713" t="str">
        <f>IF(Table1[[#This Row],[ResolutionHours]]="","Pending",IF(Table1[[#This Row],[ResolutionHours]]&lt;=4,"0-4 Hours",IF(Table1[[#This Row],[ResolutionHours]]&lt;=8,"5-8 Hours",IF(Table1[[#This Row],[ResolutionHours]]&lt;=24,"9-24 Hours",IF(Table1[[#This Row],[ResolutionHours]]&lt;=48,"25-48 Hours","48+ Hours")))))</f>
        <v>Pending</v>
      </c>
      <c r="AB1713" t="str">
        <f>IF(Table1[[#This Row],[ResolutionHours]]="","",Table1[[#This Row],[ResolutionHours]]-Table1[[#This Row],[SLATargetHours]])</f>
        <v/>
      </c>
    </row>
    <row r="1714" spans="1:28" x14ac:dyDescent="0.25">
      <c r="A1714" t="s">
        <v>3120</v>
      </c>
      <c r="B1714" t="s">
        <v>2126</v>
      </c>
      <c r="C1714" s="1">
        <v>45705.056087962963</v>
      </c>
      <c r="D1714" t="s">
        <v>51</v>
      </c>
      <c r="E1714" t="s">
        <v>2136</v>
      </c>
      <c r="F1714" t="s">
        <v>95</v>
      </c>
      <c r="G1714" t="s">
        <v>2128</v>
      </c>
      <c r="H1714" t="s">
        <v>63</v>
      </c>
      <c r="I1714" t="s">
        <v>73</v>
      </c>
      <c r="J1714" t="s">
        <v>106</v>
      </c>
      <c r="K1714">
        <v>24</v>
      </c>
      <c r="L1714">
        <v>2.4500000000000002</v>
      </c>
      <c r="N1714" s="1"/>
      <c r="O1714" t="s">
        <v>57</v>
      </c>
      <c r="P1714">
        <v>7606.65</v>
      </c>
      <c r="Q1714" t="s">
        <v>44</v>
      </c>
      <c r="R1714" t="s">
        <v>45</v>
      </c>
      <c r="S1714" t="s">
        <v>96</v>
      </c>
      <c r="T1714" t="s">
        <v>93</v>
      </c>
      <c r="U1714" t="s">
        <v>49</v>
      </c>
      <c r="V1714" t="s">
        <v>49</v>
      </c>
      <c r="W1714" t="s">
        <v>57</v>
      </c>
      <c r="X1714">
        <f>YEAR(Table1[[#This Row],[BookingDate]])</f>
        <v>2025</v>
      </c>
      <c r="Y1714" t="str">
        <f>TEXT(Table1[[#This Row],[BookingDate]],"mmm")</f>
        <v>Feb</v>
      </c>
      <c r="Z1714" t="str">
        <f>TEXT(Table1[[#This Row],[BookingDate]],"mmm-yyy")</f>
        <v>Feb-2025</v>
      </c>
      <c r="AA1714" t="str">
        <f>IF(Table1[[#This Row],[ResolutionHours]]="","Pending",IF(Table1[[#This Row],[ResolutionHours]]&lt;=4,"0-4 Hours",IF(Table1[[#This Row],[ResolutionHours]]&lt;=8,"5-8 Hours",IF(Table1[[#This Row],[ResolutionHours]]&lt;=24,"9-24 Hours",IF(Table1[[#This Row],[ResolutionHours]]&lt;=48,"25-48 Hours","48+ Hours")))))</f>
        <v>Pending</v>
      </c>
      <c r="AB1714" t="str">
        <f>IF(Table1[[#This Row],[ResolutionHours]]="","",Table1[[#This Row],[ResolutionHours]]-Table1[[#This Row],[SLATargetHours]])</f>
        <v/>
      </c>
    </row>
    <row r="1715" spans="1:28" x14ac:dyDescent="0.25">
      <c r="A1715" t="s">
        <v>240</v>
      </c>
      <c r="B1715" t="s">
        <v>35</v>
      </c>
      <c r="C1715" s="1">
        <v>45705.187581018523</v>
      </c>
      <c r="D1715" t="s">
        <v>36</v>
      </c>
      <c r="E1715" t="s">
        <v>71</v>
      </c>
      <c r="F1715" t="s">
        <v>90</v>
      </c>
      <c r="G1715" t="s">
        <v>39</v>
      </c>
      <c r="H1715" t="s">
        <v>54</v>
      </c>
      <c r="I1715" t="s">
        <v>73</v>
      </c>
      <c r="J1715" t="s">
        <v>160</v>
      </c>
      <c r="K1715">
        <v>48</v>
      </c>
      <c r="L1715">
        <v>9.91</v>
      </c>
      <c r="N1715" s="1"/>
      <c r="O1715" t="s">
        <v>57</v>
      </c>
      <c r="P1715">
        <v>7603.5</v>
      </c>
      <c r="Q1715" t="s">
        <v>58</v>
      </c>
      <c r="R1715" t="s">
        <v>45</v>
      </c>
      <c r="S1715" t="s">
        <v>60</v>
      </c>
      <c r="T1715" t="s">
        <v>93</v>
      </c>
      <c r="U1715" t="s">
        <v>49</v>
      </c>
      <c r="V1715" t="s">
        <v>49</v>
      </c>
      <c r="W1715" t="s">
        <v>57</v>
      </c>
      <c r="X1715">
        <f>YEAR(Table1[[#This Row],[BookingDate]])</f>
        <v>2025</v>
      </c>
      <c r="Y1715" t="str">
        <f>TEXT(Table1[[#This Row],[BookingDate]],"mmm")</f>
        <v>Feb</v>
      </c>
      <c r="Z1715" t="str">
        <f>TEXT(Table1[[#This Row],[BookingDate]],"mmm-yyy")</f>
        <v>Feb-2025</v>
      </c>
      <c r="AA1715" t="str">
        <f>IF(Table1[[#This Row],[ResolutionHours]]="","Pending",IF(Table1[[#This Row],[ResolutionHours]]&lt;=4,"0-4 Hours",IF(Table1[[#This Row],[ResolutionHours]]&lt;=8,"5-8 Hours",IF(Table1[[#This Row],[ResolutionHours]]&lt;=24,"9-24 Hours",IF(Table1[[#This Row],[ResolutionHours]]&lt;=48,"25-48 Hours","48+ Hours")))))</f>
        <v>Pending</v>
      </c>
      <c r="AB1715" t="str">
        <f>IF(Table1[[#This Row],[ResolutionHours]]="","",Table1[[#This Row],[ResolutionHours]]-Table1[[#This Row],[SLATargetHours]])</f>
        <v/>
      </c>
    </row>
    <row r="1716" spans="1:28" x14ac:dyDescent="0.25">
      <c r="A1716" t="s">
        <v>1861</v>
      </c>
      <c r="B1716" t="s">
        <v>1116</v>
      </c>
      <c r="C1716" s="1">
        <v>45705.187928240739</v>
      </c>
      <c r="D1716" t="s">
        <v>36</v>
      </c>
      <c r="E1716" t="s">
        <v>1134</v>
      </c>
      <c r="F1716" t="s">
        <v>90</v>
      </c>
      <c r="G1716" t="s">
        <v>1118</v>
      </c>
      <c r="H1716" t="s">
        <v>54</v>
      </c>
      <c r="I1716" t="s">
        <v>73</v>
      </c>
      <c r="J1716" t="s">
        <v>56</v>
      </c>
      <c r="K1716">
        <v>48</v>
      </c>
      <c r="L1716">
        <v>6.22</v>
      </c>
      <c r="N1716" s="1"/>
      <c r="O1716" t="s">
        <v>57</v>
      </c>
      <c r="P1716">
        <v>7603.49</v>
      </c>
      <c r="Q1716" t="s">
        <v>58</v>
      </c>
      <c r="R1716" t="s">
        <v>45</v>
      </c>
      <c r="S1716" t="s">
        <v>96</v>
      </c>
      <c r="T1716" t="s">
        <v>75</v>
      </c>
      <c r="U1716" t="s">
        <v>49</v>
      </c>
      <c r="V1716" t="s">
        <v>49</v>
      </c>
      <c r="W1716" t="s">
        <v>57</v>
      </c>
      <c r="X1716">
        <f>YEAR(Table1[[#This Row],[BookingDate]])</f>
        <v>2025</v>
      </c>
      <c r="Y1716" t="str">
        <f>TEXT(Table1[[#This Row],[BookingDate]],"mmm")</f>
        <v>Feb</v>
      </c>
      <c r="Z1716" t="str">
        <f>TEXT(Table1[[#This Row],[BookingDate]],"mmm-yyy")</f>
        <v>Feb-2025</v>
      </c>
      <c r="AA1716" t="str">
        <f>IF(Table1[[#This Row],[ResolutionHours]]="","Pending",IF(Table1[[#This Row],[ResolutionHours]]&lt;=4,"0-4 Hours",IF(Table1[[#This Row],[ResolutionHours]]&lt;=8,"5-8 Hours",IF(Table1[[#This Row],[ResolutionHours]]&lt;=24,"9-24 Hours",IF(Table1[[#This Row],[ResolutionHours]]&lt;=48,"25-48 Hours","48+ Hours")))))</f>
        <v>Pending</v>
      </c>
      <c r="AB1716" t="str">
        <f>IF(Table1[[#This Row],[ResolutionHours]]="","",Table1[[#This Row],[ResolutionHours]]-Table1[[#This Row],[SLATargetHours]])</f>
        <v/>
      </c>
    </row>
    <row r="1717" spans="1:28" x14ac:dyDescent="0.25">
      <c r="A1717" t="s">
        <v>245</v>
      </c>
      <c r="B1717" t="s">
        <v>35</v>
      </c>
      <c r="C1717" s="1">
        <v>45705.287893518522</v>
      </c>
      <c r="D1717" t="s">
        <v>87</v>
      </c>
      <c r="E1717" t="s">
        <v>52</v>
      </c>
      <c r="F1717" t="s">
        <v>53</v>
      </c>
      <c r="G1717" t="s">
        <v>39</v>
      </c>
      <c r="H1717" t="s">
        <v>54</v>
      </c>
      <c r="I1717" t="s">
        <v>55</v>
      </c>
      <c r="J1717" t="s">
        <v>132</v>
      </c>
      <c r="K1717">
        <v>72</v>
      </c>
      <c r="L1717">
        <v>3.61</v>
      </c>
      <c r="N1717" s="1"/>
      <c r="O1717" t="s">
        <v>57</v>
      </c>
      <c r="P1717">
        <v>7601.09</v>
      </c>
      <c r="Q1717" t="s">
        <v>58</v>
      </c>
      <c r="R1717" t="s">
        <v>114</v>
      </c>
      <c r="S1717" t="s">
        <v>60</v>
      </c>
      <c r="T1717" t="s">
        <v>97</v>
      </c>
      <c r="U1717" t="s">
        <v>49</v>
      </c>
      <c r="V1717" t="s">
        <v>49</v>
      </c>
      <c r="W1717" t="s">
        <v>57</v>
      </c>
      <c r="X1717">
        <f>YEAR(Table1[[#This Row],[BookingDate]])</f>
        <v>2025</v>
      </c>
      <c r="Y1717" t="str">
        <f>TEXT(Table1[[#This Row],[BookingDate]],"mmm")</f>
        <v>Feb</v>
      </c>
      <c r="Z1717" t="str">
        <f>TEXT(Table1[[#This Row],[BookingDate]],"mmm-yyy")</f>
        <v>Feb-2025</v>
      </c>
      <c r="AA1717" t="str">
        <f>IF(Table1[[#This Row],[ResolutionHours]]="","Pending",IF(Table1[[#This Row],[ResolutionHours]]&lt;=4,"0-4 Hours",IF(Table1[[#This Row],[ResolutionHours]]&lt;=8,"5-8 Hours",IF(Table1[[#This Row],[ResolutionHours]]&lt;=24,"9-24 Hours",IF(Table1[[#This Row],[ResolutionHours]]&lt;=48,"25-48 Hours","48+ Hours")))))</f>
        <v>Pending</v>
      </c>
      <c r="AB1717" t="str">
        <f>IF(Table1[[#This Row],[ResolutionHours]]="","",Table1[[#This Row],[ResolutionHours]]-Table1[[#This Row],[SLATargetHours]])</f>
        <v/>
      </c>
    </row>
    <row r="1718" spans="1:28" x14ac:dyDescent="0.25">
      <c r="A1718" t="s">
        <v>1776</v>
      </c>
      <c r="B1718" t="s">
        <v>1116</v>
      </c>
      <c r="C1718" s="1">
        <v>45705.318703703713</v>
      </c>
      <c r="D1718" t="s">
        <v>51</v>
      </c>
      <c r="E1718" t="s">
        <v>1126</v>
      </c>
      <c r="F1718" t="s">
        <v>130</v>
      </c>
      <c r="G1718" t="s">
        <v>1118</v>
      </c>
      <c r="H1718" t="s">
        <v>63</v>
      </c>
      <c r="I1718" t="s">
        <v>82</v>
      </c>
      <c r="J1718" t="s">
        <v>110</v>
      </c>
      <c r="K1718">
        <v>24</v>
      </c>
      <c r="L1718">
        <v>1.62</v>
      </c>
      <c r="N1718" s="1"/>
      <c r="O1718" t="s">
        <v>57</v>
      </c>
      <c r="P1718">
        <v>7600.35</v>
      </c>
      <c r="Q1718" t="s">
        <v>66</v>
      </c>
      <c r="R1718" t="s">
        <v>67</v>
      </c>
      <c r="S1718" t="s">
        <v>79</v>
      </c>
      <c r="T1718" t="s">
        <v>47</v>
      </c>
      <c r="U1718" t="s">
        <v>49</v>
      </c>
      <c r="V1718" t="s">
        <v>49</v>
      </c>
      <c r="W1718" t="s">
        <v>57</v>
      </c>
      <c r="X1718">
        <f>YEAR(Table1[[#This Row],[BookingDate]])</f>
        <v>2025</v>
      </c>
      <c r="Y1718" t="str">
        <f>TEXT(Table1[[#This Row],[BookingDate]],"mmm")</f>
        <v>Feb</v>
      </c>
      <c r="Z1718" t="str">
        <f>TEXT(Table1[[#This Row],[BookingDate]],"mmm-yyy")</f>
        <v>Feb-2025</v>
      </c>
      <c r="AA1718" t="str">
        <f>IF(Table1[[#This Row],[ResolutionHours]]="","Pending",IF(Table1[[#This Row],[ResolutionHours]]&lt;=4,"0-4 Hours",IF(Table1[[#This Row],[ResolutionHours]]&lt;=8,"5-8 Hours",IF(Table1[[#This Row],[ResolutionHours]]&lt;=24,"9-24 Hours",IF(Table1[[#This Row],[ResolutionHours]]&lt;=48,"25-48 Hours","48+ Hours")))))</f>
        <v>Pending</v>
      </c>
      <c r="AB1718" t="str">
        <f>IF(Table1[[#This Row],[ResolutionHours]]="","",Table1[[#This Row],[ResolutionHours]]-Table1[[#This Row],[SLATargetHours]])</f>
        <v/>
      </c>
    </row>
    <row r="1719" spans="1:28" x14ac:dyDescent="0.25">
      <c r="A1719" t="s">
        <v>1094</v>
      </c>
      <c r="B1719" t="s">
        <v>35</v>
      </c>
      <c r="C1719" s="1">
        <v>45705.579247685193</v>
      </c>
      <c r="D1719" t="s">
        <v>51</v>
      </c>
      <c r="E1719" t="s">
        <v>105</v>
      </c>
      <c r="F1719" t="s">
        <v>95</v>
      </c>
      <c r="G1719" t="s">
        <v>39</v>
      </c>
      <c r="H1719" t="s">
        <v>63</v>
      </c>
      <c r="I1719" t="s">
        <v>73</v>
      </c>
      <c r="J1719" t="s">
        <v>160</v>
      </c>
      <c r="K1719">
        <v>24</v>
      </c>
      <c r="L1719">
        <v>2.91</v>
      </c>
      <c r="N1719" s="1"/>
      <c r="O1719" t="s">
        <v>57</v>
      </c>
      <c r="P1719">
        <v>7594.1</v>
      </c>
      <c r="Q1719" t="s">
        <v>66</v>
      </c>
      <c r="R1719" t="s">
        <v>92</v>
      </c>
      <c r="S1719" t="s">
        <v>46</v>
      </c>
      <c r="T1719" t="s">
        <v>69</v>
      </c>
      <c r="U1719" t="s">
        <v>49</v>
      </c>
      <c r="V1719" t="s">
        <v>48</v>
      </c>
      <c r="W1719" t="s">
        <v>57</v>
      </c>
      <c r="X1719">
        <f>YEAR(Table1[[#This Row],[BookingDate]])</f>
        <v>2025</v>
      </c>
      <c r="Y1719" t="str">
        <f>TEXT(Table1[[#This Row],[BookingDate]],"mmm")</f>
        <v>Feb</v>
      </c>
      <c r="Z1719" t="str">
        <f>TEXT(Table1[[#This Row],[BookingDate]],"mmm-yyy")</f>
        <v>Feb-2025</v>
      </c>
      <c r="AA1719" t="str">
        <f>IF(Table1[[#This Row],[ResolutionHours]]="","Pending",IF(Table1[[#This Row],[ResolutionHours]]&lt;=4,"0-4 Hours",IF(Table1[[#This Row],[ResolutionHours]]&lt;=8,"5-8 Hours",IF(Table1[[#This Row],[ResolutionHours]]&lt;=24,"9-24 Hours",IF(Table1[[#This Row],[ResolutionHours]]&lt;=48,"25-48 Hours","48+ Hours")))))</f>
        <v>Pending</v>
      </c>
      <c r="AB1719" t="str">
        <f>IF(Table1[[#This Row],[ResolutionHours]]="","",Table1[[#This Row],[ResolutionHours]]-Table1[[#This Row],[SLATargetHours]])</f>
        <v/>
      </c>
    </row>
    <row r="1720" spans="1:28" x14ac:dyDescent="0.25">
      <c r="A1720" t="s">
        <v>1736</v>
      </c>
      <c r="B1720" t="s">
        <v>1116</v>
      </c>
      <c r="C1720" s="1">
        <v>45706.215787037043</v>
      </c>
      <c r="D1720" t="s">
        <v>108</v>
      </c>
      <c r="E1720" t="s">
        <v>1131</v>
      </c>
      <c r="F1720" t="s">
        <v>90</v>
      </c>
      <c r="G1720" t="s">
        <v>1118</v>
      </c>
      <c r="H1720" t="s">
        <v>54</v>
      </c>
      <c r="I1720" t="s">
        <v>73</v>
      </c>
      <c r="J1720" t="s">
        <v>42</v>
      </c>
      <c r="K1720">
        <v>4</v>
      </c>
      <c r="L1720">
        <v>0.34</v>
      </c>
      <c r="N1720" s="1"/>
      <c r="O1720" t="s">
        <v>57</v>
      </c>
      <c r="P1720">
        <v>7578.82</v>
      </c>
      <c r="Q1720" t="s">
        <v>111</v>
      </c>
      <c r="R1720" t="s">
        <v>114</v>
      </c>
      <c r="S1720" t="s">
        <v>60</v>
      </c>
      <c r="T1720" t="s">
        <v>97</v>
      </c>
      <c r="U1720" t="s">
        <v>49</v>
      </c>
      <c r="V1720" t="s">
        <v>48</v>
      </c>
      <c r="W1720" t="s">
        <v>57</v>
      </c>
      <c r="X1720">
        <f>YEAR(Table1[[#This Row],[BookingDate]])</f>
        <v>2025</v>
      </c>
      <c r="Y1720" t="str">
        <f>TEXT(Table1[[#This Row],[BookingDate]],"mmm")</f>
        <v>Feb</v>
      </c>
      <c r="Z1720" t="str">
        <f>TEXT(Table1[[#This Row],[BookingDate]],"mmm-yyy")</f>
        <v>Feb-2025</v>
      </c>
      <c r="AA1720" t="str">
        <f>IF(Table1[[#This Row],[ResolutionHours]]="","Pending",IF(Table1[[#This Row],[ResolutionHours]]&lt;=4,"0-4 Hours",IF(Table1[[#This Row],[ResolutionHours]]&lt;=8,"5-8 Hours",IF(Table1[[#This Row],[ResolutionHours]]&lt;=24,"9-24 Hours",IF(Table1[[#This Row],[ResolutionHours]]&lt;=48,"25-48 Hours","48+ Hours")))))</f>
        <v>Pending</v>
      </c>
      <c r="AB1720" t="str">
        <f>IF(Table1[[#This Row],[ResolutionHours]]="","",Table1[[#This Row],[ResolutionHours]]-Table1[[#This Row],[SLATargetHours]])</f>
        <v/>
      </c>
    </row>
    <row r="1721" spans="1:28" x14ac:dyDescent="0.25">
      <c r="A1721" t="s">
        <v>551</v>
      </c>
      <c r="B1721" t="s">
        <v>35</v>
      </c>
      <c r="C1721" s="1">
        <v>45706.683287037027</v>
      </c>
      <c r="D1721" t="s">
        <v>36</v>
      </c>
      <c r="E1721" t="s">
        <v>81</v>
      </c>
      <c r="F1721" t="s">
        <v>126</v>
      </c>
      <c r="G1721" t="s">
        <v>39</v>
      </c>
      <c r="H1721" t="s">
        <v>40</v>
      </c>
      <c r="I1721" t="s">
        <v>55</v>
      </c>
      <c r="J1721" t="s">
        <v>118</v>
      </c>
      <c r="K1721">
        <v>48</v>
      </c>
      <c r="L1721">
        <v>5.39</v>
      </c>
      <c r="M1721">
        <v>40.08</v>
      </c>
      <c r="N1721" s="1">
        <v>45708.353210335648</v>
      </c>
      <c r="O1721" t="s">
        <v>43</v>
      </c>
      <c r="P1721">
        <v>40.08</v>
      </c>
      <c r="Q1721" t="s">
        <v>58</v>
      </c>
      <c r="R1721" t="s">
        <v>67</v>
      </c>
      <c r="S1721" t="s">
        <v>46</v>
      </c>
      <c r="T1721" t="s">
        <v>85</v>
      </c>
      <c r="U1721" t="s">
        <v>49</v>
      </c>
      <c r="V1721" t="s">
        <v>48</v>
      </c>
      <c r="W1721" t="s">
        <v>43</v>
      </c>
      <c r="X1721">
        <f>YEAR(Table1[[#This Row],[BookingDate]])</f>
        <v>2025</v>
      </c>
      <c r="Y1721" t="str">
        <f>TEXT(Table1[[#This Row],[BookingDate]],"mmm")</f>
        <v>Feb</v>
      </c>
      <c r="Z1721" t="str">
        <f>TEXT(Table1[[#This Row],[BookingDate]],"mmm-yyy")</f>
        <v>Feb-2025</v>
      </c>
      <c r="AA1721" t="str">
        <f>IF(Table1[[#This Row],[ResolutionHours]]="","Pending",IF(Table1[[#This Row],[ResolutionHours]]&lt;=4,"0-4 Hours",IF(Table1[[#This Row],[ResolutionHours]]&lt;=8,"5-8 Hours",IF(Table1[[#This Row],[ResolutionHours]]&lt;=24,"9-24 Hours",IF(Table1[[#This Row],[ResolutionHours]]&lt;=48,"25-48 Hours","48+ Hours")))))</f>
        <v>25-48 Hours</v>
      </c>
      <c r="AB1721">
        <f>IF(Table1[[#This Row],[ResolutionHours]]="","",Table1[[#This Row],[ResolutionHours]]-Table1[[#This Row],[SLATargetHours]])</f>
        <v>-7.9200000000000017</v>
      </c>
    </row>
    <row r="1722" spans="1:28" x14ac:dyDescent="0.25">
      <c r="A1722" t="s">
        <v>1774</v>
      </c>
      <c r="B1722" t="s">
        <v>1116</v>
      </c>
      <c r="C1722" s="1">
        <v>45706.823842592603</v>
      </c>
      <c r="D1722" t="s">
        <v>36</v>
      </c>
      <c r="E1722" t="s">
        <v>1140</v>
      </c>
      <c r="F1722" t="s">
        <v>53</v>
      </c>
      <c r="G1722" t="s">
        <v>1118</v>
      </c>
      <c r="H1722" t="s">
        <v>136</v>
      </c>
      <c r="I1722" t="s">
        <v>64</v>
      </c>
      <c r="J1722" t="s">
        <v>110</v>
      </c>
      <c r="K1722">
        <v>48</v>
      </c>
      <c r="L1722">
        <v>11.65</v>
      </c>
      <c r="N1722" s="1"/>
      <c r="O1722" t="s">
        <v>57</v>
      </c>
      <c r="P1722">
        <v>7564.23</v>
      </c>
      <c r="Q1722" t="s">
        <v>44</v>
      </c>
      <c r="R1722" t="s">
        <v>45</v>
      </c>
      <c r="S1722" t="s">
        <v>60</v>
      </c>
      <c r="T1722" t="s">
        <v>75</v>
      </c>
      <c r="U1722" t="s">
        <v>49</v>
      </c>
      <c r="V1722" t="s">
        <v>49</v>
      </c>
      <c r="W1722" t="s">
        <v>57</v>
      </c>
      <c r="X1722">
        <f>YEAR(Table1[[#This Row],[BookingDate]])</f>
        <v>2025</v>
      </c>
      <c r="Y1722" t="str">
        <f>TEXT(Table1[[#This Row],[BookingDate]],"mmm")</f>
        <v>Feb</v>
      </c>
      <c r="Z1722" t="str">
        <f>TEXT(Table1[[#This Row],[BookingDate]],"mmm-yyy")</f>
        <v>Feb-2025</v>
      </c>
      <c r="AA1722" t="str">
        <f>IF(Table1[[#This Row],[ResolutionHours]]="","Pending",IF(Table1[[#This Row],[ResolutionHours]]&lt;=4,"0-4 Hours",IF(Table1[[#This Row],[ResolutionHours]]&lt;=8,"5-8 Hours",IF(Table1[[#This Row],[ResolutionHours]]&lt;=24,"9-24 Hours",IF(Table1[[#This Row],[ResolutionHours]]&lt;=48,"25-48 Hours","48+ Hours")))))</f>
        <v>Pending</v>
      </c>
      <c r="AB1722" t="str">
        <f>IF(Table1[[#This Row],[ResolutionHours]]="","",Table1[[#This Row],[ResolutionHours]]-Table1[[#This Row],[SLATargetHours]])</f>
        <v/>
      </c>
    </row>
    <row r="1723" spans="1:28" x14ac:dyDescent="0.25">
      <c r="A1723" t="s">
        <v>2620</v>
      </c>
      <c r="B1723" t="s">
        <v>2126</v>
      </c>
      <c r="C1723" s="1">
        <v>45707.357638888891</v>
      </c>
      <c r="D1723" t="s">
        <v>36</v>
      </c>
      <c r="E1723" t="s">
        <v>2130</v>
      </c>
      <c r="F1723" t="s">
        <v>130</v>
      </c>
      <c r="G1723" t="s">
        <v>2128</v>
      </c>
      <c r="H1723" t="s">
        <v>40</v>
      </c>
      <c r="I1723" t="s">
        <v>73</v>
      </c>
      <c r="J1723" t="s">
        <v>134</v>
      </c>
      <c r="K1723">
        <v>48</v>
      </c>
      <c r="L1723">
        <v>2.0499999999999998</v>
      </c>
      <c r="M1723">
        <v>18.98</v>
      </c>
      <c r="N1723" s="1">
        <v>45708.148334409721</v>
      </c>
      <c r="O1723" t="s">
        <v>43</v>
      </c>
      <c r="P1723">
        <v>18.98</v>
      </c>
      <c r="Q1723" t="s">
        <v>58</v>
      </c>
      <c r="R1723" t="s">
        <v>59</v>
      </c>
      <c r="S1723" t="s">
        <v>60</v>
      </c>
      <c r="T1723" t="s">
        <v>97</v>
      </c>
      <c r="U1723" t="s">
        <v>49</v>
      </c>
      <c r="V1723" t="s">
        <v>49</v>
      </c>
      <c r="W1723" t="s">
        <v>43</v>
      </c>
      <c r="X1723">
        <f>YEAR(Table1[[#This Row],[BookingDate]])</f>
        <v>2025</v>
      </c>
      <c r="Y1723" t="str">
        <f>TEXT(Table1[[#This Row],[BookingDate]],"mmm")</f>
        <v>Feb</v>
      </c>
      <c r="Z1723" t="str">
        <f>TEXT(Table1[[#This Row],[BookingDate]],"mmm-yyy")</f>
        <v>Feb-2025</v>
      </c>
      <c r="AA1723" t="str">
        <f>IF(Table1[[#This Row],[ResolutionHours]]="","Pending",IF(Table1[[#This Row],[ResolutionHours]]&lt;=4,"0-4 Hours",IF(Table1[[#This Row],[ResolutionHours]]&lt;=8,"5-8 Hours",IF(Table1[[#This Row],[ResolutionHours]]&lt;=24,"9-24 Hours",IF(Table1[[#This Row],[ResolutionHours]]&lt;=48,"25-48 Hours","48+ Hours")))))</f>
        <v>9-24 Hours</v>
      </c>
      <c r="AB1723">
        <f>IF(Table1[[#This Row],[ResolutionHours]]="","",Table1[[#This Row],[ResolutionHours]]-Table1[[#This Row],[SLATargetHours]])</f>
        <v>-29.02</v>
      </c>
    </row>
    <row r="1724" spans="1:28" x14ac:dyDescent="0.25">
      <c r="A1724" t="s">
        <v>2340</v>
      </c>
      <c r="B1724" t="s">
        <v>2126</v>
      </c>
      <c r="C1724" s="1">
        <v>45707.517129629632</v>
      </c>
      <c r="D1724" t="s">
        <v>36</v>
      </c>
      <c r="E1724" t="s">
        <v>2153</v>
      </c>
      <c r="F1724" t="s">
        <v>126</v>
      </c>
      <c r="G1724" t="s">
        <v>2128</v>
      </c>
      <c r="H1724" t="s">
        <v>54</v>
      </c>
      <c r="I1724" t="s">
        <v>55</v>
      </c>
      <c r="J1724" t="s">
        <v>99</v>
      </c>
      <c r="K1724">
        <v>48</v>
      </c>
      <c r="L1724">
        <v>3.23</v>
      </c>
      <c r="N1724" s="1"/>
      <c r="O1724" t="s">
        <v>57</v>
      </c>
      <c r="P1724">
        <v>7547.59</v>
      </c>
      <c r="Q1724" t="s">
        <v>58</v>
      </c>
      <c r="R1724" t="s">
        <v>59</v>
      </c>
      <c r="S1724" t="s">
        <v>46</v>
      </c>
      <c r="T1724" t="s">
        <v>115</v>
      </c>
      <c r="U1724" t="s">
        <v>49</v>
      </c>
      <c r="V1724" t="s">
        <v>49</v>
      </c>
      <c r="W1724" t="s">
        <v>57</v>
      </c>
      <c r="X1724">
        <f>YEAR(Table1[[#This Row],[BookingDate]])</f>
        <v>2025</v>
      </c>
      <c r="Y1724" t="str">
        <f>TEXT(Table1[[#This Row],[BookingDate]],"mmm")</f>
        <v>Feb</v>
      </c>
      <c r="Z1724" t="str">
        <f>TEXT(Table1[[#This Row],[BookingDate]],"mmm-yyy")</f>
        <v>Feb-2025</v>
      </c>
      <c r="AA1724" t="str">
        <f>IF(Table1[[#This Row],[ResolutionHours]]="","Pending",IF(Table1[[#This Row],[ResolutionHours]]&lt;=4,"0-4 Hours",IF(Table1[[#This Row],[ResolutionHours]]&lt;=8,"5-8 Hours",IF(Table1[[#This Row],[ResolutionHours]]&lt;=24,"9-24 Hours",IF(Table1[[#This Row],[ResolutionHours]]&lt;=48,"25-48 Hours","48+ Hours")))))</f>
        <v>Pending</v>
      </c>
      <c r="AB1724" t="str">
        <f>IF(Table1[[#This Row],[ResolutionHours]]="","",Table1[[#This Row],[ResolutionHours]]-Table1[[#This Row],[SLATargetHours]])</f>
        <v/>
      </c>
    </row>
    <row r="1725" spans="1:28" x14ac:dyDescent="0.25">
      <c r="A1725" t="s">
        <v>230</v>
      </c>
      <c r="B1725" t="s">
        <v>35</v>
      </c>
      <c r="C1725" s="1">
        <v>45707.749803240738</v>
      </c>
      <c r="D1725" t="s">
        <v>36</v>
      </c>
      <c r="E1725" t="s">
        <v>52</v>
      </c>
      <c r="F1725" t="s">
        <v>72</v>
      </c>
      <c r="G1725" t="s">
        <v>39</v>
      </c>
      <c r="H1725" t="s">
        <v>136</v>
      </c>
      <c r="I1725" t="s">
        <v>46</v>
      </c>
      <c r="J1725" t="s">
        <v>165</v>
      </c>
      <c r="K1725">
        <v>48</v>
      </c>
      <c r="L1725">
        <v>1.94</v>
      </c>
      <c r="N1725" s="1"/>
      <c r="O1725" t="s">
        <v>57</v>
      </c>
      <c r="P1725">
        <v>7542</v>
      </c>
      <c r="Q1725" t="s">
        <v>58</v>
      </c>
      <c r="R1725" t="s">
        <v>45</v>
      </c>
      <c r="S1725" t="s">
        <v>96</v>
      </c>
      <c r="T1725" t="s">
        <v>93</v>
      </c>
      <c r="U1725" t="s">
        <v>49</v>
      </c>
      <c r="V1725" t="s">
        <v>49</v>
      </c>
      <c r="W1725" t="s">
        <v>57</v>
      </c>
      <c r="X1725">
        <f>YEAR(Table1[[#This Row],[BookingDate]])</f>
        <v>2025</v>
      </c>
      <c r="Y1725" t="str">
        <f>TEXT(Table1[[#This Row],[BookingDate]],"mmm")</f>
        <v>Feb</v>
      </c>
      <c r="Z1725" t="str">
        <f>TEXT(Table1[[#This Row],[BookingDate]],"mmm-yyy")</f>
        <v>Feb-2025</v>
      </c>
      <c r="AA1725" t="str">
        <f>IF(Table1[[#This Row],[ResolutionHours]]="","Pending",IF(Table1[[#This Row],[ResolutionHours]]&lt;=4,"0-4 Hours",IF(Table1[[#This Row],[ResolutionHours]]&lt;=8,"5-8 Hours",IF(Table1[[#This Row],[ResolutionHours]]&lt;=24,"9-24 Hours",IF(Table1[[#This Row],[ResolutionHours]]&lt;=48,"25-48 Hours","48+ Hours")))))</f>
        <v>Pending</v>
      </c>
      <c r="AB1725" t="str">
        <f>IF(Table1[[#This Row],[ResolutionHours]]="","",Table1[[#This Row],[ResolutionHours]]-Table1[[#This Row],[SLATargetHours]])</f>
        <v/>
      </c>
    </row>
    <row r="1726" spans="1:28" x14ac:dyDescent="0.25">
      <c r="A1726" t="s">
        <v>2300</v>
      </c>
      <c r="B1726" t="s">
        <v>2126</v>
      </c>
      <c r="C1726" s="1">
        <v>45708.095243055563</v>
      </c>
      <c r="D1726" t="s">
        <v>87</v>
      </c>
      <c r="E1726" t="s">
        <v>2163</v>
      </c>
      <c r="F1726" t="s">
        <v>53</v>
      </c>
      <c r="G1726" t="s">
        <v>2128</v>
      </c>
      <c r="H1726" t="s">
        <v>40</v>
      </c>
      <c r="I1726" t="s">
        <v>73</v>
      </c>
      <c r="J1726" t="s">
        <v>160</v>
      </c>
      <c r="K1726">
        <v>72</v>
      </c>
      <c r="L1726">
        <v>0.86</v>
      </c>
      <c r="M1726">
        <v>57.89</v>
      </c>
      <c r="N1726" s="1">
        <v>45710.507526388887</v>
      </c>
      <c r="O1726" t="s">
        <v>43</v>
      </c>
      <c r="P1726">
        <v>57.89</v>
      </c>
      <c r="Q1726" t="s">
        <v>44</v>
      </c>
      <c r="R1726" t="s">
        <v>67</v>
      </c>
      <c r="S1726" t="s">
        <v>96</v>
      </c>
      <c r="T1726" t="s">
        <v>97</v>
      </c>
      <c r="U1726" t="s">
        <v>49</v>
      </c>
      <c r="V1726" t="s">
        <v>49</v>
      </c>
      <c r="W1726" t="s">
        <v>43</v>
      </c>
      <c r="X1726">
        <f>YEAR(Table1[[#This Row],[BookingDate]])</f>
        <v>2025</v>
      </c>
      <c r="Y1726" t="str">
        <f>TEXT(Table1[[#This Row],[BookingDate]],"mmm")</f>
        <v>Feb</v>
      </c>
      <c r="Z1726" t="str">
        <f>TEXT(Table1[[#This Row],[BookingDate]],"mmm-yyy")</f>
        <v>Feb-2025</v>
      </c>
      <c r="AA1726" t="str">
        <f>IF(Table1[[#This Row],[ResolutionHours]]="","Pending",IF(Table1[[#This Row],[ResolutionHours]]&lt;=4,"0-4 Hours",IF(Table1[[#This Row],[ResolutionHours]]&lt;=8,"5-8 Hours",IF(Table1[[#This Row],[ResolutionHours]]&lt;=24,"9-24 Hours",IF(Table1[[#This Row],[ResolutionHours]]&lt;=48,"25-48 Hours","48+ Hours")))))</f>
        <v>48+ Hours</v>
      </c>
      <c r="AB1726">
        <f>IF(Table1[[#This Row],[ResolutionHours]]="","",Table1[[#This Row],[ResolutionHours]]-Table1[[#This Row],[SLATargetHours]])</f>
        <v>-14.11</v>
      </c>
    </row>
    <row r="1727" spans="1:28" x14ac:dyDescent="0.25">
      <c r="A1727" t="s">
        <v>2129</v>
      </c>
      <c r="B1727" t="s">
        <v>2126</v>
      </c>
      <c r="C1727" s="1">
        <v>45708.195381944453</v>
      </c>
      <c r="D1727" t="s">
        <v>87</v>
      </c>
      <c r="E1727" t="s">
        <v>2130</v>
      </c>
      <c r="F1727" t="s">
        <v>72</v>
      </c>
      <c r="G1727" t="s">
        <v>2128</v>
      </c>
      <c r="H1727" t="s">
        <v>54</v>
      </c>
      <c r="I1727" t="s">
        <v>46</v>
      </c>
      <c r="J1727" t="s">
        <v>65</v>
      </c>
      <c r="K1727">
        <v>72</v>
      </c>
      <c r="L1727">
        <v>6.27</v>
      </c>
      <c r="N1727" s="1"/>
      <c r="O1727" t="s">
        <v>57</v>
      </c>
      <c r="P1727">
        <v>7531.31</v>
      </c>
      <c r="Q1727" t="s">
        <v>66</v>
      </c>
      <c r="R1727" t="s">
        <v>67</v>
      </c>
      <c r="S1727" t="s">
        <v>79</v>
      </c>
      <c r="T1727" t="s">
        <v>100</v>
      </c>
      <c r="U1727" t="s">
        <v>49</v>
      </c>
      <c r="V1727" t="s">
        <v>49</v>
      </c>
      <c r="W1727" t="s">
        <v>57</v>
      </c>
      <c r="X1727">
        <f>YEAR(Table1[[#This Row],[BookingDate]])</f>
        <v>2025</v>
      </c>
      <c r="Y1727" t="str">
        <f>TEXT(Table1[[#This Row],[BookingDate]],"mmm")</f>
        <v>Feb</v>
      </c>
      <c r="Z1727" t="str">
        <f>TEXT(Table1[[#This Row],[BookingDate]],"mmm-yyy")</f>
        <v>Feb-2025</v>
      </c>
      <c r="AA1727" t="str">
        <f>IF(Table1[[#This Row],[ResolutionHours]]="","Pending",IF(Table1[[#This Row],[ResolutionHours]]&lt;=4,"0-4 Hours",IF(Table1[[#This Row],[ResolutionHours]]&lt;=8,"5-8 Hours",IF(Table1[[#This Row],[ResolutionHours]]&lt;=24,"9-24 Hours",IF(Table1[[#This Row],[ResolutionHours]]&lt;=48,"25-48 Hours","48+ Hours")))))</f>
        <v>Pending</v>
      </c>
      <c r="AB1727" t="str">
        <f>IF(Table1[[#This Row],[ResolutionHours]]="","",Table1[[#This Row],[ResolutionHours]]-Table1[[#This Row],[SLATargetHours]])</f>
        <v/>
      </c>
    </row>
    <row r="1728" spans="1:28" x14ac:dyDescent="0.25">
      <c r="A1728" t="s">
        <v>1336</v>
      </c>
      <c r="B1728" t="s">
        <v>1116</v>
      </c>
      <c r="C1728" s="1">
        <v>45708.26221064815</v>
      </c>
      <c r="D1728" t="s">
        <v>87</v>
      </c>
      <c r="E1728" t="s">
        <v>1134</v>
      </c>
      <c r="F1728" t="s">
        <v>126</v>
      </c>
      <c r="G1728" t="s">
        <v>1118</v>
      </c>
      <c r="H1728" t="s">
        <v>40</v>
      </c>
      <c r="I1728" t="s">
        <v>46</v>
      </c>
      <c r="J1728" t="s">
        <v>56</v>
      </c>
      <c r="K1728">
        <v>72</v>
      </c>
      <c r="L1728">
        <v>5.27</v>
      </c>
      <c r="M1728">
        <v>33.93</v>
      </c>
      <c r="N1728" s="1">
        <v>45709.675842442128</v>
      </c>
      <c r="O1728" t="s">
        <v>43</v>
      </c>
      <c r="P1728">
        <v>33.93</v>
      </c>
      <c r="Q1728" t="s">
        <v>58</v>
      </c>
      <c r="R1728" t="s">
        <v>114</v>
      </c>
      <c r="S1728" t="s">
        <v>46</v>
      </c>
      <c r="T1728" t="s">
        <v>97</v>
      </c>
      <c r="U1728" t="s">
        <v>49</v>
      </c>
      <c r="V1728" t="s">
        <v>49</v>
      </c>
      <c r="W1728" t="s">
        <v>43</v>
      </c>
      <c r="X1728">
        <f>YEAR(Table1[[#This Row],[BookingDate]])</f>
        <v>2025</v>
      </c>
      <c r="Y1728" t="str">
        <f>TEXT(Table1[[#This Row],[BookingDate]],"mmm")</f>
        <v>Feb</v>
      </c>
      <c r="Z1728" t="str">
        <f>TEXT(Table1[[#This Row],[BookingDate]],"mmm-yyy")</f>
        <v>Feb-2025</v>
      </c>
      <c r="AA1728" t="str">
        <f>IF(Table1[[#This Row],[ResolutionHours]]="","Pending",IF(Table1[[#This Row],[ResolutionHours]]&lt;=4,"0-4 Hours",IF(Table1[[#This Row],[ResolutionHours]]&lt;=8,"5-8 Hours",IF(Table1[[#This Row],[ResolutionHours]]&lt;=24,"9-24 Hours",IF(Table1[[#This Row],[ResolutionHours]]&lt;=48,"25-48 Hours","48+ Hours")))))</f>
        <v>25-48 Hours</v>
      </c>
      <c r="AB1728">
        <f>IF(Table1[[#This Row],[ResolutionHours]]="","",Table1[[#This Row],[ResolutionHours]]-Table1[[#This Row],[SLATargetHours]])</f>
        <v>-38.07</v>
      </c>
    </row>
    <row r="1729" spans="1:28" x14ac:dyDescent="0.25">
      <c r="A1729" t="s">
        <v>2567</v>
      </c>
      <c r="B1729" t="s">
        <v>2126</v>
      </c>
      <c r="C1729" s="1">
        <v>45708.705289351848</v>
      </c>
      <c r="D1729" t="s">
        <v>87</v>
      </c>
      <c r="E1729" t="s">
        <v>2142</v>
      </c>
      <c r="F1729" t="s">
        <v>126</v>
      </c>
      <c r="G1729" t="s">
        <v>2128</v>
      </c>
      <c r="H1729" t="s">
        <v>40</v>
      </c>
      <c r="I1729" t="s">
        <v>41</v>
      </c>
      <c r="J1729" t="s">
        <v>120</v>
      </c>
      <c r="K1729">
        <v>72</v>
      </c>
      <c r="L1729">
        <v>15.23</v>
      </c>
      <c r="M1729">
        <v>62.24</v>
      </c>
      <c r="N1729" s="1">
        <v>45711.298434293982</v>
      </c>
      <c r="O1729" t="s">
        <v>43</v>
      </c>
      <c r="P1729">
        <v>62.24</v>
      </c>
      <c r="Q1729" t="s">
        <v>58</v>
      </c>
      <c r="R1729" t="s">
        <v>59</v>
      </c>
      <c r="S1729" t="s">
        <v>46</v>
      </c>
      <c r="T1729" t="s">
        <v>100</v>
      </c>
      <c r="U1729" t="s">
        <v>49</v>
      </c>
      <c r="V1729" t="s">
        <v>49</v>
      </c>
      <c r="W1729" t="s">
        <v>43</v>
      </c>
      <c r="X1729">
        <f>YEAR(Table1[[#This Row],[BookingDate]])</f>
        <v>2025</v>
      </c>
      <c r="Y1729" t="str">
        <f>TEXT(Table1[[#This Row],[BookingDate]],"mmm")</f>
        <v>Feb</v>
      </c>
      <c r="Z1729" t="str">
        <f>TEXT(Table1[[#This Row],[BookingDate]],"mmm-yyy")</f>
        <v>Feb-2025</v>
      </c>
      <c r="AA1729" t="str">
        <f>IF(Table1[[#This Row],[ResolutionHours]]="","Pending",IF(Table1[[#This Row],[ResolutionHours]]&lt;=4,"0-4 Hours",IF(Table1[[#This Row],[ResolutionHours]]&lt;=8,"5-8 Hours",IF(Table1[[#This Row],[ResolutionHours]]&lt;=24,"9-24 Hours",IF(Table1[[#This Row],[ResolutionHours]]&lt;=48,"25-48 Hours","48+ Hours")))))</f>
        <v>48+ Hours</v>
      </c>
      <c r="AB1729">
        <f>IF(Table1[[#This Row],[ResolutionHours]]="","",Table1[[#This Row],[ResolutionHours]]-Table1[[#This Row],[SLATargetHours]])</f>
        <v>-9.759999999999998</v>
      </c>
    </row>
    <row r="1730" spans="1:28" x14ac:dyDescent="0.25">
      <c r="A1730" t="s">
        <v>2173</v>
      </c>
      <c r="B1730" t="s">
        <v>2126</v>
      </c>
      <c r="C1730" s="1">
        <v>45709.050891203697</v>
      </c>
      <c r="D1730" t="s">
        <v>36</v>
      </c>
      <c r="E1730" t="s">
        <v>2138</v>
      </c>
      <c r="F1730" t="s">
        <v>130</v>
      </c>
      <c r="G1730" t="s">
        <v>2128</v>
      </c>
      <c r="H1730" t="s">
        <v>109</v>
      </c>
      <c r="I1730" t="s">
        <v>73</v>
      </c>
      <c r="J1730" t="s">
        <v>165</v>
      </c>
      <c r="K1730">
        <v>48</v>
      </c>
      <c r="L1730">
        <v>7.86</v>
      </c>
      <c r="M1730">
        <v>30.75</v>
      </c>
      <c r="N1730" s="1">
        <v>45710.332025925927</v>
      </c>
      <c r="O1730" t="s">
        <v>43</v>
      </c>
      <c r="P1730">
        <v>30.75</v>
      </c>
      <c r="Q1730" t="s">
        <v>44</v>
      </c>
      <c r="R1730" t="s">
        <v>92</v>
      </c>
      <c r="S1730" t="s">
        <v>68</v>
      </c>
      <c r="T1730" t="s">
        <v>47</v>
      </c>
      <c r="U1730" t="s">
        <v>49</v>
      </c>
      <c r="V1730" t="s">
        <v>49</v>
      </c>
      <c r="W1730" t="s">
        <v>43</v>
      </c>
      <c r="X1730">
        <f>YEAR(Table1[[#This Row],[BookingDate]])</f>
        <v>2025</v>
      </c>
      <c r="Y1730" t="str">
        <f>TEXT(Table1[[#This Row],[BookingDate]],"mmm")</f>
        <v>Feb</v>
      </c>
      <c r="Z1730" t="str">
        <f>TEXT(Table1[[#This Row],[BookingDate]],"mmm-yyy")</f>
        <v>Feb-2025</v>
      </c>
      <c r="AA1730" t="str">
        <f>IF(Table1[[#This Row],[ResolutionHours]]="","Pending",IF(Table1[[#This Row],[ResolutionHours]]&lt;=4,"0-4 Hours",IF(Table1[[#This Row],[ResolutionHours]]&lt;=8,"5-8 Hours",IF(Table1[[#This Row],[ResolutionHours]]&lt;=24,"9-24 Hours",IF(Table1[[#This Row],[ResolutionHours]]&lt;=48,"25-48 Hours","48+ Hours")))))</f>
        <v>25-48 Hours</v>
      </c>
      <c r="AB1730">
        <f>IF(Table1[[#This Row],[ResolutionHours]]="","",Table1[[#This Row],[ResolutionHours]]-Table1[[#This Row],[SLATargetHours]])</f>
        <v>-17.25</v>
      </c>
    </row>
    <row r="1731" spans="1:28" x14ac:dyDescent="0.25">
      <c r="A1731" t="s">
        <v>2276</v>
      </c>
      <c r="B1731" t="s">
        <v>2126</v>
      </c>
      <c r="C1731" s="1">
        <v>45709.117881944447</v>
      </c>
      <c r="D1731" t="s">
        <v>36</v>
      </c>
      <c r="E1731" t="s">
        <v>2153</v>
      </c>
      <c r="F1731" t="s">
        <v>72</v>
      </c>
      <c r="G1731" t="s">
        <v>2128</v>
      </c>
      <c r="H1731" t="s">
        <v>40</v>
      </c>
      <c r="I1731" t="s">
        <v>82</v>
      </c>
      <c r="J1731" t="s">
        <v>83</v>
      </c>
      <c r="K1731">
        <v>48</v>
      </c>
      <c r="L1731">
        <v>4.04</v>
      </c>
      <c r="M1731">
        <v>37.46</v>
      </c>
      <c r="N1731" s="1">
        <v>45710.678869594907</v>
      </c>
      <c r="O1731" t="s">
        <v>43</v>
      </c>
      <c r="P1731">
        <v>37.46</v>
      </c>
      <c r="Q1731" t="s">
        <v>66</v>
      </c>
      <c r="R1731" t="s">
        <v>114</v>
      </c>
      <c r="S1731" t="s">
        <v>96</v>
      </c>
      <c r="T1731" t="s">
        <v>85</v>
      </c>
      <c r="U1731" t="s">
        <v>49</v>
      </c>
      <c r="V1731" t="s">
        <v>49</v>
      </c>
      <c r="W1731" t="s">
        <v>43</v>
      </c>
      <c r="X1731">
        <f>YEAR(Table1[[#This Row],[BookingDate]])</f>
        <v>2025</v>
      </c>
      <c r="Y1731" t="str">
        <f>TEXT(Table1[[#This Row],[BookingDate]],"mmm")</f>
        <v>Feb</v>
      </c>
      <c r="Z1731" t="str">
        <f>TEXT(Table1[[#This Row],[BookingDate]],"mmm-yyy")</f>
        <v>Feb-2025</v>
      </c>
      <c r="AA1731" t="str">
        <f>IF(Table1[[#This Row],[ResolutionHours]]="","Pending",IF(Table1[[#This Row],[ResolutionHours]]&lt;=4,"0-4 Hours",IF(Table1[[#This Row],[ResolutionHours]]&lt;=8,"5-8 Hours",IF(Table1[[#This Row],[ResolutionHours]]&lt;=24,"9-24 Hours",IF(Table1[[#This Row],[ResolutionHours]]&lt;=48,"25-48 Hours","48+ Hours")))))</f>
        <v>25-48 Hours</v>
      </c>
      <c r="AB1731">
        <f>IF(Table1[[#This Row],[ResolutionHours]]="","",Table1[[#This Row],[ResolutionHours]]-Table1[[#This Row],[SLATargetHours]])</f>
        <v>-10.54</v>
      </c>
    </row>
    <row r="1732" spans="1:28" x14ac:dyDescent="0.25">
      <c r="A1732" t="s">
        <v>1909</v>
      </c>
      <c r="B1732" t="s">
        <v>1116</v>
      </c>
      <c r="C1732" s="1">
        <v>45709.220868055563</v>
      </c>
      <c r="D1732" t="s">
        <v>36</v>
      </c>
      <c r="E1732" t="s">
        <v>1117</v>
      </c>
      <c r="F1732" t="s">
        <v>53</v>
      </c>
      <c r="G1732" t="s">
        <v>1118</v>
      </c>
      <c r="H1732" t="s">
        <v>54</v>
      </c>
      <c r="I1732" t="s">
        <v>46</v>
      </c>
      <c r="J1732" t="s">
        <v>152</v>
      </c>
      <c r="K1732">
        <v>48</v>
      </c>
      <c r="L1732">
        <v>3.28</v>
      </c>
      <c r="N1732" s="1"/>
      <c r="O1732" t="s">
        <v>57</v>
      </c>
      <c r="P1732">
        <v>7506.7</v>
      </c>
      <c r="Q1732" t="s">
        <v>44</v>
      </c>
      <c r="R1732" t="s">
        <v>45</v>
      </c>
      <c r="S1732" t="s">
        <v>96</v>
      </c>
      <c r="T1732" t="s">
        <v>115</v>
      </c>
      <c r="U1732" t="s">
        <v>49</v>
      </c>
      <c r="V1732" t="s">
        <v>49</v>
      </c>
      <c r="W1732" t="s">
        <v>57</v>
      </c>
      <c r="X1732">
        <f>YEAR(Table1[[#This Row],[BookingDate]])</f>
        <v>2025</v>
      </c>
      <c r="Y1732" t="str">
        <f>TEXT(Table1[[#This Row],[BookingDate]],"mmm")</f>
        <v>Feb</v>
      </c>
      <c r="Z1732" t="str">
        <f>TEXT(Table1[[#This Row],[BookingDate]],"mmm-yyy")</f>
        <v>Feb-2025</v>
      </c>
      <c r="AA1732" t="str">
        <f>IF(Table1[[#This Row],[ResolutionHours]]="","Pending",IF(Table1[[#This Row],[ResolutionHours]]&lt;=4,"0-4 Hours",IF(Table1[[#This Row],[ResolutionHours]]&lt;=8,"5-8 Hours",IF(Table1[[#This Row],[ResolutionHours]]&lt;=24,"9-24 Hours",IF(Table1[[#This Row],[ResolutionHours]]&lt;=48,"25-48 Hours","48+ Hours")))))</f>
        <v>Pending</v>
      </c>
      <c r="AB1732" t="str">
        <f>IF(Table1[[#This Row],[ResolutionHours]]="","",Table1[[#This Row],[ResolutionHours]]-Table1[[#This Row],[SLATargetHours]])</f>
        <v/>
      </c>
    </row>
    <row r="1733" spans="1:28" x14ac:dyDescent="0.25">
      <c r="A1733" t="s">
        <v>684</v>
      </c>
      <c r="B1733" t="s">
        <v>35</v>
      </c>
      <c r="C1733" s="1">
        <v>45709.571053240739</v>
      </c>
      <c r="D1733" t="s">
        <v>104</v>
      </c>
      <c r="E1733" t="s">
        <v>77</v>
      </c>
      <c r="F1733" t="s">
        <v>53</v>
      </c>
      <c r="G1733" t="s">
        <v>39</v>
      </c>
      <c r="H1733" t="s">
        <v>54</v>
      </c>
      <c r="I1733" t="s">
        <v>46</v>
      </c>
      <c r="J1733" t="s">
        <v>165</v>
      </c>
      <c r="K1733">
        <v>8</v>
      </c>
      <c r="L1733">
        <v>0.4</v>
      </c>
      <c r="N1733" s="1"/>
      <c r="O1733" t="s">
        <v>57</v>
      </c>
      <c r="P1733">
        <v>7498.29</v>
      </c>
      <c r="Q1733" t="s">
        <v>58</v>
      </c>
      <c r="R1733" t="s">
        <v>45</v>
      </c>
      <c r="S1733" t="s">
        <v>46</v>
      </c>
      <c r="T1733" t="s">
        <v>47</v>
      </c>
      <c r="U1733" t="s">
        <v>49</v>
      </c>
      <c r="V1733" t="s">
        <v>49</v>
      </c>
      <c r="W1733" t="s">
        <v>57</v>
      </c>
      <c r="X1733">
        <f>YEAR(Table1[[#This Row],[BookingDate]])</f>
        <v>2025</v>
      </c>
      <c r="Y1733" t="str">
        <f>TEXT(Table1[[#This Row],[BookingDate]],"mmm")</f>
        <v>Feb</v>
      </c>
      <c r="Z1733" t="str">
        <f>TEXT(Table1[[#This Row],[BookingDate]],"mmm-yyy")</f>
        <v>Feb-2025</v>
      </c>
      <c r="AA1733" t="str">
        <f>IF(Table1[[#This Row],[ResolutionHours]]="","Pending",IF(Table1[[#This Row],[ResolutionHours]]&lt;=4,"0-4 Hours",IF(Table1[[#This Row],[ResolutionHours]]&lt;=8,"5-8 Hours",IF(Table1[[#This Row],[ResolutionHours]]&lt;=24,"9-24 Hours",IF(Table1[[#This Row],[ResolutionHours]]&lt;=48,"25-48 Hours","48+ Hours")))))</f>
        <v>Pending</v>
      </c>
      <c r="AB1733" t="str">
        <f>IF(Table1[[#This Row],[ResolutionHours]]="","",Table1[[#This Row],[ResolutionHours]]-Table1[[#This Row],[SLATargetHours]])</f>
        <v/>
      </c>
    </row>
    <row r="1734" spans="1:28" x14ac:dyDescent="0.25">
      <c r="A1734" t="s">
        <v>1833</v>
      </c>
      <c r="B1734" t="s">
        <v>1116</v>
      </c>
      <c r="C1734" s="1">
        <v>45709.576932870368</v>
      </c>
      <c r="D1734" t="s">
        <v>87</v>
      </c>
      <c r="E1734" t="s">
        <v>1124</v>
      </c>
      <c r="F1734" t="s">
        <v>38</v>
      </c>
      <c r="G1734" t="s">
        <v>1118</v>
      </c>
      <c r="H1734" t="s">
        <v>54</v>
      </c>
      <c r="I1734" t="s">
        <v>46</v>
      </c>
      <c r="J1734" t="s">
        <v>99</v>
      </c>
      <c r="K1734">
        <v>72</v>
      </c>
      <c r="L1734">
        <v>2.71</v>
      </c>
      <c r="N1734" s="1"/>
      <c r="O1734" t="s">
        <v>57</v>
      </c>
      <c r="P1734">
        <v>7498.15</v>
      </c>
      <c r="Q1734" t="s">
        <v>58</v>
      </c>
      <c r="R1734" t="s">
        <v>67</v>
      </c>
      <c r="S1734" t="s">
        <v>60</v>
      </c>
      <c r="T1734" t="s">
        <v>69</v>
      </c>
      <c r="U1734" t="s">
        <v>49</v>
      </c>
      <c r="V1734" t="s">
        <v>49</v>
      </c>
      <c r="W1734" t="s">
        <v>57</v>
      </c>
      <c r="X1734">
        <f>YEAR(Table1[[#This Row],[BookingDate]])</f>
        <v>2025</v>
      </c>
      <c r="Y1734" t="str">
        <f>TEXT(Table1[[#This Row],[BookingDate]],"mmm")</f>
        <v>Feb</v>
      </c>
      <c r="Z1734" t="str">
        <f>TEXT(Table1[[#This Row],[BookingDate]],"mmm-yyy")</f>
        <v>Feb-2025</v>
      </c>
      <c r="AA1734" t="str">
        <f>IF(Table1[[#This Row],[ResolutionHours]]="","Pending",IF(Table1[[#This Row],[ResolutionHours]]&lt;=4,"0-4 Hours",IF(Table1[[#This Row],[ResolutionHours]]&lt;=8,"5-8 Hours",IF(Table1[[#This Row],[ResolutionHours]]&lt;=24,"9-24 Hours",IF(Table1[[#This Row],[ResolutionHours]]&lt;=48,"25-48 Hours","48+ Hours")))))</f>
        <v>Pending</v>
      </c>
      <c r="AB1734" t="str">
        <f>IF(Table1[[#This Row],[ResolutionHours]]="","",Table1[[#This Row],[ResolutionHours]]-Table1[[#This Row],[SLATargetHours]])</f>
        <v/>
      </c>
    </row>
    <row r="1735" spans="1:28" x14ac:dyDescent="0.25">
      <c r="A1735" t="s">
        <v>402</v>
      </c>
      <c r="B1735" t="s">
        <v>35</v>
      </c>
      <c r="C1735" s="1">
        <v>45709.933194444442</v>
      </c>
      <c r="D1735" t="s">
        <v>36</v>
      </c>
      <c r="E1735" t="s">
        <v>123</v>
      </c>
      <c r="F1735" t="s">
        <v>126</v>
      </c>
      <c r="G1735" t="s">
        <v>39</v>
      </c>
      <c r="H1735" t="s">
        <v>63</v>
      </c>
      <c r="I1735" t="s">
        <v>41</v>
      </c>
      <c r="J1735" t="s">
        <v>120</v>
      </c>
      <c r="K1735">
        <v>48</v>
      </c>
      <c r="L1735">
        <v>1.79</v>
      </c>
      <c r="N1735" s="1"/>
      <c r="O1735" t="s">
        <v>57</v>
      </c>
      <c r="P1735">
        <v>7489.6</v>
      </c>
      <c r="Q1735" t="s">
        <v>66</v>
      </c>
      <c r="R1735" t="s">
        <v>67</v>
      </c>
      <c r="S1735" t="s">
        <v>96</v>
      </c>
      <c r="T1735" t="s">
        <v>100</v>
      </c>
      <c r="U1735" t="s">
        <v>49</v>
      </c>
      <c r="V1735" t="s">
        <v>49</v>
      </c>
      <c r="W1735" t="s">
        <v>57</v>
      </c>
      <c r="X1735">
        <f>YEAR(Table1[[#This Row],[BookingDate]])</f>
        <v>2025</v>
      </c>
      <c r="Y1735" t="str">
        <f>TEXT(Table1[[#This Row],[BookingDate]],"mmm")</f>
        <v>Feb</v>
      </c>
      <c r="Z1735" t="str">
        <f>TEXT(Table1[[#This Row],[BookingDate]],"mmm-yyy")</f>
        <v>Feb-2025</v>
      </c>
      <c r="AA1735" t="str">
        <f>IF(Table1[[#This Row],[ResolutionHours]]="","Pending",IF(Table1[[#This Row],[ResolutionHours]]&lt;=4,"0-4 Hours",IF(Table1[[#This Row],[ResolutionHours]]&lt;=8,"5-8 Hours",IF(Table1[[#This Row],[ResolutionHours]]&lt;=24,"9-24 Hours",IF(Table1[[#This Row],[ResolutionHours]]&lt;=48,"25-48 Hours","48+ Hours")))))</f>
        <v>Pending</v>
      </c>
      <c r="AB1735" t="str">
        <f>IF(Table1[[#This Row],[ResolutionHours]]="","",Table1[[#This Row],[ResolutionHours]]-Table1[[#This Row],[SLATargetHours]])</f>
        <v/>
      </c>
    </row>
    <row r="1736" spans="1:28" x14ac:dyDescent="0.25">
      <c r="A1736" t="s">
        <v>1945</v>
      </c>
      <c r="B1736" t="s">
        <v>1116</v>
      </c>
      <c r="C1736" s="1">
        <v>45710.307476851849</v>
      </c>
      <c r="D1736" t="s">
        <v>51</v>
      </c>
      <c r="E1736" t="s">
        <v>1131</v>
      </c>
      <c r="F1736" t="s">
        <v>95</v>
      </c>
      <c r="G1736" t="s">
        <v>1118</v>
      </c>
      <c r="H1736" t="s">
        <v>54</v>
      </c>
      <c r="I1736" t="s">
        <v>82</v>
      </c>
      <c r="J1736" t="s">
        <v>157</v>
      </c>
      <c r="K1736">
        <v>24</v>
      </c>
      <c r="L1736">
        <v>4.04</v>
      </c>
      <c r="N1736" s="1"/>
      <c r="O1736" t="s">
        <v>57</v>
      </c>
      <c r="P1736">
        <v>7480.62</v>
      </c>
      <c r="Q1736" t="s">
        <v>58</v>
      </c>
      <c r="R1736" t="s">
        <v>92</v>
      </c>
      <c r="S1736" t="s">
        <v>60</v>
      </c>
      <c r="T1736" t="s">
        <v>61</v>
      </c>
      <c r="U1736" t="s">
        <v>49</v>
      </c>
      <c r="V1736" t="s">
        <v>49</v>
      </c>
      <c r="W1736" t="s">
        <v>57</v>
      </c>
      <c r="X1736">
        <f>YEAR(Table1[[#This Row],[BookingDate]])</f>
        <v>2025</v>
      </c>
      <c r="Y1736" t="str">
        <f>TEXT(Table1[[#This Row],[BookingDate]],"mmm")</f>
        <v>Feb</v>
      </c>
      <c r="Z1736" t="str">
        <f>TEXT(Table1[[#This Row],[BookingDate]],"mmm-yyy")</f>
        <v>Feb-2025</v>
      </c>
      <c r="AA1736" t="str">
        <f>IF(Table1[[#This Row],[ResolutionHours]]="","Pending",IF(Table1[[#This Row],[ResolutionHours]]&lt;=4,"0-4 Hours",IF(Table1[[#This Row],[ResolutionHours]]&lt;=8,"5-8 Hours",IF(Table1[[#This Row],[ResolutionHours]]&lt;=24,"9-24 Hours",IF(Table1[[#This Row],[ResolutionHours]]&lt;=48,"25-48 Hours","48+ Hours")))))</f>
        <v>Pending</v>
      </c>
      <c r="AB1736" t="str">
        <f>IF(Table1[[#This Row],[ResolutionHours]]="","",Table1[[#This Row],[ResolutionHours]]-Table1[[#This Row],[SLATargetHours]])</f>
        <v/>
      </c>
    </row>
    <row r="1737" spans="1:28" x14ac:dyDescent="0.25">
      <c r="A1737" t="s">
        <v>1036</v>
      </c>
      <c r="B1737" t="s">
        <v>35</v>
      </c>
      <c r="C1737" s="1">
        <v>45710.434004629627</v>
      </c>
      <c r="D1737" t="s">
        <v>36</v>
      </c>
      <c r="E1737" t="s">
        <v>77</v>
      </c>
      <c r="F1737" t="s">
        <v>90</v>
      </c>
      <c r="G1737" t="s">
        <v>39</v>
      </c>
      <c r="H1737" t="s">
        <v>54</v>
      </c>
      <c r="I1737" t="s">
        <v>73</v>
      </c>
      <c r="J1737" t="s">
        <v>132</v>
      </c>
      <c r="K1737">
        <v>48</v>
      </c>
      <c r="L1737">
        <v>0.51</v>
      </c>
      <c r="N1737" s="1"/>
      <c r="O1737" t="s">
        <v>57</v>
      </c>
      <c r="P1737">
        <v>7477.58</v>
      </c>
      <c r="Q1737" t="s">
        <v>44</v>
      </c>
      <c r="R1737" t="s">
        <v>67</v>
      </c>
      <c r="S1737" t="s">
        <v>46</v>
      </c>
      <c r="T1737" t="s">
        <v>115</v>
      </c>
      <c r="U1737" t="s">
        <v>49</v>
      </c>
      <c r="V1737" t="s">
        <v>49</v>
      </c>
      <c r="W1737" t="s">
        <v>57</v>
      </c>
      <c r="X1737">
        <f>YEAR(Table1[[#This Row],[BookingDate]])</f>
        <v>2025</v>
      </c>
      <c r="Y1737" t="str">
        <f>TEXT(Table1[[#This Row],[BookingDate]],"mmm")</f>
        <v>Feb</v>
      </c>
      <c r="Z1737" t="str">
        <f>TEXT(Table1[[#This Row],[BookingDate]],"mmm-yyy")</f>
        <v>Feb-2025</v>
      </c>
      <c r="AA1737" t="str">
        <f>IF(Table1[[#This Row],[ResolutionHours]]="","Pending",IF(Table1[[#This Row],[ResolutionHours]]&lt;=4,"0-4 Hours",IF(Table1[[#This Row],[ResolutionHours]]&lt;=8,"5-8 Hours",IF(Table1[[#This Row],[ResolutionHours]]&lt;=24,"9-24 Hours",IF(Table1[[#This Row],[ResolutionHours]]&lt;=48,"25-48 Hours","48+ Hours")))))</f>
        <v>Pending</v>
      </c>
      <c r="AB1737" t="str">
        <f>IF(Table1[[#This Row],[ResolutionHours]]="","",Table1[[#This Row],[ResolutionHours]]-Table1[[#This Row],[SLATargetHours]])</f>
        <v/>
      </c>
    </row>
    <row r="1738" spans="1:28" x14ac:dyDescent="0.25">
      <c r="A1738" t="s">
        <v>822</v>
      </c>
      <c r="B1738" t="s">
        <v>35</v>
      </c>
      <c r="C1738" s="1">
        <v>45710.446689814817</v>
      </c>
      <c r="D1738" t="s">
        <v>36</v>
      </c>
      <c r="E1738" t="s">
        <v>105</v>
      </c>
      <c r="F1738" t="s">
        <v>130</v>
      </c>
      <c r="G1738" t="s">
        <v>39</v>
      </c>
      <c r="H1738" t="s">
        <v>40</v>
      </c>
      <c r="I1738" t="s">
        <v>46</v>
      </c>
      <c r="J1738" t="s">
        <v>42</v>
      </c>
      <c r="K1738">
        <v>48</v>
      </c>
      <c r="L1738">
        <v>5.2</v>
      </c>
      <c r="M1738">
        <v>18.329999999999998</v>
      </c>
      <c r="N1738" s="1">
        <v>45711.210253344907</v>
      </c>
      <c r="O1738" t="s">
        <v>43</v>
      </c>
      <c r="P1738">
        <v>18.329999999999998</v>
      </c>
      <c r="Q1738" t="s">
        <v>58</v>
      </c>
      <c r="R1738" t="s">
        <v>67</v>
      </c>
      <c r="S1738" t="s">
        <v>96</v>
      </c>
      <c r="T1738" t="s">
        <v>100</v>
      </c>
      <c r="U1738" t="s">
        <v>49</v>
      </c>
      <c r="V1738" t="s">
        <v>49</v>
      </c>
      <c r="W1738" t="s">
        <v>43</v>
      </c>
      <c r="X1738">
        <f>YEAR(Table1[[#This Row],[BookingDate]])</f>
        <v>2025</v>
      </c>
      <c r="Y1738" t="str">
        <f>TEXT(Table1[[#This Row],[BookingDate]],"mmm")</f>
        <v>Feb</v>
      </c>
      <c r="Z1738" t="str">
        <f>TEXT(Table1[[#This Row],[BookingDate]],"mmm-yyy")</f>
        <v>Feb-2025</v>
      </c>
      <c r="AA1738" t="str">
        <f>IF(Table1[[#This Row],[ResolutionHours]]="","Pending",IF(Table1[[#This Row],[ResolutionHours]]&lt;=4,"0-4 Hours",IF(Table1[[#This Row],[ResolutionHours]]&lt;=8,"5-8 Hours",IF(Table1[[#This Row],[ResolutionHours]]&lt;=24,"9-24 Hours",IF(Table1[[#This Row],[ResolutionHours]]&lt;=48,"25-48 Hours","48+ Hours")))))</f>
        <v>9-24 Hours</v>
      </c>
      <c r="AB1738">
        <f>IF(Table1[[#This Row],[ResolutionHours]]="","",Table1[[#This Row],[ResolutionHours]]-Table1[[#This Row],[SLATargetHours]])</f>
        <v>-29.67</v>
      </c>
    </row>
    <row r="1739" spans="1:28" x14ac:dyDescent="0.25">
      <c r="A1739" t="s">
        <v>1092</v>
      </c>
      <c r="B1739" t="s">
        <v>35</v>
      </c>
      <c r="C1739" s="1">
        <v>45710.466736111113</v>
      </c>
      <c r="D1739" t="s">
        <v>51</v>
      </c>
      <c r="E1739" t="s">
        <v>123</v>
      </c>
      <c r="F1739" t="s">
        <v>126</v>
      </c>
      <c r="G1739" t="s">
        <v>39</v>
      </c>
      <c r="H1739" t="s">
        <v>63</v>
      </c>
      <c r="I1739" t="s">
        <v>46</v>
      </c>
      <c r="J1739" t="s">
        <v>83</v>
      </c>
      <c r="K1739">
        <v>24</v>
      </c>
      <c r="L1739">
        <v>1.88</v>
      </c>
      <c r="N1739" s="1"/>
      <c r="O1739" t="s">
        <v>57</v>
      </c>
      <c r="P1739">
        <v>7476.8</v>
      </c>
      <c r="Q1739" t="s">
        <v>66</v>
      </c>
      <c r="R1739" t="s">
        <v>59</v>
      </c>
      <c r="S1739" t="s">
        <v>68</v>
      </c>
      <c r="T1739" t="s">
        <v>115</v>
      </c>
      <c r="U1739" t="s">
        <v>49</v>
      </c>
      <c r="V1739" t="s">
        <v>48</v>
      </c>
      <c r="W1739" t="s">
        <v>57</v>
      </c>
      <c r="X1739">
        <f>YEAR(Table1[[#This Row],[BookingDate]])</f>
        <v>2025</v>
      </c>
      <c r="Y1739" t="str">
        <f>TEXT(Table1[[#This Row],[BookingDate]],"mmm")</f>
        <v>Feb</v>
      </c>
      <c r="Z1739" t="str">
        <f>TEXT(Table1[[#This Row],[BookingDate]],"mmm-yyy")</f>
        <v>Feb-2025</v>
      </c>
      <c r="AA1739" t="str">
        <f>IF(Table1[[#This Row],[ResolutionHours]]="","Pending",IF(Table1[[#This Row],[ResolutionHours]]&lt;=4,"0-4 Hours",IF(Table1[[#This Row],[ResolutionHours]]&lt;=8,"5-8 Hours",IF(Table1[[#This Row],[ResolutionHours]]&lt;=24,"9-24 Hours",IF(Table1[[#This Row],[ResolutionHours]]&lt;=48,"25-48 Hours","48+ Hours")))))</f>
        <v>Pending</v>
      </c>
      <c r="AB1739" t="str">
        <f>IF(Table1[[#This Row],[ResolutionHours]]="","",Table1[[#This Row],[ResolutionHours]]-Table1[[#This Row],[SLATargetHours]])</f>
        <v/>
      </c>
    </row>
    <row r="1740" spans="1:28" x14ac:dyDescent="0.25">
      <c r="A1740" t="s">
        <v>1414</v>
      </c>
      <c r="B1740" t="s">
        <v>1116</v>
      </c>
      <c r="C1740" s="1">
        <v>45710.727326388893</v>
      </c>
      <c r="D1740" t="s">
        <v>108</v>
      </c>
      <c r="E1740" t="s">
        <v>1124</v>
      </c>
      <c r="F1740" t="s">
        <v>72</v>
      </c>
      <c r="G1740" t="s">
        <v>1118</v>
      </c>
      <c r="H1740" t="s">
        <v>54</v>
      </c>
      <c r="I1740" t="s">
        <v>41</v>
      </c>
      <c r="J1740" t="s">
        <v>74</v>
      </c>
      <c r="K1740">
        <v>4</v>
      </c>
      <c r="L1740">
        <v>0.4</v>
      </c>
      <c r="N1740" s="1"/>
      <c r="O1740" t="s">
        <v>57</v>
      </c>
      <c r="P1740">
        <v>7470.54</v>
      </c>
      <c r="Q1740" t="s">
        <v>111</v>
      </c>
      <c r="R1740" t="s">
        <v>59</v>
      </c>
      <c r="S1740" t="s">
        <v>79</v>
      </c>
      <c r="T1740" t="s">
        <v>97</v>
      </c>
      <c r="U1740" t="s">
        <v>49</v>
      </c>
      <c r="V1740" t="s">
        <v>48</v>
      </c>
      <c r="W1740" t="s">
        <v>57</v>
      </c>
      <c r="X1740">
        <f>YEAR(Table1[[#This Row],[BookingDate]])</f>
        <v>2025</v>
      </c>
      <c r="Y1740" t="str">
        <f>TEXT(Table1[[#This Row],[BookingDate]],"mmm")</f>
        <v>Feb</v>
      </c>
      <c r="Z1740" t="str">
        <f>TEXT(Table1[[#This Row],[BookingDate]],"mmm-yyy")</f>
        <v>Feb-2025</v>
      </c>
      <c r="AA1740" t="str">
        <f>IF(Table1[[#This Row],[ResolutionHours]]="","Pending",IF(Table1[[#This Row],[ResolutionHours]]&lt;=4,"0-4 Hours",IF(Table1[[#This Row],[ResolutionHours]]&lt;=8,"5-8 Hours",IF(Table1[[#This Row],[ResolutionHours]]&lt;=24,"9-24 Hours",IF(Table1[[#This Row],[ResolutionHours]]&lt;=48,"25-48 Hours","48+ Hours")))))</f>
        <v>Pending</v>
      </c>
      <c r="AB1740" t="str">
        <f>IF(Table1[[#This Row],[ResolutionHours]]="","",Table1[[#This Row],[ResolutionHours]]-Table1[[#This Row],[SLATargetHours]])</f>
        <v/>
      </c>
    </row>
    <row r="1741" spans="1:28" x14ac:dyDescent="0.25">
      <c r="A1741" t="s">
        <v>1918</v>
      </c>
      <c r="B1741" t="s">
        <v>1116</v>
      </c>
      <c r="C1741" s="1">
        <v>45710.882141203707</v>
      </c>
      <c r="D1741" t="s">
        <v>87</v>
      </c>
      <c r="E1741" t="s">
        <v>1140</v>
      </c>
      <c r="F1741" t="s">
        <v>126</v>
      </c>
      <c r="G1741" t="s">
        <v>1118</v>
      </c>
      <c r="H1741" t="s">
        <v>54</v>
      </c>
      <c r="I1741" t="s">
        <v>46</v>
      </c>
      <c r="J1741" t="s">
        <v>165</v>
      </c>
      <c r="K1741">
        <v>72</v>
      </c>
      <c r="L1741">
        <v>1.65</v>
      </c>
      <c r="N1741" s="1"/>
      <c r="O1741" t="s">
        <v>57</v>
      </c>
      <c r="P1741">
        <v>7466.83</v>
      </c>
      <c r="Q1741" t="s">
        <v>66</v>
      </c>
      <c r="R1741" t="s">
        <v>92</v>
      </c>
      <c r="S1741" t="s">
        <v>79</v>
      </c>
      <c r="T1741" t="s">
        <v>47</v>
      </c>
      <c r="U1741" t="s">
        <v>49</v>
      </c>
      <c r="V1741" t="s">
        <v>49</v>
      </c>
      <c r="W1741" t="s">
        <v>57</v>
      </c>
      <c r="X1741">
        <f>YEAR(Table1[[#This Row],[BookingDate]])</f>
        <v>2025</v>
      </c>
      <c r="Y1741" t="str">
        <f>TEXT(Table1[[#This Row],[BookingDate]],"mmm")</f>
        <v>Feb</v>
      </c>
      <c r="Z1741" t="str">
        <f>TEXT(Table1[[#This Row],[BookingDate]],"mmm-yyy")</f>
        <v>Feb-2025</v>
      </c>
      <c r="AA1741" t="str">
        <f>IF(Table1[[#This Row],[ResolutionHours]]="","Pending",IF(Table1[[#This Row],[ResolutionHours]]&lt;=4,"0-4 Hours",IF(Table1[[#This Row],[ResolutionHours]]&lt;=8,"5-8 Hours",IF(Table1[[#This Row],[ResolutionHours]]&lt;=24,"9-24 Hours",IF(Table1[[#This Row],[ResolutionHours]]&lt;=48,"25-48 Hours","48+ Hours")))))</f>
        <v>Pending</v>
      </c>
      <c r="AB1741" t="str">
        <f>IF(Table1[[#This Row],[ResolutionHours]]="","",Table1[[#This Row],[ResolutionHours]]-Table1[[#This Row],[SLATargetHours]])</f>
        <v/>
      </c>
    </row>
    <row r="1742" spans="1:28" x14ac:dyDescent="0.25">
      <c r="A1742" t="s">
        <v>1325</v>
      </c>
      <c r="B1742" t="s">
        <v>1116</v>
      </c>
      <c r="C1742" s="1">
        <v>45711.450069444443</v>
      </c>
      <c r="D1742" t="s">
        <v>36</v>
      </c>
      <c r="E1742" t="s">
        <v>1126</v>
      </c>
      <c r="F1742" t="s">
        <v>53</v>
      </c>
      <c r="G1742" t="s">
        <v>1118</v>
      </c>
      <c r="H1742" t="s">
        <v>40</v>
      </c>
      <c r="I1742" t="s">
        <v>64</v>
      </c>
      <c r="J1742" t="s">
        <v>152</v>
      </c>
      <c r="K1742">
        <v>48</v>
      </c>
      <c r="L1742">
        <v>1.17</v>
      </c>
      <c r="M1742">
        <v>98.67</v>
      </c>
      <c r="N1742" s="1">
        <v>45715.561277349538</v>
      </c>
      <c r="O1742" t="s">
        <v>128</v>
      </c>
      <c r="P1742">
        <v>98.67</v>
      </c>
      <c r="Q1742" t="s">
        <v>66</v>
      </c>
      <c r="R1742" t="s">
        <v>92</v>
      </c>
      <c r="S1742" t="s">
        <v>68</v>
      </c>
      <c r="T1742" t="s">
        <v>47</v>
      </c>
      <c r="U1742" t="s">
        <v>49</v>
      </c>
      <c r="V1742" t="s">
        <v>49</v>
      </c>
      <c r="W1742" t="s">
        <v>128</v>
      </c>
      <c r="X1742">
        <f>YEAR(Table1[[#This Row],[BookingDate]])</f>
        <v>2025</v>
      </c>
      <c r="Y1742" t="str">
        <f>TEXT(Table1[[#This Row],[BookingDate]],"mmm")</f>
        <v>Feb</v>
      </c>
      <c r="Z1742" t="str">
        <f>TEXT(Table1[[#This Row],[BookingDate]],"mmm-yyy")</f>
        <v>Feb-2025</v>
      </c>
      <c r="AA1742" t="str">
        <f>IF(Table1[[#This Row],[ResolutionHours]]="","Pending",IF(Table1[[#This Row],[ResolutionHours]]&lt;=4,"0-4 Hours",IF(Table1[[#This Row],[ResolutionHours]]&lt;=8,"5-8 Hours",IF(Table1[[#This Row],[ResolutionHours]]&lt;=24,"9-24 Hours",IF(Table1[[#This Row],[ResolutionHours]]&lt;=48,"25-48 Hours","48+ Hours")))))</f>
        <v>48+ Hours</v>
      </c>
      <c r="AB1742">
        <f>IF(Table1[[#This Row],[ResolutionHours]]="","",Table1[[#This Row],[ResolutionHours]]-Table1[[#This Row],[SLATargetHours]])</f>
        <v>50.67</v>
      </c>
    </row>
    <row r="1743" spans="1:28" x14ac:dyDescent="0.25">
      <c r="A1743" t="s">
        <v>1161</v>
      </c>
      <c r="B1743" t="s">
        <v>1116</v>
      </c>
      <c r="C1743" s="1">
        <v>45711.576296296298</v>
      </c>
      <c r="D1743" t="s">
        <v>51</v>
      </c>
      <c r="E1743" t="s">
        <v>1126</v>
      </c>
      <c r="F1743" t="s">
        <v>90</v>
      </c>
      <c r="G1743" t="s">
        <v>1118</v>
      </c>
      <c r="H1743" t="s">
        <v>54</v>
      </c>
      <c r="I1743" t="s">
        <v>55</v>
      </c>
      <c r="J1743" t="s">
        <v>106</v>
      </c>
      <c r="K1743">
        <v>24</v>
      </c>
      <c r="L1743">
        <v>1.4</v>
      </c>
      <c r="N1743" s="1"/>
      <c r="O1743" t="s">
        <v>57</v>
      </c>
      <c r="P1743">
        <v>7450.17</v>
      </c>
      <c r="Q1743" t="s">
        <v>58</v>
      </c>
      <c r="R1743" t="s">
        <v>45</v>
      </c>
      <c r="S1743" t="s">
        <v>79</v>
      </c>
      <c r="T1743" t="s">
        <v>75</v>
      </c>
      <c r="U1743" t="s">
        <v>49</v>
      </c>
      <c r="V1743" t="s">
        <v>49</v>
      </c>
      <c r="W1743" t="s">
        <v>57</v>
      </c>
      <c r="X1743">
        <f>YEAR(Table1[[#This Row],[BookingDate]])</f>
        <v>2025</v>
      </c>
      <c r="Y1743" t="str">
        <f>TEXT(Table1[[#This Row],[BookingDate]],"mmm")</f>
        <v>Feb</v>
      </c>
      <c r="Z1743" t="str">
        <f>TEXT(Table1[[#This Row],[BookingDate]],"mmm-yyy")</f>
        <v>Feb-2025</v>
      </c>
      <c r="AA1743" t="str">
        <f>IF(Table1[[#This Row],[ResolutionHours]]="","Pending",IF(Table1[[#This Row],[ResolutionHours]]&lt;=4,"0-4 Hours",IF(Table1[[#This Row],[ResolutionHours]]&lt;=8,"5-8 Hours",IF(Table1[[#This Row],[ResolutionHours]]&lt;=24,"9-24 Hours",IF(Table1[[#This Row],[ResolutionHours]]&lt;=48,"25-48 Hours","48+ Hours")))))</f>
        <v>Pending</v>
      </c>
      <c r="AB1743" t="str">
        <f>IF(Table1[[#This Row],[ResolutionHours]]="","",Table1[[#This Row],[ResolutionHours]]-Table1[[#This Row],[SLATargetHours]])</f>
        <v/>
      </c>
    </row>
    <row r="1744" spans="1:28" x14ac:dyDescent="0.25">
      <c r="A1744" t="s">
        <v>1560</v>
      </c>
      <c r="B1744" t="s">
        <v>1116</v>
      </c>
      <c r="C1744" s="1">
        <v>45711.794629629629</v>
      </c>
      <c r="D1744" t="s">
        <v>87</v>
      </c>
      <c r="E1744" t="s">
        <v>1120</v>
      </c>
      <c r="F1744" t="s">
        <v>53</v>
      </c>
      <c r="G1744" t="s">
        <v>1118</v>
      </c>
      <c r="H1744" t="s">
        <v>63</v>
      </c>
      <c r="I1744" t="s">
        <v>41</v>
      </c>
      <c r="J1744" t="s">
        <v>78</v>
      </c>
      <c r="K1744">
        <v>72</v>
      </c>
      <c r="L1744">
        <v>1.94</v>
      </c>
      <c r="N1744" s="1"/>
      <c r="O1744" t="s">
        <v>57</v>
      </c>
      <c r="P1744">
        <v>7444.93</v>
      </c>
      <c r="Q1744" t="s">
        <v>66</v>
      </c>
      <c r="R1744" t="s">
        <v>67</v>
      </c>
      <c r="S1744" t="s">
        <v>96</v>
      </c>
      <c r="T1744" t="s">
        <v>85</v>
      </c>
      <c r="U1744" t="s">
        <v>49</v>
      </c>
      <c r="V1744" t="s">
        <v>49</v>
      </c>
      <c r="W1744" t="s">
        <v>57</v>
      </c>
      <c r="X1744">
        <f>YEAR(Table1[[#This Row],[BookingDate]])</f>
        <v>2025</v>
      </c>
      <c r="Y1744" t="str">
        <f>TEXT(Table1[[#This Row],[BookingDate]],"mmm")</f>
        <v>Feb</v>
      </c>
      <c r="Z1744" t="str">
        <f>TEXT(Table1[[#This Row],[BookingDate]],"mmm-yyy")</f>
        <v>Feb-2025</v>
      </c>
      <c r="AA1744" t="str">
        <f>IF(Table1[[#This Row],[ResolutionHours]]="","Pending",IF(Table1[[#This Row],[ResolutionHours]]&lt;=4,"0-4 Hours",IF(Table1[[#This Row],[ResolutionHours]]&lt;=8,"5-8 Hours",IF(Table1[[#This Row],[ResolutionHours]]&lt;=24,"9-24 Hours",IF(Table1[[#This Row],[ResolutionHours]]&lt;=48,"25-48 Hours","48+ Hours")))))</f>
        <v>Pending</v>
      </c>
      <c r="AB1744" t="str">
        <f>IF(Table1[[#This Row],[ResolutionHours]]="","",Table1[[#This Row],[ResolutionHours]]-Table1[[#This Row],[SLATargetHours]])</f>
        <v/>
      </c>
    </row>
    <row r="1745" spans="1:28" x14ac:dyDescent="0.25">
      <c r="A1745" t="s">
        <v>1337</v>
      </c>
      <c r="B1745" t="s">
        <v>1116</v>
      </c>
      <c r="C1745" s="1">
        <v>45712.021145833343</v>
      </c>
      <c r="D1745" t="s">
        <v>51</v>
      </c>
      <c r="E1745" t="s">
        <v>1134</v>
      </c>
      <c r="F1745" t="s">
        <v>95</v>
      </c>
      <c r="G1745" t="s">
        <v>1118</v>
      </c>
      <c r="H1745" t="s">
        <v>136</v>
      </c>
      <c r="I1745" t="s">
        <v>64</v>
      </c>
      <c r="J1745" t="s">
        <v>110</v>
      </c>
      <c r="K1745">
        <v>24</v>
      </c>
      <c r="L1745">
        <v>2.04</v>
      </c>
      <c r="N1745" s="1"/>
      <c r="O1745" t="s">
        <v>57</v>
      </c>
      <c r="P1745">
        <v>7439.49</v>
      </c>
      <c r="Q1745" t="s">
        <v>58</v>
      </c>
      <c r="R1745" t="s">
        <v>114</v>
      </c>
      <c r="S1745" t="s">
        <v>68</v>
      </c>
      <c r="T1745" t="s">
        <v>61</v>
      </c>
      <c r="U1745" t="s">
        <v>49</v>
      </c>
      <c r="V1745" t="s">
        <v>48</v>
      </c>
      <c r="W1745" t="s">
        <v>57</v>
      </c>
      <c r="X1745">
        <f>YEAR(Table1[[#This Row],[BookingDate]])</f>
        <v>2025</v>
      </c>
      <c r="Y1745" t="str">
        <f>TEXT(Table1[[#This Row],[BookingDate]],"mmm")</f>
        <v>Feb</v>
      </c>
      <c r="Z1745" t="str">
        <f>TEXT(Table1[[#This Row],[BookingDate]],"mmm-yyy")</f>
        <v>Feb-2025</v>
      </c>
      <c r="AA1745" t="str">
        <f>IF(Table1[[#This Row],[ResolutionHours]]="","Pending",IF(Table1[[#This Row],[ResolutionHours]]&lt;=4,"0-4 Hours",IF(Table1[[#This Row],[ResolutionHours]]&lt;=8,"5-8 Hours",IF(Table1[[#This Row],[ResolutionHours]]&lt;=24,"9-24 Hours",IF(Table1[[#This Row],[ResolutionHours]]&lt;=48,"25-48 Hours","48+ Hours")))))</f>
        <v>Pending</v>
      </c>
      <c r="AB1745" t="str">
        <f>IF(Table1[[#This Row],[ResolutionHours]]="","",Table1[[#This Row],[ResolutionHours]]-Table1[[#This Row],[SLATargetHours]])</f>
        <v/>
      </c>
    </row>
    <row r="1746" spans="1:28" x14ac:dyDescent="0.25">
      <c r="A1746" t="s">
        <v>243</v>
      </c>
      <c r="B1746" t="s">
        <v>35</v>
      </c>
      <c r="C1746" s="1">
        <v>45712.033043981479</v>
      </c>
      <c r="D1746" t="s">
        <v>51</v>
      </c>
      <c r="E1746" t="s">
        <v>52</v>
      </c>
      <c r="F1746" t="s">
        <v>130</v>
      </c>
      <c r="G1746" t="s">
        <v>39</v>
      </c>
      <c r="H1746" t="s">
        <v>40</v>
      </c>
      <c r="I1746" t="s">
        <v>64</v>
      </c>
      <c r="J1746" t="s">
        <v>134</v>
      </c>
      <c r="K1746">
        <v>24</v>
      </c>
      <c r="L1746">
        <v>0.51</v>
      </c>
      <c r="M1746">
        <v>10.66</v>
      </c>
      <c r="N1746" s="1">
        <v>45712.477084849539</v>
      </c>
      <c r="O1746" t="s">
        <v>43</v>
      </c>
      <c r="P1746">
        <v>10.66</v>
      </c>
      <c r="Q1746" t="s">
        <v>44</v>
      </c>
      <c r="R1746" t="s">
        <v>45</v>
      </c>
      <c r="S1746" t="s">
        <v>60</v>
      </c>
      <c r="T1746" t="s">
        <v>100</v>
      </c>
      <c r="U1746" t="s">
        <v>49</v>
      </c>
      <c r="V1746" t="s">
        <v>49</v>
      </c>
      <c r="W1746" t="s">
        <v>43</v>
      </c>
      <c r="X1746">
        <f>YEAR(Table1[[#This Row],[BookingDate]])</f>
        <v>2025</v>
      </c>
      <c r="Y1746" t="str">
        <f>TEXT(Table1[[#This Row],[BookingDate]],"mmm")</f>
        <v>Feb</v>
      </c>
      <c r="Z1746" t="str">
        <f>TEXT(Table1[[#This Row],[BookingDate]],"mmm-yyy")</f>
        <v>Feb-2025</v>
      </c>
      <c r="AA1746" t="str">
        <f>IF(Table1[[#This Row],[ResolutionHours]]="","Pending",IF(Table1[[#This Row],[ResolutionHours]]&lt;=4,"0-4 Hours",IF(Table1[[#This Row],[ResolutionHours]]&lt;=8,"5-8 Hours",IF(Table1[[#This Row],[ResolutionHours]]&lt;=24,"9-24 Hours",IF(Table1[[#This Row],[ResolutionHours]]&lt;=48,"25-48 Hours","48+ Hours")))))</f>
        <v>9-24 Hours</v>
      </c>
      <c r="AB1746">
        <f>IF(Table1[[#This Row],[ResolutionHours]]="","",Table1[[#This Row],[ResolutionHours]]-Table1[[#This Row],[SLATargetHours]])</f>
        <v>-13.34</v>
      </c>
    </row>
    <row r="1747" spans="1:28" x14ac:dyDescent="0.25">
      <c r="A1747" t="s">
        <v>1438</v>
      </c>
      <c r="B1747" t="s">
        <v>1116</v>
      </c>
      <c r="C1747" s="1">
        <v>45712.449513888889</v>
      </c>
      <c r="D1747" t="s">
        <v>51</v>
      </c>
      <c r="E1747" t="s">
        <v>1129</v>
      </c>
      <c r="F1747" t="s">
        <v>53</v>
      </c>
      <c r="G1747" t="s">
        <v>1118</v>
      </c>
      <c r="H1747" t="s">
        <v>54</v>
      </c>
      <c r="I1747" t="s">
        <v>64</v>
      </c>
      <c r="J1747" t="s">
        <v>160</v>
      </c>
      <c r="K1747">
        <v>24</v>
      </c>
      <c r="L1747">
        <v>0.56999999999999995</v>
      </c>
      <c r="N1747" s="1"/>
      <c r="O1747" t="s">
        <v>57</v>
      </c>
      <c r="P1747">
        <v>7429.21</v>
      </c>
      <c r="Q1747" t="s">
        <v>44</v>
      </c>
      <c r="R1747" t="s">
        <v>59</v>
      </c>
      <c r="S1747" t="s">
        <v>79</v>
      </c>
      <c r="T1747" t="s">
        <v>115</v>
      </c>
      <c r="U1747" t="s">
        <v>49</v>
      </c>
      <c r="V1747" t="s">
        <v>49</v>
      </c>
      <c r="W1747" t="s">
        <v>57</v>
      </c>
      <c r="X1747">
        <f>YEAR(Table1[[#This Row],[BookingDate]])</f>
        <v>2025</v>
      </c>
      <c r="Y1747" t="str">
        <f>TEXT(Table1[[#This Row],[BookingDate]],"mmm")</f>
        <v>Feb</v>
      </c>
      <c r="Z1747" t="str">
        <f>TEXT(Table1[[#This Row],[BookingDate]],"mmm-yyy")</f>
        <v>Feb-2025</v>
      </c>
      <c r="AA1747" t="str">
        <f>IF(Table1[[#This Row],[ResolutionHours]]="","Pending",IF(Table1[[#This Row],[ResolutionHours]]&lt;=4,"0-4 Hours",IF(Table1[[#This Row],[ResolutionHours]]&lt;=8,"5-8 Hours",IF(Table1[[#This Row],[ResolutionHours]]&lt;=24,"9-24 Hours",IF(Table1[[#This Row],[ResolutionHours]]&lt;=48,"25-48 Hours","48+ Hours")))))</f>
        <v>Pending</v>
      </c>
      <c r="AB1747" t="str">
        <f>IF(Table1[[#This Row],[ResolutionHours]]="","",Table1[[#This Row],[ResolutionHours]]-Table1[[#This Row],[SLATargetHours]])</f>
        <v/>
      </c>
    </row>
    <row r="1748" spans="1:28" x14ac:dyDescent="0.25">
      <c r="A1748" t="s">
        <v>1267</v>
      </c>
      <c r="B1748" t="s">
        <v>1116</v>
      </c>
      <c r="C1748" s="1">
        <v>45712.549201388887</v>
      </c>
      <c r="D1748" t="s">
        <v>87</v>
      </c>
      <c r="E1748" t="s">
        <v>1134</v>
      </c>
      <c r="F1748" t="s">
        <v>90</v>
      </c>
      <c r="G1748" t="s">
        <v>1118</v>
      </c>
      <c r="H1748" t="s">
        <v>109</v>
      </c>
      <c r="I1748" t="s">
        <v>64</v>
      </c>
      <c r="J1748" t="s">
        <v>165</v>
      </c>
      <c r="K1748">
        <v>72</v>
      </c>
      <c r="L1748">
        <v>10.83</v>
      </c>
      <c r="M1748">
        <v>33.5</v>
      </c>
      <c r="N1748" s="1">
        <v>45713.945207372693</v>
      </c>
      <c r="O1748" t="s">
        <v>43</v>
      </c>
      <c r="P1748">
        <v>33.5</v>
      </c>
      <c r="Q1748" t="s">
        <v>66</v>
      </c>
      <c r="R1748" t="s">
        <v>114</v>
      </c>
      <c r="S1748" t="s">
        <v>96</v>
      </c>
      <c r="T1748" t="s">
        <v>93</v>
      </c>
      <c r="U1748" t="s">
        <v>49</v>
      </c>
      <c r="V1748" t="s">
        <v>49</v>
      </c>
      <c r="W1748" t="s">
        <v>43</v>
      </c>
      <c r="X1748">
        <f>YEAR(Table1[[#This Row],[BookingDate]])</f>
        <v>2025</v>
      </c>
      <c r="Y1748" t="str">
        <f>TEXT(Table1[[#This Row],[BookingDate]],"mmm")</f>
        <v>Feb</v>
      </c>
      <c r="Z1748" t="str">
        <f>TEXT(Table1[[#This Row],[BookingDate]],"mmm-yyy")</f>
        <v>Feb-2025</v>
      </c>
      <c r="AA1748" t="str">
        <f>IF(Table1[[#This Row],[ResolutionHours]]="","Pending",IF(Table1[[#This Row],[ResolutionHours]]&lt;=4,"0-4 Hours",IF(Table1[[#This Row],[ResolutionHours]]&lt;=8,"5-8 Hours",IF(Table1[[#This Row],[ResolutionHours]]&lt;=24,"9-24 Hours",IF(Table1[[#This Row],[ResolutionHours]]&lt;=48,"25-48 Hours","48+ Hours")))))</f>
        <v>25-48 Hours</v>
      </c>
      <c r="AB1748">
        <f>IF(Table1[[#This Row],[ResolutionHours]]="","",Table1[[#This Row],[ResolutionHours]]-Table1[[#This Row],[SLATargetHours]])</f>
        <v>-38.5</v>
      </c>
    </row>
    <row r="1749" spans="1:28" x14ac:dyDescent="0.25">
      <c r="A1749" t="s">
        <v>2625</v>
      </c>
      <c r="B1749" t="s">
        <v>2126</v>
      </c>
      <c r="C1749" s="1">
        <v>45713.590219907397</v>
      </c>
      <c r="D1749" t="s">
        <v>87</v>
      </c>
      <c r="E1749" t="s">
        <v>2153</v>
      </c>
      <c r="F1749" t="s">
        <v>90</v>
      </c>
      <c r="G1749" t="s">
        <v>2128</v>
      </c>
      <c r="H1749" t="s">
        <v>40</v>
      </c>
      <c r="I1749" t="s">
        <v>46</v>
      </c>
      <c r="J1749" t="s">
        <v>134</v>
      </c>
      <c r="K1749">
        <v>72</v>
      </c>
      <c r="L1749">
        <v>8.4600000000000009</v>
      </c>
      <c r="M1749">
        <v>55.15</v>
      </c>
      <c r="N1749" s="1">
        <v>45715.888275370373</v>
      </c>
      <c r="O1749" t="s">
        <v>43</v>
      </c>
      <c r="P1749">
        <v>55.15</v>
      </c>
      <c r="Q1749" t="s">
        <v>44</v>
      </c>
      <c r="R1749" t="s">
        <v>59</v>
      </c>
      <c r="S1749" t="s">
        <v>68</v>
      </c>
      <c r="T1749" t="s">
        <v>85</v>
      </c>
      <c r="U1749" t="s">
        <v>49</v>
      </c>
      <c r="V1749" t="s">
        <v>49</v>
      </c>
      <c r="W1749" t="s">
        <v>43</v>
      </c>
      <c r="X1749">
        <f>YEAR(Table1[[#This Row],[BookingDate]])</f>
        <v>2025</v>
      </c>
      <c r="Y1749" t="str">
        <f>TEXT(Table1[[#This Row],[BookingDate]],"mmm")</f>
        <v>Feb</v>
      </c>
      <c r="Z1749" t="str">
        <f>TEXT(Table1[[#This Row],[BookingDate]],"mmm-yyy")</f>
        <v>Feb-2025</v>
      </c>
      <c r="AA1749" t="str">
        <f>IF(Table1[[#This Row],[ResolutionHours]]="","Pending",IF(Table1[[#This Row],[ResolutionHours]]&lt;=4,"0-4 Hours",IF(Table1[[#This Row],[ResolutionHours]]&lt;=8,"5-8 Hours",IF(Table1[[#This Row],[ResolutionHours]]&lt;=24,"9-24 Hours",IF(Table1[[#This Row],[ResolutionHours]]&lt;=48,"25-48 Hours","48+ Hours")))))</f>
        <v>48+ Hours</v>
      </c>
      <c r="AB1749">
        <f>IF(Table1[[#This Row],[ResolutionHours]]="","",Table1[[#This Row],[ResolutionHours]]-Table1[[#This Row],[SLATargetHours]])</f>
        <v>-16.850000000000001</v>
      </c>
    </row>
    <row r="1750" spans="1:28" x14ac:dyDescent="0.25">
      <c r="A1750" t="s">
        <v>2184</v>
      </c>
      <c r="B1750" t="s">
        <v>2126</v>
      </c>
      <c r="C1750" s="1">
        <v>45713.863981481481</v>
      </c>
      <c r="D1750" t="s">
        <v>36</v>
      </c>
      <c r="E1750" t="s">
        <v>2136</v>
      </c>
      <c r="F1750" t="s">
        <v>126</v>
      </c>
      <c r="G1750" t="s">
        <v>2128</v>
      </c>
      <c r="H1750" t="s">
        <v>40</v>
      </c>
      <c r="I1750" t="s">
        <v>46</v>
      </c>
      <c r="J1750" t="s">
        <v>134</v>
      </c>
      <c r="K1750">
        <v>48</v>
      </c>
      <c r="L1750">
        <v>1.98</v>
      </c>
      <c r="M1750">
        <v>115.76</v>
      </c>
      <c r="N1750" s="1">
        <v>45718.687351886583</v>
      </c>
      <c r="O1750" t="s">
        <v>128</v>
      </c>
      <c r="P1750">
        <v>115.76</v>
      </c>
      <c r="Q1750" t="s">
        <v>58</v>
      </c>
      <c r="R1750" t="s">
        <v>114</v>
      </c>
      <c r="S1750" t="s">
        <v>79</v>
      </c>
      <c r="T1750" t="s">
        <v>85</v>
      </c>
      <c r="U1750" t="s">
        <v>49</v>
      </c>
      <c r="V1750" t="s">
        <v>49</v>
      </c>
      <c r="W1750" t="s">
        <v>128</v>
      </c>
      <c r="X1750">
        <f>YEAR(Table1[[#This Row],[BookingDate]])</f>
        <v>2025</v>
      </c>
      <c r="Y1750" t="str">
        <f>TEXT(Table1[[#This Row],[BookingDate]],"mmm")</f>
        <v>Feb</v>
      </c>
      <c r="Z1750" t="str">
        <f>TEXT(Table1[[#This Row],[BookingDate]],"mmm-yyy")</f>
        <v>Feb-2025</v>
      </c>
      <c r="AA1750" t="str">
        <f>IF(Table1[[#This Row],[ResolutionHours]]="","Pending",IF(Table1[[#This Row],[ResolutionHours]]&lt;=4,"0-4 Hours",IF(Table1[[#This Row],[ResolutionHours]]&lt;=8,"5-8 Hours",IF(Table1[[#This Row],[ResolutionHours]]&lt;=24,"9-24 Hours",IF(Table1[[#This Row],[ResolutionHours]]&lt;=48,"25-48 Hours","48+ Hours")))))</f>
        <v>48+ Hours</v>
      </c>
      <c r="AB1750">
        <f>IF(Table1[[#This Row],[ResolutionHours]]="","",Table1[[#This Row],[ResolutionHours]]-Table1[[#This Row],[SLATargetHours]])</f>
        <v>67.760000000000005</v>
      </c>
    </row>
    <row r="1751" spans="1:28" x14ac:dyDescent="0.25">
      <c r="A1751" t="s">
        <v>649</v>
      </c>
      <c r="B1751" t="s">
        <v>35</v>
      </c>
      <c r="C1751" s="1">
        <v>45714.090821759259</v>
      </c>
      <c r="D1751" t="s">
        <v>87</v>
      </c>
      <c r="E1751" t="s">
        <v>71</v>
      </c>
      <c r="F1751" t="s">
        <v>130</v>
      </c>
      <c r="G1751" t="s">
        <v>39</v>
      </c>
      <c r="H1751" t="s">
        <v>40</v>
      </c>
      <c r="I1751" t="s">
        <v>64</v>
      </c>
      <c r="J1751" t="s">
        <v>65</v>
      </c>
      <c r="K1751">
        <v>72</v>
      </c>
      <c r="L1751">
        <v>4.82</v>
      </c>
      <c r="M1751">
        <v>38.11</v>
      </c>
      <c r="N1751" s="1">
        <v>45715.678779872687</v>
      </c>
      <c r="O1751" t="s">
        <v>43</v>
      </c>
      <c r="P1751">
        <v>38.11</v>
      </c>
      <c r="Q1751" t="s">
        <v>58</v>
      </c>
      <c r="R1751" t="s">
        <v>114</v>
      </c>
      <c r="S1751" t="s">
        <v>46</v>
      </c>
      <c r="T1751" t="s">
        <v>115</v>
      </c>
      <c r="U1751" t="s">
        <v>49</v>
      </c>
      <c r="V1751" t="s">
        <v>49</v>
      </c>
      <c r="W1751" t="s">
        <v>43</v>
      </c>
      <c r="X1751">
        <f>YEAR(Table1[[#This Row],[BookingDate]])</f>
        <v>2025</v>
      </c>
      <c r="Y1751" t="str">
        <f>TEXT(Table1[[#This Row],[BookingDate]],"mmm")</f>
        <v>Feb</v>
      </c>
      <c r="Z1751" t="str">
        <f>TEXT(Table1[[#This Row],[BookingDate]],"mmm-yyy")</f>
        <v>Feb-2025</v>
      </c>
      <c r="AA1751" t="str">
        <f>IF(Table1[[#This Row],[ResolutionHours]]="","Pending",IF(Table1[[#This Row],[ResolutionHours]]&lt;=4,"0-4 Hours",IF(Table1[[#This Row],[ResolutionHours]]&lt;=8,"5-8 Hours",IF(Table1[[#This Row],[ResolutionHours]]&lt;=24,"9-24 Hours",IF(Table1[[#This Row],[ResolutionHours]]&lt;=48,"25-48 Hours","48+ Hours")))))</f>
        <v>25-48 Hours</v>
      </c>
      <c r="AB1751">
        <f>IF(Table1[[#This Row],[ResolutionHours]]="","",Table1[[#This Row],[ResolutionHours]]-Table1[[#This Row],[SLATargetHours]])</f>
        <v>-33.89</v>
      </c>
    </row>
    <row r="1752" spans="1:28" x14ac:dyDescent="0.25">
      <c r="A1752" t="s">
        <v>2066</v>
      </c>
      <c r="B1752" t="s">
        <v>1116</v>
      </c>
      <c r="C1752" s="1">
        <v>45714.093252314808</v>
      </c>
      <c r="D1752" t="s">
        <v>87</v>
      </c>
      <c r="E1752" t="s">
        <v>1124</v>
      </c>
      <c r="F1752" t="s">
        <v>90</v>
      </c>
      <c r="G1752" t="s">
        <v>1118</v>
      </c>
      <c r="H1752" t="s">
        <v>40</v>
      </c>
      <c r="I1752" t="s">
        <v>64</v>
      </c>
      <c r="J1752" t="s">
        <v>83</v>
      </c>
      <c r="K1752">
        <v>72</v>
      </c>
      <c r="L1752">
        <v>2.0499999999999998</v>
      </c>
      <c r="M1752">
        <v>44.17</v>
      </c>
      <c r="N1752" s="1">
        <v>45715.933692673607</v>
      </c>
      <c r="O1752" t="s">
        <v>43</v>
      </c>
      <c r="P1752">
        <v>44.17</v>
      </c>
      <c r="Q1752" t="s">
        <v>66</v>
      </c>
      <c r="R1752" t="s">
        <v>92</v>
      </c>
      <c r="S1752" t="s">
        <v>68</v>
      </c>
      <c r="T1752" t="s">
        <v>75</v>
      </c>
      <c r="U1752" t="s">
        <v>49</v>
      </c>
      <c r="V1752" t="s">
        <v>49</v>
      </c>
      <c r="W1752" t="s">
        <v>43</v>
      </c>
      <c r="X1752">
        <f>YEAR(Table1[[#This Row],[BookingDate]])</f>
        <v>2025</v>
      </c>
      <c r="Y1752" t="str">
        <f>TEXT(Table1[[#This Row],[BookingDate]],"mmm")</f>
        <v>Feb</v>
      </c>
      <c r="Z1752" t="str">
        <f>TEXT(Table1[[#This Row],[BookingDate]],"mmm-yyy")</f>
        <v>Feb-2025</v>
      </c>
      <c r="AA1752" t="str">
        <f>IF(Table1[[#This Row],[ResolutionHours]]="","Pending",IF(Table1[[#This Row],[ResolutionHours]]&lt;=4,"0-4 Hours",IF(Table1[[#This Row],[ResolutionHours]]&lt;=8,"5-8 Hours",IF(Table1[[#This Row],[ResolutionHours]]&lt;=24,"9-24 Hours",IF(Table1[[#This Row],[ResolutionHours]]&lt;=48,"25-48 Hours","48+ Hours")))))</f>
        <v>25-48 Hours</v>
      </c>
      <c r="AB1752">
        <f>IF(Table1[[#This Row],[ResolutionHours]]="","",Table1[[#This Row],[ResolutionHours]]-Table1[[#This Row],[SLATargetHours]])</f>
        <v>-27.83</v>
      </c>
    </row>
    <row r="1753" spans="1:28" x14ac:dyDescent="0.25">
      <c r="A1753" t="s">
        <v>1044</v>
      </c>
      <c r="B1753" t="s">
        <v>35</v>
      </c>
      <c r="C1753" s="1">
        <v>45714.53056712963</v>
      </c>
      <c r="D1753" t="s">
        <v>87</v>
      </c>
      <c r="E1753" t="s">
        <v>52</v>
      </c>
      <c r="F1753" t="s">
        <v>130</v>
      </c>
      <c r="G1753" t="s">
        <v>39</v>
      </c>
      <c r="H1753" t="s">
        <v>40</v>
      </c>
      <c r="I1753" t="s">
        <v>41</v>
      </c>
      <c r="J1753" t="s">
        <v>113</v>
      </c>
      <c r="K1753">
        <v>72</v>
      </c>
      <c r="L1753">
        <v>0.91</v>
      </c>
      <c r="M1753">
        <v>29.74</v>
      </c>
      <c r="N1753" s="1">
        <v>45715.769648460649</v>
      </c>
      <c r="O1753" t="s">
        <v>43</v>
      </c>
      <c r="P1753">
        <v>29.74</v>
      </c>
      <c r="Q1753" t="s">
        <v>44</v>
      </c>
      <c r="R1753" t="s">
        <v>67</v>
      </c>
      <c r="S1753" t="s">
        <v>79</v>
      </c>
      <c r="T1753" t="s">
        <v>61</v>
      </c>
      <c r="U1753" t="s">
        <v>49</v>
      </c>
      <c r="V1753" t="s">
        <v>49</v>
      </c>
      <c r="W1753" t="s">
        <v>43</v>
      </c>
      <c r="X1753">
        <f>YEAR(Table1[[#This Row],[BookingDate]])</f>
        <v>2025</v>
      </c>
      <c r="Y1753" t="str">
        <f>TEXT(Table1[[#This Row],[BookingDate]],"mmm")</f>
        <v>Feb</v>
      </c>
      <c r="Z1753" t="str">
        <f>TEXT(Table1[[#This Row],[BookingDate]],"mmm-yyy")</f>
        <v>Feb-2025</v>
      </c>
      <c r="AA1753" t="str">
        <f>IF(Table1[[#This Row],[ResolutionHours]]="","Pending",IF(Table1[[#This Row],[ResolutionHours]]&lt;=4,"0-4 Hours",IF(Table1[[#This Row],[ResolutionHours]]&lt;=8,"5-8 Hours",IF(Table1[[#This Row],[ResolutionHours]]&lt;=24,"9-24 Hours",IF(Table1[[#This Row],[ResolutionHours]]&lt;=48,"25-48 Hours","48+ Hours")))))</f>
        <v>25-48 Hours</v>
      </c>
      <c r="AB1753">
        <f>IF(Table1[[#This Row],[ResolutionHours]]="","",Table1[[#This Row],[ResolutionHours]]-Table1[[#This Row],[SLATargetHours]])</f>
        <v>-42.260000000000005</v>
      </c>
    </row>
    <row r="1754" spans="1:28" x14ac:dyDescent="0.25">
      <c r="A1754" t="s">
        <v>2872</v>
      </c>
      <c r="B1754" t="s">
        <v>2126</v>
      </c>
      <c r="C1754" s="1">
        <v>45714.542893518519</v>
      </c>
      <c r="D1754" t="s">
        <v>87</v>
      </c>
      <c r="E1754" t="s">
        <v>2127</v>
      </c>
      <c r="F1754" t="s">
        <v>72</v>
      </c>
      <c r="G1754" t="s">
        <v>2128</v>
      </c>
      <c r="H1754" t="s">
        <v>63</v>
      </c>
      <c r="I1754" t="s">
        <v>73</v>
      </c>
      <c r="J1754" t="s">
        <v>152</v>
      </c>
      <c r="K1754">
        <v>72</v>
      </c>
      <c r="L1754">
        <v>5.25</v>
      </c>
      <c r="N1754" s="1"/>
      <c r="O1754" t="s">
        <v>57</v>
      </c>
      <c r="P1754">
        <v>7378.97</v>
      </c>
      <c r="Q1754" t="s">
        <v>66</v>
      </c>
      <c r="R1754" t="s">
        <v>59</v>
      </c>
      <c r="S1754" t="s">
        <v>68</v>
      </c>
      <c r="T1754" t="s">
        <v>97</v>
      </c>
      <c r="U1754" t="s">
        <v>49</v>
      </c>
      <c r="V1754" t="s">
        <v>49</v>
      </c>
      <c r="W1754" t="s">
        <v>57</v>
      </c>
      <c r="X1754">
        <f>YEAR(Table1[[#This Row],[BookingDate]])</f>
        <v>2025</v>
      </c>
      <c r="Y1754" t="str">
        <f>TEXT(Table1[[#This Row],[BookingDate]],"mmm")</f>
        <v>Feb</v>
      </c>
      <c r="Z1754" t="str">
        <f>TEXT(Table1[[#This Row],[BookingDate]],"mmm-yyy")</f>
        <v>Feb-2025</v>
      </c>
      <c r="AA1754" t="str">
        <f>IF(Table1[[#This Row],[ResolutionHours]]="","Pending",IF(Table1[[#This Row],[ResolutionHours]]&lt;=4,"0-4 Hours",IF(Table1[[#This Row],[ResolutionHours]]&lt;=8,"5-8 Hours",IF(Table1[[#This Row],[ResolutionHours]]&lt;=24,"9-24 Hours",IF(Table1[[#This Row],[ResolutionHours]]&lt;=48,"25-48 Hours","48+ Hours")))))</f>
        <v>Pending</v>
      </c>
      <c r="AB1754" t="str">
        <f>IF(Table1[[#This Row],[ResolutionHours]]="","",Table1[[#This Row],[ResolutionHours]]-Table1[[#This Row],[SLATargetHours]])</f>
        <v/>
      </c>
    </row>
    <row r="1755" spans="1:28" x14ac:dyDescent="0.25">
      <c r="A1755" t="s">
        <v>2206</v>
      </c>
      <c r="B1755" t="s">
        <v>2126</v>
      </c>
      <c r="C1755" s="1">
        <v>45714.99287037037</v>
      </c>
      <c r="D1755" t="s">
        <v>36</v>
      </c>
      <c r="E1755" t="s">
        <v>2142</v>
      </c>
      <c r="F1755" t="s">
        <v>53</v>
      </c>
      <c r="G1755" t="s">
        <v>2128</v>
      </c>
      <c r="H1755" t="s">
        <v>40</v>
      </c>
      <c r="I1755" t="s">
        <v>46</v>
      </c>
      <c r="J1755" t="s">
        <v>56</v>
      </c>
      <c r="K1755">
        <v>48</v>
      </c>
      <c r="L1755">
        <v>1.05</v>
      </c>
      <c r="M1755">
        <v>15.95</v>
      </c>
      <c r="N1755" s="1">
        <v>45715.657347986111</v>
      </c>
      <c r="O1755" t="s">
        <v>43</v>
      </c>
      <c r="P1755">
        <v>15.95</v>
      </c>
      <c r="Q1755" t="s">
        <v>58</v>
      </c>
      <c r="R1755" t="s">
        <v>45</v>
      </c>
      <c r="S1755" t="s">
        <v>68</v>
      </c>
      <c r="T1755" t="s">
        <v>97</v>
      </c>
      <c r="U1755" t="s">
        <v>49</v>
      </c>
      <c r="V1755" t="s">
        <v>49</v>
      </c>
      <c r="W1755" t="s">
        <v>43</v>
      </c>
      <c r="X1755">
        <f>YEAR(Table1[[#This Row],[BookingDate]])</f>
        <v>2025</v>
      </c>
      <c r="Y1755" t="str">
        <f>TEXT(Table1[[#This Row],[BookingDate]],"mmm")</f>
        <v>Feb</v>
      </c>
      <c r="Z1755" t="str">
        <f>TEXT(Table1[[#This Row],[BookingDate]],"mmm-yyy")</f>
        <v>Feb-2025</v>
      </c>
      <c r="AA1755" t="str">
        <f>IF(Table1[[#This Row],[ResolutionHours]]="","Pending",IF(Table1[[#This Row],[ResolutionHours]]&lt;=4,"0-4 Hours",IF(Table1[[#This Row],[ResolutionHours]]&lt;=8,"5-8 Hours",IF(Table1[[#This Row],[ResolutionHours]]&lt;=24,"9-24 Hours",IF(Table1[[#This Row],[ResolutionHours]]&lt;=48,"25-48 Hours","48+ Hours")))))</f>
        <v>9-24 Hours</v>
      </c>
      <c r="AB1755">
        <f>IF(Table1[[#This Row],[ResolutionHours]]="","",Table1[[#This Row],[ResolutionHours]]-Table1[[#This Row],[SLATargetHours]])</f>
        <v>-32.049999999999997</v>
      </c>
    </row>
    <row r="1756" spans="1:28" x14ac:dyDescent="0.25">
      <c r="A1756" t="s">
        <v>342</v>
      </c>
      <c r="B1756" t="s">
        <v>35</v>
      </c>
      <c r="C1756" s="1">
        <v>45715.409490740742</v>
      </c>
      <c r="D1756" t="s">
        <v>104</v>
      </c>
      <c r="E1756" t="s">
        <v>77</v>
      </c>
      <c r="F1756" t="s">
        <v>90</v>
      </c>
      <c r="G1756" t="s">
        <v>39</v>
      </c>
      <c r="H1756" t="s">
        <v>40</v>
      </c>
      <c r="I1756" t="s">
        <v>41</v>
      </c>
      <c r="J1756" t="s">
        <v>42</v>
      </c>
      <c r="K1756">
        <v>8</v>
      </c>
      <c r="L1756">
        <v>0.93</v>
      </c>
      <c r="M1756">
        <v>7.37</v>
      </c>
      <c r="N1756" s="1">
        <v>45715.716486319441</v>
      </c>
      <c r="O1756" t="s">
        <v>43</v>
      </c>
      <c r="P1756">
        <v>7.37</v>
      </c>
      <c r="Q1756" t="s">
        <v>58</v>
      </c>
      <c r="R1756" t="s">
        <v>45</v>
      </c>
      <c r="S1756" t="s">
        <v>46</v>
      </c>
      <c r="T1756" t="s">
        <v>85</v>
      </c>
      <c r="U1756" t="s">
        <v>49</v>
      </c>
      <c r="V1756" t="s">
        <v>49</v>
      </c>
      <c r="W1756" t="s">
        <v>43</v>
      </c>
      <c r="X1756">
        <f>YEAR(Table1[[#This Row],[BookingDate]])</f>
        <v>2025</v>
      </c>
      <c r="Y1756" t="str">
        <f>TEXT(Table1[[#This Row],[BookingDate]],"mmm")</f>
        <v>Feb</v>
      </c>
      <c r="Z1756" t="str">
        <f>TEXT(Table1[[#This Row],[BookingDate]],"mmm-yyy")</f>
        <v>Feb-2025</v>
      </c>
      <c r="AA1756" t="str">
        <f>IF(Table1[[#This Row],[ResolutionHours]]="","Pending",IF(Table1[[#This Row],[ResolutionHours]]&lt;=4,"0-4 Hours",IF(Table1[[#This Row],[ResolutionHours]]&lt;=8,"5-8 Hours",IF(Table1[[#This Row],[ResolutionHours]]&lt;=24,"9-24 Hours",IF(Table1[[#This Row],[ResolutionHours]]&lt;=48,"25-48 Hours","48+ Hours")))))</f>
        <v>5-8 Hours</v>
      </c>
      <c r="AB1756">
        <f>IF(Table1[[#This Row],[ResolutionHours]]="","",Table1[[#This Row],[ResolutionHours]]-Table1[[#This Row],[SLATargetHours]])</f>
        <v>-0.62999999999999989</v>
      </c>
    </row>
    <row r="1757" spans="1:28" x14ac:dyDescent="0.25">
      <c r="A1757" t="s">
        <v>711</v>
      </c>
      <c r="B1757" t="s">
        <v>35</v>
      </c>
      <c r="C1757" s="1">
        <v>45715.515474537038</v>
      </c>
      <c r="D1757" t="s">
        <v>51</v>
      </c>
      <c r="E1757" t="s">
        <v>77</v>
      </c>
      <c r="F1757" t="s">
        <v>38</v>
      </c>
      <c r="G1757" t="s">
        <v>39</v>
      </c>
      <c r="H1757" t="s">
        <v>40</v>
      </c>
      <c r="I1757" t="s">
        <v>73</v>
      </c>
      <c r="J1757" t="s">
        <v>160</v>
      </c>
      <c r="K1757">
        <v>24</v>
      </c>
      <c r="L1757">
        <v>1.42</v>
      </c>
      <c r="M1757">
        <v>54.81</v>
      </c>
      <c r="N1757" s="1">
        <v>45717.79903869213</v>
      </c>
      <c r="O1757" t="s">
        <v>128</v>
      </c>
      <c r="P1757">
        <v>54.81</v>
      </c>
      <c r="Q1757" t="s">
        <v>58</v>
      </c>
      <c r="R1757" t="s">
        <v>114</v>
      </c>
      <c r="S1757" t="s">
        <v>60</v>
      </c>
      <c r="T1757" t="s">
        <v>61</v>
      </c>
      <c r="U1757" t="s">
        <v>49</v>
      </c>
      <c r="V1757" t="s">
        <v>49</v>
      </c>
      <c r="W1757" t="s">
        <v>128</v>
      </c>
      <c r="X1757">
        <f>YEAR(Table1[[#This Row],[BookingDate]])</f>
        <v>2025</v>
      </c>
      <c r="Y1757" t="str">
        <f>TEXT(Table1[[#This Row],[BookingDate]],"mmm")</f>
        <v>Feb</v>
      </c>
      <c r="Z1757" t="str">
        <f>TEXT(Table1[[#This Row],[BookingDate]],"mmm-yyy")</f>
        <v>Feb-2025</v>
      </c>
      <c r="AA1757" t="str">
        <f>IF(Table1[[#This Row],[ResolutionHours]]="","Pending",IF(Table1[[#This Row],[ResolutionHours]]&lt;=4,"0-4 Hours",IF(Table1[[#This Row],[ResolutionHours]]&lt;=8,"5-8 Hours",IF(Table1[[#This Row],[ResolutionHours]]&lt;=24,"9-24 Hours",IF(Table1[[#This Row],[ResolutionHours]]&lt;=48,"25-48 Hours","48+ Hours")))))</f>
        <v>48+ Hours</v>
      </c>
      <c r="AB1757">
        <f>IF(Table1[[#This Row],[ResolutionHours]]="","",Table1[[#This Row],[ResolutionHours]]-Table1[[#This Row],[SLATargetHours]])</f>
        <v>30.810000000000002</v>
      </c>
    </row>
    <row r="1758" spans="1:28" x14ac:dyDescent="0.25">
      <c r="A1758" t="s">
        <v>1559</v>
      </c>
      <c r="B1758" t="s">
        <v>1116</v>
      </c>
      <c r="C1758" s="1">
        <v>45715.806145833332</v>
      </c>
      <c r="D1758" t="s">
        <v>36</v>
      </c>
      <c r="E1758" t="s">
        <v>1131</v>
      </c>
      <c r="F1758" t="s">
        <v>126</v>
      </c>
      <c r="G1758" t="s">
        <v>1118</v>
      </c>
      <c r="H1758" t="s">
        <v>54</v>
      </c>
      <c r="I1758" t="s">
        <v>64</v>
      </c>
      <c r="J1758" t="s">
        <v>83</v>
      </c>
      <c r="K1758">
        <v>48</v>
      </c>
      <c r="L1758">
        <v>2.13</v>
      </c>
      <c r="N1758" s="1"/>
      <c r="O1758" t="s">
        <v>57</v>
      </c>
      <c r="P1758">
        <v>7348.65</v>
      </c>
      <c r="Q1758" t="s">
        <v>58</v>
      </c>
      <c r="R1758" t="s">
        <v>45</v>
      </c>
      <c r="S1758" t="s">
        <v>79</v>
      </c>
      <c r="T1758" t="s">
        <v>75</v>
      </c>
      <c r="U1758" t="s">
        <v>49</v>
      </c>
      <c r="V1758" t="s">
        <v>49</v>
      </c>
      <c r="W1758" t="s">
        <v>57</v>
      </c>
      <c r="X1758">
        <f>YEAR(Table1[[#This Row],[BookingDate]])</f>
        <v>2025</v>
      </c>
      <c r="Y1758" t="str">
        <f>TEXT(Table1[[#This Row],[BookingDate]],"mmm")</f>
        <v>Feb</v>
      </c>
      <c r="Z1758" t="str">
        <f>TEXT(Table1[[#This Row],[BookingDate]],"mmm-yyy")</f>
        <v>Feb-2025</v>
      </c>
      <c r="AA1758" t="str">
        <f>IF(Table1[[#This Row],[ResolutionHours]]="","Pending",IF(Table1[[#This Row],[ResolutionHours]]&lt;=4,"0-4 Hours",IF(Table1[[#This Row],[ResolutionHours]]&lt;=8,"5-8 Hours",IF(Table1[[#This Row],[ResolutionHours]]&lt;=24,"9-24 Hours",IF(Table1[[#This Row],[ResolutionHours]]&lt;=48,"25-48 Hours","48+ Hours")))))</f>
        <v>Pending</v>
      </c>
      <c r="AB1758" t="str">
        <f>IF(Table1[[#This Row],[ResolutionHours]]="","",Table1[[#This Row],[ResolutionHours]]-Table1[[#This Row],[SLATargetHours]])</f>
        <v/>
      </c>
    </row>
    <row r="1759" spans="1:28" x14ac:dyDescent="0.25">
      <c r="A1759" t="s">
        <v>1517</v>
      </c>
      <c r="B1759" t="s">
        <v>1116</v>
      </c>
      <c r="C1759" s="1">
        <v>45716.538564814808</v>
      </c>
      <c r="D1759" t="s">
        <v>51</v>
      </c>
      <c r="E1759" t="s">
        <v>1126</v>
      </c>
      <c r="F1759" t="s">
        <v>38</v>
      </c>
      <c r="G1759" t="s">
        <v>1118</v>
      </c>
      <c r="H1759" t="s">
        <v>40</v>
      </c>
      <c r="I1759" t="s">
        <v>82</v>
      </c>
      <c r="J1759" t="s">
        <v>42</v>
      </c>
      <c r="K1759">
        <v>24</v>
      </c>
      <c r="L1759">
        <v>1.24</v>
      </c>
      <c r="M1759">
        <v>19.54</v>
      </c>
      <c r="N1759" s="1">
        <v>45717.352901342587</v>
      </c>
      <c r="O1759" t="s">
        <v>43</v>
      </c>
      <c r="P1759">
        <v>19.54</v>
      </c>
      <c r="Q1759" t="s">
        <v>66</v>
      </c>
      <c r="R1759" t="s">
        <v>114</v>
      </c>
      <c r="S1759" t="s">
        <v>68</v>
      </c>
      <c r="T1759" t="s">
        <v>61</v>
      </c>
      <c r="U1759" t="s">
        <v>49</v>
      </c>
      <c r="V1759" t="s">
        <v>49</v>
      </c>
      <c r="W1759" t="s">
        <v>43</v>
      </c>
      <c r="X1759">
        <f>YEAR(Table1[[#This Row],[BookingDate]])</f>
        <v>2025</v>
      </c>
      <c r="Y1759" t="str">
        <f>TEXT(Table1[[#This Row],[BookingDate]],"mmm")</f>
        <v>Feb</v>
      </c>
      <c r="Z1759" t="str">
        <f>TEXT(Table1[[#This Row],[BookingDate]],"mmm-yyy")</f>
        <v>Feb-2025</v>
      </c>
      <c r="AA1759" t="str">
        <f>IF(Table1[[#This Row],[ResolutionHours]]="","Pending",IF(Table1[[#This Row],[ResolutionHours]]&lt;=4,"0-4 Hours",IF(Table1[[#This Row],[ResolutionHours]]&lt;=8,"5-8 Hours",IF(Table1[[#This Row],[ResolutionHours]]&lt;=24,"9-24 Hours",IF(Table1[[#This Row],[ResolutionHours]]&lt;=48,"25-48 Hours","48+ Hours")))))</f>
        <v>9-24 Hours</v>
      </c>
      <c r="AB1759">
        <f>IF(Table1[[#This Row],[ResolutionHours]]="","",Table1[[#This Row],[ResolutionHours]]-Table1[[#This Row],[SLATargetHours]])</f>
        <v>-4.4600000000000009</v>
      </c>
    </row>
    <row r="1760" spans="1:28" x14ac:dyDescent="0.25">
      <c r="A1760" t="s">
        <v>791</v>
      </c>
      <c r="B1760" t="s">
        <v>35</v>
      </c>
      <c r="C1760" s="1">
        <v>45716.558298611111</v>
      </c>
      <c r="D1760" t="s">
        <v>104</v>
      </c>
      <c r="E1760" t="s">
        <v>77</v>
      </c>
      <c r="F1760" t="s">
        <v>90</v>
      </c>
      <c r="G1760" t="s">
        <v>39</v>
      </c>
      <c r="H1760" t="s">
        <v>40</v>
      </c>
      <c r="I1760" t="s">
        <v>64</v>
      </c>
      <c r="J1760" t="s">
        <v>106</v>
      </c>
      <c r="K1760">
        <v>8</v>
      </c>
      <c r="L1760">
        <v>1</v>
      </c>
      <c r="M1760">
        <v>2.29</v>
      </c>
      <c r="N1760" s="1">
        <v>45716.653625300933</v>
      </c>
      <c r="O1760" t="s">
        <v>43</v>
      </c>
      <c r="P1760">
        <v>2.29</v>
      </c>
      <c r="Q1760" t="s">
        <v>58</v>
      </c>
      <c r="R1760" t="s">
        <v>59</v>
      </c>
      <c r="S1760" t="s">
        <v>79</v>
      </c>
      <c r="T1760" t="s">
        <v>100</v>
      </c>
      <c r="U1760" t="s">
        <v>49</v>
      </c>
      <c r="V1760" t="s">
        <v>49</v>
      </c>
      <c r="W1760" t="s">
        <v>43</v>
      </c>
      <c r="X1760">
        <f>YEAR(Table1[[#This Row],[BookingDate]])</f>
        <v>2025</v>
      </c>
      <c r="Y1760" t="str">
        <f>TEXT(Table1[[#This Row],[BookingDate]],"mmm")</f>
        <v>Feb</v>
      </c>
      <c r="Z1760" t="str">
        <f>TEXT(Table1[[#This Row],[BookingDate]],"mmm-yyy")</f>
        <v>Feb-2025</v>
      </c>
      <c r="AA1760" t="str">
        <f>IF(Table1[[#This Row],[ResolutionHours]]="","Pending",IF(Table1[[#This Row],[ResolutionHours]]&lt;=4,"0-4 Hours",IF(Table1[[#This Row],[ResolutionHours]]&lt;=8,"5-8 Hours",IF(Table1[[#This Row],[ResolutionHours]]&lt;=24,"9-24 Hours",IF(Table1[[#This Row],[ResolutionHours]]&lt;=48,"25-48 Hours","48+ Hours")))))</f>
        <v>0-4 Hours</v>
      </c>
      <c r="AB1760">
        <f>IF(Table1[[#This Row],[ResolutionHours]]="","",Table1[[#This Row],[ResolutionHours]]-Table1[[#This Row],[SLATargetHours]])</f>
        <v>-5.71</v>
      </c>
    </row>
    <row r="1761" spans="1:28" x14ac:dyDescent="0.25">
      <c r="A1761" t="s">
        <v>1542</v>
      </c>
      <c r="B1761" t="s">
        <v>1116</v>
      </c>
      <c r="C1761" s="1">
        <v>45716.680763888893</v>
      </c>
      <c r="D1761" t="s">
        <v>87</v>
      </c>
      <c r="E1761" t="s">
        <v>1126</v>
      </c>
      <c r="F1761" t="s">
        <v>38</v>
      </c>
      <c r="G1761" t="s">
        <v>1118</v>
      </c>
      <c r="H1761" t="s">
        <v>40</v>
      </c>
      <c r="I1761" t="s">
        <v>82</v>
      </c>
      <c r="J1761" t="s">
        <v>65</v>
      </c>
      <c r="K1761">
        <v>72</v>
      </c>
      <c r="L1761">
        <v>6.02</v>
      </c>
      <c r="M1761">
        <v>31.6</v>
      </c>
      <c r="N1761" s="1">
        <v>45717.997454305558</v>
      </c>
      <c r="O1761" t="s">
        <v>43</v>
      </c>
      <c r="P1761">
        <v>31.6</v>
      </c>
      <c r="Q1761" t="s">
        <v>58</v>
      </c>
      <c r="R1761" t="s">
        <v>114</v>
      </c>
      <c r="S1761" t="s">
        <v>60</v>
      </c>
      <c r="T1761" t="s">
        <v>69</v>
      </c>
      <c r="U1761" t="s">
        <v>49</v>
      </c>
      <c r="V1761" t="s">
        <v>49</v>
      </c>
      <c r="W1761" t="s">
        <v>43</v>
      </c>
      <c r="X1761">
        <f>YEAR(Table1[[#This Row],[BookingDate]])</f>
        <v>2025</v>
      </c>
      <c r="Y1761" t="str">
        <f>TEXT(Table1[[#This Row],[BookingDate]],"mmm")</f>
        <v>Feb</v>
      </c>
      <c r="Z1761" t="str">
        <f>TEXT(Table1[[#This Row],[BookingDate]],"mmm-yyy")</f>
        <v>Feb-2025</v>
      </c>
      <c r="AA1761" t="str">
        <f>IF(Table1[[#This Row],[ResolutionHours]]="","Pending",IF(Table1[[#This Row],[ResolutionHours]]&lt;=4,"0-4 Hours",IF(Table1[[#This Row],[ResolutionHours]]&lt;=8,"5-8 Hours",IF(Table1[[#This Row],[ResolutionHours]]&lt;=24,"9-24 Hours",IF(Table1[[#This Row],[ResolutionHours]]&lt;=48,"25-48 Hours","48+ Hours")))))</f>
        <v>25-48 Hours</v>
      </c>
      <c r="AB1761">
        <f>IF(Table1[[#This Row],[ResolutionHours]]="","",Table1[[#This Row],[ResolutionHours]]-Table1[[#This Row],[SLATargetHours]])</f>
        <v>-40.4</v>
      </c>
    </row>
    <row r="1762" spans="1:28" x14ac:dyDescent="0.25">
      <c r="A1762" t="s">
        <v>2416</v>
      </c>
      <c r="B1762" t="s">
        <v>2126</v>
      </c>
      <c r="C1762" s="1">
        <v>45716.745740740742</v>
      </c>
      <c r="D1762" t="s">
        <v>87</v>
      </c>
      <c r="E1762" t="s">
        <v>2163</v>
      </c>
      <c r="F1762" t="s">
        <v>130</v>
      </c>
      <c r="G1762" t="s">
        <v>2128</v>
      </c>
      <c r="H1762" t="s">
        <v>136</v>
      </c>
      <c r="I1762" t="s">
        <v>64</v>
      </c>
      <c r="J1762" t="s">
        <v>152</v>
      </c>
      <c r="K1762">
        <v>72</v>
      </c>
      <c r="L1762">
        <v>6.78</v>
      </c>
      <c r="N1762" s="1"/>
      <c r="O1762" t="s">
        <v>57</v>
      </c>
      <c r="P1762">
        <v>7326.1</v>
      </c>
      <c r="Q1762" t="s">
        <v>44</v>
      </c>
      <c r="R1762" t="s">
        <v>45</v>
      </c>
      <c r="S1762" t="s">
        <v>96</v>
      </c>
      <c r="T1762" t="s">
        <v>97</v>
      </c>
      <c r="U1762" t="s">
        <v>49</v>
      </c>
      <c r="V1762" t="s">
        <v>49</v>
      </c>
      <c r="W1762" t="s">
        <v>57</v>
      </c>
      <c r="X1762">
        <f>YEAR(Table1[[#This Row],[BookingDate]])</f>
        <v>2025</v>
      </c>
      <c r="Y1762" t="str">
        <f>TEXT(Table1[[#This Row],[BookingDate]],"mmm")</f>
        <v>Feb</v>
      </c>
      <c r="Z1762" t="str">
        <f>TEXT(Table1[[#This Row],[BookingDate]],"mmm-yyy")</f>
        <v>Feb-2025</v>
      </c>
      <c r="AA1762" t="str">
        <f>IF(Table1[[#This Row],[ResolutionHours]]="","Pending",IF(Table1[[#This Row],[ResolutionHours]]&lt;=4,"0-4 Hours",IF(Table1[[#This Row],[ResolutionHours]]&lt;=8,"5-8 Hours",IF(Table1[[#This Row],[ResolutionHours]]&lt;=24,"9-24 Hours",IF(Table1[[#This Row],[ResolutionHours]]&lt;=48,"25-48 Hours","48+ Hours")))))</f>
        <v>Pending</v>
      </c>
      <c r="AB1762" t="str">
        <f>IF(Table1[[#This Row],[ResolutionHours]]="","",Table1[[#This Row],[ResolutionHours]]-Table1[[#This Row],[SLATargetHours]])</f>
        <v/>
      </c>
    </row>
    <row r="1763" spans="1:28" x14ac:dyDescent="0.25">
      <c r="A1763" t="s">
        <v>380</v>
      </c>
      <c r="B1763" t="s">
        <v>35</v>
      </c>
      <c r="C1763" s="1">
        <v>45716.755682870367</v>
      </c>
      <c r="D1763" t="s">
        <v>87</v>
      </c>
      <c r="E1763" t="s">
        <v>77</v>
      </c>
      <c r="F1763" t="s">
        <v>53</v>
      </c>
      <c r="G1763" t="s">
        <v>39</v>
      </c>
      <c r="H1763" t="s">
        <v>40</v>
      </c>
      <c r="I1763" t="s">
        <v>46</v>
      </c>
      <c r="J1763" t="s">
        <v>134</v>
      </c>
      <c r="K1763">
        <v>72</v>
      </c>
      <c r="L1763">
        <v>11.42</v>
      </c>
      <c r="M1763">
        <v>51.55</v>
      </c>
      <c r="N1763" s="1">
        <v>45718.903531458331</v>
      </c>
      <c r="O1763" t="s">
        <v>43</v>
      </c>
      <c r="P1763">
        <v>51.55</v>
      </c>
      <c r="Q1763" t="s">
        <v>58</v>
      </c>
      <c r="R1763" t="s">
        <v>59</v>
      </c>
      <c r="S1763" t="s">
        <v>96</v>
      </c>
      <c r="T1763" t="s">
        <v>100</v>
      </c>
      <c r="U1763" t="s">
        <v>49</v>
      </c>
      <c r="V1763" t="s">
        <v>49</v>
      </c>
      <c r="W1763" t="s">
        <v>43</v>
      </c>
      <c r="X1763">
        <f>YEAR(Table1[[#This Row],[BookingDate]])</f>
        <v>2025</v>
      </c>
      <c r="Y1763" t="str">
        <f>TEXT(Table1[[#This Row],[BookingDate]],"mmm")</f>
        <v>Feb</v>
      </c>
      <c r="Z1763" t="str">
        <f>TEXT(Table1[[#This Row],[BookingDate]],"mmm-yyy")</f>
        <v>Feb-2025</v>
      </c>
      <c r="AA1763" t="str">
        <f>IF(Table1[[#This Row],[ResolutionHours]]="","Pending",IF(Table1[[#This Row],[ResolutionHours]]&lt;=4,"0-4 Hours",IF(Table1[[#This Row],[ResolutionHours]]&lt;=8,"5-8 Hours",IF(Table1[[#This Row],[ResolutionHours]]&lt;=24,"9-24 Hours",IF(Table1[[#This Row],[ResolutionHours]]&lt;=48,"25-48 Hours","48+ Hours")))))</f>
        <v>48+ Hours</v>
      </c>
      <c r="AB1763">
        <f>IF(Table1[[#This Row],[ResolutionHours]]="","",Table1[[#This Row],[ResolutionHours]]-Table1[[#This Row],[SLATargetHours]])</f>
        <v>-20.450000000000003</v>
      </c>
    </row>
    <row r="1764" spans="1:28" x14ac:dyDescent="0.25">
      <c r="A1764" t="s">
        <v>538</v>
      </c>
      <c r="B1764" t="s">
        <v>35</v>
      </c>
      <c r="C1764" s="1">
        <v>45716.796226851853</v>
      </c>
      <c r="D1764" t="s">
        <v>87</v>
      </c>
      <c r="E1764" t="s">
        <v>102</v>
      </c>
      <c r="F1764" t="s">
        <v>53</v>
      </c>
      <c r="G1764" t="s">
        <v>39</v>
      </c>
      <c r="H1764" t="s">
        <v>109</v>
      </c>
      <c r="I1764" t="s">
        <v>82</v>
      </c>
      <c r="J1764" t="s">
        <v>74</v>
      </c>
      <c r="K1764">
        <v>72</v>
      </c>
      <c r="L1764">
        <v>13.18</v>
      </c>
      <c r="M1764">
        <v>46.81</v>
      </c>
      <c r="N1764" s="1">
        <v>45718.746477395827</v>
      </c>
      <c r="O1764" t="s">
        <v>43</v>
      </c>
      <c r="P1764">
        <v>46.81</v>
      </c>
      <c r="Q1764" t="s">
        <v>44</v>
      </c>
      <c r="R1764" t="s">
        <v>45</v>
      </c>
      <c r="S1764" t="s">
        <v>60</v>
      </c>
      <c r="T1764" t="s">
        <v>85</v>
      </c>
      <c r="U1764" t="s">
        <v>49</v>
      </c>
      <c r="V1764" t="s">
        <v>49</v>
      </c>
      <c r="W1764" t="s">
        <v>43</v>
      </c>
      <c r="X1764">
        <f>YEAR(Table1[[#This Row],[BookingDate]])</f>
        <v>2025</v>
      </c>
      <c r="Y1764" t="str">
        <f>TEXT(Table1[[#This Row],[BookingDate]],"mmm")</f>
        <v>Feb</v>
      </c>
      <c r="Z1764" t="str">
        <f>TEXT(Table1[[#This Row],[BookingDate]],"mmm-yyy")</f>
        <v>Feb-2025</v>
      </c>
      <c r="AA1764" t="str">
        <f>IF(Table1[[#This Row],[ResolutionHours]]="","Pending",IF(Table1[[#This Row],[ResolutionHours]]&lt;=4,"0-4 Hours",IF(Table1[[#This Row],[ResolutionHours]]&lt;=8,"5-8 Hours",IF(Table1[[#This Row],[ResolutionHours]]&lt;=24,"9-24 Hours",IF(Table1[[#This Row],[ResolutionHours]]&lt;=48,"25-48 Hours","48+ Hours")))))</f>
        <v>25-48 Hours</v>
      </c>
      <c r="AB1764">
        <f>IF(Table1[[#This Row],[ResolutionHours]]="","",Table1[[#This Row],[ResolutionHours]]-Table1[[#This Row],[SLATargetHours]])</f>
        <v>-25.189999999999998</v>
      </c>
    </row>
    <row r="1765" spans="1:28" x14ac:dyDescent="0.25">
      <c r="A1765" t="s">
        <v>2137</v>
      </c>
      <c r="B1765" t="s">
        <v>2126</v>
      </c>
      <c r="C1765" s="1">
        <v>45717.601770833331</v>
      </c>
      <c r="D1765" t="s">
        <v>36</v>
      </c>
      <c r="E1765" t="s">
        <v>2138</v>
      </c>
      <c r="F1765" t="s">
        <v>53</v>
      </c>
      <c r="G1765" t="s">
        <v>2128</v>
      </c>
      <c r="H1765" t="s">
        <v>136</v>
      </c>
      <c r="I1765" t="s">
        <v>41</v>
      </c>
      <c r="J1765" t="s">
        <v>157</v>
      </c>
      <c r="K1765">
        <v>48</v>
      </c>
      <c r="L1765">
        <v>1.1599999999999999</v>
      </c>
      <c r="N1765" s="1"/>
      <c r="O1765" t="s">
        <v>57</v>
      </c>
      <c r="P1765">
        <v>7305.56</v>
      </c>
      <c r="Q1765" t="s">
        <v>66</v>
      </c>
      <c r="R1765" t="s">
        <v>92</v>
      </c>
      <c r="S1765" t="s">
        <v>46</v>
      </c>
      <c r="T1765" t="s">
        <v>93</v>
      </c>
      <c r="U1765" t="s">
        <v>49</v>
      </c>
      <c r="V1765" t="s">
        <v>49</v>
      </c>
      <c r="W1765" t="s">
        <v>57</v>
      </c>
      <c r="X1765">
        <f>YEAR(Table1[[#This Row],[BookingDate]])</f>
        <v>2025</v>
      </c>
      <c r="Y1765" t="str">
        <f>TEXT(Table1[[#This Row],[BookingDate]],"mmm")</f>
        <v>Mar</v>
      </c>
      <c r="Z1765" t="str">
        <f>TEXT(Table1[[#This Row],[BookingDate]],"mmm-yyy")</f>
        <v>Mar-2025</v>
      </c>
      <c r="AA1765" t="str">
        <f>IF(Table1[[#This Row],[ResolutionHours]]="","Pending",IF(Table1[[#This Row],[ResolutionHours]]&lt;=4,"0-4 Hours",IF(Table1[[#This Row],[ResolutionHours]]&lt;=8,"5-8 Hours",IF(Table1[[#This Row],[ResolutionHours]]&lt;=24,"9-24 Hours",IF(Table1[[#This Row],[ResolutionHours]]&lt;=48,"25-48 Hours","48+ Hours")))))</f>
        <v>Pending</v>
      </c>
      <c r="AB1765" t="str">
        <f>IF(Table1[[#This Row],[ResolutionHours]]="","",Table1[[#This Row],[ResolutionHours]]-Table1[[#This Row],[SLATargetHours]])</f>
        <v/>
      </c>
    </row>
    <row r="1766" spans="1:28" x14ac:dyDescent="0.25">
      <c r="A1766" t="s">
        <v>1988</v>
      </c>
      <c r="B1766" t="s">
        <v>1116</v>
      </c>
      <c r="C1766" s="1">
        <v>45718.601793981477</v>
      </c>
      <c r="D1766" t="s">
        <v>36</v>
      </c>
      <c r="E1766" t="s">
        <v>1131</v>
      </c>
      <c r="F1766" t="s">
        <v>72</v>
      </c>
      <c r="G1766" t="s">
        <v>1118</v>
      </c>
      <c r="H1766" t="s">
        <v>40</v>
      </c>
      <c r="I1766" t="s">
        <v>82</v>
      </c>
      <c r="J1766" t="s">
        <v>160</v>
      </c>
      <c r="K1766">
        <v>48</v>
      </c>
      <c r="L1766">
        <v>3.86</v>
      </c>
      <c r="M1766">
        <v>37.14</v>
      </c>
      <c r="N1766" s="1">
        <v>45720.149479907413</v>
      </c>
      <c r="O1766" t="s">
        <v>43</v>
      </c>
      <c r="P1766">
        <v>37.14</v>
      </c>
      <c r="Q1766" t="s">
        <v>44</v>
      </c>
      <c r="R1766" t="s">
        <v>45</v>
      </c>
      <c r="S1766" t="s">
        <v>79</v>
      </c>
      <c r="T1766" t="s">
        <v>75</v>
      </c>
      <c r="U1766" t="s">
        <v>49</v>
      </c>
      <c r="V1766" t="s">
        <v>49</v>
      </c>
      <c r="W1766" t="s">
        <v>43</v>
      </c>
      <c r="X1766">
        <f>YEAR(Table1[[#This Row],[BookingDate]])</f>
        <v>2025</v>
      </c>
      <c r="Y1766" t="str">
        <f>TEXT(Table1[[#This Row],[BookingDate]],"mmm")</f>
        <v>Mar</v>
      </c>
      <c r="Z1766" t="str">
        <f>TEXT(Table1[[#This Row],[BookingDate]],"mmm-yyy")</f>
        <v>Mar-2025</v>
      </c>
      <c r="AA1766" t="str">
        <f>IF(Table1[[#This Row],[ResolutionHours]]="","Pending",IF(Table1[[#This Row],[ResolutionHours]]&lt;=4,"0-4 Hours",IF(Table1[[#This Row],[ResolutionHours]]&lt;=8,"5-8 Hours",IF(Table1[[#This Row],[ResolutionHours]]&lt;=24,"9-24 Hours",IF(Table1[[#This Row],[ResolutionHours]]&lt;=48,"25-48 Hours","48+ Hours")))))</f>
        <v>25-48 Hours</v>
      </c>
      <c r="AB1766">
        <f>IF(Table1[[#This Row],[ResolutionHours]]="","",Table1[[#This Row],[ResolutionHours]]-Table1[[#This Row],[SLATargetHours]])</f>
        <v>-10.86</v>
      </c>
    </row>
    <row r="1767" spans="1:28" x14ac:dyDescent="0.25">
      <c r="A1767" t="s">
        <v>1306</v>
      </c>
      <c r="B1767" t="s">
        <v>1116</v>
      </c>
      <c r="C1767" s="1">
        <v>45718.773506944453</v>
      </c>
      <c r="D1767" t="s">
        <v>51</v>
      </c>
      <c r="E1767" t="s">
        <v>1117</v>
      </c>
      <c r="F1767" t="s">
        <v>53</v>
      </c>
      <c r="G1767" t="s">
        <v>1118</v>
      </c>
      <c r="H1767" t="s">
        <v>136</v>
      </c>
      <c r="I1767" t="s">
        <v>82</v>
      </c>
      <c r="J1767" t="s">
        <v>74</v>
      </c>
      <c r="K1767">
        <v>24</v>
      </c>
      <c r="L1767">
        <v>0.79</v>
      </c>
      <c r="N1767" s="1"/>
      <c r="O1767" t="s">
        <v>57</v>
      </c>
      <c r="P1767">
        <v>7277.44</v>
      </c>
      <c r="Q1767" t="s">
        <v>44</v>
      </c>
      <c r="R1767" t="s">
        <v>67</v>
      </c>
      <c r="S1767" t="s">
        <v>96</v>
      </c>
      <c r="T1767" t="s">
        <v>75</v>
      </c>
      <c r="U1767" t="s">
        <v>49</v>
      </c>
      <c r="V1767" t="s">
        <v>49</v>
      </c>
      <c r="W1767" t="s">
        <v>57</v>
      </c>
      <c r="X1767">
        <f>YEAR(Table1[[#This Row],[BookingDate]])</f>
        <v>2025</v>
      </c>
      <c r="Y1767" t="str">
        <f>TEXT(Table1[[#This Row],[BookingDate]],"mmm")</f>
        <v>Mar</v>
      </c>
      <c r="Z1767" t="str">
        <f>TEXT(Table1[[#This Row],[BookingDate]],"mmm-yyy")</f>
        <v>Mar-2025</v>
      </c>
      <c r="AA1767" t="str">
        <f>IF(Table1[[#This Row],[ResolutionHours]]="","Pending",IF(Table1[[#This Row],[ResolutionHours]]&lt;=4,"0-4 Hours",IF(Table1[[#This Row],[ResolutionHours]]&lt;=8,"5-8 Hours",IF(Table1[[#This Row],[ResolutionHours]]&lt;=24,"9-24 Hours",IF(Table1[[#This Row],[ResolutionHours]]&lt;=48,"25-48 Hours","48+ Hours")))))</f>
        <v>Pending</v>
      </c>
      <c r="AB1767" t="str">
        <f>IF(Table1[[#This Row],[ResolutionHours]]="","",Table1[[#This Row],[ResolutionHours]]-Table1[[#This Row],[SLATargetHours]])</f>
        <v/>
      </c>
    </row>
    <row r="1768" spans="1:28" x14ac:dyDescent="0.25">
      <c r="A1768" t="s">
        <v>1302</v>
      </c>
      <c r="B1768" t="s">
        <v>1116</v>
      </c>
      <c r="C1768" s="1">
        <v>45718.915370370371</v>
      </c>
      <c r="D1768" t="s">
        <v>87</v>
      </c>
      <c r="E1768" t="s">
        <v>1126</v>
      </c>
      <c r="F1768" t="s">
        <v>126</v>
      </c>
      <c r="G1768" t="s">
        <v>1118</v>
      </c>
      <c r="H1768" t="s">
        <v>40</v>
      </c>
      <c r="I1768" t="s">
        <v>46</v>
      </c>
      <c r="J1768" t="s">
        <v>78</v>
      </c>
      <c r="K1768">
        <v>72</v>
      </c>
      <c r="L1768">
        <v>9.67</v>
      </c>
      <c r="M1768">
        <v>67.22</v>
      </c>
      <c r="N1768" s="1">
        <v>45721.716117361109</v>
      </c>
      <c r="O1768" t="s">
        <v>43</v>
      </c>
      <c r="P1768">
        <v>67.22</v>
      </c>
      <c r="Q1768" t="s">
        <v>58</v>
      </c>
      <c r="R1768" t="s">
        <v>114</v>
      </c>
      <c r="S1768" t="s">
        <v>60</v>
      </c>
      <c r="T1768" t="s">
        <v>100</v>
      </c>
      <c r="U1768" t="s">
        <v>49</v>
      </c>
      <c r="V1768" t="s">
        <v>49</v>
      </c>
      <c r="W1768" t="s">
        <v>43</v>
      </c>
      <c r="X1768">
        <f>YEAR(Table1[[#This Row],[BookingDate]])</f>
        <v>2025</v>
      </c>
      <c r="Y1768" t="str">
        <f>TEXT(Table1[[#This Row],[BookingDate]],"mmm")</f>
        <v>Mar</v>
      </c>
      <c r="Z1768" t="str">
        <f>TEXT(Table1[[#This Row],[BookingDate]],"mmm-yyy")</f>
        <v>Mar-2025</v>
      </c>
      <c r="AA1768" t="str">
        <f>IF(Table1[[#This Row],[ResolutionHours]]="","Pending",IF(Table1[[#This Row],[ResolutionHours]]&lt;=4,"0-4 Hours",IF(Table1[[#This Row],[ResolutionHours]]&lt;=8,"5-8 Hours",IF(Table1[[#This Row],[ResolutionHours]]&lt;=24,"9-24 Hours",IF(Table1[[#This Row],[ResolutionHours]]&lt;=48,"25-48 Hours","48+ Hours")))))</f>
        <v>48+ Hours</v>
      </c>
      <c r="AB1768">
        <f>IF(Table1[[#This Row],[ResolutionHours]]="","",Table1[[#This Row],[ResolutionHours]]-Table1[[#This Row],[SLATargetHours]])</f>
        <v>-4.7800000000000011</v>
      </c>
    </row>
    <row r="1769" spans="1:28" x14ac:dyDescent="0.25">
      <c r="A1769" t="s">
        <v>356</v>
      </c>
      <c r="B1769" t="s">
        <v>35</v>
      </c>
      <c r="C1769" s="1">
        <v>45718.975601851853</v>
      </c>
      <c r="D1769" t="s">
        <v>87</v>
      </c>
      <c r="E1769" t="s">
        <v>102</v>
      </c>
      <c r="F1769" t="s">
        <v>53</v>
      </c>
      <c r="G1769" t="s">
        <v>39</v>
      </c>
      <c r="H1769" t="s">
        <v>40</v>
      </c>
      <c r="I1769" t="s">
        <v>73</v>
      </c>
      <c r="J1769" t="s">
        <v>83</v>
      </c>
      <c r="K1769">
        <v>72</v>
      </c>
      <c r="L1769">
        <v>5.07</v>
      </c>
      <c r="M1769">
        <v>44.87</v>
      </c>
      <c r="N1769" s="1">
        <v>45720.845070636577</v>
      </c>
      <c r="O1769" t="s">
        <v>43</v>
      </c>
      <c r="P1769">
        <v>44.87</v>
      </c>
      <c r="Q1769" t="s">
        <v>66</v>
      </c>
      <c r="R1769" t="s">
        <v>67</v>
      </c>
      <c r="S1769" t="s">
        <v>68</v>
      </c>
      <c r="T1769" t="s">
        <v>121</v>
      </c>
      <c r="U1769" t="s">
        <v>49</v>
      </c>
      <c r="V1769" t="s">
        <v>49</v>
      </c>
      <c r="W1769" t="s">
        <v>43</v>
      </c>
      <c r="X1769">
        <f>YEAR(Table1[[#This Row],[BookingDate]])</f>
        <v>2025</v>
      </c>
      <c r="Y1769" t="str">
        <f>TEXT(Table1[[#This Row],[BookingDate]],"mmm")</f>
        <v>Mar</v>
      </c>
      <c r="Z1769" t="str">
        <f>TEXT(Table1[[#This Row],[BookingDate]],"mmm-yyy")</f>
        <v>Mar-2025</v>
      </c>
      <c r="AA1769" t="str">
        <f>IF(Table1[[#This Row],[ResolutionHours]]="","Pending",IF(Table1[[#This Row],[ResolutionHours]]&lt;=4,"0-4 Hours",IF(Table1[[#This Row],[ResolutionHours]]&lt;=8,"5-8 Hours",IF(Table1[[#This Row],[ResolutionHours]]&lt;=24,"9-24 Hours",IF(Table1[[#This Row],[ResolutionHours]]&lt;=48,"25-48 Hours","48+ Hours")))))</f>
        <v>25-48 Hours</v>
      </c>
      <c r="AB1769">
        <f>IF(Table1[[#This Row],[ResolutionHours]]="","",Table1[[#This Row],[ResolutionHours]]-Table1[[#This Row],[SLATargetHours]])</f>
        <v>-27.130000000000003</v>
      </c>
    </row>
    <row r="1770" spans="1:28" x14ac:dyDescent="0.25">
      <c r="A1770" t="s">
        <v>1620</v>
      </c>
      <c r="B1770" t="s">
        <v>1116</v>
      </c>
      <c r="C1770" s="1">
        <v>45719.046724537038</v>
      </c>
      <c r="D1770" t="s">
        <v>51</v>
      </c>
      <c r="E1770" t="s">
        <v>1131</v>
      </c>
      <c r="F1770" t="s">
        <v>38</v>
      </c>
      <c r="G1770" t="s">
        <v>1118</v>
      </c>
      <c r="H1770" t="s">
        <v>54</v>
      </c>
      <c r="I1770" t="s">
        <v>46</v>
      </c>
      <c r="J1770" t="s">
        <v>110</v>
      </c>
      <c r="K1770">
        <v>24</v>
      </c>
      <c r="L1770">
        <v>3.74</v>
      </c>
      <c r="N1770" s="1"/>
      <c r="O1770" t="s">
        <v>57</v>
      </c>
      <c r="P1770">
        <v>7270.88</v>
      </c>
      <c r="Q1770" t="s">
        <v>66</v>
      </c>
      <c r="R1770" t="s">
        <v>59</v>
      </c>
      <c r="S1770" t="s">
        <v>46</v>
      </c>
      <c r="T1770" t="s">
        <v>75</v>
      </c>
      <c r="U1770" t="s">
        <v>49</v>
      </c>
      <c r="V1770" t="s">
        <v>49</v>
      </c>
      <c r="W1770" t="s">
        <v>57</v>
      </c>
      <c r="X1770">
        <f>YEAR(Table1[[#This Row],[BookingDate]])</f>
        <v>2025</v>
      </c>
      <c r="Y1770" t="str">
        <f>TEXT(Table1[[#This Row],[BookingDate]],"mmm")</f>
        <v>Mar</v>
      </c>
      <c r="Z1770" t="str">
        <f>TEXT(Table1[[#This Row],[BookingDate]],"mmm-yyy")</f>
        <v>Mar-2025</v>
      </c>
      <c r="AA1770" t="str">
        <f>IF(Table1[[#This Row],[ResolutionHours]]="","Pending",IF(Table1[[#This Row],[ResolutionHours]]&lt;=4,"0-4 Hours",IF(Table1[[#This Row],[ResolutionHours]]&lt;=8,"5-8 Hours",IF(Table1[[#This Row],[ResolutionHours]]&lt;=24,"9-24 Hours",IF(Table1[[#This Row],[ResolutionHours]]&lt;=48,"25-48 Hours","48+ Hours")))))</f>
        <v>Pending</v>
      </c>
      <c r="AB1770" t="str">
        <f>IF(Table1[[#This Row],[ResolutionHours]]="","",Table1[[#This Row],[ResolutionHours]]-Table1[[#This Row],[SLATargetHours]])</f>
        <v/>
      </c>
    </row>
    <row r="1771" spans="1:28" x14ac:dyDescent="0.25">
      <c r="A1771" t="s">
        <v>2742</v>
      </c>
      <c r="B1771" t="s">
        <v>2126</v>
      </c>
      <c r="C1771" s="1">
        <v>45719.383310185192</v>
      </c>
      <c r="D1771" t="s">
        <v>36</v>
      </c>
      <c r="E1771" t="s">
        <v>2136</v>
      </c>
      <c r="F1771" t="s">
        <v>53</v>
      </c>
      <c r="G1771" t="s">
        <v>2128</v>
      </c>
      <c r="H1771" t="s">
        <v>54</v>
      </c>
      <c r="I1771" t="s">
        <v>64</v>
      </c>
      <c r="J1771" t="s">
        <v>56</v>
      </c>
      <c r="K1771">
        <v>48</v>
      </c>
      <c r="L1771">
        <v>7.27</v>
      </c>
      <c r="N1771" s="1"/>
      <c r="O1771" t="s">
        <v>57</v>
      </c>
      <c r="P1771">
        <v>7262.8</v>
      </c>
      <c r="Q1771" t="s">
        <v>66</v>
      </c>
      <c r="R1771" t="s">
        <v>114</v>
      </c>
      <c r="S1771" t="s">
        <v>68</v>
      </c>
      <c r="T1771" t="s">
        <v>47</v>
      </c>
      <c r="U1771" t="s">
        <v>49</v>
      </c>
      <c r="V1771" t="s">
        <v>49</v>
      </c>
      <c r="W1771" t="s">
        <v>57</v>
      </c>
      <c r="X1771">
        <f>YEAR(Table1[[#This Row],[BookingDate]])</f>
        <v>2025</v>
      </c>
      <c r="Y1771" t="str">
        <f>TEXT(Table1[[#This Row],[BookingDate]],"mmm")</f>
        <v>Mar</v>
      </c>
      <c r="Z1771" t="str">
        <f>TEXT(Table1[[#This Row],[BookingDate]],"mmm-yyy")</f>
        <v>Mar-2025</v>
      </c>
      <c r="AA1771" t="str">
        <f>IF(Table1[[#This Row],[ResolutionHours]]="","Pending",IF(Table1[[#This Row],[ResolutionHours]]&lt;=4,"0-4 Hours",IF(Table1[[#This Row],[ResolutionHours]]&lt;=8,"5-8 Hours",IF(Table1[[#This Row],[ResolutionHours]]&lt;=24,"9-24 Hours",IF(Table1[[#This Row],[ResolutionHours]]&lt;=48,"25-48 Hours","48+ Hours")))))</f>
        <v>Pending</v>
      </c>
      <c r="AB1771" t="str">
        <f>IF(Table1[[#This Row],[ResolutionHours]]="","",Table1[[#This Row],[ResolutionHours]]-Table1[[#This Row],[SLATargetHours]])</f>
        <v/>
      </c>
    </row>
    <row r="1772" spans="1:28" x14ac:dyDescent="0.25">
      <c r="A1772" t="s">
        <v>1850</v>
      </c>
      <c r="B1772" t="s">
        <v>1116</v>
      </c>
      <c r="C1772" s="1">
        <v>45719.420601851853</v>
      </c>
      <c r="D1772" t="s">
        <v>87</v>
      </c>
      <c r="E1772" t="s">
        <v>1129</v>
      </c>
      <c r="F1772" t="s">
        <v>72</v>
      </c>
      <c r="G1772" t="s">
        <v>1118</v>
      </c>
      <c r="H1772" t="s">
        <v>54</v>
      </c>
      <c r="I1772" t="s">
        <v>64</v>
      </c>
      <c r="J1772" t="s">
        <v>106</v>
      </c>
      <c r="K1772">
        <v>72</v>
      </c>
      <c r="L1772">
        <v>1.56</v>
      </c>
      <c r="N1772" s="1"/>
      <c r="O1772" t="s">
        <v>57</v>
      </c>
      <c r="P1772">
        <v>7261.91</v>
      </c>
      <c r="Q1772" t="s">
        <v>66</v>
      </c>
      <c r="R1772" t="s">
        <v>67</v>
      </c>
      <c r="S1772" t="s">
        <v>96</v>
      </c>
      <c r="T1772" t="s">
        <v>100</v>
      </c>
      <c r="U1772" t="s">
        <v>49</v>
      </c>
      <c r="V1772" t="s">
        <v>49</v>
      </c>
      <c r="W1772" t="s">
        <v>57</v>
      </c>
      <c r="X1772">
        <f>YEAR(Table1[[#This Row],[BookingDate]])</f>
        <v>2025</v>
      </c>
      <c r="Y1772" t="str">
        <f>TEXT(Table1[[#This Row],[BookingDate]],"mmm")</f>
        <v>Mar</v>
      </c>
      <c r="Z1772" t="str">
        <f>TEXT(Table1[[#This Row],[BookingDate]],"mmm-yyy")</f>
        <v>Mar-2025</v>
      </c>
      <c r="AA1772" t="str">
        <f>IF(Table1[[#This Row],[ResolutionHours]]="","Pending",IF(Table1[[#This Row],[ResolutionHours]]&lt;=4,"0-4 Hours",IF(Table1[[#This Row],[ResolutionHours]]&lt;=8,"5-8 Hours",IF(Table1[[#This Row],[ResolutionHours]]&lt;=24,"9-24 Hours",IF(Table1[[#This Row],[ResolutionHours]]&lt;=48,"25-48 Hours","48+ Hours")))))</f>
        <v>Pending</v>
      </c>
      <c r="AB1772" t="str">
        <f>IF(Table1[[#This Row],[ResolutionHours]]="","",Table1[[#This Row],[ResolutionHours]]-Table1[[#This Row],[SLATargetHours]])</f>
        <v/>
      </c>
    </row>
    <row r="1773" spans="1:28" x14ac:dyDescent="0.25">
      <c r="A1773" t="s">
        <v>2390</v>
      </c>
      <c r="B1773" t="s">
        <v>2126</v>
      </c>
      <c r="C1773" s="1">
        <v>45719.598009259258</v>
      </c>
      <c r="D1773" t="s">
        <v>51</v>
      </c>
      <c r="E1773" t="s">
        <v>2127</v>
      </c>
      <c r="F1773" t="s">
        <v>126</v>
      </c>
      <c r="G1773" t="s">
        <v>2128</v>
      </c>
      <c r="H1773" t="s">
        <v>40</v>
      </c>
      <c r="I1773" t="s">
        <v>82</v>
      </c>
      <c r="J1773" t="s">
        <v>91</v>
      </c>
      <c r="K1773">
        <v>24</v>
      </c>
      <c r="L1773">
        <v>1.1599999999999999</v>
      </c>
      <c r="M1773">
        <v>41.16</v>
      </c>
      <c r="N1773" s="1">
        <v>45721.312834918979</v>
      </c>
      <c r="O1773" t="s">
        <v>128</v>
      </c>
      <c r="P1773">
        <v>41.16</v>
      </c>
      <c r="Q1773" t="s">
        <v>66</v>
      </c>
      <c r="R1773" t="s">
        <v>45</v>
      </c>
      <c r="S1773" t="s">
        <v>60</v>
      </c>
      <c r="T1773" t="s">
        <v>97</v>
      </c>
      <c r="U1773" t="s">
        <v>49</v>
      </c>
      <c r="V1773" t="s">
        <v>49</v>
      </c>
      <c r="W1773" t="s">
        <v>128</v>
      </c>
      <c r="X1773">
        <f>YEAR(Table1[[#This Row],[BookingDate]])</f>
        <v>2025</v>
      </c>
      <c r="Y1773" t="str">
        <f>TEXT(Table1[[#This Row],[BookingDate]],"mmm")</f>
        <v>Mar</v>
      </c>
      <c r="Z1773" t="str">
        <f>TEXT(Table1[[#This Row],[BookingDate]],"mmm-yyy")</f>
        <v>Mar-2025</v>
      </c>
      <c r="AA1773" t="str">
        <f>IF(Table1[[#This Row],[ResolutionHours]]="","Pending",IF(Table1[[#This Row],[ResolutionHours]]&lt;=4,"0-4 Hours",IF(Table1[[#This Row],[ResolutionHours]]&lt;=8,"5-8 Hours",IF(Table1[[#This Row],[ResolutionHours]]&lt;=24,"9-24 Hours",IF(Table1[[#This Row],[ResolutionHours]]&lt;=48,"25-48 Hours","48+ Hours")))))</f>
        <v>25-48 Hours</v>
      </c>
      <c r="AB1773">
        <f>IF(Table1[[#This Row],[ResolutionHours]]="","",Table1[[#This Row],[ResolutionHours]]-Table1[[#This Row],[SLATargetHours]])</f>
        <v>17.159999999999997</v>
      </c>
    </row>
    <row r="1774" spans="1:28" x14ac:dyDescent="0.25">
      <c r="A1774" t="s">
        <v>2068</v>
      </c>
      <c r="B1774" t="s">
        <v>1116</v>
      </c>
      <c r="C1774" s="1">
        <v>45719.754421296297</v>
      </c>
      <c r="D1774" t="s">
        <v>51</v>
      </c>
      <c r="E1774" t="s">
        <v>1129</v>
      </c>
      <c r="F1774" t="s">
        <v>95</v>
      </c>
      <c r="G1774" t="s">
        <v>1118</v>
      </c>
      <c r="H1774" t="s">
        <v>40</v>
      </c>
      <c r="I1774" t="s">
        <v>73</v>
      </c>
      <c r="J1774" t="s">
        <v>88</v>
      </c>
      <c r="K1774">
        <v>24</v>
      </c>
      <c r="L1774">
        <v>2.29</v>
      </c>
      <c r="M1774">
        <v>3.69</v>
      </c>
      <c r="N1774" s="1">
        <v>45719.908292094908</v>
      </c>
      <c r="O1774" t="s">
        <v>43</v>
      </c>
      <c r="P1774">
        <v>3.69</v>
      </c>
      <c r="Q1774" t="s">
        <v>66</v>
      </c>
      <c r="R1774" t="s">
        <v>92</v>
      </c>
      <c r="S1774" t="s">
        <v>60</v>
      </c>
      <c r="T1774" t="s">
        <v>121</v>
      </c>
      <c r="U1774" t="s">
        <v>49</v>
      </c>
      <c r="V1774" t="s">
        <v>49</v>
      </c>
      <c r="W1774" t="s">
        <v>43</v>
      </c>
      <c r="X1774">
        <f>YEAR(Table1[[#This Row],[BookingDate]])</f>
        <v>2025</v>
      </c>
      <c r="Y1774" t="str">
        <f>TEXT(Table1[[#This Row],[BookingDate]],"mmm")</f>
        <v>Mar</v>
      </c>
      <c r="Z1774" t="str">
        <f>TEXT(Table1[[#This Row],[BookingDate]],"mmm-yyy")</f>
        <v>Mar-2025</v>
      </c>
      <c r="AA1774" t="str">
        <f>IF(Table1[[#This Row],[ResolutionHours]]="","Pending",IF(Table1[[#This Row],[ResolutionHours]]&lt;=4,"0-4 Hours",IF(Table1[[#This Row],[ResolutionHours]]&lt;=8,"5-8 Hours",IF(Table1[[#This Row],[ResolutionHours]]&lt;=24,"9-24 Hours",IF(Table1[[#This Row],[ResolutionHours]]&lt;=48,"25-48 Hours","48+ Hours")))))</f>
        <v>0-4 Hours</v>
      </c>
      <c r="AB1774">
        <f>IF(Table1[[#This Row],[ResolutionHours]]="","",Table1[[#This Row],[ResolutionHours]]-Table1[[#This Row],[SLATargetHours]])</f>
        <v>-20.309999999999999</v>
      </c>
    </row>
    <row r="1775" spans="1:28" x14ac:dyDescent="0.25">
      <c r="A1775" t="s">
        <v>2927</v>
      </c>
      <c r="B1775" t="s">
        <v>2126</v>
      </c>
      <c r="C1775" s="1">
        <v>45720.045335648138</v>
      </c>
      <c r="D1775" t="s">
        <v>36</v>
      </c>
      <c r="E1775" t="s">
        <v>2163</v>
      </c>
      <c r="F1775" t="s">
        <v>126</v>
      </c>
      <c r="G1775" t="s">
        <v>2128</v>
      </c>
      <c r="H1775" t="s">
        <v>136</v>
      </c>
      <c r="I1775" t="s">
        <v>73</v>
      </c>
      <c r="J1775" t="s">
        <v>74</v>
      </c>
      <c r="K1775">
        <v>48</v>
      </c>
      <c r="L1775">
        <v>0.25</v>
      </c>
      <c r="N1775" s="1"/>
      <c r="O1775" t="s">
        <v>57</v>
      </c>
      <c r="P1775">
        <v>7246.91</v>
      </c>
      <c r="Q1775" t="s">
        <v>58</v>
      </c>
      <c r="R1775" t="s">
        <v>45</v>
      </c>
      <c r="S1775" t="s">
        <v>60</v>
      </c>
      <c r="T1775" t="s">
        <v>61</v>
      </c>
      <c r="U1775" t="s">
        <v>49</v>
      </c>
      <c r="V1775" t="s">
        <v>49</v>
      </c>
      <c r="W1775" t="s">
        <v>57</v>
      </c>
      <c r="X1775">
        <f>YEAR(Table1[[#This Row],[BookingDate]])</f>
        <v>2025</v>
      </c>
      <c r="Y1775" t="str">
        <f>TEXT(Table1[[#This Row],[BookingDate]],"mmm")</f>
        <v>Mar</v>
      </c>
      <c r="Z1775" t="str">
        <f>TEXT(Table1[[#This Row],[BookingDate]],"mmm-yyy")</f>
        <v>Mar-2025</v>
      </c>
      <c r="AA1775" t="str">
        <f>IF(Table1[[#This Row],[ResolutionHours]]="","Pending",IF(Table1[[#This Row],[ResolutionHours]]&lt;=4,"0-4 Hours",IF(Table1[[#This Row],[ResolutionHours]]&lt;=8,"5-8 Hours",IF(Table1[[#This Row],[ResolutionHours]]&lt;=24,"9-24 Hours",IF(Table1[[#This Row],[ResolutionHours]]&lt;=48,"25-48 Hours","48+ Hours")))))</f>
        <v>Pending</v>
      </c>
      <c r="AB1775" t="str">
        <f>IF(Table1[[#This Row],[ResolutionHours]]="","",Table1[[#This Row],[ResolutionHours]]-Table1[[#This Row],[SLATargetHours]])</f>
        <v/>
      </c>
    </row>
    <row r="1776" spans="1:28" x14ac:dyDescent="0.25">
      <c r="A1776" t="s">
        <v>2935</v>
      </c>
      <c r="B1776" t="s">
        <v>2126</v>
      </c>
      <c r="C1776" s="1">
        <v>45720.608842592592</v>
      </c>
      <c r="D1776" t="s">
        <v>36</v>
      </c>
      <c r="E1776" t="s">
        <v>2136</v>
      </c>
      <c r="F1776" t="s">
        <v>126</v>
      </c>
      <c r="G1776" t="s">
        <v>2128</v>
      </c>
      <c r="H1776" t="s">
        <v>136</v>
      </c>
      <c r="I1776" t="s">
        <v>73</v>
      </c>
      <c r="J1776" t="s">
        <v>160</v>
      </c>
      <c r="K1776">
        <v>48</v>
      </c>
      <c r="L1776">
        <v>1.25</v>
      </c>
      <c r="N1776" s="1"/>
      <c r="O1776" t="s">
        <v>57</v>
      </c>
      <c r="P1776">
        <v>7233.39</v>
      </c>
      <c r="Q1776" t="s">
        <v>58</v>
      </c>
      <c r="R1776" t="s">
        <v>59</v>
      </c>
      <c r="S1776" t="s">
        <v>68</v>
      </c>
      <c r="T1776" t="s">
        <v>97</v>
      </c>
      <c r="U1776" t="s">
        <v>49</v>
      </c>
      <c r="V1776" t="s">
        <v>49</v>
      </c>
      <c r="W1776" t="s">
        <v>57</v>
      </c>
      <c r="X1776">
        <f>YEAR(Table1[[#This Row],[BookingDate]])</f>
        <v>2025</v>
      </c>
      <c r="Y1776" t="str">
        <f>TEXT(Table1[[#This Row],[BookingDate]],"mmm")</f>
        <v>Mar</v>
      </c>
      <c r="Z1776" t="str">
        <f>TEXT(Table1[[#This Row],[BookingDate]],"mmm-yyy")</f>
        <v>Mar-2025</v>
      </c>
      <c r="AA1776" t="str">
        <f>IF(Table1[[#This Row],[ResolutionHours]]="","Pending",IF(Table1[[#This Row],[ResolutionHours]]&lt;=4,"0-4 Hours",IF(Table1[[#This Row],[ResolutionHours]]&lt;=8,"5-8 Hours",IF(Table1[[#This Row],[ResolutionHours]]&lt;=24,"9-24 Hours",IF(Table1[[#This Row],[ResolutionHours]]&lt;=48,"25-48 Hours","48+ Hours")))))</f>
        <v>Pending</v>
      </c>
      <c r="AB1776" t="str">
        <f>IF(Table1[[#This Row],[ResolutionHours]]="","",Table1[[#This Row],[ResolutionHours]]-Table1[[#This Row],[SLATargetHours]])</f>
        <v/>
      </c>
    </row>
    <row r="1777" spans="1:28" x14ac:dyDescent="0.25">
      <c r="A1777" t="s">
        <v>2455</v>
      </c>
      <c r="B1777" t="s">
        <v>2126</v>
      </c>
      <c r="C1777" s="1">
        <v>45721.082395833328</v>
      </c>
      <c r="D1777" t="s">
        <v>36</v>
      </c>
      <c r="E1777" t="s">
        <v>2134</v>
      </c>
      <c r="F1777" t="s">
        <v>38</v>
      </c>
      <c r="G1777" t="s">
        <v>2128</v>
      </c>
      <c r="H1777" t="s">
        <v>136</v>
      </c>
      <c r="I1777" t="s">
        <v>73</v>
      </c>
      <c r="J1777" t="s">
        <v>42</v>
      </c>
      <c r="K1777">
        <v>48</v>
      </c>
      <c r="L1777">
        <v>7.19</v>
      </c>
      <c r="N1777" s="1"/>
      <c r="O1777" t="s">
        <v>57</v>
      </c>
      <c r="P1777">
        <v>7222.02</v>
      </c>
      <c r="Q1777" t="s">
        <v>66</v>
      </c>
      <c r="R1777" t="s">
        <v>114</v>
      </c>
      <c r="S1777" t="s">
        <v>79</v>
      </c>
      <c r="T1777" t="s">
        <v>47</v>
      </c>
      <c r="U1777" t="s">
        <v>49</v>
      </c>
      <c r="V1777" t="s">
        <v>49</v>
      </c>
      <c r="W1777" t="s">
        <v>57</v>
      </c>
      <c r="X1777">
        <f>YEAR(Table1[[#This Row],[BookingDate]])</f>
        <v>2025</v>
      </c>
      <c r="Y1777" t="str">
        <f>TEXT(Table1[[#This Row],[BookingDate]],"mmm")</f>
        <v>Mar</v>
      </c>
      <c r="Z1777" t="str">
        <f>TEXT(Table1[[#This Row],[BookingDate]],"mmm-yyy")</f>
        <v>Mar-2025</v>
      </c>
      <c r="AA1777" t="str">
        <f>IF(Table1[[#This Row],[ResolutionHours]]="","Pending",IF(Table1[[#This Row],[ResolutionHours]]&lt;=4,"0-4 Hours",IF(Table1[[#This Row],[ResolutionHours]]&lt;=8,"5-8 Hours",IF(Table1[[#This Row],[ResolutionHours]]&lt;=24,"9-24 Hours",IF(Table1[[#This Row],[ResolutionHours]]&lt;=48,"25-48 Hours","48+ Hours")))))</f>
        <v>Pending</v>
      </c>
      <c r="AB1777" t="str">
        <f>IF(Table1[[#This Row],[ResolutionHours]]="","",Table1[[#This Row],[ResolutionHours]]-Table1[[#This Row],[SLATargetHours]])</f>
        <v/>
      </c>
    </row>
    <row r="1778" spans="1:28" x14ac:dyDescent="0.25">
      <c r="A1778" t="s">
        <v>1099</v>
      </c>
      <c r="B1778" t="s">
        <v>35</v>
      </c>
      <c r="C1778" s="1">
        <v>45721.206712962958</v>
      </c>
      <c r="D1778" t="s">
        <v>51</v>
      </c>
      <c r="E1778" t="s">
        <v>102</v>
      </c>
      <c r="F1778" t="s">
        <v>130</v>
      </c>
      <c r="G1778" t="s">
        <v>39</v>
      </c>
      <c r="H1778" t="s">
        <v>40</v>
      </c>
      <c r="I1778" t="s">
        <v>41</v>
      </c>
      <c r="J1778" t="s">
        <v>118</v>
      </c>
      <c r="K1778">
        <v>24</v>
      </c>
      <c r="L1778">
        <v>3.18</v>
      </c>
      <c r="M1778">
        <v>10.09</v>
      </c>
      <c r="N1778" s="1">
        <v>45721.627317372688</v>
      </c>
      <c r="O1778" t="s">
        <v>43</v>
      </c>
      <c r="P1778">
        <v>10.09</v>
      </c>
      <c r="Q1778" t="s">
        <v>58</v>
      </c>
      <c r="R1778" t="s">
        <v>92</v>
      </c>
      <c r="S1778" t="s">
        <v>96</v>
      </c>
      <c r="T1778" t="s">
        <v>100</v>
      </c>
      <c r="U1778" t="s">
        <v>49</v>
      </c>
      <c r="V1778" t="s">
        <v>49</v>
      </c>
      <c r="W1778" t="s">
        <v>43</v>
      </c>
      <c r="X1778">
        <f>YEAR(Table1[[#This Row],[BookingDate]])</f>
        <v>2025</v>
      </c>
      <c r="Y1778" t="str">
        <f>TEXT(Table1[[#This Row],[BookingDate]],"mmm")</f>
        <v>Mar</v>
      </c>
      <c r="Z1778" t="str">
        <f>TEXT(Table1[[#This Row],[BookingDate]],"mmm-yyy")</f>
        <v>Mar-2025</v>
      </c>
      <c r="AA1778" t="str">
        <f>IF(Table1[[#This Row],[ResolutionHours]]="","Pending",IF(Table1[[#This Row],[ResolutionHours]]&lt;=4,"0-4 Hours",IF(Table1[[#This Row],[ResolutionHours]]&lt;=8,"5-8 Hours",IF(Table1[[#This Row],[ResolutionHours]]&lt;=24,"9-24 Hours",IF(Table1[[#This Row],[ResolutionHours]]&lt;=48,"25-48 Hours","48+ Hours")))))</f>
        <v>9-24 Hours</v>
      </c>
      <c r="AB1778">
        <f>IF(Table1[[#This Row],[ResolutionHours]]="","",Table1[[#This Row],[ResolutionHours]]-Table1[[#This Row],[SLATargetHours]])</f>
        <v>-13.91</v>
      </c>
    </row>
    <row r="1779" spans="1:28" x14ac:dyDescent="0.25">
      <c r="A1779" t="s">
        <v>374</v>
      </c>
      <c r="B1779" t="s">
        <v>35</v>
      </c>
      <c r="C1779" s="1">
        <v>45721.568171296298</v>
      </c>
      <c r="D1779" t="s">
        <v>36</v>
      </c>
      <c r="E1779" t="s">
        <v>71</v>
      </c>
      <c r="F1779" t="s">
        <v>53</v>
      </c>
      <c r="G1779" t="s">
        <v>39</v>
      </c>
      <c r="H1779" t="s">
        <v>54</v>
      </c>
      <c r="I1779" t="s">
        <v>55</v>
      </c>
      <c r="J1779" t="s">
        <v>83</v>
      </c>
      <c r="K1779">
        <v>48</v>
      </c>
      <c r="L1779">
        <v>5.07</v>
      </c>
      <c r="N1779" s="1"/>
      <c r="O1779" t="s">
        <v>57</v>
      </c>
      <c r="P1779">
        <v>7210.36</v>
      </c>
      <c r="Q1779" t="s">
        <v>58</v>
      </c>
      <c r="R1779" t="s">
        <v>114</v>
      </c>
      <c r="S1779" t="s">
        <v>79</v>
      </c>
      <c r="T1779" t="s">
        <v>61</v>
      </c>
      <c r="U1779" t="s">
        <v>49</v>
      </c>
      <c r="V1779" t="s">
        <v>49</v>
      </c>
      <c r="W1779" t="s">
        <v>57</v>
      </c>
      <c r="X1779">
        <f>YEAR(Table1[[#This Row],[BookingDate]])</f>
        <v>2025</v>
      </c>
      <c r="Y1779" t="str">
        <f>TEXT(Table1[[#This Row],[BookingDate]],"mmm")</f>
        <v>Mar</v>
      </c>
      <c r="Z1779" t="str">
        <f>TEXT(Table1[[#This Row],[BookingDate]],"mmm-yyy")</f>
        <v>Mar-2025</v>
      </c>
      <c r="AA1779" t="str">
        <f>IF(Table1[[#This Row],[ResolutionHours]]="","Pending",IF(Table1[[#This Row],[ResolutionHours]]&lt;=4,"0-4 Hours",IF(Table1[[#This Row],[ResolutionHours]]&lt;=8,"5-8 Hours",IF(Table1[[#This Row],[ResolutionHours]]&lt;=24,"9-24 Hours",IF(Table1[[#This Row],[ResolutionHours]]&lt;=48,"25-48 Hours","48+ Hours")))))</f>
        <v>Pending</v>
      </c>
      <c r="AB1779" t="str">
        <f>IF(Table1[[#This Row],[ResolutionHours]]="","",Table1[[#This Row],[ResolutionHours]]-Table1[[#This Row],[SLATargetHours]])</f>
        <v/>
      </c>
    </row>
    <row r="1780" spans="1:28" x14ac:dyDescent="0.25">
      <c r="A1780" t="s">
        <v>2736</v>
      </c>
      <c r="B1780" t="s">
        <v>2126</v>
      </c>
      <c r="C1780" s="1">
        <v>45721.807743055557</v>
      </c>
      <c r="D1780" t="s">
        <v>51</v>
      </c>
      <c r="E1780" t="s">
        <v>2134</v>
      </c>
      <c r="F1780" t="s">
        <v>53</v>
      </c>
      <c r="G1780" t="s">
        <v>2128</v>
      </c>
      <c r="H1780" t="s">
        <v>54</v>
      </c>
      <c r="I1780" t="s">
        <v>55</v>
      </c>
      <c r="J1780" t="s">
        <v>99</v>
      </c>
      <c r="K1780">
        <v>24</v>
      </c>
      <c r="L1780">
        <v>1.76</v>
      </c>
      <c r="N1780" s="1"/>
      <c r="O1780" t="s">
        <v>57</v>
      </c>
      <c r="P1780">
        <v>7204.61</v>
      </c>
      <c r="Q1780" t="s">
        <v>66</v>
      </c>
      <c r="R1780" t="s">
        <v>67</v>
      </c>
      <c r="S1780" t="s">
        <v>68</v>
      </c>
      <c r="T1780" t="s">
        <v>93</v>
      </c>
      <c r="U1780" t="s">
        <v>49</v>
      </c>
      <c r="V1780" t="s">
        <v>49</v>
      </c>
      <c r="W1780" t="s">
        <v>57</v>
      </c>
      <c r="X1780">
        <f>YEAR(Table1[[#This Row],[BookingDate]])</f>
        <v>2025</v>
      </c>
      <c r="Y1780" t="str">
        <f>TEXT(Table1[[#This Row],[BookingDate]],"mmm")</f>
        <v>Mar</v>
      </c>
      <c r="Z1780" t="str">
        <f>TEXT(Table1[[#This Row],[BookingDate]],"mmm-yyy")</f>
        <v>Mar-2025</v>
      </c>
      <c r="AA1780" t="str">
        <f>IF(Table1[[#This Row],[ResolutionHours]]="","Pending",IF(Table1[[#This Row],[ResolutionHours]]&lt;=4,"0-4 Hours",IF(Table1[[#This Row],[ResolutionHours]]&lt;=8,"5-8 Hours",IF(Table1[[#This Row],[ResolutionHours]]&lt;=24,"9-24 Hours",IF(Table1[[#This Row],[ResolutionHours]]&lt;=48,"25-48 Hours","48+ Hours")))))</f>
        <v>Pending</v>
      </c>
      <c r="AB1780" t="str">
        <f>IF(Table1[[#This Row],[ResolutionHours]]="","",Table1[[#This Row],[ResolutionHours]]-Table1[[#This Row],[SLATargetHours]])</f>
        <v/>
      </c>
    </row>
    <row r="1781" spans="1:28" x14ac:dyDescent="0.25">
      <c r="A1781" t="s">
        <v>900</v>
      </c>
      <c r="B1781" t="s">
        <v>35</v>
      </c>
      <c r="C1781" s="1">
        <v>45722.016585648147</v>
      </c>
      <c r="D1781" t="s">
        <v>36</v>
      </c>
      <c r="E1781" t="s">
        <v>81</v>
      </c>
      <c r="F1781" t="s">
        <v>130</v>
      </c>
      <c r="G1781" t="s">
        <v>39</v>
      </c>
      <c r="H1781" t="s">
        <v>63</v>
      </c>
      <c r="I1781" t="s">
        <v>41</v>
      </c>
      <c r="J1781" t="s">
        <v>99</v>
      </c>
      <c r="K1781">
        <v>48</v>
      </c>
      <c r="L1781">
        <v>1.02</v>
      </c>
      <c r="N1781" s="1"/>
      <c r="O1781" t="s">
        <v>57</v>
      </c>
      <c r="P1781">
        <v>7199.6</v>
      </c>
      <c r="Q1781" t="s">
        <v>66</v>
      </c>
      <c r="R1781" t="s">
        <v>45</v>
      </c>
      <c r="S1781" t="s">
        <v>96</v>
      </c>
      <c r="T1781" t="s">
        <v>75</v>
      </c>
      <c r="U1781" t="s">
        <v>49</v>
      </c>
      <c r="V1781" t="s">
        <v>48</v>
      </c>
      <c r="W1781" t="s">
        <v>57</v>
      </c>
      <c r="X1781">
        <f>YEAR(Table1[[#This Row],[BookingDate]])</f>
        <v>2025</v>
      </c>
      <c r="Y1781" t="str">
        <f>TEXT(Table1[[#This Row],[BookingDate]],"mmm")</f>
        <v>Mar</v>
      </c>
      <c r="Z1781" t="str">
        <f>TEXT(Table1[[#This Row],[BookingDate]],"mmm-yyy")</f>
        <v>Mar-2025</v>
      </c>
      <c r="AA1781" t="str">
        <f>IF(Table1[[#This Row],[ResolutionHours]]="","Pending",IF(Table1[[#This Row],[ResolutionHours]]&lt;=4,"0-4 Hours",IF(Table1[[#This Row],[ResolutionHours]]&lt;=8,"5-8 Hours",IF(Table1[[#This Row],[ResolutionHours]]&lt;=24,"9-24 Hours",IF(Table1[[#This Row],[ResolutionHours]]&lt;=48,"25-48 Hours","48+ Hours")))))</f>
        <v>Pending</v>
      </c>
      <c r="AB1781" t="str">
        <f>IF(Table1[[#This Row],[ResolutionHours]]="","",Table1[[#This Row],[ResolutionHours]]-Table1[[#This Row],[SLATargetHours]])</f>
        <v/>
      </c>
    </row>
    <row r="1782" spans="1:28" x14ac:dyDescent="0.25">
      <c r="A1782" t="s">
        <v>1080</v>
      </c>
      <c r="B1782" t="s">
        <v>35</v>
      </c>
      <c r="C1782" s="1">
        <v>45722.051851851851</v>
      </c>
      <c r="D1782" t="s">
        <v>36</v>
      </c>
      <c r="E1782" t="s">
        <v>102</v>
      </c>
      <c r="F1782" t="s">
        <v>130</v>
      </c>
      <c r="G1782" t="s">
        <v>39</v>
      </c>
      <c r="H1782" t="s">
        <v>136</v>
      </c>
      <c r="I1782" t="s">
        <v>82</v>
      </c>
      <c r="J1782" t="s">
        <v>165</v>
      </c>
      <c r="K1782">
        <v>48</v>
      </c>
      <c r="L1782">
        <v>0.91</v>
      </c>
      <c r="N1782" s="1"/>
      <c r="O1782" t="s">
        <v>57</v>
      </c>
      <c r="P1782">
        <v>7198.76</v>
      </c>
      <c r="Q1782" t="s">
        <v>44</v>
      </c>
      <c r="R1782" t="s">
        <v>114</v>
      </c>
      <c r="S1782" t="s">
        <v>46</v>
      </c>
      <c r="T1782" t="s">
        <v>100</v>
      </c>
      <c r="U1782" t="s">
        <v>49</v>
      </c>
      <c r="V1782" t="s">
        <v>49</v>
      </c>
      <c r="W1782" t="s">
        <v>57</v>
      </c>
      <c r="X1782">
        <f>YEAR(Table1[[#This Row],[BookingDate]])</f>
        <v>2025</v>
      </c>
      <c r="Y1782" t="str">
        <f>TEXT(Table1[[#This Row],[BookingDate]],"mmm")</f>
        <v>Mar</v>
      </c>
      <c r="Z1782" t="str">
        <f>TEXT(Table1[[#This Row],[BookingDate]],"mmm-yyy")</f>
        <v>Mar-2025</v>
      </c>
      <c r="AA1782" t="str">
        <f>IF(Table1[[#This Row],[ResolutionHours]]="","Pending",IF(Table1[[#This Row],[ResolutionHours]]&lt;=4,"0-4 Hours",IF(Table1[[#This Row],[ResolutionHours]]&lt;=8,"5-8 Hours",IF(Table1[[#This Row],[ResolutionHours]]&lt;=24,"9-24 Hours",IF(Table1[[#This Row],[ResolutionHours]]&lt;=48,"25-48 Hours","48+ Hours")))))</f>
        <v>Pending</v>
      </c>
      <c r="AB1782" t="str">
        <f>IF(Table1[[#This Row],[ResolutionHours]]="","",Table1[[#This Row],[ResolutionHours]]-Table1[[#This Row],[SLATargetHours]])</f>
        <v/>
      </c>
    </row>
    <row r="1783" spans="1:28" x14ac:dyDescent="0.25">
      <c r="A1783" t="s">
        <v>2772</v>
      </c>
      <c r="B1783" t="s">
        <v>2126</v>
      </c>
      <c r="C1783" s="1">
        <v>45722.574293981481</v>
      </c>
      <c r="D1783" t="s">
        <v>108</v>
      </c>
      <c r="E1783" t="s">
        <v>2127</v>
      </c>
      <c r="F1783" t="s">
        <v>53</v>
      </c>
      <c r="G1783" t="s">
        <v>2128</v>
      </c>
      <c r="H1783" t="s">
        <v>63</v>
      </c>
      <c r="I1783" t="s">
        <v>46</v>
      </c>
      <c r="J1783" t="s">
        <v>65</v>
      </c>
      <c r="K1783">
        <v>4</v>
      </c>
      <c r="L1783">
        <v>0.19</v>
      </c>
      <c r="N1783" s="1"/>
      <c r="O1783" t="s">
        <v>57</v>
      </c>
      <c r="P1783">
        <v>7186.22</v>
      </c>
      <c r="Q1783" t="s">
        <v>111</v>
      </c>
      <c r="R1783" t="s">
        <v>114</v>
      </c>
      <c r="S1783" t="s">
        <v>79</v>
      </c>
      <c r="T1783" t="s">
        <v>85</v>
      </c>
      <c r="U1783" t="s">
        <v>49</v>
      </c>
      <c r="V1783" t="s">
        <v>48</v>
      </c>
      <c r="W1783" t="s">
        <v>57</v>
      </c>
      <c r="X1783">
        <f>YEAR(Table1[[#This Row],[BookingDate]])</f>
        <v>2025</v>
      </c>
      <c r="Y1783" t="str">
        <f>TEXT(Table1[[#This Row],[BookingDate]],"mmm")</f>
        <v>Mar</v>
      </c>
      <c r="Z1783" t="str">
        <f>TEXT(Table1[[#This Row],[BookingDate]],"mmm-yyy")</f>
        <v>Mar-2025</v>
      </c>
      <c r="AA1783" t="str">
        <f>IF(Table1[[#This Row],[ResolutionHours]]="","Pending",IF(Table1[[#This Row],[ResolutionHours]]&lt;=4,"0-4 Hours",IF(Table1[[#This Row],[ResolutionHours]]&lt;=8,"5-8 Hours",IF(Table1[[#This Row],[ResolutionHours]]&lt;=24,"9-24 Hours",IF(Table1[[#This Row],[ResolutionHours]]&lt;=48,"25-48 Hours","48+ Hours")))))</f>
        <v>Pending</v>
      </c>
      <c r="AB1783" t="str">
        <f>IF(Table1[[#This Row],[ResolutionHours]]="","",Table1[[#This Row],[ResolutionHours]]-Table1[[#This Row],[SLATargetHours]])</f>
        <v/>
      </c>
    </row>
    <row r="1784" spans="1:28" x14ac:dyDescent="0.25">
      <c r="A1784" t="s">
        <v>1095</v>
      </c>
      <c r="B1784" t="s">
        <v>35</v>
      </c>
      <c r="C1784" s="1">
        <v>45723.081180555557</v>
      </c>
      <c r="D1784" t="s">
        <v>87</v>
      </c>
      <c r="E1784" t="s">
        <v>52</v>
      </c>
      <c r="F1784" t="s">
        <v>90</v>
      </c>
      <c r="G1784" t="s">
        <v>39</v>
      </c>
      <c r="H1784" t="s">
        <v>40</v>
      </c>
      <c r="I1784" t="s">
        <v>64</v>
      </c>
      <c r="J1784" t="s">
        <v>160</v>
      </c>
      <c r="K1784">
        <v>72</v>
      </c>
      <c r="L1784">
        <v>5.24</v>
      </c>
      <c r="M1784">
        <v>35.83</v>
      </c>
      <c r="N1784" s="1">
        <v>45724.574065613429</v>
      </c>
      <c r="O1784" t="s">
        <v>43</v>
      </c>
      <c r="P1784">
        <v>35.83</v>
      </c>
      <c r="Q1784" t="s">
        <v>44</v>
      </c>
      <c r="R1784" t="s">
        <v>114</v>
      </c>
      <c r="S1784" t="s">
        <v>60</v>
      </c>
      <c r="T1784" t="s">
        <v>121</v>
      </c>
      <c r="U1784" t="s">
        <v>49</v>
      </c>
      <c r="V1784" t="s">
        <v>49</v>
      </c>
      <c r="W1784" t="s">
        <v>43</v>
      </c>
      <c r="X1784">
        <f>YEAR(Table1[[#This Row],[BookingDate]])</f>
        <v>2025</v>
      </c>
      <c r="Y1784" t="str">
        <f>TEXT(Table1[[#This Row],[BookingDate]],"mmm")</f>
        <v>Mar</v>
      </c>
      <c r="Z1784" t="str">
        <f>TEXT(Table1[[#This Row],[BookingDate]],"mmm-yyy")</f>
        <v>Mar-2025</v>
      </c>
      <c r="AA1784" t="str">
        <f>IF(Table1[[#This Row],[ResolutionHours]]="","Pending",IF(Table1[[#This Row],[ResolutionHours]]&lt;=4,"0-4 Hours",IF(Table1[[#This Row],[ResolutionHours]]&lt;=8,"5-8 Hours",IF(Table1[[#This Row],[ResolutionHours]]&lt;=24,"9-24 Hours",IF(Table1[[#This Row],[ResolutionHours]]&lt;=48,"25-48 Hours","48+ Hours")))))</f>
        <v>25-48 Hours</v>
      </c>
      <c r="AB1784">
        <f>IF(Table1[[#This Row],[ResolutionHours]]="","",Table1[[#This Row],[ResolutionHours]]-Table1[[#This Row],[SLATargetHours]])</f>
        <v>-36.17</v>
      </c>
    </row>
    <row r="1785" spans="1:28" x14ac:dyDescent="0.25">
      <c r="A1785" t="s">
        <v>1377</v>
      </c>
      <c r="B1785" t="s">
        <v>1116</v>
      </c>
      <c r="C1785" s="1">
        <v>45723.085995370369</v>
      </c>
      <c r="D1785" t="s">
        <v>36</v>
      </c>
      <c r="E1785" t="s">
        <v>1120</v>
      </c>
      <c r="F1785" t="s">
        <v>126</v>
      </c>
      <c r="G1785" t="s">
        <v>1118</v>
      </c>
      <c r="H1785" t="s">
        <v>40</v>
      </c>
      <c r="I1785" t="s">
        <v>46</v>
      </c>
      <c r="J1785" t="s">
        <v>78</v>
      </c>
      <c r="K1785">
        <v>48</v>
      </c>
      <c r="L1785">
        <v>1.89</v>
      </c>
      <c r="M1785">
        <v>45.23</v>
      </c>
      <c r="N1785" s="1">
        <v>45724.970755381953</v>
      </c>
      <c r="O1785" t="s">
        <v>43</v>
      </c>
      <c r="P1785">
        <v>45.23</v>
      </c>
      <c r="Q1785" t="s">
        <v>44</v>
      </c>
      <c r="R1785" t="s">
        <v>114</v>
      </c>
      <c r="S1785" t="s">
        <v>96</v>
      </c>
      <c r="T1785" t="s">
        <v>75</v>
      </c>
      <c r="U1785" t="s">
        <v>49</v>
      </c>
      <c r="V1785" t="s">
        <v>49</v>
      </c>
      <c r="W1785" t="s">
        <v>43</v>
      </c>
      <c r="X1785">
        <f>YEAR(Table1[[#This Row],[BookingDate]])</f>
        <v>2025</v>
      </c>
      <c r="Y1785" t="str">
        <f>TEXT(Table1[[#This Row],[BookingDate]],"mmm")</f>
        <v>Mar</v>
      </c>
      <c r="Z1785" t="str">
        <f>TEXT(Table1[[#This Row],[BookingDate]],"mmm-yyy")</f>
        <v>Mar-2025</v>
      </c>
      <c r="AA1785" t="str">
        <f>IF(Table1[[#This Row],[ResolutionHours]]="","Pending",IF(Table1[[#This Row],[ResolutionHours]]&lt;=4,"0-4 Hours",IF(Table1[[#This Row],[ResolutionHours]]&lt;=8,"5-8 Hours",IF(Table1[[#This Row],[ResolutionHours]]&lt;=24,"9-24 Hours",IF(Table1[[#This Row],[ResolutionHours]]&lt;=48,"25-48 Hours","48+ Hours")))))</f>
        <v>25-48 Hours</v>
      </c>
      <c r="AB1785">
        <f>IF(Table1[[#This Row],[ResolutionHours]]="","",Table1[[#This Row],[ResolutionHours]]-Table1[[#This Row],[SLATargetHours]])</f>
        <v>-2.7700000000000031</v>
      </c>
    </row>
    <row r="1786" spans="1:28" x14ac:dyDescent="0.25">
      <c r="A1786" t="s">
        <v>812</v>
      </c>
      <c r="B1786" t="s">
        <v>35</v>
      </c>
      <c r="C1786" s="1">
        <v>45723.345462962963</v>
      </c>
      <c r="D1786" t="s">
        <v>87</v>
      </c>
      <c r="E1786" t="s">
        <v>71</v>
      </c>
      <c r="F1786" t="s">
        <v>126</v>
      </c>
      <c r="G1786" t="s">
        <v>39</v>
      </c>
      <c r="H1786" t="s">
        <v>40</v>
      </c>
      <c r="I1786" t="s">
        <v>41</v>
      </c>
      <c r="J1786" t="s">
        <v>118</v>
      </c>
      <c r="K1786">
        <v>72</v>
      </c>
      <c r="L1786">
        <v>8.15</v>
      </c>
      <c r="M1786">
        <v>46.88</v>
      </c>
      <c r="N1786" s="1">
        <v>45725.298767152781</v>
      </c>
      <c r="O1786" t="s">
        <v>43</v>
      </c>
      <c r="P1786">
        <v>46.88</v>
      </c>
      <c r="Q1786" t="s">
        <v>44</v>
      </c>
      <c r="R1786" t="s">
        <v>45</v>
      </c>
      <c r="S1786" t="s">
        <v>96</v>
      </c>
      <c r="T1786" t="s">
        <v>115</v>
      </c>
      <c r="U1786" t="s">
        <v>48</v>
      </c>
      <c r="V1786" t="s">
        <v>49</v>
      </c>
      <c r="W1786" t="s">
        <v>43</v>
      </c>
      <c r="X1786">
        <f>YEAR(Table1[[#This Row],[BookingDate]])</f>
        <v>2025</v>
      </c>
      <c r="Y1786" t="str">
        <f>TEXT(Table1[[#This Row],[BookingDate]],"mmm")</f>
        <v>Mar</v>
      </c>
      <c r="Z1786" t="str">
        <f>TEXT(Table1[[#This Row],[BookingDate]],"mmm-yyy")</f>
        <v>Mar-2025</v>
      </c>
      <c r="AA1786" t="str">
        <f>IF(Table1[[#This Row],[ResolutionHours]]="","Pending",IF(Table1[[#This Row],[ResolutionHours]]&lt;=4,"0-4 Hours",IF(Table1[[#This Row],[ResolutionHours]]&lt;=8,"5-8 Hours",IF(Table1[[#This Row],[ResolutionHours]]&lt;=24,"9-24 Hours",IF(Table1[[#This Row],[ResolutionHours]]&lt;=48,"25-48 Hours","48+ Hours")))))</f>
        <v>25-48 Hours</v>
      </c>
      <c r="AB1786">
        <f>IF(Table1[[#This Row],[ResolutionHours]]="","",Table1[[#This Row],[ResolutionHours]]-Table1[[#This Row],[SLATargetHours]])</f>
        <v>-25.119999999999997</v>
      </c>
    </row>
    <row r="1787" spans="1:28" x14ac:dyDescent="0.25">
      <c r="A1787" t="s">
        <v>1846</v>
      </c>
      <c r="B1787" t="s">
        <v>1116</v>
      </c>
      <c r="C1787" s="1">
        <v>45723.430520833332</v>
      </c>
      <c r="D1787" t="s">
        <v>51</v>
      </c>
      <c r="E1787" t="s">
        <v>1126</v>
      </c>
      <c r="F1787" t="s">
        <v>130</v>
      </c>
      <c r="G1787" t="s">
        <v>1118</v>
      </c>
      <c r="H1787" t="s">
        <v>54</v>
      </c>
      <c r="I1787" t="s">
        <v>46</v>
      </c>
      <c r="J1787" t="s">
        <v>120</v>
      </c>
      <c r="K1787">
        <v>24</v>
      </c>
      <c r="L1787">
        <v>0.84</v>
      </c>
      <c r="N1787" s="1"/>
      <c r="O1787" t="s">
        <v>57</v>
      </c>
      <c r="P1787">
        <v>7165.67</v>
      </c>
      <c r="Q1787" t="s">
        <v>66</v>
      </c>
      <c r="R1787" t="s">
        <v>67</v>
      </c>
      <c r="S1787" t="s">
        <v>96</v>
      </c>
      <c r="T1787" t="s">
        <v>121</v>
      </c>
      <c r="U1787" t="s">
        <v>49</v>
      </c>
      <c r="V1787" t="s">
        <v>49</v>
      </c>
      <c r="W1787" t="s">
        <v>57</v>
      </c>
      <c r="X1787">
        <f>YEAR(Table1[[#This Row],[BookingDate]])</f>
        <v>2025</v>
      </c>
      <c r="Y1787" t="str">
        <f>TEXT(Table1[[#This Row],[BookingDate]],"mmm")</f>
        <v>Mar</v>
      </c>
      <c r="Z1787" t="str">
        <f>TEXT(Table1[[#This Row],[BookingDate]],"mmm-yyy")</f>
        <v>Mar-2025</v>
      </c>
      <c r="AA1787" t="str">
        <f>IF(Table1[[#This Row],[ResolutionHours]]="","Pending",IF(Table1[[#This Row],[ResolutionHours]]&lt;=4,"0-4 Hours",IF(Table1[[#This Row],[ResolutionHours]]&lt;=8,"5-8 Hours",IF(Table1[[#This Row],[ResolutionHours]]&lt;=24,"9-24 Hours",IF(Table1[[#This Row],[ResolutionHours]]&lt;=48,"25-48 Hours","48+ Hours")))))</f>
        <v>Pending</v>
      </c>
      <c r="AB1787" t="str">
        <f>IF(Table1[[#This Row],[ResolutionHours]]="","",Table1[[#This Row],[ResolutionHours]]-Table1[[#This Row],[SLATargetHours]])</f>
        <v/>
      </c>
    </row>
    <row r="1788" spans="1:28" x14ac:dyDescent="0.25">
      <c r="A1788" t="s">
        <v>384</v>
      </c>
      <c r="B1788" t="s">
        <v>35</v>
      </c>
      <c r="C1788" s="1">
        <v>45723.95921296296</v>
      </c>
      <c r="D1788" t="s">
        <v>87</v>
      </c>
      <c r="E1788" t="s">
        <v>81</v>
      </c>
      <c r="F1788" t="s">
        <v>38</v>
      </c>
      <c r="G1788" t="s">
        <v>39</v>
      </c>
      <c r="H1788" t="s">
        <v>54</v>
      </c>
      <c r="I1788" t="s">
        <v>73</v>
      </c>
      <c r="J1788" t="s">
        <v>91</v>
      </c>
      <c r="K1788">
        <v>72</v>
      </c>
      <c r="L1788">
        <v>0.63</v>
      </c>
      <c r="N1788" s="1"/>
      <c r="O1788" t="s">
        <v>57</v>
      </c>
      <c r="P1788">
        <v>7152.98</v>
      </c>
      <c r="Q1788" t="s">
        <v>44</v>
      </c>
      <c r="R1788" t="s">
        <v>59</v>
      </c>
      <c r="S1788" t="s">
        <v>96</v>
      </c>
      <c r="T1788" t="s">
        <v>100</v>
      </c>
      <c r="U1788" t="s">
        <v>49</v>
      </c>
      <c r="V1788" t="s">
        <v>49</v>
      </c>
      <c r="W1788" t="s">
        <v>57</v>
      </c>
      <c r="X1788">
        <f>YEAR(Table1[[#This Row],[BookingDate]])</f>
        <v>2025</v>
      </c>
      <c r="Y1788" t="str">
        <f>TEXT(Table1[[#This Row],[BookingDate]],"mmm")</f>
        <v>Mar</v>
      </c>
      <c r="Z1788" t="str">
        <f>TEXT(Table1[[#This Row],[BookingDate]],"mmm-yyy")</f>
        <v>Mar-2025</v>
      </c>
      <c r="AA1788" t="str">
        <f>IF(Table1[[#This Row],[ResolutionHours]]="","Pending",IF(Table1[[#This Row],[ResolutionHours]]&lt;=4,"0-4 Hours",IF(Table1[[#This Row],[ResolutionHours]]&lt;=8,"5-8 Hours",IF(Table1[[#This Row],[ResolutionHours]]&lt;=24,"9-24 Hours",IF(Table1[[#This Row],[ResolutionHours]]&lt;=48,"25-48 Hours","48+ Hours")))))</f>
        <v>Pending</v>
      </c>
      <c r="AB1788" t="str">
        <f>IF(Table1[[#This Row],[ResolutionHours]]="","",Table1[[#This Row],[ResolutionHours]]-Table1[[#This Row],[SLATargetHours]])</f>
        <v/>
      </c>
    </row>
    <row r="1789" spans="1:28" x14ac:dyDescent="0.25">
      <c r="A1789" t="s">
        <v>662</v>
      </c>
      <c r="B1789" t="s">
        <v>35</v>
      </c>
      <c r="C1789" s="1">
        <v>45724.126111111109</v>
      </c>
      <c r="D1789" t="s">
        <v>36</v>
      </c>
      <c r="E1789" t="s">
        <v>77</v>
      </c>
      <c r="F1789" t="s">
        <v>38</v>
      </c>
      <c r="G1789" t="s">
        <v>39</v>
      </c>
      <c r="H1789" t="s">
        <v>40</v>
      </c>
      <c r="I1789" t="s">
        <v>82</v>
      </c>
      <c r="J1789" t="s">
        <v>56</v>
      </c>
      <c r="K1789">
        <v>48</v>
      </c>
      <c r="L1789">
        <v>2.76</v>
      </c>
      <c r="M1789">
        <v>12.91</v>
      </c>
      <c r="N1789" s="1">
        <v>45724.663940960651</v>
      </c>
      <c r="O1789" t="s">
        <v>43</v>
      </c>
      <c r="P1789">
        <v>12.91</v>
      </c>
      <c r="Q1789" t="s">
        <v>66</v>
      </c>
      <c r="R1789" t="s">
        <v>59</v>
      </c>
      <c r="S1789" t="s">
        <v>79</v>
      </c>
      <c r="T1789" t="s">
        <v>47</v>
      </c>
      <c r="U1789" t="s">
        <v>48</v>
      </c>
      <c r="V1789" t="s">
        <v>49</v>
      </c>
      <c r="W1789" t="s">
        <v>43</v>
      </c>
      <c r="X1789">
        <f>YEAR(Table1[[#This Row],[BookingDate]])</f>
        <v>2025</v>
      </c>
      <c r="Y1789" t="str">
        <f>TEXT(Table1[[#This Row],[BookingDate]],"mmm")</f>
        <v>Mar</v>
      </c>
      <c r="Z1789" t="str">
        <f>TEXT(Table1[[#This Row],[BookingDate]],"mmm-yyy")</f>
        <v>Mar-2025</v>
      </c>
      <c r="AA1789" t="str">
        <f>IF(Table1[[#This Row],[ResolutionHours]]="","Pending",IF(Table1[[#This Row],[ResolutionHours]]&lt;=4,"0-4 Hours",IF(Table1[[#This Row],[ResolutionHours]]&lt;=8,"5-8 Hours",IF(Table1[[#This Row],[ResolutionHours]]&lt;=24,"9-24 Hours",IF(Table1[[#This Row],[ResolutionHours]]&lt;=48,"25-48 Hours","48+ Hours")))))</f>
        <v>9-24 Hours</v>
      </c>
      <c r="AB1789">
        <f>IF(Table1[[#This Row],[ResolutionHours]]="","",Table1[[#This Row],[ResolutionHours]]-Table1[[#This Row],[SLATargetHours]])</f>
        <v>-35.090000000000003</v>
      </c>
    </row>
    <row r="1790" spans="1:28" x14ac:dyDescent="0.25">
      <c r="A1790" t="s">
        <v>1029</v>
      </c>
      <c r="B1790" t="s">
        <v>35</v>
      </c>
      <c r="C1790" s="1">
        <v>45724.725115740737</v>
      </c>
      <c r="D1790" t="s">
        <v>51</v>
      </c>
      <c r="E1790" t="s">
        <v>81</v>
      </c>
      <c r="F1790" t="s">
        <v>38</v>
      </c>
      <c r="G1790" t="s">
        <v>39</v>
      </c>
      <c r="H1790" t="s">
        <v>40</v>
      </c>
      <c r="I1790" t="s">
        <v>46</v>
      </c>
      <c r="J1790" t="s">
        <v>118</v>
      </c>
      <c r="K1790">
        <v>24</v>
      </c>
      <c r="L1790">
        <v>1.05</v>
      </c>
      <c r="M1790">
        <v>14.53</v>
      </c>
      <c r="N1790" s="1">
        <v>45725.330602835653</v>
      </c>
      <c r="O1790" t="s">
        <v>43</v>
      </c>
      <c r="P1790">
        <v>14.53</v>
      </c>
      <c r="Q1790" t="s">
        <v>58</v>
      </c>
      <c r="R1790" t="s">
        <v>114</v>
      </c>
      <c r="S1790" t="s">
        <v>79</v>
      </c>
      <c r="T1790" t="s">
        <v>47</v>
      </c>
      <c r="U1790" t="s">
        <v>49</v>
      </c>
      <c r="V1790" t="s">
        <v>49</v>
      </c>
      <c r="W1790" t="s">
        <v>43</v>
      </c>
      <c r="X1790">
        <f>YEAR(Table1[[#This Row],[BookingDate]])</f>
        <v>2025</v>
      </c>
      <c r="Y1790" t="str">
        <f>TEXT(Table1[[#This Row],[BookingDate]],"mmm")</f>
        <v>Mar</v>
      </c>
      <c r="Z1790" t="str">
        <f>TEXT(Table1[[#This Row],[BookingDate]],"mmm-yyy")</f>
        <v>Mar-2025</v>
      </c>
      <c r="AA1790" t="str">
        <f>IF(Table1[[#This Row],[ResolutionHours]]="","Pending",IF(Table1[[#This Row],[ResolutionHours]]&lt;=4,"0-4 Hours",IF(Table1[[#This Row],[ResolutionHours]]&lt;=8,"5-8 Hours",IF(Table1[[#This Row],[ResolutionHours]]&lt;=24,"9-24 Hours",IF(Table1[[#This Row],[ResolutionHours]]&lt;=48,"25-48 Hours","48+ Hours")))))</f>
        <v>9-24 Hours</v>
      </c>
      <c r="AB1790">
        <f>IF(Table1[[#This Row],[ResolutionHours]]="","",Table1[[#This Row],[ResolutionHours]]-Table1[[#This Row],[SLATargetHours]])</f>
        <v>-9.4700000000000006</v>
      </c>
    </row>
    <row r="1791" spans="1:28" x14ac:dyDescent="0.25">
      <c r="A1791" t="s">
        <v>3000</v>
      </c>
      <c r="B1791" t="s">
        <v>2126</v>
      </c>
      <c r="C1791" s="1">
        <v>45725.287627314807</v>
      </c>
      <c r="D1791" t="s">
        <v>87</v>
      </c>
      <c r="E1791" t="s">
        <v>2130</v>
      </c>
      <c r="F1791" t="s">
        <v>72</v>
      </c>
      <c r="G1791" t="s">
        <v>2128</v>
      </c>
      <c r="H1791" t="s">
        <v>40</v>
      </c>
      <c r="I1791" t="s">
        <v>46</v>
      </c>
      <c r="J1791" t="s">
        <v>56</v>
      </c>
      <c r="K1791">
        <v>72</v>
      </c>
      <c r="L1791">
        <v>4.22</v>
      </c>
      <c r="M1791">
        <v>44.8</v>
      </c>
      <c r="N1791" s="1">
        <v>45727.154422060194</v>
      </c>
      <c r="O1791" t="s">
        <v>43</v>
      </c>
      <c r="P1791">
        <v>44.8</v>
      </c>
      <c r="Q1791" t="s">
        <v>44</v>
      </c>
      <c r="R1791" t="s">
        <v>67</v>
      </c>
      <c r="S1791" t="s">
        <v>96</v>
      </c>
      <c r="T1791" t="s">
        <v>97</v>
      </c>
      <c r="U1791" t="s">
        <v>49</v>
      </c>
      <c r="V1791" t="s">
        <v>49</v>
      </c>
      <c r="W1791" t="s">
        <v>43</v>
      </c>
      <c r="X1791">
        <f>YEAR(Table1[[#This Row],[BookingDate]])</f>
        <v>2025</v>
      </c>
      <c r="Y1791" t="str">
        <f>TEXT(Table1[[#This Row],[BookingDate]],"mmm")</f>
        <v>Mar</v>
      </c>
      <c r="Z1791" t="str">
        <f>TEXT(Table1[[#This Row],[BookingDate]],"mmm-yyy")</f>
        <v>Mar-2025</v>
      </c>
      <c r="AA1791" t="str">
        <f>IF(Table1[[#This Row],[ResolutionHours]]="","Pending",IF(Table1[[#This Row],[ResolutionHours]]&lt;=4,"0-4 Hours",IF(Table1[[#This Row],[ResolutionHours]]&lt;=8,"5-8 Hours",IF(Table1[[#This Row],[ResolutionHours]]&lt;=24,"9-24 Hours",IF(Table1[[#This Row],[ResolutionHours]]&lt;=48,"25-48 Hours","48+ Hours")))))</f>
        <v>25-48 Hours</v>
      </c>
      <c r="AB1791">
        <f>IF(Table1[[#This Row],[ResolutionHours]]="","",Table1[[#This Row],[ResolutionHours]]-Table1[[#This Row],[SLATargetHours]])</f>
        <v>-27.200000000000003</v>
      </c>
    </row>
    <row r="1792" spans="1:28" x14ac:dyDescent="0.25">
      <c r="A1792" t="s">
        <v>1389</v>
      </c>
      <c r="B1792" t="s">
        <v>1116</v>
      </c>
      <c r="C1792" s="1">
        <v>45725.961805555547</v>
      </c>
      <c r="D1792" t="s">
        <v>104</v>
      </c>
      <c r="E1792" t="s">
        <v>1131</v>
      </c>
      <c r="F1792" t="s">
        <v>95</v>
      </c>
      <c r="G1792" t="s">
        <v>1118</v>
      </c>
      <c r="H1792" t="s">
        <v>40</v>
      </c>
      <c r="I1792" t="s">
        <v>64</v>
      </c>
      <c r="J1792" t="s">
        <v>113</v>
      </c>
      <c r="K1792">
        <v>8</v>
      </c>
      <c r="L1792">
        <v>1.17</v>
      </c>
      <c r="M1792">
        <v>5.05</v>
      </c>
      <c r="N1792" s="1">
        <v>45726.172356145828</v>
      </c>
      <c r="O1792" t="s">
        <v>43</v>
      </c>
      <c r="P1792">
        <v>5.05</v>
      </c>
      <c r="Q1792" t="s">
        <v>58</v>
      </c>
      <c r="R1792" t="s">
        <v>45</v>
      </c>
      <c r="S1792" t="s">
        <v>79</v>
      </c>
      <c r="T1792" t="s">
        <v>93</v>
      </c>
      <c r="U1792" t="s">
        <v>49</v>
      </c>
      <c r="V1792" t="s">
        <v>48</v>
      </c>
      <c r="W1792" t="s">
        <v>43</v>
      </c>
      <c r="X1792">
        <f>YEAR(Table1[[#This Row],[BookingDate]])</f>
        <v>2025</v>
      </c>
      <c r="Y1792" t="str">
        <f>TEXT(Table1[[#This Row],[BookingDate]],"mmm")</f>
        <v>Mar</v>
      </c>
      <c r="Z1792" t="str">
        <f>TEXT(Table1[[#This Row],[BookingDate]],"mmm-yyy")</f>
        <v>Mar-2025</v>
      </c>
      <c r="AA1792" t="str">
        <f>IF(Table1[[#This Row],[ResolutionHours]]="","Pending",IF(Table1[[#This Row],[ResolutionHours]]&lt;=4,"0-4 Hours",IF(Table1[[#This Row],[ResolutionHours]]&lt;=8,"5-8 Hours",IF(Table1[[#This Row],[ResolutionHours]]&lt;=24,"9-24 Hours",IF(Table1[[#This Row],[ResolutionHours]]&lt;=48,"25-48 Hours","48+ Hours")))))</f>
        <v>5-8 Hours</v>
      </c>
      <c r="AB1792">
        <f>IF(Table1[[#This Row],[ResolutionHours]]="","",Table1[[#This Row],[ResolutionHours]]-Table1[[#This Row],[SLATargetHours]])</f>
        <v>-2.95</v>
      </c>
    </row>
    <row r="1793" spans="1:28" x14ac:dyDescent="0.25">
      <c r="A1793" t="s">
        <v>802</v>
      </c>
      <c r="B1793" t="s">
        <v>35</v>
      </c>
      <c r="C1793" s="1">
        <v>45725.981527777767</v>
      </c>
      <c r="D1793" t="s">
        <v>36</v>
      </c>
      <c r="E1793" t="s">
        <v>77</v>
      </c>
      <c r="F1793" t="s">
        <v>130</v>
      </c>
      <c r="G1793" t="s">
        <v>39</v>
      </c>
      <c r="H1793" t="s">
        <v>54</v>
      </c>
      <c r="I1793" t="s">
        <v>41</v>
      </c>
      <c r="J1793" t="s">
        <v>160</v>
      </c>
      <c r="K1793">
        <v>48</v>
      </c>
      <c r="L1793">
        <v>3.86</v>
      </c>
      <c r="N1793" s="1"/>
      <c r="O1793" t="s">
        <v>57</v>
      </c>
      <c r="P1793">
        <v>7104.44</v>
      </c>
      <c r="Q1793" t="s">
        <v>58</v>
      </c>
      <c r="R1793" t="s">
        <v>45</v>
      </c>
      <c r="S1793" t="s">
        <v>68</v>
      </c>
      <c r="T1793" t="s">
        <v>115</v>
      </c>
      <c r="U1793" t="s">
        <v>49</v>
      </c>
      <c r="V1793" t="s">
        <v>49</v>
      </c>
      <c r="W1793" t="s">
        <v>57</v>
      </c>
      <c r="X1793">
        <f>YEAR(Table1[[#This Row],[BookingDate]])</f>
        <v>2025</v>
      </c>
      <c r="Y1793" t="str">
        <f>TEXT(Table1[[#This Row],[BookingDate]],"mmm")</f>
        <v>Mar</v>
      </c>
      <c r="Z1793" t="str">
        <f>TEXT(Table1[[#This Row],[BookingDate]],"mmm-yyy")</f>
        <v>Mar-2025</v>
      </c>
      <c r="AA1793" t="str">
        <f>IF(Table1[[#This Row],[ResolutionHours]]="","Pending",IF(Table1[[#This Row],[ResolutionHours]]&lt;=4,"0-4 Hours",IF(Table1[[#This Row],[ResolutionHours]]&lt;=8,"5-8 Hours",IF(Table1[[#This Row],[ResolutionHours]]&lt;=24,"9-24 Hours",IF(Table1[[#This Row],[ResolutionHours]]&lt;=48,"25-48 Hours","48+ Hours")))))</f>
        <v>Pending</v>
      </c>
      <c r="AB1793" t="str">
        <f>IF(Table1[[#This Row],[ResolutionHours]]="","",Table1[[#This Row],[ResolutionHours]]-Table1[[#This Row],[SLATargetHours]])</f>
        <v/>
      </c>
    </row>
    <row r="1794" spans="1:28" x14ac:dyDescent="0.25">
      <c r="A1794" t="s">
        <v>2806</v>
      </c>
      <c r="B1794" t="s">
        <v>2126</v>
      </c>
      <c r="C1794" s="1">
        <v>45726.079837962963</v>
      </c>
      <c r="D1794" t="s">
        <v>87</v>
      </c>
      <c r="E1794" t="s">
        <v>2134</v>
      </c>
      <c r="F1794" t="s">
        <v>72</v>
      </c>
      <c r="G1794" t="s">
        <v>2128</v>
      </c>
      <c r="H1794" t="s">
        <v>109</v>
      </c>
      <c r="I1794" t="s">
        <v>73</v>
      </c>
      <c r="J1794" t="s">
        <v>165</v>
      </c>
      <c r="K1794">
        <v>72</v>
      </c>
      <c r="L1794">
        <v>1.05</v>
      </c>
      <c r="M1794">
        <v>40.71</v>
      </c>
      <c r="N1794" s="1">
        <v>45727.776052604167</v>
      </c>
      <c r="O1794" t="s">
        <v>43</v>
      </c>
      <c r="P1794">
        <v>40.71</v>
      </c>
      <c r="Q1794" t="s">
        <v>44</v>
      </c>
      <c r="R1794" t="s">
        <v>92</v>
      </c>
      <c r="S1794" t="s">
        <v>96</v>
      </c>
      <c r="T1794" t="s">
        <v>97</v>
      </c>
      <c r="U1794" t="s">
        <v>49</v>
      </c>
      <c r="V1794" t="s">
        <v>49</v>
      </c>
      <c r="W1794" t="s">
        <v>43</v>
      </c>
      <c r="X1794">
        <f>YEAR(Table1[[#This Row],[BookingDate]])</f>
        <v>2025</v>
      </c>
      <c r="Y1794" t="str">
        <f>TEXT(Table1[[#This Row],[BookingDate]],"mmm")</f>
        <v>Mar</v>
      </c>
      <c r="Z1794" t="str">
        <f>TEXT(Table1[[#This Row],[BookingDate]],"mmm-yyy")</f>
        <v>Mar-2025</v>
      </c>
      <c r="AA1794" t="str">
        <f>IF(Table1[[#This Row],[ResolutionHours]]="","Pending",IF(Table1[[#This Row],[ResolutionHours]]&lt;=4,"0-4 Hours",IF(Table1[[#This Row],[ResolutionHours]]&lt;=8,"5-8 Hours",IF(Table1[[#This Row],[ResolutionHours]]&lt;=24,"9-24 Hours",IF(Table1[[#This Row],[ResolutionHours]]&lt;=48,"25-48 Hours","48+ Hours")))))</f>
        <v>25-48 Hours</v>
      </c>
      <c r="AB1794">
        <f>IF(Table1[[#This Row],[ResolutionHours]]="","",Table1[[#This Row],[ResolutionHours]]-Table1[[#This Row],[SLATargetHours]])</f>
        <v>-31.29</v>
      </c>
    </row>
    <row r="1795" spans="1:28" x14ac:dyDescent="0.25">
      <c r="A1795" t="s">
        <v>2978</v>
      </c>
      <c r="B1795" t="s">
        <v>2126</v>
      </c>
      <c r="C1795" s="1">
        <v>45726.368900462963</v>
      </c>
      <c r="D1795" t="s">
        <v>36</v>
      </c>
      <c r="E1795" t="s">
        <v>2153</v>
      </c>
      <c r="F1795" t="s">
        <v>53</v>
      </c>
      <c r="G1795" t="s">
        <v>2128</v>
      </c>
      <c r="H1795" t="s">
        <v>40</v>
      </c>
      <c r="I1795" t="s">
        <v>46</v>
      </c>
      <c r="J1795" t="s">
        <v>91</v>
      </c>
      <c r="K1795">
        <v>48</v>
      </c>
      <c r="L1795">
        <v>2.31</v>
      </c>
      <c r="M1795">
        <v>71.22</v>
      </c>
      <c r="N1795" s="1">
        <v>45729.336473217591</v>
      </c>
      <c r="O1795" t="s">
        <v>128</v>
      </c>
      <c r="P1795">
        <v>71.22</v>
      </c>
      <c r="Q1795" t="s">
        <v>44</v>
      </c>
      <c r="R1795" t="s">
        <v>67</v>
      </c>
      <c r="S1795" t="s">
        <v>79</v>
      </c>
      <c r="T1795" t="s">
        <v>115</v>
      </c>
      <c r="U1795" t="s">
        <v>49</v>
      </c>
      <c r="V1795" t="s">
        <v>49</v>
      </c>
      <c r="W1795" t="s">
        <v>128</v>
      </c>
      <c r="X1795">
        <f>YEAR(Table1[[#This Row],[BookingDate]])</f>
        <v>2025</v>
      </c>
      <c r="Y1795" t="str">
        <f>TEXT(Table1[[#This Row],[BookingDate]],"mmm")</f>
        <v>Mar</v>
      </c>
      <c r="Z1795" t="str">
        <f>TEXT(Table1[[#This Row],[BookingDate]],"mmm-yyy")</f>
        <v>Mar-2025</v>
      </c>
      <c r="AA1795" t="str">
        <f>IF(Table1[[#This Row],[ResolutionHours]]="","Pending",IF(Table1[[#This Row],[ResolutionHours]]&lt;=4,"0-4 Hours",IF(Table1[[#This Row],[ResolutionHours]]&lt;=8,"5-8 Hours",IF(Table1[[#This Row],[ResolutionHours]]&lt;=24,"9-24 Hours",IF(Table1[[#This Row],[ResolutionHours]]&lt;=48,"25-48 Hours","48+ Hours")))))</f>
        <v>48+ Hours</v>
      </c>
      <c r="AB1795">
        <f>IF(Table1[[#This Row],[ResolutionHours]]="","",Table1[[#This Row],[ResolutionHours]]-Table1[[#This Row],[SLATargetHours]])</f>
        <v>23.22</v>
      </c>
    </row>
    <row r="1796" spans="1:28" x14ac:dyDescent="0.25">
      <c r="A1796" t="s">
        <v>3005</v>
      </c>
      <c r="B1796" t="s">
        <v>2126</v>
      </c>
      <c r="C1796" s="1">
        <v>45726.487858796303</v>
      </c>
      <c r="D1796" t="s">
        <v>36</v>
      </c>
      <c r="E1796" t="s">
        <v>2138</v>
      </c>
      <c r="F1796" t="s">
        <v>90</v>
      </c>
      <c r="G1796" t="s">
        <v>2128</v>
      </c>
      <c r="H1796" t="s">
        <v>40</v>
      </c>
      <c r="I1796" t="s">
        <v>55</v>
      </c>
      <c r="J1796" t="s">
        <v>42</v>
      </c>
      <c r="K1796">
        <v>48</v>
      </c>
      <c r="L1796">
        <v>7.26</v>
      </c>
      <c r="M1796">
        <v>100.6</v>
      </c>
      <c r="N1796" s="1">
        <v>45730.679649594909</v>
      </c>
      <c r="O1796" t="s">
        <v>128</v>
      </c>
      <c r="P1796">
        <v>100.6</v>
      </c>
      <c r="Q1796" t="s">
        <v>58</v>
      </c>
      <c r="R1796" t="s">
        <v>114</v>
      </c>
      <c r="S1796" t="s">
        <v>46</v>
      </c>
      <c r="T1796" t="s">
        <v>115</v>
      </c>
      <c r="U1796" t="s">
        <v>49</v>
      </c>
      <c r="V1796" t="s">
        <v>49</v>
      </c>
      <c r="W1796" t="s">
        <v>128</v>
      </c>
      <c r="X1796">
        <f>YEAR(Table1[[#This Row],[BookingDate]])</f>
        <v>2025</v>
      </c>
      <c r="Y1796" t="str">
        <f>TEXT(Table1[[#This Row],[BookingDate]],"mmm")</f>
        <v>Mar</v>
      </c>
      <c r="Z1796" t="str">
        <f>TEXT(Table1[[#This Row],[BookingDate]],"mmm-yyy")</f>
        <v>Mar-2025</v>
      </c>
      <c r="AA1796" t="str">
        <f>IF(Table1[[#This Row],[ResolutionHours]]="","Pending",IF(Table1[[#This Row],[ResolutionHours]]&lt;=4,"0-4 Hours",IF(Table1[[#This Row],[ResolutionHours]]&lt;=8,"5-8 Hours",IF(Table1[[#This Row],[ResolutionHours]]&lt;=24,"9-24 Hours",IF(Table1[[#This Row],[ResolutionHours]]&lt;=48,"25-48 Hours","48+ Hours")))))</f>
        <v>48+ Hours</v>
      </c>
      <c r="AB1796">
        <f>IF(Table1[[#This Row],[ResolutionHours]]="","",Table1[[#This Row],[ResolutionHours]]-Table1[[#This Row],[SLATargetHours]])</f>
        <v>52.599999999999994</v>
      </c>
    </row>
    <row r="1797" spans="1:28" x14ac:dyDescent="0.25">
      <c r="A1797" t="s">
        <v>634</v>
      </c>
      <c r="B1797" t="s">
        <v>35</v>
      </c>
      <c r="C1797" s="1">
        <v>45726.530995370369</v>
      </c>
      <c r="D1797" t="s">
        <v>51</v>
      </c>
      <c r="E1797" t="s">
        <v>37</v>
      </c>
      <c r="F1797" t="s">
        <v>95</v>
      </c>
      <c r="G1797" t="s">
        <v>39</v>
      </c>
      <c r="H1797" t="s">
        <v>136</v>
      </c>
      <c r="I1797" t="s">
        <v>55</v>
      </c>
      <c r="J1797" t="s">
        <v>160</v>
      </c>
      <c r="K1797">
        <v>24</v>
      </c>
      <c r="L1797">
        <v>3.78</v>
      </c>
      <c r="N1797" s="1"/>
      <c r="O1797" t="s">
        <v>57</v>
      </c>
      <c r="P1797">
        <v>7091.26</v>
      </c>
      <c r="Q1797" t="s">
        <v>44</v>
      </c>
      <c r="R1797" t="s">
        <v>59</v>
      </c>
      <c r="S1797" t="s">
        <v>68</v>
      </c>
      <c r="T1797" t="s">
        <v>93</v>
      </c>
      <c r="U1797" t="s">
        <v>49</v>
      </c>
      <c r="V1797" t="s">
        <v>49</v>
      </c>
      <c r="W1797" t="s">
        <v>57</v>
      </c>
      <c r="X1797">
        <f>YEAR(Table1[[#This Row],[BookingDate]])</f>
        <v>2025</v>
      </c>
      <c r="Y1797" t="str">
        <f>TEXT(Table1[[#This Row],[BookingDate]],"mmm")</f>
        <v>Mar</v>
      </c>
      <c r="Z1797" t="str">
        <f>TEXT(Table1[[#This Row],[BookingDate]],"mmm-yyy")</f>
        <v>Mar-2025</v>
      </c>
      <c r="AA1797" t="str">
        <f>IF(Table1[[#This Row],[ResolutionHours]]="","Pending",IF(Table1[[#This Row],[ResolutionHours]]&lt;=4,"0-4 Hours",IF(Table1[[#This Row],[ResolutionHours]]&lt;=8,"5-8 Hours",IF(Table1[[#This Row],[ResolutionHours]]&lt;=24,"9-24 Hours",IF(Table1[[#This Row],[ResolutionHours]]&lt;=48,"25-48 Hours","48+ Hours")))))</f>
        <v>Pending</v>
      </c>
      <c r="AB1797" t="str">
        <f>IF(Table1[[#This Row],[ResolutionHours]]="","",Table1[[#This Row],[ResolutionHours]]-Table1[[#This Row],[SLATargetHours]])</f>
        <v/>
      </c>
    </row>
    <row r="1798" spans="1:28" x14ac:dyDescent="0.25">
      <c r="A1798" t="s">
        <v>2740</v>
      </c>
      <c r="B1798" t="s">
        <v>2126</v>
      </c>
      <c r="C1798" s="1">
        <v>45727.266956018517</v>
      </c>
      <c r="D1798" t="s">
        <v>51</v>
      </c>
      <c r="E1798" t="s">
        <v>2136</v>
      </c>
      <c r="F1798" t="s">
        <v>90</v>
      </c>
      <c r="G1798" t="s">
        <v>2128</v>
      </c>
      <c r="H1798" t="s">
        <v>54</v>
      </c>
      <c r="I1798" t="s">
        <v>82</v>
      </c>
      <c r="J1798" t="s">
        <v>78</v>
      </c>
      <c r="K1798">
        <v>24</v>
      </c>
      <c r="L1798">
        <v>4.1500000000000004</v>
      </c>
      <c r="N1798" s="1"/>
      <c r="O1798" t="s">
        <v>57</v>
      </c>
      <c r="P1798">
        <v>7073.59</v>
      </c>
      <c r="Q1798" t="s">
        <v>66</v>
      </c>
      <c r="R1798" t="s">
        <v>92</v>
      </c>
      <c r="S1798" t="s">
        <v>79</v>
      </c>
      <c r="T1798" t="s">
        <v>75</v>
      </c>
      <c r="U1798" t="s">
        <v>49</v>
      </c>
      <c r="V1798" t="s">
        <v>49</v>
      </c>
      <c r="W1798" t="s">
        <v>57</v>
      </c>
      <c r="X1798">
        <f>YEAR(Table1[[#This Row],[BookingDate]])</f>
        <v>2025</v>
      </c>
      <c r="Y1798" t="str">
        <f>TEXT(Table1[[#This Row],[BookingDate]],"mmm")</f>
        <v>Mar</v>
      </c>
      <c r="Z1798" t="str">
        <f>TEXT(Table1[[#This Row],[BookingDate]],"mmm-yyy")</f>
        <v>Mar-2025</v>
      </c>
      <c r="AA1798" t="str">
        <f>IF(Table1[[#This Row],[ResolutionHours]]="","Pending",IF(Table1[[#This Row],[ResolutionHours]]&lt;=4,"0-4 Hours",IF(Table1[[#This Row],[ResolutionHours]]&lt;=8,"5-8 Hours",IF(Table1[[#This Row],[ResolutionHours]]&lt;=24,"9-24 Hours",IF(Table1[[#This Row],[ResolutionHours]]&lt;=48,"25-48 Hours","48+ Hours")))))</f>
        <v>Pending</v>
      </c>
      <c r="AB1798" t="str">
        <f>IF(Table1[[#This Row],[ResolutionHours]]="","",Table1[[#This Row],[ResolutionHours]]-Table1[[#This Row],[SLATargetHours]])</f>
        <v/>
      </c>
    </row>
    <row r="1799" spans="1:28" x14ac:dyDescent="0.25">
      <c r="A1799" t="s">
        <v>1493</v>
      </c>
      <c r="B1799" t="s">
        <v>1116</v>
      </c>
      <c r="C1799" s="1">
        <v>45727.6409375</v>
      </c>
      <c r="D1799" t="s">
        <v>104</v>
      </c>
      <c r="E1799" t="s">
        <v>1126</v>
      </c>
      <c r="F1799" t="s">
        <v>90</v>
      </c>
      <c r="G1799" t="s">
        <v>1118</v>
      </c>
      <c r="H1799" t="s">
        <v>40</v>
      </c>
      <c r="I1799" t="s">
        <v>41</v>
      </c>
      <c r="J1799" t="s">
        <v>106</v>
      </c>
      <c r="K1799">
        <v>8</v>
      </c>
      <c r="L1799">
        <v>0.61</v>
      </c>
      <c r="M1799">
        <v>3.47</v>
      </c>
      <c r="N1799" s="1">
        <v>45727.78559284722</v>
      </c>
      <c r="O1799" t="s">
        <v>43</v>
      </c>
      <c r="P1799">
        <v>3.47</v>
      </c>
      <c r="Q1799" t="s">
        <v>58</v>
      </c>
      <c r="R1799" t="s">
        <v>67</v>
      </c>
      <c r="S1799" t="s">
        <v>79</v>
      </c>
      <c r="T1799" t="s">
        <v>121</v>
      </c>
      <c r="U1799" t="s">
        <v>49</v>
      </c>
      <c r="V1799" t="s">
        <v>48</v>
      </c>
      <c r="W1799" t="s">
        <v>43</v>
      </c>
      <c r="X1799">
        <f>YEAR(Table1[[#This Row],[BookingDate]])</f>
        <v>2025</v>
      </c>
      <c r="Y1799" t="str">
        <f>TEXT(Table1[[#This Row],[BookingDate]],"mmm")</f>
        <v>Mar</v>
      </c>
      <c r="Z1799" t="str">
        <f>TEXT(Table1[[#This Row],[BookingDate]],"mmm-yyy")</f>
        <v>Mar-2025</v>
      </c>
      <c r="AA1799" t="str">
        <f>IF(Table1[[#This Row],[ResolutionHours]]="","Pending",IF(Table1[[#This Row],[ResolutionHours]]&lt;=4,"0-4 Hours",IF(Table1[[#This Row],[ResolutionHours]]&lt;=8,"5-8 Hours",IF(Table1[[#This Row],[ResolutionHours]]&lt;=24,"9-24 Hours",IF(Table1[[#This Row],[ResolutionHours]]&lt;=48,"25-48 Hours","48+ Hours")))))</f>
        <v>0-4 Hours</v>
      </c>
      <c r="AB1799">
        <f>IF(Table1[[#This Row],[ResolutionHours]]="","",Table1[[#This Row],[ResolutionHours]]-Table1[[#This Row],[SLATargetHours]])</f>
        <v>-4.5299999999999994</v>
      </c>
    </row>
    <row r="1800" spans="1:28" x14ac:dyDescent="0.25">
      <c r="A1800" t="s">
        <v>2861</v>
      </c>
      <c r="B1800" t="s">
        <v>2126</v>
      </c>
      <c r="C1800" s="1">
        <v>45727.658437500002</v>
      </c>
      <c r="D1800" t="s">
        <v>36</v>
      </c>
      <c r="E1800" t="s">
        <v>2163</v>
      </c>
      <c r="F1800" t="s">
        <v>53</v>
      </c>
      <c r="G1800" t="s">
        <v>2128</v>
      </c>
      <c r="H1800" t="s">
        <v>40</v>
      </c>
      <c r="I1800" t="s">
        <v>82</v>
      </c>
      <c r="J1800" t="s">
        <v>165</v>
      </c>
      <c r="K1800">
        <v>48</v>
      </c>
      <c r="L1800">
        <v>3.9</v>
      </c>
      <c r="M1800">
        <v>13.5</v>
      </c>
      <c r="N1800" s="1">
        <v>45728.220917280087</v>
      </c>
      <c r="O1800" t="s">
        <v>43</v>
      </c>
      <c r="P1800">
        <v>13.5</v>
      </c>
      <c r="Q1800" t="s">
        <v>44</v>
      </c>
      <c r="R1800" t="s">
        <v>59</v>
      </c>
      <c r="S1800" t="s">
        <v>79</v>
      </c>
      <c r="T1800" t="s">
        <v>121</v>
      </c>
      <c r="U1800" t="s">
        <v>49</v>
      </c>
      <c r="V1800" t="s">
        <v>49</v>
      </c>
      <c r="W1800" t="s">
        <v>43</v>
      </c>
      <c r="X1800">
        <f>YEAR(Table1[[#This Row],[BookingDate]])</f>
        <v>2025</v>
      </c>
      <c r="Y1800" t="str">
        <f>TEXT(Table1[[#This Row],[BookingDate]],"mmm")</f>
        <v>Mar</v>
      </c>
      <c r="Z1800" t="str">
        <f>TEXT(Table1[[#This Row],[BookingDate]],"mmm-yyy")</f>
        <v>Mar-2025</v>
      </c>
      <c r="AA1800" t="str">
        <f>IF(Table1[[#This Row],[ResolutionHours]]="","Pending",IF(Table1[[#This Row],[ResolutionHours]]&lt;=4,"0-4 Hours",IF(Table1[[#This Row],[ResolutionHours]]&lt;=8,"5-8 Hours",IF(Table1[[#This Row],[ResolutionHours]]&lt;=24,"9-24 Hours",IF(Table1[[#This Row],[ResolutionHours]]&lt;=48,"25-48 Hours","48+ Hours")))))</f>
        <v>9-24 Hours</v>
      </c>
      <c r="AB1800">
        <f>IF(Table1[[#This Row],[ResolutionHours]]="","",Table1[[#This Row],[ResolutionHours]]-Table1[[#This Row],[SLATargetHours]])</f>
        <v>-34.5</v>
      </c>
    </row>
    <row r="1801" spans="1:28" x14ac:dyDescent="0.25">
      <c r="A1801" t="s">
        <v>582</v>
      </c>
      <c r="B1801" t="s">
        <v>35</v>
      </c>
      <c r="C1801" s="1">
        <v>45727.707094907397</v>
      </c>
      <c r="D1801" t="s">
        <v>36</v>
      </c>
      <c r="E1801" t="s">
        <v>105</v>
      </c>
      <c r="F1801" t="s">
        <v>126</v>
      </c>
      <c r="G1801" t="s">
        <v>39</v>
      </c>
      <c r="H1801" t="s">
        <v>40</v>
      </c>
      <c r="I1801" t="s">
        <v>82</v>
      </c>
      <c r="J1801" t="s">
        <v>120</v>
      </c>
      <c r="K1801">
        <v>48</v>
      </c>
      <c r="L1801">
        <v>0.85</v>
      </c>
      <c r="M1801">
        <v>8.7799999999999994</v>
      </c>
      <c r="N1801" s="1">
        <v>45728.073094016203</v>
      </c>
      <c r="O1801" t="s">
        <v>43</v>
      </c>
      <c r="P1801">
        <v>8.7799999999999994</v>
      </c>
      <c r="Q1801" t="s">
        <v>44</v>
      </c>
      <c r="R1801" t="s">
        <v>59</v>
      </c>
      <c r="S1801" t="s">
        <v>96</v>
      </c>
      <c r="T1801" t="s">
        <v>69</v>
      </c>
      <c r="U1801" t="s">
        <v>49</v>
      </c>
      <c r="V1801" t="s">
        <v>49</v>
      </c>
      <c r="W1801" t="s">
        <v>43</v>
      </c>
      <c r="X1801">
        <f>YEAR(Table1[[#This Row],[BookingDate]])</f>
        <v>2025</v>
      </c>
      <c r="Y1801" t="str">
        <f>TEXT(Table1[[#This Row],[BookingDate]],"mmm")</f>
        <v>Mar</v>
      </c>
      <c r="Z1801" t="str">
        <f>TEXT(Table1[[#This Row],[BookingDate]],"mmm-yyy")</f>
        <v>Mar-2025</v>
      </c>
      <c r="AA1801" t="str">
        <f>IF(Table1[[#This Row],[ResolutionHours]]="","Pending",IF(Table1[[#This Row],[ResolutionHours]]&lt;=4,"0-4 Hours",IF(Table1[[#This Row],[ResolutionHours]]&lt;=8,"5-8 Hours",IF(Table1[[#This Row],[ResolutionHours]]&lt;=24,"9-24 Hours",IF(Table1[[#This Row],[ResolutionHours]]&lt;=48,"25-48 Hours","48+ Hours")))))</f>
        <v>9-24 Hours</v>
      </c>
      <c r="AB1801">
        <f>IF(Table1[[#This Row],[ResolutionHours]]="","",Table1[[#This Row],[ResolutionHours]]-Table1[[#This Row],[SLATargetHours]])</f>
        <v>-39.22</v>
      </c>
    </row>
    <row r="1802" spans="1:28" x14ac:dyDescent="0.25">
      <c r="A1802" t="s">
        <v>1889</v>
      </c>
      <c r="B1802" t="s">
        <v>1116</v>
      </c>
      <c r="C1802" s="1">
        <v>45727.880254629628</v>
      </c>
      <c r="D1802" t="s">
        <v>87</v>
      </c>
      <c r="E1802" t="s">
        <v>1120</v>
      </c>
      <c r="F1802" t="s">
        <v>95</v>
      </c>
      <c r="G1802" t="s">
        <v>1118</v>
      </c>
      <c r="H1802" t="s">
        <v>40</v>
      </c>
      <c r="I1802" t="s">
        <v>64</v>
      </c>
      <c r="J1802" t="s">
        <v>134</v>
      </c>
      <c r="K1802">
        <v>72</v>
      </c>
      <c r="L1802">
        <v>4.57</v>
      </c>
      <c r="M1802">
        <v>36.729999999999997</v>
      </c>
      <c r="N1802" s="1">
        <v>45729.410614583343</v>
      </c>
      <c r="O1802" t="s">
        <v>43</v>
      </c>
      <c r="P1802">
        <v>36.729999999999997</v>
      </c>
      <c r="Q1802" t="s">
        <v>66</v>
      </c>
      <c r="R1802" t="s">
        <v>67</v>
      </c>
      <c r="S1802" t="s">
        <v>79</v>
      </c>
      <c r="T1802" t="s">
        <v>69</v>
      </c>
      <c r="U1802" t="s">
        <v>49</v>
      </c>
      <c r="V1802" t="s">
        <v>49</v>
      </c>
      <c r="W1802" t="s">
        <v>43</v>
      </c>
      <c r="X1802">
        <f>YEAR(Table1[[#This Row],[BookingDate]])</f>
        <v>2025</v>
      </c>
      <c r="Y1802" t="str">
        <f>TEXT(Table1[[#This Row],[BookingDate]],"mmm")</f>
        <v>Mar</v>
      </c>
      <c r="Z1802" t="str">
        <f>TEXT(Table1[[#This Row],[BookingDate]],"mmm-yyy")</f>
        <v>Mar-2025</v>
      </c>
      <c r="AA1802" t="str">
        <f>IF(Table1[[#This Row],[ResolutionHours]]="","Pending",IF(Table1[[#This Row],[ResolutionHours]]&lt;=4,"0-4 Hours",IF(Table1[[#This Row],[ResolutionHours]]&lt;=8,"5-8 Hours",IF(Table1[[#This Row],[ResolutionHours]]&lt;=24,"9-24 Hours",IF(Table1[[#This Row],[ResolutionHours]]&lt;=48,"25-48 Hours","48+ Hours")))))</f>
        <v>25-48 Hours</v>
      </c>
      <c r="AB1802">
        <f>IF(Table1[[#This Row],[ResolutionHours]]="","",Table1[[#This Row],[ResolutionHours]]-Table1[[#This Row],[SLATargetHours]])</f>
        <v>-35.270000000000003</v>
      </c>
    </row>
    <row r="1803" spans="1:28" x14ac:dyDescent="0.25">
      <c r="A1803" t="s">
        <v>569</v>
      </c>
      <c r="B1803" t="s">
        <v>35</v>
      </c>
      <c r="C1803" s="1">
        <v>45728.360277777778</v>
      </c>
      <c r="D1803" t="s">
        <v>87</v>
      </c>
      <c r="E1803" t="s">
        <v>71</v>
      </c>
      <c r="F1803" t="s">
        <v>38</v>
      </c>
      <c r="G1803" t="s">
        <v>39</v>
      </c>
      <c r="H1803" t="s">
        <v>40</v>
      </c>
      <c r="I1803" t="s">
        <v>41</v>
      </c>
      <c r="J1803" t="s">
        <v>74</v>
      </c>
      <c r="K1803">
        <v>72</v>
      </c>
      <c r="L1803">
        <v>4.92</v>
      </c>
      <c r="M1803">
        <v>41.94</v>
      </c>
      <c r="N1803" s="1">
        <v>45730.107771041658</v>
      </c>
      <c r="O1803" t="s">
        <v>43</v>
      </c>
      <c r="P1803">
        <v>41.94</v>
      </c>
      <c r="Q1803" t="s">
        <v>66</v>
      </c>
      <c r="R1803" t="s">
        <v>92</v>
      </c>
      <c r="S1803" t="s">
        <v>96</v>
      </c>
      <c r="T1803" t="s">
        <v>85</v>
      </c>
      <c r="U1803" t="s">
        <v>49</v>
      </c>
      <c r="V1803" t="s">
        <v>49</v>
      </c>
      <c r="W1803" t="s">
        <v>43</v>
      </c>
      <c r="X1803">
        <f>YEAR(Table1[[#This Row],[BookingDate]])</f>
        <v>2025</v>
      </c>
      <c r="Y1803" t="str">
        <f>TEXT(Table1[[#This Row],[BookingDate]],"mmm")</f>
        <v>Mar</v>
      </c>
      <c r="Z1803" t="str">
        <f>TEXT(Table1[[#This Row],[BookingDate]],"mmm-yyy")</f>
        <v>Mar-2025</v>
      </c>
      <c r="AA1803" t="str">
        <f>IF(Table1[[#This Row],[ResolutionHours]]="","Pending",IF(Table1[[#This Row],[ResolutionHours]]&lt;=4,"0-4 Hours",IF(Table1[[#This Row],[ResolutionHours]]&lt;=8,"5-8 Hours",IF(Table1[[#This Row],[ResolutionHours]]&lt;=24,"9-24 Hours",IF(Table1[[#This Row],[ResolutionHours]]&lt;=48,"25-48 Hours","48+ Hours")))))</f>
        <v>25-48 Hours</v>
      </c>
      <c r="AB1803">
        <f>IF(Table1[[#This Row],[ResolutionHours]]="","",Table1[[#This Row],[ResolutionHours]]-Table1[[#This Row],[SLATargetHours]])</f>
        <v>-30.060000000000002</v>
      </c>
    </row>
    <row r="1804" spans="1:28" x14ac:dyDescent="0.25">
      <c r="A1804" t="s">
        <v>1625</v>
      </c>
      <c r="B1804" t="s">
        <v>1116</v>
      </c>
      <c r="C1804" s="1">
        <v>45728.479363425933</v>
      </c>
      <c r="D1804" t="s">
        <v>51</v>
      </c>
      <c r="E1804" t="s">
        <v>1126</v>
      </c>
      <c r="F1804" t="s">
        <v>95</v>
      </c>
      <c r="G1804" t="s">
        <v>1118</v>
      </c>
      <c r="H1804" t="s">
        <v>40</v>
      </c>
      <c r="I1804" t="s">
        <v>55</v>
      </c>
      <c r="J1804" t="s">
        <v>110</v>
      </c>
      <c r="K1804">
        <v>24</v>
      </c>
      <c r="L1804">
        <v>1.8</v>
      </c>
      <c r="M1804">
        <v>57.16</v>
      </c>
      <c r="N1804" s="1">
        <v>45730.86104787037</v>
      </c>
      <c r="O1804" t="s">
        <v>128</v>
      </c>
      <c r="P1804">
        <v>57.16</v>
      </c>
      <c r="Q1804" t="s">
        <v>58</v>
      </c>
      <c r="R1804" t="s">
        <v>67</v>
      </c>
      <c r="S1804" t="s">
        <v>79</v>
      </c>
      <c r="T1804" t="s">
        <v>69</v>
      </c>
      <c r="U1804" t="s">
        <v>48</v>
      </c>
      <c r="V1804" t="s">
        <v>49</v>
      </c>
      <c r="W1804" t="s">
        <v>128</v>
      </c>
      <c r="X1804">
        <f>YEAR(Table1[[#This Row],[BookingDate]])</f>
        <v>2025</v>
      </c>
      <c r="Y1804" t="str">
        <f>TEXT(Table1[[#This Row],[BookingDate]],"mmm")</f>
        <v>Mar</v>
      </c>
      <c r="Z1804" t="str">
        <f>TEXT(Table1[[#This Row],[BookingDate]],"mmm-yyy")</f>
        <v>Mar-2025</v>
      </c>
      <c r="AA1804" t="str">
        <f>IF(Table1[[#This Row],[ResolutionHours]]="","Pending",IF(Table1[[#This Row],[ResolutionHours]]&lt;=4,"0-4 Hours",IF(Table1[[#This Row],[ResolutionHours]]&lt;=8,"5-8 Hours",IF(Table1[[#This Row],[ResolutionHours]]&lt;=24,"9-24 Hours",IF(Table1[[#This Row],[ResolutionHours]]&lt;=48,"25-48 Hours","48+ Hours")))))</f>
        <v>48+ Hours</v>
      </c>
      <c r="AB1804">
        <f>IF(Table1[[#This Row],[ResolutionHours]]="","",Table1[[#This Row],[ResolutionHours]]-Table1[[#This Row],[SLATargetHours]])</f>
        <v>33.159999999999997</v>
      </c>
    </row>
    <row r="1805" spans="1:28" x14ac:dyDescent="0.25">
      <c r="A1805" t="s">
        <v>1914</v>
      </c>
      <c r="B1805" t="s">
        <v>1116</v>
      </c>
      <c r="C1805" s="1">
        <v>45728.515717592592</v>
      </c>
      <c r="D1805" t="s">
        <v>36</v>
      </c>
      <c r="E1805" t="s">
        <v>1124</v>
      </c>
      <c r="F1805" t="s">
        <v>126</v>
      </c>
      <c r="G1805" t="s">
        <v>1118</v>
      </c>
      <c r="H1805" t="s">
        <v>109</v>
      </c>
      <c r="I1805" t="s">
        <v>46</v>
      </c>
      <c r="J1805" t="s">
        <v>88</v>
      </c>
      <c r="K1805">
        <v>48</v>
      </c>
      <c r="L1805">
        <v>1.44</v>
      </c>
      <c r="M1805">
        <v>24.61</v>
      </c>
      <c r="N1805" s="1">
        <v>45729.541182118053</v>
      </c>
      <c r="O1805" t="s">
        <v>43</v>
      </c>
      <c r="P1805">
        <v>24.61</v>
      </c>
      <c r="Q1805" t="s">
        <v>58</v>
      </c>
      <c r="R1805" t="s">
        <v>59</v>
      </c>
      <c r="S1805" t="s">
        <v>68</v>
      </c>
      <c r="T1805" t="s">
        <v>85</v>
      </c>
      <c r="U1805" t="s">
        <v>49</v>
      </c>
      <c r="V1805" t="s">
        <v>49</v>
      </c>
      <c r="W1805" t="s">
        <v>43</v>
      </c>
      <c r="X1805">
        <f>YEAR(Table1[[#This Row],[BookingDate]])</f>
        <v>2025</v>
      </c>
      <c r="Y1805" t="str">
        <f>TEXT(Table1[[#This Row],[BookingDate]],"mmm")</f>
        <v>Mar</v>
      </c>
      <c r="Z1805" t="str">
        <f>TEXT(Table1[[#This Row],[BookingDate]],"mmm-yyy")</f>
        <v>Mar-2025</v>
      </c>
      <c r="AA1805" t="str">
        <f>IF(Table1[[#This Row],[ResolutionHours]]="","Pending",IF(Table1[[#This Row],[ResolutionHours]]&lt;=4,"0-4 Hours",IF(Table1[[#This Row],[ResolutionHours]]&lt;=8,"5-8 Hours",IF(Table1[[#This Row],[ResolutionHours]]&lt;=24,"9-24 Hours",IF(Table1[[#This Row],[ResolutionHours]]&lt;=48,"25-48 Hours","48+ Hours")))))</f>
        <v>25-48 Hours</v>
      </c>
      <c r="AB1805">
        <f>IF(Table1[[#This Row],[ResolutionHours]]="","",Table1[[#This Row],[ResolutionHours]]-Table1[[#This Row],[SLATargetHours]])</f>
        <v>-23.39</v>
      </c>
    </row>
    <row r="1806" spans="1:28" x14ac:dyDescent="0.25">
      <c r="A1806" t="s">
        <v>779</v>
      </c>
      <c r="B1806" t="s">
        <v>35</v>
      </c>
      <c r="C1806" s="1">
        <v>45728.732303240737</v>
      </c>
      <c r="D1806" t="s">
        <v>87</v>
      </c>
      <c r="E1806" t="s">
        <v>77</v>
      </c>
      <c r="F1806" t="s">
        <v>53</v>
      </c>
      <c r="G1806" t="s">
        <v>39</v>
      </c>
      <c r="H1806" t="s">
        <v>136</v>
      </c>
      <c r="I1806" t="s">
        <v>82</v>
      </c>
      <c r="J1806" t="s">
        <v>152</v>
      </c>
      <c r="K1806">
        <v>72</v>
      </c>
      <c r="L1806">
        <v>2.0299999999999998</v>
      </c>
      <c r="N1806" s="1"/>
      <c r="O1806" t="s">
        <v>57</v>
      </c>
      <c r="P1806">
        <v>7038.42</v>
      </c>
      <c r="Q1806" t="s">
        <v>58</v>
      </c>
      <c r="R1806" t="s">
        <v>92</v>
      </c>
      <c r="S1806" t="s">
        <v>96</v>
      </c>
      <c r="T1806" t="s">
        <v>47</v>
      </c>
      <c r="U1806" t="s">
        <v>49</v>
      </c>
      <c r="V1806" t="s">
        <v>49</v>
      </c>
      <c r="W1806" t="s">
        <v>57</v>
      </c>
      <c r="X1806">
        <f>YEAR(Table1[[#This Row],[BookingDate]])</f>
        <v>2025</v>
      </c>
      <c r="Y1806" t="str">
        <f>TEXT(Table1[[#This Row],[BookingDate]],"mmm")</f>
        <v>Mar</v>
      </c>
      <c r="Z1806" t="str">
        <f>TEXT(Table1[[#This Row],[BookingDate]],"mmm-yyy")</f>
        <v>Mar-2025</v>
      </c>
      <c r="AA1806" t="str">
        <f>IF(Table1[[#This Row],[ResolutionHours]]="","Pending",IF(Table1[[#This Row],[ResolutionHours]]&lt;=4,"0-4 Hours",IF(Table1[[#This Row],[ResolutionHours]]&lt;=8,"5-8 Hours",IF(Table1[[#This Row],[ResolutionHours]]&lt;=24,"9-24 Hours",IF(Table1[[#This Row],[ResolutionHours]]&lt;=48,"25-48 Hours","48+ Hours")))))</f>
        <v>Pending</v>
      </c>
      <c r="AB1806" t="str">
        <f>IF(Table1[[#This Row],[ResolutionHours]]="","",Table1[[#This Row],[ResolutionHours]]-Table1[[#This Row],[SLATargetHours]])</f>
        <v/>
      </c>
    </row>
    <row r="1807" spans="1:28" x14ac:dyDescent="0.25">
      <c r="A1807" t="s">
        <v>2001</v>
      </c>
      <c r="B1807" t="s">
        <v>1116</v>
      </c>
      <c r="C1807" s="1">
        <v>45728.811284722222</v>
      </c>
      <c r="D1807" t="s">
        <v>104</v>
      </c>
      <c r="E1807" t="s">
        <v>1120</v>
      </c>
      <c r="F1807" t="s">
        <v>95</v>
      </c>
      <c r="G1807" t="s">
        <v>1118</v>
      </c>
      <c r="H1807" t="s">
        <v>54</v>
      </c>
      <c r="I1807" t="s">
        <v>73</v>
      </c>
      <c r="J1807" t="s">
        <v>134</v>
      </c>
      <c r="K1807">
        <v>8</v>
      </c>
      <c r="L1807">
        <v>1.46</v>
      </c>
      <c r="N1807" s="1"/>
      <c r="O1807" t="s">
        <v>57</v>
      </c>
      <c r="P1807">
        <v>7036.53</v>
      </c>
      <c r="Q1807" t="s">
        <v>58</v>
      </c>
      <c r="R1807" t="s">
        <v>92</v>
      </c>
      <c r="S1807" t="s">
        <v>79</v>
      </c>
      <c r="T1807" t="s">
        <v>75</v>
      </c>
      <c r="U1807" t="s">
        <v>49</v>
      </c>
      <c r="V1807" t="s">
        <v>48</v>
      </c>
      <c r="W1807" t="s">
        <v>57</v>
      </c>
      <c r="X1807">
        <f>YEAR(Table1[[#This Row],[BookingDate]])</f>
        <v>2025</v>
      </c>
      <c r="Y1807" t="str">
        <f>TEXT(Table1[[#This Row],[BookingDate]],"mmm")</f>
        <v>Mar</v>
      </c>
      <c r="Z1807" t="str">
        <f>TEXT(Table1[[#This Row],[BookingDate]],"mmm-yyy")</f>
        <v>Mar-2025</v>
      </c>
      <c r="AA1807" t="str">
        <f>IF(Table1[[#This Row],[ResolutionHours]]="","Pending",IF(Table1[[#This Row],[ResolutionHours]]&lt;=4,"0-4 Hours",IF(Table1[[#This Row],[ResolutionHours]]&lt;=8,"5-8 Hours",IF(Table1[[#This Row],[ResolutionHours]]&lt;=24,"9-24 Hours",IF(Table1[[#This Row],[ResolutionHours]]&lt;=48,"25-48 Hours","48+ Hours")))))</f>
        <v>Pending</v>
      </c>
      <c r="AB1807" t="str">
        <f>IF(Table1[[#This Row],[ResolutionHours]]="","",Table1[[#This Row],[ResolutionHours]]-Table1[[#This Row],[SLATargetHours]])</f>
        <v/>
      </c>
    </row>
    <row r="1808" spans="1:28" x14ac:dyDescent="0.25">
      <c r="A1808" t="s">
        <v>2952</v>
      </c>
      <c r="B1808" t="s">
        <v>2126</v>
      </c>
      <c r="C1808" s="1">
        <v>45729.037581018521</v>
      </c>
      <c r="D1808" t="s">
        <v>36</v>
      </c>
      <c r="E1808" t="s">
        <v>2136</v>
      </c>
      <c r="F1808" t="s">
        <v>38</v>
      </c>
      <c r="G1808" t="s">
        <v>2128</v>
      </c>
      <c r="H1808" t="s">
        <v>136</v>
      </c>
      <c r="I1808" t="s">
        <v>46</v>
      </c>
      <c r="J1808" t="s">
        <v>83</v>
      </c>
      <c r="K1808">
        <v>48</v>
      </c>
      <c r="L1808">
        <v>1.01</v>
      </c>
      <c r="N1808" s="1"/>
      <c r="O1808" t="s">
        <v>57</v>
      </c>
      <c r="P1808">
        <v>7031.1</v>
      </c>
      <c r="Q1808" t="s">
        <v>44</v>
      </c>
      <c r="R1808" t="s">
        <v>45</v>
      </c>
      <c r="S1808" t="s">
        <v>46</v>
      </c>
      <c r="T1808" t="s">
        <v>75</v>
      </c>
      <c r="U1808" t="s">
        <v>49</v>
      </c>
      <c r="V1808" t="s">
        <v>49</v>
      </c>
      <c r="W1808" t="s">
        <v>57</v>
      </c>
      <c r="X1808">
        <f>YEAR(Table1[[#This Row],[BookingDate]])</f>
        <v>2025</v>
      </c>
      <c r="Y1808" t="str">
        <f>TEXT(Table1[[#This Row],[BookingDate]],"mmm")</f>
        <v>Mar</v>
      </c>
      <c r="Z1808" t="str">
        <f>TEXT(Table1[[#This Row],[BookingDate]],"mmm-yyy")</f>
        <v>Mar-2025</v>
      </c>
      <c r="AA1808" t="str">
        <f>IF(Table1[[#This Row],[ResolutionHours]]="","Pending",IF(Table1[[#This Row],[ResolutionHours]]&lt;=4,"0-4 Hours",IF(Table1[[#This Row],[ResolutionHours]]&lt;=8,"5-8 Hours",IF(Table1[[#This Row],[ResolutionHours]]&lt;=24,"9-24 Hours",IF(Table1[[#This Row],[ResolutionHours]]&lt;=48,"25-48 Hours","48+ Hours")))))</f>
        <v>Pending</v>
      </c>
      <c r="AB1808" t="str">
        <f>IF(Table1[[#This Row],[ResolutionHours]]="","",Table1[[#This Row],[ResolutionHours]]-Table1[[#This Row],[SLATargetHours]])</f>
        <v/>
      </c>
    </row>
    <row r="1809" spans="1:28" x14ac:dyDescent="0.25">
      <c r="A1809" t="s">
        <v>645</v>
      </c>
      <c r="B1809" t="s">
        <v>35</v>
      </c>
      <c r="C1809" s="1">
        <v>45729.547083333331</v>
      </c>
      <c r="D1809" t="s">
        <v>104</v>
      </c>
      <c r="E1809" t="s">
        <v>77</v>
      </c>
      <c r="F1809" t="s">
        <v>95</v>
      </c>
      <c r="G1809" t="s">
        <v>39</v>
      </c>
      <c r="H1809" t="s">
        <v>63</v>
      </c>
      <c r="I1809" t="s">
        <v>82</v>
      </c>
      <c r="J1809" t="s">
        <v>134</v>
      </c>
      <c r="K1809">
        <v>8</v>
      </c>
      <c r="L1809">
        <v>1.33</v>
      </c>
      <c r="N1809" s="1"/>
      <c r="O1809" t="s">
        <v>57</v>
      </c>
      <c r="P1809">
        <v>7018.87</v>
      </c>
      <c r="Q1809" t="s">
        <v>58</v>
      </c>
      <c r="R1809" t="s">
        <v>59</v>
      </c>
      <c r="S1809" t="s">
        <v>60</v>
      </c>
      <c r="T1809" t="s">
        <v>61</v>
      </c>
      <c r="U1809" t="s">
        <v>49</v>
      </c>
      <c r="V1809" t="s">
        <v>49</v>
      </c>
      <c r="W1809" t="s">
        <v>57</v>
      </c>
      <c r="X1809">
        <f>YEAR(Table1[[#This Row],[BookingDate]])</f>
        <v>2025</v>
      </c>
      <c r="Y1809" t="str">
        <f>TEXT(Table1[[#This Row],[BookingDate]],"mmm")</f>
        <v>Mar</v>
      </c>
      <c r="Z1809" t="str">
        <f>TEXT(Table1[[#This Row],[BookingDate]],"mmm-yyy")</f>
        <v>Mar-2025</v>
      </c>
      <c r="AA1809" t="str">
        <f>IF(Table1[[#This Row],[ResolutionHours]]="","Pending",IF(Table1[[#This Row],[ResolutionHours]]&lt;=4,"0-4 Hours",IF(Table1[[#This Row],[ResolutionHours]]&lt;=8,"5-8 Hours",IF(Table1[[#This Row],[ResolutionHours]]&lt;=24,"9-24 Hours",IF(Table1[[#This Row],[ResolutionHours]]&lt;=48,"25-48 Hours","48+ Hours")))))</f>
        <v>Pending</v>
      </c>
      <c r="AB1809" t="str">
        <f>IF(Table1[[#This Row],[ResolutionHours]]="","",Table1[[#This Row],[ResolutionHours]]-Table1[[#This Row],[SLATargetHours]])</f>
        <v/>
      </c>
    </row>
    <row r="1810" spans="1:28" x14ac:dyDescent="0.25">
      <c r="A1810" t="s">
        <v>2101</v>
      </c>
      <c r="B1810" t="s">
        <v>1116</v>
      </c>
      <c r="C1810" s="1">
        <v>45729.928414351853</v>
      </c>
      <c r="D1810" t="s">
        <v>87</v>
      </c>
      <c r="E1810" t="s">
        <v>1120</v>
      </c>
      <c r="F1810" t="s">
        <v>95</v>
      </c>
      <c r="G1810" t="s">
        <v>1118</v>
      </c>
      <c r="H1810" t="s">
        <v>40</v>
      </c>
      <c r="I1810" t="s">
        <v>64</v>
      </c>
      <c r="J1810" t="s">
        <v>165</v>
      </c>
      <c r="K1810">
        <v>72</v>
      </c>
      <c r="L1810">
        <v>3.01</v>
      </c>
      <c r="M1810">
        <v>42.14</v>
      </c>
      <c r="N1810" s="1">
        <v>45731.684294062499</v>
      </c>
      <c r="O1810" t="s">
        <v>43</v>
      </c>
      <c r="P1810">
        <v>42.14</v>
      </c>
      <c r="Q1810" t="s">
        <v>44</v>
      </c>
      <c r="R1810" t="s">
        <v>67</v>
      </c>
      <c r="S1810" t="s">
        <v>96</v>
      </c>
      <c r="T1810" t="s">
        <v>100</v>
      </c>
      <c r="U1810" t="s">
        <v>49</v>
      </c>
      <c r="V1810" t="s">
        <v>49</v>
      </c>
      <c r="W1810" t="s">
        <v>43</v>
      </c>
      <c r="X1810">
        <f>YEAR(Table1[[#This Row],[BookingDate]])</f>
        <v>2025</v>
      </c>
      <c r="Y1810" t="str">
        <f>TEXT(Table1[[#This Row],[BookingDate]],"mmm")</f>
        <v>Mar</v>
      </c>
      <c r="Z1810" t="str">
        <f>TEXT(Table1[[#This Row],[BookingDate]],"mmm-yyy")</f>
        <v>Mar-2025</v>
      </c>
      <c r="AA1810" t="str">
        <f>IF(Table1[[#This Row],[ResolutionHours]]="","Pending",IF(Table1[[#This Row],[ResolutionHours]]&lt;=4,"0-4 Hours",IF(Table1[[#This Row],[ResolutionHours]]&lt;=8,"5-8 Hours",IF(Table1[[#This Row],[ResolutionHours]]&lt;=24,"9-24 Hours",IF(Table1[[#This Row],[ResolutionHours]]&lt;=48,"25-48 Hours","48+ Hours")))))</f>
        <v>25-48 Hours</v>
      </c>
      <c r="AB1810">
        <f>IF(Table1[[#This Row],[ResolutionHours]]="","",Table1[[#This Row],[ResolutionHours]]-Table1[[#This Row],[SLATargetHours]])</f>
        <v>-29.86</v>
      </c>
    </row>
    <row r="1811" spans="1:28" x14ac:dyDescent="0.25">
      <c r="A1811" t="s">
        <v>2870</v>
      </c>
      <c r="B1811" t="s">
        <v>2126</v>
      </c>
      <c r="C1811" s="1">
        <v>45730.090185185189</v>
      </c>
      <c r="D1811" t="s">
        <v>51</v>
      </c>
      <c r="E1811" t="s">
        <v>2138</v>
      </c>
      <c r="F1811" t="s">
        <v>90</v>
      </c>
      <c r="G1811" t="s">
        <v>2128</v>
      </c>
      <c r="H1811" t="s">
        <v>109</v>
      </c>
      <c r="I1811" t="s">
        <v>41</v>
      </c>
      <c r="J1811" t="s">
        <v>74</v>
      </c>
      <c r="K1811">
        <v>24</v>
      </c>
      <c r="L1811">
        <v>1.63</v>
      </c>
      <c r="M1811">
        <v>5.09</v>
      </c>
      <c r="N1811" s="1">
        <v>45730.302309664352</v>
      </c>
      <c r="O1811" t="s">
        <v>43</v>
      </c>
      <c r="P1811">
        <v>5.09</v>
      </c>
      <c r="Q1811" t="s">
        <v>58</v>
      </c>
      <c r="R1811" t="s">
        <v>114</v>
      </c>
      <c r="S1811" t="s">
        <v>68</v>
      </c>
      <c r="T1811" t="s">
        <v>93</v>
      </c>
      <c r="U1811" t="s">
        <v>49</v>
      </c>
      <c r="V1811" t="s">
        <v>49</v>
      </c>
      <c r="W1811" t="s">
        <v>43</v>
      </c>
      <c r="X1811">
        <f>YEAR(Table1[[#This Row],[BookingDate]])</f>
        <v>2025</v>
      </c>
      <c r="Y1811" t="str">
        <f>TEXT(Table1[[#This Row],[BookingDate]],"mmm")</f>
        <v>Mar</v>
      </c>
      <c r="Z1811" t="str">
        <f>TEXT(Table1[[#This Row],[BookingDate]],"mmm-yyy")</f>
        <v>Mar-2025</v>
      </c>
      <c r="AA1811" t="str">
        <f>IF(Table1[[#This Row],[ResolutionHours]]="","Pending",IF(Table1[[#This Row],[ResolutionHours]]&lt;=4,"0-4 Hours",IF(Table1[[#This Row],[ResolutionHours]]&lt;=8,"5-8 Hours",IF(Table1[[#This Row],[ResolutionHours]]&lt;=24,"9-24 Hours",IF(Table1[[#This Row],[ResolutionHours]]&lt;=48,"25-48 Hours","48+ Hours")))))</f>
        <v>5-8 Hours</v>
      </c>
      <c r="AB1811">
        <f>IF(Table1[[#This Row],[ResolutionHours]]="","",Table1[[#This Row],[ResolutionHours]]-Table1[[#This Row],[SLATargetHours]])</f>
        <v>-18.91</v>
      </c>
    </row>
    <row r="1812" spans="1:28" x14ac:dyDescent="0.25">
      <c r="A1812" t="s">
        <v>508</v>
      </c>
      <c r="B1812" t="s">
        <v>35</v>
      </c>
      <c r="C1812" s="1">
        <v>45730.14880787037</v>
      </c>
      <c r="D1812" t="s">
        <v>104</v>
      </c>
      <c r="E1812" t="s">
        <v>81</v>
      </c>
      <c r="F1812" t="s">
        <v>90</v>
      </c>
      <c r="G1812" t="s">
        <v>39</v>
      </c>
      <c r="H1812" t="s">
        <v>40</v>
      </c>
      <c r="I1812" t="s">
        <v>41</v>
      </c>
      <c r="J1812" t="s">
        <v>157</v>
      </c>
      <c r="K1812">
        <v>8</v>
      </c>
      <c r="L1812">
        <v>0.76</v>
      </c>
      <c r="M1812">
        <v>15.38</v>
      </c>
      <c r="N1812" s="1">
        <v>45730.789816990742</v>
      </c>
      <c r="O1812" t="s">
        <v>128</v>
      </c>
      <c r="P1812">
        <v>15.38</v>
      </c>
      <c r="Q1812" t="s">
        <v>58</v>
      </c>
      <c r="R1812" t="s">
        <v>59</v>
      </c>
      <c r="S1812" t="s">
        <v>60</v>
      </c>
      <c r="T1812" t="s">
        <v>85</v>
      </c>
      <c r="U1812" t="s">
        <v>49</v>
      </c>
      <c r="V1812" t="s">
        <v>49</v>
      </c>
      <c r="W1812" t="s">
        <v>128</v>
      </c>
      <c r="X1812">
        <f>YEAR(Table1[[#This Row],[BookingDate]])</f>
        <v>2025</v>
      </c>
      <c r="Y1812" t="str">
        <f>TEXT(Table1[[#This Row],[BookingDate]],"mmm")</f>
        <v>Mar</v>
      </c>
      <c r="Z1812" t="str">
        <f>TEXT(Table1[[#This Row],[BookingDate]],"mmm-yyy")</f>
        <v>Mar-2025</v>
      </c>
      <c r="AA1812" t="str">
        <f>IF(Table1[[#This Row],[ResolutionHours]]="","Pending",IF(Table1[[#This Row],[ResolutionHours]]&lt;=4,"0-4 Hours",IF(Table1[[#This Row],[ResolutionHours]]&lt;=8,"5-8 Hours",IF(Table1[[#This Row],[ResolutionHours]]&lt;=24,"9-24 Hours",IF(Table1[[#This Row],[ResolutionHours]]&lt;=48,"25-48 Hours","48+ Hours")))))</f>
        <v>9-24 Hours</v>
      </c>
      <c r="AB1812">
        <f>IF(Table1[[#This Row],[ResolutionHours]]="","",Table1[[#This Row],[ResolutionHours]]-Table1[[#This Row],[SLATargetHours]])</f>
        <v>7.3800000000000008</v>
      </c>
    </row>
    <row r="1813" spans="1:28" x14ac:dyDescent="0.25">
      <c r="A1813" t="s">
        <v>1624</v>
      </c>
      <c r="B1813" t="s">
        <v>1116</v>
      </c>
      <c r="C1813" s="1">
        <v>45730.222256944442</v>
      </c>
      <c r="D1813" t="s">
        <v>87</v>
      </c>
      <c r="E1813" t="s">
        <v>1117</v>
      </c>
      <c r="F1813" t="s">
        <v>90</v>
      </c>
      <c r="G1813" t="s">
        <v>1118</v>
      </c>
      <c r="H1813" t="s">
        <v>40</v>
      </c>
      <c r="I1813" t="s">
        <v>64</v>
      </c>
      <c r="J1813" t="s">
        <v>165</v>
      </c>
      <c r="K1813">
        <v>72</v>
      </c>
      <c r="L1813">
        <v>5.25</v>
      </c>
      <c r="M1813">
        <v>45.91</v>
      </c>
      <c r="N1813" s="1">
        <v>45732.135259386567</v>
      </c>
      <c r="O1813" t="s">
        <v>43</v>
      </c>
      <c r="P1813">
        <v>45.91</v>
      </c>
      <c r="Q1813" t="s">
        <v>66</v>
      </c>
      <c r="R1813" t="s">
        <v>114</v>
      </c>
      <c r="S1813" t="s">
        <v>79</v>
      </c>
      <c r="T1813" t="s">
        <v>97</v>
      </c>
      <c r="U1813" t="s">
        <v>48</v>
      </c>
      <c r="V1813" t="s">
        <v>49</v>
      </c>
      <c r="W1813" t="s">
        <v>43</v>
      </c>
      <c r="X1813">
        <f>YEAR(Table1[[#This Row],[BookingDate]])</f>
        <v>2025</v>
      </c>
      <c r="Y1813" t="str">
        <f>TEXT(Table1[[#This Row],[BookingDate]],"mmm")</f>
        <v>Mar</v>
      </c>
      <c r="Z1813" t="str">
        <f>TEXT(Table1[[#This Row],[BookingDate]],"mmm-yyy")</f>
        <v>Mar-2025</v>
      </c>
      <c r="AA1813" t="str">
        <f>IF(Table1[[#This Row],[ResolutionHours]]="","Pending",IF(Table1[[#This Row],[ResolutionHours]]&lt;=4,"0-4 Hours",IF(Table1[[#This Row],[ResolutionHours]]&lt;=8,"5-8 Hours",IF(Table1[[#This Row],[ResolutionHours]]&lt;=24,"9-24 Hours",IF(Table1[[#This Row],[ResolutionHours]]&lt;=48,"25-48 Hours","48+ Hours")))))</f>
        <v>25-48 Hours</v>
      </c>
      <c r="AB1813">
        <f>IF(Table1[[#This Row],[ResolutionHours]]="","",Table1[[#This Row],[ResolutionHours]]-Table1[[#This Row],[SLATargetHours]])</f>
        <v>-26.090000000000003</v>
      </c>
    </row>
    <row r="1814" spans="1:28" x14ac:dyDescent="0.25">
      <c r="A1814" t="s">
        <v>834</v>
      </c>
      <c r="B1814" t="s">
        <v>35</v>
      </c>
      <c r="C1814" s="1">
        <v>45730.302789351852</v>
      </c>
      <c r="D1814" t="s">
        <v>51</v>
      </c>
      <c r="E1814" t="s">
        <v>71</v>
      </c>
      <c r="F1814" t="s">
        <v>130</v>
      </c>
      <c r="G1814" t="s">
        <v>39</v>
      </c>
      <c r="H1814" t="s">
        <v>109</v>
      </c>
      <c r="I1814" t="s">
        <v>82</v>
      </c>
      <c r="J1814" t="s">
        <v>99</v>
      </c>
      <c r="K1814">
        <v>24</v>
      </c>
      <c r="L1814">
        <v>0.56000000000000005</v>
      </c>
      <c r="M1814">
        <v>22.02</v>
      </c>
      <c r="N1814" s="1">
        <v>45731.220320439817</v>
      </c>
      <c r="O1814" t="s">
        <v>43</v>
      </c>
      <c r="P1814">
        <v>22.02</v>
      </c>
      <c r="Q1814" t="s">
        <v>44</v>
      </c>
      <c r="R1814" t="s">
        <v>45</v>
      </c>
      <c r="S1814" t="s">
        <v>79</v>
      </c>
      <c r="T1814" t="s">
        <v>121</v>
      </c>
      <c r="U1814" t="s">
        <v>49</v>
      </c>
      <c r="V1814" t="s">
        <v>49</v>
      </c>
      <c r="W1814" t="s">
        <v>43</v>
      </c>
      <c r="X1814">
        <f>YEAR(Table1[[#This Row],[BookingDate]])</f>
        <v>2025</v>
      </c>
      <c r="Y1814" t="str">
        <f>TEXT(Table1[[#This Row],[BookingDate]],"mmm")</f>
        <v>Mar</v>
      </c>
      <c r="Z1814" t="str">
        <f>TEXT(Table1[[#This Row],[BookingDate]],"mmm-yyy")</f>
        <v>Mar-2025</v>
      </c>
      <c r="AA1814" t="str">
        <f>IF(Table1[[#This Row],[ResolutionHours]]="","Pending",IF(Table1[[#This Row],[ResolutionHours]]&lt;=4,"0-4 Hours",IF(Table1[[#This Row],[ResolutionHours]]&lt;=8,"5-8 Hours",IF(Table1[[#This Row],[ResolutionHours]]&lt;=24,"9-24 Hours",IF(Table1[[#This Row],[ResolutionHours]]&lt;=48,"25-48 Hours","48+ Hours")))))</f>
        <v>9-24 Hours</v>
      </c>
      <c r="AB1814">
        <f>IF(Table1[[#This Row],[ResolutionHours]]="","",Table1[[#This Row],[ResolutionHours]]-Table1[[#This Row],[SLATargetHours]])</f>
        <v>-1.9800000000000004</v>
      </c>
    </row>
    <row r="1815" spans="1:28" x14ac:dyDescent="0.25">
      <c r="A1815" t="s">
        <v>2149</v>
      </c>
      <c r="B1815" t="s">
        <v>2126</v>
      </c>
      <c r="C1815" s="1">
        <v>45730.694050925929</v>
      </c>
      <c r="D1815" t="s">
        <v>87</v>
      </c>
      <c r="E1815" t="s">
        <v>2127</v>
      </c>
      <c r="F1815" t="s">
        <v>95</v>
      </c>
      <c r="G1815" t="s">
        <v>2128</v>
      </c>
      <c r="H1815" t="s">
        <v>40</v>
      </c>
      <c r="I1815" t="s">
        <v>46</v>
      </c>
      <c r="J1815" t="s">
        <v>152</v>
      </c>
      <c r="K1815">
        <v>72</v>
      </c>
      <c r="L1815">
        <v>1.08</v>
      </c>
      <c r="M1815">
        <v>44.4</v>
      </c>
      <c r="N1815" s="1">
        <v>45732.543846759261</v>
      </c>
      <c r="O1815" t="s">
        <v>43</v>
      </c>
      <c r="P1815">
        <v>44.4</v>
      </c>
      <c r="Q1815" t="s">
        <v>44</v>
      </c>
      <c r="R1815" t="s">
        <v>67</v>
      </c>
      <c r="S1815" t="s">
        <v>96</v>
      </c>
      <c r="T1815" t="s">
        <v>61</v>
      </c>
      <c r="U1815" t="s">
        <v>49</v>
      </c>
      <c r="V1815" t="s">
        <v>49</v>
      </c>
      <c r="W1815" t="s">
        <v>43</v>
      </c>
      <c r="X1815">
        <f>YEAR(Table1[[#This Row],[BookingDate]])</f>
        <v>2025</v>
      </c>
      <c r="Y1815" t="str">
        <f>TEXT(Table1[[#This Row],[BookingDate]],"mmm")</f>
        <v>Mar</v>
      </c>
      <c r="Z1815" t="str">
        <f>TEXT(Table1[[#This Row],[BookingDate]],"mmm-yyy")</f>
        <v>Mar-2025</v>
      </c>
      <c r="AA1815" t="str">
        <f>IF(Table1[[#This Row],[ResolutionHours]]="","Pending",IF(Table1[[#This Row],[ResolutionHours]]&lt;=4,"0-4 Hours",IF(Table1[[#This Row],[ResolutionHours]]&lt;=8,"5-8 Hours",IF(Table1[[#This Row],[ResolutionHours]]&lt;=24,"9-24 Hours",IF(Table1[[#This Row],[ResolutionHours]]&lt;=48,"25-48 Hours","48+ Hours")))))</f>
        <v>25-48 Hours</v>
      </c>
      <c r="AB1815">
        <f>IF(Table1[[#This Row],[ResolutionHours]]="","",Table1[[#This Row],[ResolutionHours]]-Table1[[#This Row],[SLATargetHours]])</f>
        <v>-27.6</v>
      </c>
    </row>
    <row r="1816" spans="1:28" x14ac:dyDescent="0.25">
      <c r="A1816" t="s">
        <v>2850</v>
      </c>
      <c r="B1816" t="s">
        <v>2126</v>
      </c>
      <c r="C1816" s="1">
        <v>45730.821956018517</v>
      </c>
      <c r="D1816" t="s">
        <v>51</v>
      </c>
      <c r="E1816" t="s">
        <v>2163</v>
      </c>
      <c r="F1816" t="s">
        <v>126</v>
      </c>
      <c r="G1816" t="s">
        <v>2128</v>
      </c>
      <c r="H1816" t="s">
        <v>40</v>
      </c>
      <c r="I1816" t="s">
        <v>82</v>
      </c>
      <c r="J1816" t="s">
        <v>65</v>
      </c>
      <c r="K1816">
        <v>24</v>
      </c>
      <c r="L1816">
        <v>1.65</v>
      </c>
      <c r="M1816">
        <v>37.1</v>
      </c>
      <c r="N1816" s="1">
        <v>45732.367702615738</v>
      </c>
      <c r="O1816" t="s">
        <v>128</v>
      </c>
      <c r="P1816">
        <v>37.1</v>
      </c>
      <c r="Q1816" t="s">
        <v>44</v>
      </c>
      <c r="R1816" t="s">
        <v>45</v>
      </c>
      <c r="S1816" t="s">
        <v>60</v>
      </c>
      <c r="T1816" t="s">
        <v>97</v>
      </c>
      <c r="U1816" t="s">
        <v>49</v>
      </c>
      <c r="V1816" t="s">
        <v>49</v>
      </c>
      <c r="W1816" t="s">
        <v>128</v>
      </c>
      <c r="X1816">
        <f>YEAR(Table1[[#This Row],[BookingDate]])</f>
        <v>2025</v>
      </c>
      <c r="Y1816" t="str">
        <f>TEXT(Table1[[#This Row],[BookingDate]],"mmm")</f>
        <v>Mar</v>
      </c>
      <c r="Z1816" t="str">
        <f>TEXT(Table1[[#This Row],[BookingDate]],"mmm-yyy")</f>
        <v>Mar-2025</v>
      </c>
      <c r="AA1816" t="str">
        <f>IF(Table1[[#This Row],[ResolutionHours]]="","Pending",IF(Table1[[#This Row],[ResolutionHours]]&lt;=4,"0-4 Hours",IF(Table1[[#This Row],[ResolutionHours]]&lt;=8,"5-8 Hours",IF(Table1[[#This Row],[ResolutionHours]]&lt;=24,"9-24 Hours",IF(Table1[[#This Row],[ResolutionHours]]&lt;=48,"25-48 Hours","48+ Hours")))))</f>
        <v>25-48 Hours</v>
      </c>
      <c r="AB1816">
        <f>IF(Table1[[#This Row],[ResolutionHours]]="","",Table1[[#This Row],[ResolutionHours]]-Table1[[#This Row],[SLATargetHours]])</f>
        <v>13.100000000000001</v>
      </c>
    </row>
    <row r="1817" spans="1:28" x14ac:dyDescent="0.25">
      <c r="A1817" t="s">
        <v>2512</v>
      </c>
      <c r="B1817" t="s">
        <v>2126</v>
      </c>
      <c r="C1817" s="1">
        <v>45730.863159722219</v>
      </c>
      <c r="D1817" t="s">
        <v>87</v>
      </c>
      <c r="E1817" t="s">
        <v>2163</v>
      </c>
      <c r="F1817" t="s">
        <v>126</v>
      </c>
      <c r="G1817" t="s">
        <v>2128</v>
      </c>
      <c r="H1817" t="s">
        <v>40</v>
      </c>
      <c r="I1817" t="s">
        <v>46</v>
      </c>
      <c r="J1817" t="s">
        <v>110</v>
      </c>
      <c r="K1817">
        <v>72</v>
      </c>
      <c r="L1817">
        <v>3.75</v>
      </c>
      <c r="M1817">
        <v>18.82</v>
      </c>
      <c r="N1817" s="1">
        <v>45731.647393680563</v>
      </c>
      <c r="O1817" t="s">
        <v>43</v>
      </c>
      <c r="P1817">
        <v>18.82</v>
      </c>
      <c r="Q1817" t="s">
        <v>58</v>
      </c>
      <c r="R1817" t="s">
        <v>92</v>
      </c>
      <c r="S1817" t="s">
        <v>46</v>
      </c>
      <c r="T1817" t="s">
        <v>100</v>
      </c>
      <c r="U1817" t="s">
        <v>49</v>
      </c>
      <c r="V1817" t="s">
        <v>49</v>
      </c>
      <c r="W1817" t="s">
        <v>43</v>
      </c>
      <c r="X1817">
        <f>YEAR(Table1[[#This Row],[BookingDate]])</f>
        <v>2025</v>
      </c>
      <c r="Y1817" t="str">
        <f>TEXT(Table1[[#This Row],[BookingDate]],"mmm")</f>
        <v>Mar</v>
      </c>
      <c r="Z1817" t="str">
        <f>TEXT(Table1[[#This Row],[BookingDate]],"mmm-yyy")</f>
        <v>Mar-2025</v>
      </c>
      <c r="AA1817" t="str">
        <f>IF(Table1[[#This Row],[ResolutionHours]]="","Pending",IF(Table1[[#This Row],[ResolutionHours]]&lt;=4,"0-4 Hours",IF(Table1[[#This Row],[ResolutionHours]]&lt;=8,"5-8 Hours",IF(Table1[[#This Row],[ResolutionHours]]&lt;=24,"9-24 Hours",IF(Table1[[#This Row],[ResolutionHours]]&lt;=48,"25-48 Hours","48+ Hours")))))</f>
        <v>9-24 Hours</v>
      </c>
      <c r="AB1817">
        <f>IF(Table1[[#This Row],[ResolutionHours]]="","",Table1[[#This Row],[ResolutionHours]]-Table1[[#This Row],[SLATargetHours]])</f>
        <v>-53.18</v>
      </c>
    </row>
    <row r="1818" spans="1:28" x14ac:dyDescent="0.25">
      <c r="A1818" t="s">
        <v>1081</v>
      </c>
      <c r="B1818" t="s">
        <v>35</v>
      </c>
      <c r="C1818" s="1">
        <v>45731.750092592592</v>
      </c>
      <c r="D1818" t="s">
        <v>51</v>
      </c>
      <c r="E1818" t="s">
        <v>123</v>
      </c>
      <c r="F1818" t="s">
        <v>72</v>
      </c>
      <c r="G1818" t="s">
        <v>39</v>
      </c>
      <c r="H1818" t="s">
        <v>40</v>
      </c>
      <c r="I1818" t="s">
        <v>46</v>
      </c>
      <c r="J1818" t="s">
        <v>78</v>
      </c>
      <c r="K1818">
        <v>24</v>
      </c>
      <c r="L1818">
        <v>0.61</v>
      </c>
      <c r="M1818">
        <v>11.23</v>
      </c>
      <c r="N1818" s="1">
        <v>45732.218127268519</v>
      </c>
      <c r="O1818" t="s">
        <v>43</v>
      </c>
      <c r="P1818">
        <v>11.23</v>
      </c>
      <c r="Q1818" t="s">
        <v>66</v>
      </c>
      <c r="R1818" t="s">
        <v>114</v>
      </c>
      <c r="S1818" t="s">
        <v>60</v>
      </c>
      <c r="T1818" t="s">
        <v>100</v>
      </c>
      <c r="U1818" t="s">
        <v>49</v>
      </c>
      <c r="V1818" t="s">
        <v>49</v>
      </c>
      <c r="W1818" t="s">
        <v>43</v>
      </c>
      <c r="X1818">
        <f>YEAR(Table1[[#This Row],[BookingDate]])</f>
        <v>2025</v>
      </c>
      <c r="Y1818" t="str">
        <f>TEXT(Table1[[#This Row],[BookingDate]],"mmm")</f>
        <v>Mar</v>
      </c>
      <c r="Z1818" t="str">
        <f>TEXT(Table1[[#This Row],[BookingDate]],"mmm-yyy")</f>
        <v>Mar-2025</v>
      </c>
      <c r="AA1818" t="str">
        <f>IF(Table1[[#This Row],[ResolutionHours]]="","Pending",IF(Table1[[#This Row],[ResolutionHours]]&lt;=4,"0-4 Hours",IF(Table1[[#This Row],[ResolutionHours]]&lt;=8,"5-8 Hours",IF(Table1[[#This Row],[ResolutionHours]]&lt;=24,"9-24 Hours",IF(Table1[[#This Row],[ResolutionHours]]&lt;=48,"25-48 Hours","48+ Hours")))))</f>
        <v>9-24 Hours</v>
      </c>
      <c r="AB1818">
        <f>IF(Table1[[#This Row],[ResolutionHours]]="","",Table1[[#This Row],[ResolutionHours]]-Table1[[#This Row],[SLATargetHours]])</f>
        <v>-12.77</v>
      </c>
    </row>
    <row r="1819" spans="1:28" x14ac:dyDescent="0.25">
      <c r="A1819" t="s">
        <v>3058</v>
      </c>
      <c r="B1819" t="s">
        <v>2126</v>
      </c>
      <c r="C1819" s="1">
        <v>45731.75608796296</v>
      </c>
      <c r="D1819" t="s">
        <v>36</v>
      </c>
      <c r="E1819" t="s">
        <v>2130</v>
      </c>
      <c r="F1819" t="s">
        <v>130</v>
      </c>
      <c r="G1819" t="s">
        <v>2128</v>
      </c>
      <c r="H1819" t="s">
        <v>54</v>
      </c>
      <c r="I1819" t="s">
        <v>41</v>
      </c>
      <c r="J1819" t="s">
        <v>160</v>
      </c>
      <c r="K1819">
        <v>48</v>
      </c>
      <c r="L1819">
        <v>1.79</v>
      </c>
      <c r="N1819" s="1"/>
      <c r="O1819" t="s">
        <v>57</v>
      </c>
      <c r="P1819">
        <v>6965.85</v>
      </c>
      <c r="Q1819" t="s">
        <v>58</v>
      </c>
      <c r="R1819" t="s">
        <v>45</v>
      </c>
      <c r="S1819" t="s">
        <v>60</v>
      </c>
      <c r="T1819" t="s">
        <v>115</v>
      </c>
      <c r="U1819" t="s">
        <v>49</v>
      </c>
      <c r="V1819" t="s">
        <v>49</v>
      </c>
      <c r="W1819" t="s">
        <v>57</v>
      </c>
      <c r="X1819">
        <f>YEAR(Table1[[#This Row],[BookingDate]])</f>
        <v>2025</v>
      </c>
      <c r="Y1819" t="str">
        <f>TEXT(Table1[[#This Row],[BookingDate]],"mmm")</f>
        <v>Mar</v>
      </c>
      <c r="Z1819" t="str">
        <f>TEXT(Table1[[#This Row],[BookingDate]],"mmm-yyy")</f>
        <v>Mar-2025</v>
      </c>
      <c r="AA1819" t="str">
        <f>IF(Table1[[#This Row],[ResolutionHours]]="","Pending",IF(Table1[[#This Row],[ResolutionHours]]&lt;=4,"0-4 Hours",IF(Table1[[#This Row],[ResolutionHours]]&lt;=8,"5-8 Hours",IF(Table1[[#This Row],[ResolutionHours]]&lt;=24,"9-24 Hours",IF(Table1[[#This Row],[ResolutionHours]]&lt;=48,"25-48 Hours","48+ Hours")))))</f>
        <v>Pending</v>
      </c>
      <c r="AB1819" t="str">
        <f>IF(Table1[[#This Row],[ResolutionHours]]="","",Table1[[#This Row],[ResolutionHours]]-Table1[[#This Row],[SLATargetHours]])</f>
        <v/>
      </c>
    </row>
    <row r="1820" spans="1:28" x14ac:dyDescent="0.25">
      <c r="A1820" t="s">
        <v>251</v>
      </c>
      <c r="B1820" t="s">
        <v>35</v>
      </c>
      <c r="C1820" s="1">
        <v>45732.674745370372</v>
      </c>
      <c r="D1820" t="s">
        <v>36</v>
      </c>
      <c r="E1820" t="s">
        <v>71</v>
      </c>
      <c r="F1820" t="s">
        <v>72</v>
      </c>
      <c r="G1820" t="s">
        <v>39</v>
      </c>
      <c r="H1820" t="s">
        <v>40</v>
      </c>
      <c r="I1820" t="s">
        <v>64</v>
      </c>
      <c r="J1820" t="s">
        <v>99</v>
      </c>
      <c r="K1820">
        <v>48</v>
      </c>
      <c r="L1820">
        <v>5.24</v>
      </c>
      <c r="M1820">
        <v>22.81</v>
      </c>
      <c r="N1820" s="1">
        <v>45733.62509642361</v>
      </c>
      <c r="O1820" t="s">
        <v>43</v>
      </c>
      <c r="P1820">
        <v>22.81</v>
      </c>
      <c r="Q1820" t="s">
        <v>44</v>
      </c>
      <c r="R1820" t="s">
        <v>59</v>
      </c>
      <c r="S1820" t="s">
        <v>46</v>
      </c>
      <c r="T1820" t="s">
        <v>100</v>
      </c>
      <c r="U1820" t="s">
        <v>49</v>
      </c>
      <c r="V1820" t="s">
        <v>49</v>
      </c>
      <c r="W1820" t="s">
        <v>43</v>
      </c>
      <c r="X1820">
        <f>YEAR(Table1[[#This Row],[BookingDate]])</f>
        <v>2025</v>
      </c>
      <c r="Y1820" t="str">
        <f>TEXT(Table1[[#This Row],[BookingDate]],"mmm")</f>
        <v>Mar</v>
      </c>
      <c r="Z1820" t="str">
        <f>TEXT(Table1[[#This Row],[BookingDate]],"mmm-yyy")</f>
        <v>Mar-2025</v>
      </c>
      <c r="AA1820" t="str">
        <f>IF(Table1[[#This Row],[ResolutionHours]]="","Pending",IF(Table1[[#This Row],[ResolutionHours]]&lt;=4,"0-4 Hours",IF(Table1[[#This Row],[ResolutionHours]]&lt;=8,"5-8 Hours",IF(Table1[[#This Row],[ResolutionHours]]&lt;=24,"9-24 Hours",IF(Table1[[#This Row],[ResolutionHours]]&lt;=48,"25-48 Hours","48+ Hours")))))</f>
        <v>9-24 Hours</v>
      </c>
      <c r="AB1820">
        <f>IF(Table1[[#This Row],[ResolutionHours]]="","",Table1[[#This Row],[ResolutionHours]]-Table1[[#This Row],[SLATargetHours]])</f>
        <v>-25.19</v>
      </c>
    </row>
    <row r="1821" spans="1:28" x14ac:dyDescent="0.25">
      <c r="A1821" t="s">
        <v>1592</v>
      </c>
      <c r="B1821" t="s">
        <v>1116</v>
      </c>
      <c r="C1821" s="1">
        <v>45732.698136574072</v>
      </c>
      <c r="D1821" t="s">
        <v>104</v>
      </c>
      <c r="E1821" t="s">
        <v>1129</v>
      </c>
      <c r="F1821" t="s">
        <v>90</v>
      </c>
      <c r="G1821" t="s">
        <v>1118</v>
      </c>
      <c r="H1821" t="s">
        <v>40</v>
      </c>
      <c r="I1821" t="s">
        <v>64</v>
      </c>
      <c r="J1821" t="s">
        <v>88</v>
      </c>
      <c r="K1821">
        <v>8</v>
      </c>
      <c r="L1821">
        <v>0.26</v>
      </c>
      <c r="M1821">
        <v>2.72</v>
      </c>
      <c r="N1821" s="1">
        <v>45732.811349745367</v>
      </c>
      <c r="O1821" t="s">
        <v>43</v>
      </c>
      <c r="P1821">
        <v>2.72</v>
      </c>
      <c r="Q1821" t="s">
        <v>58</v>
      </c>
      <c r="R1821" t="s">
        <v>92</v>
      </c>
      <c r="S1821" t="s">
        <v>60</v>
      </c>
      <c r="T1821" t="s">
        <v>47</v>
      </c>
      <c r="U1821" t="s">
        <v>49</v>
      </c>
      <c r="V1821" t="s">
        <v>49</v>
      </c>
      <c r="W1821" t="s">
        <v>43</v>
      </c>
      <c r="X1821">
        <f>YEAR(Table1[[#This Row],[BookingDate]])</f>
        <v>2025</v>
      </c>
      <c r="Y1821" t="str">
        <f>TEXT(Table1[[#This Row],[BookingDate]],"mmm")</f>
        <v>Mar</v>
      </c>
      <c r="Z1821" t="str">
        <f>TEXT(Table1[[#This Row],[BookingDate]],"mmm-yyy")</f>
        <v>Mar-2025</v>
      </c>
      <c r="AA1821" t="str">
        <f>IF(Table1[[#This Row],[ResolutionHours]]="","Pending",IF(Table1[[#This Row],[ResolutionHours]]&lt;=4,"0-4 Hours",IF(Table1[[#This Row],[ResolutionHours]]&lt;=8,"5-8 Hours",IF(Table1[[#This Row],[ResolutionHours]]&lt;=24,"9-24 Hours",IF(Table1[[#This Row],[ResolutionHours]]&lt;=48,"25-48 Hours","48+ Hours")))))</f>
        <v>0-4 Hours</v>
      </c>
      <c r="AB1821">
        <f>IF(Table1[[#This Row],[ResolutionHours]]="","",Table1[[#This Row],[ResolutionHours]]-Table1[[#This Row],[SLATargetHours]])</f>
        <v>-5.2799999999999994</v>
      </c>
    </row>
    <row r="1822" spans="1:28" x14ac:dyDescent="0.25">
      <c r="A1822" t="s">
        <v>608</v>
      </c>
      <c r="B1822" t="s">
        <v>35</v>
      </c>
      <c r="C1822" s="1">
        <v>45732.871319444443</v>
      </c>
      <c r="D1822" t="s">
        <v>51</v>
      </c>
      <c r="E1822" t="s">
        <v>102</v>
      </c>
      <c r="F1822" t="s">
        <v>72</v>
      </c>
      <c r="G1822" t="s">
        <v>39</v>
      </c>
      <c r="H1822" t="s">
        <v>40</v>
      </c>
      <c r="I1822" t="s">
        <v>55</v>
      </c>
      <c r="J1822" t="s">
        <v>65</v>
      </c>
      <c r="K1822">
        <v>24</v>
      </c>
      <c r="L1822">
        <v>0.9</v>
      </c>
      <c r="M1822">
        <v>18.89</v>
      </c>
      <c r="N1822" s="1">
        <v>45733.658584687502</v>
      </c>
      <c r="O1822" t="s">
        <v>43</v>
      </c>
      <c r="P1822">
        <v>18.89</v>
      </c>
      <c r="Q1822" t="s">
        <v>58</v>
      </c>
      <c r="R1822" t="s">
        <v>114</v>
      </c>
      <c r="S1822" t="s">
        <v>60</v>
      </c>
      <c r="T1822" t="s">
        <v>93</v>
      </c>
      <c r="U1822" t="s">
        <v>49</v>
      </c>
      <c r="V1822" t="s">
        <v>49</v>
      </c>
      <c r="W1822" t="s">
        <v>43</v>
      </c>
      <c r="X1822">
        <f>YEAR(Table1[[#This Row],[BookingDate]])</f>
        <v>2025</v>
      </c>
      <c r="Y1822" t="str">
        <f>TEXT(Table1[[#This Row],[BookingDate]],"mmm")</f>
        <v>Mar</v>
      </c>
      <c r="Z1822" t="str">
        <f>TEXT(Table1[[#This Row],[BookingDate]],"mmm-yyy")</f>
        <v>Mar-2025</v>
      </c>
      <c r="AA1822" t="str">
        <f>IF(Table1[[#This Row],[ResolutionHours]]="","Pending",IF(Table1[[#This Row],[ResolutionHours]]&lt;=4,"0-4 Hours",IF(Table1[[#This Row],[ResolutionHours]]&lt;=8,"5-8 Hours",IF(Table1[[#This Row],[ResolutionHours]]&lt;=24,"9-24 Hours",IF(Table1[[#This Row],[ResolutionHours]]&lt;=48,"25-48 Hours","48+ Hours")))))</f>
        <v>9-24 Hours</v>
      </c>
      <c r="AB1822">
        <f>IF(Table1[[#This Row],[ResolutionHours]]="","",Table1[[#This Row],[ResolutionHours]]-Table1[[#This Row],[SLATargetHours]])</f>
        <v>-5.1099999999999994</v>
      </c>
    </row>
    <row r="1823" spans="1:28" x14ac:dyDescent="0.25">
      <c r="A1823" t="s">
        <v>2669</v>
      </c>
      <c r="B1823" t="s">
        <v>2126</v>
      </c>
      <c r="C1823" s="1">
        <v>45733.04923611111</v>
      </c>
      <c r="D1823" t="s">
        <v>36</v>
      </c>
      <c r="E1823" t="s">
        <v>2142</v>
      </c>
      <c r="F1823" t="s">
        <v>53</v>
      </c>
      <c r="G1823" t="s">
        <v>2128</v>
      </c>
      <c r="H1823" t="s">
        <v>40</v>
      </c>
      <c r="I1823" t="s">
        <v>46</v>
      </c>
      <c r="J1823" t="s">
        <v>106</v>
      </c>
      <c r="K1823">
        <v>48</v>
      </c>
      <c r="L1823">
        <v>4.34</v>
      </c>
      <c r="M1823">
        <v>44.57</v>
      </c>
      <c r="N1823" s="1">
        <v>45734.906281504627</v>
      </c>
      <c r="O1823" t="s">
        <v>43</v>
      </c>
      <c r="P1823">
        <v>44.57</v>
      </c>
      <c r="Q1823" t="s">
        <v>44</v>
      </c>
      <c r="R1823" t="s">
        <v>45</v>
      </c>
      <c r="S1823" t="s">
        <v>96</v>
      </c>
      <c r="T1823" t="s">
        <v>75</v>
      </c>
      <c r="U1823" t="s">
        <v>49</v>
      </c>
      <c r="V1823" t="s">
        <v>49</v>
      </c>
      <c r="W1823" t="s">
        <v>43</v>
      </c>
      <c r="X1823">
        <f>YEAR(Table1[[#This Row],[BookingDate]])</f>
        <v>2025</v>
      </c>
      <c r="Y1823" t="str">
        <f>TEXT(Table1[[#This Row],[BookingDate]],"mmm")</f>
        <v>Mar</v>
      </c>
      <c r="Z1823" t="str">
        <f>TEXT(Table1[[#This Row],[BookingDate]],"mmm-yyy")</f>
        <v>Mar-2025</v>
      </c>
      <c r="AA1823" t="str">
        <f>IF(Table1[[#This Row],[ResolutionHours]]="","Pending",IF(Table1[[#This Row],[ResolutionHours]]&lt;=4,"0-4 Hours",IF(Table1[[#This Row],[ResolutionHours]]&lt;=8,"5-8 Hours",IF(Table1[[#This Row],[ResolutionHours]]&lt;=24,"9-24 Hours",IF(Table1[[#This Row],[ResolutionHours]]&lt;=48,"25-48 Hours","48+ Hours")))))</f>
        <v>25-48 Hours</v>
      </c>
      <c r="AB1823">
        <f>IF(Table1[[#This Row],[ResolutionHours]]="","",Table1[[#This Row],[ResolutionHours]]-Table1[[#This Row],[SLATargetHours]])</f>
        <v>-3.4299999999999997</v>
      </c>
    </row>
    <row r="1824" spans="1:28" x14ac:dyDescent="0.25">
      <c r="A1824" t="s">
        <v>1220</v>
      </c>
      <c r="B1824" t="s">
        <v>1116</v>
      </c>
      <c r="C1824" s="1">
        <v>45733.147106481483</v>
      </c>
      <c r="D1824" t="s">
        <v>87</v>
      </c>
      <c r="E1824" t="s">
        <v>1126</v>
      </c>
      <c r="F1824" t="s">
        <v>72</v>
      </c>
      <c r="G1824" t="s">
        <v>1118</v>
      </c>
      <c r="H1824" t="s">
        <v>40</v>
      </c>
      <c r="I1824" t="s">
        <v>73</v>
      </c>
      <c r="J1824" t="s">
        <v>106</v>
      </c>
      <c r="K1824">
        <v>72</v>
      </c>
      <c r="L1824">
        <v>3.92</v>
      </c>
      <c r="M1824">
        <v>36.93</v>
      </c>
      <c r="N1824" s="1">
        <v>45734.685724675917</v>
      </c>
      <c r="O1824" t="s">
        <v>43</v>
      </c>
      <c r="P1824">
        <v>36.93</v>
      </c>
      <c r="Q1824" t="s">
        <v>44</v>
      </c>
      <c r="R1824" t="s">
        <v>67</v>
      </c>
      <c r="S1824" t="s">
        <v>68</v>
      </c>
      <c r="T1824" t="s">
        <v>85</v>
      </c>
      <c r="U1824" t="s">
        <v>49</v>
      </c>
      <c r="V1824" t="s">
        <v>49</v>
      </c>
      <c r="W1824" t="s">
        <v>43</v>
      </c>
      <c r="X1824">
        <f>YEAR(Table1[[#This Row],[BookingDate]])</f>
        <v>2025</v>
      </c>
      <c r="Y1824" t="str">
        <f>TEXT(Table1[[#This Row],[BookingDate]],"mmm")</f>
        <v>Mar</v>
      </c>
      <c r="Z1824" t="str">
        <f>TEXT(Table1[[#This Row],[BookingDate]],"mmm-yyy")</f>
        <v>Mar-2025</v>
      </c>
      <c r="AA1824" t="str">
        <f>IF(Table1[[#This Row],[ResolutionHours]]="","Pending",IF(Table1[[#This Row],[ResolutionHours]]&lt;=4,"0-4 Hours",IF(Table1[[#This Row],[ResolutionHours]]&lt;=8,"5-8 Hours",IF(Table1[[#This Row],[ResolutionHours]]&lt;=24,"9-24 Hours",IF(Table1[[#This Row],[ResolutionHours]]&lt;=48,"25-48 Hours","48+ Hours")))))</f>
        <v>25-48 Hours</v>
      </c>
      <c r="AB1824">
        <f>IF(Table1[[#This Row],[ResolutionHours]]="","",Table1[[#This Row],[ResolutionHours]]-Table1[[#This Row],[SLATargetHours]])</f>
        <v>-35.07</v>
      </c>
    </row>
    <row r="1825" spans="1:28" x14ac:dyDescent="0.25">
      <c r="A1825" t="s">
        <v>3070</v>
      </c>
      <c r="B1825" t="s">
        <v>2126</v>
      </c>
      <c r="C1825" s="1">
        <v>45733.230706018519</v>
      </c>
      <c r="D1825" t="s">
        <v>36</v>
      </c>
      <c r="E1825" t="s">
        <v>2136</v>
      </c>
      <c r="F1825" t="s">
        <v>130</v>
      </c>
      <c r="G1825" t="s">
        <v>2128</v>
      </c>
      <c r="H1825" t="s">
        <v>54</v>
      </c>
      <c r="I1825" t="s">
        <v>64</v>
      </c>
      <c r="J1825" t="s">
        <v>65</v>
      </c>
      <c r="K1825">
        <v>48</v>
      </c>
      <c r="L1825">
        <v>1.22</v>
      </c>
      <c r="N1825" s="1"/>
      <c r="O1825" t="s">
        <v>57</v>
      </c>
      <c r="P1825">
        <v>6930.46</v>
      </c>
      <c r="Q1825" t="s">
        <v>66</v>
      </c>
      <c r="R1825" t="s">
        <v>67</v>
      </c>
      <c r="S1825" t="s">
        <v>46</v>
      </c>
      <c r="T1825" t="s">
        <v>47</v>
      </c>
      <c r="U1825" t="s">
        <v>49</v>
      </c>
      <c r="V1825" t="s">
        <v>49</v>
      </c>
      <c r="W1825" t="s">
        <v>57</v>
      </c>
      <c r="X1825">
        <f>YEAR(Table1[[#This Row],[BookingDate]])</f>
        <v>2025</v>
      </c>
      <c r="Y1825" t="str">
        <f>TEXT(Table1[[#This Row],[BookingDate]],"mmm")</f>
        <v>Mar</v>
      </c>
      <c r="Z1825" t="str">
        <f>TEXT(Table1[[#This Row],[BookingDate]],"mmm-yyy")</f>
        <v>Mar-2025</v>
      </c>
      <c r="AA1825" t="str">
        <f>IF(Table1[[#This Row],[ResolutionHours]]="","Pending",IF(Table1[[#This Row],[ResolutionHours]]&lt;=4,"0-4 Hours",IF(Table1[[#This Row],[ResolutionHours]]&lt;=8,"5-8 Hours",IF(Table1[[#This Row],[ResolutionHours]]&lt;=24,"9-24 Hours",IF(Table1[[#This Row],[ResolutionHours]]&lt;=48,"25-48 Hours","48+ Hours")))))</f>
        <v>Pending</v>
      </c>
      <c r="AB1825" t="str">
        <f>IF(Table1[[#This Row],[ResolutionHours]]="","",Table1[[#This Row],[ResolutionHours]]-Table1[[#This Row],[SLATargetHours]])</f>
        <v/>
      </c>
    </row>
    <row r="1826" spans="1:28" x14ac:dyDescent="0.25">
      <c r="A1826" t="s">
        <v>2660</v>
      </c>
      <c r="B1826" t="s">
        <v>2126</v>
      </c>
      <c r="C1826" s="1">
        <v>45733.401145833333</v>
      </c>
      <c r="D1826" t="s">
        <v>104</v>
      </c>
      <c r="E1826" t="s">
        <v>2163</v>
      </c>
      <c r="F1826" t="s">
        <v>53</v>
      </c>
      <c r="G1826" t="s">
        <v>2128</v>
      </c>
      <c r="H1826" t="s">
        <v>54</v>
      </c>
      <c r="I1826" t="s">
        <v>82</v>
      </c>
      <c r="J1826" t="s">
        <v>83</v>
      </c>
      <c r="K1826">
        <v>8</v>
      </c>
      <c r="L1826">
        <v>0.22</v>
      </c>
      <c r="N1826" s="1"/>
      <c r="O1826" t="s">
        <v>57</v>
      </c>
      <c r="P1826">
        <v>6926.37</v>
      </c>
      <c r="Q1826" t="s">
        <v>58</v>
      </c>
      <c r="R1826" t="s">
        <v>67</v>
      </c>
      <c r="S1826" t="s">
        <v>68</v>
      </c>
      <c r="T1826" t="s">
        <v>100</v>
      </c>
      <c r="U1826" t="s">
        <v>49</v>
      </c>
      <c r="V1826" t="s">
        <v>49</v>
      </c>
      <c r="W1826" t="s">
        <v>57</v>
      </c>
      <c r="X1826">
        <f>YEAR(Table1[[#This Row],[BookingDate]])</f>
        <v>2025</v>
      </c>
      <c r="Y1826" t="str">
        <f>TEXT(Table1[[#This Row],[BookingDate]],"mmm")</f>
        <v>Mar</v>
      </c>
      <c r="Z1826" t="str">
        <f>TEXT(Table1[[#This Row],[BookingDate]],"mmm-yyy")</f>
        <v>Mar-2025</v>
      </c>
      <c r="AA1826" t="str">
        <f>IF(Table1[[#This Row],[ResolutionHours]]="","Pending",IF(Table1[[#This Row],[ResolutionHours]]&lt;=4,"0-4 Hours",IF(Table1[[#This Row],[ResolutionHours]]&lt;=8,"5-8 Hours",IF(Table1[[#This Row],[ResolutionHours]]&lt;=24,"9-24 Hours",IF(Table1[[#This Row],[ResolutionHours]]&lt;=48,"25-48 Hours","48+ Hours")))))</f>
        <v>Pending</v>
      </c>
      <c r="AB1826" t="str">
        <f>IF(Table1[[#This Row],[ResolutionHours]]="","",Table1[[#This Row],[ResolutionHours]]-Table1[[#This Row],[SLATargetHours]])</f>
        <v/>
      </c>
    </row>
    <row r="1827" spans="1:28" x14ac:dyDescent="0.25">
      <c r="A1827" t="s">
        <v>1823</v>
      </c>
      <c r="B1827" t="s">
        <v>1116</v>
      </c>
      <c r="C1827" s="1">
        <v>45733.603854166657</v>
      </c>
      <c r="D1827" t="s">
        <v>104</v>
      </c>
      <c r="E1827" t="s">
        <v>1140</v>
      </c>
      <c r="F1827" t="s">
        <v>90</v>
      </c>
      <c r="G1827" t="s">
        <v>1118</v>
      </c>
      <c r="H1827" t="s">
        <v>54</v>
      </c>
      <c r="I1827" t="s">
        <v>64</v>
      </c>
      <c r="J1827" t="s">
        <v>78</v>
      </c>
      <c r="K1827">
        <v>8</v>
      </c>
      <c r="L1827">
        <v>0.76</v>
      </c>
      <c r="N1827" s="1"/>
      <c r="O1827" t="s">
        <v>57</v>
      </c>
      <c r="P1827">
        <v>6921.51</v>
      </c>
      <c r="Q1827" t="s">
        <v>58</v>
      </c>
      <c r="R1827" t="s">
        <v>45</v>
      </c>
      <c r="S1827" t="s">
        <v>79</v>
      </c>
      <c r="T1827" t="s">
        <v>97</v>
      </c>
      <c r="U1827" t="s">
        <v>49</v>
      </c>
      <c r="V1827" t="s">
        <v>49</v>
      </c>
      <c r="W1827" t="s">
        <v>57</v>
      </c>
      <c r="X1827">
        <f>YEAR(Table1[[#This Row],[BookingDate]])</f>
        <v>2025</v>
      </c>
      <c r="Y1827" t="str">
        <f>TEXT(Table1[[#This Row],[BookingDate]],"mmm")</f>
        <v>Mar</v>
      </c>
      <c r="Z1827" t="str">
        <f>TEXT(Table1[[#This Row],[BookingDate]],"mmm-yyy")</f>
        <v>Mar-2025</v>
      </c>
      <c r="AA1827" t="str">
        <f>IF(Table1[[#This Row],[ResolutionHours]]="","Pending",IF(Table1[[#This Row],[ResolutionHours]]&lt;=4,"0-4 Hours",IF(Table1[[#This Row],[ResolutionHours]]&lt;=8,"5-8 Hours",IF(Table1[[#This Row],[ResolutionHours]]&lt;=24,"9-24 Hours",IF(Table1[[#This Row],[ResolutionHours]]&lt;=48,"25-48 Hours","48+ Hours")))))</f>
        <v>Pending</v>
      </c>
      <c r="AB1827" t="str">
        <f>IF(Table1[[#This Row],[ResolutionHours]]="","",Table1[[#This Row],[ResolutionHours]]-Table1[[#This Row],[SLATargetHours]])</f>
        <v/>
      </c>
    </row>
    <row r="1828" spans="1:28" x14ac:dyDescent="0.25">
      <c r="A1828" t="s">
        <v>739</v>
      </c>
      <c r="B1828" t="s">
        <v>35</v>
      </c>
      <c r="C1828" s="1">
        <v>45733.653749999998</v>
      </c>
      <c r="D1828" t="s">
        <v>36</v>
      </c>
      <c r="E1828" t="s">
        <v>102</v>
      </c>
      <c r="F1828" t="s">
        <v>95</v>
      </c>
      <c r="G1828" t="s">
        <v>39</v>
      </c>
      <c r="H1828" t="s">
        <v>40</v>
      </c>
      <c r="I1828" t="s">
        <v>64</v>
      </c>
      <c r="J1828" t="s">
        <v>160</v>
      </c>
      <c r="K1828">
        <v>48</v>
      </c>
      <c r="L1828">
        <v>8.3800000000000008</v>
      </c>
      <c r="M1828">
        <v>23.6</v>
      </c>
      <c r="N1828" s="1">
        <v>45734.637042326387</v>
      </c>
      <c r="O1828" t="s">
        <v>43</v>
      </c>
      <c r="P1828">
        <v>23.6</v>
      </c>
      <c r="Q1828" t="s">
        <v>44</v>
      </c>
      <c r="R1828" t="s">
        <v>92</v>
      </c>
      <c r="S1828" t="s">
        <v>79</v>
      </c>
      <c r="T1828" t="s">
        <v>121</v>
      </c>
      <c r="U1828" t="s">
        <v>49</v>
      </c>
      <c r="V1828" t="s">
        <v>49</v>
      </c>
      <c r="W1828" t="s">
        <v>43</v>
      </c>
      <c r="X1828">
        <f>YEAR(Table1[[#This Row],[BookingDate]])</f>
        <v>2025</v>
      </c>
      <c r="Y1828" t="str">
        <f>TEXT(Table1[[#This Row],[BookingDate]],"mmm")</f>
        <v>Mar</v>
      </c>
      <c r="Z1828" t="str">
        <f>TEXT(Table1[[#This Row],[BookingDate]],"mmm-yyy")</f>
        <v>Mar-2025</v>
      </c>
      <c r="AA1828" t="str">
        <f>IF(Table1[[#This Row],[ResolutionHours]]="","Pending",IF(Table1[[#This Row],[ResolutionHours]]&lt;=4,"0-4 Hours",IF(Table1[[#This Row],[ResolutionHours]]&lt;=8,"5-8 Hours",IF(Table1[[#This Row],[ResolutionHours]]&lt;=24,"9-24 Hours",IF(Table1[[#This Row],[ResolutionHours]]&lt;=48,"25-48 Hours","48+ Hours")))))</f>
        <v>9-24 Hours</v>
      </c>
      <c r="AB1828">
        <f>IF(Table1[[#This Row],[ResolutionHours]]="","",Table1[[#This Row],[ResolutionHours]]-Table1[[#This Row],[SLATargetHours]])</f>
        <v>-24.4</v>
      </c>
    </row>
    <row r="1829" spans="1:28" x14ac:dyDescent="0.25">
      <c r="A1829" t="s">
        <v>2470</v>
      </c>
      <c r="B1829" t="s">
        <v>2126</v>
      </c>
      <c r="C1829" s="1">
        <v>45733.66028935185</v>
      </c>
      <c r="D1829" t="s">
        <v>36</v>
      </c>
      <c r="E1829" t="s">
        <v>2136</v>
      </c>
      <c r="F1829" t="s">
        <v>53</v>
      </c>
      <c r="G1829" t="s">
        <v>2128</v>
      </c>
      <c r="H1829" t="s">
        <v>109</v>
      </c>
      <c r="I1829" t="s">
        <v>55</v>
      </c>
      <c r="J1829" t="s">
        <v>113</v>
      </c>
      <c r="K1829">
        <v>48</v>
      </c>
      <c r="L1829">
        <v>1.46</v>
      </c>
      <c r="M1829">
        <v>34.340000000000003</v>
      </c>
      <c r="N1829" s="1">
        <v>45735.091021168977</v>
      </c>
      <c r="O1829" t="s">
        <v>43</v>
      </c>
      <c r="P1829">
        <v>34.340000000000003</v>
      </c>
      <c r="Q1829" t="s">
        <v>44</v>
      </c>
      <c r="R1829" t="s">
        <v>114</v>
      </c>
      <c r="S1829" t="s">
        <v>60</v>
      </c>
      <c r="T1829" t="s">
        <v>85</v>
      </c>
      <c r="U1829" t="s">
        <v>49</v>
      </c>
      <c r="V1829" t="s">
        <v>49</v>
      </c>
      <c r="W1829" t="s">
        <v>43</v>
      </c>
      <c r="X1829">
        <f>YEAR(Table1[[#This Row],[BookingDate]])</f>
        <v>2025</v>
      </c>
      <c r="Y1829" t="str">
        <f>TEXT(Table1[[#This Row],[BookingDate]],"mmm")</f>
        <v>Mar</v>
      </c>
      <c r="Z1829" t="str">
        <f>TEXT(Table1[[#This Row],[BookingDate]],"mmm-yyy")</f>
        <v>Mar-2025</v>
      </c>
      <c r="AA1829" t="str">
        <f>IF(Table1[[#This Row],[ResolutionHours]]="","Pending",IF(Table1[[#This Row],[ResolutionHours]]&lt;=4,"0-4 Hours",IF(Table1[[#This Row],[ResolutionHours]]&lt;=8,"5-8 Hours",IF(Table1[[#This Row],[ResolutionHours]]&lt;=24,"9-24 Hours",IF(Table1[[#This Row],[ResolutionHours]]&lt;=48,"25-48 Hours","48+ Hours")))))</f>
        <v>25-48 Hours</v>
      </c>
      <c r="AB1829">
        <f>IF(Table1[[#This Row],[ResolutionHours]]="","",Table1[[#This Row],[ResolutionHours]]-Table1[[#This Row],[SLATargetHours]])</f>
        <v>-13.659999999999997</v>
      </c>
    </row>
    <row r="1830" spans="1:28" x14ac:dyDescent="0.25">
      <c r="A1830" t="s">
        <v>2834</v>
      </c>
      <c r="B1830" t="s">
        <v>2126</v>
      </c>
      <c r="C1830" s="1">
        <v>45734.093761574077</v>
      </c>
      <c r="D1830" t="s">
        <v>87</v>
      </c>
      <c r="E1830" t="s">
        <v>2134</v>
      </c>
      <c r="F1830" t="s">
        <v>53</v>
      </c>
      <c r="G1830" t="s">
        <v>2128</v>
      </c>
      <c r="H1830" t="s">
        <v>40</v>
      </c>
      <c r="I1830" t="s">
        <v>64</v>
      </c>
      <c r="J1830" t="s">
        <v>99</v>
      </c>
      <c r="K1830">
        <v>72</v>
      </c>
      <c r="L1830">
        <v>2.0299999999999998</v>
      </c>
      <c r="M1830">
        <v>27.14</v>
      </c>
      <c r="N1830" s="1">
        <v>45735.224758472221</v>
      </c>
      <c r="O1830" t="s">
        <v>43</v>
      </c>
      <c r="P1830">
        <v>27.14</v>
      </c>
      <c r="Q1830" t="s">
        <v>58</v>
      </c>
      <c r="R1830" t="s">
        <v>92</v>
      </c>
      <c r="S1830" t="s">
        <v>79</v>
      </c>
      <c r="T1830" t="s">
        <v>61</v>
      </c>
      <c r="U1830" t="s">
        <v>49</v>
      </c>
      <c r="V1830" t="s">
        <v>49</v>
      </c>
      <c r="W1830" t="s">
        <v>43</v>
      </c>
      <c r="X1830">
        <f>YEAR(Table1[[#This Row],[BookingDate]])</f>
        <v>2025</v>
      </c>
      <c r="Y1830" t="str">
        <f>TEXT(Table1[[#This Row],[BookingDate]],"mmm")</f>
        <v>Mar</v>
      </c>
      <c r="Z1830" t="str">
        <f>TEXT(Table1[[#This Row],[BookingDate]],"mmm-yyy")</f>
        <v>Mar-2025</v>
      </c>
      <c r="AA1830" t="str">
        <f>IF(Table1[[#This Row],[ResolutionHours]]="","Pending",IF(Table1[[#This Row],[ResolutionHours]]&lt;=4,"0-4 Hours",IF(Table1[[#This Row],[ResolutionHours]]&lt;=8,"5-8 Hours",IF(Table1[[#This Row],[ResolutionHours]]&lt;=24,"9-24 Hours",IF(Table1[[#This Row],[ResolutionHours]]&lt;=48,"25-48 Hours","48+ Hours")))))</f>
        <v>25-48 Hours</v>
      </c>
      <c r="AB1830">
        <f>IF(Table1[[#This Row],[ResolutionHours]]="","",Table1[[#This Row],[ResolutionHours]]-Table1[[#This Row],[SLATargetHours]])</f>
        <v>-44.86</v>
      </c>
    </row>
    <row r="1831" spans="1:28" x14ac:dyDescent="0.25">
      <c r="A1831" t="s">
        <v>1661</v>
      </c>
      <c r="B1831" t="s">
        <v>1116</v>
      </c>
      <c r="C1831" s="1">
        <v>45734.135069444441</v>
      </c>
      <c r="D1831" t="s">
        <v>36</v>
      </c>
      <c r="E1831" t="s">
        <v>1131</v>
      </c>
      <c r="F1831" t="s">
        <v>72</v>
      </c>
      <c r="G1831" t="s">
        <v>1118</v>
      </c>
      <c r="H1831" t="s">
        <v>40</v>
      </c>
      <c r="I1831" t="s">
        <v>46</v>
      </c>
      <c r="J1831" t="s">
        <v>99</v>
      </c>
      <c r="K1831">
        <v>48</v>
      </c>
      <c r="L1831">
        <v>2.81</v>
      </c>
      <c r="M1831">
        <v>28.85</v>
      </c>
      <c r="N1831" s="1">
        <v>45735.337233599537</v>
      </c>
      <c r="O1831" t="s">
        <v>43</v>
      </c>
      <c r="P1831">
        <v>28.85</v>
      </c>
      <c r="Q1831" t="s">
        <v>66</v>
      </c>
      <c r="R1831" t="s">
        <v>67</v>
      </c>
      <c r="S1831" t="s">
        <v>68</v>
      </c>
      <c r="T1831" t="s">
        <v>61</v>
      </c>
      <c r="U1831" t="s">
        <v>49</v>
      </c>
      <c r="V1831" t="s">
        <v>49</v>
      </c>
      <c r="W1831" t="s">
        <v>43</v>
      </c>
      <c r="X1831">
        <f>YEAR(Table1[[#This Row],[BookingDate]])</f>
        <v>2025</v>
      </c>
      <c r="Y1831" t="str">
        <f>TEXT(Table1[[#This Row],[BookingDate]],"mmm")</f>
        <v>Mar</v>
      </c>
      <c r="Z1831" t="str">
        <f>TEXT(Table1[[#This Row],[BookingDate]],"mmm-yyy")</f>
        <v>Mar-2025</v>
      </c>
      <c r="AA1831" t="str">
        <f>IF(Table1[[#This Row],[ResolutionHours]]="","Pending",IF(Table1[[#This Row],[ResolutionHours]]&lt;=4,"0-4 Hours",IF(Table1[[#This Row],[ResolutionHours]]&lt;=8,"5-8 Hours",IF(Table1[[#This Row],[ResolutionHours]]&lt;=24,"9-24 Hours",IF(Table1[[#This Row],[ResolutionHours]]&lt;=48,"25-48 Hours","48+ Hours")))))</f>
        <v>25-48 Hours</v>
      </c>
      <c r="AB1831">
        <f>IF(Table1[[#This Row],[ResolutionHours]]="","",Table1[[#This Row],[ResolutionHours]]-Table1[[#This Row],[SLATargetHours]])</f>
        <v>-19.149999999999999</v>
      </c>
    </row>
    <row r="1832" spans="1:28" x14ac:dyDescent="0.25">
      <c r="A1832" t="s">
        <v>1341</v>
      </c>
      <c r="B1832" t="s">
        <v>1116</v>
      </c>
      <c r="C1832" s="1">
        <v>45734.227303240739</v>
      </c>
      <c r="D1832" t="s">
        <v>36</v>
      </c>
      <c r="E1832" t="s">
        <v>1140</v>
      </c>
      <c r="F1832" t="s">
        <v>130</v>
      </c>
      <c r="G1832" t="s">
        <v>1118</v>
      </c>
      <c r="H1832" t="s">
        <v>54</v>
      </c>
      <c r="I1832" t="s">
        <v>64</v>
      </c>
      <c r="J1832" t="s">
        <v>165</v>
      </c>
      <c r="K1832">
        <v>48</v>
      </c>
      <c r="L1832">
        <v>9.4</v>
      </c>
      <c r="N1832" s="1"/>
      <c r="O1832" t="s">
        <v>57</v>
      </c>
      <c r="P1832">
        <v>6906.54</v>
      </c>
      <c r="Q1832" t="s">
        <v>44</v>
      </c>
      <c r="R1832" t="s">
        <v>67</v>
      </c>
      <c r="S1832" t="s">
        <v>79</v>
      </c>
      <c r="T1832" t="s">
        <v>75</v>
      </c>
      <c r="U1832" t="s">
        <v>49</v>
      </c>
      <c r="V1832" t="s">
        <v>49</v>
      </c>
      <c r="W1832" t="s">
        <v>57</v>
      </c>
      <c r="X1832">
        <f>YEAR(Table1[[#This Row],[BookingDate]])</f>
        <v>2025</v>
      </c>
      <c r="Y1832" t="str">
        <f>TEXT(Table1[[#This Row],[BookingDate]],"mmm")</f>
        <v>Mar</v>
      </c>
      <c r="Z1832" t="str">
        <f>TEXT(Table1[[#This Row],[BookingDate]],"mmm-yyy")</f>
        <v>Mar-2025</v>
      </c>
      <c r="AA1832" t="str">
        <f>IF(Table1[[#This Row],[ResolutionHours]]="","Pending",IF(Table1[[#This Row],[ResolutionHours]]&lt;=4,"0-4 Hours",IF(Table1[[#This Row],[ResolutionHours]]&lt;=8,"5-8 Hours",IF(Table1[[#This Row],[ResolutionHours]]&lt;=24,"9-24 Hours",IF(Table1[[#This Row],[ResolutionHours]]&lt;=48,"25-48 Hours","48+ Hours")))))</f>
        <v>Pending</v>
      </c>
      <c r="AB1832" t="str">
        <f>IF(Table1[[#This Row],[ResolutionHours]]="","",Table1[[#This Row],[ResolutionHours]]-Table1[[#This Row],[SLATargetHours]])</f>
        <v/>
      </c>
    </row>
    <row r="1833" spans="1:28" x14ac:dyDescent="0.25">
      <c r="A1833" t="s">
        <v>2860</v>
      </c>
      <c r="B1833" t="s">
        <v>2126</v>
      </c>
      <c r="C1833" s="1">
        <v>45734.400949074072</v>
      </c>
      <c r="D1833" t="s">
        <v>87</v>
      </c>
      <c r="E1833" t="s">
        <v>2138</v>
      </c>
      <c r="F1833" t="s">
        <v>72</v>
      </c>
      <c r="G1833" t="s">
        <v>2128</v>
      </c>
      <c r="H1833" t="s">
        <v>63</v>
      </c>
      <c r="I1833" t="s">
        <v>73</v>
      </c>
      <c r="J1833" t="s">
        <v>118</v>
      </c>
      <c r="K1833">
        <v>72</v>
      </c>
      <c r="L1833">
        <v>3.19</v>
      </c>
      <c r="N1833" s="1"/>
      <c r="O1833" t="s">
        <v>57</v>
      </c>
      <c r="P1833">
        <v>6902.38</v>
      </c>
      <c r="Q1833" t="s">
        <v>66</v>
      </c>
      <c r="R1833" t="s">
        <v>92</v>
      </c>
      <c r="S1833" t="s">
        <v>60</v>
      </c>
      <c r="T1833" t="s">
        <v>47</v>
      </c>
      <c r="U1833" t="s">
        <v>49</v>
      </c>
      <c r="V1833" t="s">
        <v>49</v>
      </c>
      <c r="W1833" t="s">
        <v>57</v>
      </c>
      <c r="X1833">
        <f>YEAR(Table1[[#This Row],[BookingDate]])</f>
        <v>2025</v>
      </c>
      <c r="Y1833" t="str">
        <f>TEXT(Table1[[#This Row],[BookingDate]],"mmm")</f>
        <v>Mar</v>
      </c>
      <c r="Z1833" t="str">
        <f>TEXT(Table1[[#This Row],[BookingDate]],"mmm-yyy")</f>
        <v>Mar-2025</v>
      </c>
      <c r="AA1833" t="str">
        <f>IF(Table1[[#This Row],[ResolutionHours]]="","Pending",IF(Table1[[#This Row],[ResolutionHours]]&lt;=4,"0-4 Hours",IF(Table1[[#This Row],[ResolutionHours]]&lt;=8,"5-8 Hours",IF(Table1[[#This Row],[ResolutionHours]]&lt;=24,"9-24 Hours",IF(Table1[[#This Row],[ResolutionHours]]&lt;=48,"25-48 Hours","48+ Hours")))))</f>
        <v>Pending</v>
      </c>
      <c r="AB1833" t="str">
        <f>IF(Table1[[#This Row],[ResolutionHours]]="","",Table1[[#This Row],[ResolutionHours]]-Table1[[#This Row],[SLATargetHours]])</f>
        <v/>
      </c>
    </row>
    <row r="1834" spans="1:28" x14ac:dyDescent="0.25">
      <c r="A1834" t="s">
        <v>2520</v>
      </c>
      <c r="B1834" t="s">
        <v>2126</v>
      </c>
      <c r="C1834" s="1">
        <v>45734.449814814812</v>
      </c>
      <c r="D1834" t="s">
        <v>104</v>
      </c>
      <c r="E1834" t="s">
        <v>2127</v>
      </c>
      <c r="F1834" t="s">
        <v>38</v>
      </c>
      <c r="G1834" t="s">
        <v>2128</v>
      </c>
      <c r="H1834" t="s">
        <v>40</v>
      </c>
      <c r="I1834" t="s">
        <v>82</v>
      </c>
      <c r="J1834" t="s">
        <v>120</v>
      </c>
      <c r="K1834">
        <v>8</v>
      </c>
      <c r="L1834">
        <v>0.66</v>
      </c>
      <c r="M1834">
        <v>5.76</v>
      </c>
      <c r="N1834" s="1">
        <v>45734.689880254627</v>
      </c>
      <c r="O1834" t="s">
        <v>43</v>
      </c>
      <c r="P1834">
        <v>5.76</v>
      </c>
      <c r="Q1834" t="s">
        <v>58</v>
      </c>
      <c r="R1834" t="s">
        <v>92</v>
      </c>
      <c r="S1834" t="s">
        <v>46</v>
      </c>
      <c r="T1834" t="s">
        <v>93</v>
      </c>
      <c r="U1834" t="s">
        <v>49</v>
      </c>
      <c r="V1834" t="s">
        <v>49</v>
      </c>
      <c r="W1834" t="s">
        <v>43</v>
      </c>
      <c r="X1834">
        <f>YEAR(Table1[[#This Row],[BookingDate]])</f>
        <v>2025</v>
      </c>
      <c r="Y1834" t="str">
        <f>TEXT(Table1[[#This Row],[BookingDate]],"mmm")</f>
        <v>Mar</v>
      </c>
      <c r="Z1834" t="str">
        <f>TEXT(Table1[[#This Row],[BookingDate]],"mmm-yyy")</f>
        <v>Mar-2025</v>
      </c>
      <c r="AA1834" t="str">
        <f>IF(Table1[[#This Row],[ResolutionHours]]="","Pending",IF(Table1[[#This Row],[ResolutionHours]]&lt;=4,"0-4 Hours",IF(Table1[[#This Row],[ResolutionHours]]&lt;=8,"5-8 Hours",IF(Table1[[#This Row],[ResolutionHours]]&lt;=24,"9-24 Hours",IF(Table1[[#This Row],[ResolutionHours]]&lt;=48,"25-48 Hours","48+ Hours")))))</f>
        <v>5-8 Hours</v>
      </c>
      <c r="AB1834">
        <f>IF(Table1[[#This Row],[ResolutionHours]]="","",Table1[[#This Row],[ResolutionHours]]-Table1[[#This Row],[SLATargetHours]])</f>
        <v>-2.2400000000000002</v>
      </c>
    </row>
    <row r="1835" spans="1:28" x14ac:dyDescent="0.25">
      <c r="A1835" t="s">
        <v>2078</v>
      </c>
      <c r="B1835" t="s">
        <v>1116</v>
      </c>
      <c r="C1835" s="1">
        <v>45734.487604166658</v>
      </c>
      <c r="D1835" t="s">
        <v>51</v>
      </c>
      <c r="E1835" t="s">
        <v>1131</v>
      </c>
      <c r="F1835" t="s">
        <v>126</v>
      </c>
      <c r="G1835" t="s">
        <v>1118</v>
      </c>
      <c r="H1835" t="s">
        <v>40</v>
      </c>
      <c r="I1835" t="s">
        <v>82</v>
      </c>
      <c r="J1835" t="s">
        <v>134</v>
      </c>
      <c r="K1835">
        <v>24</v>
      </c>
      <c r="L1835">
        <v>1.58</v>
      </c>
      <c r="M1835">
        <v>20.32</v>
      </c>
      <c r="N1835" s="1">
        <v>45735.334427650458</v>
      </c>
      <c r="O1835" t="s">
        <v>43</v>
      </c>
      <c r="P1835">
        <v>20.32</v>
      </c>
      <c r="Q1835" t="s">
        <v>44</v>
      </c>
      <c r="R1835" t="s">
        <v>67</v>
      </c>
      <c r="S1835" t="s">
        <v>96</v>
      </c>
      <c r="T1835" t="s">
        <v>115</v>
      </c>
      <c r="U1835" t="s">
        <v>48</v>
      </c>
      <c r="V1835" t="s">
        <v>49</v>
      </c>
      <c r="W1835" t="s">
        <v>43</v>
      </c>
      <c r="X1835">
        <f>YEAR(Table1[[#This Row],[BookingDate]])</f>
        <v>2025</v>
      </c>
      <c r="Y1835" t="str">
        <f>TEXT(Table1[[#This Row],[BookingDate]],"mmm")</f>
        <v>Mar</v>
      </c>
      <c r="Z1835" t="str">
        <f>TEXT(Table1[[#This Row],[BookingDate]],"mmm-yyy")</f>
        <v>Mar-2025</v>
      </c>
      <c r="AA1835" t="str">
        <f>IF(Table1[[#This Row],[ResolutionHours]]="","Pending",IF(Table1[[#This Row],[ResolutionHours]]&lt;=4,"0-4 Hours",IF(Table1[[#This Row],[ResolutionHours]]&lt;=8,"5-8 Hours",IF(Table1[[#This Row],[ResolutionHours]]&lt;=24,"9-24 Hours",IF(Table1[[#This Row],[ResolutionHours]]&lt;=48,"25-48 Hours","48+ Hours")))))</f>
        <v>9-24 Hours</v>
      </c>
      <c r="AB1835">
        <f>IF(Table1[[#This Row],[ResolutionHours]]="","",Table1[[#This Row],[ResolutionHours]]-Table1[[#This Row],[SLATargetHours]])</f>
        <v>-3.6799999999999997</v>
      </c>
    </row>
    <row r="1836" spans="1:28" x14ac:dyDescent="0.25">
      <c r="A1836" t="s">
        <v>1172</v>
      </c>
      <c r="B1836" t="s">
        <v>1116</v>
      </c>
      <c r="C1836" s="1">
        <v>45734.908402777779</v>
      </c>
      <c r="D1836" t="s">
        <v>36</v>
      </c>
      <c r="E1836" t="s">
        <v>1126</v>
      </c>
      <c r="F1836" t="s">
        <v>95</v>
      </c>
      <c r="G1836" t="s">
        <v>1118</v>
      </c>
      <c r="H1836" t="s">
        <v>40</v>
      </c>
      <c r="I1836" t="s">
        <v>46</v>
      </c>
      <c r="J1836" t="s">
        <v>74</v>
      </c>
      <c r="K1836">
        <v>48</v>
      </c>
      <c r="L1836">
        <v>3.31</v>
      </c>
      <c r="M1836">
        <v>92.93</v>
      </c>
      <c r="N1836" s="1">
        <v>45738.78049232639</v>
      </c>
      <c r="O1836" t="s">
        <v>128</v>
      </c>
      <c r="P1836">
        <v>92.93</v>
      </c>
      <c r="Q1836" t="s">
        <v>58</v>
      </c>
      <c r="R1836" t="s">
        <v>114</v>
      </c>
      <c r="S1836" t="s">
        <v>79</v>
      </c>
      <c r="T1836" t="s">
        <v>75</v>
      </c>
      <c r="U1836" t="s">
        <v>48</v>
      </c>
      <c r="V1836" t="s">
        <v>49</v>
      </c>
      <c r="W1836" t="s">
        <v>128</v>
      </c>
      <c r="X1836">
        <f>YEAR(Table1[[#This Row],[BookingDate]])</f>
        <v>2025</v>
      </c>
      <c r="Y1836" t="str">
        <f>TEXT(Table1[[#This Row],[BookingDate]],"mmm")</f>
        <v>Mar</v>
      </c>
      <c r="Z1836" t="str">
        <f>TEXT(Table1[[#This Row],[BookingDate]],"mmm-yyy")</f>
        <v>Mar-2025</v>
      </c>
      <c r="AA1836" t="str">
        <f>IF(Table1[[#This Row],[ResolutionHours]]="","Pending",IF(Table1[[#This Row],[ResolutionHours]]&lt;=4,"0-4 Hours",IF(Table1[[#This Row],[ResolutionHours]]&lt;=8,"5-8 Hours",IF(Table1[[#This Row],[ResolutionHours]]&lt;=24,"9-24 Hours",IF(Table1[[#This Row],[ResolutionHours]]&lt;=48,"25-48 Hours","48+ Hours")))))</f>
        <v>48+ Hours</v>
      </c>
      <c r="AB1836">
        <f>IF(Table1[[#This Row],[ResolutionHours]]="","",Table1[[#This Row],[ResolutionHours]]-Table1[[#This Row],[SLATargetHours]])</f>
        <v>44.930000000000007</v>
      </c>
    </row>
    <row r="1837" spans="1:28" x14ac:dyDescent="0.25">
      <c r="A1837" t="s">
        <v>964</v>
      </c>
      <c r="B1837" t="s">
        <v>35</v>
      </c>
      <c r="C1837" s="1">
        <v>45734.931296296287</v>
      </c>
      <c r="D1837" t="s">
        <v>51</v>
      </c>
      <c r="E1837" t="s">
        <v>105</v>
      </c>
      <c r="F1837" t="s">
        <v>72</v>
      </c>
      <c r="G1837" t="s">
        <v>39</v>
      </c>
      <c r="H1837" t="s">
        <v>136</v>
      </c>
      <c r="I1837" t="s">
        <v>64</v>
      </c>
      <c r="J1837" t="s">
        <v>120</v>
      </c>
      <c r="K1837">
        <v>24</v>
      </c>
      <c r="L1837">
        <v>1.28</v>
      </c>
      <c r="N1837" s="1"/>
      <c r="O1837" t="s">
        <v>57</v>
      </c>
      <c r="P1837">
        <v>6889.65</v>
      </c>
      <c r="Q1837" t="s">
        <v>58</v>
      </c>
      <c r="R1837" t="s">
        <v>45</v>
      </c>
      <c r="S1837" t="s">
        <v>68</v>
      </c>
      <c r="T1837" t="s">
        <v>61</v>
      </c>
      <c r="U1837" t="s">
        <v>49</v>
      </c>
      <c r="V1837" t="s">
        <v>49</v>
      </c>
      <c r="W1837" t="s">
        <v>57</v>
      </c>
      <c r="X1837">
        <f>YEAR(Table1[[#This Row],[BookingDate]])</f>
        <v>2025</v>
      </c>
      <c r="Y1837" t="str">
        <f>TEXT(Table1[[#This Row],[BookingDate]],"mmm")</f>
        <v>Mar</v>
      </c>
      <c r="Z1837" t="str">
        <f>TEXT(Table1[[#This Row],[BookingDate]],"mmm-yyy")</f>
        <v>Mar-2025</v>
      </c>
      <c r="AA1837" t="str">
        <f>IF(Table1[[#This Row],[ResolutionHours]]="","Pending",IF(Table1[[#This Row],[ResolutionHours]]&lt;=4,"0-4 Hours",IF(Table1[[#This Row],[ResolutionHours]]&lt;=8,"5-8 Hours",IF(Table1[[#This Row],[ResolutionHours]]&lt;=24,"9-24 Hours",IF(Table1[[#This Row],[ResolutionHours]]&lt;=48,"25-48 Hours","48+ Hours")))))</f>
        <v>Pending</v>
      </c>
      <c r="AB1837" t="str">
        <f>IF(Table1[[#This Row],[ResolutionHours]]="","",Table1[[#This Row],[ResolutionHours]]-Table1[[#This Row],[SLATargetHours]])</f>
        <v/>
      </c>
    </row>
    <row r="1838" spans="1:28" x14ac:dyDescent="0.25">
      <c r="A1838" t="s">
        <v>604</v>
      </c>
      <c r="B1838" t="s">
        <v>35</v>
      </c>
      <c r="C1838" s="1">
        <v>45734.997546296298</v>
      </c>
      <c r="D1838" t="s">
        <v>108</v>
      </c>
      <c r="E1838" t="s">
        <v>81</v>
      </c>
      <c r="F1838" t="s">
        <v>95</v>
      </c>
      <c r="G1838" t="s">
        <v>39</v>
      </c>
      <c r="H1838" t="s">
        <v>40</v>
      </c>
      <c r="I1838" t="s">
        <v>64</v>
      </c>
      <c r="J1838" t="s">
        <v>160</v>
      </c>
      <c r="K1838">
        <v>4</v>
      </c>
      <c r="L1838">
        <v>0.42</v>
      </c>
      <c r="M1838">
        <v>3.56</v>
      </c>
      <c r="N1838" s="1">
        <v>45735.146039861109</v>
      </c>
      <c r="O1838" t="s">
        <v>43</v>
      </c>
      <c r="P1838">
        <v>3.56</v>
      </c>
      <c r="Q1838" t="s">
        <v>111</v>
      </c>
      <c r="R1838" t="s">
        <v>45</v>
      </c>
      <c r="S1838" t="s">
        <v>79</v>
      </c>
      <c r="T1838" t="s">
        <v>69</v>
      </c>
      <c r="U1838" t="s">
        <v>49</v>
      </c>
      <c r="V1838" t="s">
        <v>49</v>
      </c>
      <c r="W1838" t="s">
        <v>43</v>
      </c>
      <c r="X1838">
        <f>YEAR(Table1[[#This Row],[BookingDate]])</f>
        <v>2025</v>
      </c>
      <c r="Y1838" t="str">
        <f>TEXT(Table1[[#This Row],[BookingDate]],"mmm")</f>
        <v>Mar</v>
      </c>
      <c r="Z1838" t="str">
        <f>TEXT(Table1[[#This Row],[BookingDate]],"mmm-yyy")</f>
        <v>Mar-2025</v>
      </c>
      <c r="AA1838" t="str">
        <f>IF(Table1[[#This Row],[ResolutionHours]]="","Pending",IF(Table1[[#This Row],[ResolutionHours]]&lt;=4,"0-4 Hours",IF(Table1[[#This Row],[ResolutionHours]]&lt;=8,"5-8 Hours",IF(Table1[[#This Row],[ResolutionHours]]&lt;=24,"9-24 Hours",IF(Table1[[#This Row],[ResolutionHours]]&lt;=48,"25-48 Hours","48+ Hours")))))</f>
        <v>0-4 Hours</v>
      </c>
      <c r="AB1838">
        <f>IF(Table1[[#This Row],[ResolutionHours]]="","",Table1[[#This Row],[ResolutionHours]]-Table1[[#This Row],[SLATargetHours]])</f>
        <v>-0.43999999999999995</v>
      </c>
    </row>
    <row r="1839" spans="1:28" x14ac:dyDescent="0.25">
      <c r="A1839" t="s">
        <v>2853</v>
      </c>
      <c r="B1839" t="s">
        <v>2126</v>
      </c>
      <c r="C1839" s="1">
        <v>45735.274571759262</v>
      </c>
      <c r="D1839" t="s">
        <v>36</v>
      </c>
      <c r="E1839" t="s">
        <v>2138</v>
      </c>
      <c r="F1839" t="s">
        <v>126</v>
      </c>
      <c r="G1839" t="s">
        <v>2128</v>
      </c>
      <c r="H1839" t="s">
        <v>109</v>
      </c>
      <c r="I1839" t="s">
        <v>55</v>
      </c>
      <c r="J1839" t="s">
        <v>134</v>
      </c>
      <c r="K1839">
        <v>48</v>
      </c>
      <c r="L1839">
        <v>1.66</v>
      </c>
      <c r="M1839">
        <v>20.2</v>
      </c>
      <c r="N1839" s="1">
        <v>45736.116435543983</v>
      </c>
      <c r="O1839" t="s">
        <v>43</v>
      </c>
      <c r="P1839">
        <v>20.2</v>
      </c>
      <c r="Q1839" t="s">
        <v>66</v>
      </c>
      <c r="R1839" t="s">
        <v>92</v>
      </c>
      <c r="S1839" t="s">
        <v>68</v>
      </c>
      <c r="T1839" t="s">
        <v>47</v>
      </c>
      <c r="U1839" t="s">
        <v>49</v>
      </c>
      <c r="V1839" t="s">
        <v>49</v>
      </c>
      <c r="W1839" t="s">
        <v>43</v>
      </c>
      <c r="X1839">
        <f>YEAR(Table1[[#This Row],[BookingDate]])</f>
        <v>2025</v>
      </c>
      <c r="Y1839" t="str">
        <f>TEXT(Table1[[#This Row],[BookingDate]],"mmm")</f>
        <v>Mar</v>
      </c>
      <c r="Z1839" t="str">
        <f>TEXT(Table1[[#This Row],[BookingDate]],"mmm-yyy")</f>
        <v>Mar-2025</v>
      </c>
      <c r="AA1839" t="str">
        <f>IF(Table1[[#This Row],[ResolutionHours]]="","Pending",IF(Table1[[#This Row],[ResolutionHours]]&lt;=4,"0-4 Hours",IF(Table1[[#This Row],[ResolutionHours]]&lt;=8,"5-8 Hours",IF(Table1[[#This Row],[ResolutionHours]]&lt;=24,"9-24 Hours",IF(Table1[[#This Row],[ResolutionHours]]&lt;=48,"25-48 Hours","48+ Hours")))))</f>
        <v>9-24 Hours</v>
      </c>
      <c r="AB1839">
        <f>IF(Table1[[#This Row],[ResolutionHours]]="","",Table1[[#This Row],[ResolutionHours]]-Table1[[#This Row],[SLATargetHours]])</f>
        <v>-27.8</v>
      </c>
    </row>
    <row r="1840" spans="1:28" x14ac:dyDescent="0.25">
      <c r="A1840" t="s">
        <v>2270</v>
      </c>
      <c r="B1840" t="s">
        <v>2126</v>
      </c>
      <c r="C1840" s="1">
        <v>45735.375555555547</v>
      </c>
      <c r="D1840" t="s">
        <v>36</v>
      </c>
      <c r="E1840" t="s">
        <v>2127</v>
      </c>
      <c r="F1840" t="s">
        <v>38</v>
      </c>
      <c r="G1840" t="s">
        <v>2128</v>
      </c>
      <c r="H1840" t="s">
        <v>40</v>
      </c>
      <c r="I1840" t="s">
        <v>46</v>
      </c>
      <c r="J1840" t="s">
        <v>165</v>
      </c>
      <c r="K1840">
        <v>48</v>
      </c>
      <c r="L1840">
        <v>1.77</v>
      </c>
      <c r="M1840">
        <v>22.64</v>
      </c>
      <c r="N1840" s="1">
        <v>45736.318717118047</v>
      </c>
      <c r="O1840" t="s">
        <v>43</v>
      </c>
      <c r="P1840">
        <v>22.64</v>
      </c>
      <c r="Q1840" t="s">
        <v>58</v>
      </c>
      <c r="R1840" t="s">
        <v>114</v>
      </c>
      <c r="S1840" t="s">
        <v>60</v>
      </c>
      <c r="T1840" t="s">
        <v>75</v>
      </c>
      <c r="U1840" t="s">
        <v>49</v>
      </c>
      <c r="V1840" t="s">
        <v>49</v>
      </c>
      <c r="W1840" t="s">
        <v>43</v>
      </c>
      <c r="X1840">
        <f>YEAR(Table1[[#This Row],[BookingDate]])</f>
        <v>2025</v>
      </c>
      <c r="Y1840" t="str">
        <f>TEXT(Table1[[#This Row],[BookingDate]],"mmm")</f>
        <v>Mar</v>
      </c>
      <c r="Z1840" t="str">
        <f>TEXT(Table1[[#This Row],[BookingDate]],"mmm-yyy")</f>
        <v>Mar-2025</v>
      </c>
      <c r="AA1840" t="str">
        <f>IF(Table1[[#This Row],[ResolutionHours]]="","Pending",IF(Table1[[#This Row],[ResolutionHours]]&lt;=4,"0-4 Hours",IF(Table1[[#This Row],[ResolutionHours]]&lt;=8,"5-8 Hours",IF(Table1[[#This Row],[ResolutionHours]]&lt;=24,"9-24 Hours",IF(Table1[[#This Row],[ResolutionHours]]&lt;=48,"25-48 Hours","48+ Hours")))))</f>
        <v>9-24 Hours</v>
      </c>
      <c r="AB1840">
        <f>IF(Table1[[#This Row],[ResolutionHours]]="","",Table1[[#This Row],[ResolutionHours]]-Table1[[#This Row],[SLATargetHours]])</f>
        <v>-25.36</v>
      </c>
    </row>
    <row r="1841" spans="1:28" x14ac:dyDescent="0.25">
      <c r="A1841" t="s">
        <v>1402</v>
      </c>
      <c r="B1841" t="s">
        <v>1116</v>
      </c>
      <c r="C1841" s="1">
        <v>45735.692476851851</v>
      </c>
      <c r="D1841" t="s">
        <v>87</v>
      </c>
      <c r="E1841" t="s">
        <v>1117</v>
      </c>
      <c r="F1841" t="s">
        <v>53</v>
      </c>
      <c r="G1841" t="s">
        <v>1118</v>
      </c>
      <c r="H1841" t="s">
        <v>54</v>
      </c>
      <c r="I1841" t="s">
        <v>55</v>
      </c>
      <c r="J1841" t="s">
        <v>152</v>
      </c>
      <c r="K1841">
        <v>72</v>
      </c>
      <c r="L1841">
        <v>4.5599999999999996</v>
      </c>
      <c r="N1841" s="1"/>
      <c r="O1841" t="s">
        <v>57</v>
      </c>
      <c r="P1841">
        <v>6871.38</v>
      </c>
      <c r="Q1841" t="s">
        <v>58</v>
      </c>
      <c r="R1841" t="s">
        <v>59</v>
      </c>
      <c r="S1841" t="s">
        <v>79</v>
      </c>
      <c r="T1841" t="s">
        <v>47</v>
      </c>
      <c r="U1841" t="s">
        <v>49</v>
      </c>
      <c r="V1841" t="s">
        <v>49</v>
      </c>
      <c r="W1841" t="s">
        <v>57</v>
      </c>
      <c r="X1841">
        <f>YEAR(Table1[[#This Row],[BookingDate]])</f>
        <v>2025</v>
      </c>
      <c r="Y1841" t="str">
        <f>TEXT(Table1[[#This Row],[BookingDate]],"mmm")</f>
        <v>Mar</v>
      </c>
      <c r="Z1841" t="str">
        <f>TEXT(Table1[[#This Row],[BookingDate]],"mmm-yyy")</f>
        <v>Mar-2025</v>
      </c>
      <c r="AA1841" t="str">
        <f>IF(Table1[[#This Row],[ResolutionHours]]="","Pending",IF(Table1[[#This Row],[ResolutionHours]]&lt;=4,"0-4 Hours",IF(Table1[[#This Row],[ResolutionHours]]&lt;=8,"5-8 Hours",IF(Table1[[#This Row],[ResolutionHours]]&lt;=24,"9-24 Hours",IF(Table1[[#This Row],[ResolutionHours]]&lt;=48,"25-48 Hours","48+ Hours")))))</f>
        <v>Pending</v>
      </c>
      <c r="AB1841" t="str">
        <f>IF(Table1[[#This Row],[ResolutionHours]]="","",Table1[[#This Row],[ResolutionHours]]-Table1[[#This Row],[SLATargetHours]])</f>
        <v/>
      </c>
    </row>
    <row r="1842" spans="1:28" x14ac:dyDescent="0.25">
      <c r="A1842" t="s">
        <v>307</v>
      </c>
      <c r="B1842" t="s">
        <v>35</v>
      </c>
      <c r="C1842" s="1">
        <v>45735.860578703701</v>
      </c>
      <c r="D1842" t="s">
        <v>87</v>
      </c>
      <c r="E1842" t="s">
        <v>102</v>
      </c>
      <c r="F1842" t="s">
        <v>53</v>
      </c>
      <c r="G1842" t="s">
        <v>39</v>
      </c>
      <c r="H1842" t="s">
        <v>40</v>
      </c>
      <c r="I1842" t="s">
        <v>55</v>
      </c>
      <c r="J1842" t="s">
        <v>132</v>
      </c>
      <c r="K1842">
        <v>72</v>
      </c>
      <c r="L1842">
        <v>9.2899999999999991</v>
      </c>
      <c r="M1842">
        <v>10.48</v>
      </c>
      <c r="N1842" s="1">
        <v>45736.297231770834</v>
      </c>
      <c r="O1842" t="s">
        <v>43</v>
      </c>
      <c r="P1842">
        <v>10.48</v>
      </c>
      <c r="Q1842" t="s">
        <v>58</v>
      </c>
      <c r="R1842" t="s">
        <v>114</v>
      </c>
      <c r="S1842" t="s">
        <v>68</v>
      </c>
      <c r="T1842" t="s">
        <v>61</v>
      </c>
      <c r="U1842" t="s">
        <v>49</v>
      </c>
      <c r="V1842" t="s">
        <v>49</v>
      </c>
      <c r="W1842" t="s">
        <v>43</v>
      </c>
      <c r="X1842">
        <f>YEAR(Table1[[#This Row],[BookingDate]])</f>
        <v>2025</v>
      </c>
      <c r="Y1842" t="str">
        <f>TEXT(Table1[[#This Row],[BookingDate]],"mmm")</f>
        <v>Mar</v>
      </c>
      <c r="Z1842" t="str">
        <f>TEXT(Table1[[#This Row],[BookingDate]],"mmm-yyy")</f>
        <v>Mar-2025</v>
      </c>
      <c r="AA1842" t="str">
        <f>IF(Table1[[#This Row],[ResolutionHours]]="","Pending",IF(Table1[[#This Row],[ResolutionHours]]&lt;=4,"0-4 Hours",IF(Table1[[#This Row],[ResolutionHours]]&lt;=8,"5-8 Hours",IF(Table1[[#This Row],[ResolutionHours]]&lt;=24,"9-24 Hours",IF(Table1[[#This Row],[ResolutionHours]]&lt;=48,"25-48 Hours","48+ Hours")))))</f>
        <v>9-24 Hours</v>
      </c>
      <c r="AB1842">
        <f>IF(Table1[[#This Row],[ResolutionHours]]="","",Table1[[#This Row],[ResolutionHours]]-Table1[[#This Row],[SLATargetHours]])</f>
        <v>-61.519999999999996</v>
      </c>
    </row>
    <row r="1843" spans="1:28" x14ac:dyDescent="0.25">
      <c r="A1843" t="s">
        <v>1204</v>
      </c>
      <c r="B1843" t="s">
        <v>1116</v>
      </c>
      <c r="C1843" s="1">
        <v>45736.016770833332</v>
      </c>
      <c r="D1843" t="s">
        <v>36</v>
      </c>
      <c r="E1843" t="s">
        <v>1120</v>
      </c>
      <c r="F1843" t="s">
        <v>130</v>
      </c>
      <c r="G1843" t="s">
        <v>1118</v>
      </c>
      <c r="H1843" t="s">
        <v>40</v>
      </c>
      <c r="I1843" t="s">
        <v>41</v>
      </c>
      <c r="J1843" t="s">
        <v>91</v>
      </c>
      <c r="K1843">
        <v>48</v>
      </c>
      <c r="L1843">
        <v>4.13</v>
      </c>
      <c r="M1843">
        <v>11.9</v>
      </c>
      <c r="N1843" s="1">
        <v>45736.512796747687</v>
      </c>
      <c r="O1843" t="s">
        <v>43</v>
      </c>
      <c r="P1843">
        <v>11.9</v>
      </c>
      <c r="Q1843" t="s">
        <v>44</v>
      </c>
      <c r="R1843" t="s">
        <v>59</v>
      </c>
      <c r="S1843" t="s">
        <v>79</v>
      </c>
      <c r="T1843" t="s">
        <v>61</v>
      </c>
      <c r="U1843" t="s">
        <v>49</v>
      </c>
      <c r="V1843" t="s">
        <v>49</v>
      </c>
      <c r="W1843" t="s">
        <v>43</v>
      </c>
      <c r="X1843">
        <f>YEAR(Table1[[#This Row],[BookingDate]])</f>
        <v>2025</v>
      </c>
      <c r="Y1843" t="str">
        <f>TEXT(Table1[[#This Row],[BookingDate]],"mmm")</f>
        <v>Mar</v>
      </c>
      <c r="Z1843" t="str">
        <f>TEXT(Table1[[#This Row],[BookingDate]],"mmm-yyy")</f>
        <v>Mar-2025</v>
      </c>
      <c r="AA1843" t="str">
        <f>IF(Table1[[#This Row],[ResolutionHours]]="","Pending",IF(Table1[[#This Row],[ResolutionHours]]&lt;=4,"0-4 Hours",IF(Table1[[#This Row],[ResolutionHours]]&lt;=8,"5-8 Hours",IF(Table1[[#This Row],[ResolutionHours]]&lt;=24,"9-24 Hours",IF(Table1[[#This Row],[ResolutionHours]]&lt;=48,"25-48 Hours","48+ Hours")))))</f>
        <v>9-24 Hours</v>
      </c>
      <c r="AB1843">
        <f>IF(Table1[[#This Row],[ResolutionHours]]="","",Table1[[#This Row],[ResolutionHours]]-Table1[[#This Row],[SLATargetHours]])</f>
        <v>-36.1</v>
      </c>
    </row>
    <row r="1844" spans="1:28" x14ac:dyDescent="0.25">
      <c r="A1844" t="s">
        <v>1295</v>
      </c>
      <c r="B1844" t="s">
        <v>1116</v>
      </c>
      <c r="C1844" s="1">
        <v>45736.094317129631</v>
      </c>
      <c r="D1844" t="s">
        <v>36</v>
      </c>
      <c r="E1844" t="s">
        <v>1134</v>
      </c>
      <c r="F1844" t="s">
        <v>126</v>
      </c>
      <c r="G1844" t="s">
        <v>1118</v>
      </c>
      <c r="H1844" t="s">
        <v>136</v>
      </c>
      <c r="I1844" t="s">
        <v>64</v>
      </c>
      <c r="J1844" t="s">
        <v>132</v>
      </c>
      <c r="K1844">
        <v>48</v>
      </c>
      <c r="L1844">
        <v>0.78</v>
      </c>
      <c r="N1844" s="1"/>
      <c r="O1844" t="s">
        <v>57</v>
      </c>
      <c r="P1844">
        <v>6861.74</v>
      </c>
      <c r="Q1844" t="s">
        <v>44</v>
      </c>
      <c r="R1844" t="s">
        <v>67</v>
      </c>
      <c r="S1844" t="s">
        <v>79</v>
      </c>
      <c r="T1844" t="s">
        <v>115</v>
      </c>
      <c r="U1844" t="s">
        <v>49</v>
      </c>
      <c r="V1844" t="s">
        <v>49</v>
      </c>
      <c r="W1844" t="s">
        <v>57</v>
      </c>
      <c r="X1844">
        <f>YEAR(Table1[[#This Row],[BookingDate]])</f>
        <v>2025</v>
      </c>
      <c r="Y1844" t="str">
        <f>TEXT(Table1[[#This Row],[BookingDate]],"mmm")</f>
        <v>Mar</v>
      </c>
      <c r="Z1844" t="str">
        <f>TEXT(Table1[[#This Row],[BookingDate]],"mmm-yyy")</f>
        <v>Mar-2025</v>
      </c>
      <c r="AA1844" t="str">
        <f>IF(Table1[[#This Row],[ResolutionHours]]="","Pending",IF(Table1[[#This Row],[ResolutionHours]]&lt;=4,"0-4 Hours",IF(Table1[[#This Row],[ResolutionHours]]&lt;=8,"5-8 Hours",IF(Table1[[#This Row],[ResolutionHours]]&lt;=24,"9-24 Hours",IF(Table1[[#This Row],[ResolutionHours]]&lt;=48,"25-48 Hours","48+ Hours")))))</f>
        <v>Pending</v>
      </c>
      <c r="AB1844" t="str">
        <f>IF(Table1[[#This Row],[ResolutionHours]]="","",Table1[[#This Row],[ResolutionHours]]-Table1[[#This Row],[SLATargetHours]])</f>
        <v/>
      </c>
    </row>
    <row r="1845" spans="1:28" x14ac:dyDescent="0.25">
      <c r="A1845" t="s">
        <v>2100</v>
      </c>
      <c r="B1845" t="s">
        <v>1116</v>
      </c>
      <c r="C1845" s="1">
        <v>45736.223796296297</v>
      </c>
      <c r="D1845" t="s">
        <v>51</v>
      </c>
      <c r="E1845" t="s">
        <v>1126</v>
      </c>
      <c r="F1845" t="s">
        <v>90</v>
      </c>
      <c r="G1845" t="s">
        <v>1118</v>
      </c>
      <c r="H1845" t="s">
        <v>136</v>
      </c>
      <c r="I1845" t="s">
        <v>41</v>
      </c>
      <c r="J1845" t="s">
        <v>132</v>
      </c>
      <c r="K1845">
        <v>24</v>
      </c>
      <c r="L1845">
        <v>0.83</v>
      </c>
      <c r="N1845" s="1"/>
      <c r="O1845" t="s">
        <v>57</v>
      </c>
      <c r="P1845">
        <v>6858.63</v>
      </c>
      <c r="Q1845" t="s">
        <v>66</v>
      </c>
      <c r="R1845" t="s">
        <v>59</v>
      </c>
      <c r="S1845" t="s">
        <v>96</v>
      </c>
      <c r="T1845" t="s">
        <v>61</v>
      </c>
      <c r="U1845" t="s">
        <v>49</v>
      </c>
      <c r="V1845" t="s">
        <v>49</v>
      </c>
      <c r="W1845" t="s">
        <v>57</v>
      </c>
      <c r="X1845">
        <f>YEAR(Table1[[#This Row],[BookingDate]])</f>
        <v>2025</v>
      </c>
      <c r="Y1845" t="str">
        <f>TEXT(Table1[[#This Row],[BookingDate]],"mmm")</f>
        <v>Mar</v>
      </c>
      <c r="Z1845" t="str">
        <f>TEXT(Table1[[#This Row],[BookingDate]],"mmm-yyy")</f>
        <v>Mar-2025</v>
      </c>
      <c r="AA1845" t="str">
        <f>IF(Table1[[#This Row],[ResolutionHours]]="","Pending",IF(Table1[[#This Row],[ResolutionHours]]&lt;=4,"0-4 Hours",IF(Table1[[#This Row],[ResolutionHours]]&lt;=8,"5-8 Hours",IF(Table1[[#This Row],[ResolutionHours]]&lt;=24,"9-24 Hours",IF(Table1[[#This Row],[ResolutionHours]]&lt;=48,"25-48 Hours","48+ Hours")))))</f>
        <v>Pending</v>
      </c>
      <c r="AB1845" t="str">
        <f>IF(Table1[[#This Row],[ResolutionHours]]="","",Table1[[#This Row],[ResolutionHours]]-Table1[[#This Row],[SLATargetHours]])</f>
        <v/>
      </c>
    </row>
    <row r="1846" spans="1:28" x14ac:dyDescent="0.25">
      <c r="A1846" t="s">
        <v>1940</v>
      </c>
      <c r="B1846" t="s">
        <v>1116</v>
      </c>
      <c r="C1846" s="1">
        <v>45736.305196759262</v>
      </c>
      <c r="D1846" t="s">
        <v>104</v>
      </c>
      <c r="E1846" t="s">
        <v>1126</v>
      </c>
      <c r="F1846" t="s">
        <v>53</v>
      </c>
      <c r="G1846" t="s">
        <v>1118</v>
      </c>
      <c r="H1846" t="s">
        <v>40</v>
      </c>
      <c r="I1846" t="s">
        <v>46</v>
      </c>
      <c r="J1846" t="s">
        <v>113</v>
      </c>
      <c r="K1846">
        <v>8</v>
      </c>
      <c r="L1846">
        <v>1.1399999999999999</v>
      </c>
      <c r="M1846">
        <v>6.96</v>
      </c>
      <c r="N1846" s="1">
        <v>45736.59526292824</v>
      </c>
      <c r="O1846" t="s">
        <v>43</v>
      </c>
      <c r="P1846">
        <v>6.96</v>
      </c>
      <c r="Q1846" t="s">
        <v>58</v>
      </c>
      <c r="R1846" t="s">
        <v>92</v>
      </c>
      <c r="S1846" t="s">
        <v>60</v>
      </c>
      <c r="T1846" t="s">
        <v>61</v>
      </c>
      <c r="U1846" t="s">
        <v>49</v>
      </c>
      <c r="V1846" t="s">
        <v>49</v>
      </c>
      <c r="W1846" t="s">
        <v>43</v>
      </c>
      <c r="X1846">
        <f>YEAR(Table1[[#This Row],[BookingDate]])</f>
        <v>2025</v>
      </c>
      <c r="Y1846" t="str">
        <f>TEXT(Table1[[#This Row],[BookingDate]],"mmm")</f>
        <v>Mar</v>
      </c>
      <c r="Z1846" t="str">
        <f>TEXT(Table1[[#This Row],[BookingDate]],"mmm-yyy")</f>
        <v>Mar-2025</v>
      </c>
      <c r="AA1846" t="str">
        <f>IF(Table1[[#This Row],[ResolutionHours]]="","Pending",IF(Table1[[#This Row],[ResolutionHours]]&lt;=4,"0-4 Hours",IF(Table1[[#This Row],[ResolutionHours]]&lt;=8,"5-8 Hours",IF(Table1[[#This Row],[ResolutionHours]]&lt;=24,"9-24 Hours",IF(Table1[[#This Row],[ResolutionHours]]&lt;=48,"25-48 Hours","48+ Hours")))))</f>
        <v>5-8 Hours</v>
      </c>
      <c r="AB1846">
        <f>IF(Table1[[#This Row],[ResolutionHours]]="","",Table1[[#This Row],[ResolutionHours]]-Table1[[#This Row],[SLATargetHours]])</f>
        <v>-1.04</v>
      </c>
    </row>
    <row r="1847" spans="1:28" x14ac:dyDescent="0.25">
      <c r="A1847" t="s">
        <v>2180</v>
      </c>
      <c r="B1847" t="s">
        <v>2126</v>
      </c>
      <c r="C1847" s="1">
        <v>45736.499039351853</v>
      </c>
      <c r="D1847" t="s">
        <v>36</v>
      </c>
      <c r="E1847" t="s">
        <v>2138</v>
      </c>
      <c r="F1847" t="s">
        <v>53</v>
      </c>
      <c r="G1847" t="s">
        <v>2128</v>
      </c>
      <c r="H1847" t="s">
        <v>40</v>
      </c>
      <c r="I1847" t="s">
        <v>73</v>
      </c>
      <c r="J1847" t="s">
        <v>110</v>
      </c>
      <c r="K1847">
        <v>48</v>
      </c>
      <c r="L1847">
        <v>7.91</v>
      </c>
      <c r="M1847">
        <v>104.09</v>
      </c>
      <c r="N1847" s="1">
        <v>45740.836127881943</v>
      </c>
      <c r="O1847" t="s">
        <v>128</v>
      </c>
      <c r="P1847">
        <v>104.09</v>
      </c>
      <c r="Q1847" t="s">
        <v>66</v>
      </c>
      <c r="R1847" t="s">
        <v>92</v>
      </c>
      <c r="S1847" t="s">
        <v>60</v>
      </c>
      <c r="T1847" t="s">
        <v>85</v>
      </c>
      <c r="U1847" t="s">
        <v>49</v>
      </c>
      <c r="V1847" t="s">
        <v>49</v>
      </c>
      <c r="W1847" t="s">
        <v>128</v>
      </c>
      <c r="X1847">
        <f>YEAR(Table1[[#This Row],[BookingDate]])</f>
        <v>2025</v>
      </c>
      <c r="Y1847" t="str">
        <f>TEXT(Table1[[#This Row],[BookingDate]],"mmm")</f>
        <v>Mar</v>
      </c>
      <c r="Z1847" t="str">
        <f>TEXT(Table1[[#This Row],[BookingDate]],"mmm-yyy")</f>
        <v>Mar-2025</v>
      </c>
      <c r="AA1847" t="str">
        <f>IF(Table1[[#This Row],[ResolutionHours]]="","Pending",IF(Table1[[#This Row],[ResolutionHours]]&lt;=4,"0-4 Hours",IF(Table1[[#This Row],[ResolutionHours]]&lt;=8,"5-8 Hours",IF(Table1[[#This Row],[ResolutionHours]]&lt;=24,"9-24 Hours",IF(Table1[[#This Row],[ResolutionHours]]&lt;=48,"25-48 Hours","48+ Hours")))))</f>
        <v>48+ Hours</v>
      </c>
      <c r="AB1847">
        <f>IF(Table1[[#This Row],[ResolutionHours]]="","",Table1[[#This Row],[ResolutionHours]]-Table1[[#This Row],[SLATargetHours]])</f>
        <v>56.09</v>
      </c>
    </row>
    <row r="1848" spans="1:28" x14ac:dyDescent="0.25">
      <c r="A1848" t="s">
        <v>2022</v>
      </c>
      <c r="B1848" t="s">
        <v>1116</v>
      </c>
      <c r="C1848" s="1">
        <v>45736.540069444447</v>
      </c>
      <c r="D1848" t="s">
        <v>36</v>
      </c>
      <c r="E1848" t="s">
        <v>1129</v>
      </c>
      <c r="F1848" t="s">
        <v>72</v>
      </c>
      <c r="G1848" t="s">
        <v>1118</v>
      </c>
      <c r="H1848" t="s">
        <v>54</v>
      </c>
      <c r="I1848" t="s">
        <v>82</v>
      </c>
      <c r="J1848" t="s">
        <v>132</v>
      </c>
      <c r="K1848">
        <v>48</v>
      </c>
      <c r="L1848">
        <v>4.8</v>
      </c>
      <c r="N1848" s="1"/>
      <c r="O1848" t="s">
        <v>57</v>
      </c>
      <c r="P1848">
        <v>6851.04</v>
      </c>
      <c r="Q1848" t="s">
        <v>66</v>
      </c>
      <c r="R1848" t="s">
        <v>67</v>
      </c>
      <c r="S1848" t="s">
        <v>79</v>
      </c>
      <c r="T1848" t="s">
        <v>61</v>
      </c>
      <c r="U1848" t="s">
        <v>49</v>
      </c>
      <c r="V1848" t="s">
        <v>49</v>
      </c>
      <c r="W1848" t="s">
        <v>57</v>
      </c>
      <c r="X1848">
        <f>YEAR(Table1[[#This Row],[BookingDate]])</f>
        <v>2025</v>
      </c>
      <c r="Y1848" t="str">
        <f>TEXT(Table1[[#This Row],[BookingDate]],"mmm")</f>
        <v>Mar</v>
      </c>
      <c r="Z1848" t="str">
        <f>TEXT(Table1[[#This Row],[BookingDate]],"mmm-yyy")</f>
        <v>Mar-2025</v>
      </c>
      <c r="AA1848" t="str">
        <f>IF(Table1[[#This Row],[ResolutionHours]]="","Pending",IF(Table1[[#This Row],[ResolutionHours]]&lt;=4,"0-4 Hours",IF(Table1[[#This Row],[ResolutionHours]]&lt;=8,"5-8 Hours",IF(Table1[[#This Row],[ResolutionHours]]&lt;=24,"9-24 Hours",IF(Table1[[#This Row],[ResolutionHours]]&lt;=48,"25-48 Hours","48+ Hours")))))</f>
        <v>Pending</v>
      </c>
      <c r="AB1848" t="str">
        <f>IF(Table1[[#This Row],[ResolutionHours]]="","",Table1[[#This Row],[ResolutionHours]]-Table1[[#This Row],[SLATargetHours]])</f>
        <v/>
      </c>
    </row>
    <row r="1849" spans="1:28" x14ac:dyDescent="0.25">
      <c r="A1849" t="s">
        <v>2675</v>
      </c>
      <c r="B1849" t="s">
        <v>2126</v>
      </c>
      <c r="C1849" s="1">
        <v>45737.652094907397</v>
      </c>
      <c r="D1849" t="s">
        <v>36</v>
      </c>
      <c r="E1849" t="s">
        <v>2153</v>
      </c>
      <c r="F1849" t="s">
        <v>126</v>
      </c>
      <c r="G1849" t="s">
        <v>2128</v>
      </c>
      <c r="H1849" t="s">
        <v>136</v>
      </c>
      <c r="I1849" t="s">
        <v>55</v>
      </c>
      <c r="J1849" t="s">
        <v>56</v>
      </c>
      <c r="K1849">
        <v>48</v>
      </c>
      <c r="L1849">
        <v>4.1399999999999997</v>
      </c>
      <c r="N1849" s="1"/>
      <c r="O1849" t="s">
        <v>57</v>
      </c>
      <c r="P1849">
        <v>6824.35</v>
      </c>
      <c r="Q1849" t="s">
        <v>66</v>
      </c>
      <c r="R1849" t="s">
        <v>92</v>
      </c>
      <c r="S1849" t="s">
        <v>60</v>
      </c>
      <c r="T1849" t="s">
        <v>97</v>
      </c>
      <c r="U1849" t="s">
        <v>49</v>
      </c>
      <c r="V1849" t="s">
        <v>49</v>
      </c>
      <c r="W1849" t="s">
        <v>57</v>
      </c>
      <c r="X1849">
        <f>YEAR(Table1[[#This Row],[BookingDate]])</f>
        <v>2025</v>
      </c>
      <c r="Y1849" t="str">
        <f>TEXT(Table1[[#This Row],[BookingDate]],"mmm")</f>
        <v>Mar</v>
      </c>
      <c r="Z1849" t="str">
        <f>TEXT(Table1[[#This Row],[BookingDate]],"mmm-yyy")</f>
        <v>Mar-2025</v>
      </c>
      <c r="AA1849" t="str">
        <f>IF(Table1[[#This Row],[ResolutionHours]]="","Pending",IF(Table1[[#This Row],[ResolutionHours]]&lt;=4,"0-4 Hours",IF(Table1[[#This Row],[ResolutionHours]]&lt;=8,"5-8 Hours",IF(Table1[[#This Row],[ResolutionHours]]&lt;=24,"9-24 Hours",IF(Table1[[#This Row],[ResolutionHours]]&lt;=48,"25-48 Hours","48+ Hours")))))</f>
        <v>Pending</v>
      </c>
      <c r="AB1849" t="str">
        <f>IF(Table1[[#This Row],[ResolutionHours]]="","",Table1[[#This Row],[ResolutionHours]]-Table1[[#This Row],[SLATargetHours]])</f>
        <v/>
      </c>
    </row>
    <row r="1850" spans="1:28" x14ac:dyDescent="0.25">
      <c r="A1850" t="s">
        <v>1913</v>
      </c>
      <c r="B1850" t="s">
        <v>1116</v>
      </c>
      <c r="C1850" s="1">
        <v>45738.208032407398</v>
      </c>
      <c r="D1850" t="s">
        <v>51</v>
      </c>
      <c r="E1850" t="s">
        <v>1117</v>
      </c>
      <c r="F1850" t="s">
        <v>126</v>
      </c>
      <c r="G1850" t="s">
        <v>1118</v>
      </c>
      <c r="H1850" t="s">
        <v>40</v>
      </c>
      <c r="I1850" t="s">
        <v>46</v>
      </c>
      <c r="J1850" t="s">
        <v>152</v>
      </c>
      <c r="K1850">
        <v>24</v>
      </c>
      <c r="L1850">
        <v>1.82</v>
      </c>
      <c r="M1850">
        <v>14.5</v>
      </c>
      <c r="N1850" s="1">
        <v>45738.812003032413</v>
      </c>
      <c r="O1850" t="s">
        <v>43</v>
      </c>
      <c r="P1850">
        <v>14.5</v>
      </c>
      <c r="Q1850" t="s">
        <v>44</v>
      </c>
      <c r="R1850" t="s">
        <v>114</v>
      </c>
      <c r="S1850" t="s">
        <v>68</v>
      </c>
      <c r="T1850" t="s">
        <v>75</v>
      </c>
      <c r="U1850" t="s">
        <v>49</v>
      </c>
      <c r="V1850" t="s">
        <v>49</v>
      </c>
      <c r="W1850" t="s">
        <v>43</v>
      </c>
      <c r="X1850">
        <f>YEAR(Table1[[#This Row],[BookingDate]])</f>
        <v>2025</v>
      </c>
      <c r="Y1850" t="str">
        <f>TEXT(Table1[[#This Row],[BookingDate]],"mmm")</f>
        <v>Mar</v>
      </c>
      <c r="Z1850" t="str">
        <f>TEXT(Table1[[#This Row],[BookingDate]],"mmm-yyy")</f>
        <v>Mar-2025</v>
      </c>
      <c r="AA1850" t="str">
        <f>IF(Table1[[#This Row],[ResolutionHours]]="","Pending",IF(Table1[[#This Row],[ResolutionHours]]&lt;=4,"0-4 Hours",IF(Table1[[#This Row],[ResolutionHours]]&lt;=8,"5-8 Hours",IF(Table1[[#This Row],[ResolutionHours]]&lt;=24,"9-24 Hours",IF(Table1[[#This Row],[ResolutionHours]]&lt;=48,"25-48 Hours","48+ Hours")))))</f>
        <v>9-24 Hours</v>
      </c>
      <c r="AB1850">
        <f>IF(Table1[[#This Row],[ResolutionHours]]="","",Table1[[#This Row],[ResolutionHours]]-Table1[[#This Row],[SLATargetHours]])</f>
        <v>-9.5</v>
      </c>
    </row>
    <row r="1851" spans="1:28" x14ac:dyDescent="0.25">
      <c r="A1851" t="s">
        <v>1070</v>
      </c>
      <c r="B1851" t="s">
        <v>35</v>
      </c>
      <c r="C1851" s="1">
        <v>45738.631886574083</v>
      </c>
      <c r="D1851" t="s">
        <v>104</v>
      </c>
      <c r="E1851" t="s">
        <v>37</v>
      </c>
      <c r="F1851" t="s">
        <v>38</v>
      </c>
      <c r="G1851" t="s">
        <v>39</v>
      </c>
      <c r="H1851" t="s">
        <v>40</v>
      </c>
      <c r="I1851" t="s">
        <v>46</v>
      </c>
      <c r="J1851" t="s">
        <v>165</v>
      </c>
      <c r="K1851">
        <v>8</v>
      </c>
      <c r="L1851">
        <v>0.4</v>
      </c>
      <c r="M1851">
        <v>12.5</v>
      </c>
      <c r="N1851" s="1">
        <v>45739.1528096412</v>
      </c>
      <c r="O1851" t="s">
        <v>128</v>
      </c>
      <c r="P1851">
        <v>12.5</v>
      </c>
      <c r="Q1851" t="s">
        <v>58</v>
      </c>
      <c r="R1851" t="s">
        <v>59</v>
      </c>
      <c r="S1851" t="s">
        <v>60</v>
      </c>
      <c r="T1851" t="s">
        <v>97</v>
      </c>
      <c r="U1851" t="s">
        <v>49</v>
      </c>
      <c r="V1851" t="s">
        <v>48</v>
      </c>
      <c r="W1851" t="s">
        <v>128</v>
      </c>
      <c r="X1851">
        <f>YEAR(Table1[[#This Row],[BookingDate]])</f>
        <v>2025</v>
      </c>
      <c r="Y1851" t="str">
        <f>TEXT(Table1[[#This Row],[BookingDate]],"mmm")</f>
        <v>Mar</v>
      </c>
      <c r="Z1851" t="str">
        <f>TEXT(Table1[[#This Row],[BookingDate]],"mmm-yyy")</f>
        <v>Mar-2025</v>
      </c>
      <c r="AA1851" t="str">
        <f>IF(Table1[[#This Row],[ResolutionHours]]="","Pending",IF(Table1[[#This Row],[ResolutionHours]]&lt;=4,"0-4 Hours",IF(Table1[[#This Row],[ResolutionHours]]&lt;=8,"5-8 Hours",IF(Table1[[#This Row],[ResolutionHours]]&lt;=24,"9-24 Hours",IF(Table1[[#This Row],[ResolutionHours]]&lt;=48,"25-48 Hours","48+ Hours")))))</f>
        <v>9-24 Hours</v>
      </c>
      <c r="AB1851">
        <f>IF(Table1[[#This Row],[ResolutionHours]]="","",Table1[[#This Row],[ResolutionHours]]-Table1[[#This Row],[SLATargetHours]])</f>
        <v>4.5</v>
      </c>
    </row>
    <row r="1852" spans="1:28" x14ac:dyDescent="0.25">
      <c r="A1852" t="s">
        <v>1010</v>
      </c>
      <c r="B1852" t="s">
        <v>35</v>
      </c>
      <c r="C1852" s="1">
        <v>45739.038368055553</v>
      </c>
      <c r="D1852" t="s">
        <v>51</v>
      </c>
      <c r="E1852" t="s">
        <v>77</v>
      </c>
      <c r="F1852" t="s">
        <v>90</v>
      </c>
      <c r="G1852" t="s">
        <v>39</v>
      </c>
      <c r="H1852" t="s">
        <v>40</v>
      </c>
      <c r="I1852" t="s">
        <v>82</v>
      </c>
      <c r="J1852" t="s">
        <v>65</v>
      </c>
      <c r="K1852">
        <v>24</v>
      </c>
      <c r="L1852">
        <v>0.79</v>
      </c>
      <c r="M1852">
        <v>13.14</v>
      </c>
      <c r="N1852" s="1">
        <v>45739.585807037038</v>
      </c>
      <c r="O1852" t="s">
        <v>43</v>
      </c>
      <c r="P1852">
        <v>13.14</v>
      </c>
      <c r="Q1852" t="s">
        <v>44</v>
      </c>
      <c r="R1852" t="s">
        <v>67</v>
      </c>
      <c r="S1852" t="s">
        <v>68</v>
      </c>
      <c r="T1852" t="s">
        <v>100</v>
      </c>
      <c r="U1852" t="s">
        <v>48</v>
      </c>
      <c r="V1852" t="s">
        <v>49</v>
      </c>
      <c r="W1852" t="s">
        <v>43</v>
      </c>
      <c r="X1852">
        <f>YEAR(Table1[[#This Row],[BookingDate]])</f>
        <v>2025</v>
      </c>
      <c r="Y1852" t="str">
        <f>TEXT(Table1[[#This Row],[BookingDate]],"mmm")</f>
        <v>Mar</v>
      </c>
      <c r="Z1852" t="str">
        <f>TEXT(Table1[[#This Row],[BookingDate]],"mmm-yyy")</f>
        <v>Mar-2025</v>
      </c>
      <c r="AA1852" t="str">
        <f>IF(Table1[[#This Row],[ResolutionHours]]="","Pending",IF(Table1[[#This Row],[ResolutionHours]]&lt;=4,"0-4 Hours",IF(Table1[[#This Row],[ResolutionHours]]&lt;=8,"5-8 Hours",IF(Table1[[#This Row],[ResolutionHours]]&lt;=24,"9-24 Hours",IF(Table1[[#This Row],[ResolutionHours]]&lt;=48,"25-48 Hours","48+ Hours")))))</f>
        <v>9-24 Hours</v>
      </c>
      <c r="AB1852">
        <f>IF(Table1[[#This Row],[ResolutionHours]]="","",Table1[[#This Row],[ResolutionHours]]-Table1[[#This Row],[SLATargetHours]])</f>
        <v>-10.86</v>
      </c>
    </row>
    <row r="1853" spans="1:28" x14ac:dyDescent="0.25">
      <c r="A1853" t="s">
        <v>2073</v>
      </c>
      <c r="B1853" t="s">
        <v>1116</v>
      </c>
      <c r="C1853" s="1">
        <v>45739.648148148153</v>
      </c>
      <c r="D1853" t="s">
        <v>51</v>
      </c>
      <c r="E1853" t="s">
        <v>1134</v>
      </c>
      <c r="F1853" t="s">
        <v>72</v>
      </c>
      <c r="G1853" t="s">
        <v>1118</v>
      </c>
      <c r="H1853" t="s">
        <v>63</v>
      </c>
      <c r="I1853" t="s">
        <v>55</v>
      </c>
      <c r="J1853" t="s">
        <v>132</v>
      </c>
      <c r="K1853">
        <v>24</v>
      </c>
      <c r="L1853">
        <v>0.86</v>
      </c>
      <c r="N1853" s="1"/>
      <c r="O1853" t="s">
        <v>57</v>
      </c>
      <c r="P1853">
        <v>6776.44</v>
      </c>
      <c r="Q1853" t="s">
        <v>66</v>
      </c>
      <c r="R1853" t="s">
        <v>67</v>
      </c>
      <c r="S1853" t="s">
        <v>46</v>
      </c>
      <c r="T1853" t="s">
        <v>69</v>
      </c>
      <c r="U1853" t="s">
        <v>49</v>
      </c>
      <c r="V1853" t="s">
        <v>49</v>
      </c>
      <c r="W1853" t="s">
        <v>57</v>
      </c>
      <c r="X1853">
        <f>YEAR(Table1[[#This Row],[BookingDate]])</f>
        <v>2025</v>
      </c>
      <c r="Y1853" t="str">
        <f>TEXT(Table1[[#This Row],[BookingDate]],"mmm")</f>
        <v>Mar</v>
      </c>
      <c r="Z1853" t="str">
        <f>TEXT(Table1[[#This Row],[BookingDate]],"mmm-yyy")</f>
        <v>Mar-2025</v>
      </c>
      <c r="AA1853" t="str">
        <f>IF(Table1[[#This Row],[ResolutionHours]]="","Pending",IF(Table1[[#This Row],[ResolutionHours]]&lt;=4,"0-4 Hours",IF(Table1[[#This Row],[ResolutionHours]]&lt;=8,"5-8 Hours",IF(Table1[[#This Row],[ResolutionHours]]&lt;=24,"9-24 Hours",IF(Table1[[#This Row],[ResolutionHours]]&lt;=48,"25-48 Hours","48+ Hours")))))</f>
        <v>Pending</v>
      </c>
      <c r="AB1853" t="str">
        <f>IF(Table1[[#This Row],[ResolutionHours]]="","",Table1[[#This Row],[ResolutionHours]]-Table1[[#This Row],[SLATargetHours]])</f>
        <v/>
      </c>
    </row>
    <row r="1854" spans="1:28" x14ac:dyDescent="0.25">
      <c r="A1854" t="s">
        <v>383</v>
      </c>
      <c r="B1854" t="s">
        <v>35</v>
      </c>
      <c r="C1854" s="1">
        <v>45739.702337962961</v>
      </c>
      <c r="D1854" t="s">
        <v>104</v>
      </c>
      <c r="E1854" t="s">
        <v>52</v>
      </c>
      <c r="F1854" t="s">
        <v>126</v>
      </c>
      <c r="G1854" t="s">
        <v>39</v>
      </c>
      <c r="H1854" t="s">
        <v>40</v>
      </c>
      <c r="I1854" t="s">
        <v>82</v>
      </c>
      <c r="J1854" t="s">
        <v>65</v>
      </c>
      <c r="K1854">
        <v>8</v>
      </c>
      <c r="L1854">
        <v>0.63</v>
      </c>
      <c r="M1854">
        <v>4.63</v>
      </c>
      <c r="N1854" s="1">
        <v>45739.895350775463</v>
      </c>
      <c r="O1854" t="s">
        <v>43</v>
      </c>
      <c r="P1854">
        <v>4.63</v>
      </c>
      <c r="Q1854" t="s">
        <v>58</v>
      </c>
      <c r="R1854" t="s">
        <v>114</v>
      </c>
      <c r="S1854" t="s">
        <v>60</v>
      </c>
      <c r="T1854" t="s">
        <v>61</v>
      </c>
      <c r="U1854" t="s">
        <v>49</v>
      </c>
      <c r="V1854" t="s">
        <v>48</v>
      </c>
      <c r="W1854" t="s">
        <v>43</v>
      </c>
      <c r="X1854">
        <f>YEAR(Table1[[#This Row],[BookingDate]])</f>
        <v>2025</v>
      </c>
      <c r="Y1854" t="str">
        <f>TEXT(Table1[[#This Row],[BookingDate]],"mmm")</f>
        <v>Mar</v>
      </c>
      <c r="Z1854" t="str">
        <f>TEXT(Table1[[#This Row],[BookingDate]],"mmm-yyy")</f>
        <v>Mar-2025</v>
      </c>
      <c r="AA1854" t="str">
        <f>IF(Table1[[#This Row],[ResolutionHours]]="","Pending",IF(Table1[[#This Row],[ResolutionHours]]&lt;=4,"0-4 Hours",IF(Table1[[#This Row],[ResolutionHours]]&lt;=8,"5-8 Hours",IF(Table1[[#This Row],[ResolutionHours]]&lt;=24,"9-24 Hours",IF(Table1[[#This Row],[ResolutionHours]]&lt;=48,"25-48 Hours","48+ Hours")))))</f>
        <v>5-8 Hours</v>
      </c>
      <c r="AB1854">
        <f>IF(Table1[[#This Row],[ResolutionHours]]="","",Table1[[#This Row],[ResolutionHours]]-Table1[[#This Row],[SLATargetHours]])</f>
        <v>-3.37</v>
      </c>
    </row>
    <row r="1855" spans="1:28" x14ac:dyDescent="0.25">
      <c r="A1855" t="s">
        <v>2808</v>
      </c>
      <c r="B1855" t="s">
        <v>2126</v>
      </c>
      <c r="C1855" s="1">
        <v>45739.812731481477</v>
      </c>
      <c r="D1855" t="s">
        <v>87</v>
      </c>
      <c r="E1855" t="s">
        <v>2134</v>
      </c>
      <c r="F1855" t="s">
        <v>126</v>
      </c>
      <c r="G1855" t="s">
        <v>2128</v>
      </c>
      <c r="H1855" t="s">
        <v>40</v>
      </c>
      <c r="I1855" t="s">
        <v>41</v>
      </c>
      <c r="J1855" t="s">
        <v>120</v>
      </c>
      <c r="K1855">
        <v>72</v>
      </c>
      <c r="L1855">
        <v>3.16</v>
      </c>
      <c r="M1855">
        <v>56.19</v>
      </c>
      <c r="N1855" s="1">
        <v>45742.153833611112</v>
      </c>
      <c r="O1855" t="s">
        <v>43</v>
      </c>
      <c r="P1855">
        <v>56.19</v>
      </c>
      <c r="Q1855" t="s">
        <v>58</v>
      </c>
      <c r="R1855" t="s">
        <v>114</v>
      </c>
      <c r="S1855" t="s">
        <v>46</v>
      </c>
      <c r="T1855" t="s">
        <v>61</v>
      </c>
      <c r="U1855" t="s">
        <v>49</v>
      </c>
      <c r="V1855" t="s">
        <v>49</v>
      </c>
      <c r="W1855" t="s">
        <v>43</v>
      </c>
      <c r="X1855">
        <f>YEAR(Table1[[#This Row],[BookingDate]])</f>
        <v>2025</v>
      </c>
      <c r="Y1855" t="str">
        <f>TEXT(Table1[[#This Row],[BookingDate]],"mmm")</f>
        <v>Mar</v>
      </c>
      <c r="Z1855" t="str">
        <f>TEXT(Table1[[#This Row],[BookingDate]],"mmm-yyy")</f>
        <v>Mar-2025</v>
      </c>
      <c r="AA1855" t="str">
        <f>IF(Table1[[#This Row],[ResolutionHours]]="","Pending",IF(Table1[[#This Row],[ResolutionHours]]&lt;=4,"0-4 Hours",IF(Table1[[#This Row],[ResolutionHours]]&lt;=8,"5-8 Hours",IF(Table1[[#This Row],[ResolutionHours]]&lt;=24,"9-24 Hours",IF(Table1[[#This Row],[ResolutionHours]]&lt;=48,"25-48 Hours","48+ Hours")))))</f>
        <v>48+ Hours</v>
      </c>
      <c r="AB1855">
        <f>IF(Table1[[#This Row],[ResolutionHours]]="","",Table1[[#This Row],[ResolutionHours]]-Table1[[#This Row],[SLATargetHours]])</f>
        <v>-15.810000000000002</v>
      </c>
    </row>
    <row r="1856" spans="1:28" x14ac:dyDescent="0.25">
      <c r="A1856" t="s">
        <v>881</v>
      </c>
      <c r="B1856" t="s">
        <v>35</v>
      </c>
      <c r="C1856" s="1">
        <v>45739.865995370368</v>
      </c>
      <c r="D1856" t="s">
        <v>51</v>
      </c>
      <c r="E1856" t="s">
        <v>102</v>
      </c>
      <c r="F1856" t="s">
        <v>126</v>
      </c>
      <c r="G1856" t="s">
        <v>39</v>
      </c>
      <c r="H1856" t="s">
        <v>109</v>
      </c>
      <c r="I1856" t="s">
        <v>82</v>
      </c>
      <c r="J1856" t="s">
        <v>88</v>
      </c>
      <c r="K1856">
        <v>24</v>
      </c>
      <c r="L1856">
        <v>0.53</v>
      </c>
      <c r="M1856">
        <v>11.23</v>
      </c>
      <c r="N1856" s="1">
        <v>45740.333856550933</v>
      </c>
      <c r="O1856" t="s">
        <v>43</v>
      </c>
      <c r="P1856">
        <v>11.23</v>
      </c>
      <c r="Q1856" t="s">
        <v>58</v>
      </c>
      <c r="R1856" t="s">
        <v>59</v>
      </c>
      <c r="S1856" t="s">
        <v>79</v>
      </c>
      <c r="T1856" t="s">
        <v>97</v>
      </c>
      <c r="U1856" t="s">
        <v>48</v>
      </c>
      <c r="V1856" t="s">
        <v>49</v>
      </c>
      <c r="W1856" t="s">
        <v>43</v>
      </c>
      <c r="X1856">
        <f>YEAR(Table1[[#This Row],[BookingDate]])</f>
        <v>2025</v>
      </c>
      <c r="Y1856" t="str">
        <f>TEXT(Table1[[#This Row],[BookingDate]],"mmm")</f>
        <v>Mar</v>
      </c>
      <c r="Z1856" t="str">
        <f>TEXT(Table1[[#This Row],[BookingDate]],"mmm-yyy")</f>
        <v>Mar-2025</v>
      </c>
      <c r="AA1856" t="str">
        <f>IF(Table1[[#This Row],[ResolutionHours]]="","Pending",IF(Table1[[#This Row],[ResolutionHours]]&lt;=4,"0-4 Hours",IF(Table1[[#This Row],[ResolutionHours]]&lt;=8,"5-8 Hours",IF(Table1[[#This Row],[ResolutionHours]]&lt;=24,"9-24 Hours",IF(Table1[[#This Row],[ResolutionHours]]&lt;=48,"25-48 Hours","48+ Hours")))))</f>
        <v>9-24 Hours</v>
      </c>
      <c r="AB1856">
        <f>IF(Table1[[#This Row],[ResolutionHours]]="","",Table1[[#This Row],[ResolutionHours]]-Table1[[#This Row],[SLATargetHours]])</f>
        <v>-12.77</v>
      </c>
    </row>
    <row r="1857" spans="1:28" x14ac:dyDescent="0.25">
      <c r="A1857" t="s">
        <v>2449</v>
      </c>
      <c r="B1857" t="s">
        <v>2126</v>
      </c>
      <c r="C1857" s="1">
        <v>45740.325011574067</v>
      </c>
      <c r="D1857" t="s">
        <v>87</v>
      </c>
      <c r="E1857" t="s">
        <v>2136</v>
      </c>
      <c r="F1857" t="s">
        <v>90</v>
      </c>
      <c r="G1857" t="s">
        <v>2128</v>
      </c>
      <c r="H1857" t="s">
        <v>40</v>
      </c>
      <c r="I1857" t="s">
        <v>55</v>
      </c>
      <c r="J1857" t="s">
        <v>160</v>
      </c>
      <c r="K1857">
        <v>72</v>
      </c>
      <c r="L1857">
        <v>4.1100000000000003</v>
      </c>
      <c r="M1857">
        <v>9.4600000000000009</v>
      </c>
      <c r="N1857" s="1">
        <v>45740.718990266207</v>
      </c>
      <c r="O1857" t="s">
        <v>43</v>
      </c>
      <c r="P1857">
        <v>9.4600000000000009</v>
      </c>
      <c r="Q1857" t="s">
        <v>58</v>
      </c>
      <c r="R1857" t="s">
        <v>59</v>
      </c>
      <c r="S1857" t="s">
        <v>79</v>
      </c>
      <c r="T1857" t="s">
        <v>69</v>
      </c>
      <c r="U1857" t="s">
        <v>49</v>
      </c>
      <c r="V1857" t="s">
        <v>49</v>
      </c>
      <c r="W1857" t="s">
        <v>43</v>
      </c>
      <c r="X1857">
        <f>YEAR(Table1[[#This Row],[BookingDate]])</f>
        <v>2025</v>
      </c>
      <c r="Y1857" t="str">
        <f>TEXT(Table1[[#This Row],[BookingDate]],"mmm")</f>
        <v>Mar</v>
      </c>
      <c r="Z1857" t="str">
        <f>TEXT(Table1[[#This Row],[BookingDate]],"mmm-yyy")</f>
        <v>Mar-2025</v>
      </c>
      <c r="AA1857" t="str">
        <f>IF(Table1[[#This Row],[ResolutionHours]]="","Pending",IF(Table1[[#This Row],[ResolutionHours]]&lt;=4,"0-4 Hours",IF(Table1[[#This Row],[ResolutionHours]]&lt;=8,"5-8 Hours",IF(Table1[[#This Row],[ResolutionHours]]&lt;=24,"9-24 Hours",IF(Table1[[#This Row],[ResolutionHours]]&lt;=48,"25-48 Hours","48+ Hours")))))</f>
        <v>9-24 Hours</v>
      </c>
      <c r="AB1857">
        <f>IF(Table1[[#This Row],[ResolutionHours]]="","",Table1[[#This Row],[ResolutionHours]]-Table1[[#This Row],[SLATargetHours]])</f>
        <v>-62.54</v>
      </c>
    </row>
    <row r="1858" spans="1:28" x14ac:dyDescent="0.25">
      <c r="A1858" t="s">
        <v>2379</v>
      </c>
      <c r="B1858" t="s">
        <v>2126</v>
      </c>
      <c r="C1858" s="1">
        <v>45740.640393518523</v>
      </c>
      <c r="D1858" t="s">
        <v>51</v>
      </c>
      <c r="E1858" t="s">
        <v>2130</v>
      </c>
      <c r="F1858" t="s">
        <v>90</v>
      </c>
      <c r="G1858" t="s">
        <v>2128</v>
      </c>
      <c r="H1858" t="s">
        <v>63</v>
      </c>
      <c r="I1858" t="s">
        <v>82</v>
      </c>
      <c r="J1858" t="s">
        <v>99</v>
      </c>
      <c r="K1858">
        <v>24</v>
      </c>
      <c r="L1858">
        <v>1.19</v>
      </c>
      <c r="N1858" s="1"/>
      <c r="O1858" t="s">
        <v>57</v>
      </c>
      <c r="P1858">
        <v>6752.63</v>
      </c>
      <c r="Q1858" t="s">
        <v>44</v>
      </c>
      <c r="R1858" t="s">
        <v>114</v>
      </c>
      <c r="S1858" t="s">
        <v>46</v>
      </c>
      <c r="T1858" t="s">
        <v>75</v>
      </c>
      <c r="U1858" t="s">
        <v>49</v>
      </c>
      <c r="V1858" t="s">
        <v>49</v>
      </c>
      <c r="W1858" t="s">
        <v>57</v>
      </c>
      <c r="X1858">
        <f>YEAR(Table1[[#This Row],[BookingDate]])</f>
        <v>2025</v>
      </c>
      <c r="Y1858" t="str">
        <f>TEXT(Table1[[#This Row],[BookingDate]],"mmm")</f>
        <v>Mar</v>
      </c>
      <c r="Z1858" t="str">
        <f>TEXT(Table1[[#This Row],[BookingDate]],"mmm-yyy")</f>
        <v>Mar-2025</v>
      </c>
      <c r="AA1858" t="str">
        <f>IF(Table1[[#This Row],[ResolutionHours]]="","Pending",IF(Table1[[#This Row],[ResolutionHours]]&lt;=4,"0-4 Hours",IF(Table1[[#This Row],[ResolutionHours]]&lt;=8,"5-8 Hours",IF(Table1[[#This Row],[ResolutionHours]]&lt;=24,"9-24 Hours",IF(Table1[[#This Row],[ResolutionHours]]&lt;=48,"25-48 Hours","48+ Hours")))))</f>
        <v>Pending</v>
      </c>
      <c r="AB1858" t="str">
        <f>IF(Table1[[#This Row],[ResolutionHours]]="","",Table1[[#This Row],[ResolutionHours]]-Table1[[#This Row],[SLATargetHours]])</f>
        <v/>
      </c>
    </row>
    <row r="1859" spans="1:28" x14ac:dyDescent="0.25">
      <c r="A1859" t="s">
        <v>1978</v>
      </c>
      <c r="B1859" t="s">
        <v>1116</v>
      </c>
      <c r="C1859" s="1">
        <v>45740.653634259259</v>
      </c>
      <c r="D1859" t="s">
        <v>51</v>
      </c>
      <c r="E1859" t="s">
        <v>1131</v>
      </c>
      <c r="F1859" t="s">
        <v>126</v>
      </c>
      <c r="G1859" t="s">
        <v>1118</v>
      </c>
      <c r="H1859" t="s">
        <v>109</v>
      </c>
      <c r="I1859" t="s">
        <v>55</v>
      </c>
      <c r="J1859" t="s">
        <v>110</v>
      </c>
      <c r="K1859">
        <v>24</v>
      </c>
      <c r="L1859">
        <v>2.61</v>
      </c>
      <c r="M1859">
        <v>19.09</v>
      </c>
      <c r="N1859" s="1">
        <v>45741.448991851852</v>
      </c>
      <c r="O1859" t="s">
        <v>43</v>
      </c>
      <c r="P1859">
        <v>19.09</v>
      </c>
      <c r="Q1859" t="s">
        <v>44</v>
      </c>
      <c r="R1859" t="s">
        <v>67</v>
      </c>
      <c r="S1859" t="s">
        <v>60</v>
      </c>
      <c r="T1859" t="s">
        <v>100</v>
      </c>
      <c r="U1859" t="s">
        <v>49</v>
      </c>
      <c r="V1859" t="s">
        <v>49</v>
      </c>
      <c r="W1859" t="s">
        <v>43</v>
      </c>
      <c r="X1859">
        <f>YEAR(Table1[[#This Row],[BookingDate]])</f>
        <v>2025</v>
      </c>
      <c r="Y1859" t="str">
        <f>TEXT(Table1[[#This Row],[BookingDate]],"mmm")</f>
        <v>Mar</v>
      </c>
      <c r="Z1859" t="str">
        <f>TEXT(Table1[[#This Row],[BookingDate]],"mmm-yyy")</f>
        <v>Mar-2025</v>
      </c>
      <c r="AA1859" t="str">
        <f>IF(Table1[[#This Row],[ResolutionHours]]="","Pending",IF(Table1[[#This Row],[ResolutionHours]]&lt;=4,"0-4 Hours",IF(Table1[[#This Row],[ResolutionHours]]&lt;=8,"5-8 Hours",IF(Table1[[#This Row],[ResolutionHours]]&lt;=24,"9-24 Hours",IF(Table1[[#This Row],[ResolutionHours]]&lt;=48,"25-48 Hours","48+ Hours")))))</f>
        <v>9-24 Hours</v>
      </c>
      <c r="AB1859">
        <f>IF(Table1[[#This Row],[ResolutionHours]]="","",Table1[[#This Row],[ResolutionHours]]-Table1[[#This Row],[SLATargetHours]])</f>
        <v>-4.91</v>
      </c>
    </row>
    <row r="1860" spans="1:28" x14ac:dyDescent="0.25">
      <c r="A1860" t="s">
        <v>1784</v>
      </c>
      <c r="B1860" t="s">
        <v>1116</v>
      </c>
      <c r="C1860" s="1">
        <v>45740.692129629628</v>
      </c>
      <c r="D1860" t="s">
        <v>104</v>
      </c>
      <c r="E1860" t="s">
        <v>1120</v>
      </c>
      <c r="F1860" t="s">
        <v>130</v>
      </c>
      <c r="G1860" t="s">
        <v>1118</v>
      </c>
      <c r="H1860" t="s">
        <v>54</v>
      </c>
      <c r="I1860" t="s">
        <v>41</v>
      </c>
      <c r="J1860" t="s">
        <v>65</v>
      </c>
      <c r="K1860">
        <v>8</v>
      </c>
      <c r="L1860">
        <v>1.04</v>
      </c>
      <c r="N1860" s="1"/>
      <c r="O1860" t="s">
        <v>57</v>
      </c>
      <c r="P1860">
        <v>6751.39</v>
      </c>
      <c r="Q1860" t="s">
        <v>58</v>
      </c>
      <c r="R1860" t="s">
        <v>67</v>
      </c>
      <c r="S1860" t="s">
        <v>60</v>
      </c>
      <c r="T1860" t="s">
        <v>69</v>
      </c>
      <c r="U1860" t="s">
        <v>49</v>
      </c>
      <c r="V1860" t="s">
        <v>49</v>
      </c>
      <c r="W1860" t="s">
        <v>57</v>
      </c>
      <c r="X1860">
        <f>YEAR(Table1[[#This Row],[BookingDate]])</f>
        <v>2025</v>
      </c>
      <c r="Y1860" t="str">
        <f>TEXT(Table1[[#This Row],[BookingDate]],"mmm")</f>
        <v>Mar</v>
      </c>
      <c r="Z1860" t="str">
        <f>TEXT(Table1[[#This Row],[BookingDate]],"mmm-yyy")</f>
        <v>Mar-2025</v>
      </c>
      <c r="AA1860" t="str">
        <f>IF(Table1[[#This Row],[ResolutionHours]]="","Pending",IF(Table1[[#This Row],[ResolutionHours]]&lt;=4,"0-4 Hours",IF(Table1[[#This Row],[ResolutionHours]]&lt;=8,"5-8 Hours",IF(Table1[[#This Row],[ResolutionHours]]&lt;=24,"9-24 Hours",IF(Table1[[#This Row],[ResolutionHours]]&lt;=48,"25-48 Hours","48+ Hours")))))</f>
        <v>Pending</v>
      </c>
      <c r="AB1860" t="str">
        <f>IF(Table1[[#This Row],[ResolutionHours]]="","",Table1[[#This Row],[ResolutionHours]]-Table1[[#This Row],[SLATargetHours]])</f>
        <v/>
      </c>
    </row>
    <row r="1861" spans="1:28" x14ac:dyDescent="0.25">
      <c r="A1861" t="s">
        <v>1573</v>
      </c>
      <c r="B1861" t="s">
        <v>1116</v>
      </c>
      <c r="C1861" s="1">
        <v>45741.014606481483</v>
      </c>
      <c r="D1861" t="s">
        <v>104</v>
      </c>
      <c r="E1861" t="s">
        <v>1131</v>
      </c>
      <c r="F1861" t="s">
        <v>126</v>
      </c>
      <c r="G1861" t="s">
        <v>1118</v>
      </c>
      <c r="H1861" t="s">
        <v>40</v>
      </c>
      <c r="I1861" t="s">
        <v>64</v>
      </c>
      <c r="J1861" t="s">
        <v>74</v>
      </c>
      <c r="K1861">
        <v>8</v>
      </c>
      <c r="L1861">
        <v>0.27</v>
      </c>
      <c r="M1861">
        <v>7.19</v>
      </c>
      <c r="N1861" s="1">
        <v>45741.314133495369</v>
      </c>
      <c r="O1861" t="s">
        <v>43</v>
      </c>
      <c r="P1861">
        <v>7.19</v>
      </c>
      <c r="Q1861" t="s">
        <v>58</v>
      </c>
      <c r="R1861" t="s">
        <v>114</v>
      </c>
      <c r="S1861" t="s">
        <v>79</v>
      </c>
      <c r="T1861" t="s">
        <v>61</v>
      </c>
      <c r="U1861" t="s">
        <v>49</v>
      </c>
      <c r="V1861" t="s">
        <v>49</v>
      </c>
      <c r="W1861" t="s">
        <v>43</v>
      </c>
      <c r="X1861">
        <f>YEAR(Table1[[#This Row],[BookingDate]])</f>
        <v>2025</v>
      </c>
      <c r="Y1861" t="str">
        <f>TEXT(Table1[[#This Row],[BookingDate]],"mmm")</f>
        <v>Mar</v>
      </c>
      <c r="Z1861" t="str">
        <f>TEXT(Table1[[#This Row],[BookingDate]],"mmm-yyy")</f>
        <v>Mar-2025</v>
      </c>
      <c r="AA1861" t="str">
        <f>IF(Table1[[#This Row],[ResolutionHours]]="","Pending",IF(Table1[[#This Row],[ResolutionHours]]&lt;=4,"0-4 Hours",IF(Table1[[#This Row],[ResolutionHours]]&lt;=8,"5-8 Hours",IF(Table1[[#This Row],[ResolutionHours]]&lt;=24,"9-24 Hours",IF(Table1[[#This Row],[ResolutionHours]]&lt;=48,"25-48 Hours","48+ Hours")))))</f>
        <v>5-8 Hours</v>
      </c>
      <c r="AB1861">
        <f>IF(Table1[[#This Row],[ResolutionHours]]="","",Table1[[#This Row],[ResolutionHours]]-Table1[[#This Row],[SLATargetHours]])</f>
        <v>-0.80999999999999961</v>
      </c>
    </row>
    <row r="1862" spans="1:28" x14ac:dyDescent="0.25">
      <c r="A1862" t="s">
        <v>786</v>
      </c>
      <c r="B1862" t="s">
        <v>35</v>
      </c>
      <c r="C1862" s="1">
        <v>45741.111574074072</v>
      </c>
      <c r="D1862" t="s">
        <v>51</v>
      </c>
      <c r="E1862" t="s">
        <v>37</v>
      </c>
      <c r="F1862" t="s">
        <v>130</v>
      </c>
      <c r="G1862" t="s">
        <v>39</v>
      </c>
      <c r="H1862" t="s">
        <v>109</v>
      </c>
      <c r="I1862" t="s">
        <v>82</v>
      </c>
      <c r="J1862" t="s">
        <v>134</v>
      </c>
      <c r="K1862">
        <v>24</v>
      </c>
      <c r="L1862">
        <v>1.31</v>
      </c>
      <c r="M1862">
        <v>22.53</v>
      </c>
      <c r="N1862" s="1">
        <v>45742.05047105324</v>
      </c>
      <c r="O1862" t="s">
        <v>43</v>
      </c>
      <c r="P1862">
        <v>22.53</v>
      </c>
      <c r="Q1862" t="s">
        <v>66</v>
      </c>
      <c r="R1862" t="s">
        <v>92</v>
      </c>
      <c r="S1862" t="s">
        <v>46</v>
      </c>
      <c r="T1862" t="s">
        <v>121</v>
      </c>
      <c r="U1862" t="s">
        <v>48</v>
      </c>
      <c r="V1862" t="s">
        <v>49</v>
      </c>
      <c r="W1862" t="s">
        <v>43</v>
      </c>
      <c r="X1862">
        <f>YEAR(Table1[[#This Row],[BookingDate]])</f>
        <v>2025</v>
      </c>
      <c r="Y1862" t="str">
        <f>TEXT(Table1[[#This Row],[BookingDate]],"mmm")</f>
        <v>Mar</v>
      </c>
      <c r="Z1862" t="str">
        <f>TEXT(Table1[[#This Row],[BookingDate]],"mmm-yyy")</f>
        <v>Mar-2025</v>
      </c>
      <c r="AA1862" t="str">
        <f>IF(Table1[[#This Row],[ResolutionHours]]="","Pending",IF(Table1[[#This Row],[ResolutionHours]]&lt;=4,"0-4 Hours",IF(Table1[[#This Row],[ResolutionHours]]&lt;=8,"5-8 Hours",IF(Table1[[#This Row],[ResolutionHours]]&lt;=24,"9-24 Hours",IF(Table1[[#This Row],[ResolutionHours]]&lt;=48,"25-48 Hours","48+ Hours")))))</f>
        <v>9-24 Hours</v>
      </c>
      <c r="AB1862">
        <f>IF(Table1[[#This Row],[ResolutionHours]]="","",Table1[[#This Row],[ResolutionHours]]-Table1[[#This Row],[SLATargetHours]])</f>
        <v>-1.4699999999999989</v>
      </c>
    </row>
    <row r="1863" spans="1:28" x14ac:dyDescent="0.25">
      <c r="A1863" t="s">
        <v>437</v>
      </c>
      <c r="B1863" t="s">
        <v>35</v>
      </c>
      <c r="C1863" s="1">
        <v>45741.303888888891</v>
      </c>
      <c r="D1863" t="s">
        <v>51</v>
      </c>
      <c r="E1863" t="s">
        <v>52</v>
      </c>
      <c r="F1863" t="s">
        <v>126</v>
      </c>
      <c r="G1863" t="s">
        <v>39</v>
      </c>
      <c r="H1863" t="s">
        <v>40</v>
      </c>
      <c r="I1863" t="s">
        <v>55</v>
      </c>
      <c r="J1863" t="s">
        <v>56</v>
      </c>
      <c r="K1863">
        <v>24</v>
      </c>
      <c r="L1863">
        <v>2.2599999999999998</v>
      </c>
      <c r="M1863">
        <v>9.99</v>
      </c>
      <c r="N1863" s="1">
        <v>45741.720307731477</v>
      </c>
      <c r="O1863" t="s">
        <v>43</v>
      </c>
      <c r="P1863">
        <v>9.99</v>
      </c>
      <c r="Q1863" t="s">
        <v>58</v>
      </c>
      <c r="R1863" t="s">
        <v>114</v>
      </c>
      <c r="S1863" t="s">
        <v>68</v>
      </c>
      <c r="T1863" t="s">
        <v>115</v>
      </c>
      <c r="U1863" t="s">
        <v>48</v>
      </c>
      <c r="V1863" t="s">
        <v>49</v>
      </c>
      <c r="W1863" t="s">
        <v>43</v>
      </c>
      <c r="X1863">
        <f>YEAR(Table1[[#This Row],[BookingDate]])</f>
        <v>2025</v>
      </c>
      <c r="Y1863" t="str">
        <f>TEXT(Table1[[#This Row],[BookingDate]],"mmm")</f>
        <v>Mar</v>
      </c>
      <c r="Z1863" t="str">
        <f>TEXT(Table1[[#This Row],[BookingDate]],"mmm-yyy")</f>
        <v>Mar-2025</v>
      </c>
      <c r="AA1863" t="str">
        <f>IF(Table1[[#This Row],[ResolutionHours]]="","Pending",IF(Table1[[#This Row],[ResolutionHours]]&lt;=4,"0-4 Hours",IF(Table1[[#This Row],[ResolutionHours]]&lt;=8,"5-8 Hours",IF(Table1[[#This Row],[ResolutionHours]]&lt;=24,"9-24 Hours",IF(Table1[[#This Row],[ResolutionHours]]&lt;=48,"25-48 Hours","48+ Hours")))))</f>
        <v>9-24 Hours</v>
      </c>
      <c r="AB1863">
        <f>IF(Table1[[#This Row],[ResolutionHours]]="","",Table1[[#This Row],[ResolutionHours]]-Table1[[#This Row],[SLATargetHours]])</f>
        <v>-14.01</v>
      </c>
    </row>
    <row r="1864" spans="1:28" x14ac:dyDescent="0.25">
      <c r="A1864" t="s">
        <v>1067</v>
      </c>
      <c r="B1864" t="s">
        <v>35</v>
      </c>
      <c r="C1864" s="1">
        <v>45741.344247685192</v>
      </c>
      <c r="D1864" t="s">
        <v>36</v>
      </c>
      <c r="E1864" t="s">
        <v>37</v>
      </c>
      <c r="F1864" t="s">
        <v>130</v>
      </c>
      <c r="G1864" t="s">
        <v>39</v>
      </c>
      <c r="H1864" t="s">
        <v>54</v>
      </c>
      <c r="I1864" t="s">
        <v>73</v>
      </c>
      <c r="J1864" t="s">
        <v>152</v>
      </c>
      <c r="K1864">
        <v>48</v>
      </c>
      <c r="L1864">
        <v>3.5</v>
      </c>
      <c r="N1864" s="1"/>
      <c r="O1864" t="s">
        <v>57</v>
      </c>
      <c r="P1864">
        <v>6735.74</v>
      </c>
      <c r="Q1864" t="s">
        <v>44</v>
      </c>
      <c r="R1864" t="s">
        <v>59</v>
      </c>
      <c r="S1864" t="s">
        <v>60</v>
      </c>
      <c r="T1864" t="s">
        <v>97</v>
      </c>
      <c r="U1864" t="s">
        <v>49</v>
      </c>
      <c r="V1864" t="s">
        <v>49</v>
      </c>
      <c r="W1864" t="s">
        <v>57</v>
      </c>
      <c r="X1864">
        <f>YEAR(Table1[[#This Row],[BookingDate]])</f>
        <v>2025</v>
      </c>
      <c r="Y1864" t="str">
        <f>TEXT(Table1[[#This Row],[BookingDate]],"mmm")</f>
        <v>Mar</v>
      </c>
      <c r="Z1864" t="str">
        <f>TEXT(Table1[[#This Row],[BookingDate]],"mmm-yyy")</f>
        <v>Mar-2025</v>
      </c>
      <c r="AA1864" t="str">
        <f>IF(Table1[[#This Row],[ResolutionHours]]="","Pending",IF(Table1[[#This Row],[ResolutionHours]]&lt;=4,"0-4 Hours",IF(Table1[[#This Row],[ResolutionHours]]&lt;=8,"5-8 Hours",IF(Table1[[#This Row],[ResolutionHours]]&lt;=24,"9-24 Hours",IF(Table1[[#This Row],[ResolutionHours]]&lt;=48,"25-48 Hours","48+ Hours")))))</f>
        <v>Pending</v>
      </c>
      <c r="AB1864" t="str">
        <f>IF(Table1[[#This Row],[ResolutionHours]]="","",Table1[[#This Row],[ResolutionHours]]-Table1[[#This Row],[SLATargetHours]])</f>
        <v/>
      </c>
    </row>
    <row r="1865" spans="1:28" x14ac:dyDescent="0.25">
      <c r="A1865" t="s">
        <v>2892</v>
      </c>
      <c r="B1865" t="s">
        <v>2126</v>
      </c>
      <c r="C1865" s="1">
        <v>45741.400138888886</v>
      </c>
      <c r="D1865" t="s">
        <v>51</v>
      </c>
      <c r="E1865" t="s">
        <v>2142</v>
      </c>
      <c r="F1865" t="s">
        <v>72</v>
      </c>
      <c r="G1865" t="s">
        <v>2128</v>
      </c>
      <c r="H1865" t="s">
        <v>136</v>
      </c>
      <c r="I1865" t="s">
        <v>73</v>
      </c>
      <c r="J1865" t="s">
        <v>113</v>
      </c>
      <c r="K1865">
        <v>24</v>
      </c>
      <c r="L1865">
        <v>0.5</v>
      </c>
      <c r="N1865" s="1"/>
      <c r="O1865" t="s">
        <v>57</v>
      </c>
      <c r="P1865">
        <v>6734.4</v>
      </c>
      <c r="Q1865" t="s">
        <v>44</v>
      </c>
      <c r="R1865" t="s">
        <v>92</v>
      </c>
      <c r="S1865" t="s">
        <v>96</v>
      </c>
      <c r="T1865" t="s">
        <v>115</v>
      </c>
      <c r="U1865" t="s">
        <v>49</v>
      </c>
      <c r="V1865" t="s">
        <v>49</v>
      </c>
      <c r="W1865" t="s">
        <v>57</v>
      </c>
      <c r="X1865">
        <f>YEAR(Table1[[#This Row],[BookingDate]])</f>
        <v>2025</v>
      </c>
      <c r="Y1865" t="str">
        <f>TEXT(Table1[[#This Row],[BookingDate]],"mmm")</f>
        <v>Mar</v>
      </c>
      <c r="Z1865" t="str">
        <f>TEXT(Table1[[#This Row],[BookingDate]],"mmm-yyy")</f>
        <v>Mar-2025</v>
      </c>
      <c r="AA1865" t="str">
        <f>IF(Table1[[#This Row],[ResolutionHours]]="","Pending",IF(Table1[[#This Row],[ResolutionHours]]&lt;=4,"0-4 Hours",IF(Table1[[#This Row],[ResolutionHours]]&lt;=8,"5-8 Hours",IF(Table1[[#This Row],[ResolutionHours]]&lt;=24,"9-24 Hours",IF(Table1[[#This Row],[ResolutionHours]]&lt;=48,"25-48 Hours","48+ Hours")))))</f>
        <v>Pending</v>
      </c>
      <c r="AB1865" t="str">
        <f>IF(Table1[[#This Row],[ResolutionHours]]="","",Table1[[#This Row],[ResolutionHours]]-Table1[[#This Row],[SLATargetHours]])</f>
        <v/>
      </c>
    </row>
    <row r="1866" spans="1:28" x14ac:dyDescent="0.25">
      <c r="A1866" t="s">
        <v>3024</v>
      </c>
      <c r="B1866" t="s">
        <v>2126</v>
      </c>
      <c r="C1866" s="1">
        <v>45741.405856481477</v>
      </c>
      <c r="D1866" t="s">
        <v>87</v>
      </c>
      <c r="E1866" t="s">
        <v>2142</v>
      </c>
      <c r="F1866" t="s">
        <v>53</v>
      </c>
      <c r="G1866" t="s">
        <v>2128</v>
      </c>
      <c r="H1866" t="s">
        <v>63</v>
      </c>
      <c r="I1866" t="s">
        <v>55</v>
      </c>
      <c r="J1866" t="s">
        <v>106</v>
      </c>
      <c r="K1866">
        <v>72</v>
      </c>
      <c r="L1866">
        <v>2.46</v>
      </c>
      <c r="N1866" s="1"/>
      <c r="O1866" t="s">
        <v>57</v>
      </c>
      <c r="P1866">
        <v>6734.26</v>
      </c>
      <c r="Q1866" t="s">
        <v>58</v>
      </c>
      <c r="R1866" t="s">
        <v>59</v>
      </c>
      <c r="S1866" t="s">
        <v>96</v>
      </c>
      <c r="T1866" t="s">
        <v>69</v>
      </c>
      <c r="U1866" t="s">
        <v>49</v>
      </c>
      <c r="V1866" t="s">
        <v>48</v>
      </c>
      <c r="W1866" t="s">
        <v>57</v>
      </c>
      <c r="X1866">
        <f>YEAR(Table1[[#This Row],[BookingDate]])</f>
        <v>2025</v>
      </c>
      <c r="Y1866" t="str">
        <f>TEXT(Table1[[#This Row],[BookingDate]],"mmm")</f>
        <v>Mar</v>
      </c>
      <c r="Z1866" t="str">
        <f>TEXT(Table1[[#This Row],[BookingDate]],"mmm-yyy")</f>
        <v>Mar-2025</v>
      </c>
      <c r="AA1866" t="str">
        <f>IF(Table1[[#This Row],[ResolutionHours]]="","Pending",IF(Table1[[#This Row],[ResolutionHours]]&lt;=4,"0-4 Hours",IF(Table1[[#This Row],[ResolutionHours]]&lt;=8,"5-8 Hours",IF(Table1[[#This Row],[ResolutionHours]]&lt;=24,"9-24 Hours",IF(Table1[[#This Row],[ResolutionHours]]&lt;=48,"25-48 Hours","48+ Hours")))))</f>
        <v>Pending</v>
      </c>
      <c r="AB1866" t="str">
        <f>IF(Table1[[#This Row],[ResolutionHours]]="","",Table1[[#This Row],[ResolutionHours]]-Table1[[#This Row],[SLATargetHours]])</f>
        <v/>
      </c>
    </row>
    <row r="1867" spans="1:28" x14ac:dyDescent="0.25">
      <c r="A1867" t="s">
        <v>3075</v>
      </c>
      <c r="B1867" t="s">
        <v>2126</v>
      </c>
      <c r="C1867" s="1">
        <v>45741.621539351851</v>
      </c>
      <c r="D1867" t="s">
        <v>36</v>
      </c>
      <c r="E1867" t="s">
        <v>2130</v>
      </c>
      <c r="F1867" t="s">
        <v>130</v>
      </c>
      <c r="G1867" t="s">
        <v>2128</v>
      </c>
      <c r="H1867" t="s">
        <v>40</v>
      </c>
      <c r="I1867" t="s">
        <v>64</v>
      </c>
      <c r="J1867" t="s">
        <v>74</v>
      </c>
      <c r="K1867">
        <v>48</v>
      </c>
      <c r="L1867">
        <v>2.72</v>
      </c>
      <c r="M1867">
        <v>10.99</v>
      </c>
      <c r="N1867" s="1">
        <v>45742.079326145831</v>
      </c>
      <c r="O1867" t="s">
        <v>43</v>
      </c>
      <c r="P1867">
        <v>10.99</v>
      </c>
      <c r="Q1867" t="s">
        <v>58</v>
      </c>
      <c r="R1867" t="s">
        <v>45</v>
      </c>
      <c r="S1867" t="s">
        <v>60</v>
      </c>
      <c r="T1867" t="s">
        <v>121</v>
      </c>
      <c r="U1867" t="s">
        <v>49</v>
      </c>
      <c r="V1867" t="s">
        <v>49</v>
      </c>
      <c r="W1867" t="s">
        <v>43</v>
      </c>
      <c r="X1867">
        <f>YEAR(Table1[[#This Row],[BookingDate]])</f>
        <v>2025</v>
      </c>
      <c r="Y1867" t="str">
        <f>TEXT(Table1[[#This Row],[BookingDate]],"mmm")</f>
        <v>Mar</v>
      </c>
      <c r="Z1867" t="str">
        <f>TEXT(Table1[[#This Row],[BookingDate]],"mmm-yyy")</f>
        <v>Mar-2025</v>
      </c>
      <c r="AA1867" t="str">
        <f>IF(Table1[[#This Row],[ResolutionHours]]="","Pending",IF(Table1[[#This Row],[ResolutionHours]]&lt;=4,"0-4 Hours",IF(Table1[[#This Row],[ResolutionHours]]&lt;=8,"5-8 Hours",IF(Table1[[#This Row],[ResolutionHours]]&lt;=24,"9-24 Hours",IF(Table1[[#This Row],[ResolutionHours]]&lt;=48,"25-48 Hours","48+ Hours")))))</f>
        <v>9-24 Hours</v>
      </c>
      <c r="AB1867">
        <f>IF(Table1[[#This Row],[ResolutionHours]]="","",Table1[[#This Row],[ResolutionHours]]-Table1[[#This Row],[SLATargetHours]])</f>
        <v>-37.01</v>
      </c>
    </row>
    <row r="1868" spans="1:28" x14ac:dyDescent="0.25">
      <c r="A1868" t="s">
        <v>816</v>
      </c>
      <c r="B1868" t="s">
        <v>35</v>
      </c>
      <c r="C1868" s="1">
        <v>45742.417118055557</v>
      </c>
      <c r="D1868" t="s">
        <v>51</v>
      </c>
      <c r="E1868" t="s">
        <v>52</v>
      </c>
      <c r="F1868" t="s">
        <v>126</v>
      </c>
      <c r="G1868" t="s">
        <v>39</v>
      </c>
      <c r="H1868" t="s">
        <v>109</v>
      </c>
      <c r="I1868" t="s">
        <v>46</v>
      </c>
      <c r="J1868" t="s">
        <v>120</v>
      </c>
      <c r="K1868">
        <v>24</v>
      </c>
      <c r="L1868">
        <v>2.52</v>
      </c>
      <c r="M1868">
        <v>51.2</v>
      </c>
      <c r="N1868" s="1">
        <v>45744.550598437498</v>
      </c>
      <c r="O1868" t="s">
        <v>128</v>
      </c>
      <c r="P1868">
        <v>51.2</v>
      </c>
      <c r="Q1868" t="s">
        <v>44</v>
      </c>
      <c r="R1868" t="s">
        <v>67</v>
      </c>
      <c r="S1868" t="s">
        <v>68</v>
      </c>
      <c r="T1868" t="s">
        <v>100</v>
      </c>
      <c r="U1868" t="s">
        <v>49</v>
      </c>
      <c r="V1868" t="s">
        <v>49</v>
      </c>
      <c r="W1868" t="s">
        <v>128</v>
      </c>
      <c r="X1868">
        <f>YEAR(Table1[[#This Row],[BookingDate]])</f>
        <v>2025</v>
      </c>
      <c r="Y1868" t="str">
        <f>TEXT(Table1[[#This Row],[BookingDate]],"mmm")</f>
        <v>Mar</v>
      </c>
      <c r="Z1868" t="str">
        <f>TEXT(Table1[[#This Row],[BookingDate]],"mmm-yyy")</f>
        <v>Mar-2025</v>
      </c>
      <c r="AA1868" t="str">
        <f>IF(Table1[[#This Row],[ResolutionHours]]="","Pending",IF(Table1[[#This Row],[ResolutionHours]]&lt;=4,"0-4 Hours",IF(Table1[[#This Row],[ResolutionHours]]&lt;=8,"5-8 Hours",IF(Table1[[#This Row],[ResolutionHours]]&lt;=24,"9-24 Hours",IF(Table1[[#This Row],[ResolutionHours]]&lt;=48,"25-48 Hours","48+ Hours")))))</f>
        <v>48+ Hours</v>
      </c>
      <c r="AB1868">
        <f>IF(Table1[[#This Row],[ResolutionHours]]="","",Table1[[#This Row],[ResolutionHours]]-Table1[[#This Row],[SLATargetHours]])</f>
        <v>27.200000000000003</v>
      </c>
    </row>
    <row r="1869" spans="1:28" x14ac:dyDescent="0.25">
      <c r="A1869" t="s">
        <v>715</v>
      </c>
      <c r="B1869" t="s">
        <v>35</v>
      </c>
      <c r="C1869" s="1">
        <v>45742.503657407397</v>
      </c>
      <c r="D1869" t="s">
        <v>51</v>
      </c>
      <c r="E1869" t="s">
        <v>123</v>
      </c>
      <c r="F1869" t="s">
        <v>53</v>
      </c>
      <c r="G1869" t="s">
        <v>39</v>
      </c>
      <c r="H1869" t="s">
        <v>54</v>
      </c>
      <c r="I1869" t="s">
        <v>64</v>
      </c>
      <c r="J1869" t="s">
        <v>110</v>
      </c>
      <c r="K1869">
        <v>24</v>
      </c>
      <c r="L1869">
        <v>2.08</v>
      </c>
      <c r="N1869" s="1"/>
      <c r="O1869" t="s">
        <v>57</v>
      </c>
      <c r="P1869">
        <v>6707.91</v>
      </c>
      <c r="Q1869" t="s">
        <v>44</v>
      </c>
      <c r="R1869" t="s">
        <v>92</v>
      </c>
      <c r="S1869" t="s">
        <v>79</v>
      </c>
      <c r="T1869" t="s">
        <v>93</v>
      </c>
      <c r="U1869" t="s">
        <v>49</v>
      </c>
      <c r="V1869" t="s">
        <v>49</v>
      </c>
      <c r="W1869" t="s">
        <v>57</v>
      </c>
      <c r="X1869">
        <f>YEAR(Table1[[#This Row],[BookingDate]])</f>
        <v>2025</v>
      </c>
      <c r="Y1869" t="str">
        <f>TEXT(Table1[[#This Row],[BookingDate]],"mmm")</f>
        <v>Mar</v>
      </c>
      <c r="Z1869" t="str">
        <f>TEXT(Table1[[#This Row],[BookingDate]],"mmm-yyy")</f>
        <v>Mar-2025</v>
      </c>
      <c r="AA1869" t="str">
        <f>IF(Table1[[#This Row],[ResolutionHours]]="","Pending",IF(Table1[[#This Row],[ResolutionHours]]&lt;=4,"0-4 Hours",IF(Table1[[#This Row],[ResolutionHours]]&lt;=8,"5-8 Hours",IF(Table1[[#This Row],[ResolutionHours]]&lt;=24,"9-24 Hours",IF(Table1[[#This Row],[ResolutionHours]]&lt;=48,"25-48 Hours","48+ Hours")))))</f>
        <v>Pending</v>
      </c>
      <c r="AB1869" t="str">
        <f>IF(Table1[[#This Row],[ResolutionHours]]="","",Table1[[#This Row],[ResolutionHours]]-Table1[[#This Row],[SLATargetHours]])</f>
        <v/>
      </c>
    </row>
    <row r="1870" spans="1:28" x14ac:dyDescent="0.25">
      <c r="A1870" t="s">
        <v>1014</v>
      </c>
      <c r="B1870" t="s">
        <v>35</v>
      </c>
      <c r="C1870" s="1">
        <v>45742.521840277783</v>
      </c>
      <c r="D1870" t="s">
        <v>51</v>
      </c>
      <c r="E1870" t="s">
        <v>77</v>
      </c>
      <c r="F1870" t="s">
        <v>72</v>
      </c>
      <c r="G1870" t="s">
        <v>39</v>
      </c>
      <c r="H1870" t="s">
        <v>40</v>
      </c>
      <c r="I1870" t="s">
        <v>64</v>
      </c>
      <c r="J1870" t="s">
        <v>106</v>
      </c>
      <c r="K1870">
        <v>24</v>
      </c>
      <c r="L1870">
        <v>2.09</v>
      </c>
      <c r="M1870">
        <v>13.59</v>
      </c>
      <c r="N1870" s="1">
        <v>45743.088013923611</v>
      </c>
      <c r="O1870" t="s">
        <v>43</v>
      </c>
      <c r="P1870">
        <v>13.59</v>
      </c>
      <c r="Q1870" t="s">
        <v>58</v>
      </c>
      <c r="R1870" t="s">
        <v>59</v>
      </c>
      <c r="S1870" t="s">
        <v>68</v>
      </c>
      <c r="T1870" t="s">
        <v>100</v>
      </c>
      <c r="U1870" t="s">
        <v>49</v>
      </c>
      <c r="V1870" t="s">
        <v>48</v>
      </c>
      <c r="W1870" t="s">
        <v>43</v>
      </c>
      <c r="X1870">
        <f>YEAR(Table1[[#This Row],[BookingDate]])</f>
        <v>2025</v>
      </c>
      <c r="Y1870" t="str">
        <f>TEXT(Table1[[#This Row],[BookingDate]],"mmm")</f>
        <v>Mar</v>
      </c>
      <c r="Z1870" t="str">
        <f>TEXT(Table1[[#This Row],[BookingDate]],"mmm-yyy")</f>
        <v>Mar-2025</v>
      </c>
      <c r="AA1870" t="str">
        <f>IF(Table1[[#This Row],[ResolutionHours]]="","Pending",IF(Table1[[#This Row],[ResolutionHours]]&lt;=4,"0-4 Hours",IF(Table1[[#This Row],[ResolutionHours]]&lt;=8,"5-8 Hours",IF(Table1[[#This Row],[ResolutionHours]]&lt;=24,"9-24 Hours",IF(Table1[[#This Row],[ResolutionHours]]&lt;=48,"25-48 Hours","48+ Hours")))))</f>
        <v>9-24 Hours</v>
      </c>
      <c r="AB1870">
        <f>IF(Table1[[#This Row],[ResolutionHours]]="","",Table1[[#This Row],[ResolutionHours]]-Table1[[#This Row],[SLATargetHours]])</f>
        <v>-10.41</v>
      </c>
    </row>
    <row r="1871" spans="1:28" x14ac:dyDescent="0.25">
      <c r="A1871" t="s">
        <v>1101</v>
      </c>
      <c r="B1871" t="s">
        <v>35</v>
      </c>
      <c r="C1871" s="1">
        <v>45742.766689814824</v>
      </c>
      <c r="D1871" t="s">
        <v>51</v>
      </c>
      <c r="E1871" t="s">
        <v>123</v>
      </c>
      <c r="F1871" t="s">
        <v>90</v>
      </c>
      <c r="G1871" t="s">
        <v>39</v>
      </c>
      <c r="H1871" t="s">
        <v>40</v>
      </c>
      <c r="I1871" t="s">
        <v>55</v>
      </c>
      <c r="J1871" t="s">
        <v>65</v>
      </c>
      <c r="K1871">
        <v>24</v>
      </c>
      <c r="L1871">
        <v>1.1399999999999999</v>
      </c>
      <c r="M1871">
        <v>15.11</v>
      </c>
      <c r="N1871" s="1">
        <v>45743.39626105324</v>
      </c>
      <c r="O1871" t="s">
        <v>43</v>
      </c>
      <c r="P1871">
        <v>15.11</v>
      </c>
      <c r="Q1871" t="s">
        <v>66</v>
      </c>
      <c r="R1871" t="s">
        <v>67</v>
      </c>
      <c r="S1871" t="s">
        <v>96</v>
      </c>
      <c r="T1871" t="s">
        <v>115</v>
      </c>
      <c r="U1871" t="s">
        <v>49</v>
      </c>
      <c r="V1871" t="s">
        <v>49</v>
      </c>
      <c r="W1871" t="s">
        <v>43</v>
      </c>
      <c r="X1871">
        <f>YEAR(Table1[[#This Row],[BookingDate]])</f>
        <v>2025</v>
      </c>
      <c r="Y1871" t="str">
        <f>TEXT(Table1[[#This Row],[BookingDate]],"mmm")</f>
        <v>Mar</v>
      </c>
      <c r="Z1871" t="str">
        <f>TEXT(Table1[[#This Row],[BookingDate]],"mmm-yyy")</f>
        <v>Mar-2025</v>
      </c>
      <c r="AA1871" t="str">
        <f>IF(Table1[[#This Row],[ResolutionHours]]="","Pending",IF(Table1[[#This Row],[ResolutionHours]]&lt;=4,"0-4 Hours",IF(Table1[[#This Row],[ResolutionHours]]&lt;=8,"5-8 Hours",IF(Table1[[#This Row],[ResolutionHours]]&lt;=24,"9-24 Hours",IF(Table1[[#This Row],[ResolutionHours]]&lt;=48,"25-48 Hours","48+ Hours")))))</f>
        <v>9-24 Hours</v>
      </c>
      <c r="AB1871">
        <f>IF(Table1[[#This Row],[ResolutionHours]]="","",Table1[[#This Row],[ResolutionHours]]-Table1[[#This Row],[SLATargetHours]])</f>
        <v>-8.89</v>
      </c>
    </row>
    <row r="1872" spans="1:28" x14ac:dyDescent="0.25">
      <c r="A1872" t="s">
        <v>2868</v>
      </c>
      <c r="B1872" t="s">
        <v>2126</v>
      </c>
      <c r="C1872" s="1">
        <v>45742.921979166669</v>
      </c>
      <c r="D1872" t="s">
        <v>51</v>
      </c>
      <c r="E1872" t="s">
        <v>2138</v>
      </c>
      <c r="F1872" t="s">
        <v>72</v>
      </c>
      <c r="G1872" t="s">
        <v>2128</v>
      </c>
      <c r="H1872" t="s">
        <v>109</v>
      </c>
      <c r="I1872" t="s">
        <v>73</v>
      </c>
      <c r="J1872" t="s">
        <v>157</v>
      </c>
      <c r="K1872">
        <v>24</v>
      </c>
      <c r="L1872">
        <v>3.1</v>
      </c>
      <c r="M1872">
        <v>7.98</v>
      </c>
      <c r="N1872" s="1">
        <v>45743.254538680558</v>
      </c>
      <c r="O1872" t="s">
        <v>43</v>
      </c>
      <c r="P1872">
        <v>7.98</v>
      </c>
      <c r="Q1872" t="s">
        <v>44</v>
      </c>
      <c r="R1872" t="s">
        <v>92</v>
      </c>
      <c r="S1872" t="s">
        <v>96</v>
      </c>
      <c r="T1872" t="s">
        <v>61</v>
      </c>
      <c r="U1872" t="s">
        <v>49</v>
      </c>
      <c r="V1872" t="s">
        <v>49</v>
      </c>
      <c r="W1872" t="s">
        <v>43</v>
      </c>
      <c r="X1872">
        <f>YEAR(Table1[[#This Row],[BookingDate]])</f>
        <v>2025</v>
      </c>
      <c r="Y1872" t="str">
        <f>TEXT(Table1[[#This Row],[BookingDate]],"mmm")</f>
        <v>Mar</v>
      </c>
      <c r="Z1872" t="str">
        <f>TEXT(Table1[[#This Row],[BookingDate]],"mmm-yyy")</f>
        <v>Mar-2025</v>
      </c>
      <c r="AA1872" t="str">
        <f>IF(Table1[[#This Row],[ResolutionHours]]="","Pending",IF(Table1[[#This Row],[ResolutionHours]]&lt;=4,"0-4 Hours",IF(Table1[[#This Row],[ResolutionHours]]&lt;=8,"5-8 Hours",IF(Table1[[#This Row],[ResolutionHours]]&lt;=24,"9-24 Hours",IF(Table1[[#This Row],[ResolutionHours]]&lt;=48,"25-48 Hours","48+ Hours")))))</f>
        <v>5-8 Hours</v>
      </c>
      <c r="AB1872">
        <f>IF(Table1[[#This Row],[ResolutionHours]]="","",Table1[[#This Row],[ResolutionHours]]-Table1[[#This Row],[SLATargetHours]])</f>
        <v>-16.02</v>
      </c>
    </row>
    <row r="1873" spans="1:28" x14ac:dyDescent="0.25">
      <c r="A1873" t="s">
        <v>2156</v>
      </c>
      <c r="B1873" t="s">
        <v>2126</v>
      </c>
      <c r="C1873" s="1">
        <v>45743.011238425926</v>
      </c>
      <c r="D1873" t="s">
        <v>87</v>
      </c>
      <c r="E1873" t="s">
        <v>2134</v>
      </c>
      <c r="F1873" t="s">
        <v>130</v>
      </c>
      <c r="G1873" t="s">
        <v>2128</v>
      </c>
      <c r="H1873" t="s">
        <v>136</v>
      </c>
      <c r="I1873" t="s">
        <v>64</v>
      </c>
      <c r="J1873" t="s">
        <v>132</v>
      </c>
      <c r="K1873">
        <v>72</v>
      </c>
      <c r="L1873">
        <v>3.76</v>
      </c>
      <c r="N1873" s="1"/>
      <c r="O1873" t="s">
        <v>57</v>
      </c>
      <c r="P1873">
        <v>6695.73</v>
      </c>
      <c r="Q1873" t="s">
        <v>66</v>
      </c>
      <c r="R1873" t="s">
        <v>59</v>
      </c>
      <c r="S1873" t="s">
        <v>79</v>
      </c>
      <c r="T1873" t="s">
        <v>100</v>
      </c>
      <c r="U1873" t="s">
        <v>49</v>
      </c>
      <c r="V1873" t="s">
        <v>49</v>
      </c>
      <c r="W1873" t="s">
        <v>57</v>
      </c>
      <c r="X1873">
        <f>YEAR(Table1[[#This Row],[BookingDate]])</f>
        <v>2025</v>
      </c>
      <c r="Y1873" t="str">
        <f>TEXT(Table1[[#This Row],[BookingDate]],"mmm")</f>
        <v>Mar</v>
      </c>
      <c r="Z1873" t="str">
        <f>TEXT(Table1[[#This Row],[BookingDate]],"mmm-yyy")</f>
        <v>Mar-2025</v>
      </c>
      <c r="AA1873" t="str">
        <f>IF(Table1[[#This Row],[ResolutionHours]]="","Pending",IF(Table1[[#This Row],[ResolutionHours]]&lt;=4,"0-4 Hours",IF(Table1[[#This Row],[ResolutionHours]]&lt;=8,"5-8 Hours",IF(Table1[[#This Row],[ResolutionHours]]&lt;=24,"9-24 Hours",IF(Table1[[#This Row],[ResolutionHours]]&lt;=48,"25-48 Hours","48+ Hours")))))</f>
        <v>Pending</v>
      </c>
      <c r="AB1873" t="str">
        <f>IF(Table1[[#This Row],[ResolutionHours]]="","",Table1[[#This Row],[ResolutionHours]]-Table1[[#This Row],[SLATargetHours]])</f>
        <v/>
      </c>
    </row>
    <row r="1874" spans="1:28" x14ac:dyDescent="0.25">
      <c r="A1874" t="s">
        <v>1754</v>
      </c>
      <c r="B1874" t="s">
        <v>1116</v>
      </c>
      <c r="C1874" s="1">
        <v>45743.557569444441</v>
      </c>
      <c r="D1874" t="s">
        <v>87</v>
      </c>
      <c r="E1874" t="s">
        <v>1131</v>
      </c>
      <c r="F1874" t="s">
        <v>95</v>
      </c>
      <c r="G1874" t="s">
        <v>1118</v>
      </c>
      <c r="H1874" t="s">
        <v>109</v>
      </c>
      <c r="I1874" t="s">
        <v>64</v>
      </c>
      <c r="J1874" t="s">
        <v>88</v>
      </c>
      <c r="K1874">
        <v>72</v>
      </c>
      <c r="L1874">
        <v>2.62</v>
      </c>
      <c r="M1874">
        <v>112.71</v>
      </c>
      <c r="N1874" s="1">
        <v>45748.25374158565</v>
      </c>
      <c r="O1874" t="s">
        <v>128</v>
      </c>
      <c r="P1874">
        <v>112.71</v>
      </c>
      <c r="Q1874" t="s">
        <v>44</v>
      </c>
      <c r="R1874" t="s">
        <v>67</v>
      </c>
      <c r="S1874" t="s">
        <v>60</v>
      </c>
      <c r="T1874" t="s">
        <v>121</v>
      </c>
      <c r="U1874" t="s">
        <v>48</v>
      </c>
      <c r="V1874" t="s">
        <v>49</v>
      </c>
      <c r="W1874" t="s">
        <v>128</v>
      </c>
      <c r="X1874">
        <f>YEAR(Table1[[#This Row],[BookingDate]])</f>
        <v>2025</v>
      </c>
      <c r="Y1874" t="str">
        <f>TEXT(Table1[[#This Row],[BookingDate]],"mmm")</f>
        <v>Mar</v>
      </c>
      <c r="Z1874" t="str">
        <f>TEXT(Table1[[#This Row],[BookingDate]],"mmm-yyy")</f>
        <v>Mar-2025</v>
      </c>
      <c r="AA1874" t="str">
        <f>IF(Table1[[#This Row],[ResolutionHours]]="","Pending",IF(Table1[[#This Row],[ResolutionHours]]&lt;=4,"0-4 Hours",IF(Table1[[#This Row],[ResolutionHours]]&lt;=8,"5-8 Hours",IF(Table1[[#This Row],[ResolutionHours]]&lt;=24,"9-24 Hours",IF(Table1[[#This Row],[ResolutionHours]]&lt;=48,"25-48 Hours","48+ Hours")))))</f>
        <v>48+ Hours</v>
      </c>
      <c r="AB1874">
        <f>IF(Table1[[#This Row],[ResolutionHours]]="","",Table1[[#This Row],[ResolutionHours]]-Table1[[#This Row],[SLATargetHours]])</f>
        <v>40.709999999999994</v>
      </c>
    </row>
    <row r="1875" spans="1:28" x14ac:dyDescent="0.25">
      <c r="A1875" t="s">
        <v>3008</v>
      </c>
      <c r="B1875" t="s">
        <v>2126</v>
      </c>
      <c r="C1875" s="1">
        <v>45744.194988425923</v>
      </c>
      <c r="D1875" t="s">
        <v>87</v>
      </c>
      <c r="E1875" t="s">
        <v>2136</v>
      </c>
      <c r="F1875" t="s">
        <v>95</v>
      </c>
      <c r="G1875" t="s">
        <v>2128</v>
      </c>
      <c r="H1875" t="s">
        <v>40</v>
      </c>
      <c r="I1875" t="s">
        <v>82</v>
      </c>
      <c r="J1875" t="s">
        <v>113</v>
      </c>
      <c r="K1875">
        <v>72</v>
      </c>
      <c r="L1875">
        <v>0.94</v>
      </c>
      <c r="M1875">
        <v>46.51</v>
      </c>
      <c r="N1875" s="1">
        <v>45746.132901331017</v>
      </c>
      <c r="O1875" t="s">
        <v>43</v>
      </c>
      <c r="P1875">
        <v>46.51</v>
      </c>
      <c r="Q1875" t="s">
        <v>66</v>
      </c>
      <c r="R1875" t="s">
        <v>45</v>
      </c>
      <c r="S1875" t="s">
        <v>46</v>
      </c>
      <c r="T1875" t="s">
        <v>93</v>
      </c>
      <c r="U1875" t="s">
        <v>49</v>
      </c>
      <c r="V1875" t="s">
        <v>49</v>
      </c>
      <c r="W1875" t="s">
        <v>43</v>
      </c>
      <c r="X1875">
        <f>YEAR(Table1[[#This Row],[BookingDate]])</f>
        <v>2025</v>
      </c>
      <c r="Y1875" t="str">
        <f>TEXT(Table1[[#This Row],[BookingDate]],"mmm")</f>
        <v>Mar</v>
      </c>
      <c r="Z1875" t="str">
        <f>TEXT(Table1[[#This Row],[BookingDate]],"mmm-yyy")</f>
        <v>Mar-2025</v>
      </c>
      <c r="AA1875" t="str">
        <f>IF(Table1[[#This Row],[ResolutionHours]]="","Pending",IF(Table1[[#This Row],[ResolutionHours]]&lt;=4,"0-4 Hours",IF(Table1[[#This Row],[ResolutionHours]]&lt;=8,"5-8 Hours",IF(Table1[[#This Row],[ResolutionHours]]&lt;=24,"9-24 Hours",IF(Table1[[#This Row],[ResolutionHours]]&lt;=48,"25-48 Hours","48+ Hours")))))</f>
        <v>25-48 Hours</v>
      </c>
      <c r="AB1875">
        <f>IF(Table1[[#This Row],[ResolutionHours]]="","",Table1[[#This Row],[ResolutionHours]]-Table1[[#This Row],[SLATargetHours]])</f>
        <v>-25.490000000000002</v>
      </c>
    </row>
    <row r="1876" spans="1:28" x14ac:dyDescent="0.25">
      <c r="A1876" t="s">
        <v>2828</v>
      </c>
      <c r="B1876" t="s">
        <v>2126</v>
      </c>
      <c r="C1876" s="1">
        <v>45744.745729166672</v>
      </c>
      <c r="D1876" t="s">
        <v>51</v>
      </c>
      <c r="E1876" t="s">
        <v>2142</v>
      </c>
      <c r="F1876" t="s">
        <v>95</v>
      </c>
      <c r="G1876" t="s">
        <v>2128</v>
      </c>
      <c r="H1876" t="s">
        <v>40</v>
      </c>
      <c r="I1876" t="s">
        <v>41</v>
      </c>
      <c r="J1876" t="s">
        <v>160</v>
      </c>
      <c r="K1876">
        <v>24</v>
      </c>
      <c r="L1876">
        <v>2.08</v>
      </c>
      <c r="M1876">
        <v>11.89</v>
      </c>
      <c r="N1876" s="1">
        <v>45745.241000405091</v>
      </c>
      <c r="O1876" t="s">
        <v>43</v>
      </c>
      <c r="P1876">
        <v>11.89</v>
      </c>
      <c r="Q1876" t="s">
        <v>44</v>
      </c>
      <c r="R1876" t="s">
        <v>67</v>
      </c>
      <c r="S1876" t="s">
        <v>79</v>
      </c>
      <c r="T1876" t="s">
        <v>75</v>
      </c>
      <c r="U1876" t="s">
        <v>49</v>
      </c>
      <c r="V1876" t="s">
        <v>49</v>
      </c>
      <c r="W1876" t="s">
        <v>43</v>
      </c>
      <c r="X1876">
        <f>YEAR(Table1[[#This Row],[BookingDate]])</f>
        <v>2025</v>
      </c>
      <c r="Y1876" t="str">
        <f>TEXT(Table1[[#This Row],[BookingDate]],"mmm")</f>
        <v>Mar</v>
      </c>
      <c r="Z1876" t="str">
        <f>TEXT(Table1[[#This Row],[BookingDate]],"mmm-yyy")</f>
        <v>Mar-2025</v>
      </c>
      <c r="AA1876" t="str">
        <f>IF(Table1[[#This Row],[ResolutionHours]]="","Pending",IF(Table1[[#This Row],[ResolutionHours]]&lt;=4,"0-4 Hours",IF(Table1[[#This Row],[ResolutionHours]]&lt;=8,"5-8 Hours",IF(Table1[[#This Row],[ResolutionHours]]&lt;=24,"9-24 Hours",IF(Table1[[#This Row],[ResolutionHours]]&lt;=48,"25-48 Hours","48+ Hours")))))</f>
        <v>9-24 Hours</v>
      </c>
      <c r="AB1876">
        <f>IF(Table1[[#This Row],[ResolutionHours]]="","",Table1[[#This Row],[ResolutionHours]]-Table1[[#This Row],[SLATargetHours]])</f>
        <v>-12.11</v>
      </c>
    </row>
    <row r="1877" spans="1:28" x14ac:dyDescent="0.25">
      <c r="A1877" t="s">
        <v>2365</v>
      </c>
      <c r="B1877" t="s">
        <v>2126</v>
      </c>
      <c r="C1877" s="1">
        <v>45745.539618055547</v>
      </c>
      <c r="D1877" t="s">
        <v>36</v>
      </c>
      <c r="E1877" t="s">
        <v>2153</v>
      </c>
      <c r="F1877" t="s">
        <v>130</v>
      </c>
      <c r="G1877" t="s">
        <v>2128</v>
      </c>
      <c r="H1877" t="s">
        <v>54</v>
      </c>
      <c r="I1877" t="s">
        <v>82</v>
      </c>
      <c r="J1877" t="s">
        <v>56</v>
      </c>
      <c r="K1877">
        <v>48</v>
      </c>
      <c r="L1877">
        <v>7.68</v>
      </c>
      <c r="N1877" s="1"/>
      <c r="O1877" t="s">
        <v>57</v>
      </c>
      <c r="P1877">
        <v>6635.05</v>
      </c>
      <c r="Q1877" t="s">
        <v>44</v>
      </c>
      <c r="R1877" t="s">
        <v>92</v>
      </c>
      <c r="S1877" t="s">
        <v>60</v>
      </c>
      <c r="T1877" t="s">
        <v>61</v>
      </c>
      <c r="U1877" t="s">
        <v>49</v>
      </c>
      <c r="V1877" t="s">
        <v>49</v>
      </c>
      <c r="W1877" t="s">
        <v>57</v>
      </c>
      <c r="X1877">
        <f>YEAR(Table1[[#This Row],[BookingDate]])</f>
        <v>2025</v>
      </c>
      <c r="Y1877" t="str">
        <f>TEXT(Table1[[#This Row],[BookingDate]],"mmm")</f>
        <v>Mar</v>
      </c>
      <c r="Z1877" t="str">
        <f>TEXT(Table1[[#This Row],[BookingDate]],"mmm-yyy")</f>
        <v>Mar-2025</v>
      </c>
      <c r="AA1877" t="str">
        <f>IF(Table1[[#This Row],[ResolutionHours]]="","Pending",IF(Table1[[#This Row],[ResolutionHours]]&lt;=4,"0-4 Hours",IF(Table1[[#This Row],[ResolutionHours]]&lt;=8,"5-8 Hours",IF(Table1[[#This Row],[ResolutionHours]]&lt;=24,"9-24 Hours",IF(Table1[[#This Row],[ResolutionHours]]&lt;=48,"25-48 Hours","48+ Hours")))))</f>
        <v>Pending</v>
      </c>
      <c r="AB1877" t="str">
        <f>IF(Table1[[#This Row],[ResolutionHours]]="","",Table1[[#This Row],[ResolutionHours]]-Table1[[#This Row],[SLATargetHours]])</f>
        <v/>
      </c>
    </row>
    <row r="1878" spans="1:28" x14ac:dyDescent="0.25">
      <c r="A1878" t="s">
        <v>2262</v>
      </c>
      <c r="B1878" t="s">
        <v>2126</v>
      </c>
      <c r="C1878" s="1">
        <v>45746.146990740737</v>
      </c>
      <c r="D1878" t="s">
        <v>51</v>
      </c>
      <c r="E1878" t="s">
        <v>2127</v>
      </c>
      <c r="F1878" t="s">
        <v>130</v>
      </c>
      <c r="G1878" t="s">
        <v>2128</v>
      </c>
      <c r="H1878" t="s">
        <v>40</v>
      </c>
      <c r="I1878" t="s">
        <v>82</v>
      </c>
      <c r="J1878" t="s">
        <v>65</v>
      </c>
      <c r="K1878">
        <v>24</v>
      </c>
      <c r="L1878">
        <v>0.99</v>
      </c>
      <c r="M1878">
        <v>15</v>
      </c>
      <c r="N1878" s="1">
        <v>45746.772008784719</v>
      </c>
      <c r="O1878" t="s">
        <v>43</v>
      </c>
      <c r="P1878">
        <v>15</v>
      </c>
      <c r="Q1878" t="s">
        <v>44</v>
      </c>
      <c r="R1878" t="s">
        <v>92</v>
      </c>
      <c r="S1878" t="s">
        <v>79</v>
      </c>
      <c r="T1878" t="s">
        <v>75</v>
      </c>
      <c r="U1878" t="s">
        <v>49</v>
      </c>
      <c r="V1878" t="s">
        <v>49</v>
      </c>
      <c r="W1878" t="s">
        <v>43</v>
      </c>
      <c r="X1878">
        <f>YEAR(Table1[[#This Row],[BookingDate]])</f>
        <v>2025</v>
      </c>
      <c r="Y1878" t="str">
        <f>TEXT(Table1[[#This Row],[BookingDate]],"mmm")</f>
        <v>Mar</v>
      </c>
      <c r="Z1878" t="str">
        <f>TEXT(Table1[[#This Row],[BookingDate]],"mmm-yyy")</f>
        <v>Mar-2025</v>
      </c>
      <c r="AA1878" t="str">
        <f>IF(Table1[[#This Row],[ResolutionHours]]="","Pending",IF(Table1[[#This Row],[ResolutionHours]]&lt;=4,"0-4 Hours",IF(Table1[[#This Row],[ResolutionHours]]&lt;=8,"5-8 Hours",IF(Table1[[#This Row],[ResolutionHours]]&lt;=24,"9-24 Hours",IF(Table1[[#This Row],[ResolutionHours]]&lt;=48,"25-48 Hours","48+ Hours")))))</f>
        <v>9-24 Hours</v>
      </c>
      <c r="AB1878">
        <f>IF(Table1[[#This Row],[ResolutionHours]]="","",Table1[[#This Row],[ResolutionHours]]-Table1[[#This Row],[SLATargetHours]])</f>
        <v>-9</v>
      </c>
    </row>
    <row r="1879" spans="1:28" x14ac:dyDescent="0.25">
      <c r="A1879" t="s">
        <v>3082</v>
      </c>
      <c r="B1879" t="s">
        <v>2126</v>
      </c>
      <c r="C1879" s="1">
        <v>45746.533564814818</v>
      </c>
      <c r="D1879" t="s">
        <v>87</v>
      </c>
      <c r="E1879" t="s">
        <v>2134</v>
      </c>
      <c r="F1879" t="s">
        <v>95</v>
      </c>
      <c r="G1879" t="s">
        <v>2128</v>
      </c>
      <c r="H1879" t="s">
        <v>40</v>
      </c>
      <c r="I1879" t="s">
        <v>64</v>
      </c>
      <c r="J1879" t="s">
        <v>152</v>
      </c>
      <c r="K1879">
        <v>72</v>
      </c>
      <c r="L1879">
        <v>7.8</v>
      </c>
      <c r="M1879">
        <v>24.86</v>
      </c>
      <c r="N1879" s="1">
        <v>45747.569332662039</v>
      </c>
      <c r="O1879" t="s">
        <v>43</v>
      </c>
      <c r="P1879">
        <v>24.86</v>
      </c>
      <c r="Q1879" t="s">
        <v>58</v>
      </c>
      <c r="R1879" t="s">
        <v>114</v>
      </c>
      <c r="S1879" t="s">
        <v>68</v>
      </c>
      <c r="T1879" t="s">
        <v>97</v>
      </c>
      <c r="U1879" t="s">
        <v>49</v>
      </c>
      <c r="V1879" t="s">
        <v>49</v>
      </c>
      <c r="W1879" t="s">
        <v>43</v>
      </c>
      <c r="X1879">
        <f>YEAR(Table1[[#This Row],[BookingDate]])</f>
        <v>2025</v>
      </c>
      <c r="Y1879" t="str">
        <f>TEXT(Table1[[#This Row],[BookingDate]],"mmm")</f>
        <v>Mar</v>
      </c>
      <c r="Z1879" t="str">
        <f>TEXT(Table1[[#This Row],[BookingDate]],"mmm-yyy")</f>
        <v>Mar-2025</v>
      </c>
      <c r="AA1879" t="str">
        <f>IF(Table1[[#This Row],[ResolutionHours]]="","Pending",IF(Table1[[#This Row],[ResolutionHours]]&lt;=4,"0-4 Hours",IF(Table1[[#This Row],[ResolutionHours]]&lt;=8,"5-8 Hours",IF(Table1[[#This Row],[ResolutionHours]]&lt;=24,"9-24 Hours",IF(Table1[[#This Row],[ResolutionHours]]&lt;=48,"25-48 Hours","48+ Hours")))))</f>
        <v>25-48 Hours</v>
      </c>
      <c r="AB1879">
        <f>IF(Table1[[#This Row],[ResolutionHours]]="","",Table1[[#This Row],[ResolutionHours]]-Table1[[#This Row],[SLATargetHours]])</f>
        <v>-47.14</v>
      </c>
    </row>
    <row r="1880" spans="1:28" x14ac:dyDescent="0.25">
      <c r="A1880" t="s">
        <v>457</v>
      </c>
      <c r="B1880" t="s">
        <v>35</v>
      </c>
      <c r="C1880" s="1">
        <v>45746.579641203702</v>
      </c>
      <c r="D1880" t="s">
        <v>104</v>
      </c>
      <c r="E1880" t="s">
        <v>71</v>
      </c>
      <c r="F1880" t="s">
        <v>53</v>
      </c>
      <c r="G1880" t="s">
        <v>39</v>
      </c>
      <c r="H1880" t="s">
        <v>54</v>
      </c>
      <c r="I1880" t="s">
        <v>41</v>
      </c>
      <c r="J1880" t="s">
        <v>157</v>
      </c>
      <c r="K1880">
        <v>8</v>
      </c>
      <c r="L1880">
        <v>0.14000000000000001</v>
      </c>
      <c r="N1880" s="1"/>
      <c r="O1880" t="s">
        <v>57</v>
      </c>
      <c r="P1880">
        <v>6610.09</v>
      </c>
      <c r="Q1880" t="s">
        <v>58</v>
      </c>
      <c r="R1880" t="s">
        <v>45</v>
      </c>
      <c r="S1880" t="s">
        <v>79</v>
      </c>
      <c r="T1880" t="s">
        <v>121</v>
      </c>
      <c r="U1880" t="s">
        <v>49</v>
      </c>
      <c r="V1880" t="s">
        <v>49</v>
      </c>
      <c r="W1880" t="s">
        <v>57</v>
      </c>
      <c r="X1880">
        <f>YEAR(Table1[[#This Row],[BookingDate]])</f>
        <v>2025</v>
      </c>
      <c r="Y1880" t="str">
        <f>TEXT(Table1[[#This Row],[BookingDate]],"mmm")</f>
        <v>Mar</v>
      </c>
      <c r="Z1880" t="str">
        <f>TEXT(Table1[[#This Row],[BookingDate]],"mmm-yyy")</f>
        <v>Mar-2025</v>
      </c>
      <c r="AA1880" t="str">
        <f>IF(Table1[[#This Row],[ResolutionHours]]="","Pending",IF(Table1[[#This Row],[ResolutionHours]]&lt;=4,"0-4 Hours",IF(Table1[[#This Row],[ResolutionHours]]&lt;=8,"5-8 Hours",IF(Table1[[#This Row],[ResolutionHours]]&lt;=24,"9-24 Hours",IF(Table1[[#This Row],[ResolutionHours]]&lt;=48,"25-48 Hours","48+ Hours")))))</f>
        <v>Pending</v>
      </c>
      <c r="AB1880" t="str">
        <f>IF(Table1[[#This Row],[ResolutionHours]]="","",Table1[[#This Row],[ResolutionHours]]-Table1[[#This Row],[SLATargetHours]])</f>
        <v/>
      </c>
    </row>
    <row r="1881" spans="1:28" x14ac:dyDescent="0.25">
      <c r="A1881" t="s">
        <v>789</v>
      </c>
      <c r="B1881" t="s">
        <v>35</v>
      </c>
      <c r="C1881" s="1">
        <v>45746.588333333333</v>
      </c>
      <c r="D1881" t="s">
        <v>108</v>
      </c>
      <c r="E1881" t="s">
        <v>105</v>
      </c>
      <c r="F1881" t="s">
        <v>90</v>
      </c>
      <c r="G1881" t="s">
        <v>39</v>
      </c>
      <c r="H1881" t="s">
        <v>54</v>
      </c>
      <c r="I1881" t="s">
        <v>73</v>
      </c>
      <c r="J1881" t="s">
        <v>113</v>
      </c>
      <c r="K1881">
        <v>4</v>
      </c>
      <c r="L1881">
        <v>0.1</v>
      </c>
      <c r="N1881" s="1"/>
      <c r="O1881" t="s">
        <v>57</v>
      </c>
      <c r="P1881">
        <v>6609.88</v>
      </c>
      <c r="Q1881" t="s">
        <v>111</v>
      </c>
      <c r="R1881" t="s">
        <v>67</v>
      </c>
      <c r="S1881" t="s">
        <v>96</v>
      </c>
      <c r="T1881" t="s">
        <v>115</v>
      </c>
      <c r="U1881" t="s">
        <v>49</v>
      </c>
      <c r="V1881" t="s">
        <v>48</v>
      </c>
      <c r="W1881" t="s">
        <v>57</v>
      </c>
      <c r="X1881">
        <f>YEAR(Table1[[#This Row],[BookingDate]])</f>
        <v>2025</v>
      </c>
      <c r="Y1881" t="str">
        <f>TEXT(Table1[[#This Row],[BookingDate]],"mmm")</f>
        <v>Mar</v>
      </c>
      <c r="Z1881" t="str">
        <f>TEXT(Table1[[#This Row],[BookingDate]],"mmm-yyy")</f>
        <v>Mar-2025</v>
      </c>
      <c r="AA1881" t="str">
        <f>IF(Table1[[#This Row],[ResolutionHours]]="","Pending",IF(Table1[[#This Row],[ResolutionHours]]&lt;=4,"0-4 Hours",IF(Table1[[#This Row],[ResolutionHours]]&lt;=8,"5-8 Hours",IF(Table1[[#This Row],[ResolutionHours]]&lt;=24,"9-24 Hours",IF(Table1[[#This Row],[ResolutionHours]]&lt;=48,"25-48 Hours","48+ Hours")))))</f>
        <v>Pending</v>
      </c>
      <c r="AB1881" t="str">
        <f>IF(Table1[[#This Row],[ResolutionHours]]="","",Table1[[#This Row],[ResolutionHours]]-Table1[[#This Row],[SLATargetHours]])</f>
        <v/>
      </c>
    </row>
    <row r="1882" spans="1:28" x14ac:dyDescent="0.25">
      <c r="A1882" t="s">
        <v>2968</v>
      </c>
      <c r="B1882" t="s">
        <v>2126</v>
      </c>
      <c r="C1882" s="1">
        <v>45747.038078703707</v>
      </c>
      <c r="D1882" t="s">
        <v>51</v>
      </c>
      <c r="E1882" t="s">
        <v>2136</v>
      </c>
      <c r="F1882" t="s">
        <v>90</v>
      </c>
      <c r="G1882" t="s">
        <v>2128</v>
      </c>
      <c r="H1882" t="s">
        <v>63</v>
      </c>
      <c r="I1882" t="s">
        <v>41</v>
      </c>
      <c r="J1882" t="s">
        <v>91</v>
      </c>
      <c r="K1882">
        <v>24</v>
      </c>
      <c r="L1882">
        <v>0.1</v>
      </c>
      <c r="N1882" s="1"/>
      <c r="O1882" t="s">
        <v>57</v>
      </c>
      <c r="P1882">
        <v>6599.09</v>
      </c>
      <c r="Q1882" t="s">
        <v>66</v>
      </c>
      <c r="R1882" t="s">
        <v>45</v>
      </c>
      <c r="S1882" t="s">
        <v>68</v>
      </c>
      <c r="T1882" t="s">
        <v>100</v>
      </c>
      <c r="U1882" t="s">
        <v>49</v>
      </c>
      <c r="V1882" t="s">
        <v>49</v>
      </c>
      <c r="W1882" t="s">
        <v>57</v>
      </c>
      <c r="X1882">
        <f>YEAR(Table1[[#This Row],[BookingDate]])</f>
        <v>2025</v>
      </c>
      <c r="Y1882" t="str">
        <f>TEXT(Table1[[#This Row],[BookingDate]],"mmm")</f>
        <v>Mar</v>
      </c>
      <c r="Z1882" t="str">
        <f>TEXT(Table1[[#This Row],[BookingDate]],"mmm-yyy")</f>
        <v>Mar-2025</v>
      </c>
      <c r="AA1882" t="str">
        <f>IF(Table1[[#This Row],[ResolutionHours]]="","Pending",IF(Table1[[#This Row],[ResolutionHours]]&lt;=4,"0-4 Hours",IF(Table1[[#This Row],[ResolutionHours]]&lt;=8,"5-8 Hours",IF(Table1[[#This Row],[ResolutionHours]]&lt;=24,"9-24 Hours",IF(Table1[[#This Row],[ResolutionHours]]&lt;=48,"25-48 Hours","48+ Hours")))))</f>
        <v>Pending</v>
      </c>
      <c r="AB1882" t="str">
        <f>IF(Table1[[#This Row],[ResolutionHours]]="","",Table1[[#This Row],[ResolutionHours]]-Table1[[#This Row],[SLATargetHours]])</f>
        <v/>
      </c>
    </row>
    <row r="1883" spans="1:28" x14ac:dyDescent="0.25">
      <c r="A1883" t="s">
        <v>2448</v>
      </c>
      <c r="B1883" t="s">
        <v>2126</v>
      </c>
      <c r="C1883" s="1">
        <v>45747.095532407409</v>
      </c>
      <c r="D1883" t="s">
        <v>51</v>
      </c>
      <c r="E1883" t="s">
        <v>2138</v>
      </c>
      <c r="F1883" t="s">
        <v>53</v>
      </c>
      <c r="G1883" t="s">
        <v>2128</v>
      </c>
      <c r="H1883" t="s">
        <v>40</v>
      </c>
      <c r="I1883" t="s">
        <v>55</v>
      </c>
      <c r="J1883" t="s">
        <v>78</v>
      </c>
      <c r="K1883">
        <v>24</v>
      </c>
      <c r="L1883">
        <v>0.46</v>
      </c>
      <c r="M1883">
        <v>1.82</v>
      </c>
      <c r="N1883" s="1">
        <v>45747.171267812497</v>
      </c>
      <c r="O1883" t="s">
        <v>43</v>
      </c>
      <c r="P1883">
        <v>1.82</v>
      </c>
      <c r="Q1883" t="s">
        <v>58</v>
      </c>
      <c r="R1883" t="s">
        <v>114</v>
      </c>
      <c r="S1883" t="s">
        <v>68</v>
      </c>
      <c r="T1883" t="s">
        <v>121</v>
      </c>
      <c r="U1883" t="s">
        <v>49</v>
      </c>
      <c r="V1883" t="s">
        <v>49</v>
      </c>
      <c r="W1883" t="s">
        <v>43</v>
      </c>
      <c r="X1883">
        <f>YEAR(Table1[[#This Row],[BookingDate]])</f>
        <v>2025</v>
      </c>
      <c r="Y1883" t="str">
        <f>TEXT(Table1[[#This Row],[BookingDate]],"mmm")</f>
        <v>Mar</v>
      </c>
      <c r="Z1883" t="str">
        <f>TEXT(Table1[[#This Row],[BookingDate]],"mmm-yyy")</f>
        <v>Mar-2025</v>
      </c>
      <c r="AA1883" t="str">
        <f>IF(Table1[[#This Row],[ResolutionHours]]="","Pending",IF(Table1[[#This Row],[ResolutionHours]]&lt;=4,"0-4 Hours",IF(Table1[[#This Row],[ResolutionHours]]&lt;=8,"5-8 Hours",IF(Table1[[#This Row],[ResolutionHours]]&lt;=24,"9-24 Hours",IF(Table1[[#This Row],[ResolutionHours]]&lt;=48,"25-48 Hours","48+ Hours")))))</f>
        <v>0-4 Hours</v>
      </c>
      <c r="AB1883">
        <f>IF(Table1[[#This Row],[ResolutionHours]]="","",Table1[[#This Row],[ResolutionHours]]-Table1[[#This Row],[SLATargetHours]])</f>
        <v>-22.18</v>
      </c>
    </row>
    <row r="1884" spans="1:28" x14ac:dyDescent="0.25">
      <c r="A1884" t="s">
        <v>939</v>
      </c>
      <c r="B1884" t="s">
        <v>35</v>
      </c>
      <c r="C1884" s="1">
        <v>45747.643159722233</v>
      </c>
      <c r="D1884" t="s">
        <v>104</v>
      </c>
      <c r="E1884" t="s">
        <v>105</v>
      </c>
      <c r="F1884" t="s">
        <v>38</v>
      </c>
      <c r="G1884" t="s">
        <v>39</v>
      </c>
      <c r="H1884" t="s">
        <v>136</v>
      </c>
      <c r="I1884" t="s">
        <v>73</v>
      </c>
      <c r="J1884" t="s">
        <v>157</v>
      </c>
      <c r="K1884">
        <v>8</v>
      </c>
      <c r="L1884">
        <v>0.85</v>
      </c>
      <c r="N1884" s="1"/>
      <c r="O1884" t="s">
        <v>57</v>
      </c>
      <c r="P1884">
        <v>6584.56</v>
      </c>
      <c r="Q1884" t="s">
        <v>58</v>
      </c>
      <c r="R1884" t="s">
        <v>92</v>
      </c>
      <c r="S1884" t="s">
        <v>79</v>
      </c>
      <c r="T1884" t="s">
        <v>75</v>
      </c>
      <c r="U1884" t="s">
        <v>49</v>
      </c>
      <c r="V1884" t="s">
        <v>49</v>
      </c>
      <c r="W1884" t="s">
        <v>57</v>
      </c>
      <c r="X1884">
        <f>YEAR(Table1[[#This Row],[BookingDate]])</f>
        <v>2025</v>
      </c>
      <c r="Y1884" t="str">
        <f>TEXT(Table1[[#This Row],[BookingDate]],"mmm")</f>
        <v>Mar</v>
      </c>
      <c r="Z1884" t="str">
        <f>TEXT(Table1[[#This Row],[BookingDate]],"mmm-yyy")</f>
        <v>Mar-2025</v>
      </c>
      <c r="AA1884" t="str">
        <f>IF(Table1[[#This Row],[ResolutionHours]]="","Pending",IF(Table1[[#This Row],[ResolutionHours]]&lt;=4,"0-4 Hours",IF(Table1[[#This Row],[ResolutionHours]]&lt;=8,"5-8 Hours",IF(Table1[[#This Row],[ResolutionHours]]&lt;=24,"9-24 Hours",IF(Table1[[#This Row],[ResolutionHours]]&lt;=48,"25-48 Hours","48+ Hours")))))</f>
        <v>Pending</v>
      </c>
      <c r="AB1884" t="str">
        <f>IF(Table1[[#This Row],[ResolutionHours]]="","",Table1[[#This Row],[ResolutionHours]]-Table1[[#This Row],[SLATargetHours]])</f>
        <v/>
      </c>
    </row>
    <row r="1885" spans="1:28" x14ac:dyDescent="0.25">
      <c r="A1885" t="s">
        <v>2688</v>
      </c>
      <c r="B1885" t="s">
        <v>2126</v>
      </c>
      <c r="C1885" s="1">
        <v>45747.715555555558</v>
      </c>
      <c r="D1885" t="s">
        <v>51</v>
      </c>
      <c r="E1885" t="s">
        <v>2134</v>
      </c>
      <c r="F1885" t="s">
        <v>130</v>
      </c>
      <c r="G1885" t="s">
        <v>2128</v>
      </c>
      <c r="H1885" t="s">
        <v>40</v>
      </c>
      <c r="I1885" t="s">
        <v>46</v>
      </c>
      <c r="J1885" t="s">
        <v>56</v>
      </c>
      <c r="K1885">
        <v>24</v>
      </c>
      <c r="L1885">
        <v>0.68</v>
      </c>
      <c r="M1885">
        <v>11.43</v>
      </c>
      <c r="N1885" s="1">
        <v>45748.191761168979</v>
      </c>
      <c r="O1885" t="s">
        <v>43</v>
      </c>
      <c r="P1885">
        <v>11.43</v>
      </c>
      <c r="Q1885" t="s">
        <v>66</v>
      </c>
      <c r="R1885" t="s">
        <v>45</v>
      </c>
      <c r="S1885" t="s">
        <v>46</v>
      </c>
      <c r="T1885" t="s">
        <v>61</v>
      </c>
      <c r="U1885" t="s">
        <v>48</v>
      </c>
      <c r="V1885" t="s">
        <v>49</v>
      </c>
      <c r="W1885" t="s">
        <v>43</v>
      </c>
      <c r="X1885">
        <f>YEAR(Table1[[#This Row],[BookingDate]])</f>
        <v>2025</v>
      </c>
      <c r="Y1885" t="str">
        <f>TEXT(Table1[[#This Row],[BookingDate]],"mmm")</f>
        <v>Mar</v>
      </c>
      <c r="Z1885" t="str">
        <f>TEXT(Table1[[#This Row],[BookingDate]],"mmm-yyy")</f>
        <v>Mar-2025</v>
      </c>
      <c r="AA1885" t="str">
        <f>IF(Table1[[#This Row],[ResolutionHours]]="","Pending",IF(Table1[[#This Row],[ResolutionHours]]&lt;=4,"0-4 Hours",IF(Table1[[#This Row],[ResolutionHours]]&lt;=8,"5-8 Hours",IF(Table1[[#This Row],[ResolutionHours]]&lt;=24,"9-24 Hours",IF(Table1[[#This Row],[ResolutionHours]]&lt;=48,"25-48 Hours","48+ Hours")))))</f>
        <v>9-24 Hours</v>
      </c>
      <c r="AB1885">
        <f>IF(Table1[[#This Row],[ResolutionHours]]="","",Table1[[#This Row],[ResolutionHours]]-Table1[[#This Row],[SLATargetHours]])</f>
        <v>-12.57</v>
      </c>
    </row>
    <row r="1886" spans="1:28" x14ac:dyDescent="0.25">
      <c r="A1886" t="s">
        <v>2246</v>
      </c>
      <c r="B1886" t="s">
        <v>2126</v>
      </c>
      <c r="C1886" s="1">
        <v>45747.952384259261</v>
      </c>
      <c r="D1886" t="s">
        <v>51</v>
      </c>
      <c r="E1886" t="s">
        <v>2127</v>
      </c>
      <c r="F1886" t="s">
        <v>38</v>
      </c>
      <c r="G1886" t="s">
        <v>2128</v>
      </c>
      <c r="H1886" t="s">
        <v>40</v>
      </c>
      <c r="I1886" t="s">
        <v>73</v>
      </c>
      <c r="J1886" t="s">
        <v>118</v>
      </c>
      <c r="K1886">
        <v>24</v>
      </c>
      <c r="L1886">
        <v>2.48</v>
      </c>
      <c r="M1886">
        <v>13.34</v>
      </c>
      <c r="N1886" s="1">
        <v>45748.508165381943</v>
      </c>
      <c r="O1886" t="s">
        <v>43</v>
      </c>
      <c r="P1886">
        <v>13.34</v>
      </c>
      <c r="Q1886" t="s">
        <v>66</v>
      </c>
      <c r="R1886" t="s">
        <v>114</v>
      </c>
      <c r="S1886" t="s">
        <v>96</v>
      </c>
      <c r="T1886" t="s">
        <v>121</v>
      </c>
      <c r="U1886" t="s">
        <v>49</v>
      </c>
      <c r="V1886" t="s">
        <v>49</v>
      </c>
      <c r="W1886" t="s">
        <v>43</v>
      </c>
      <c r="X1886">
        <f>YEAR(Table1[[#This Row],[BookingDate]])</f>
        <v>2025</v>
      </c>
      <c r="Y1886" t="str">
        <f>TEXT(Table1[[#This Row],[BookingDate]],"mmm")</f>
        <v>Mar</v>
      </c>
      <c r="Z1886" t="str">
        <f>TEXT(Table1[[#This Row],[BookingDate]],"mmm-yyy")</f>
        <v>Mar-2025</v>
      </c>
      <c r="AA1886" t="str">
        <f>IF(Table1[[#This Row],[ResolutionHours]]="","Pending",IF(Table1[[#This Row],[ResolutionHours]]&lt;=4,"0-4 Hours",IF(Table1[[#This Row],[ResolutionHours]]&lt;=8,"5-8 Hours",IF(Table1[[#This Row],[ResolutionHours]]&lt;=24,"9-24 Hours",IF(Table1[[#This Row],[ResolutionHours]]&lt;=48,"25-48 Hours","48+ Hours")))))</f>
        <v>9-24 Hours</v>
      </c>
      <c r="AB1886">
        <f>IF(Table1[[#This Row],[ResolutionHours]]="","",Table1[[#This Row],[ResolutionHours]]-Table1[[#This Row],[SLATargetHours]])</f>
        <v>-10.66</v>
      </c>
    </row>
    <row r="1887" spans="1:28" x14ac:dyDescent="0.25">
      <c r="A1887" t="s">
        <v>2829</v>
      </c>
      <c r="B1887" t="s">
        <v>2126</v>
      </c>
      <c r="C1887" s="1">
        <v>45748.101284722223</v>
      </c>
      <c r="D1887" t="s">
        <v>51</v>
      </c>
      <c r="E1887" t="s">
        <v>2138</v>
      </c>
      <c r="F1887" t="s">
        <v>53</v>
      </c>
      <c r="G1887" t="s">
        <v>2128</v>
      </c>
      <c r="H1887" t="s">
        <v>40</v>
      </c>
      <c r="I1887" t="s">
        <v>46</v>
      </c>
      <c r="J1887" t="s">
        <v>78</v>
      </c>
      <c r="K1887">
        <v>24</v>
      </c>
      <c r="L1887">
        <v>0.14000000000000001</v>
      </c>
      <c r="M1887">
        <v>7.93</v>
      </c>
      <c r="N1887" s="1">
        <v>45748.431678113433</v>
      </c>
      <c r="O1887" t="s">
        <v>43</v>
      </c>
      <c r="P1887">
        <v>7.93</v>
      </c>
      <c r="Q1887" t="s">
        <v>44</v>
      </c>
      <c r="R1887" t="s">
        <v>59</v>
      </c>
      <c r="S1887" t="s">
        <v>46</v>
      </c>
      <c r="T1887" t="s">
        <v>85</v>
      </c>
      <c r="U1887" t="s">
        <v>48</v>
      </c>
      <c r="V1887" t="s">
        <v>49</v>
      </c>
      <c r="W1887" t="s">
        <v>43</v>
      </c>
      <c r="X1887">
        <f>YEAR(Table1[[#This Row],[BookingDate]])</f>
        <v>2025</v>
      </c>
      <c r="Y1887" t="str">
        <f>TEXT(Table1[[#This Row],[BookingDate]],"mmm")</f>
        <v>Apr</v>
      </c>
      <c r="Z1887" t="str">
        <f>TEXT(Table1[[#This Row],[BookingDate]],"mmm-yyy")</f>
        <v>Apr-2025</v>
      </c>
      <c r="AA1887" t="str">
        <f>IF(Table1[[#This Row],[ResolutionHours]]="","Pending",IF(Table1[[#This Row],[ResolutionHours]]&lt;=4,"0-4 Hours",IF(Table1[[#This Row],[ResolutionHours]]&lt;=8,"5-8 Hours",IF(Table1[[#This Row],[ResolutionHours]]&lt;=24,"9-24 Hours",IF(Table1[[#This Row],[ResolutionHours]]&lt;=48,"25-48 Hours","48+ Hours")))))</f>
        <v>5-8 Hours</v>
      </c>
      <c r="AB1887">
        <f>IF(Table1[[#This Row],[ResolutionHours]]="","",Table1[[#This Row],[ResolutionHours]]-Table1[[#This Row],[SLATargetHours]])</f>
        <v>-16.07</v>
      </c>
    </row>
    <row r="1888" spans="1:28" x14ac:dyDescent="0.25">
      <c r="A1888" t="s">
        <v>2343</v>
      </c>
      <c r="B1888" t="s">
        <v>2126</v>
      </c>
      <c r="C1888" s="1">
        <v>45748.312708333331</v>
      </c>
      <c r="D1888" t="s">
        <v>36</v>
      </c>
      <c r="E1888" t="s">
        <v>2127</v>
      </c>
      <c r="F1888" t="s">
        <v>72</v>
      </c>
      <c r="G1888" t="s">
        <v>2128</v>
      </c>
      <c r="H1888" t="s">
        <v>40</v>
      </c>
      <c r="I1888" t="s">
        <v>82</v>
      </c>
      <c r="J1888" t="s">
        <v>165</v>
      </c>
      <c r="K1888">
        <v>48</v>
      </c>
      <c r="L1888">
        <v>6.45</v>
      </c>
      <c r="M1888">
        <v>44.65</v>
      </c>
      <c r="N1888" s="1">
        <v>45750.173292557869</v>
      </c>
      <c r="O1888" t="s">
        <v>43</v>
      </c>
      <c r="P1888">
        <v>44.65</v>
      </c>
      <c r="Q1888" t="s">
        <v>66</v>
      </c>
      <c r="R1888" t="s">
        <v>92</v>
      </c>
      <c r="S1888" t="s">
        <v>96</v>
      </c>
      <c r="T1888" t="s">
        <v>75</v>
      </c>
      <c r="U1888" t="s">
        <v>49</v>
      </c>
      <c r="V1888" t="s">
        <v>49</v>
      </c>
      <c r="W1888" t="s">
        <v>43</v>
      </c>
      <c r="X1888">
        <f>YEAR(Table1[[#This Row],[BookingDate]])</f>
        <v>2025</v>
      </c>
      <c r="Y1888" t="str">
        <f>TEXT(Table1[[#This Row],[BookingDate]],"mmm")</f>
        <v>Apr</v>
      </c>
      <c r="Z1888" t="str">
        <f>TEXT(Table1[[#This Row],[BookingDate]],"mmm-yyy")</f>
        <v>Apr-2025</v>
      </c>
      <c r="AA1888" t="str">
        <f>IF(Table1[[#This Row],[ResolutionHours]]="","Pending",IF(Table1[[#This Row],[ResolutionHours]]&lt;=4,"0-4 Hours",IF(Table1[[#This Row],[ResolutionHours]]&lt;=8,"5-8 Hours",IF(Table1[[#This Row],[ResolutionHours]]&lt;=24,"9-24 Hours",IF(Table1[[#This Row],[ResolutionHours]]&lt;=48,"25-48 Hours","48+ Hours")))))</f>
        <v>25-48 Hours</v>
      </c>
      <c r="AB1888">
        <f>IF(Table1[[#This Row],[ResolutionHours]]="","",Table1[[#This Row],[ResolutionHours]]-Table1[[#This Row],[SLATargetHours]])</f>
        <v>-3.3500000000000014</v>
      </c>
    </row>
    <row r="1889" spans="1:28" x14ac:dyDescent="0.25">
      <c r="A1889" t="s">
        <v>1844</v>
      </c>
      <c r="B1889" t="s">
        <v>1116</v>
      </c>
      <c r="C1889" s="1">
        <v>45748.748935185176</v>
      </c>
      <c r="D1889" t="s">
        <v>104</v>
      </c>
      <c r="E1889" t="s">
        <v>1126</v>
      </c>
      <c r="F1889" t="s">
        <v>126</v>
      </c>
      <c r="G1889" t="s">
        <v>1118</v>
      </c>
      <c r="H1889" t="s">
        <v>40</v>
      </c>
      <c r="I1889" t="s">
        <v>41</v>
      </c>
      <c r="J1889" t="s">
        <v>134</v>
      </c>
      <c r="K1889">
        <v>8</v>
      </c>
      <c r="L1889">
        <v>0.83</v>
      </c>
      <c r="M1889">
        <v>11.95</v>
      </c>
      <c r="N1889" s="1">
        <v>45749.246841828703</v>
      </c>
      <c r="O1889" t="s">
        <v>128</v>
      </c>
      <c r="P1889">
        <v>11.95</v>
      </c>
      <c r="Q1889" t="s">
        <v>58</v>
      </c>
      <c r="R1889" t="s">
        <v>114</v>
      </c>
      <c r="S1889" t="s">
        <v>96</v>
      </c>
      <c r="T1889" t="s">
        <v>75</v>
      </c>
      <c r="U1889" t="s">
        <v>49</v>
      </c>
      <c r="V1889" t="s">
        <v>49</v>
      </c>
      <c r="W1889" t="s">
        <v>128</v>
      </c>
      <c r="X1889">
        <f>YEAR(Table1[[#This Row],[BookingDate]])</f>
        <v>2025</v>
      </c>
      <c r="Y1889" t="str">
        <f>TEXT(Table1[[#This Row],[BookingDate]],"mmm")</f>
        <v>Apr</v>
      </c>
      <c r="Z1889" t="str">
        <f>TEXT(Table1[[#This Row],[BookingDate]],"mmm-yyy")</f>
        <v>Apr-2025</v>
      </c>
      <c r="AA1889" t="str">
        <f>IF(Table1[[#This Row],[ResolutionHours]]="","Pending",IF(Table1[[#This Row],[ResolutionHours]]&lt;=4,"0-4 Hours",IF(Table1[[#This Row],[ResolutionHours]]&lt;=8,"5-8 Hours",IF(Table1[[#This Row],[ResolutionHours]]&lt;=24,"9-24 Hours",IF(Table1[[#This Row],[ResolutionHours]]&lt;=48,"25-48 Hours","48+ Hours")))))</f>
        <v>9-24 Hours</v>
      </c>
      <c r="AB1889">
        <f>IF(Table1[[#This Row],[ResolutionHours]]="","",Table1[[#This Row],[ResolutionHours]]-Table1[[#This Row],[SLATargetHours]])</f>
        <v>3.9499999999999993</v>
      </c>
    </row>
    <row r="1890" spans="1:28" x14ac:dyDescent="0.25">
      <c r="A1890" t="s">
        <v>1110</v>
      </c>
      <c r="B1890" t="s">
        <v>35</v>
      </c>
      <c r="C1890" s="1">
        <v>45749.615115740737</v>
      </c>
      <c r="D1890" t="s">
        <v>36</v>
      </c>
      <c r="E1890" t="s">
        <v>102</v>
      </c>
      <c r="F1890" t="s">
        <v>130</v>
      </c>
      <c r="G1890" t="s">
        <v>39</v>
      </c>
      <c r="H1890" t="s">
        <v>40</v>
      </c>
      <c r="I1890" t="s">
        <v>82</v>
      </c>
      <c r="J1890" t="s">
        <v>74</v>
      </c>
      <c r="K1890">
        <v>48</v>
      </c>
      <c r="L1890">
        <v>4.7699999999999996</v>
      </c>
      <c r="M1890">
        <v>106.78</v>
      </c>
      <c r="N1890" s="1">
        <v>45754.064372280103</v>
      </c>
      <c r="O1890" t="s">
        <v>128</v>
      </c>
      <c r="P1890">
        <v>106.78</v>
      </c>
      <c r="Q1890" t="s">
        <v>58</v>
      </c>
      <c r="R1890" t="s">
        <v>114</v>
      </c>
      <c r="S1890" t="s">
        <v>46</v>
      </c>
      <c r="T1890" t="s">
        <v>97</v>
      </c>
      <c r="U1890" t="s">
        <v>49</v>
      </c>
      <c r="V1890" t="s">
        <v>49</v>
      </c>
      <c r="W1890" t="s">
        <v>128</v>
      </c>
      <c r="X1890">
        <f>YEAR(Table1[[#This Row],[BookingDate]])</f>
        <v>2025</v>
      </c>
      <c r="Y1890" t="str">
        <f>TEXT(Table1[[#This Row],[BookingDate]],"mmm")</f>
        <v>Apr</v>
      </c>
      <c r="Z1890" t="str">
        <f>TEXT(Table1[[#This Row],[BookingDate]],"mmm-yyy")</f>
        <v>Apr-2025</v>
      </c>
      <c r="AA1890" t="str">
        <f>IF(Table1[[#This Row],[ResolutionHours]]="","Pending",IF(Table1[[#This Row],[ResolutionHours]]&lt;=4,"0-4 Hours",IF(Table1[[#This Row],[ResolutionHours]]&lt;=8,"5-8 Hours",IF(Table1[[#This Row],[ResolutionHours]]&lt;=24,"9-24 Hours",IF(Table1[[#This Row],[ResolutionHours]]&lt;=48,"25-48 Hours","48+ Hours")))))</f>
        <v>48+ Hours</v>
      </c>
      <c r="AB1890">
        <f>IF(Table1[[#This Row],[ResolutionHours]]="","",Table1[[#This Row],[ResolutionHours]]-Table1[[#This Row],[SLATargetHours]])</f>
        <v>58.78</v>
      </c>
    </row>
    <row r="1891" spans="1:28" x14ac:dyDescent="0.25">
      <c r="A1891" t="s">
        <v>1613</v>
      </c>
      <c r="B1891" t="s">
        <v>1116</v>
      </c>
      <c r="C1891" s="1">
        <v>45749.67728009259</v>
      </c>
      <c r="D1891" t="s">
        <v>36</v>
      </c>
      <c r="E1891" t="s">
        <v>1126</v>
      </c>
      <c r="F1891" t="s">
        <v>72</v>
      </c>
      <c r="G1891" t="s">
        <v>1118</v>
      </c>
      <c r="H1891" t="s">
        <v>40</v>
      </c>
      <c r="I1891" t="s">
        <v>46</v>
      </c>
      <c r="J1891" t="s">
        <v>65</v>
      </c>
      <c r="K1891">
        <v>48</v>
      </c>
      <c r="L1891">
        <v>3.73</v>
      </c>
      <c r="M1891">
        <v>21.46</v>
      </c>
      <c r="N1891" s="1">
        <v>45750.57153898148</v>
      </c>
      <c r="O1891" t="s">
        <v>43</v>
      </c>
      <c r="P1891">
        <v>21.46</v>
      </c>
      <c r="Q1891" t="s">
        <v>44</v>
      </c>
      <c r="R1891" t="s">
        <v>67</v>
      </c>
      <c r="S1891" t="s">
        <v>96</v>
      </c>
      <c r="T1891" t="s">
        <v>69</v>
      </c>
      <c r="U1891" t="s">
        <v>49</v>
      </c>
      <c r="V1891" t="s">
        <v>49</v>
      </c>
      <c r="W1891" t="s">
        <v>43</v>
      </c>
      <c r="X1891">
        <f>YEAR(Table1[[#This Row],[BookingDate]])</f>
        <v>2025</v>
      </c>
      <c r="Y1891" t="str">
        <f>TEXT(Table1[[#This Row],[BookingDate]],"mmm")</f>
        <v>Apr</v>
      </c>
      <c r="Z1891" t="str">
        <f>TEXT(Table1[[#This Row],[BookingDate]],"mmm-yyy")</f>
        <v>Apr-2025</v>
      </c>
      <c r="AA1891" t="str">
        <f>IF(Table1[[#This Row],[ResolutionHours]]="","Pending",IF(Table1[[#This Row],[ResolutionHours]]&lt;=4,"0-4 Hours",IF(Table1[[#This Row],[ResolutionHours]]&lt;=8,"5-8 Hours",IF(Table1[[#This Row],[ResolutionHours]]&lt;=24,"9-24 Hours",IF(Table1[[#This Row],[ResolutionHours]]&lt;=48,"25-48 Hours","48+ Hours")))))</f>
        <v>9-24 Hours</v>
      </c>
      <c r="AB1891">
        <f>IF(Table1[[#This Row],[ResolutionHours]]="","",Table1[[#This Row],[ResolutionHours]]-Table1[[#This Row],[SLATargetHours]])</f>
        <v>-26.54</v>
      </c>
    </row>
    <row r="1892" spans="1:28" x14ac:dyDescent="0.25">
      <c r="A1892" t="s">
        <v>1541</v>
      </c>
      <c r="B1892" t="s">
        <v>1116</v>
      </c>
      <c r="C1892" s="1">
        <v>45750.559155092589</v>
      </c>
      <c r="D1892" t="s">
        <v>51</v>
      </c>
      <c r="E1892" t="s">
        <v>1134</v>
      </c>
      <c r="F1892" t="s">
        <v>53</v>
      </c>
      <c r="G1892" t="s">
        <v>1118</v>
      </c>
      <c r="H1892" t="s">
        <v>54</v>
      </c>
      <c r="I1892" t="s">
        <v>73</v>
      </c>
      <c r="J1892" t="s">
        <v>132</v>
      </c>
      <c r="K1892">
        <v>24</v>
      </c>
      <c r="L1892">
        <v>2.44</v>
      </c>
      <c r="N1892" s="1"/>
      <c r="O1892" t="s">
        <v>57</v>
      </c>
      <c r="P1892">
        <v>6514.58</v>
      </c>
      <c r="Q1892" t="s">
        <v>58</v>
      </c>
      <c r="R1892" t="s">
        <v>114</v>
      </c>
      <c r="S1892" t="s">
        <v>46</v>
      </c>
      <c r="T1892" t="s">
        <v>115</v>
      </c>
      <c r="U1892" t="s">
        <v>49</v>
      </c>
      <c r="V1892" t="s">
        <v>49</v>
      </c>
      <c r="W1892" t="s">
        <v>57</v>
      </c>
      <c r="X1892">
        <f>YEAR(Table1[[#This Row],[BookingDate]])</f>
        <v>2025</v>
      </c>
      <c r="Y1892" t="str">
        <f>TEXT(Table1[[#This Row],[BookingDate]],"mmm")</f>
        <v>Apr</v>
      </c>
      <c r="Z1892" t="str">
        <f>TEXT(Table1[[#This Row],[BookingDate]],"mmm-yyy")</f>
        <v>Apr-2025</v>
      </c>
      <c r="AA1892" t="str">
        <f>IF(Table1[[#This Row],[ResolutionHours]]="","Pending",IF(Table1[[#This Row],[ResolutionHours]]&lt;=4,"0-4 Hours",IF(Table1[[#This Row],[ResolutionHours]]&lt;=8,"5-8 Hours",IF(Table1[[#This Row],[ResolutionHours]]&lt;=24,"9-24 Hours",IF(Table1[[#This Row],[ResolutionHours]]&lt;=48,"25-48 Hours","48+ Hours")))))</f>
        <v>Pending</v>
      </c>
      <c r="AB1892" t="str">
        <f>IF(Table1[[#This Row],[ResolutionHours]]="","",Table1[[#This Row],[ResolutionHours]]-Table1[[#This Row],[SLATargetHours]])</f>
        <v/>
      </c>
    </row>
    <row r="1893" spans="1:28" x14ac:dyDescent="0.25">
      <c r="A1893" t="s">
        <v>354</v>
      </c>
      <c r="B1893" t="s">
        <v>35</v>
      </c>
      <c r="C1893" s="1">
        <v>45750.562754629631</v>
      </c>
      <c r="D1893" t="s">
        <v>87</v>
      </c>
      <c r="E1893" t="s">
        <v>102</v>
      </c>
      <c r="F1893" t="s">
        <v>72</v>
      </c>
      <c r="G1893" t="s">
        <v>39</v>
      </c>
      <c r="H1893" t="s">
        <v>40</v>
      </c>
      <c r="I1893" t="s">
        <v>64</v>
      </c>
      <c r="J1893" t="s">
        <v>42</v>
      </c>
      <c r="K1893">
        <v>72</v>
      </c>
      <c r="L1893">
        <v>8.25</v>
      </c>
      <c r="M1893">
        <v>32.11</v>
      </c>
      <c r="N1893" s="1">
        <v>45751.900799513889</v>
      </c>
      <c r="O1893" t="s">
        <v>43</v>
      </c>
      <c r="P1893">
        <v>32.11</v>
      </c>
      <c r="Q1893" t="s">
        <v>66</v>
      </c>
      <c r="R1893" t="s">
        <v>114</v>
      </c>
      <c r="S1893" t="s">
        <v>79</v>
      </c>
      <c r="T1893" t="s">
        <v>75</v>
      </c>
      <c r="U1893" t="s">
        <v>48</v>
      </c>
      <c r="V1893" t="s">
        <v>49</v>
      </c>
      <c r="W1893" t="s">
        <v>43</v>
      </c>
      <c r="X1893">
        <f>YEAR(Table1[[#This Row],[BookingDate]])</f>
        <v>2025</v>
      </c>
      <c r="Y1893" t="str">
        <f>TEXT(Table1[[#This Row],[BookingDate]],"mmm")</f>
        <v>Apr</v>
      </c>
      <c r="Z1893" t="str">
        <f>TEXT(Table1[[#This Row],[BookingDate]],"mmm-yyy")</f>
        <v>Apr-2025</v>
      </c>
      <c r="AA1893" t="str">
        <f>IF(Table1[[#This Row],[ResolutionHours]]="","Pending",IF(Table1[[#This Row],[ResolutionHours]]&lt;=4,"0-4 Hours",IF(Table1[[#This Row],[ResolutionHours]]&lt;=8,"5-8 Hours",IF(Table1[[#This Row],[ResolutionHours]]&lt;=24,"9-24 Hours",IF(Table1[[#This Row],[ResolutionHours]]&lt;=48,"25-48 Hours","48+ Hours")))))</f>
        <v>25-48 Hours</v>
      </c>
      <c r="AB1893">
        <f>IF(Table1[[#This Row],[ResolutionHours]]="","",Table1[[#This Row],[ResolutionHours]]-Table1[[#This Row],[SLATargetHours]])</f>
        <v>-39.89</v>
      </c>
    </row>
    <row r="1894" spans="1:28" x14ac:dyDescent="0.25">
      <c r="A1894" t="s">
        <v>2032</v>
      </c>
      <c r="B1894" t="s">
        <v>1116</v>
      </c>
      <c r="C1894" s="1">
        <v>45750.833657407413</v>
      </c>
      <c r="D1894" t="s">
        <v>36</v>
      </c>
      <c r="E1894" t="s">
        <v>1140</v>
      </c>
      <c r="F1894" t="s">
        <v>72</v>
      </c>
      <c r="G1894" t="s">
        <v>1118</v>
      </c>
      <c r="H1894" t="s">
        <v>40</v>
      </c>
      <c r="I1894" t="s">
        <v>46</v>
      </c>
      <c r="J1894" t="s">
        <v>110</v>
      </c>
      <c r="K1894">
        <v>48</v>
      </c>
      <c r="L1894">
        <v>5.95</v>
      </c>
      <c r="M1894">
        <v>30.87</v>
      </c>
      <c r="N1894" s="1">
        <v>45752.120109050928</v>
      </c>
      <c r="O1894" t="s">
        <v>43</v>
      </c>
      <c r="P1894">
        <v>30.87</v>
      </c>
      <c r="Q1894" t="s">
        <v>66</v>
      </c>
      <c r="R1894" t="s">
        <v>67</v>
      </c>
      <c r="S1894" t="s">
        <v>46</v>
      </c>
      <c r="T1894" t="s">
        <v>85</v>
      </c>
      <c r="U1894" t="s">
        <v>49</v>
      </c>
      <c r="V1894" t="s">
        <v>49</v>
      </c>
      <c r="W1894" t="s">
        <v>43</v>
      </c>
      <c r="X1894">
        <f>YEAR(Table1[[#This Row],[BookingDate]])</f>
        <v>2025</v>
      </c>
      <c r="Y1894" t="str">
        <f>TEXT(Table1[[#This Row],[BookingDate]],"mmm")</f>
        <v>Apr</v>
      </c>
      <c r="Z1894" t="str">
        <f>TEXT(Table1[[#This Row],[BookingDate]],"mmm-yyy")</f>
        <v>Apr-2025</v>
      </c>
      <c r="AA1894" t="str">
        <f>IF(Table1[[#This Row],[ResolutionHours]]="","Pending",IF(Table1[[#This Row],[ResolutionHours]]&lt;=4,"0-4 Hours",IF(Table1[[#This Row],[ResolutionHours]]&lt;=8,"5-8 Hours",IF(Table1[[#This Row],[ResolutionHours]]&lt;=24,"9-24 Hours",IF(Table1[[#This Row],[ResolutionHours]]&lt;=48,"25-48 Hours","48+ Hours")))))</f>
        <v>25-48 Hours</v>
      </c>
      <c r="AB1894">
        <f>IF(Table1[[#This Row],[ResolutionHours]]="","",Table1[[#This Row],[ResolutionHours]]-Table1[[#This Row],[SLATargetHours]])</f>
        <v>-17.13</v>
      </c>
    </row>
    <row r="1895" spans="1:28" x14ac:dyDescent="0.25">
      <c r="A1895" t="s">
        <v>713</v>
      </c>
      <c r="B1895" t="s">
        <v>35</v>
      </c>
      <c r="C1895" s="1">
        <v>45750.935983796298</v>
      </c>
      <c r="D1895" t="s">
        <v>36</v>
      </c>
      <c r="E1895" t="s">
        <v>102</v>
      </c>
      <c r="F1895" t="s">
        <v>130</v>
      </c>
      <c r="G1895" t="s">
        <v>39</v>
      </c>
      <c r="H1895" t="s">
        <v>109</v>
      </c>
      <c r="I1895" t="s">
        <v>55</v>
      </c>
      <c r="J1895" t="s">
        <v>157</v>
      </c>
      <c r="K1895">
        <v>48</v>
      </c>
      <c r="L1895">
        <v>4.59</v>
      </c>
      <c r="M1895">
        <v>39.31</v>
      </c>
      <c r="N1895" s="1">
        <v>45752.573822604158</v>
      </c>
      <c r="O1895" t="s">
        <v>43</v>
      </c>
      <c r="P1895">
        <v>39.31</v>
      </c>
      <c r="Q1895" t="s">
        <v>44</v>
      </c>
      <c r="R1895" t="s">
        <v>67</v>
      </c>
      <c r="S1895" t="s">
        <v>79</v>
      </c>
      <c r="T1895" t="s">
        <v>121</v>
      </c>
      <c r="U1895" t="s">
        <v>48</v>
      </c>
      <c r="V1895" t="s">
        <v>49</v>
      </c>
      <c r="W1895" t="s">
        <v>43</v>
      </c>
      <c r="X1895">
        <f>YEAR(Table1[[#This Row],[BookingDate]])</f>
        <v>2025</v>
      </c>
      <c r="Y1895" t="str">
        <f>TEXT(Table1[[#This Row],[BookingDate]],"mmm")</f>
        <v>Apr</v>
      </c>
      <c r="Z1895" t="str">
        <f>TEXT(Table1[[#This Row],[BookingDate]],"mmm-yyy")</f>
        <v>Apr-2025</v>
      </c>
      <c r="AA1895" t="str">
        <f>IF(Table1[[#This Row],[ResolutionHours]]="","Pending",IF(Table1[[#This Row],[ResolutionHours]]&lt;=4,"0-4 Hours",IF(Table1[[#This Row],[ResolutionHours]]&lt;=8,"5-8 Hours",IF(Table1[[#This Row],[ResolutionHours]]&lt;=24,"9-24 Hours",IF(Table1[[#This Row],[ResolutionHours]]&lt;=48,"25-48 Hours","48+ Hours")))))</f>
        <v>25-48 Hours</v>
      </c>
      <c r="AB1895">
        <f>IF(Table1[[#This Row],[ResolutionHours]]="","",Table1[[#This Row],[ResolutionHours]]-Table1[[#This Row],[SLATargetHours]])</f>
        <v>-8.6899999999999977</v>
      </c>
    </row>
    <row r="1896" spans="1:28" x14ac:dyDescent="0.25">
      <c r="A1896" t="s">
        <v>1160</v>
      </c>
      <c r="B1896" t="s">
        <v>1116</v>
      </c>
      <c r="C1896" s="1">
        <v>45751.478206018517</v>
      </c>
      <c r="D1896" t="s">
        <v>36</v>
      </c>
      <c r="E1896" t="s">
        <v>1140</v>
      </c>
      <c r="F1896" t="s">
        <v>95</v>
      </c>
      <c r="G1896" t="s">
        <v>1118</v>
      </c>
      <c r="H1896" t="s">
        <v>136</v>
      </c>
      <c r="I1896" t="s">
        <v>82</v>
      </c>
      <c r="J1896" t="s">
        <v>83</v>
      </c>
      <c r="K1896">
        <v>48</v>
      </c>
      <c r="L1896">
        <v>3.38</v>
      </c>
      <c r="N1896" s="1"/>
      <c r="O1896" t="s">
        <v>57</v>
      </c>
      <c r="P1896">
        <v>6492.52</v>
      </c>
      <c r="Q1896" t="s">
        <v>66</v>
      </c>
      <c r="R1896" t="s">
        <v>67</v>
      </c>
      <c r="S1896" t="s">
        <v>68</v>
      </c>
      <c r="T1896" t="s">
        <v>85</v>
      </c>
      <c r="U1896" t="s">
        <v>49</v>
      </c>
      <c r="V1896" t="s">
        <v>49</v>
      </c>
      <c r="W1896" t="s">
        <v>57</v>
      </c>
      <c r="X1896">
        <f>YEAR(Table1[[#This Row],[BookingDate]])</f>
        <v>2025</v>
      </c>
      <c r="Y1896" t="str">
        <f>TEXT(Table1[[#This Row],[BookingDate]],"mmm")</f>
        <v>Apr</v>
      </c>
      <c r="Z1896" t="str">
        <f>TEXT(Table1[[#This Row],[BookingDate]],"mmm-yyy")</f>
        <v>Apr-2025</v>
      </c>
      <c r="AA1896" t="str">
        <f>IF(Table1[[#This Row],[ResolutionHours]]="","Pending",IF(Table1[[#This Row],[ResolutionHours]]&lt;=4,"0-4 Hours",IF(Table1[[#This Row],[ResolutionHours]]&lt;=8,"5-8 Hours",IF(Table1[[#This Row],[ResolutionHours]]&lt;=24,"9-24 Hours",IF(Table1[[#This Row],[ResolutionHours]]&lt;=48,"25-48 Hours","48+ Hours")))))</f>
        <v>Pending</v>
      </c>
      <c r="AB1896" t="str">
        <f>IF(Table1[[#This Row],[ResolutionHours]]="","",Table1[[#This Row],[ResolutionHours]]-Table1[[#This Row],[SLATargetHours]])</f>
        <v/>
      </c>
    </row>
    <row r="1897" spans="1:28" x14ac:dyDescent="0.25">
      <c r="A1897" t="s">
        <v>1869</v>
      </c>
      <c r="B1897" t="s">
        <v>1116</v>
      </c>
      <c r="C1897" s="1">
        <v>45751.488194444442</v>
      </c>
      <c r="D1897" t="s">
        <v>36</v>
      </c>
      <c r="E1897" t="s">
        <v>1120</v>
      </c>
      <c r="F1897" t="s">
        <v>126</v>
      </c>
      <c r="G1897" t="s">
        <v>1118</v>
      </c>
      <c r="H1897" t="s">
        <v>54</v>
      </c>
      <c r="I1897" t="s">
        <v>46</v>
      </c>
      <c r="J1897" t="s">
        <v>78</v>
      </c>
      <c r="K1897">
        <v>48</v>
      </c>
      <c r="L1897">
        <v>2.41</v>
      </c>
      <c r="N1897" s="1"/>
      <c r="O1897" t="s">
        <v>57</v>
      </c>
      <c r="P1897">
        <v>6492.28</v>
      </c>
      <c r="Q1897" t="s">
        <v>66</v>
      </c>
      <c r="R1897" t="s">
        <v>59</v>
      </c>
      <c r="S1897" t="s">
        <v>79</v>
      </c>
      <c r="T1897" t="s">
        <v>75</v>
      </c>
      <c r="U1897" t="s">
        <v>49</v>
      </c>
      <c r="V1897" t="s">
        <v>49</v>
      </c>
      <c r="W1897" t="s">
        <v>57</v>
      </c>
      <c r="X1897">
        <f>YEAR(Table1[[#This Row],[BookingDate]])</f>
        <v>2025</v>
      </c>
      <c r="Y1897" t="str">
        <f>TEXT(Table1[[#This Row],[BookingDate]],"mmm")</f>
        <v>Apr</v>
      </c>
      <c r="Z1897" t="str">
        <f>TEXT(Table1[[#This Row],[BookingDate]],"mmm-yyy")</f>
        <v>Apr-2025</v>
      </c>
      <c r="AA1897" t="str">
        <f>IF(Table1[[#This Row],[ResolutionHours]]="","Pending",IF(Table1[[#This Row],[ResolutionHours]]&lt;=4,"0-4 Hours",IF(Table1[[#This Row],[ResolutionHours]]&lt;=8,"5-8 Hours",IF(Table1[[#This Row],[ResolutionHours]]&lt;=24,"9-24 Hours",IF(Table1[[#This Row],[ResolutionHours]]&lt;=48,"25-48 Hours","48+ Hours")))))</f>
        <v>Pending</v>
      </c>
      <c r="AB1897" t="str">
        <f>IF(Table1[[#This Row],[ResolutionHours]]="","",Table1[[#This Row],[ResolutionHours]]-Table1[[#This Row],[SLATargetHours]])</f>
        <v/>
      </c>
    </row>
    <row r="1898" spans="1:28" x14ac:dyDescent="0.25">
      <c r="A1898" t="s">
        <v>359</v>
      </c>
      <c r="B1898" t="s">
        <v>35</v>
      </c>
      <c r="C1898" s="1">
        <v>45751.61278935185</v>
      </c>
      <c r="D1898" t="s">
        <v>104</v>
      </c>
      <c r="E1898" t="s">
        <v>123</v>
      </c>
      <c r="F1898" t="s">
        <v>90</v>
      </c>
      <c r="G1898" t="s">
        <v>39</v>
      </c>
      <c r="H1898" t="s">
        <v>136</v>
      </c>
      <c r="I1898" t="s">
        <v>64</v>
      </c>
      <c r="J1898" t="s">
        <v>120</v>
      </c>
      <c r="K1898">
        <v>8</v>
      </c>
      <c r="L1898">
        <v>0.19</v>
      </c>
      <c r="N1898" s="1"/>
      <c r="O1898" t="s">
        <v>57</v>
      </c>
      <c r="P1898">
        <v>6489.29</v>
      </c>
      <c r="Q1898" t="s">
        <v>58</v>
      </c>
      <c r="R1898" t="s">
        <v>114</v>
      </c>
      <c r="S1898" t="s">
        <v>68</v>
      </c>
      <c r="T1898" t="s">
        <v>115</v>
      </c>
      <c r="U1898" t="s">
        <v>49</v>
      </c>
      <c r="V1898" t="s">
        <v>49</v>
      </c>
      <c r="W1898" t="s">
        <v>57</v>
      </c>
      <c r="X1898">
        <f>YEAR(Table1[[#This Row],[BookingDate]])</f>
        <v>2025</v>
      </c>
      <c r="Y1898" t="str">
        <f>TEXT(Table1[[#This Row],[BookingDate]],"mmm")</f>
        <v>Apr</v>
      </c>
      <c r="Z1898" t="str">
        <f>TEXT(Table1[[#This Row],[BookingDate]],"mmm-yyy")</f>
        <v>Apr-2025</v>
      </c>
      <c r="AA1898" t="str">
        <f>IF(Table1[[#This Row],[ResolutionHours]]="","Pending",IF(Table1[[#This Row],[ResolutionHours]]&lt;=4,"0-4 Hours",IF(Table1[[#This Row],[ResolutionHours]]&lt;=8,"5-8 Hours",IF(Table1[[#This Row],[ResolutionHours]]&lt;=24,"9-24 Hours",IF(Table1[[#This Row],[ResolutionHours]]&lt;=48,"25-48 Hours","48+ Hours")))))</f>
        <v>Pending</v>
      </c>
      <c r="AB1898" t="str">
        <f>IF(Table1[[#This Row],[ResolutionHours]]="","",Table1[[#This Row],[ResolutionHours]]-Table1[[#This Row],[SLATargetHours]])</f>
        <v/>
      </c>
    </row>
    <row r="1899" spans="1:28" x14ac:dyDescent="0.25">
      <c r="A1899" t="s">
        <v>1200</v>
      </c>
      <c r="B1899" t="s">
        <v>1116</v>
      </c>
      <c r="C1899" s="1">
        <v>45751.844004629631</v>
      </c>
      <c r="D1899" t="s">
        <v>87</v>
      </c>
      <c r="E1899" t="s">
        <v>1140</v>
      </c>
      <c r="F1899" t="s">
        <v>130</v>
      </c>
      <c r="G1899" t="s">
        <v>1118</v>
      </c>
      <c r="H1899" t="s">
        <v>40</v>
      </c>
      <c r="I1899" t="s">
        <v>41</v>
      </c>
      <c r="J1899" t="s">
        <v>113</v>
      </c>
      <c r="K1899">
        <v>72</v>
      </c>
      <c r="L1899">
        <v>4.3600000000000003</v>
      </c>
      <c r="M1899">
        <v>32.020000000000003</v>
      </c>
      <c r="N1899" s="1">
        <v>45753.178187418976</v>
      </c>
      <c r="O1899" t="s">
        <v>43</v>
      </c>
      <c r="P1899">
        <v>32.020000000000003</v>
      </c>
      <c r="Q1899" t="s">
        <v>44</v>
      </c>
      <c r="R1899" t="s">
        <v>59</v>
      </c>
      <c r="S1899" t="s">
        <v>46</v>
      </c>
      <c r="T1899" t="s">
        <v>85</v>
      </c>
      <c r="U1899" t="s">
        <v>49</v>
      </c>
      <c r="V1899" t="s">
        <v>49</v>
      </c>
      <c r="W1899" t="s">
        <v>43</v>
      </c>
      <c r="X1899">
        <f>YEAR(Table1[[#This Row],[BookingDate]])</f>
        <v>2025</v>
      </c>
      <c r="Y1899" t="str">
        <f>TEXT(Table1[[#This Row],[BookingDate]],"mmm")</f>
        <v>Apr</v>
      </c>
      <c r="Z1899" t="str">
        <f>TEXT(Table1[[#This Row],[BookingDate]],"mmm-yyy")</f>
        <v>Apr-2025</v>
      </c>
      <c r="AA1899" t="str">
        <f>IF(Table1[[#This Row],[ResolutionHours]]="","Pending",IF(Table1[[#This Row],[ResolutionHours]]&lt;=4,"0-4 Hours",IF(Table1[[#This Row],[ResolutionHours]]&lt;=8,"5-8 Hours",IF(Table1[[#This Row],[ResolutionHours]]&lt;=24,"9-24 Hours",IF(Table1[[#This Row],[ResolutionHours]]&lt;=48,"25-48 Hours","48+ Hours")))))</f>
        <v>25-48 Hours</v>
      </c>
      <c r="AB1899">
        <f>IF(Table1[[#This Row],[ResolutionHours]]="","",Table1[[#This Row],[ResolutionHours]]-Table1[[#This Row],[SLATargetHours]])</f>
        <v>-39.979999999999997</v>
      </c>
    </row>
    <row r="1900" spans="1:28" x14ac:dyDescent="0.25">
      <c r="A1900" t="s">
        <v>2238</v>
      </c>
      <c r="B1900" t="s">
        <v>2126</v>
      </c>
      <c r="C1900" s="1">
        <v>45751.901423611111</v>
      </c>
      <c r="D1900" t="s">
        <v>87</v>
      </c>
      <c r="E1900" t="s">
        <v>2130</v>
      </c>
      <c r="F1900" t="s">
        <v>72</v>
      </c>
      <c r="G1900" t="s">
        <v>2128</v>
      </c>
      <c r="H1900" t="s">
        <v>109</v>
      </c>
      <c r="I1900" t="s">
        <v>82</v>
      </c>
      <c r="J1900" t="s">
        <v>118</v>
      </c>
      <c r="K1900">
        <v>72</v>
      </c>
      <c r="L1900">
        <v>8.6300000000000008</v>
      </c>
      <c r="M1900">
        <v>29.39</v>
      </c>
      <c r="N1900" s="1">
        <v>45753.126155104168</v>
      </c>
      <c r="O1900" t="s">
        <v>43</v>
      </c>
      <c r="P1900">
        <v>29.39</v>
      </c>
      <c r="Q1900" t="s">
        <v>66</v>
      </c>
      <c r="R1900" t="s">
        <v>114</v>
      </c>
      <c r="S1900" t="s">
        <v>60</v>
      </c>
      <c r="T1900" t="s">
        <v>100</v>
      </c>
      <c r="U1900" t="s">
        <v>49</v>
      </c>
      <c r="V1900" t="s">
        <v>49</v>
      </c>
      <c r="W1900" t="s">
        <v>43</v>
      </c>
      <c r="X1900">
        <f>YEAR(Table1[[#This Row],[BookingDate]])</f>
        <v>2025</v>
      </c>
      <c r="Y1900" t="str">
        <f>TEXT(Table1[[#This Row],[BookingDate]],"mmm")</f>
        <v>Apr</v>
      </c>
      <c r="Z1900" t="str">
        <f>TEXT(Table1[[#This Row],[BookingDate]],"mmm-yyy")</f>
        <v>Apr-2025</v>
      </c>
      <c r="AA1900" t="str">
        <f>IF(Table1[[#This Row],[ResolutionHours]]="","Pending",IF(Table1[[#This Row],[ResolutionHours]]&lt;=4,"0-4 Hours",IF(Table1[[#This Row],[ResolutionHours]]&lt;=8,"5-8 Hours",IF(Table1[[#This Row],[ResolutionHours]]&lt;=24,"9-24 Hours",IF(Table1[[#This Row],[ResolutionHours]]&lt;=48,"25-48 Hours","48+ Hours")))))</f>
        <v>25-48 Hours</v>
      </c>
      <c r="AB1900">
        <f>IF(Table1[[#This Row],[ResolutionHours]]="","",Table1[[#This Row],[ResolutionHours]]-Table1[[#This Row],[SLATargetHours]])</f>
        <v>-42.61</v>
      </c>
    </row>
    <row r="1901" spans="1:28" x14ac:dyDescent="0.25">
      <c r="A1901" t="s">
        <v>2225</v>
      </c>
      <c r="B1901" t="s">
        <v>2126</v>
      </c>
      <c r="C1901" s="1">
        <v>45752.278067129628</v>
      </c>
      <c r="D1901" t="s">
        <v>36</v>
      </c>
      <c r="E1901" t="s">
        <v>2130</v>
      </c>
      <c r="F1901" t="s">
        <v>72</v>
      </c>
      <c r="G1901" t="s">
        <v>2128</v>
      </c>
      <c r="H1901" t="s">
        <v>40</v>
      </c>
      <c r="I1901" t="s">
        <v>73</v>
      </c>
      <c r="J1901" t="s">
        <v>118</v>
      </c>
      <c r="K1901">
        <v>48</v>
      </c>
      <c r="L1901">
        <v>1.3</v>
      </c>
      <c r="M1901">
        <v>21.96</v>
      </c>
      <c r="N1901" s="1">
        <v>45753.193227777767</v>
      </c>
      <c r="O1901" t="s">
        <v>43</v>
      </c>
      <c r="P1901">
        <v>21.96</v>
      </c>
      <c r="Q1901" t="s">
        <v>66</v>
      </c>
      <c r="R1901" t="s">
        <v>114</v>
      </c>
      <c r="S1901" t="s">
        <v>46</v>
      </c>
      <c r="T1901" t="s">
        <v>85</v>
      </c>
      <c r="U1901" t="s">
        <v>49</v>
      </c>
      <c r="V1901" t="s">
        <v>49</v>
      </c>
      <c r="W1901" t="s">
        <v>43</v>
      </c>
      <c r="X1901">
        <f>YEAR(Table1[[#This Row],[BookingDate]])</f>
        <v>2025</v>
      </c>
      <c r="Y1901" t="str">
        <f>TEXT(Table1[[#This Row],[BookingDate]],"mmm")</f>
        <v>Apr</v>
      </c>
      <c r="Z1901" t="str">
        <f>TEXT(Table1[[#This Row],[BookingDate]],"mmm-yyy")</f>
        <v>Apr-2025</v>
      </c>
      <c r="AA1901" t="str">
        <f>IF(Table1[[#This Row],[ResolutionHours]]="","Pending",IF(Table1[[#This Row],[ResolutionHours]]&lt;=4,"0-4 Hours",IF(Table1[[#This Row],[ResolutionHours]]&lt;=8,"5-8 Hours",IF(Table1[[#This Row],[ResolutionHours]]&lt;=24,"9-24 Hours",IF(Table1[[#This Row],[ResolutionHours]]&lt;=48,"25-48 Hours","48+ Hours")))))</f>
        <v>9-24 Hours</v>
      </c>
      <c r="AB1901">
        <f>IF(Table1[[#This Row],[ResolutionHours]]="","",Table1[[#This Row],[ResolutionHours]]-Table1[[#This Row],[SLATargetHours]])</f>
        <v>-26.04</v>
      </c>
    </row>
    <row r="1902" spans="1:28" x14ac:dyDescent="0.25">
      <c r="A1902" t="s">
        <v>199</v>
      </c>
      <c r="B1902" t="s">
        <v>35</v>
      </c>
      <c r="C1902" s="1">
        <v>45752.35769675926</v>
      </c>
      <c r="D1902" t="s">
        <v>51</v>
      </c>
      <c r="E1902" t="s">
        <v>71</v>
      </c>
      <c r="F1902" t="s">
        <v>130</v>
      </c>
      <c r="G1902" t="s">
        <v>39</v>
      </c>
      <c r="H1902" t="s">
        <v>40</v>
      </c>
      <c r="I1902" t="s">
        <v>46</v>
      </c>
      <c r="J1902" t="s">
        <v>99</v>
      </c>
      <c r="K1902">
        <v>24</v>
      </c>
      <c r="L1902">
        <v>3.24</v>
      </c>
      <c r="M1902">
        <v>14.86</v>
      </c>
      <c r="N1902" s="1">
        <v>45752.976903252318</v>
      </c>
      <c r="O1902" t="s">
        <v>43</v>
      </c>
      <c r="P1902">
        <v>14.86</v>
      </c>
      <c r="Q1902" t="s">
        <v>66</v>
      </c>
      <c r="R1902" t="s">
        <v>92</v>
      </c>
      <c r="S1902" t="s">
        <v>79</v>
      </c>
      <c r="T1902" t="s">
        <v>85</v>
      </c>
      <c r="U1902" t="s">
        <v>49</v>
      </c>
      <c r="V1902" t="s">
        <v>49</v>
      </c>
      <c r="W1902" t="s">
        <v>43</v>
      </c>
      <c r="X1902">
        <f>YEAR(Table1[[#This Row],[BookingDate]])</f>
        <v>2025</v>
      </c>
      <c r="Y1902" t="str">
        <f>TEXT(Table1[[#This Row],[BookingDate]],"mmm")</f>
        <v>Apr</v>
      </c>
      <c r="Z1902" t="str">
        <f>TEXT(Table1[[#This Row],[BookingDate]],"mmm-yyy")</f>
        <v>Apr-2025</v>
      </c>
      <c r="AA1902" t="str">
        <f>IF(Table1[[#This Row],[ResolutionHours]]="","Pending",IF(Table1[[#This Row],[ResolutionHours]]&lt;=4,"0-4 Hours",IF(Table1[[#This Row],[ResolutionHours]]&lt;=8,"5-8 Hours",IF(Table1[[#This Row],[ResolutionHours]]&lt;=24,"9-24 Hours",IF(Table1[[#This Row],[ResolutionHours]]&lt;=48,"25-48 Hours","48+ Hours")))))</f>
        <v>9-24 Hours</v>
      </c>
      <c r="AB1902">
        <f>IF(Table1[[#This Row],[ResolutionHours]]="","",Table1[[#This Row],[ResolutionHours]]-Table1[[#This Row],[SLATargetHours]])</f>
        <v>-9.14</v>
      </c>
    </row>
    <row r="1903" spans="1:28" x14ac:dyDescent="0.25">
      <c r="A1903" t="s">
        <v>994</v>
      </c>
      <c r="B1903" t="s">
        <v>35</v>
      </c>
      <c r="C1903" s="1">
        <v>45752.538645833331</v>
      </c>
      <c r="D1903" t="s">
        <v>51</v>
      </c>
      <c r="E1903" t="s">
        <v>81</v>
      </c>
      <c r="F1903" t="s">
        <v>90</v>
      </c>
      <c r="G1903" t="s">
        <v>39</v>
      </c>
      <c r="H1903" t="s">
        <v>109</v>
      </c>
      <c r="I1903" t="s">
        <v>73</v>
      </c>
      <c r="J1903" t="s">
        <v>118</v>
      </c>
      <c r="K1903">
        <v>24</v>
      </c>
      <c r="L1903">
        <v>1.49</v>
      </c>
      <c r="M1903">
        <v>8.35</v>
      </c>
      <c r="N1903" s="1">
        <v>45752.886429722217</v>
      </c>
      <c r="O1903" t="s">
        <v>43</v>
      </c>
      <c r="P1903">
        <v>8.35</v>
      </c>
      <c r="Q1903" t="s">
        <v>44</v>
      </c>
      <c r="R1903" t="s">
        <v>59</v>
      </c>
      <c r="S1903" t="s">
        <v>60</v>
      </c>
      <c r="T1903" t="s">
        <v>93</v>
      </c>
      <c r="U1903" t="s">
        <v>49</v>
      </c>
      <c r="V1903" t="s">
        <v>49</v>
      </c>
      <c r="W1903" t="s">
        <v>43</v>
      </c>
      <c r="X1903">
        <f>YEAR(Table1[[#This Row],[BookingDate]])</f>
        <v>2025</v>
      </c>
      <c r="Y1903" t="str">
        <f>TEXT(Table1[[#This Row],[BookingDate]],"mmm")</f>
        <v>Apr</v>
      </c>
      <c r="Z1903" t="str">
        <f>TEXT(Table1[[#This Row],[BookingDate]],"mmm-yyy")</f>
        <v>Apr-2025</v>
      </c>
      <c r="AA1903" t="str">
        <f>IF(Table1[[#This Row],[ResolutionHours]]="","Pending",IF(Table1[[#This Row],[ResolutionHours]]&lt;=4,"0-4 Hours",IF(Table1[[#This Row],[ResolutionHours]]&lt;=8,"5-8 Hours",IF(Table1[[#This Row],[ResolutionHours]]&lt;=24,"9-24 Hours",IF(Table1[[#This Row],[ResolutionHours]]&lt;=48,"25-48 Hours","48+ Hours")))))</f>
        <v>9-24 Hours</v>
      </c>
      <c r="AB1903">
        <f>IF(Table1[[#This Row],[ResolutionHours]]="","",Table1[[#This Row],[ResolutionHours]]-Table1[[#This Row],[SLATargetHours]])</f>
        <v>-15.65</v>
      </c>
    </row>
    <row r="1904" spans="1:28" x14ac:dyDescent="0.25">
      <c r="A1904" t="s">
        <v>306</v>
      </c>
      <c r="B1904" t="s">
        <v>35</v>
      </c>
      <c r="C1904" s="1">
        <v>45752.736562500002</v>
      </c>
      <c r="D1904" t="s">
        <v>108</v>
      </c>
      <c r="E1904" t="s">
        <v>105</v>
      </c>
      <c r="F1904" t="s">
        <v>38</v>
      </c>
      <c r="G1904" t="s">
        <v>39</v>
      </c>
      <c r="H1904" t="s">
        <v>40</v>
      </c>
      <c r="I1904" t="s">
        <v>82</v>
      </c>
      <c r="J1904" t="s">
        <v>152</v>
      </c>
      <c r="K1904">
        <v>4</v>
      </c>
      <c r="L1904">
        <v>0.28000000000000003</v>
      </c>
      <c r="M1904">
        <v>2.27</v>
      </c>
      <c r="N1904" s="1">
        <v>45752.831106006954</v>
      </c>
      <c r="O1904" t="s">
        <v>43</v>
      </c>
      <c r="P1904">
        <v>2.27</v>
      </c>
      <c r="Q1904" t="s">
        <v>111</v>
      </c>
      <c r="R1904" t="s">
        <v>114</v>
      </c>
      <c r="S1904" t="s">
        <v>79</v>
      </c>
      <c r="T1904" t="s">
        <v>69</v>
      </c>
      <c r="U1904" t="s">
        <v>48</v>
      </c>
      <c r="V1904" t="s">
        <v>49</v>
      </c>
      <c r="W1904" t="s">
        <v>43</v>
      </c>
      <c r="X1904">
        <f>YEAR(Table1[[#This Row],[BookingDate]])</f>
        <v>2025</v>
      </c>
      <c r="Y1904" t="str">
        <f>TEXT(Table1[[#This Row],[BookingDate]],"mmm")</f>
        <v>Apr</v>
      </c>
      <c r="Z1904" t="str">
        <f>TEXT(Table1[[#This Row],[BookingDate]],"mmm-yyy")</f>
        <v>Apr-2025</v>
      </c>
      <c r="AA1904" t="str">
        <f>IF(Table1[[#This Row],[ResolutionHours]]="","Pending",IF(Table1[[#This Row],[ResolutionHours]]&lt;=4,"0-4 Hours",IF(Table1[[#This Row],[ResolutionHours]]&lt;=8,"5-8 Hours",IF(Table1[[#This Row],[ResolutionHours]]&lt;=24,"9-24 Hours",IF(Table1[[#This Row],[ResolutionHours]]&lt;=48,"25-48 Hours","48+ Hours")))))</f>
        <v>0-4 Hours</v>
      </c>
      <c r="AB1904">
        <f>IF(Table1[[#This Row],[ResolutionHours]]="","",Table1[[#This Row],[ResolutionHours]]-Table1[[#This Row],[SLATargetHours]])</f>
        <v>-1.73</v>
      </c>
    </row>
    <row r="1905" spans="1:28" x14ac:dyDescent="0.25">
      <c r="A1905" t="s">
        <v>3084</v>
      </c>
      <c r="B1905" t="s">
        <v>2126</v>
      </c>
      <c r="C1905" s="1">
        <v>45752.988125000003</v>
      </c>
      <c r="D1905" t="s">
        <v>104</v>
      </c>
      <c r="E1905" t="s">
        <v>2136</v>
      </c>
      <c r="F1905" t="s">
        <v>38</v>
      </c>
      <c r="G1905" t="s">
        <v>2128</v>
      </c>
      <c r="H1905" t="s">
        <v>136</v>
      </c>
      <c r="I1905" t="s">
        <v>73</v>
      </c>
      <c r="J1905" t="s">
        <v>74</v>
      </c>
      <c r="K1905">
        <v>8</v>
      </c>
      <c r="L1905">
        <v>0.26</v>
      </c>
      <c r="N1905" s="1"/>
      <c r="O1905" t="s">
        <v>57</v>
      </c>
      <c r="P1905">
        <v>6456.28</v>
      </c>
      <c r="Q1905" t="s">
        <v>58</v>
      </c>
      <c r="R1905" t="s">
        <v>59</v>
      </c>
      <c r="S1905" t="s">
        <v>96</v>
      </c>
      <c r="T1905" t="s">
        <v>115</v>
      </c>
      <c r="U1905" t="s">
        <v>49</v>
      </c>
      <c r="V1905" t="s">
        <v>48</v>
      </c>
      <c r="W1905" t="s">
        <v>57</v>
      </c>
      <c r="X1905">
        <f>YEAR(Table1[[#This Row],[BookingDate]])</f>
        <v>2025</v>
      </c>
      <c r="Y1905" t="str">
        <f>TEXT(Table1[[#This Row],[BookingDate]],"mmm")</f>
        <v>Apr</v>
      </c>
      <c r="Z1905" t="str">
        <f>TEXT(Table1[[#This Row],[BookingDate]],"mmm-yyy")</f>
        <v>Apr-2025</v>
      </c>
      <c r="AA1905" t="str">
        <f>IF(Table1[[#This Row],[ResolutionHours]]="","Pending",IF(Table1[[#This Row],[ResolutionHours]]&lt;=4,"0-4 Hours",IF(Table1[[#This Row],[ResolutionHours]]&lt;=8,"5-8 Hours",IF(Table1[[#This Row],[ResolutionHours]]&lt;=24,"9-24 Hours",IF(Table1[[#This Row],[ResolutionHours]]&lt;=48,"25-48 Hours","48+ Hours")))))</f>
        <v>Pending</v>
      </c>
      <c r="AB1905" t="str">
        <f>IF(Table1[[#This Row],[ResolutionHours]]="","",Table1[[#This Row],[ResolutionHours]]-Table1[[#This Row],[SLATargetHours]])</f>
        <v/>
      </c>
    </row>
    <row r="1906" spans="1:28" x14ac:dyDescent="0.25">
      <c r="A1906" t="s">
        <v>1766</v>
      </c>
      <c r="B1906" t="s">
        <v>1116</v>
      </c>
      <c r="C1906" s="1">
        <v>45752.989675925928</v>
      </c>
      <c r="D1906" t="s">
        <v>51</v>
      </c>
      <c r="E1906" t="s">
        <v>1129</v>
      </c>
      <c r="F1906" t="s">
        <v>95</v>
      </c>
      <c r="G1906" t="s">
        <v>1118</v>
      </c>
      <c r="H1906" t="s">
        <v>40</v>
      </c>
      <c r="I1906" t="s">
        <v>73</v>
      </c>
      <c r="J1906" t="s">
        <v>42</v>
      </c>
      <c r="K1906">
        <v>24</v>
      </c>
      <c r="L1906">
        <v>3.58</v>
      </c>
      <c r="M1906">
        <v>43.45</v>
      </c>
      <c r="N1906" s="1">
        <v>45754.799912627313</v>
      </c>
      <c r="O1906" t="s">
        <v>128</v>
      </c>
      <c r="P1906">
        <v>43.45</v>
      </c>
      <c r="Q1906" t="s">
        <v>44</v>
      </c>
      <c r="R1906" t="s">
        <v>114</v>
      </c>
      <c r="S1906" t="s">
        <v>79</v>
      </c>
      <c r="T1906" t="s">
        <v>69</v>
      </c>
      <c r="U1906" t="s">
        <v>49</v>
      </c>
      <c r="V1906" t="s">
        <v>49</v>
      </c>
      <c r="W1906" t="s">
        <v>128</v>
      </c>
      <c r="X1906">
        <f>YEAR(Table1[[#This Row],[BookingDate]])</f>
        <v>2025</v>
      </c>
      <c r="Y1906" t="str">
        <f>TEXT(Table1[[#This Row],[BookingDate]],"mmm")</f>
        <v>Apr</v>
      </c>
      <c r="Z1906" t="str">
        <f>TEXT(Table1[[#This Row],[BookingDate]],"mmm-yyy")</f>
        <v>Apr-2025</v>
      </c>
      <c r="AA1906" t="str">
        <f>IF(Table1[[#This Row],[ResolutionHours]]="","Pending",IF(Table1[[#This Row],[ResolutionHours]]&lt;=4,"0-4 Hours",IF(Table1[[#This Row],[ResolutionHours]]&lt;=8,"5-8 Hours",IF(Table1[[#This Row],[ResolutionHours]]&lt;=24,"9-24 Hours",IF(Table1[[#This Row],[ResolutionHours]]&lt;=48,"25-48 Hours","48+ Hours")))))</f>
        <v>25-48 Hours</v>
      </c>
      <c r="AB1906">
        <f>IF(Table1[[#This Row],[ResolutionHours]]="","",Table1[[#This Row],[ResolutionHours]]-Table1[[#This Row],[SLATargetHours]])</f>
        <v>19.450000000000003</v>
      </c>
    </row>
    <row r="1907" spans="1:28" x14ac:dyDescent="0.25">
      <c r="A1907" t="s">
        <v>2135</v>
      </c>
      <c r="B1907" t="s">
        <v>2126</v>
      </c>
      <c r="C1907" s="1">
        <v>45753.187326388892</v>
      </c>
      <c r="D1907" t="s">
        <v>51</v>
      </c>
      <c r="E1907" t="s">
        <v>2136</v>
      </c>
      <c r="F1907" t="s">
        <v>53</v>
      </c>
      <c r="G1907" t="s">
        <v>2128</v>
      </c>
      <c r="H1907" t="s">
        <v>63</v>
      </c>
      <c r="I1907" t="s">
        <v>55</v>
      </c>
      <c r="J1907" t="s">
        <v>83</v>
      </c>
      <c r="K1907">
        <v>24</v>
      </c>
      <c r="L1907">
        <v>1.5</v>
      </c>
      <c r="N1907" s="1"/>
      <c r="O1907" t="s">
        <v>57</v>
      </c>
      <c r="P1907">
        <v>6451.5</v>
      </c>
      <c r="Q1907" t="s">
        <v>44</v>
      </c>
      <c r="R1907" t="s">
        <v>59</v>
      </c>
      <c r="S1907" t="s">
        <v>60</v>
      </c>
      <c r="T1907" t="s">
        <v>75</v>
      </c>
      <c r="U1907" t="s">
        <v>49</v>
      </c>
      <c r="V1907" t="s">
        <v>49</v>
      </c>
      <c r="W1907" t="s">
        <v>57</v>
      </c>
      <c r="X1907">
        <f>YEAR(Table1[[#This Row],[BookingDate]])</f>
        <v>2025</v>
      </c>
      <c r="Y1907" t="str">
        <f>TEXT(Table1[[#This Row],[BookingDate]],"mmm")</f>
        <v>Apr</v>
      </c>
      <c r="Z1907" t="str">
        <f>TEXT(Table1[[#This Row],[BookingDate]],"mmm-yyy")</f>
        <v>Apr-2025</v>
      </c>
      <c r="AA1907" t="str">
        <f>IF(Table1[[#This Row],[ResolutionHours]]="","Pending",IF(Table1[[#This Row],[ResolutionHours]]&lt;=4,"0-4 Hours",IF(Table1[[#This Row],[ResolutionHours]]&lt;=8,"5-8 Hours",IF(Table1[[#This Row],[ResolutionHours]]&lt;=24,"9-24 Hours",IF(Table1[[#This Row],[ResolutionHours]]&lt;=48,"25-48 Hours","48+ Hours")))))</f>
        <v>Pending</v>
      </c>
      <c r="AB1907" t="str">
        <f>IF(Table1[[#This Row],[ResolutionHours]]="","",Table1[[#This Row],[ResolutionHours]]-Table1[[#This Row],[SLATargetHours]])</f>
        <v/>
      </c>
    </row>
    <row r="1908" spans="1:28" x14ac:dyDescent="0.25">
      <c r="A1908" t="s">
        <v>1268</v>
      </c>
      <c r="B1908" t="s">
        <v>1116</v>
      </c>
      <c r="C1908" s="1">
        <v>45753.268217592587</v>
      </c>
      <c r="D1908" t="s">
        <v>51</v>
      </c>
      <c r="E1908" t="s">
        <v>1134</v>
      </c>
      <c r="F1908" t="s">
        <v>95</v>
      </c>
      <c r="G1908" t="s">
        <v>1118</v>
      </c>
      <c r="H1908" t="s">
        <v>54</v>
      </c>
      <c r="I1908" t="s">
        <v>82</v>
      </c>
      <c r="J1908" t="s">
        <v>56</v>
      </c>
      <c r="K1908">
        <v>24</v>
      </c>
      <c r="L1908">
        <v>0.17</v>
      </c>
      <c r="N1908" s="1"/>
      <c r="O1908" t="s">
        <v>57</v>
      </c>
      <c r="P1908">
        <v>6449.56</v>
      </c>
      <c r="Q1908" t="s">
        <v>44</v>
      </c>
      <c r="R1908" t="s">
        <v>92</v>
      </c>
      <c r="S1908" t="s">
        <v>46</v>
      </c>
      <c r="T1908" t="s">
        <v>69</v>
      </c>
      <c r="U1908" t="s">
        <v>49</v>
      </c>
      <c r="V1908" t="s">
        <v>49</v>
      </c>
      <c r="W1908" t="s">
        <v>57</v>
      </c>
      <c r="X1908">
        <f>YEAR(Table1[[#This Row],[BookingDate]])</f>
        <v>2025</v>
      </c>
      <c r="Y1908" t="str">
        <f>TEXT(Table1[[#This Row],[BookingDate]],"mmm")</f>
        <v>Apr</v>
      </c>
      <c r="Z1908" t="str">
        <f>TEXT(Table1[[#This Row],[BookingDate]],"mmm-yyy")</f>
        <v>Apr-2025</v>
      </c>
      <c r="AA1908" t="str">
        <f>IF(Table1[[#This Row],[ResolutionHours]]="","Pending",IF(Table1[[#This Row],[ResolutionHours]]&lt;=4,"0-4 Hours",IF(Table1[[#This Row],[ResolutionHours]]&lt;=8,"5-8 Hours",IF(Table1[[#This Row],[ResolutionHours]]&lt;=24,"9-24 Hours",IF(Table1[[#This Row],[ResolutionHours]]&lt;=48,"25-48 Hours","48+ Hours")))))</f>
        <v>Pending</v>
      </c>
      <c r="AB1908" t="str">
        <f>IF(Table1[[#This Row],[ResolutionHours]]="","",Table1[[#This Row],[ResolutionHours]]-Table1[[#This Row],[SLATargetHours]])</f>
        <v/>
      </c>
    </row>
    <row r="1909" spans="1:28" x14ac:dyDescent="0.25">
      <c r="A1909" t="s">
        <v>2606</v>
      </c>
      <c r="B1909" t="s">
        <v>2126</v>
      </c>
      <c r="C1909" s="1">
        <v>45753.429143518522</v>
      </c>
      <c r="D1909" t="s">
        <v>36</v>
      </c>
      <c r="E1909" t="s">
        <v>2136</v>
      </c>
      <c r="F1909" t="s">
        <v>95</v>
      </c>
      <c r="G1909" t="s">
        <v>2128</v>
      </c>
      <c r="H1909" t="s">
        <v>40</v>
      </c>
      <c r="I1909" t="s">
        <v>73</v>
      </c>
      <c r="J1909" t="s">
        <v>99</v>
      </c>
      <c r="K1909">
        <v>48</v>
      </c>
      <c r="L1909">
        <v>0.17</v>
      </c>
      <c r="M1909">
        <v>22.35</v>
      </c>
      <c r="N1909" s="1">
        <v>45754.360460995369</v>
      </c>
      <c r="O1909" t="s">
        <v>43</v>
      </c>
      <c r="P1909">
        <v>22.35</v>
      </c>
      <c r="Q1909" t="s">
        <v>44</v>
      </c>
      <c r="R1909" t="s">
        <v>114</v>
      </c>
      <c r="S1909" t="s">
        <v>46</v>
      </c>
      <c r="T1909" t="s">
        <v>61</v>
      </c>
      <c r="U1909" t="s">
        <v>49</v>
      </c>
      <c r="V1909" t="s">
        <v>49</v>
      </c>
      <c r="W1909" t="s">
        <v>43</v>
      </c>
      <c r="X1909">
        <f>YEAR(Table1[[#This Row],[BookingDate]])</f>
        <v>2025</v>
      </c>
      <c r="Y1909" t="str">
        <f>TEXT(Table1[[#This Row],[BookingDate]],"mmm")</f>
        <v>Apr</v>
      </c>
      <c r="Z1909" t="str">
        <f>TEXT(Table1[[#This Row],[BookingDate]],"mmm-yyy")</f>
        <v>Apr-2025</v>
      </c>
      <c r="AA1909" t="str">
        <f>IF(Table1[[#This Row],[ResolutionHours]]="","Pending",IF(Table1[[#This Row],[ResolutionHours]]&lt;=4,"0-4 Hours",IF(Table1[[#This Row],[ResolutionHours]]&lt;=8,"5-8 Hours",IF(Table1[[#This Row],[ResolutionHours]]&lt;=24,"9-24 Hours",IF(Table1[[#This Row],[ResolutionHours]]&lt;=48,"25-48 Hours","48+ Hours")))))</f>
        <v>9-24 Hours</v>
      </c>
      <c r="AB1909">
        <f>IF(Table1[[#This Row],[ResolutionHours]]="","",Table1[[#This Row],[ResolutionHours]]-Table1[[#This Row],[SLATargetHours]])</f>
        <v>-25.65</v>
      </c>
    </row>
    <row r="1910" spans="1:28" x14ac:dyDescent="0.25">
      <c r="A1910" t="s">
        <v>2199</v>
      </c>
      <c r="B1910" t="s">
        <v>2126</v>
      </c>
      <c r="C1910" s="1">
        <v>45753.705520833333</v>
      </c>
      <c r="D1910" t="s">
        <v>87</v>
      </c>
      <c r="E1910" t="s">
        <v>2142</v>
      </c>
      <c r="F1910" t="s">
        <v>38</v>
      </c>
      <c r="G1910" t="s">
        <v>2128</v>
      </c>
      <c r="H1910" t="s">
        <v>40</v>
      </c>
      <c r="I1910" t="s">
        <v>73</v>
      </c>
      <c r="J1910" t="s">
        <v>42</v>
      </c>
      <c r="K1910">
        <v>72</v>
      </c>
      <c r="L1910">
        <v>10.5</v>
      </c>
      <c r="M1910">
        <v>30.22</v>
      </c>
      <c r="N1910" s="1">
        <v>45754.964785659722</v>
      </c>
      <c r="O1910" t="s">
        <v>43</v>
      </c>
      <c r="P1910">
        <v>30.22</v>
      </c>
      <c r="Q1910" t="s">
        <v>58</v>
      </c>
      <c r="R1910" t="s">
        <v>45</v>
      </c>
      <c r="S1910" t="s">
        <v>79</v>
      </c>
      <c r="T1910" t="s">
        <v>97</v>
      </c>
      <c r="U1910" t="s">
        <v>49</v>
      </c>
      <c r="V1910" t="s">
        <v>49</v>
      </c>
      <c r="W1910" t="s">
        <v>43</v>
      </c>
      <c r="X1910">
        <f>YEAR(Table1[[#This Row],[BookingDate]])</f>
        <v>2025</v>
      </c>
      <c r="Y1910" t="str">
        <f>TEXT(Table1[[#This Row],[BookingDate]],"mmm")</f>
        <v>Apr</v>
      </c>
      <c r="Z1910" t="str">
        <f>TEXT(Table1[[#This Row],[BookingDate]],"mmm-yyy")</f>
        <v>Apr-2025</v>
      </c>
      <c r="AA1910" t="str">
        <f>IF(Table1[[#This Row],[ResolutionHours]]="","Pending",IF(Table1[[#This Row],[ResolutionHours]]&lt;=4,"0-4 Hours",IF(Table1[[#This Row],[ResolutionHours]]&lt;=8,"5-8 Hours",IF(Table1[[#This Row],[ResolutionHours]]&lt;=24,"9-24 Hours",IF(Table1[[#This Row],[ResolutionHours]]&lt;=48,"25-48 Hours","48+ Hours")))))</f>
        <v>25-48 Hours</v>
      </c>
      <c r="AB1910">
        <f>IF(Table1[[#This Row],[ResolutionHours]]="","",Table1[[#This Row],[ResolutionHours]]-Table1[[#This Row],[SLATargetHours]])</f>
        <v>-41.78</v>
      </c>
    </row>
    <row r="1911" spans="1:28" x14ac:dyDescent="0.25">
      <c r="A1911" t="s">
        <v>150</v>
      </c>
      <c r="B1911" t="s">
        <v>35</v>
      </c>
      <c r="C1911" s="1">
        <v>45753.746666666673</v>
      </c>
      <c r="D1911" t="s">
        <v>51</v>
      </c>
      <c r="E1911" t="s">
        <v>71</v>
      </c>
      <c r="F1911" t="s">
        <v>53</v>
      </c>
      <c r="G1911" t="s">
        <v>39</v>
      </c>
      <c r="H1911" t="s">
        <v>63</v>
      </c>
      <c r="I1911" t="s">
        <v>73</v>
      </c>
      <c r="J1911" t="s">
        <v>56</v>
      </c>
      <c r="K1911">
        <v>24</v>
      </c>
      <c r="L1911">
        <v>1.67</v>
      </c>
      <c r="N1911" s="1"/>
      <c r="O1911" t="s">
        <v>57</v>
      </c>
      <c r="P1911">
        <v>6438.08</v>
      </c>
      <c r="Q1911" t="s">
        <v>58</v>
      </c>
      <c r="R1911" t="s">
        <v>45</v>
      </c>
      <c r="S1911" t="s">
        <v>96</v>
      </c>
      <c r="T1911" t="s">
        <v>61</v>
      </c>
      <c r="U1911" t="s">
        <v>49</v>
      </c>
      <c r="V1911" t="s">
        <v>49</v>
      </c>
      <c r="W1911" t="s">
        <v>57</v>
      </c>
      <c r="X1911">
        <f>YEAR(Table1[[#This Row],[BookingDate]])</f>
        <v>2025</v>
      </c>
      <c r="Y1911" t="str">
        <f>TEXT(Table1[[#This Row],[BookingDate]],"mmm")</f>
        <v>Apr</v>
      </c>
      <c r="Z1911" t="str">
        <f>TEXT(Table1[[#This Row],[BookingDate]],"mmm-yyy")</f>
        <v>Apr-2025</v>
      </c>
      <c r="AA1911" t="str">
        <f>IF(Table1[[#This Row],[ResolutionHours]]="","Pending",IF(Table1[[#This Row],[ResolutionHours]]&lt;=4,"0-4 Hours",IF(Table1[[#This Row],[ResolutionHours]]&lt;=8,"5-8 Hours",IF(Table1[[#This Row],[ResolutionHours]]&lt;=24,"9-24 Hours",IF(Table1[[#This Row],[ResolutionHours]]&lt;=48,"25-48 Hours","48+ Hours")))))</f>
        <v>Pending</v>
      </c>
      <c r="AB1911" t="str">
        <f>IF(Table1[[#This Row],[ResolutionHours]]="","",Table1[[#This Row],[ResolutionHours]]-Table1[[#This Row],[SLATargetHours]])</f>
        <v/>
      </c>
    </row>
    <row r="1912" spans="1:28" x14ac:dyDescent="0.25">
      <c r="A1912" t="s">
        <v>1646</v>
      </c>
      <c r="B1912" t="s">
        <v>1116</v>
      </c>
      <c r="C1912" s="1">
        <v>45753.797627314823</v>
      </c>
      <c r="D1912" t="s">
        <v>87</v>
      </c>
      <c r="E1912" t="s">
        <v>1129</v>
      </c>
      <c r="F1912" t="s">
        <v>90</v>
      </c>
      <c r="G1912" t="s">
        <v>1118</v>
      </c>
      <c r="H1912" t="s">
        <v>40</v>
      </c>
      <c r="I1912" t="s">
        <v>55</v>
      </c>
      <c r="J1912" t="s">
        <v>157</v>
      </c>
      <c r="K1912">
        <v>72</v>
      </c>
      <c r="L1912">
        <v>9.98</v>
      </c>
      <c r="M1912">
        <v>146.71</v>
      </c>
      <c r="N1912" s="1">
        <v>45759.910671481477</v>
      </c>
      <c r="O1912" t="s">
        <v>128</v>
      </c>
      <c r="P1912">
        <v>146.71</v>
      </c>
      <c r="Q1912" t="s">
        <v>66</v>
      </c>
      <c r="R1912" t="s">
        <v>45</v>
      </c>
      <c r="S1912" t="s">
        <v>68</v>
      </c>
      <c r="T1912" t="s">
        <v>69</v>
      </c>
      <c r="U1912" t="s">
        <v>48</v>
      </c>
      <c r="V1912" t="s">
        <v>49</v>
      </c>
      <c r="W1912" t="s">
        <v>128</v>
      </c>
      <c r="X1912">
        <f>YEAR(Table1[[#This Row],[BookingDate]])</f>
        <v>2025</v>
      </c>
      <c r="Y1912" t="str">
        <f>TEXT(Table1[[#This Row],[BookingDate]],"mmm")</f>
        <v>Apr</v>
      </c>
      <c r="Z1912" t="str">
        <f>TEXT(Table1[[#This Row],[BookingDate]],"mmm-yyy")</f>
        <v>Apr-2025</v>
      </c>
      <c r="AA1912" t="str">
        <f>IF(Table1[[#This Row],[ResolutionHours]]="","Pending",IF(Table1[[#This Row],[ResolutionHours]]&lt;=4,"0-4 Hours",IF(Table1[[#This Row],[ResolutionHours]]&lt;=8,"5-8 Hours",IF(Table1[[#This Row],[ResolutionHours]]&lt;=24,"9-24 Hours",IF(Table1[[#This Row],[ResolutionHours]]&lt;=48,"25-48 Hours","48+ Hours")))))</f>
        <v>48+ Hours</v>
      </c>
      <c r="AB1912">
        <f>IF(Table1[[#This Row],[ResolutionHours]]="","",Table1[[#This Row],[ResolutionHours]]-Table1[[#This Row],[SLATargetHours]])</f>
        <v>74.710000000000008</v>
      </c>
    </row>
    <row r="1913" spans="1:28" x14ac:dyDescent="0.25">
      <c r="A1913" t="s">
        <v>1244</v>
      </c>
      <c r="B1913" t="s">
        <v>1116</v>
      </c>
      <c r="C1913" s="1">
        <v>45754.15384259259</v>
      </c>
      <c r="D1913" t="s">
        <v>36</v>
      </c>
      <c r="E1913" t="s">
        <v>1134</v>
      </c>
      <c r="F1913" t="s">
        <v>72</v>
      </c>
      <c r="G1913" t="s">
        <v>1118</v>
      </c>
      <c r="H1913" t="s">
        <v>40</v>
      </c>
      <c r="I1913" t="s">
        <v>64</v>
      </c>
      <c r="J1913" t="s">
        <v>152</v>
      </c>
      <c r="K1913">
        <v>48</v>
      </c>
      <c r="L1913">
        <v>6.4</v>
      </c>
      <c r="M1913">
        <v>16.46</v>
      </c>
      <c r="N1913" s="1">
        <v>45754.839855162027</v>
      </c>
      <c r="O1913" t="s">
        <v>43</v>
      </c>
      <c r="P1913">
        <v>16.46</v>
      </c>
      <c r="Q1913" t="s">
        <v>44</v>
      </c>
      <c r="R1913" t="s">
        <v>114</v>
      </c>
      <c r="S1913" t="s">
        <v>79</v>
      </c>
      <c r="T1913" t="s">
        <v>61</v>
      </c>
      <c r="U1913" t="s">
        <v>49</v>
      </c>
      <c r="V1913" t="s">
        <v>49</v>
      </c>
      <c r="W1913" t="s">
        <v>43</v>
      </c>
      <c r="X1913">
        <f>YEAR(Table1[[#This Row],[BookingDate]])</f>
        <v>2025</v>
      </c>
      <c r="Y1913" t="str">
        <f>TEXT(Table1[[#This Row],[BookingDate]],"mmm")</f>
        <v>Apr</v>
      </c>
      <c r="Z1913" t="str">
        <f>TEXT(Table1[[#This Row],[BookingDate]],"mmm-yyy")</f>
        <v>Apr-2025</v>
      </c>
      <c r="AA1913" t="str">
        <f>IF(Table1[[#This Row],[ResolutionHours]]="","Pending",IF(Table1[[#This Row],[ResolutionHours]]&lt;=4,"0-4 Hours",IF(Table1[[#This Row],[ResolutionHours]]&lt;=8,"5-8 Hours",IF(Table1[[#This Row],[ResolutionHours]]&lt;=24,"9-24 Hours",IF(Table1[[#This Row],[ResolutionHours]]&lt;=48,"25-48 Hours","48+ Hours")))))</f>
        <v>9-24 Hours</v>
      </c>
      <c r="AB1913">
        <f>IF(Table1[[#This Row],[ResolutionHours]]="","",Table1[[#This Row],[ResolutionHours]]-Table1[[#This Row],[SLATargetHours]])</f>
        <v>-31.54</v>
      </c>
    </row>
    <row r="1914" spans="1:28" x14ac:dyDescent="0.25">
      <c r="A1914" t="s">
        <v>772</v>
      </c>
      <c r="B1914" t="s">
        <v>35</v>
      </c>
      <c r="C1914" s="1">
        <v>45754.662777777783</v>
      </c>
      <c r="D1914" t="s">
        <v>104</v>
      </c>
      <c r="E1914" t="s">
        <v>105</v>
      </c>
      <c r="F1914" t="s">
        <v>95</v>
      </c>
      <c r="G1914" t="s">
        <v>39</v>
      </c>
      <c r="H1914" t="s">
        <v>40</v>
      </c>
      <c r="I1914" t="s">
        <v>73</v>
      </c>
      <c r="J1914" t="s">
        <v>134</v>
      </c>
      <c r="K1914">
        <v>8</v>
      </c>
      <c r="L1914">
        <v>0.37</v>
      </c>
      <c r="M1914">
        <v>10.37</v>
      </c>
      <c r="N1914" s="1">
        <v>45755.094680150461</v>
      </c>
      <c r="O1914" t="s">
        <v>128</v>
      </c>
      <c r="P1914">
        <v>10.37</v>
      </c>
      <c r="Q1914" t="s">
        <v>58</v>
      </c>
      <c r="R1914" t="s">
        <v>59</v>
      </c>
      <c r="S1914" t="s">
        <v>68</v>
      </c>
      <c r="T1914" t="s">
        <v>75</v>
      </c>
      <c r="U1914" t="s">
        <v>49</v>
      </c>
      <c r="V1914" t="s">
        <v>48</v>
      </c>
      <c r="W1914" t="s">
        <v>128</v>
      </c>
      <c r="X1914">
        <f>YEAR(Table1[[#This Row],[BookingDate]])</f>
        <v>2025</v>
      </c>
      <c r="Y1914" t="str">
        <f>TEXT(Table1[[#This Row],[BookingDate]],"mmm")</f>
        <v>Apr</v>
      </c>
      <c r="Z1914" t="str">
        <f>TEXT(Table1[[#This Row],[BookingDate]],"mmm-yyy")</f>
        <v>Apr-2025</v>
      </c>
      <c r="AA1914" t="str">
        <f>IF(Table1[[#This Row],[ResolutionHours]]="","Pending",IF(Table1[[#This Row],[ResolutionHours]]&lt;=4,"0-4 Hours",IF(Table1[[#This Row],[ResolutionHours]]&lt;=8,"5-8 Hours",IF(Table1[[#This Row],[ResolutionHours]]&lt;=24,"9-24 Hours",IF(Table1[[#This Row],[ResolutionHours]]&lt;=48,"25-48 Hours","48+ Hours")))))</f>
        <v>9-24 Hours</v>
      </c>
      <c r="AB1914">
        <f>IF(Table1[[#This Row],[ResolutionHours]]="","",Table1[[#This Row],[ResolutionHours]]-Table1[[#This Row],[SLATargetHours]])</f>
        <v>2.3699999999999992</v>
      </c>
    </row>
    <row r="1915" spans="1:28" x14ac:dyDescent="0.25">
      <c r="A1915" t="s">
        <v>1589</v>
      </c>
      <c r="B1915" t="s">
        <v>1116</v>
      </c>
      <c r="C1915" s="1">
        <v>45754.727881944447</v>
      </c>
      <c r="D1915" t="s">
        <v>51</v>
      </c>
      <c r="E1915" t="s">
        <v>1124</v>
      </c>
      <c r="F1915" t="s">
        <v>126</v>
      </c>
      <c r="G1915" t="s">
        <v>1118</v>
      </c>
      <c r="H1915" t="s">
        <v>40</v>
      </c>
      <c r="I1915" t="s">
        <v>46</v>
      </c>
      <c r="J1915" t="s">
        <v>113</v>
      </c>
      <c r="K1915">
        <v>24</v>
      </c>
      <c r="L1915">
        <v>2.31</v>
      </c>
      <c r="M1915">
        <v>27.27</v>
      </c>
      <c r="N1915" s="1">
        <v>45755.864138252313</v>
      </c>
      <c r="O1915" t="s">
        <v>128</v>
      </c>
      <c r="P1915">
        <v>27.27</v>
      </c>
      <c r="Q1915" t="s">
        <v>66</v>
      </c>
      <c r="R1915" t="s">
        <v>67</v>
      </c>
      <c r="S1915" t="s">
        <v>60</v>
      </c>
      <c r="T1915" t="s">
        <v>93</v>
      </c>
      <c r="U1915" t="s">
        <v>49</v>
      </c>
      <c r="V1915" t="s">
        <v>48</v>
      </c>
      <c r="W1915" t="s">
        <v>128</v>
      </c>
      <c r="X1915">
        <f>YEAR(Table1[[#This Row],[BookingDate]])</f>
        <v>2025</v>
      </c>
      <c r="Y1915" t="str">
        <f>TEXT(Table1[[#This Row],[BookingDate]],"mmm")</f>
        <v>Apr</v>
      </c>
      <c r="Z1915" t="str">
        <f>TEXT(Table1[[#This Row],[BookingDate]],"mmm-yyy")</f>
        <v>Apr-2025</v>
      </c>
      <c r="AA1915" t="str">
        <f>IF(Table1[[#This Row],[ResolutionHours]]="","Pending",IF(Table1[[#This Row],[ResolutionHours]]&lt;=4,"0-4 Hours",IF(Table1[[#This Row],[ResolutionHours]]&lt;=8,"5-8 Hours",IF(Table1[[#This Row],[ResolutionHours]]&lt;=24,"9-24 Hours",IF(Table1[[#This Row],[ResolutionHours]]&lt;=48,"25-48 Hours","48+ Hours")))))</f>
        <v>25-48 Hours</v>
      </c>
      <c r="AB1915">
        <f>IF(Table1[[#This Row],[ResolutionHours]]="","",Table1[[#This Row],[ResolutionHours]]-Table1[[#This Row],[SLATargetHours]])</f>
        <v>3.2699999999999996</v>
      </c>
    </row>
    <row r="1916" spans="1:28" x14ac:dyDescent="0.25">
      <c r="A1916" t="s">
        <v>1347</v>
      </c>
      <c r="B1916" t="s">
        <v>1116</v>
      </c>
      <c r="C1916" s="1">
        <v>45754.919791666667</v>
      </c>
      <c r="D1916" t="s">
        <v>36</v>
      </c>
      <c r="E1916" t="s">
        <v>1131</v>
      </c>
      <c r="F1916" t="s">
        <v>130</v>
      </c>
      <c r="G1916" t="s">
        <v>1118</v>
      </c>
      <c r="H1916" t="s">
        <v>136</v>
      </c>
      <c r="I1916" t="s">
        <v>55</v>
      </c>
      <c r="J1916" t="s">
        <v>152</v>
      </c>
      <c r="K1916">
        <v>48</v>
      </c>
      <c r="L1916">
        <v>3.04</v>
      </c>
      <c r="N1916" s="1"/>
      <c r="O1916" t="s">
        <v>57</v>
      </c>
      <c r="P1916">
        <v>6409.93</v>
      </c>
      <c r="Q1916" t="s">
        <v>44</v>
      </c>
      <c r="R1916" t="s">
        <v>114</v>
      </c>
      <c r="S1916" t="s">
        <v>46</v>
      </c>
      <c r="T1916" t="s">
        <v>85</v>
      </c>
      <c r="U1916" t="s">
        <v>49</v>
      </c>
      <c r="V1916" t="s">
        <v>49</v>
      </c>
      <c r="W1916" t="s">
        <v>57</v>
      </c>
      <c r="X1916">
        <f>YEAR(Table1[[#This Row],[BookingDate]])</f>
        <v>2025</v>
      </c>
      <c r="Y1916" t="str">
        <f>TEXT(Table1[[#This Row],[BookingDate]],"mmm")</f>
        <v>Apr</v>
      </c>
      <c r="Z1916" t="str">
        <f>TEXT(Table1[[#This Row],[BookingDate]],"mmm-yyy")</f>
        <v>Apr-2025</v>
      </c>
      <c r="AA1916" t="str">
        <f>IF(Table1[[#This Row],[ResolutionHours]]="","Pending",IF(Table1[[#This Row],[ResolutionHours]]&lt;=4,"0-4 Hours",IF(Table1[[#This Row],[ResolutionHours]]&lt;=8,"5-8 Hours",IF(Table1[[#This Row],[ResolutionHours]]&lt;=24,"9-24 Hours",IF(Table1[[#This Row],[ResolutionHours]]&lt;=48,"25-48 Hours","48+ Hours")))))</f>
        <v>Pending</v>
      </c>
      <c r="AB1916" t="str">
        <f>IF(Table1[[#This Row],[ResolutionHours]]="","",Table1[[#This Row],[ResolutionHours]]-Table1[[#This Row],[SLATargetHours]])</f>
        <v/>
      </c>
    </row>
    <row r="1917" spans="1:28" x14ac:dyDescent="0.25">
      <c r="A1917" t="s">
        <v>1894</v>
      </c>
      <c r="B1917" t="s">
        <v>1116</v>
      </c>
      <c r="C1917" s="1">
        <v>45755.395995370367</v>
      </c>
      <c r="D1917" t="s">
        <v>36</v>
      </c>
      <c r="E1917" t="s">
        <v>1129</v>
      </c>
      <c r="F1917" t="s">
        <v>72</v>
      </c>
      <c r="G1917" t="s">
        <v>1118</v>
      </c>
      <c r="H1917" t="s">
        <v>40</v>
      </c>
      <c r="I1917" t="s">
        <v>55</v>
      </c>
      <c r="J1917" t="s">
        <v>106</v>
      </c>
      <c r="K1917">
        <v>48</v>
      </c>
      <c r="L1917">
        <v>4.07</v>
      </c>
      <c r="M1917">
        <v>97.46</v>
      </c>
      <c r="N1917" s="1">
        <v>45759.456830254632</v>
      </c>
      <c r="O1917" t="s">
        <v>128</v>
      </c>
      <c r="P1917">
        <v>97.46</v>
      </c>
      <c r="Q1917" t="s">
        <v>58</v>
      </c>
      <c r="R1917" t="s">
        <v>67</v>
      </c>
      <c r="S1917" t="s">
        <v>46</v>
      </c>
      <c r="T1917" t="s">
        <v>85</v>
      </c>
      <c r="U1917" t="s">
        <v>49</v>
      </c>
      <c r="V1917" t="s">
        <v>49</v>
      </c>
      <c r="W1917" t="s">
        <v>128</v>
      </c>
      <c r="X1917">
        <f>YEAR(Table1[[#This Row],[BookingDate]])</f>
        <v>2025</v>
      </c>
      <c r="Y1917" t="str">
        <f>TEXT(Table1[[#This Row],[BookingDate]],"mmm")</f>
        <v>Apr</v>
      </c>
      <c r="Z1917" t="str">
        <f>TEXT(Table1[[#This Row],[BookingDate]],"mmm-yyy")</f>
        <v>Apr-2025</v>
      </c>
      <c r="AA1917" t="str">
        <f>IF(Table1[[#This Row],[ResolutionHours]]="","Pending",IF(Table1[[#This Row],[ResolutionHours]]&lt;=4,"0-4 Hours",IF(Table1[[#This Row],[ResolutionHours]]&lt;=8,"5-8 Hours",IF(Table1[[#This Row],[ResolutionHours]]&lt;=24,"9-24 Hours",IF(Table1[[#This Row],[ResolutionHours]]&lt;=48,"25-48 Hours","48+ Hours")))))</f>
        <v>48+ Hours</v>
      </c>
      <c r="AB1917">
        <f>IF(Table1[[#This Row],[ResolutionHours]]="","",Table1[[#This Row],[ResolutionHours]]-Table1[[#This Row],[SLATargetHours]])</f>
        <v>49.459999999999994</v>
      </c>
    </row>
    <row r="1918" spans="1:28" x14ac:dyDescent="0.25">
      <c r="A1918" t="s">
        <v>572</v>
      </c>
      <c r="B1918" t="s">
        <v>35</v>
      </c>
      <c r="C1918" s="1">
        <v>45755.435798611114</v>
      </c>
      <c r="D1918" t="s">
        <v>51</v>
      </c>
      <c r="E1918" t="s">
        <v>77</v>
      </c>
      <c r="F1918" t="s">
        <v>38</v>
      </c>
      <c r="G1918" t="s">
        <v>39</v>
      </c>
      <c r="H1918" t="s">
        <v>40</v>
      </c>
      <c r="I1918" t="s">
        <v>46</v>
      </c>
      <c r="J1918" t="s">
        <v>65</v>
      </c>
      <c r="K1918">
        <v>24</v>
      </c>
      <c r="L1918">
        <v>1.7</v>
      </c>
      <c r="M1918">
        <v>13.94</v>
      </c>
      <c r="N1918" s="1">
        <v>45756.016721747677</v>
      </c>
      <c r="O1918" t="s">
        <v>43</v>
      </c>
      <c r="P1918">
        <v>13.94</v>
      </c>
      <c r="Q1918" t="s">
        <v>58</v>
      </c>
      <c r="R1918" t="s">
        <v>59</v>
      </c>
      <c r="S1918" t="s">
        <v>46</v>
      </c>
      <c r="T1918" t="s">
        <v>115</v>
      </c>
      <c r="U1918" t="s">
        <v>49</v>
      </c>
      <c r="V1918" t="s">
        <v>49</v>
      </c>
      <c r="W1918" t="s">
        <v>43</v>
      </c>
      <c r="X1918">
        <f>YEAR(Table1[[#This Row],[BookingDate]])</f>
        <v>2025</v>
      </c>
      <c r="Y1918" t="str">
        <f>TEXT(Table1[[#This Row],[BookingDate]],"mmm")</f>
        <v>Apr</v>
      </c>
      <c r="Z1918" t="str">
        <f>TEXT(Table1[[#This Row],[BookingDate]],"mmm-yyy")</f>
        <v>Apr-2025</v>
      </c>
      <c r="AA1918" t="str">
        <f>IF(Table1[[#This Row],[ResolutionHours]]="","Pending",IF(Table1[[#This Row],[ResolutionHours]]&lt;=4,"0-4 Hours",IF(Table1[[#This Row],[ResolutionHours]]&lt;=8,"5-8 Hours",IF(Table1[[#This Row],[ResolutionHours]]&lt;=24,"9-24 Hours",IF(Table1[[#This Row],[ResolutionHours]]&lt;=48,"25-48 Hours","48+ Hours")))))</f>
        <v>9-24 Hours</v>
      </c>
      <c r="AB1918">
        <f>IF(Table1[[#This Row],[ResolutionHours]]="","",Table1[[#This Row],[ResolutionHours]]-Table1[[#This Row],[SLATargetHours]])</f>
        <v>-10.06</v>
      </c>
    </row>
    <row r="1919" spans="1:28" x14ac:dyDescent="0.25">
      <c r="A1919" t="s">
        <v>589</v>
      </c>
      <c r="B1919" t="s">
        <v>35</v>
      </c>
      <c r="C1919" s="1">
        <v>45755.674143518518</v>
      </c>
      <c r="D1919" t="s">
        <v>51</v>
      </c>
      <c r="E1919" t="s">
        <v>77</v>
      </c>
      <c r="F1919" t="s">
        <v>53</v>
      </c>
      <c r="G1919" t="s">
        <v>39</v>
      </c>
      <c r="H1919" t="s">
        <v>40</v>
      </c>
      <c r="I1919" t="s">
        <v>41</v>
      </c>
      <c r="J1919" t="s">
        <v>83</v>
      </c>
      <c r="K1919">
        <v>24</v>
      </c>
      <c r="L1919">
        <v>0.93</v>
      </c>
      <c r="M1919">
        <v>8.93</v>
      </c>
      <c r="N1919" s="1">
        <v>45756.046081412038</v>
      </c>
      <c r="O1919" t="s">
        <v>43</v>
      </c>
      <c r="P1919">
        <v>8.93</v>
      </c>
      <c r="Q1919" t="s">
        <v>44</v>
      </c>
      <c r="R1919" t="s">
        <v>59</v>
      </c>
      <c r="S1919" t="s">
        <v>68</v>
      </c>
      <c r="T1919" t="s">
        <v>75</v>
      </c>
      <c r="U1919" t="s">
        <v>49</v>
      </c>
      <c r="V1919" t="s">
        <v>49</v>
      </c>
      <c r="W1919" t="s">
        <v>43</v>
      </c>
      <c r="X1919">
        <f>YEAR(Table1[[#This Row],[BookingDate]])</f>
        <v>2025</v>
      </c>
      <c r="Y1919" t="str">
        <f>TEXT(Table1[[#This Row],[BookingDate]],"mmm")</f>
        <v>Apr</v>
      </c>
      <c r="Z1919" t="str">
        <f>TEXT(Table1[[#This Row],[BookingDate]],"mmm-yyy")</f>
        <v>Apr-2025</v>
      </c>
      <c r="AA1919" t="str">
        <f>IF(Table1[[#This Row],[ResolutionHours]]="","Pending",IF(Table1[[#This Row],[ResolutionHours]]&lt;=4,"0-4 Hours",IF(Table1[[#This Row],[ResolutionHours]]&lt;=8,"5-8 Hours",IF(Table1[[#This Row],[ResolutionHours]]&lt;=24,"9-24 Hours",IF(Table1[[#This Row],[ResolutionHours]]&lt;=48,"25-48 Hours","48+ Hours")))))</f>
        <v>9-24 Hours</v>
      </c>
      <c r="AB1919">
        <f>IF(Table1[[#This Row],[ResolutionHours]]="","",Table1[[#This Row],[ResolutionHours]]-Table1[[#This Row],[SLATargetHours]])</f>
        <v>-15.07</v>
      </c>
    </row>
    <row r="1920" spans="1:28" x14ac:dyDescent="0.25">
      <c r="A1920" t="s">
        <v>1725</v>
      </c>
      <c r="B1920" t="s">
        <v>1116</v>
      </c>
      <c r="C1920" s="1">
        <v>45755.815740740742</v>
      </c>
      <c r="D1920" t="s">
        <v>36</v>
      </c>
      <c r="E1920" t="s">
        <v>1126</v>
      </c>
      <c r="F1920" t="s">
        <v>130</v>
      </c>
      <c r="G1920" t="s">
        <v>1118</v>
      </c>
      <c r="H1920" t="s">
        <v>40</v>
      </c>
      <c r="I1920" t="s">
        <v>41</v>
      </c>
      <c r="J1920" t="s">
        <v>132</v>
      </c>
      <c r="K1920">
        <v>48</v>
      </c>
      <c r="L1920">
        <v>3.23</v>
      </c>
      <c r="M1920">
        <v>88.42</v>
      </c>
      <c r="N1920" s="1">
        <v>45759.499838148149</v>
      </c>
      <c r="O1920" t="s">
        <v>128</v>
      </c>
      <c r="P1920">
        <v>88.42</v>
      </c>
      <c r="Q1920" t="s">
        <v>66</v>
      </c>
      <c r="R1920" t="s">
        <v>92</v>
      </c>
      <c r="S1920" t="s">
        <v>46</v>
      </c>
      <c r="T1920" t="s">
        <v>97</v>
      </c>
      <c r="U1920" t="s">
        <v>49</v>
      </c>
      <c r="V1920" t="s">
        <v>49</v>
      </c>
      <c r="W1920" t="s">
        <v>128</v>
      </c>
      <c r="X1920">
        <f>YEAR(Table1[[#This Row],[BookingDate]])</f>
        <v>2025</v>
      </c>
      <c r="Y1920" t="str">
        <f>TEXT(Table1[[#This Row],[BookingDate]],"mmm")</f>
        <v>Apr</v>
      </c>
      <c r="Z1920" t="str">
        <f>TEXT(Table1[[#This Row],[BookingDate]],"mmm-yyy")</f>
        <v>Apr-2025</v>
      </c>
      <c r="AA1920" t="str">
        <f>IF(Table1[[#This Row],[ResolutionHours]]="","Pending",IF(Table1[[#This Row],[ResolutionHours]]&lt;=4,"0-4 Hours",IF(Table1[[#This Row],[ResolutionHours]]&lt;=8,"5-8 Hours",IF(Table1[[#This Row],[ResolutionHours]]&lt;=24,"9-24 Hours",IF(Table1[[#This Row],[ResolutionHours]]&lt;=48,"25-48 Hours","48+ Hours")))))</f>
        <v>48+ Hours</v>
      </c>
      <c r="AB1920">
        <f>IF(Table1[[#This Row],[ResolutionHours]]="","",Table1[[#This Row],[ResolutionHours]]-Table1[[#This Row],[SLATargetHours]])</f>
        <v>40.42</v>
      </c>
    </row>
    <row r="1921" spans="1:28" x14ac:dyDescent="0.25">
      <c r="A1921" t="s">
        <v>857</v>
      </c>
      <c r="B1921" t="s">
        <v>35</v>
      </c>
      <c r="C1921" s="1">
        <v>45755.817615740743</v>
      </c>
      <c r="D1921" t="s">
        <v>51</v>
      </c>
      <c r="E1921" t="s">
        <v>123</v>
      </c>
      <c r="F1921" t="s">
        <v>72</v>
      </c>
      <c r="G1921" t="s">
        <v>39</v>
      </c>
      <c r="H1921" t="s">
        <v>40</v>
      </c>
      <c r="I1921" t="s">
        <v>82</v>
      </c>
      <c r="J1921" t="s">
        <v>134</v>
      </c>
      <c r="K1921">
        <v>24</v>
      </c>
      <c r="L1921">
        <v>1.1000000000000001</v>
      </c>
      <c r="M1921">
        <v>15.87</v>
      </c>
      <c r="N1921" s="1">
        <v>45756.478658541673</v>
      </c>
      <c r="O1921" t="s">
        <v>43</v>
      </c>
      <c r="P1921">
        <v>15.87</v>
      </c>
      <c r="Q1921" t="s">
        <v>58</v>
      </c>
      <c r="R1921" t="s">
        <v>67</v>
      </c>
      <c r="S1921" t="s">
        <v>79</v>
      </c>
      <c r="T1921" t="s">
        <v>100</v>
      </c>
      <c r="U1921" t="s">
        <v>49</v>
      </c>
      <c r="V1921" t="s">
        <v>49</v>
      </c>
      <c r="W1921" t="s">
        <v>43</v>
      </c>
      <c r="X1921">
        <f>YEAR(Table1[[#This Row],[BookingDate]])</f>
        <v>2025</v>
      </c>
      <c r="Y1921" t="str">
        <f>TEXT(Table1[[#This Row],[BookingDate]],"mmm")</f>
        <v>Apr</v>
      </c>
      <c r="Z1921" t="str">
        <f>TEXT(Table1[[#This Row],[BookingDate]],"mmm-yyy")</f>
        <v>Apr-2025</v>
      </c>
      <c r="AA1921" t="str">
        <f>IF(Table1[[#This Row],[ResolutionHours]]="","Pending",IF(Table1[[#This Row],[ResolutionHours]]&lt;=4,"0-4 Hours",IF(Table1[[#This Row],[ResolutionHours]]&lt;=8,"5-8 Hours",IF(Table1[[#This Row],[ResolutionHours]]&lt;=24,"9-24 Hours",IF(Table1[[#This Row],[ResolutionHours]]&lt;=48,"25-48 Hours","48+ Hours")))))</f>
        <v>9-24 Hours</v>
      </c>
      <c r="AB1921">
        <f>IF(Table1[[#This Row],[ResolutionHours]]="","",Table1[[#This Row],[ResolutionHours]]-Table1[[#This Row],[SLATargetHours]])</f>
        <v>-8.1300000000000008</v>
      </c>
    </row>
    <row r="1922" spans="1:28" x14ac:dyDescent="0.25">
      <c r="A1922" t="s">
        <v>1072</v>
      </c>
      <c r="B1922" t="s">
        <v>35</v>
      </c>
      <c r="C1922" s="1">
        <v>45755.913877314822</v>
      </c>
      <c r="D1922" t="s">
        <v>51</v>
      </c>
      <c r="E1922" t="s">
        <v>71</v>
      </c>
      <c r="F1922" t="s">
        <v>130</v>
      </c>
      <c r="G1922" t="s">
        <v>39</v>
      </c>
      <c r="H1922" t="s">
        <v>54</v>
      </c>
      <c r="I1922" t="s">
        <v>55</v>
      </c>
      <c r="J1922" t="s">
        <v>152</v>
      </c>
      <c r="K1922">
        <v>24</v>
      </c>
      <c r="L1922">
        <v>2.16</v>
      </c>
      <c r="N1922" s="1"/>
      <c r="O1922" t="s">
        <v>57</v>
      </c>
      <c r="P1922">
        <v>6386.07</v>
      </c>
      <c r="Q1922" t="s">
        <v>44</v>
      </c>
      <c r="R1922" t="s">
        <v>92</v>
      </c>
      <c r="S1922" t="s">
        <v>60</v>
      </c>
      <c r="T1922" t="s">
        <v>61</v>
      </c>
      <c r="U1922" t="s">
        <v>49</v>
      </c>
      <c r="V1922" t="s">
        <v>49</v>
      </c>
      <c r="W1922" t="s">
        <v>57</v>
      </c>
      <c r="X1922">
        <f>YEAR(Table1[[#This Row],[BookingDate]])</f>
        <v>2025</v>
      </c>
      <c r="Y1922" t="str">
        <f>TEXT(Table1[[#This Row],[BookingDate]],"mmm")</f>
        <v>Apr</v>
      </c>
      <c r="Z1922" t="str">
        <f>TEXT(Table1[[#This Row],[BookingDate]],"mmm-yyy")</f>
        <v>Apr-2025</v>
      </c>
      <c r="AA1922" t="str">
        <f>IF(Table1[[#This Row],[ResolutionHours]]="","Pending",IF(Table1[[#This Row],[ResolutionHours]]&lt;=4,"0-4 Hours",IF(Table1[[#This Row],[ResolutionHours]]&lt;=8,"5-8 Hours",IF(Table1[[#This Row],[ResolutionHours]]&lt;=24,"9-24 Hours",IF(Table1[[#This Row],[ResolutionHours]]&lt;=48,"25-48 Hours","48+ Hours")))))</f>
        <v>Pending</v>
      </c>
      <c r="AB1922" t="str">
        <f>IF(Table1[[#This Row],[ResolutionHours]]="","",Table1[[#This Row],[ResolutionHours]]-Table1[[#This Row],[SLATargetHours]])</f>
        <v/>
      </c>
    </row>
    <row r="1923" spans="1:28" x14ac:dyDescent="0.25">
      <c r="A1923" t="s">
        <v>1908</v>
      </c>
      <c r="B1923" t="s">
        <v>1116</v>
      </c>
      <c r="C1923" s="1">
        <v>45755.952870370369</v>
      </c>
      <c r="D1923" t="s">
        <v>51</v>
      </c>
      <c r="E1923" t="s">
        <v>1140</v>
      </c>
      <c r="F1923" t="s">
        <v>95</v>
      </c>
      <c r="G1923" t="s">
        <v>1118</v>
      </c>
      <c r="H1923" t="s">
        <v>40</v>
      </c>
      <c r="I1923" t="s">
        <v>73</v>
      </c>
      <c r="J1923" t="s">
        <v>157</v>
      </c>
      <c r="K1923">
        <v>24</v>
      </c>
      <c r="L1923">
        <v>2.62</v>
      </c>
      <c r="M1923">
        <v>12.21</v>
      </c>
      <c r="N1923" s="1">
        <v>45756.461428310176</v>
      </c>
      <c r="O1923" t="s">
        <v>43</v>
      </c>
      <c r="P1923">
        <v>12.21</v>
      </c>
      <c r="Q1923" t="s">
        <v>44</v>
      </c>
      <c r="R1923" t="s">
        <v>92</v>
      </c>
      <c r="S1923" t="s">
        <v>68</v>
      </c>
      <c r="T1923" t="s">
        <v>69</v>
      </c>
      <c r="U1923" t="s">
        <v>49</v>
      </c>
      <c r="V1923" t="s">
        <v>49</v>
      </c>
      <c r="W1923" t="s">
        <v>43</v>
      </c>
      <c r="X1923">
        <f>YEAR(Table1[[#This Row],[BookingDate]])</f>
        <v>2025</v>
      </c>
      <c r="Y1923" t="str">
        <f>TEXT(Table1[[#This Row],[BookingDate]],"mmm")</f>
        <v>Apr</v>
      </c>
      <c r="Z1923" t="str">
        <f>TEXT(Table1[[#This Row],[BookingDate]],"mmm-yyy")</f>
        <v>Apr-2025</v>
      </c>
      <c r="AA1923" t="str">
        <f>IF(Table1[[#This Row],[ResolutionHours]]="","Pending",IF(Table1[[#This Row],[ResolutionHours]]&lt;=4,"0-4 Hours",IF(Table1[[#This Row],[ResolutionHours]]&lt;=8,"5-8 Hours",IF(Table1[[#This Row],[ResolutionHours]]&lt;=24,"9-24 Hours",IF(Table1[[#This Row],[ResolutionHours]]&lt;=48,"25-48 Hours","48+ Hours")))))</f>
        <v>9-24 Hours</v>
      </c>
      <c r="AB1923">
        <f>IF(Table1[[#This Row],[ResolutionHours]]="","",Table1[[#This Row],[ResolutionHours]]-Table1[[#This Row],[SLATargetHours]])</f>
        <v>-11.79</v>
      </c>
    </row>
    <row r="1924" spans="1:28" x14ac:dyDescent="0.25">
      <c r="A1924" t="s">
        <v>244</v>
      </c>
      <c r="B1924" t="s">
        <v>35</v>
      </c>
      <c r="C1924" s="1">
        <v>45755.979074074072</v>
      </c>
      <c r="D1924" t="s">
        <v>87</v>
      </c>
      <c r="E1924" t="s">
        <v>102</v>
      </c>
      <c r="F1924" t="s">
        <v>38</v>
      </c>
      <c r="G1924" t="s">
        <v>39</v>
      </c>
      <c r="H1924" t="s">
        <v>54</v>
      </c>
      <c r="I1924" t="s">
        <v>46</v>
      </c>
      <c r="J1924" t="s">
        <v>165</v>
      </c>
      <c r="K1924">
        <v>72</v>
      </c>
      <c r="L1924">
        <v>1.41</v>
      </c>
      <c r="N1924" s="1"/>
      <c r="O1924" t="s">
        <v>57</v>
      </c>
      <c r="P1924">
        <v>6384.5</v>
      </c>
      <c r="Q1924" t="s">
        <v>66</v>
      </c>
      <c r="R1924" t="s">
        <v>59</v>
      </c>
      <c r="S1924" t="s">
        <v>46</v>
      </c>
      <c r="T1924" t="s">
        <v>61</v>
      </c>
      <c r="U1924" t="s">
        <v>49</v>
      </c>
      <c r="V1924" t="s">
        <v>49</v>
      </c>
      <c r="W1924" t="s">
        <v>57</v>
      </c>
      <c r="X1924">
        <f>YEAR(Table1[[#This Row],[BookingDate]])</f>
        <v>2025</v>
      </c>
      <c r="Y1924" t="str">
        <f>TEXT(Table1[[#This Row],[BookingDate]],"mmm")</f>
        <v>Apr</v>
      </c>
      <c r="Z1924" t="str">
        <f>TEXT(Table1[[#This Row],[BookingDate]],"mmm-yyy")</f>
        <v>Apr-2025</v>
      </c>
      <c r="AA1924" t="str">
        <f>IF(Table1[[#This Row],[ResolutionHours]]="","Pending",IF(Table1[[#This Row],[ResolutionHours]]&lt;=4,"0-4 Hours",IF(Table1[[#This Row],[ResolutionHours]]&lt;=8,"5-8 Hours",IF(Table1[[#This Row],[ResolutionHours]]&lt;=24,"9-24 Hours",IF(Table1[[#This Row],[ResolutionHours]]&lt;=48,"25-48 Hours","48+ Hours")))))</f>
        <v>Pending</v>
      </c>
      <c r="AB1924" t="str">
        <f>IF(Table1[[#This Row],[ResolutionHours]]="","",Table1[[#This Row],[ResolutionHours]]-Table1[[#This Row],[SLATargetHours]])</f>
        <v/>
      </c>
    </row>
    <row r="1925" spans="1:28" x14ac:dyDescent="0.25">
      <c r="A1925" t="s">
        <v>1701</v>
      </c>
      <c r="B1925" t="s">
        <v>1116</v>
      </c>
      <c r="C1925" s="1">
        <v>45756.04409722222</v>
      </c>
      <c r="D1925" t="s">
        <v>87</v>
      </c>
      <c r="E1925" t="s">
        <v>1131</v>
      </c>
      <c r="F1925" t="s">
        <v>95</v>
      </c>
      <c r="G1925" t="s">
        <v>1118</v>
      </c>
      <c r="H1925" t="s">
        <v>63</v>
      </c>
      <c r="I1925" t="s">
        <v>46</v>
      </c>
      <c r="J1925" t="s">
        <v>120</v>
      </c>
      <c r="K1925">
        <v>72</v>
      </c>
      <c r="L1925">
        <v>4.51</v>
      </c>
      <c r="N1925" s="1"/>
      <c r="O1925" t="s">
        <v>57</v>
      </c>
      <c r="P1925">
        <v>6382.94</v>
      </c>
      <c r="Q1925" t="s">
        <v>58</v>
      </c>
      <c r="R1925" t="s">
        <v>59</v>
      </c>
      <c r="S1925" t="s">
        <v>79</v>
      </c>
      <c r="T1925" t="s">
        <v>100</v>
      </c>
      <c r="U1925" t="s">
        <v>49</v>
      </c>
      <c r="V1925" t="s">
        <v>49</v>
      </c>
      <c r="W1925" t="s">
        <v>57</v>
      </c>
      <c r="X1925">
        <f>YEAR(Table1[[#This Row],[BookingDate]])</f>
        <v>2025</v>
      </c>
      <c r="Y1925" t="str">
        <f>TEXT(Table1[[#This Row],[BookingDate]],"mmm")</f>
        <v>Apr</v>
      </c>
      <c r="Z1925" t="str">
        <f>TEXT(Table1[[#This Row],[BookingDate]],"mmm-yyy")</f>
        <v>Apr-2025</v>
      </c>
      <c r="AA1925" t="str">
        <f>IF(Table1[[#This Row],[ResolutionHours]]="","Pending",IF(Table1[[#This Row],[ResolutionHours]]&lt;=4,"0-4 Hours",IF(Table1[[#This Row],[ResolutionHours]]&lt;=8,"5-8 Hours",IF(Table1[[#This Row],[ResolutionHours]]&lt;=24,"9-24 Hours",IF(Table1[[#This Row],[ResolutionHours]]&lt;=48,"25-48 Hours","48+ Hours")))))</f>
        <v>Pending</v>
      </c>
      <c r="AB1925" t="str">
        <f>IF(Table1[[#This Row],[ResolutionHours]]="","",Table1[[#This Row],[ResolutionHours]]-Table1[[#This Row],[SLATargetHours]])</f>
        <v/>
      </c>
    </row>
    <row r="1926" spans="1:28" x14ac:dyDescent="0.25">
      <c r="A1926" t="s">
        <v>2287</v>
      </c>
      <c r="B1926" t="s">
        <v>2126</v>
      </c>
      <c r="C1926" s="1">
        <v>45756.047071759262</v>
      </c>
      <c r="D1926" t="s">
        <v>36</v>
      </c>
      <c r="E1926" t="s">
        <v>2142</v>
      </c>
      <c r="F1926" t="s">
        <v>38</v>
      </c>
      <c r="G1926" t="s">
        <v>2128</v>
      </c>
      <c r="H1926" t="s">
        <v>63</v>
      </c>
      <c r="I1926" t="s">
        <v>41</v>
      </c>
      <c r="J1926" t="s">
        <v>157</v>
      </c>
      <c r="K1926">
        <v>48</v>
      </c>
      <c r="L1926">
        <v>1.7</v>
      </c>
      <c r="N1926" s="1"/>
      <c r="O1926" t="s">
        <v>57</v>
      </c>
      <c r="P1926">
        <v>6382.87</v>
      </c>
      <c r="Q1926" t="s">
        <v>58</v>
      </c>
      <c r="R1926" t="s">
        <v>59</v>
      </c>
      <c r="S1926" t="s">
        <v>79</v>
      </c>
      <c r="T1926" t="s">
        <v>100</v>
      </c>
      <c r="U1926" t="s">
        <v>49</v>
      </c>
      <c r="V1926" t="s">
        <v>49</v>
      </c>
      <c r="W1926" t="s">
        <v>57</v>
      </c>
      <c r="X1926">
        <f>YEAR(Table1[[#This Row],[BookingDate]])</f>
        <v>2025</v>
      </c>
      <c r="Y1926" t="str">
        <f>TEXT(Table1[[#This Row],[BookingDate]],"mmm")</f>
        <v>Apr</v>
      </c>
      <c r="Z1926" t="str">
        <f>TEXT(Table1[[#This Row],[BookingDate]],"mmm-yyy")</f>
        <v>Apr-2025</v>
      </c>
      <c r="AA1926" t="str">
        <f>IF(Table1[[#This Row],[ResolutionHours]]="","Pending",IF(Table1[[#This Row],[ResolutionHours]]&lt;=4,"0-4 Hours",IF(Table1[[#This Row],[ResolutionHours]]&lt;=8,"5-8 Hours",IF(Table1[[#This Row],[ResolutionHours]]&lt;=24,"9-24 Hours",IF(Table1[[#This Row],[ResolutionHours]]&lt;=48,"25-48 Hours","48+ Hours")))))</f>
        <v>Pending</v>
      </c>
      <c r="AB1926" t="str">
        <f>IF(Table1[[#This Row],[ResolutionHours]]="","",Table1[[#This Row],[ResolutionHours]]-Table1[[#This Row],[SLATargetHours]])</f>
        <v/>
      </c>
    </row>
    <row r="1927" spans="1:28" x14ac:dyDescent="0.25">
      <c r="A1927" t="s">
        <v>455</v>
      </c>
      <c r="B1927" t="s">
        <v>35</v>
      </c>
      <c r="C1927" s="1">
        <v>45756.061516203707</v>
      </c>
      <c r="D1927" t="s">
        <v>51</v>
      </c>
      <c r="E1927" t="s">
        <v>102</v>
      </c>
      <c r="F1927" t="s">
        <v>126</v>
      </c>
      <c r="G1927" t="s">
        <v>39</v>
      </c>
      <c r="H1927" t="s">
        <v>63</v>
      </c>
      <c r="I1927" t="s">
        <v>73</v>
      </c>
      <c r="J1927" t="s">
        <v>132</v>
      </c>
      <c r="K1927">
        <v>24</v>
      </c>
      <c r="L1927">
        <v>0.87</v>
      </c>
      <c r="N1927" s="1"/>
      <c r="O1927" t="s">
        <v>57</v>
      </c>
      <c r="P1927">
        <v>6382.52</v>
      </c>
      <c r="Q1927" t="s">
        <v>66</v>
      </c>
      <c r="R1927" t="s">
        <v>59</v>
      </c>
      <c r="S1927" t="s">
        <v>68</v>
      </c>
      <c r="T1927" t="s">
        <v>69</v>
      </c>
      <c r="U1927" t="s">
        <v>49</v>
      </c>
      <c r="V1927" t="s">
        <v>49</v>
      </c>
      <c r="W1927" t="s">
        <v>57</v>
      </c>
      <c r="X1927">
        <f>YEAR(Table1[[#This Row],[BookingDate]])</f>
        <v>2025</v>
      </c>
      <c r="Y1927" t="str">
        <f>TEXT(Table1[[#This Row],[BookingDate]],"mmm")</f>
        <v>Apr</v>
      </c>
      <c r="Z1927" t="str">
        <f>TEXT(Table1[[#This Row],[BookingDate]],"mmm-yyy")</f>
        <v>Apr-2025</v>
      </c>
      <c r="AA1927" t="str">
        <f>IF(Table1[[#This Row],[ResolutionHours]]="","Pending",IF(Table1[[#This Row],[ResolutionHours]]&lt;=4,"0-4 Hours",IF(Table1[[#This Row],[ResolutionHours]]&lt;=8,"5-8 Hours",IF(Table1[[#This Row],[ResolutionHours]]&lt;=24,"9-24 Hours",IF(Table1[[#This Row],[ResolutionHours]]&lt;=48,"25-48 Hours","48+ Hours")))))</f>
        <v>Pending</v>
      </c>
      <c r="AB1927" t="str">
        <f>IF(Table1[[#This Row],[ResolutionHours]]="","",Table1[[#This Row],[ResolutionHours]]-Table1[[#This Row],[SLATargetHours]])</f>
        <v/>
      </c>
    </row>
    <row r="1928" spans="1:28" x14ac:dyDescent="0.25">
      <c r="A1928" t="s">
        <v>1664</v>
      </c>
      <c r="B1928" t="s">
        <v>1116</v>
      </c>
      <c r="C1928" s="1">
        <v>45756.743564814817</v>
      </c>
      <c r="D1928" t="s">
        <v>87</v>
      </c>
      <c r="E1928" t="s">
        <v>1117</v>
      </c>
      <c r="F1928" t="s">
        <v>130</v>
      </c>
      <c r="G1928" t="s">
        <v>1118</v>
      </c>
      <c r="H1928" t="s">
        <v>40</v>
      </c>
      <c r="I1928" t="s">
        <v>82</v>
      </c>
      <c r="J1928" t="s">
        <v>78</v>
      </c>
      <c r="K1928">
        <v>72</v>
      </c>
      <c r="L1928">
        <v>5.88</v>
      </c>
      <c r="M1928">
        <v>50.81</v>
      </c>
      <c r="N1928" s="1">
        <v>45758.860706562496</v>
      </c>
      <c r="O1928" t="s">
        <v>43</v>
      </c>
      <c r="P1928">
        <v>50.81</v>
      </c>
      <c r="Q1928" t="s">
        <v>58</v>
      </c>
      <c r="R1928" t="s">
        <v>114</v>
      </c>
      <c r="S1928" t="s">
        <v>68</v>
      </c>
      <c r="T1928" t="s">
        <v>69</v>
      </c>
      <c r="U1928" t="s">
        <v>48</v>
      </c>
      <c r="V1928" t="s">
        <v>49</v>
      </c>
      <c r="W1928" t="s">
        <v>43</v>
      </c>
      <c r="X1928">
        <f>YEAR(Table1[[#This Row],[BookingDate]])</f>
        <v>2025</v>
      </c>
      <c r="Y1928" t="str">
        <f>TEXT(Table1[[#This Row],[BookingDate]],"mmm")</f>
        <v>Apr</v>
      </c>
      <c r="Z1928" t="str">
        <f>TEXT(Table1[[#This Row],[BookingDate]],"mmm-yyy")</f>
        <v>Apr-2025</v>
      </c>
      <c r="AA1928" t="str">
        <f>IF(Table1[[#This Row],[ResolutionHours]]="","Pending",IF(Table1[[#This Row],[ResolutionHours]]&lt;=4,"0-4 Hours",IF(Table1[[#This Row],[ResolutionHours]]&lt;=8,"5-8 Hours",IF(Table1[[#This Row],[ResolutionHours]]&lt;=24,"9-24 Hours",IF(Table1[[#This Row],[ResolutionHours]]&lt;=48,"25-48 Hours","48+ Hours")))))</f>
        <v>48+ Hours</v>
      </c>
      <c r="AB1928">
        <f>IF(Table1[[#This Row],[ResolutionHours]]="","",Table1[[#This Row],[ResolutionHours]]-Table1[[#This Row],[SLATargetHours]])</f>
        <v>-21.189999999999998</v>
      </c>
    </row>
    <row r="1929" spans="1:28" x14ac:dyDescent="0.25">
      <c r="A1929" t="s">
        <v>787</v>
      </c>
      <c r="B1929" t="s">
        <v>35</v>
      </c>
      <c r="C1929" s="1">
        <v>45757.076192129629</v>
      </c>
      <c r="D1929" t="s">
        <v>36</v>
      </c>
      <c r="E1929" t="s">
        <v>52</v>
      </c>
      <c r="F1929" t="s">
        <v>53</v>
      </c>
      <c r="G1929" t="s">
        <v>39</v>
      </c>
      <c r="H1929" t="s">
        <v>63</v>
      </c>
      <c r="I1929" t="s">
        <v>64</v>
      </c>
      <c r="J1929" t="s">
        <v>91</v>
      </c>
      <c r="K1929">
        <v>48</v>
      </c>
      <c r="L1929">
        <v>6.32</v>
      </c>
      <c r="N1929" s="1"/>
      <c r="O1929" t="s">
        <v>57</v>
      </c>
      <c r="P1929">
        <v>6358.17</v>
      </c>
      <c r="Q1929" t="s">
        <v>44</v>
      </c>
      <c r="R1929" t="s">
        <v>92</v>
      </c>
      <c r="S1929" t="s">
        <v>46</v>
      </c>
      <c r="T1929" t="s">
        <v>85</v>
      </c>
      <c r="U1929" t="s">
        <v>49</v>
      </c>
      <c r="V1929" t="s">
        <v>49</v>
      </c>
      <c r="W1929" t="s">
        <v>57</v>
      </c>
      <c r="X1929">
        <f>YEAR(Table1[[#This Row],[BookingDate]])</f>
        <v>2025</v>
      </c>
      <c r="Y1929" t="str">
        <f>TEXT(Table1[[#This Row],[BookingDate]],"mmm")</f>
        <v>Apr</v>
      </c>
      <c r="Z1929" t="str">
        <f>TEXT(Table1[[#This Row],[BookingDate]],"mmm-yyy")</f>
        <v>Apr-2025</v>
      </c>
      <c r="AA1929" t="str">
        <f>IF(Table1[[#This Row],[ResolutionHours]]="","Pending",IF(Table1[[#This Row],[ResolutionHours]]&lt;=4,"0-4 Hours",IF(Table1[[#This Row],[ResolutionHours]]&lt;=8,"5-8 Hours",IF(Table1[[#This Row],[ResolutionHours]]&lt;=24,"9-24 Hours",IF(Table1[[#This Row],[ResolutionHours]]&lt;=48,"25-48 Hours","48+ Hours")))))</f>
        <v>Pending</v>
      </c>
      <c r="AB1929" t="str">
        <f>IF(Table1[[#This Row],[ResolutionHours]]="","",Table1[[#This Row],[ResolutionHours]]-Table1[[#This Row],[SLATargetHours]])</f>
        <v/>
      </c>
    </row>
    <row r="1930" spans="1:28" x14ac:dyDescent="0.25">
      <c r="A1930" t="s">
        <v>1034</v>
      </c>
      <c r="B1930" t="s">
        <v>35</v>
      </c>
      <c r="C1930" s="1">
        <v>45757.214479166672</v>
      </c>
      <c r="D1930" t="s">
        <v>36</v>
      </c>
      <c r="E1930" t="s">
        <v>105</v>
      </c>
      <c r="F1930" t="s">
        <v>53</v>
      </c>
      <c r="G1930" t="s">
        <v>39</v>
      </c>
      <c r="H1930" t="s">
        <v>40</v>
      </c>
      <c r="I1930" t="s">
        <v>82</v>
      </c>
      <c r="J1930" t="s">
        <v>110</v>
      </c>
      <c r="K1930">
        <v>48</v>
      </c>
      <c r="L1930">
        <v>1.1000000000000001</v>
      </c>
      <c r="M1930">
        <v>27.14</v>
      </c>
      <c r="N1930" s="1">
        <v>45758.345154363429</v>
      </c>
      <c r="O1930" t="s">
        <v>43</v>
      </c>
      <c r="P1930">
        <v>27.14</v>
      </c>
      <c r="Q1930" t="s">
        <v>58</v>
      </c>
      <c r="R1930" t="s">
        <v>45</v>
      </c>
      <c r="S1930" t="s">
        <v>60</v>
      </c>
      <c r="T1930" t="s">
        <v>115</v>
      </c>
      <c r="U1930" t="s">
        <v>49</v>
      </c>
      <c r="V1930" t="s">
        <v>49</v>
      </c>
      <c r="W1930" t="s">
        <v>43</v>
      </c>
      <c r="X1930">
        <f>YEAR(Table1[[#This Row],[BookingDate]])</f>
        <v>2025</v>
      </c>
      <c r="Y1930" t="str">
        <f>TEXT(Table1[[#This Row],[BookingDate]],"mmm")</f>
        <v>Apr</v>
      </c>
      <c r="Z1930" t="str">
        <f>TEXT(Table1[[#This Row],[BookingDate]],"mmm-yyy")</f>
        <v>Apr-2025</v>
      </c>
      <c r="AA1930" t="str">
        <f>IF(Table1[[#This Row],[ResolutionHours]]="","Pending",IF(Table1[[#This Row],[ResolutionHours]]&lt;=4,"0-4 Hours",IF(Table1[[#This Row],[ResolutionHours]]&lt;=8,"5-8 Hours",IF(Table1[[#This Row],[ResolutionHours]]&lt;=24,"9-24 Hours",IF(Table1[[#This Row],[ResolutionHours]]&lt;=48,"25-48 Hours","48+ Hours")))))</f>
        <v>25-48 Hours</v>
      </c>
      <c r="AB1930">
        <f>IF(Table1[[#This Row],[ResolutionHours]]="","",Table1[[#This Row],[ResolutionHours]]-Table1[[#This Row],[SLATargetHours]])</f>
        <v>-20.86</v>
      </c>
    </row>
    <row r="1931" spans="1:28" x14ac:dyDescent="0.25">
      <c r="A1931" t="s">
        <v>1224</v>
      </c>
      <c r="B1931" t="s">
        <v>1116</v>
      </c>
      <c r="C1931" s="1">
        <v>45757.252152777779</v>
      </c>
      <c r="D1931" t="s">
        <v>87</v>
      </c>
      <c r="E1931" t="s">
        <v>1124</v>
      </c>
      <c r="F1931" t="s">
        <v>126</v>
      </c>
      <c r="G1931" t="s">
        <v>1118</v>
      </c>
      <c r="H1931" t="s">
        <v>109</v>
      </c>
      <c r="I1931" t="s">
        <v>46</v>
      </c>
      <c r="J1931" t="s">
        <v>160</v>
      </c>
      <c r="K1931">
        <v>72</v>
      </c>
      <c r="L1931">
        <v>8.57</v>
      </c>
      <c r="M1931">
        <v>41.69</v>
      </c>
      <c r="N1931" s="1">
        <v>45758.989044722221</v>
      </c>
      <c r="O1931" t="s">
        <v>43</v>
      </c>
      <c r="P1931">
        <v>41.69</v>
      </c>
      <c r="Q1931" t="s">
        <v>58</v>
      </c>
      <c r="R1931" t="s">
        <v>67</v>
      </c>
      <c r="S1931" t="s">
        <v>68</v>
      </c>
      <c r="T1931" t="s">
        <v>75</v>
      </c>
      <c r="U1931" t="s">
        <v>49</v>
      </c>
      <c r="V1931" t="s">
        <v>49</v>
      </c>
      <c r="W1931" t="s">
        <v>43</v>
      </c>
      <c r="X1931">
        <f>YEAR(Table1[[#This Row],[BookingDate]])</f>
        <v>2025</v>
      </c>
      <c r="Y1931" t="str">
        <f>TEXT(Table1[[#This Row],[BookingDate]],"mmm")</f>
        <v>Apr</v>
      </c>
      <c r="Z1931" t="str">
        <f>TEXT(Table1[[#This Row],[BookingDate]],"mmm-yyy")</f>
        <v>Apr-2025</v>
      </c>
      <c r="AA1931" t="str">
        <f>IF(Table1[[#This Row],[ResolutionHours]]="","Pending",IF(Table1[[#This Row],[ResolutionHours]]&lt;=4,"0-4 Hours",IF(Table1[[#This Row],[ResolutionHours]]&lt;=8,"5-8 Hours",IF(Table1[[#This Row],[ResolutionHours]]&lt;=24,"9-24 Hours",IF(Table1[[#This Row],[ResolutionHours]]&lt;=48,"25-48 Hours","48+ Hours")))))</f>
        <v>25-48 Hours</v>
      </c>
      <c r="AB1931">
        <f>IF(Table1[[#This Row],[ResolutionHours]]="","",Table1[[#This Row],[ResolutionHours]]-Table1[[#This Row],[SLATargetHours]])</f>
        <v>-30.310000000000002</v>
      </c>
    </row>
    <row r="1932" spans="1:28" x14ac:dyDescent="0.25">
      <c r="A1932" t="s">
        <v>213</v>
      </c>
      <c r="B1932" t="s">
        <v>35</v>
      </c>
      <c r="C1932" s="1">
        <v>45757.472881944443</v>
      </c>
      <c r="D1932" t="s">
        <v>87</v>
      </c>
      <c r="E1932" t="s">
        <v>81</v>
      </c>
      <c r="F1932" t="s">
        <v>90</v>
      </c>
      <c r="G1932" t="s">
        <v>39</v>
      </c>
      <c r="H1932" t="s">
        <v>40</v>
      </c>
      <c r="I1932" t="s">
        <v>46</v>
      </c>
      <c r="J1932" t="s">
        <v>42</v>
      </c>
      <c r="K1932">
        <v>72</v>
      </c>
      <c r="L1932">
        <v>5.03</v>
      </c>
      <c r="M1932">
        <v>33.130000000000003</v>
      </c>
      <c r="N1932" s="1">
        <v>45758.853284120371</v>
      </c>
      <c r="O1932" t="s">
        <v>43</v>
      </c>
      <c r="P1932">
        <v>33.130000000000003</v>
      </c>
      <c r="Q1932" t="s">
        <v>58</v>
      </c>
      <c r="R1932" t="s">
        <v>67</v>
      </c>
      <c r="S1932" t="s">
        <v>79</v>
      </c>
      <c r="T1932" t="s">
        <v>85</v>
      </c>
      <c r="U1932" t="s">
        <v>49</v>
      </c>
      <c r="V1932" t="s">
        <v>49</v>
      </c>
      <c r="W1932" t="s">
        <v>43</v>
      </c>
      <c r="X1932">
        <f>YEAR(Table1[[#This Row],[BookingDate]])</f>
        <v>2025</v>
      </c>
      <c r="Y1932" t="str">
        <f>TEXT(Table1[[#This Row],[BookingDate]],"mmm")</f>
        <v>Apr</v>
      </c>
      <c r="Z1932" t="str">
        <f>TEXT(Table1[[#This Row],[BookingDate]],"mmm-yyy")</f>
        <v>Apr-2025</v>
      </c>
      <c r="AA1932" t="str">
        <f>IF(Table1[[#This Row],[ResolutionHours]]="","Pending",IF(Table1[[#This Row],[ResolutionHours]]&lt;=4,"0-4 Hours",IF(Table1[[#This Row],[ResolutionHours]]&lt;=8,"5-8 Hours",IF(Table1[[#This Row],[ResolutionHours]]&lt;=24,"9-24 Hours",IF(Table1[[#This Row],[ResolutionHours]]&lt;=48,"25-48 Hours","48+ Hours")))))</f>
        <v>25-48 Hours</v>
      </c>
      <c r="AB1932">
        <f>IF(Table1[[#This Row],[ResolutionHours]]="","",Table1[[#This Row],[ResolutionHours]]-Table1[[#This Row],[SLATargetHours]])</f>
        <v>-38.869999999999997</v>
      </c>
    </row>
    <row r="1933" spans="1:28" x14ac:dyDescent="0.25">
      <c r="A1933" t="s">
        <v>1654</v>
      </c>
      <c r="B1933" t="s">
        <v>1116</v>
      </c>
      <c r="C1933" s="1">
        <v>45757.482523148137</v>
      </c>
      <c r="D1933" t="s">
        <v>51</v>
      </c>
      <c r="E1933" t="s">
        <v>1126</v>
      </c>
      <c r="F1933" t="s">
        <v>126</v>
      </c>
      <c r="G1933" t="s">
        <v>1118</v>
      </c>
      <c r="H1933" t="s">
        <v>40</v>
      </c>
      <c r="I1933" t="s">
        <v>64</v>
      </c>
      <c r="J1933" t="s">
        <v>110</v>
      </c>
      <c r="K1933">
        <v>24</v>
      </c>
      <c r="L1933">
        <v>5.73</v>
      </c>
      <c r="M1933">
        <v>37.78</v>
      </c>
      <c r="N1933" s="1">
        <v>45759.056611597232</v>
      </c>
      <c r="O1933" t="s">
        <v>128</v>
      </c>
      <c r="P1933">
        <v>37.78</v>
      </c>
      <c r="Q1933" t="s">
        <v>66</v>
      </c>
      <c r="R1933" t="s">
        <v>114</v>
      </c>
      <c r="S1933" t="s">
        <v>96</v>
      </c>
      <c r="T1933" t="s">
        <v>93</v>
      </c>
      <c r="U1933" t="s">
        <v>49</v>
      </c>
      <c r="V1933" t="s">
        <v>49</v>
      </c>
      <c r="W1933" t="s">
        <v>128</v>
      </c>
      <c r="X1933">
        <f>YEAR(Table1[[#This Row],[BookingDate]])</f>
        <v>2025</v>
      </c>
      <c r="Y1933" t="str">
        <f>TEXT(Table1[[#This Row],[BookingDate]],"mmm")</f>
        <v>Apr</v>
      </c>
      <c r="Z1933" t="str">
        <f>TEXT(Table1[[#This Row],[BookingDate]],"mmm-yyy")</f>
        <v>Apr-2025</v>
      </c>
      <c r="AA1933" t="str">
        <f>IF(Table1[[#This Row],[ResolutionHours]]="","Pending",IF(Table1[[#This Row],[ResolutionHours]]&lt;=4,"0-4 Hours",IF(Table1[[#This Row],[ResolutionHours]]&lt;=8,"5-8 Hours",IF(Table1[[#This Row],[ResolutionHours]]&lt;=24,"9-24 Hours",IF(Table1[[#This Row],[ResolutionHours]]&lt;=48,"25-48 Hours","48+ Hours")))))</f>
        <v>25-48 Hours</v>
      </c>
      <c r="AB1933">
        <f>IF(Table1[[#This Row],[ResolutionHours]]="","",Table1[[#This Row],[ResolutionHours]]-Table1[[#This Row],[SLATargetHours]])</f>
        <v>13.780000000000001</v>
      </c>
    </row>
    <row r="1934" spans="1:28" x14ac:dyDescent="0.25">
      <c r="A1934" t="s">
        <v>2944</v>
      </c>
      <c r="B1934" t="s">
        <v>2126</v>
      </c>
      <c r="C1934" s="1">
        <v>45757.496388888889</v>
      </c>
      <c r="D1934" t="s">
        <v>36</v>
      </c>
      <c r="E1934" t="s">
        <v>2163</v>
      </c>
      <c r="F1934" t="s">
        <v>126</v>
      </c>
      <c r="G1934" t="s">
        <v>2128</v>
      </c>
      <c r="H1934" t="s">
        <v>54</v>
      </c>
      <c r="I1934" t="s">
        <v>64</v>
      </c>
      <c r="J1934" t="s">
        <v>42</v>
      </c>
      <c r="K1934">
        <v>48</v>
      </c>
      <c r="L1934">
        <v>4.18</v>
      </c>
      <c r="N1934" s="1"/>
      <c r="O1934" t="s">
        <v>57</v>
      </c>
      <c r="P1934">
        <v>6348.09</v>
      </c>
      <c r="Q1934" t="s">
        <v>44</v>
      </c>
      <c r="R1934" t="s">
        <v>45</v>
      </c>
      <c r="S1934" t="s">
        <v>60</v>
      </c>
      <c r="T1934" t="s">
        <v>69</v>
      </c>
      <c r="U1934" t="s">
        <v>49</v>
      </c>
      <c r="V1934" t="s">
        <v>49</v>
      </c>
      <c r="W1934" t="s">
        <v>57</v>
      </c>
      <c r="X1934">
        <f>YEAR(Table1[[#This Row],[BookingDate]])</f>
        <v>2025</v>
      </c>
      <c r="Y1934" t="str">
        <f>TEXT(Table1[[#This Row],[BookingDate]],"mmm")</f>
        <v>Apr</v>
      </c>
      <c r="Z1934" t="str">
        <f>TEXT(Table1[[#This Row],[BookingDate]],"mmm-yyy")</f>
        <v>Apr-2025</v>
      </c>
      <c r="AA1934" t="str">
        <f>IF(Table1[[#This Row],[ResolutionHours]]="","Pending",IF(Table1[[#This Row],[ResolutionHours]]&lt;=4,"0-4 Hours",IF(Table1[[#This Row],[ResolutionHours]]&lt;=8,"5-8 Hours",IF(Table1[[#This Row],[ResolutionHours]]&lt;=24,"9-24 Hours",IF(Table1[[#This Row],[ResolutionHours]]&lt;=48,"25-48 Hours","48+ Hours")))))</f>
        <v>Pending</v>
      </c>
      <c r="AB1934" t="str">
        <f>IF(Table1[[#This Row],[ResolutionHours]]="","",Table1[[#This Row],[ResolutionHours]]-Table1[[#This Row],[SLATargetHours]])</f>
        <v/>
      </c>
    </row>
    <row r="1935" spans="1:28" x14ac:dyDescent="0.25">
      <c r="A1935" t="s">
        <v>896</v>
      </c>
      <c r="B1935" t="s">
        <v>35</v>
      </c>
      <c r="C1935" s="1">
        <v>45757.700995370367</v>
      </c>
      <c r="D1935" t="s">
        <v>36</v>
      </c>
      <c r="E1935" t="s">
        <v>77</v>
      </c>
      <c r="F1935" t="s">
        <v>72</v>
      </c>
      <c r="G1935" t="s">
        <v>39</v>
      </c>
      <c r="H1935" t="s">
        <v>40</v>
      </c>
      <c r="I1935" t="s">
        <v>46</v>
      </c>
      <c r="J1935" t="s">
        <v>91</v>
      </c>
      <c r="K1935">
        <v>48</v>
      </c>
      <c r="L1935">
        <v>5.59</v>
      </c>
      <c r="M1935">
        <v>20.85</v>
      </c>
      <c r="N1935" s="1">
        <v>45758.5699287963</v>
      </c>
      <c r="O1935" t="s">
        <v>43</v>
      </c>
      <c r="P1935">
        <v>20.85</v>
      </c>
      <c r="Q1935" t="s">
        <v>66</v>
      </c>
      <c r="R1935" t="s">
        <v>67</v>
      </c>
      <c r="S1935" t="s">
        <v>79</v>
      </c>
      <c r="T1935" t="s">
        <v>85</v>
      </c>
      <c r="U1935" t="s">
        <v>49</v>
      </c>
      <c r="V1935" t="s">
        <v>49</v>
      </c>
      <c r="W1935" t="s">
        <v>43</v>
      </c>
      <c r="X1935">
        <f>YEAR(Table1[[#This Row],[BookingDate]])</f>
        <v>2025</v>
      </c>
      <c r="Y1935" t="str">
        <f>TEXT(Table1[[#This Row],[BookingDate]],"mmm")</f>
        <v>Apr</v>
      </c>
      <c r="Z1935" t="str">
        <f>TEXT(Table1[[#This Row],[BookingDate]],"mmm-yyy")</f>
        <v>Apr-2025</v>
      </c>
      <c r="AA1935" t="str">
        <f>IF(Table1[[#This Row],[ResolutionHours]]="","Pending",IF(Table1[[#This Row],[ResolutionHours]]&lt;=4,"0-4 Hours",IF(Table1[[#This Row],[ResolutionHours]]&lt;=8,"5-8 Hours",IF(Table1[[#This Row],[ResolutionHours]]&lt;=24,"9-24 Hours",IF(Table1[[#This Row],[ResolutionHours]]&lt;=48,"25-48 Hours","48+ Hours")))))</f>
        <v>9-24 Hours</v>
      </c>
      <c r="AB1935">
        <f>IF(Table1[[#This Row],[ResolutionHours]]="","",Table1[[#This Row],[ResolutionHours]]-Table1[[#This Row],[SLATargetHours]])</f>
        <v>-27.15</v>
      </c>
    </row>
    <row r="1936" spans="1:28" x14ac:dyDescent="0.25">
      <c r="A1936" t="s">
        <v>2091</v>
      </c>
      <c r="B1936" t="s">
        <v>1116</v>
      </c>
      <c r="C1936" s="1">
        <v>45757.840312499997</v>
      </c>
      <c r="D1936" t="s">
        <v>104</v>
      </c>
      <c r="E1936" t="s">
        <v>1134</v>
      </c>
      <c r="F1936" t="s">
        <v>72</v>
      </c>
      <c r="G1936" t="s">
        <v>1118</v>
      </c>
      <c r="H1936" t="s">
        <v>40</v>
      </c>
      <c r="I1936" t="s">
        <v>82</v>
      </c>
      <c r="J1936" t="s">
        <v>78</v>
      </c>
      <c r="K1936">
        <v>8</v>
      </c>
      <c r="L1936">
        <v>1.41</v>
      </c>
      <c r="M1936">
        <v>18.600000000000001</v>
      </c>
      <c r="N1936" s="1">
        <v>45758.615396331021</v>
      </c>
      <c r="O1936" t="s">
        <v>128</v>
      </c>
      <c r="P1936">
        <v>18.600000000000001</v>
      </c>
      <c r="Q1936" t="s">
        <v>58</v>
      </c>
      <c r="R1936" t="s">
        <v>67</v>
      </c>
      <c r="S1936" t="s">
        <v>68</v>
      </c>
      <c r="T1936" t="s">
        <v>121</v>
      </c>
      <c r="U1936" t="s">
        <v>49</v>
      </c>
      <c r="V1936" t="s">
        <v>48</v>
      </c>
      <c r="W1936" t="s">
        <v>128</v>
      </c>
      <c r="X1936">
        <f>YEAR(Table1[[#This Row],[BookingDate]])</f>
        <v>2025</v>
      </c>
      <c r="Y1936" t="str">
        <f>TEXT(Table1[[#This Row],[BookingDate]],"mmm")</f>
        <v>Apr</v>
      </c>
      <c r="Z1936" t="str">
        <f>TEXT(Table1[[#This Row],[BookingDate]],"mmm-yyy")</f>
        <v>Apr-2025</v>
      </c>
      <c r="AA1936" t="str">
        <f>IF(Table1[[#This Row],[ResolutionHours]]="","Pending",IF(Table1[[#This Row],[ResolutionHours]]&lt;=4,"0-4 Hours",IF(Table1[[#This Row],[ResolutionHours]]&lt;=8,"5-8 Hours",IF(Table1[[#This Row],[ResolutionHours]]&lt;=24,"9-24 Hours",IF(Table1[[#This Row],[ResolutionHours]]&lt;=48,"25-48 Hours","48+ Hours")))))</f>
        <v>9-24 Hours</v>
      </c>
      <c r="AB1936">
        <f>IF(Table1[[#This Row],[ResolutionHours]]="","",Table1[[#This Row],[ResolutionHours]]-Table1[[#This Row],[SLATargetHours]])</f>
        <v>10.600000000000001</v>
      </c>
    </row>
    <row r="1937" spans="1:28" x14ac:dyDescent="0.25">
      <c r="A1937" t="s">
        <v>3091</v>
      </c>
      <c r="B1937" t="s">
        <v>2126</v>
      </c>
      <c r="C1937" s="1">
        <v>45758.108773148153</v>
      </c>
      <c r="D1937" t="s">
        <v>36</v>
      </c>
      <c r="E1937" t="s">
        <v>2142</v>
      </c>
      <c r="F1937" t="s">
        <v>53</v>
      </c>
      <c r="G1937" t="s">
        <v>2128</v>
      </c>
      <c r="H1937" t="s">
        <v>54</v>
      </c>
      <c r="I1937" t="s">
        <v>64</v>
      </c>
      <c r="J1937" t="s">
        <v>65</v>
      </c>
      <c r="K1937">
        <v>48</v>
      </c>
      <c r="L1937">
        <v>6.84</v>
      </c>
      <c r="N1937" s="1"/>
      <c r="O1937" t="s">
        <v>57</v>
      </c>
      <c r="P1937">
        <v>6333.39</v>
      </c>
      <c r="Q1937" t="s">
        <v>66</v>
      </c>
      <c r="R1937" t="s">
        <v>45</v>
      </c>
      <c r="S1937" t="s">
        <v>68</v>
      </c>
      <c r="T1937" t="s">
        <v>47</v>
      </c>
      <c r="U1937" t="s">
        <v>49</v>
      </c>
      <c r="V1937" t="s">
        <v>48</v>
      </c>
      <c r="W1937" t="s">
        <v>57</v>
      </c>
      <c r="X1937">
        <f>YEAR(Table1[[#This Row],[BookingDate]])</f>
        <v>2025</v>
      </c>
      <c r="Y1937" t="str">
        <f>TEXT(Table1[[#This Row],[BookingDate]],"mmm")</f>
        <v>Apr</v>
      </c>
      <c r="Z1937" t="str">
        <f>TEXT(Table1[[#This Row],[BookingDate]],"mmm-yyy")</f>
        <v>Apr-2025</v>
      </c>
      <c r="AA1937" t="str">
        <f>IF(Table1[[#This Row],[ResolutionHours]]="","Pending",IF(Table1[[#This Row],[ResolutionHours]]&lt;=4,"0-4 Hours",IF(Table1[[#This Row],[ResolutionHours]]&lt;=8,"5-8 Hours",IF(Table1[[#This Row],[ResolutionHours]]&lt;=24,"9-24 Hours",IF(Table1[[#This Row],[ResolutionHours]]&lt;=48,"25-48 Hours","48+ Hours")))))</f>
        <v>Pending</v>
      </c>
      <c r="AB1937" t="str">
        <f>IF(Table1[[#This Row],[ResolutionHours]]="","",Table1[[#This Row],[ResolutionHours]]-Table1[[#This Row],[SLATargetHours]])</f>
        <v/>
      </c>
    </row>
    <row r="1938" spans="1:28" x14ac:dyDescent="0.25">
      <c r="A1938" t="s">
        <v>1619</v>
      </c>
      <c r="B1938" t="s">
        <v>1116</v>
      </c>
      <c r="C1938" s="1">
        <v>45759.509340277778</v>
      </c>
      <c r="D1938" t="s">
        <v>51</v>
      </c>
      <c r="E1938" t="s">
        <v>1140</v>
      </c>
      <c r="F1938" t="s">
        <v>126</v>
      </c>
      <c r="G1938" t="s">
        <v>1118</v>
      </c>
      <c r="H1938" t="s">
        <v>40</v>
      </c>
      <c r="I1938" t="s">
        <v>55</v>
      </c>
      <c r="J1938" t="s">
        <v>83</v>
      </c>
      <c r="K1938">
        <v>24</v>
      </c>
      <c r="L1938">
        <v>5.73</v>
      </c>
      <c r="M1938">
        <v>11.38</v>
      </c>
      <c r="N1938" s="1">
        <v>45759.983321840278</v>
      </c>
      <c r="O1938" t="s">
        <v>43</v>
      </c>
      <c r="P1938">
        <v>11.38</v>
      </c>
      <c r="Q1938" t="s">
        <v>58</v>
      </c>
      <c r="R1938" t="s">
        <v>59</v>
      </c>
      <c r="S1938" t="s">
        <v>68</v>
      </c>
      <c r="T1938" t="s">
        <v>61</v>
      </c>
      <c r="U1938" t="s">
        <v>49</v>
      </c>
      <c r="V1938" t="s">
        <v>49</v>
      </c>
      <c r="W1938" t="s">
        <v>43</v>
      </c>
      <c r="X1938">
        <f>YEAR(Table1[[#This Row],[BookingDate]])</f>
        <v>2025</v>
      </c>
      <c r="Y1938" t="str">
        <f>TEXT(Table1[[#This Row],[BookingDate]],"mmm")</f>
        <v>Apr</v>
      </c>
      <c r="Z1938" t="str">
        <f>TEXT(Table1[[#This Row],[BookingDate]],"mmm-yyy")</f>
        <v>Apr-2025</v>
      </c>
      <c r="AA1938" t="str">
        <f>IF(Table1[[#This Row],[ResolutionHours]]="","Pending",IF(Table1[[#This Row],[ResolutionHours]]&lt;=4,"0-4 Hours",IF(Table1[[#This Row],[ResolutionHours]]&lt;=8,"5-8 Hours",IF(Table1[[#This Row],[ResolutionHours]]&lt;=24,"9-24 Hours",IF(Table1[[#This Row],[ResolutionHours]]&lt;=48,"25-48 Hours","48+ Hours")))))</f>
        <v>9-24 Hours</v>
      </c>
      <c r="AB1938">
        <f>IF(Table1[[#This Row],[ResolutionHours]]="","",Table1[[#This Row],[ResolutionHours]]-Table1[[#This Row],[SLATargetHours]])</f>
        <v>-12.62</v>
      </c>
    </row>
    <row r="1939" spans="1:28" x14ac:dyDescent="0.25">
      <c r="A1939" t="s">
        <v>730</v>
      </c>
      <c r="B1939" t="s">
        <v>35</v>
      </c>
      <c r="C1939" s="1">
        <v>45759.520740740743</v>
      </c>
      <c r="D1939" t="s">
        <v>51</v>
      </c>
      <c r="E1939" t="s">
        <v>37</v>
      </c>
      <c r="F1939" t="s">
        <v>126</v>
      </c>
      <c r="G1939" t="s">
        <v>39</v>
      </c>
      <c r="H1939" t="s">
        <v>40</v>
      </c>
      <c r="I1939" t="s">
        <v>55</v>
      </c>
      <c r="J1939" t="s">
        <v>88</v>
      </c>
      <c r="K1939">
        <v>24</v>
      </c>
      <c r="L1939">
        <v>0.92</v>
      </c>
      <c r="M1939">
        <v>14.92</v>
      </c>
      <c r="N1939" s="1">
        <v>45760.142328599541</v>
      </c>
      <c r="O1939" t="s">
        <v>43</v>
      </c>
      <c r="P1939">
        <v>14.92</v>
      </c>
      <c r="Q1939" t="s">
        <v>58</v>
      </c>
      <c r="R1939" t="s">
        <v>59</v>
      </c>
      <c r="S1939" t="s">
        <v>96</v>
      </c>
      <c r="T1939" t="s">
        <v>97</v>
      </c>
      <c r="U1939" t="s">
        <v>49</v>
      </c>
      <c r="V1939" t="s">
        <v>49</v>
      </c>
      <c r="W1939" t="s">
        <v>43</v>
      </c>
      <c r="X1939">
        <f>YEAR(Table1[[#This Row],[BookingDate]])</f>
        <v>2025</v>
      </c>
      <c r="Y1939" t="str">
        <f>TEXT(Table1[[#This Row],[BookingDate]],"mmm")</f>
        <v>Apr</v>
      </c>
      <c r="Z1939" t="str">
        <f>TEXT(Table1[[#This Row],[BookingDate]],"mmm-yyy")</f>
        <v>Apr-2025</v>
      </c>
      <c r="AA1939" t="str">
        <f>IF(Table1[[#This Row],[ResolutionHours]]="","Pending",IF(Table1[[#This Row],[ResolutionHours]]&lt;=4,"0-4 Hours",IF(Table1[[#This Row],[ResolutionHours]]&lt;=8,"5-8 Hours",IF(Table1[[#This Row],[ResolutionHours]]&lt;=24,"9-24 Hours",IF(Table1[[#This Row],[ResolutionHours]]&lt;=48,"25-48 Hours","48+ Hours")))))</f>
        <v>9-24 Hours</v>
      </c>
      <c r="AB1939">
        <f>IF(Table1[[#This Row],[ResolutionHours]]="","",Table1[[#This Row],[ResolutionHours]]-Table1[[#This Row],[SLATargetHours]])</f>
        <v>-9.08</v>
      </c>
    </row>
    <row r="1940" spans="1:28" x14ac:dyDescent="0.25">
      <c r="A1940" t="s">
        <v>2171</v>
      </c>
      <c r="B1940" t="s">
        <v>2126</v>
      </c>
      <c r="C1940" s="1">
        <v>45759.55400462963</v>
      </c>
      <c r="D1940" t="s">
        <v>51</v>
      </c>
      <c r="E1940" t="s">
        <v>2163</v>
      </c>
      <c r="F1940" t="s">
        <v>38</v>
      </c>
      <c r="G1940" t="s">
        <v>2128</v>
      </c>
      <c r="H1940" t="s">
        <v>40</v>
      </c>
      <c r="I1940" t="s">
        <v>55</v>
      </c>
      <c r="J1940" t="s">
        <v>56</v>
      </c>
      <c r="K1940">
        <v>24</v>
      </c>
      <c r="L1940">
        <v>2.63</v>
      </c>
      <c r="M1940">
        <v>9.5399999999999991</v>
      </c>
      <c r="N1940" s="1">
        <v>45759.951662673608</v>
      </c>
      <c r="O1940" t="s">
        <v>43</v>
      </c>
      <c r="P1940">
        <v>9.5399999999999991</v>
      </c>
      <c r="Q1940" t="s">
        <v>66</v>
      </c>
      <c r="R1940" t="s">
        <v>67</v>
      </c>
      <c r="S1940" t="s">
        <v>46</v>
      </c>
      <c r="T1940" t="s">
        <v>97</v>
      </c>
      <c r="U1940" t="s">
        <v>49</v>
      </c>
      <c r="V1940" t="s">
        <v>49</v>
      </c>
      <c r="W1940" t="s">
        <v>43</v>
      </c>
      <c r="X1940">
        <f>YEAR(Table1[[#This Row],[BookingDate]])</f>
        <v>2025</v>
      </c>
      <c r="Y1940" t="str">
        <f>TEXT(Table1[[#This Row],[BookingDate]],"mmm")</f>
        <v>Apr</v>
      </c>
      <c r="Z1940" t="str">
        <f>TEXT(Table1[[#This Row],[BookingDate]],"mmm-yyy")</f>
        <v>Apr-2025</v>
      </c>
      <c r="AA1940" t="str">
        <f>IF(Table1[[#This Row],[ResolutionHours]]="","Pending",IF(Table1[[#This Row],[ResolutionHours]]&lt;=4,"0-4 Hours",IF(Table1[[#This Row],[ResolutionHours]]&lt;=8,"5-8 Hours",IF(Table1[[#This Row],[ResolutionHours]]&lt;=24,"9-24 Hours",IF(Table1[[#This Row],[ResolutionHours]]&lt;=48,"25-48 Hours","48+ Hours")))))</f>
        <v>9-24 Hours</v>
      </c>
      <c r="AB1940">
        <f>IF(Table1[[#This Row],[ResolutionHours]]="","",Table1[[#This Row],[ResolutionHours]]-Table1[[#This Row],[SLATargetHours]])</f>
        <v>-14.46</v>
      </c>
    </row>
    <row r="1941" spans="1:28" x14ac:dyDescent="0.25">
      <c r="A1941" t="s">
        <v>2936</v>
      </c>
      <c r="B1941" t="s">
        <v>2126</v>
      </c>
      <c r="C1941" s="1">
        <v>45759.747314814813</v>
      </c>
      <c r="D1941" t="s">
        <v>36</v>
      </c>
      <c r="E1941" t="s">
        <v>2134</v>
      </c>
      <c r="F1941" t="s">
        <v>38</v>
      </c>
      <c r="G1941" t="s">
        <v>2128</v>
      </c>
      <c r="H1941" t="s">
        <v>40</v>
      </c>
      <c r="I1941" t="s">
        <v>73</v>
      </c>
      <c r="J1941" t="s">
        <v>83</v>
      </c>
      <c r="K1941">
        <v>48</v>
      </c>
      <c r="L1941">
        <v>6.94</v>
      </c>
      <c r="M1941">
        <v>33.020000000000003</v>
      </c>
      <c r="N1941" s="1">
        <v>45761.123139594907</v>
      </c>
      <c r="O1941" t="s">
        <v>43</v>
      </c>
      <c r="P1941">
        <v>33.020000000000003</v>
      </c>
      <c r="Q1941" t="s">
        <v>58</v>
      </c>
      <c r="R1941" t="s">
        <v>92</v>
      </c>
      <c r="S1941" t="s">
        <v>79</v>
      </c>
      <c r="T1941" t="s">
        <v>47</v>
      </c>
      <c r="U1941" t="s">
        <v>49</v>
      </c>
      <c r="V1941" t="s">
        <v>49</v>
      </c>
      <c r="W1941" t="s">
        <v>43</v>
      </c>
      <c r="X1941">
        <f>YEAR(Table1[[#This Row],[BookingDate]])</f>
        <v>2025</v>
      </c>
      <c r="Y1941" t="str">
        <f>TEXT(Table1[[#This Row],[BookingDate]],"mmm")</f>
        <v>Apr</v>
      </c>
      <c r="Z1941" t="str">
        <f>TEXT(Table1[[#This Row],[BookingDate]],"mmm-yyy")</f>
        <v>Apr-2025</v>
      </c>
      <c r="AA1941" t="str">
        <f>IF(Table1[[#This Row],[ResolutionHours]]="","Pending",IF(Table1[[#This Row],[ResolutionHours]]&lt;=4,"0-4 Hours",IF(Table1[[#This Row],[ResolutionHours]]&lt;=8,"5-8 Hours",IF(Table1[[#This Row],[ResolutionHours]]&lt;=24,"9-24 Hours",IF(Table1[[#This Row],[ResolutionHours]]&lt;=48,"25-48 Hours","48+ Hours")))))</f>
        <v>25-48 Hours</v>
      </c>
      <c r="AB1941">
        <f>IF(Table1[[#This Row],[ResolutionHours]]="","",Table1[[#This Row],[ResolutionHours]]-Table1[[#This Row],[SLATargetHours]])</f>
        <v>-14.979999999999997</v>
      </c>
    </row>
    <row r="1942" spans="1:28" x14ac:dyDescent="0.25">
      <c r="A1942" t="s">
        <v>1427</v>
      </c>
      <c r="B1942" t="s">
        <v>1116</v>
      </c>
      <c r="C1942" s="1">
        <v>45759.960127314807</v>
      </c>
      <c r="D1942" t="s">
        <v>36</v>
      </c>
      <c r="E1942" t="s">
        <v>1129</v>
      </c>
      <c r="F1942" t="s">
        <v>53</v>
      </c>
      <c r="G1942" t="s">
        <v>1118</v>
      </c>
      <c r="H1942" t="s">
        <v>40</v>
      </c>
      <c r="I1942" t="s">
        <v>55</v>
      </c>
      <c r="J1942" t="s">
        <v>91</v>
      </c>
      <c r="K1942">
        <v>48</v>
      </c>
      <c r="L1942">
        <v>8.15</v>
      </c>
      <c r="M1942">
        <v>28.3</v>
      </c>
      <c r="N1942" s="1">
        <v>45761.139435034733</v>
      </c>
      <c r="O1942" t="s">
        <v>43</v>
      </c>
      <c r="P1942">
        <v>28.3</v>
      </c>
      <c r="Q1942" t="s">
        <v>44</v>
      </c>
      <c r="R1942" t="s">
        <v>45</v>
      </c>
      <c r="S1942" t="s">
        <v>68</v>
      </c>
      <c r="T1942" t="s">
        <v>115</v>
      </c>
      <c r="U1942" t="s">
        <v>49</v>
      </c>
      <c r="V1942" t="s">
        <v>49</v>
      </c>
      <c r="W1942" t="s">
        <v>43</v>
      </c>
      <c r="X1942">
        <f>YEAR(Table1[[#This Row],[BookingDate]])</f>
        <v>2025</v>
      </c>
      <c r="Y1942" t="str">
        <f>TEXT(Table1[[#This Row],[BookingDate]],"mmm")</f>
        <v>Apr</v>
      </c>
      <c r="Z1942" t="str">
        <f>TEXT(Table1[[#This Row],[BookingDate]],"mmm-yyy")</f>
        <v>Apr-2025</v>
      </c>
      <c r="AA1942" t="str">
        <f>IF(Table1[[#This Row],[ResolutionHours]]="","Pending",IF(Table1[[#This Row],[ResolutionHours]]&lt;=4,"0-4 Hours",IF(Table1[[#This Row],[ResolutionHours]]&lt;=8,"5-8 Hours",IF(Table1[[#This Row],[ResolutionHours]]&lt;=24,"9-24 Hours",IF(Table1[[#This Row],[ResolutionHours]]&lt;=48,"25-48 Hours","48+ Hours")))))</f>
        <v>25-48 Hours</v>
      </c>
      <c r="AB1942">
        <f>IF(Table1[[#This Row],[ResolutionHours]]="","",Table1[[#This Row],[ResolutionHours]]-Table1[[#This Row],[SLATargetHours]])</f>
        <v>-19.7</v>
      </c>
    </row>
    <row r="1943" spans="1:28" x14ac:dyDescent="0.25">
      <c r="A1943" t="s">
        <v>2423</v>
      </c>
      <c r="B1943" t="s">
        <v>2126</v>
      </c>
      <c r="C1943" s="1">
        <v>45759.986446759263</v>
      </c>
      <c r="D1943" t="s">
        <v>36</v>
      </c>
      <c r="E1943" t="s">
        <v>2142</v>
      </c>
      <c r="F1943" t="s">
        <v>38</v>
      </c>
      <c r="G1943" t="s">
        <v>2128</v>
      </c>
      <c r="H1943" t="s">
        <v>136</v>
      </c>
      <c r="I1943" t="s">
        <v>46</v>
      </c>
      <c r="J1943" t="s">
        <v>134</v>
      </c>
      <c r="K1943">
        <v>48</v>
      </c>
      <c r="L1943">
        <v>1.74</v>
      </c>
      <c r="N1943" s="1"/>
      <c r="O1943" t="s">
        <v>57</v>
      </c>
      <c r="P1943">
        <v>6288.33</v>
      </c>
      <c r="Q1943" t="s">
        <v>66</v>
      </c>
      <c r="R1943" t="s">
        <v>59</v>
      </c>
      <c r="S1943" t="s">
        <v>79</v>
      </c>
      <c r="T1943" t="s">
        <v>85</v>
      </c>
      <c r="U1943" t="s">
        <v>49</v>
      </c>
      <c r="V1943" t="s">
        <v>48</v>
      </c>
      <c r="W1943" t="s">
        <v>57</v>
      </c>
      <c r="X1943">
        <f>YEAR(Table1[[#This Row],[BookingDate]])</f>
        <v>2025</v>
      </c>
      <c r="Y1943" t="str">
        <f>TEXT(Table1[[#This Row],[BookingDate]],"mmm")</f>
        <v>Apr</v>
      </c>
      <c r="Z1943" t="str">
        <f>TEXT(Table1[[#This Row],[BookingDate]],"mmm-yyy")</f>
        <v>Apr-2025</v>
      </c>
      <c r="AA1943" t="str">
        <f>IF(Table1[[#This Row],[ResolutionHours]]="","Pending",IF(Table1[[#This Row],[ResolutionHours]]&lt;=4,"0-4 Hours",IF(Table1[[#This Row],[ResolutionHours]]&lt;=8,"5-8 Hours",IF(Table1[[#This Row],[ResolutionHours]]&lt;=24,"9-24 Hours",IF(Table1[[#This Row],[ResolutionHours]]&lt;=48,"25-48 Hours","48+ Hours")))))</f>
        <v>Pending</v>
      </c>
      <c r="AB1943" t="str">
        <f>IF(Table1[[#This Row],[ResolutionHours]]="","",Table1[[#This Row],[ResolutionHours]]-Table1[[#This Row],[SLATargetHours]])</f>
        <v/>
      </c>
    </row>
    <row r="1944" spans="1:28" x14ac:dyDescent="0.25">
      <c r="A1944" t="s">
        <v>2461</v>
      </c>
      <c r="B1944" t="s">
        <v>2126</v>
      </c>
      <c r="C1944" s="1">
        <v>45760.013611111113</v>
      </c>
      <c r="D1944" t="s">
        <v>36</v>
      </c>
      <c r="E1944" t="s">
        <v>2127</v>
      </c>
      <c r="F1944" t="s">
        <v>38</v>
      </c>
      <c r="G1944" t="s">
        <v>2128</v>
      </c>
      <c r="H1944" t="s">
        <v>136</v>
      </c>
      <c r="I1944" t="s">
        <v>41</v>
      </c>
      <c r="J1944" t="s">
        <v>132</v>
      </c>
      <c r="K1944">
        <v>48</v>
      </c>
      <c r="L1944">
        <v>5.13</v>
      </c>
      <c r="N1944" s="1"/>
      <c r="O1944" t="s">
        <v>57</v>
      </c>
      <c r="P1944">
        <v>6287.67</v>
      </c>
      <c r="Q1944" t="s">
        <v>58</v>
      </c>
      <c r="R1944" t="s">
        <v>67</v>
      </c>
      <c r="S1944" t="s">
        <v>68</v>
      </c>
      <c r="T1944" t="s">
        <v>100</v>
      </c>
      <c r="U1944" t="s">
        <v>49</v>
      </c>
      <c r="V1944" t="s">
        <v>49</v>
      </c>
      <c r="W1944" t="s">
        <v>57</v>
      </c>
      <c r="X1944">
        <f>YEAR(Table1[[#This Row],[BookingDate]])</f>
        <v>2025</v>
      </c>
      <c r="Y1944" t="str">
        <f>TEXT(Table1[[#This Row],[BookingDate]],"mmm")</f>
        <v>Apr</v>
      </c>
      <c r="Z1944" t="str">
        <f>TEXT(Table1[[#This Row],[BookingDate]],"mmm-yyy")</f>
        <v>Apr-2025</v>
      </c>
      <c r="AA1944" t="str">
        <f>IF(Table1[[#This Row],[ResolutionHours]]="","Pending",IF(Table1[[#This Row],[ResolutionHours]]&lt;=4,"0-4 Hours",IF(Table1[[#This Row],[ResolutionHours]]&lt;=8,"5-8 Hours",IF(Table1[[#This Row],[ResolutionHours]]&lt;=24,"9-24 Hours",IF(Table1[[#This Row],[ResolutionHours]]&lt;=48,"25-48 Hours","48+ Hours")))))</f>
        <v>Pending</v>
      </c>
      <c r="AB1944" t="str">
        <f>IF(Table1[[#This Row],[ResolutionHours]]="","",Table1[[#This Row],[ResolutionHours]]-Table1[[#This Row],[SLATargetHours]])</f>
        <v/>
      </c>
    </row>
    <row r="1945" spans="1:28" x14ac:dyDescent="0.25">
      <c r="A1945" t="s">
        <v>1236</v>
      </c>
      <c r="B1945" t="s">
        <v>1116</v>
      </c>
      <c r="C1945" s="1">
        <v>45760.051655092589</v>
      </c>
      <c r="D1945" t="s">
        <v>87</v>
      </c>
      <c r="E1945" t="s">
        <v>1126</v>
      </c>
      <c r="F1945" t="s">
        <v>90</v>
      </c>
      <c r="G1945" t="s">
        <v>1118</v>
      </c>
      <c r="H1945" t="s">
        <v>40</v>
      </c>
      <c r="I1945" t="s">
        <v>55</v>
      </c>
      <c r="J1945" t="s">
        <v>165</v>
      </c>
      <c r="K1945">
        <v>72</v>
      </c>
      <c r="L1945">
        <v>3.82</v>
      </c>
      <c r="M1945">
        <v>7.03</v>
      </c>
      <c r="N1945" s="1">
        <v>45760.344638599527</v>
      </c>
      <c r="O1945" t="s">
        <v>43</v>
      </c>
      <c r="P1945">
        <v>7.03</v>
      </c>
      <c r="Q1945" t="s">
        <v>58</v>
      </c>
      <c r="R1945" t="s">
        <v>59</v>
      </c>
      <c r="S1945" t="s">
        <v>79</v>
      </c>
      <c r="T1945" t="s">
        <v>115</v>
      </c>
      <c r="U1945" t="s">
        <v>49</v>
      </c>
      <c r="V1945" t="s">
        <v>49</v>
      </c>
      <c r="W1945" t="s">
        <v>43</v>
      </c>
      <c r="X1945">
        <f>YEAR(Table1[[#This Row],[BookingDate]])</f>
        <v>2025</v>
      </c>
      <c r="Y1945" t="str">
        <f>TEXT(Table1[[#This Row],[BookingDate]],"mmm")</f>
        <v>Apr</v>
      </c>
      <c r="Z1945" t="str">
        <f>TEXT(Table1[[#This Row],[BookingDate]],"mmm-yyy")</f>
        <v>Apr-2025</v>
      </c>
      <c r="AA1945" t="str">
        <f>IF(Table1[[#This Row],[ResolutionHours]]="","Pending",IF(Table1[[#This Row],[ResolutionHours]]&lt;=4,"0-4 Hours",IF(Table1[[#This Row],[ResolutionHours]]&lt;=8,"5-8 Hours",IF(Table1[[#This Row],[ResolutionHours]]&lt;=24,"9-24 Hours",IF(Table1[[#This Row],[ResolutionHours]]&lt;=48,"25-48 Hours","48+ Hours")))))</f>
        <v>5-8 Hours</v>
      </c>
      <c r="AB1945">
        <f>IF(Table1[[#This Row],[ResolutionHours]]="","",Table1[[#This Row],[ResolutionHours]]-Table1[[#This Row],[SLATargetHours]])</f>
        <v>-64.97</v>
      </c>
    </row>
    <row r="1946" spans="1:28" x14ac:dyDescent="0.25">
      <c r="A1946" t="s">
        <v>2766</v>
      </c>
      <c r="B1946" t="s">
        <v>2126</v>
      </c>
      <c r="C1946" s="1">
        <v>45760.367997685193</v>
      </c>
      <c r="D1946" t="s">
        <v>51</v>
      </c>
      <c r="E1946" t="s">
        <v>2142</v>
      </c>
      <c r="F1946" t="s">
        <v>38</v>
      </c>
      <c r="G1946" t="s">
        <v>2128</v>
      </c>
      <c r="H1946" t="s">
        <v>63</v>
      </c>
      <c r="I1946" t="s">
        <v>82</v>
      </c>
      <c r="J1946" t="s">
        <v>113</v>
      </c>
      <c r="K1946">
        <v>24</v>
      </c>
      <c r="L1946">
        <v>2.5</v>
      </c>
      <c r="N1946" s="1"/>
      <c r="O1946" t="s">
        <v>57</v>
      </c>
      <c r="P1946">
        <v>6279.17</v>
      </c>
      <c r="Q1946" t="s">
        <v>44</v>
      </c>
      <c r="R1946" t="s">
        <v>59</v>
      </c>
      <c r="S1946" t="s">
        <v>60</v>
      </c>
      <c r="T1946" t="s">
        <v>115</v>
      </c>
      <c r="U1946" t="s">
        <v>49</v>
      </c>
      <c r="V1946" t="s">
        <v>49</v>
      </c>
      <c r="W1946" t="s">
        <v>57</v>
      </c>
      <c r="X1946">
        <f>YEAR(Table1[[#This Row],[BookingDate]])</f>
        <v>2025</v>
      </c>
      <c r="Y1946" t="str">
        <f>TEXT(Table1[[#This Row],[BookingDate]],"mmm")</f>
        <v>Apr</v>
      </c>
      <c r="Z1946" t="str">
        <f>TEXT(Table1[[#This Row],[BookingDate]],"mmm-yyy")</f>
        <v>Apr-2025</v>
      </c>
      <c r="AA1946" t="str">
        <f>IF(Table1[[#This Row],[ResolutionHours]]="","Pending",IF(Table1[[#This Row],[ResolutionHours]]&lt;=4,"0-4 Hours",IF(Table1[[#This Row],[ResolutionHours]]&lt;=8,"5-8 Hours",IF(Table1[[#This Row],[ResolutionHours]]&lt;=24,"9-24 Hours",IF(Table1[[#This Row],[ResolutionHours]]&lt;=48,"25-48 Hours","48+ Hours")))))</f>
        <v>Pending</v>
      </c>
      <c r="AB1946" t="str">
        <f>IF(Table1[[#This Row],[ResolutionHours]]="","",Table1[[#This Row],[ResolutionHours]]-Table1[[#This Row],[SLATargetHours]])</f>
        <v/>
      </c>
    </row>
    <row r="1947" spans="1:28" x14ac:dyDescent="0.25">
      <c r="A1947" t="s">
        <v>2301</v>
      </c>
      <c r="B1947" t="s">
        <v>2126</v>
      </c>
      <c r="C1947" s="1">
        <v>45760.37871527778</v>
      </c>
      <c r="D1947" t="s">
        <v>87</v>
      </c>
      <c r="E1947" t="s">
        <v>2142</v>
      </c>
      <c r="F1947" t="s">
        <v>95</v>
      </c>
      <c r="G1947" t="s">
        <v>2128</v>
      </c>
      <c r="H1947" t="s">
        <v>109</v>
      </c>
      <c r="I1947" t="s">
        <v>55</v>
      </c>
      <c r="J1947" t="s">
        <v>65</v>
      </c>
      <c r="K1947">
        <v>72</v>
      </c>
      <c r="L1947">
        <v>11.17</v>
      </c>
      <c r="M1947">
        <v>56.02</v>
      </c>
      <c r="N1947" s="1">
        <v>45762.713070740741</v>
      </c>
      <c r="O1947" t="s">
        <v>43</v>
      </c>
      <c r="P1947">
        <v>56.02</v>
      </c>
      <c r="Q1947" t="s">
        <v>44</v>
      </c>
      <c r="R1947" t="s">
        <v>67</v>
      </c>
      <c r="S1947" t="s">
        <v>60</v>
      </c>
      <c r="T1947" t="s">
        <v>75</v>
      </c>
      <c r="U1947" t="s">
        <v>49</v>
      </c>
      <c r="V1947" t="s">
        <v>49</v>
      </c>
      <c r="W1947" t="s">
        <v>43</v>
      </c>
      <c r="X1947">
        <f>YEAR(Table1[[#This Row],[BookingDate]])</f>
        <v>2025</v>
      </c>
      <c r="Y1947" t="str">
        <f>TEXT(Table1[[#This Row],[BookingDate]],"mmm")</f>
        <v>Apr</v>
      </c>
      <c r="Z1947" t="str">
        <f>TEXT(Table1[[#This Row],[BookingDate]],"mmm-yyy")</f>
        <v>Apr-2025</v>
      </c>
      <c r="AA1947" t="str">
        <f>IF(Table1[[#This Row],[ResolutionHours]]="","Pending",IF(Table1[[#This Row],[ResolutionHours]]&lt;=4,"0-4 Hours",IF(Table1[[#This Row],[ResolutionHours]]&lt;=8,"5-8 Hours",IF(Table1[[#This Row],[ResolutionHours]]&lt;=24,"9-24 Hours",IF(Table1[[#This Row],[ResolutionHours]]&lt;=48,"25-48 Hours","48+ Hours")))))</f>
        <v>48+ Hours</v>
      </c>
      <c r="AB1947">
        <f>IF(Table1[[#This Row],[ResolutionHours]]="","",Table1[[#This Row],[ResolutionHours]]-Table1[[#This Row],[SLATargetHours]])</f>
        <v>-15.979999999999997</v>
      </c>
    </row>
    <row r="1948" spans="1:28" x14ac:dyDescent="0.25">
      <c r="A1948" t="s">
        <v>1434</v>
      </c>
      <c r="B1948" t="s">
        <v>1116</v>
      </c>
      <c r="C1948" s="1">
        <v>45760.400497685187</v>
      </c>
      <c r="D1948" t="s">
        <v>87</v>
      </c>
      <c r="E1948" t="s">
        <v>1120</v>
      </c>
      <c r="F1948" t="s">
        <v>38</v>
      </c>
      <c r="G1948" t="s">
        <v>1118</v>
      </c>
      <c r="H1948" t="s">
        <v>40</v>
      </c>
      <c r="I1948" t="s">
        <v>82</v>
      </c>
      <c r="J1948" t="s">
        <v>106</v>
      </c>
      <c r="K1948">
        <v>72</v>
      </c>
      <c r="L1948">
        <v>9.02</v>
      </c>
      <c r="M1948">
        <v>34.15</v>
      </c>
      <c r="N1948" s="1">
        <v>45761.823331134263</v>
      </c>
      <c r="O1948" t="s">
        <v>43</v>
      </c>
      <c r="P1948">
        <v>34.15</v>
      </c>
      <c r="Q1948" t="s">
        <v>44</v>
      </c>
      <c r="R1948" t="s">
        <v>67</v>
      </c>
      <c r="S1948" t="s">
        <v>46</v>
      </c>
      <c r="T1948" t="s">
        <v>93</v>
      </c>
      <c r="U1948" t="s">
        <v>49</v>
      </c>
      <c r="V1948" t="s">
        <v>49</v>
      </c>
      <c r="W1948" t="s">
        <v>43</v>
      </c>
      <c r="X1948">
        <f>YEAR(Table1[[#This Row],[BookingDate]])</f>
        <v>2025</v>
      </c>
      <c r="Y1948" t="str">
        <f>TEXT(Table1[[#This Row],[BookingDate]],"mmm")</f>
        <v>Apr</v>
      </c>
      <c r="Z1948" t="str">
        <f>TEXT(Table1[[#This Row],[BookingDate]],"mmm-yyy")</f>
        <v>Apr-2025</v>
      </c>
      <c r="AA1948" t="str">
        <f>IF(Table1[[#This Row],[ResolutionHours]]="","Pending",IF(Table1[[#This Row],[ResolutionHours]]&lt;=4,"0-4 Hours",IF(Table1[[#This Row],[ResolutionHours]]&lt;=8,"5-8 Hours",IF(Table1[[#This Row],[ResolutionHours]]&lt;=24,"9-24 Hours",IF(Table1[[#This Row],[ResolutionHours]]&lt;=48,"25-48 Hours","48+ Hours")))))</f>
        <v>25-48 Hours</v>
      </c>
      <c r="AB1948">
        <f>IF(Table1[[#This Row],[ResolutionHours]]="","",Table1[[#This Row],[ResolutionHours]]-Table1[[#This Row],[SLATargetHours]])</f>
        <v>-37.85</v>
      </c>
    </row>
    <row r="1949" spans="1:28" x14ac:dyDescent="0.25">
      <c r="A1949" t="s">
        <v>1521</v>
      </c>
      <c r="B1949" t="s">
        <v>1116</v>
      </c>
      <c r="C1949" s="1">
        <v>45761.621574074074</v>
      </c>
      <c r="D1949" t="s">
        <v>51</v>
      </c>
      <c r="E1949" t="s">
        <v>1140</v>
      </c>
      <c r="F1949" t="s">
        <v>95</v>
      </c>
      <c r="G1949" t="s">
        <v>1118</v>
      </c>
      <c r="H1949" t="s">
        <v>40</v>
      </c>
      <c r="I1949" t="s">
        <v>55</v>
      </c>
      <c r="J1949" t="s">
        <v>113</v>
      </c>
      <c r="K1949">
        <v>24</v>
      </c>
      <c r="L1949">
        <v>1.0900000000000001</v>
      </c>
      <c r="M1949">
        <v>10.02</v>
      </c>
      <c r="N1949" s="1">
        <v>45762.039024999998</v>
      </c>
      <c r="O1949" t="s">
        <v>43</v>
      </c>
      <c r="P1949">
        <v>10.02</v>
      </c>
      <c r="Q1949" t="s">
        <v>58</v>
      </c>
      <c r="R1949" t="s">
        <v>114</v>
      </c>
      <c r="S1949" t="s">
        <v>68</v>
      </c>
      <c r="T1949" t="s">
        <v>100</v>
      </c>
      <c r="U1949" t="s">
        <v>49</v>
      </c>
      <c r="V1949" t="s">
        <v>49</v>
      </c>
      <c r="W1949" t="s">
        <v>43</v>
      </c>
      <c r="X1949">
        <f>YEAR(Table1[[#This Row],[BookingDate]])</f>
        <v>2025</v>
      </c>
      <c r="Y1949" t="str">
        <f>TEXT(Table1[[#This Row],[BookingDate]],"mmm")</f>
        <v>Apr</v>
      </c>
      <c r="Z1949" t="str">
        <f>TEXT(Table1[[#This Row],[BookingDate]],"mmm-yyy")</f>
        <v>Apr-2025</v>
      </c>
      <c r="AA1949" t="str">
        <f>IF(Table1[[#This Row],[ResolutionHours]]="","Pending",IF(Table1[[#This Row],[ResolutionHours]]&lt;=4,"0-4 Hours",IF(Table1[[#This Row],[ResolutionHours]]&lt;=8,"5-8 Hours",IF(Table1[[#This Row],[ResolutionHours]]&lt;=24,"9-24 Hours",IF(Table1[[#This Row],[ResolutionHours]]&lt;=48,"25-48 Hours","48+ Hours")))))</f>
        <v>9-24 Hours</v>
      </c>
      <c r="AB1949">
        <f>IF(Table1[[#This Row],[ResolutionHours]]="","",Table1[[#This Row],[ResolutionHours]]-Table1[[#This Row],[SLATargetHours]])</f>
        <v>-13.98</v>
      </c>
    </row>
    <row r="1950" spans="1:28" x14ac:dyDescent="0.25">
      <c r="A1950" t="s">
        <v>714</v>
      </c>
      <c r="B1950" t="s">
        <v>35</v>
      </c>
      <c r="C1950" s="1">
        <v>45761.655266203707</v>
      </c>
      <c r="D1950" t="s">
        <v>36</v>
      </c>
      <c r="E1950" t="s">
        <v>81</v>
      </c>
      <c r="F1950" t="s">
        <v>72</v>
      </c>
      <c r="G1950" t="s">
        <v>39</v>
      </c>
      <c r="H1950" t="s">
        <v>40</v>
      </c>
      <c r="I1950" t="s">
        <v>73</v>
      </c>
      <c r="J1950" t="s">
        <v>42</v>
      </c>
      <c r="K1950">
        <v>48</v>
      </c>
      <c r="L1950">
        <v>0.77</v>
      </c>
      <c r="M1950">
        <v>25.78</v>
      </c>
      <c r="N1950" s="1">
        <v>45762.729304166663</v>
      </c>
      <c r="O1950" t="s">
        <v>43</v>
      </c>
      <c r="P1950">
        <v>25.78</v>
      </c>
      <c r="Q1950" t="s">
        <v>66</v>
      </c>
      <c r="R1950" t="s">
        <v>67</v>
      </c>
      <c r="S1950" t="s">
        <v>46</v>
      </c>
      <c r="T1950" t="s">
        <v>69</v>
      </c>
      <c r="U1950" t="s">
        <v>49</v>
      </c>
      <c r="V1950" t="s">
        <v>49</v>
      </c>
      <c r="W1950" t="s">
        <v>43</v>
      </c>
      <c r="X1950">
        <f>YEAR(Table1[[#This Row],[BookingDate]])</f>
        <v>2025</v>
      </c>
      <c r="Y1950" t="str">
        <f>TEXT(Table1[[#This Row],[BookingDate]],"mmm")</f>
        <v>Apr</v>
      </c>
      <c r="Z1950" t="str">
        <f>TEXT(Table1[[#This Row],[BookingDate]],"mmm-yyy")</f>
        <v>Apr-2025</v>
      </c>
      <c r="AA1950" t="str">
        <f>IF(Table1[[#This Row],[ResolutionHours]]="","Pending",IF(Table1[[#This Row],[ResolutionHours]]&lt;=4,"0-4 Hours",IF(Table1[[#This Row],[ResolutionHours]]&lt;=8,"5-8 Hours",IF(Table1[[#This Row],[ResolutionHours]]&lt;=24,"9-24 Hours",IF(Table1[[#This Row],[ResolutionHours]]&lt;=48,"25-48 Hours","48+ Hours")))))</f>
        <v>25-48 Hours</v>
      </c>
      <c r="AB1950">
        <f>IF(Table1[[#This Row],[ResolutionHours]]="","",Table1[[#This Row],[ResolutionHours]]-Table1[[#This Row],[SLATargetHours]])</f>
        <v>-22.22</v>
      </c>
    </row>
    <row r="1951" spans="1:28" x14ac:dyDescent="0.25">
      <c r="A1951" t="s">
        <v>683</v>
      </c>
      <c r="B1951" t="s">
        <v>35</v>
      </c>
      <c r="C1951" s="1">
        <v>45761.715925925928</v>
      </c>
      <c r="D1951" t="s">
        <v>36</v>
      </c>
      <c r="E1951" t="s">
        <v>52</v>
      </c>
      <c r="F1951" t="s">
        <v>130</v>
      </c>
      <c r="G1951" t="s">
        <v>39</v>
      </c>
      <c r="H1951" t="s">
        <v>63</v>
      </c>
      <c r="I1951" t="s">
        <v>41</v>
      </c>
      <c r="J1951" t="s">
        <v>65</v>
      </c>
      <c r="K1951">
        <v>48</v>
      </c>
      <c r="L1951">
        <v>4.28</v>
      </c>
      <c r="N1951" s="1"/>
      <c r="O1951" t="s">
        <v>57</v>
      </c>
      <c r="P1951">
        <v>6246.82</v>
      </c>
      <c r="Q1951" t="s">
        <v>58</v>
      </c>
      <c r="R1951" t="s">
        <v>59</v>
      </c>
      <c r="S1951" t="s">
        <v>79</v>
      </c>
      <c r="T1951" t="s">
        <v>47</v>
      </c>
      <c r="U1951" t="s">
        <v>49</v>
      </c>
      <c r="V1951" t="s">
        <v>49</v>
      </c>
      <c r="W1951" t="s">
        <v>57</v>
      </c>
      <c r="X1951">
        <f>YEAR(Table1[[#This Row],[BookingDate]])</f>
        <v>2025</v>
      </c>
      <c r="Y1951" t="str">
        <f>TEXT(Table1[[#This Row],[BookingDate]],"mmm")</f>
        <v>Apr</v>
      </c>
      <c r="Z1951" t="str">
        <f>TEXT(Table1[[#This Row],[BookingDate]],"mmm-yyy")</f>
        <v>Apr-2025</v>
      </c>
      <c r="AA1951" t="str">
        <f>IF(Table1[[#This Row],[ResolutionHours]]="","Pending",IF(Table1[[#This Row],[ResolutionHours]]&lt;=4,"0-4 Hours",IF(Table1[[#This Row],[ResolutionHours]]&lt;=8,"5-8 Hours",IF(Table1[[#This Row],[ResolutionHours]]&lt;=24,"9-24 Hours",IF(Table1[[#This Row],[ResolutionHours]]&lt;=48,"25-48 Hours","48+ Hours")))))</f>
        <v>Pending</v>
      </c>
      <c r="AB1951" t="str">
        <f>IF(Table1[[#This Row],[ResolutionHours]]="","",Table1[[#This Row],[ResolutionHours]]-Table1[[#This Row],[SLATargetHours]])</f>
        <v/>
      </c>
    </row>
    <row r="1952" spans="1:28" x14ac:dyDescent="0.25">
      <c r="A1952" t="s">
        <v>1702</v>
      </c>
      <c r="B1952" t="s">
        <v>1116</v>
      </c>
      <c r="C1952" s="1">
        <v>45761.745335648149</v>
      </c>
      <c r="D1952" t="s">
        <v>87</v>
      </c>
      <c r="E1952" t="s">
        <v>1131</v>
      </c>
      <c r="F1952" t="s">
        <v>90</v>
      </c>
      <c r="G1952" t="s">
        <v>1118</v>
      </c>
      <c r="H1952" t="s">
        <v>40</v>
      </c>
      <c r="I1952" t="s">
        <v>55</v>
      </c>
      <c r="J1952" t="s">
        <v>83</v>
      </c>
      <c r="K1952">
        <v>72</v>
      </c>
      <c r="L1952">
        <v>12.03</v>
      </c>
      <c r="M1952">
        <v>37.46</v>
      </c>
      <c r="N1952" s="1">
        <v>45763.306142557871</v>
      </c>
      <c r="O1952" t="s">
        <v>43</v>
      </c>
      <c r="P1952">
        <v>37.46</v>
      </c>
      <c r="Q1952" t="s">
        <v>44</v>
      </c>
      <c r="R1952" t="s">
        <v>92</v>
      </c>
      <c r="S1952" t="s">
        <v>96</v>
      </c>
      <c r="T1952" t="s">
        <v>115</v>
      </c>
      <c r="U1952" t="s">
        <v>49</v>
      </c>
      <c r="V1952" t="s">
        <v>49</v>
      </c>
      <c r="W1952" t="s">
        <v>43</v>
      </c>
      <c r="X1952">
        <f>YEAR(Table1[[#This Row],[BookingDate]])</f>
        <v>2025</v>
      </c>
      <c r="Y1952" t="str">
        <f>TEXT(Table1[[#This Row],[BookingDate]],"mmm")</f>
        <v>Apr</v>
      </c>
      <c r="Z1952" t="str">
        <f>TEXT(Table1[[#This Row],[BookingDate]],"mmm-yyy")</f>
        <v>Apr-2025</v>
      </c>
      <c r="AA1952" t="str">
        <f>IF(Table1[[#This Row],[ResolutionHours]]="","Pending",IF(Table1[[#This Row],[ResolutionHours]]&lt;=4,"0-4 Hours",IF(Table1[[#This Row],[ResolutionHours]]&lt;=8,"5-8 Hours",IF(Table1[[#This Row],[ResolutionHours]]&lt;=24,"9-24 Hours",IF(Table1[[#This Row],[ResolutionHours]]&lt;=48,"25-48 Hours","48+ Hours")))))</f>
        <v>25-48 Hours</v>
      </c>
      <c r="AB1952">
        <f>IF(Table1[[#This Row],[ResolutionHours]]="","",Table1[[#This Row],[ResolutionHours]]-Table1[[#This Row],[SLATargetHours]])</f>
        <v>-34.54</v>
      </c>
    </row>
    <row r="1953" spans="1:28" x14ac:dyDescent="0.25">
      <c r="A1953" t="s">
        <v>1729</v>
      </c>
      <c r="B1953" t="s">
        <v>1116</v>
      </c>
      <c r="C1953" s="1">
        <v>45762.352847222217</v>
      </c>
      <c r="D1953" t="s">
        <v>36</v>
      </c>
      <c r="E1953" t="s">
        <v>1124</v>
      </c>
      <c r="F1953" t="s">
        <v>53</v>
      </c>
      <c r="G1953" t="s">
        <v>1118</v>
      </c>
      <c r="H1953" t="s">
        <v>40</v>
      </c>
      <c r="I1953" t="s">
        <v>73</v>
      </c>
      <c r="J1953" t="s">
        <v>110</v>
      </c>
      <c r="K1953">
        <v>48</v>
      </c>
      <c r="L1953">
        <v>7.38</v>
      </c>
      <c r="M1953">
        <v>112.82</v>
      </c>
      <c r="N1953" s="1">
        <v>45767.053728541658</v>
      </c>
      <c r="O1953" t="s">
        <v>128</v>
      </c>
      <c r="P1953">
        <v>112.82</v>
      </c>
      <c r="Q1953" t="s">
        <v>58</v>
      </c>
      <c r="R1953" t="s">
        <v>67</v>
      </c>
      <c r="S1953" t="s">
        <v>60</v>
      </c>
      <c r="T1953" t="s">
        <v>121</v>
      </c>
      <c r="U1953" t="s">
        <v>49</v>
      </c>
      <c r="V1953" t="s">
        <v>49</v>
      </c>
      <c r="W1953" t="s">
        <v>128</v>
      </c>
      <c r="X1953">
        <f>YEAR(Table1[[#This Row],[BookingDate]])</f>
        <v>2025</v>
      </c>
      <c r="Y1953" t="str">
        <f>TEXT(Table1[[#This Row],[BookingDate]],"mmm")</f>
        <v>Apr</v>
      </c>
      <c r="Z1953" t="str">
        <f>TEXT(Table1[[#This Row],[BookingDate]],"mmm-yyy")</f>
        <v>Apr-2025</v>
      </c>
      <c r="AA1953" t="str">
        <f>IF(Table1[[#This Row],[ResolutionHours]]="","Pending",IF(Table1[[#This Row],[ResolutionHours]]&lt;=4,"0-4 Hours",IF(Table1[[#This Row],[ResolutionHours]]&lt;=8,"5-8 Hours",IF(Table1[[#This Row],[ResolutionHours]]&lt;=24,"9-24 Hours",IF(Table1[[#This Row],[ResolutionHours]]&lt;=48,"25-48 Hours","48+ Hours")))))</f>
        <v>48+ Hours</v>
      </c>
      <c r="AB1953">
        <f>IF(Table1[[#This Row],[ResolutionHours]]="","",Table1[[#This Row],[ResolutionHours]]-Table1[[#This Row],[SLATargetHours]])</f>
        <v>64.819999999999993</v>
      </c>
    </row>
    <row r="1954" spans="1:28" x14ac:dyDescent="0.25">
      <c r="A1954" t="s">
        <v>135</v>
      </c>
      <c r="B1954" t="s">
        <v>35</v>
      </c>
      <c r="C1954" s="1">
        <v>45762.665393518517</v>
      </c>
      <c r="D1954" t="s">
        <v>51</v>
      </c>
      <c r="E1954" t="s">
        <v>77</v>
      </c>
      <c r="F1954" t="s">
        <v>95</v>
      </c>
      <c r="G1954" t="s">
        <v>39</v>
      </c>
      <c r="H1954" t="s">
        <v>136</v>
      </c>
      <c r="I1954" t="s">
        <v>41</v>
      </c>
      <c r="J1954" t="s">
        <v>91</v>
      </c>
      <c r="K1954">
        <v>24</v>
      </c>
      <c r="L1954">
        <v>1.05</v>
      </c>
      <c r="N1954" s="1"/>
      <c r="O1954" t="s">
        <v>57</v>
      </c>
      <c r="P1954">
        <v>6224.03</v>
      </c>
      <c r="Q1954" t="s">
        <v>58</v>
      </c>
      <c r="R1954" t="s">
        <v>59</v>
      </c>
      <c r="S1954" t="s">
        <v>79</v>
      </c>
      <c r="T1954" t="s">
        <v>97</v>
      </c>
      <c r="U1954" t="s">
        <v>49</v>
      </c>
      <c r="V1954" t="s">
        <v>49</v>
      </c>
      <c r="W1954" t="s">
        <v>57</v>
      </c>
      <c r="X1954">
        <f>YEAR(Table1[[#This Row],[BookingDate]])</f>
        <v>2025</v>
      </c>
      <c r="Y1954" t="str">
        <f>TEXT(Table1[[#This Row],[BookingDate]],"mmm")</f>
        <v>Apr</v>
      </c>
      <c r="Z1954" t="str">
        <f>TEXT(Table1[[#This Row],[BookingDate]],"mmm-yyy")</f>
        <v>Apr-2025</v>
      </c>
      <c r="AA1954" t="str">
        <f>IF(Table1[[#This Row],[ResolutionHours]]="","Pending",IF(Table1[[#This Row],[ResolutionHours]]&lt;=4,"0-4 Hours",IF(Table1[[#This Row],[ResolutionHours]]&lt;=8,"5-8 Hours",IF(Table1[[#This Row],[ResolutionHours]]&lt;=24,"9-24 Hours",IF(Table1[[#This Row],[ResolutionHours]]&lt;=48,"25-48 Hours","48+ Hours")))))</f>
        <v>Pending</v>
      </c>
      <c r="AB1954" t="str">
        <f>IF(Table1[[#This Row],[ResolutionHours]]="","",Table1[[#This Row],[ResolutionHours]]-Table1[[#This Row],[SLATargetHours]])</f>
        <v/>
      </c>
    </row>
    <row r="1955" spans="1:28" x14ac:dyDescent="0.25">
      <c r="A1955" t="s">
        <v>2193</v>
      </c>
      <c r="B1955" t="s">
        <v>2126</v>
      </c>
      <c r="C1955" s="1">
        <v>45763.116215277783</v>
      </c>
      <c r="D1955" t="s">
        <v>104</v>
      </c>
      <c r="E1955" t="s">
        <v>2153</v>
      </c>
      <c r="F1955" t="s">
        <v>72</v>
      </c>
      <c r="G1955" t="s">
        <v>2128</v>
      </c>
      <c r="H1955" t="s">
        <v>54</v>
      </c>
      <c r="I1955" t="s">
        <v>55</v>
      </c>
      <c r="J1955" t="s">
        <v>157</v>
      </c>
      <c r="K1955">
        <v>8</v>
      </c>
      <c r="L1955">
        <v>0.3</v>
      </c>
      <c r="N1955" s="1"/>
      <c r="O1955" t="s">
        <v>57</v>
      </c>
      <c r="P1955">
        <v>6213.21</v>
      </c>
      <c r="Q1955" t="s">
        <v>58</v>
      </c>
      <c r="R1955" t="s">
        <v>114</v>
      </c>
      <c r="S1955" t="s">
        <v>96</v>
      </c>
      <c r="T1955" t="s">
        <v>47</v>
      </c>
      <c r="U1955" t="s">
        <v>49</v>
      </c>
      <c r="V1955" t="s">
        <v>49</v>
      </c>
      <c r="W1955" t="s">
        <v>57</v>
      </c>
      <c r="X1955">
        <f>YEAR(Table1[[#This Row],[BookingDate]])</f>
        <v>2025</v>
      </c>
      <c r="Y1955" t="str">
        <f>TEXT(Table1[[#This Row],[BookingDate]],"mmm")</f>
        <v>Apr</v>
      </c>
      <c r="Z1955" t="str">
        <f>TEXT(Table1[[#This Row],[BookingDate]],"mmm-yyy")</f>
        <v>Apr-2025</v>
      </c>
      <c r="AA1955" t="str">
        <f>IF(Table1[[#This Row],[ResolutionHours]]="","Pending",IF(Table1[[#This Row],[ResolutionHours]]&lt;=4,"0-4 Hours",IF(Table1[[#This Row],[ResolutionHours]]&lt;=8,"5-8 Hours",IF(Table1[[#This Row],[ResolutionHours]]&lt;=24,"9-24 Hours",IF(Table1[[#This Row],[ResolutionHours]]&lt;=48,"25-48 Hours","48+ Hours")))))</f>
        <v>Pending</v>
      </c>
      <c r="AB1955" t="str">
        <f>IF(Table1[[#This Row],[ResolutionHours]]="","",Table1[[#This Row],[ResolutionHours]]-Table1[[#This Row],[SLATargetHours]])</f>
        <v/>
      </c>
    </row>
    <row r="1956" spans="1:28" x14ac:dyDescent="0.25">
      <c r="A1956" t="s">
        <v>1335</v>
      </c>
      <c r="B1956" t="s">
        <v>1116</v>
      </c>
      <c r="C1956" s="1">
        <v>45763.310393518521</v>
      </c>
      <c r="D1956" t="s">
        <v>36</v>
      </c>
      <c r="E1956" t="s">
        <v>1129</v>
      </c>
      <c r="F1956" t="s">
        <v>126</v>
      </c>
      <c r="G1956" t="s">
        <v>1118</v>
      </c>
      <c r="H1956" t="s">
        <v>109</v>
      </c>
      <c r="I1956" t="s">
        <v>64</v>
      </c>
      <c r="J1956" t="s">
        <v>113</v>
      </c>
      <c r="K1956">
        <v>48</v>
      </c>
      <c r="L1956">
        <v>4.96</v>
      </c>
      <c r="M1956">
        <v>18.27</v>
      </c>
      <c r="N1956" s="1">
        <v>45764.071524965279</v>
      </c>
      <c r="O1956" t="s">
        <v>43</v>
      </c>
      <c r="P1956">
        <v>18.27</v>
      </c>
      <c r="Q1956" t="s">
        <v>58</v>
      </c>
      <c r="R1956" t="s">
        <v>45</v>
      </c>
      <c r="S1956" t="s">
        <v>46</v>
      </c>
      <c r="T1956" t="s">
        <v>97</v>
      </c>
      <c r="U1956" t="s">
        <v>49</v>
      </c>
      <c r="V1956" t="s">
        <v>49</v>
      </c>
      <c r="W1956" t="s">
        <v>43</v>
      </c>
      <c r="X1956">
        <f>YEAR(Table1[[#This Row],[BookingDate]])</f>
        <v>2025</v>
      </c>
      <c r="Y1956" t="str">
        <f>TEXT(Table1[[#This Row],[BookingDate]],"mmm")</f>
        <v>Apr</v>
      </c>
      <c r="Z1956" t="str">
        <f>TEXT(Table1[[#This Row],[BookingDate]],"mmm-yyy")</f>
        <v>Apr-2025</v>
      </c>
      <c r="AA1956" t="str">
        <f>IF(Table1[[#This Row],[ResolutionHours]]="","Pending",IF(Table1[[#This Row],[ResolutionHours]]&lt;=4,"0-4 Hours",IF(Table1[[#This Row],[ResolutionHours]]&lt;=8,"5-8 Hours",IF(Table1[[#This Row],[ResolutionHours]]&lt;=24,"9-24 Hours",IF(Table1[[#This Row],[ResolutionHours]]&lt;=48,"25-48 Hours","48+ Hours")))))</f>
        <v>9-24 Hours</v>
      </c>
      <c r="AB1956">
        <f>IF(Table1[[#This Row],[ResolutionHours]]="","",Table1[[#This Row],[ResolutionHours]]-Table1[[#This Row],[SLATargetHours]])</f>
        <v>-29.73</v>
      </c>
    </row>
    <row r="1957" spans="1:28" x14ac:dyDescent="0.25">
      <c r="A1957" t="s">
        <v>3017</v>
      </c>
      <c r="B1957" t="s">
        <v>2126</v>
      </c>
      <c r="C1957" s="1">
        <v>45763.797997685193</v>
      </c>
      <c r="D1957" t="s">
        <v>51</v>
      </c>
      <c r="E1957" t="s">
        <v>2134</v>
      </c>
      <c r="F1957" t="s">
        <v>95</v>
      </c>
      <c r="G1957" t="s">
        <v>2128</v>
      </c>
      <c r="H1957" t="s">
        <v>40</v>
      </c>
      <c r="I1957" t="s">
        <v>73</v>
      </c>
      <c r="J1957" t="s">
        <v>113</v>
      </c>
      <c r="K1957">
        <v>24</v>
      </c>
      <c r="L1957">
        <v>0.83</v>
      </c>
      <c r="M1957">
        <v>6.27</v>
      </c>
      <c r="N1957" s="1">
        <v>45764.059083506952</v>
      </c>
      <c r="O1957" t="s">
        <v>43</v>
      </c>
      <c r="P1957">
        <v>6.27</v>
      </c>
      <c r="Q1957" t="s">
        <v>58</v>
      </c>
      <c r="R1957" t="s">
        <v>92</v>
      </c>
      <c r="S1957" t="s">
        <v>96</v>
      </c>
      <c r="T1957" t="s">
        <v>47</v>
      </c>
      <c r="U1957" t="s">
        <v>48</v>
      </c>
      <c r="V1957" t="s">
        <v>49</v>
      </c>
      <c r="W1957" t="s">
        <v>43</v>
      </c>
      <c r="X1957">
        <f>YEAR(Table1[[#This Row],[BookingDate]])</f>
        <v>2025</v>
      </c>
      <c r="Y1957" t="str">
        <f>TEXT(Table1[[#This Row],[BookingDate]],"mmm")</f>
        <v>Apr</v>
      </c>
      <c r="Z1957" t="str">
        <f>TEXT(Table1[[#This Row],[BookingDate]],"mmm-yyy")</f>
        <v>Apr-2025</v>
      </c>
      <c r="AA1957" t="str">
        <f>IF(Table1[[#This Row],[ResolutionHours]]="","Pending",IF(Table1[[#This Row],[ResolutionHours]]&lt;=4,"0-4 Hours",IF(Table1[[#This Row],[ResolutionHours]]&lt;=8,"5-8 Hours",IF(Table1[[#This Row],[ResolutionHours]]&lt;=24,"9-24 Hours",IF(Table1[[#This Row],[ResolutionHours]]&lt;=48,"25-48 Hours","48+ Hours")))))</f>
        <v>5-8 Hours</v>
      </c>
      <c r="AB1957">
        <f>IF(Table1[[#This Row],[ResolutionHours]]="","",Table1[[#This Row],[ResolutionHours]]-Table1[[#This Row],[SLATargetHours]])</f>
        <v>-17.73</v>
      </c>
    </row>
    <row r="1958" spans="1:28" x14ac:dyDescent="0.25">
      <c r="A1958" t="s">
        <v>2999</v>
      </c>
      <c r="B1958" t="s">
        <v>2126</v>
      </c>
      <c r="C1958" s="1">
        <v>45763.88113425926</v>
      </c>
      <c r="D1958" t="s">
        <v>36</v>
      </c>
      <c r="E1958" t="s">
        <v>2163</v>
      </c>
      <c r="F1958" t="s">
        <v>95</v>
      </c>
      <c r="G1958" t="s">
        <v>2128</v>
      </c>
      <c r="H1958" t="s">
        <v>54</v>
      </c>
      <c r="I1958" t="s">
        <v>46</v>
      </c>
      <c r="J1958" t="s">
        <v>91</v>
      </c>
      <c r="K1958">
        <v>48</v>
      </c>
      <c r="L1958">
        <v>1.63</v>
      </c>
      <c r="N1958" s="1"/>
      <c r="O1958" t="s">
        <v>57</v>
      </c>
      <c r="P1958">
        <v>6194.85</v>
      </c>
      <c r="Q1958" t="s">
        <v>66</v>
      </c>
      <c r="R1958" t="s">
        <v>92</v>
      </c>
      <c r="S1958" t="s">
        <v>79</v>
      </c>
      <c r="T1958" t="s">
        <v>47</v>
      </c>
      <c r="U1958" t="s">
        <v>49</v>
      </c>
      <c r="V1958" t="s">
        <v>49</v>
      </c>
      <c r="W1958" t="s">
        <v>57</v>
      </c>
      <c r="X1958">
        <f>YEAR(Table1[[#This Row],[BookingDate]])</f>
        <v>2025</v>
      </c>
      <c r="Y1958" t="str">
        <f>TEXT(Table1[[#This Row],[BookingDate]],"mmm")</f>
        <v>Apr</v>
      </c>
      <c r="Z1958" t="str">
        <f>TEXT(Table1[[#This Row],[BookingDate]],"mmm-yyy")</f>
        <v>Apr-2025</v>
      </c>
      <c r="AA1958" t="str">
        <f>IF(Table1[[#This Row],[ResolutionHours]]="","Pending",IF(Table1[[#This Row],[ResolutionHours]]&lt;=4,"0-4 Hours",IF(Table1[[#This Row],[ResolutionHours]]&lt;=8,"5-8 Hours",IF(Table1[[#This Row],[ResolutionHours]]&lt;=24,"9-24 Hours",IF(Table1[[#This Row],[ResolutionHours]]&lt;=48,"25-48 Hours","48+ Hours")))))</f>
        <v>Pending</v>
      </c>
      <c r="AB1958" t="str">
        <f>IF(Table1[[#This Row],[ResolutionHours]]="","",Table1[[#This Row],[ResolutionHours]]-Table1[[#This Row],[SLATargetHours]])</f>
        <v/>
      </c>
    </row>
    <row r="1959" spans="1:28" x14ac:dyDescent="0.25">
      <c r="A1959" t="s">
        <v>1098</v>
      </c>
      <c r="B1959" t="s">
        <v>35</v>
      </c>
      <c r="C1959" s="1">
        <v>45765.650324074071</v>
      </c>
      <c r="D1959" t="s">
        <v>51</v>
      </c>
      <c r="E1959" t="s">
        <v>123</v>
      </c>
      <c r="F1959" t="s">
        <v>90</v>
      </c>
      <c r="G1959" t="s">
        <v>39</v>
      </c>
      <c r="H1959" t="s">
        <v>109</v>
      </c>
      <c r="I1959" t="s">
        <v>46</v>
      </c>
      <c r="J1959" t="s">
        <v>160</v>
      </c>
      <c r="K1959">
        <v>24</v>
      </c>
      <c r="L1959">
        <v>2.52</v>
      </c>
      <c r="M1959">
        <v>8.31</v>
      </c>
      <c r="N1959" s="1">
        <v>45765.996448101847</v>
      </c>
      <c r="O1959" t="s">
        <v>43</v>
      </c>
      <c r="P1959">
        <v>8.31</v>
      </c>
      <c r="Q1959" t="s">
        <v>44</v>
      </c>
      <c r="R1959" t="s">
        <v>67</v>
      </c>
      <c r="S1959" t="s">
        <v>96</v>
      </c>
      <c r="T1959" t="s">
        <v>93</v>
      </c>
      <c r="U1959" t="s">
        <v>49</v>
      </c>
      <c r="V1959" t="s">
        <v>48</v>
      </c>
      <c r="W1959" t="s">
        <v>43</v>
      </c>
      <c r="X1959">
        <f>YEAR(Table1[[#This Row],[BookingDate]])</f>
        <v>2025</v>
      </c>
      <c r="Y1959" t="str">
        <f>TEXT(Table1[[#This Row],[BookingDate]],"mmm")</f>
        <v>Apr</v>
      </c>
      <c r="Z1959" t="str">
        <f>TEXT(Table1[[#This Row],[BookingDate]],"mmm-yyy")</f>
        <v>Apr-2025</v>
      </c>
      <c r="AA1959" t="str">
        <f>IF(Table1[[#This Row],[ResolutionHours]]="","Pending",IF(Table1[[#This Row],[ResolutionHours]]&lt;=4,"0-4 Hours",IF(Table1[[#This Row],[ResolutionHours]]&lt;=8,"5-8 Hours",IF(Table1[[#This Row],[ResolutionHours]]&lt;=24,"9-24 Hours",IF(Table1[[#This Row],[ResolutionHours]]&lt;=48,"25-48 Hours","48+ Hours")))))</f>
        <v>9-24 Hours</v>
      </c>
      <c r="AB1959">
        <f>IF(Table1[[#This Row],[ResolutionHours]]="","",Table1[[#This Row],[ResolutionHours]]-Table1[[#This Row],[SLATargetHours]])</f>
        <v>-15.69</v>
      </c>
    </row>
    <row r="1960" spans="1:28" x14ac:dyDescent="0.25">
      <c r="A1960" t="s">
        <v>1252</v>
      </c>
      <c r="B1960" t="s">
        <v>1116</v>
      </c>
      <c r="C1960" s="1">
        <v>45765.894120370373</v>
      </c>
      <c r="D1960" t="s">
        <v>36</v>
      </c>
      <c r="E1960" t="s">
        <v>1120</v>
      </c>
      <c r="F1960" t="s">
        <v>72</v>
      </c>
      <c r="G1960" t="s">
        <v>1118</v>
      </c>
      <c r="H1960" t="s">
        <v>40</v>
      </c>
      <c r="I1960" t="s">
        <v>55</v>
      </c>
      <c r="J1960" t="s">
        <v>110</v>
      </c>
      <c r="K1960">
        <v>48</v>
      </c>
      <c r="L1960">
        <v>10.16</v>
      </c>
      <c r="M1960">
        <v>14.01</v>
      </c>
      <c r="N1960" s="1">
        <v>45766.477898182871</v>
      </c>
      <c r="O1960" t="s">
        <v>43</v>
      </c>
      <c r="P1960">
        <v>14.01</v>
      </c>
      <c r="Q1960" t="s">
        <v>66</v>
      </c>
      <c r="R1960" t="s">
        <v>92</v>
      </c>
      <c r="S1960" t="s">
        <v>96</v>
      </c>
      <c r="T1960" t="s">
        <v>61</v>
      </c>
      <c r="U1960" t="s">
        <v>49</v>
      </c>
      <c r="V1960" t="s">
        <v>49</v>
      </c>
      <c r="W1960" t="s">
        <v>43</v>
      </c>
      <c r="X1960">
        <f>YEAR(Table1[[#This Row],[BookingDate]])</f>
        <v>2025</v>
      </c>
      <c r="Y1960" t="str">
        <f>TEXT(Table1[[#This Row],[BookingDate]],"mmm")</f>
        <v>Apr</v>
      </c>
      <c r="Z1960" t="str">
        <f>TEXT(Table1[[#This Row],[BookingDate]],"mmm-yyy")</f>
        <v>Apr-2025</v>
      </c>
      <c r="AA1960" t="str">
        <f>IF(Table1[[#This Row],[ResolutionHours]]="","Pending",IF(Table1[[#This Row],[ResolutionHours]]&lt;=4,"0-4 Hours",IF(Table1[[#This Row],[ResolutionHours]]&lt;=8,"5-8 Hours",IF(Table1[[#This Row],[ResolutionHours]]&lt;=24,"9-24 Hours",IF(Table1[[#This Row],[ResolutionHours]]&lt;=48,"25-48 Hours","48+ Hours")))))</f>
        <v>9-24 Hours</v>
      </c>
      <c r="AB1960">
        <f>IF(Table1[[#This Row],[ResolutionHours]]="","",Table1[[#This Row],[ResolutionHours]]-Table1[[#This Row],[SLATargetHours]])</f>
        <v>-33.99</v>
      </c>
    </row>
    <row r="1961" spans="1:28" x14ac:dyDescent="0.25">
      <c r="A1961" t="s">
        <v>1317</v>
      </c>
      <c r="B1961" t="s">
        <v>1116</v>
      </c>
      <c r="C1961" s="1">
        <v>45766.25273148148</v>
      </c>
      <c r="D1961" t="s">
        <v>104</v>
      </c>
      <c r="E1961" t="s">
        <v>1131</v>
      </c>
      <c r="F1961" t="s">
        <v>95</v>
      </c>
      <c r="G1961" t="s">
        <v>1118</v>
      </c>
      <c r="H1961" t="s">
        <v>54</v>
      </c>
      <c r="I1961" t="s">
        <v>41</v>
      </c>
      <c r="J1961" t="s">
        <v>74</v>
      </c>
      <c r="K1961">
        <v>8</v>
      </c>
      <c r="L1961">
        <v>0.21</v>
      </c>
      <c r="N1961" s="1"/>
      <c r="O1961" t="s">
        <v>57</v>
      </c>
      <c r="P1961">
        <v>6137.93</v>
      </c>
      <c r="Q1961" t="s">
        <v>58</v>
      </c>
      <c r="R1961" t="s">
        <v>59</v>
      </c>
      <c r="S1961" t="s">
        <v>96</v>
      </c>
      <c r="T1961" t="s">
        <v>85</v>
      </c>
      <c r="U1961" t="s">
        <v>49</v>
      </c>
      <c r="V1961" t="s">
        <v>49</v>
      </c>
      <c r="W1961" t="s">
        <v>57</v>
      </c>
      <c r="X1961">
        <f>YEAR(Table1[[#This Row],[BookingDate]])</f>
        <v>2025</v>
      </c>
      <c r="Y1961" t="str">
        <f>TEXT(Table1[[#This Row],[BookingDate]],"mmm")</f>
        <v>Apr</v>
      </c>
      <c r="Z1961" t="str">
        <f>TEXT(Table1[[#This Row],[BookingDate]],"mmm-yyy")</f>
        <v>Apr-2025</v>
      </c>
      <c r="AA1961" t="str">
        <f>IF(Table1[[#This Row],[ResolutionHours]]="","Pending",IF(Table1[[#This Row],[ResolutionHours]]&lt;=4,"0-4 Hours",IF(Table1[[#This Row],[ResolutionHours]]&lt;=8,"5-8 Hours",IF(Table1[[#This Row],[ResolutionHours]]&lt;=24,"9-24 Hours",IF(Table1[[#This Row],[ResolutionHours]]&lt;=48,"25-48 Hours","48+ Hours")))))</f>
        <v>Pending</v>
      </c>
      <c r="AB1961" t="str">
        <f>IF(Table1[[#This Row],[ResolutionHours]]="","",Table1[[#This Row],[ResolutionHours]]-Table1[[#This Row],[SLATargetHours]])</f>
        <v/>
      </c>
    </row>
    <row r="1962" spans="1:28" x14ac:dyDescent="0.25">
      <c r="A1962" t="s">
        <v>1514</v>
      </c>
      <c r="B1962" t="s">
        <v>1116</v>
      </c>
      <c r="C1962" s="1">
        <v>45766.436099537037</v>
      </c>
      <c r="D1962" t="s">
        <v>51</v>
      </c>
      <c r="E1962" t="s">
        <v>1124</v>
      </c>
      <c r="F1962" t="s">
        <v>72</v>
      </c>
      <c r="G1962" t="s">
        <v>1118</v>
      </c>
      <c r="H1962" t="s">
        <v>54</v>
      </c>
      <c r="I1962" t="s">
        <v>46</v>
      </c>
      <c r="J1962" t="s">
        <v>110</v>
      </c>
      <c r="K1962">
        <v>24</v>
      </c>
      <c r="L1962">
        <v>3.16</v>
      </c>
      <c r="N1962" s="1"/>
      <c r="O1962" t="s">
        <v>57</v>
      </c>
      <c r="P1962">
        <v>6133.53</v>
      </c>
      <c r="Q1962" t="s">
        <v>58</v>
      </c>
      <c r="R1962" t="s">
        <v>114</v>
      </c>
      <c r="S1962" t="s">
        <v>79</v>
      </c>
      <c r="T1962" t="s">
        <v>69</v>
      </c>
      <c r="U1962" t="s">
        <v>49</v>
      </c>
      <c r="V1962" t="s">
        <v>48</v>
      </c>
      <c r="W1962" t="s">
        <v>57</v>
      </c>
      <c r="X1962">
        <f>YEAR(Table1[[#This Row],[BookingDate]])</f>
        <v>2025</v>
      </c>
      <c r="Y1962" t="str">
        <f>TEXT(Table1[[#This Row],[BookingDate]],"mmm")</f>
        <v>Apr</v>
      </c>
      <c r="Z1962" t="str">
        <f>TEXT(Table1[[#This Row],[BookingDate]],"mmm-yyy")</f>
        <v>Apr-2025</v>
      </c>
      <c r="AA1962" t="str">
        <f>IF(Table1[[#This Row],[ResolutionHours]]="","Pending",IF(Table1[[#This Row],[ResolutionHours]]&lt;=4,"0-4 Hours",IF(Table1[[#This Row],[ResolutionHours]]&lt;=8,"5-8 Hours",IF(Table1[[#This Row],[ResolutionHours]]&lt;=24,"9-24 Hours",IF(Table1[[#This Row],[ResolutionHours]]&lt;=48,"25-48 Hours","48+ Hours")))))</f>
        <v>Pending</v>
      </c>
      <c r="AB1962" t="str">
        <f>IF(Table1[[#This Row],[ResolutionHours]]="","",Table1[[#This Row],[ResolutionHours]]-Table1[[#This Row],[SLATargetHours]])</f>
        <v/>
      </c>
    </row>
    <row r="1963" spans="1:28" x14ac:dyDescent="0.25">
      <c r="A1963" t="s">
        <v>1048</v>
      </c>
      <c r="B1963" t="s">
        <v>35</v>
      </c>
      <c r="C1963" s="1">
        <v>45766.589421296303</v>
      </c>
      <c r="D1963" t="s">
        <v>36</v>
      </c>
      <c r="E1963" t="s">
        <v>52</v>
      </c>
      <c r="F1963" t="s">
        <v>72</v>
      </c>
      <c r="G1963" t="s">
        <v>39</v>
      </c>
      <c r="H1963" t="s">
        <v>54</v>
      </c>
      <c r="I1963" t="s">
        <v>41</v>
      </c>
      <c r="J1963" t="s">
        <v>74</v>
      </c>
      <c r="K1963">
        <v>48</v>
      </c>
      <c r="L1963">
        <v>7.31</v>
      </c>
      <c r="N1963" s="1"/>
      <c r="O1963" t="s">
        <v>57</v>
      </c>
      <c r="P1963">
        <v>6129.85</v>
      </c>
      <c r="Q1963" t="s">
        <v>44</v>
      </c>
      <c r="R1963" t="s">
        <v>67</v>
      </c>
      <c r="S1963" t="s">
        <v>46</v>
      </c>
      <c r="T1963" t="s">
        <v>47</v>
      </c>
      <c r="U1963" t="s">
        <v>49</v>
      </c>
      <c r="V1963" t="s">
        <v>49</v>
      </c>
      <c r="W1963" t="s">
        <v>57</v>
      </c>
      <c r="X1963">
        <f>YEAR(Table1[[#This Row],[BookingDate]])</f>
        <v>2025</v>
      </c>
      <c r="Y1963" t="str">
        <f>TEXT(Table1[[#This Row],[BookingDate]],"mmm")</f>
        <v>Apr</v>
      </c>
      <c r="Z1963" t="str">
        <f>TEXT(Table1[[#This Row],[BookingDate]],"mmm-yyy")</f>
        <v>Apr-2025</v>
      </c>
      <c r="AA1963" t="str">
        <f>IF(Table1[[#This Row],[ResolutionHours]]="","Pending",IF(Table1[[#This Row],[ResolutionHours]]&lt;=4,"0-4 Hours",IF(Table1[[#This Row],[ResolutionHours]]&lt;=8,"5-8 Hours",IF(Table1[[#This Row],[ResolutionHours]]&lt;=24,"9-24 Hours",IF(Table1[[#This Row],[ResolutionHours]]&lt;=48,"25-48 Hours","48+ Hours")))))</f>
        <v>Pending</v>
      </c>
      <c r="AB1963" t="str">
        <f>IF(Table1[[#This Row],[ResolutionHours]]="","",Table1[[#This Row],[ResolutionHours]]-Table1[[#This Row],[SLATargetHours]])</f>
        <v/>
      </c>
    </row>
    <row r="1964" spans="1:28" x14ac:dyDescent="0.25">
      <c r="A1964" t="s">
        <v>2797</v>
      </c>
      <c r="B1964" t="s">
        <v>2126</v>
      </c>
      <c r="C1964" s="1">
        <v>45766.950902777768</v>
      </c>
      <c r="D1964" t="s">
        <v>51</v>
      </c>
      <c r="E1964" t="s">
        <v>2130</v>
      </c>
      <c r="F1964" t="s">
        <v>126</v>
      </c>
      <c r="G1964" t="s">
        <v>2128</v>
      </c>
      <c r="H1964" t="s">
        <v>109</v>
      </c>
      <c r="I1964" t="s">
        <v>55</v>
      </c>
      <c r="J1964" t="s">
        <v>165</v>
      </c>
      <c r="K1964">
        <v>24</v>
      </c>
      <c r="L1964">
        <v>2.16</v>
      </c>
      <c r="M1964">
        <v>27.49</v>
      </c>
      <c r="N1964" s="1">
        <v>45768.096319108787</v>
      </c>
      <c r="O1964" t="s">
        <v>128</v>
      </c>
      <c r="P1964">
        <v>27.49</v>
      </c>
      <c r="Q1964" t="s">
        <v>58</v>
      </c>
      <c r="R1964" t="s">
        <v>45</v>
      </c>
      <c r="S1964" t="s">
        <v>46</v>
      </c>
      <c r="T1964" t="s">
        <v>115</v>
      </c>
      <c r="U1964" t="s">
        <v>49</v>
      </c>
      <c r="V1964" t="s">
        <v>49</v>
      </c>
      <c r="W1964" t="s">
        <v>128</v>
      </c>
      <c r="X1964">
        <f>YEAR(Table1[[#This Row],[BookingDate]])</f>
        <v>2025</v>
      </c>
      <c r="Y1964" t="str">
        <f>TEXT(Table1[[#This Row],[BookingDate]],"mmm")</f>
        <v>Apr</v>
      </c>
      <c r="Z1964" t="str">
        <f>TEXT(Table1[[#This Row],[BookingDate]],"mmm-yyy")</f>
        <v>Apr-2025</v>
      </c>
      <c r="AA1964" t="str">
        <f>IF(Table1[[#This Row],[ResolutionHours]]="","Pending",IF(Table1[[#This Row],[ResolutionHours]]&lt;=4,"0-4 Hours",IF(Table1[[#This Row],[ResolutionHours]]&lt;=8,"5-8 Hours",IF(Table1[[#This Row],[ResolutionHours]]&lt;=24,"9-24 Hours",IF(Table1[[#This Row],[ResolutionHours]]&lt;=48,"25-48 Hours","48+ Hours")))))</f>
        <v>25-48 Hours</v>
      </c>
      <c r="AB1964">
        <f>IF(Table1[[#This Row],[ResolutionHours]]="","",Table1[[#This Row],[ResolutionHours]]-Table1[[#This Row],[SLATargetHours]])</f>
        <v>3.4899999999999984</v>
      </c>
    </row>
    <row r="1965" spans="1:28" x14ac:dyDescent="0.25">
      <c r="A1965" t="s">
        <v>358</v>
      </c>
      <c r="B1965" t="s">
        <v>35</v>
      </c>
      <c r="C1965" s="1">
        <v>45767.037847222222</v>
      </c>
      <c r="D1965" t="s">
        <v>87</v>
      </c>
      <c r="E1965" t="s">
        <v>37</v>
      </c>
      <c r="F1965" t="s">
        <v>90</v>
      </c>
      <c r="G1965" t="s">
        <v>39</v>
      </c>
      <c r="H1965" t="s">
        <v>54</v>
      </c>
      <c r="I1965" t="s">
        <v>55</v>
      </c>
      <c r="J1965" t="s">
        <v>157</v>
      </c>
      <c r="K1965">
        <v>72</v>
      </c>
      <c r="L1965">
        <v>11.64</v>
      </c>
      <c r="N1965" s="1"/>
      <c r="O1965" t="s">
        <v>57</v>
      </c>
      <c r="P1965">
        <v>6119.09</v>
      </c>
      <c r="Q1965" t="s">
        <v>44</v>
      </c>
      <c r="R1965" t="s">
        <v>92</v>
      </c>
      <c r="S1965" t="s">
        <v>96</v>
      </c>
      <c r="T1965" t="s">
        <v>85</v>
      </c>
      <c r="U1965" t="s">
        <v>49</v>
      </c>
      <c r="V1965" t="s">
        <v>49</v>
      </c>
      <c r="W1965" t="s">
        <v>57</v>
      </c>
      <c r="X1965">
        <f>YEAR(Table1[[#This Row],[BookingDate]])</f>
        <v>2025</v>
      </c>
      <c r="Y1965" t="str">
        <f>TEXT(Table1[[#This Row],[BookingDate]],"mmm")</f>
        <v>Apr</v>
      </c>
      <c r="Z1965" t="str">
        <f>TEXT(Table1[[#This Row],[BookingDate]],"mmm-yyy")</f>
        <v>Apr-2025</v>
      </c>
      <c r="AA1965" t="str">
        <f>IF(Table1[[#This Row],[ResolutionHours]]="","Pending",IF(Table1[[#This Row],[ResolutionHours]]&lt;=4,"0-4 Hours",IF(Table1[[#This Row],[ResolutionHours]]&lt;=8,"5-8 Hours",IF(Table1[[#This Row],[ResolutionHours]]&lt;=24,"9-24 Hours",IF(Table1[[#This Row],[ResolutionHours]]&lt;=48,"25-48 Hours","48+ Hours")))))</f>
        <v>Pending</v>
      </c>
      <c r="AB1965" t="str">
        <f>IF(Table1[[#This Row],[ResolutionHours]]="","",Table1[[#This Row],[ResolutionHours]]-Table1[[#This Row],[SLATargetHours]])</f>
        <v/>
      </c>
    </row>
    <row r="1966" spans="1:28" x14ac:dyDescent="0.25">
      <c r="A1966" t="s">
        <v>938</v>
      </c>
      <c r="B1966" t="s">
        <v>35</v>
      </c>
      <c r="C1966" s="1">
        <v>45767.241377314807</v>
      </c>
      <c r="D1966" t="s">
        <v>36</v>
      </c>
      <c r="E1966" t="s">
        <v>102</v>
      </c>
      <c r="F1966" t="s">
        <v>95</v>
      </c>
      <c r="G1966" t="s">
        <v>39</v>
      </c>
      <c r="H1966" t="s">
        <v>54</v>
      </c>
      <c r="I1966" t="s">
        <v>55</v>
      </c>
      <c r="J1966" t="s">
        <v>134</v>
      </c>
      <c r="K1966">
        <v>48</v>
      </c>
      <c r="L1966">
        <v>2.52</v>
      </c>
      <c r="N1966" s="1"/>
      <c r="O1966" t="s">
        <v>57</v>
      </c>
      <c r="P1966">
        <v>6114.21</v>
      </c>
      <c r="Q1966" t="s">
        <v>44</v>
      </c>
      <c r="R1966" t="s">
        <v>67</v>
      </c>
      <c r="S1966" t="s">
        <v>68</v>
      </c>
      <c r="T1966" t="s">
        <v>75</v>
      </c>
      <c r="U1966" t="s">
        <v>49</v>
      </c>
      <c r="V1966" t="s">
        <v>49</v>
      </c>
      <c r="W1966" t="s">
        <v>57</v>
      </c>
      <c r="X1966">
        <f>YEAR(Table1[[#This Row],[BookingDate]])</f>
        <v>2025</v>
      </c>
      <c r="Y1966" t="str">
        <f>TEXT(Table1[[#This Row],[BookingDate]],"mmm")</f>
        <v>Apr</v>
      </c>
      <c r="Z1966" t="str">
        <f>TEXT(Table1[[#This Row],[BookingDate]],"mmm-yyy")</f>
        <v>Apr-2025</v>
      </c>
      <c r="AA1966" t="str">
        <f>IF(Table1[[#This Row],[ResolutionHours]]="","Pending",IF(Table1[[#This Row],[ResolutionHours]]&lt;=4,"0-4 Hours",IF(Table1[[#This Row],[ResolutionHours]]&lt;=8,"5-8 Hours",IF(Table1[[#This Row],[ResolutionHours]]&lt;=24,"9-24 Hours",IF(Table1[[#This Row],[ResolutionHours]]&lt;=48,"25-48 Hours","48+ Hours")))))</f>
        <v>Pending</v>
      </c>
      <c r="AB1966" t="str">
        <f>IF(Table1[[#This Row],[ResolutionHours]]="","",Table1[[#This Row],[ResolutionHours]]-Table1[[#This Row],[SLATargetHours]])</f>
        <v/>
      </c>
    </row>
    <row r="1967" spans="1:28" x14ac:dyDescent="0.25">
      <c r="A1967" t="s">
        <v>1812</v>
      </c>
      <c r="B1967" t="s">
        <v>1116</v>
      </c>
      <c r="C1967" s="1">
        <v>45767.388981481483</v>
      </c>
      <c r="D1967" t="s">
        <v>51</v>
      </c>
      <c r="E1967" t="s">
        <v>1129</v>
      </c>
      <c r="F1967" t="s">
        <v>38</v>
      </c>
      <c r="G1967" t="s">
        <v>1118</v>
      </c>
      <c r="H1967" t="s">
        <v>40</v>
      </c>
      <c r="I1967" t="s">
        <v>82</v>
      </c>
      <c r="J1967" t="s">
        <v>134</v>
      </c>
      <c r="K1967">
        <v>24</v>
      </c>
      <c r="L1967">
        <v>1.94</v>
      </c>
      <c r="M1967">
        <v>12.23</v>
      </c>
      <c r="N1967" s="1">
        <v>45767.898589340279</v>
      </c>
      <c r="O1967" t="s">
        <v>43</v>
      </c>
      <c r="P1967">
        <v>12.23</v>
      </c>
      <c r="Q1967" t="s">
        <v>66</v>
      </c>
      <c r="R1967" t="s">
        <v>114</v>
      </c>
      <c r="S1967" t="s">
        <v>68</v>
      </c>
      <c r="T1967" t="s">
        <v>121</v>
      </c>
      <c r="U1967" t="s">
        <v>49</v>
      </c>
      <c r="V1967" t="s">
        <v>49</v>
      </c>
      <c r="W1967" t="s">
        <v>43</v>
      </c>
      <c r="X1967">
        <f>YEAR(Table1[[#This Row],[BookingDate]])</f>
        <v>2025</v>
      </c>
      <c r="Y1967" t="str">
        <f>TEXT(Table1[[#This Row],[BookingDate]],"mmm")</f>
        <v>Apr</v>
      </c>
      <c r="Z1967" t="str">
        <f>TEXT(Table1[[#This Row],[BookingDate]],"mmm-yyy")</f>
        <v>Apr-2025</v>
      </c>
      <c r="AA1967" t="str">
        <f>IF(Table1[[#This Row],[ResolutionHours]]="","Pending",IF(Table1[[#This Row],[ResolutionHours]]&lt;=4,"0-4 Hours",IF(Table1[[#This Row],[ResolutionHours]]&lt;=8,"5-8 Hours",IF(Table1[[#This Row],[ResolutionHours]]&lt;=24,"9-24 Hours",IF(Table1[[#This Row],[ResolutionHours]]&lt;=48,"25-48 Hours","48+ Hours")))))</f>
        <v>9-24 Hours</v>
      </c>
      <c r="AB1967">
        <f>IF(Table1[[#This Row],[ResolutionHours]]="","",Table1[[#This Row],[ResolutionHours]]-Table1[[#This Row],[SLATargetHours]])</f>
        <v>-11.77</v>
      </c>
    </row>
    <row r="1968" spans="1:28" x14ac:dyDescent="0.25">
      <c r="A1968" t="s">
        <v>1357</v>
      </c>
      <c r="B1968" t="s">
        <v>1116</v>
      </c>
      <c r="C1968" s="1">
        <v>45767.39130787037</v>
      </c>
      <c r="D1968" t="s">
        <v>36</v>
      </c>
      <c r="E1968" t="s">
        <v>1124</v>
      </c>
      <c r="F1968" t="s">
        <v>95</v>
      </c>
      <c r="G1968" t="s">
        <v>1118</v>
      </c>
      <c r="H1968" t="s">
        <v>40</v>
      </c>
      <c r="I1968" t="s">
        <v>82</v>
      </c>
      <c r="J1968" t="s">
        <v>120</v>
      </c>
      <c r="K1968">
        <v>48</v>
      </c>
      <c r="L1968">
        <v>5</v>
      </c>
      <c r="M1968">
        <v>13.06</v>
      </c>
      <c r="N1968" s="1">
        <v>45767.935323888887</v>
      </c>
      <c r="O1968" t="s">
        <v>43</v>
      </c>
      <c r="P1968">
        <v>13.06</v>
      </c>
      <c r="Q1968" t="s">
        <v>58</v>
      </c>
      <c r="R1968" t="s">
        <v>67</v>
      </c>
      <c r="S1968" t="s">
        <v>60</v>
      </c>
      <c r="T1968" t="s">
        <v>121</v>
      </c>
      <c r="U1968" t="s">
        <v>49</v>
      </c>
      <c r="V1968" t="s">
        <v>49</v>
      </c>
      <c r="W1968" t="s">
        <v>43</v>
      </c>
      <c r="X1968">
        <f>YEAR(Table1[[#This Row],[BookingDate]])</f>
        <v>2025</v>
      </c>
      <c r="Y1968" t="str">
        <f>TEXT(Table1[[#This Row],[BookingDate]],"mmm")</f>
        <v>Apr</v>
      </c>
      <c r="Z1968" t="str">
        <f>TEXT(Table1[[#This Row],[BookingDate]],"mmm-yyy")</f>
        <v>Apr-2025</v>
      </c>
      <c r="AA1968" t="str">
        <f>IF(Table1[[#This Row],[ResolutionHours]]="","Pending",IF(Table1[[#This Row],[ResolutionHours]]&lt;=4,"0-4 Hours",IF(Table1[[#This Row],[ResolutionHours]]&lt;=8,"5-8 Hours",IF(Table1[[#This Row],[ResolutionHours]]&lt;=24,"9-24 Hours",IF(Table1[[#This Row],[ResolutionHours]]&lt;=48,"25-48 Hours","48+ Hours")))))</f>
        <v>9-24 Hours</v>
      </c>
      <c r="AB1968">
        <f>IF(Table1[[#This Row],[ResolutionHours]]="","",Table1[[#This Row],[ResolutionHours]]-Table1[[#This Row],[SLATargetHours]])</f>
        <v>-34.94</v>
      </c>
    </row>
    <row r="1969" spans="1:28" x14ac:dyDescent="0.25">
      <c r="A1969" t="s">
        <v>2568</v>
      </c>
      <c r="B1969" t="s">
        <v>2126</v>
      </c>
      <c r="C1969" s="1">
        <v>45767.473807870367</v>
      </c>
      <c r="D1969" t="s">
        <v>36</v>
      </c>
      <c r="E1969" t="s">
        <v>2136</v>
      </c>
      <c r="F1969" t="s">
        <v>90</v>
      </c>
      <c r="G1969" t="s">
        <v>2128</v>
      </c>
      <c r="H1969" t="s">
        <v>40</v>
      </c>
      <c r="I1969" t="s">
        <v>41</v>
      </c>
      <c r="J1969" t="s">
        <v>113</v>
      </c>
      <c r="K1969">
        <v>48</v>
      </c>
      <c r="L1969">
        <v>6.94</v>
      </c>
      <c r="M1969">
        <v>69.17</v>
      </c>
      <c r="N1969" s="1">
        <v>45770.355766875</v>
      </c>
      <c r="O1969" t="s">
        <v>128</v>
      </c>
      <c r="P1969">
        <v>69.17</v>
      </c>
      <c r="Q1969" t="s">
        <v>44</v>
      </c>
      <c r="R1969" t="s">
        <v>45</v>
      </c>
      <c r="S1969" t="s">
        <v>46</v>
      </c>
      <c r="T1969" t="s">
        <v>93</v>
      </c>
      <c r="U1969" t="s">
        <v>49</v>
      </c>
      <c r="V1969" t="s">
        <v>49</v>
      </c>
      <c r="W1969" t="s">
        <v>128</v>
      </c>
      <c r="X1969">
        <f>YEAR(Table1[[#This Row],[BookingDate]])</f>
        <v>2025</v>
      </c>
      <c r="Y1969" t="str">
        <f>TEXT(Table1[[#This Row],[BookingDate]],"mmm")</f>
        <v>Apr</v>
      </c>
      <c r="Z1969" t="str">
        <f>TEXT(Table1[[#This Row],[BookingDate]],"mmm-yyy")</f>
        <v>Apr-2025</v>
      </c>
      <c r="AA1969" t="str">
        <f>IF(Table1[[#This Row],[ResolutionHours]]="","Pending",IF(Table1[[#This Row],[ResolutionHours]]&lt;=4,"0-4 Hours",IF(Table1[[#This Row],[ResolutionHours]]&lt;=8,"5-8 Hours",IF(Table1[[#This Row],[ResolutionHours]]&lt;=24,"9-24 Hours",IF(Table1[[#This Row],[ResolutionHours]]&lt;=48,"25-48 Hours","48+ Hours")))))</f>
        <v>48+ Hours</v>
      </c>
      <c r="AB1969">
        <f>IF(Table1[[#This Row],[ResolutionHours]]="","",Table1[[#This Row],[ResolutionHours]]-Table1[[#This Row],[SLATargetHours]])</f>
        <v>21.17</v>
      </c>
    </row>
    <row r="1970" spans="1:28" x14ac:dyDescent="0.25">
      <c r="A1970" t="s">
        <v>2212</v>
      </c>
      <c r="B1970" t="s">
        <v>2126</v>
      </c>
      <c r="C1970" s="1">
        <v>45767.930613425917</v>
      </c>
      <c r="D1970" t="s">
        <v>87</v>
      </c>
      <c r="E1970" t="s">
        <v>2130</v>
      </c>
      <c r="F1970" t="s">
        <v>130</v>
      </c>
      <c r="G1970" t="s">
        <v>2128</v>
      </c>
      <c r="H1970" t="s">
        <v>63</v>
      </c>
      <c r="I1970" t="s">
        <v>64</v>
      </c>
      <c r="J1970" t="s">
        <v>165</v>
      </c>
      <c r="K1970">
        <v>72</v>
      </c>
      <c r="L1970">
        <v>9.81</v>
      </c>
      <c r="N1970" s="1"/>
      <c r="O1970" t="s">
        <v>57</v>
      </c>
      <c r="P1970">
        <v>6097.67</v>
      </c>
      <c r="Q1970" t="s">
        <v>66</v>
      </c>
      <c r="R1970" t="s">
        <v>67</v>
      </c>
      <c r="S1970" t="s">
        <v>79</v>
      </c>
      <c r="T1970" t="s">
        <v>97</v>
      </c>
      <c r="U1970" t="s">
        <v>49</v>
      </c>
      <c r="V1970" t="s">
        <v>48</v>
      </c>
      <c r="W1970" t="s">
        <v>57</v>
      </c>
      <c r="X1970">
        <f>YEAR(Table1[[#This Row],[BookingDate]])</f>
        <v>2025</v>
      </c>
      <c r="Y1970" t="str">
        <f>TEXT(Table1[[#This Row],[BookingDate]],"mmm")</f>
        <v>Apr</v>
      </c>
      <c r="Z1970" t="str">
        <f>TEXT(Table1[[#This Row],[BookingDate]],"mmm-yyy")</f>
        <v>Apr-2025</v>
      </c>
      <c r="AA1970" t="str">
        <f>IF(Table1[[#This Row],[ResolutionHours]]="","Pending",IF(Table1[[#This Row],[ResolutionHours]]&lt;=4,"0-4 Hours",IF(Table1[[#This Row],[ResolutionHours]]&lt;=8,"5-8 Hours",IF(Table1[[#This Row],[ResolutionHours]]&lt;=24,"9-24 Hours",IF(Table1[[#This Row],[ResolutionHours]]&lt;=48,"25-48 Hours","48+ Hours")))))</f>
        <v>Pending</v>
      </c>
      <c r="AB1970" t="str">
        <f>IF(Table1[[#This Row],[ResolutionHours]]="","",Table1[[#This Row],[ResolutionHours]]-Table1[[#This Row],[SLATargetHours]])</f>
        <v/>
      </c>
    </row>
    <row r="1971" spans="1:28" x14ac:dyDescent="0.25">
      <c r="A1971" t="s">
        <v>885</v>
      </c>
      <c r="B1971" t="s">
        <v>35</v>
      </c>
      <c r="C1971" s="1">
        <v>45768.552106481482</v>
      </c>
      <c r="D1971" t="s">
        <v>36</v>
      </c>
      <c r="E1971" t="s">
        <v>77</v>
      </c>
      <c r="F1971" t="s">
        <v>53</v>
      </c>
      <c r="G1971" t="s">
        <v>39</v>
      </c>
      <c r="H1971" t="s">
        <v>40</v>
      </c>
      <c r="I1971" t="s">
        <v>73</v>
      </c>
      <c r="J1971" t="s">
        <v>88</v>
      </c>
      <c r="K1971">
        <v>48</v>
      </c>
      <c r="L1971">
        <v>7.24</v>
      </c>
      <c r="M1971">
        <v>18.34</v>
      </c>
      <c r="N1971" s="1">
        <v>45769.316420324067</v>
      </c>
      <c r="O1971" t="s">
        <v>43</v>
      </c>
      <c r="P1971">
        <v>18.34</v>
      </c>
      <c r="Q1971" t="s">
        <v>66</v>
      </c>
      <c r="R1971" t="s">
        <v>114</v>
      </c>
      <c r="S1971" t="s">
        <v>79</v>
      </c>
      <c r="T1971" t="s">
        <v>97</v>
      </c>
      <c r="U1971" t="s">
        <v>49</v>
      </c>
      <c r="V1971" t="s">
        <v>49</v>
      </c>
      <c r="W1971" t="s">
        <v>43</v>
      </c>
      <c r="X1971">
        <f>YEAR(Table1[[#This Row],[BookingDate]])</f>
        <v>2025</v>
      </c>
      <c r="Y1971" t="str">
        <f>TEXT(Table1[[#This Row],[BookingDate]],"mmm")</f>
        <v>Apr</v>
      </c>
      <c r="Z1971" t="str">
        <f>TEXT(Table1[[#This Row],[BookingDate]],"mmm-yyy")</f>
        <v>Apr-2025</v>
      </c>
      <c r="AA1971" t="str">
        <f>IF(Table1[[#This Row],[ResolutionHours]]="","Pending",IF(Table1[[#This Row],[ResolutionHours]]&lt;=4,"0-4 Hours",IF(Table1[[#This Row],[ResolutionHours]]&lt;=8,"5-8 Hours",IF(Table1[[#This Row],[ResolutionHours]]&lt;=24,"9-24 Hours",IF(Table1[[#This Row],[ResolutionHours]]&lt;=48,"25-48 Hours","48+ Hours")))))</f>
        <v>9-24 Hours</v>
      </c>
      <c r="AB1971">
        <f>IF(Table1[[#This Row],[ResolutionHours]]="","",Table1[[#This Row],[ResolutionHours]]-Table1[[#This Row],[SLATargetHours]])</f>
        <v>-29.66</v>
      </c>
    </row>
    <row r="1972" spans="1:28" x14ac:dyDescent="0.25">
      <c r="A1972" t="s">
        <v>616</v>
      </c>
      <c r="B1972" t="s">
        <v>35</v>
      </c>
      <c r="C1972" s="1">
        <v>45768.561562499999</v>
      </c>
      <c r="D1972" t="s">
        <v>36</v>
      </c>
      <c r="E1972" t="s">
        <v>123</v>
      </c>
      <c r="F1972" t="s">
        <v>95</v>
      </c>
      <c r="G1972" t="s">
        <v>39</v>
      </c>
      <c r="H1972" t="s">
        <v>136</v>
      </c>
      <c r="I1972" t="s">
        <v>55</v>
      </c>
      <c r="J1972" t="s">
        <v>42</v>
      </c>
      <c r="K1972">
        <v>48</v>
      </c>
      <c r="L1972">
        <v>3.16</v>
      </c>
      <c r="N1972" s="1"/>
      <c r="O1972" t="s">
        <v>57</v>
      </c>
      <c r="P1972">
        <v>6082.52</v>
      </c>
      <c r="Q1972" t="s">
        <v>66</v>
      </c>
      <c r="R1972" t="s">
        <v>59</v>
      </c>
      <c r="S1972" t="s">
        <v>68</v>
      </c>
      <c r="T1972" t="s">
        <v>121</v>
      </c>
      <c r="U1972" t="s">
        <v>49</v>
      </c>
      <c r="V1972" t="s">
        <v>49</v>
      </c>
      <c r="W1972" t="s">
        <v>57</v>
      </c>
      <c r="X1972">
        <f>YEAR(Table1[[#This Row],[BookingDate]])</f>
        <v>2025</v>
      </c>
      <c r="Y1972" t="str">
        <f>TEXT(Table1[[#This Row],[BookingDate]],"mmm")</f>
        <v>Apr</v>
      </c>
      <c r="Z1972" t="str">
        <f>TEXT(Table1[[#This Row],[BookingDate]],"mmm-yyy")</f>
        <v>Apr-2025</v>
      </c>
      <c r="AA1972" t="str">
        <f>IF(Table1[[#This Row],[ResolutionHours]]="","Pending",IF(Table1[[#This Row],[ResolutionHours]]&lt;=4,"0-4 Hours",IF(Table1[[#This Row],[ResolutionHours]]&lt;=8,"5-8 Hours",IF(Table1[[#This Row],[ResolutionHours]]&lt;=24,"9-24 Hours",IF(Table1[[#This Row],[ResolutionHours]]&lt;=48,"25-48 Hours","48+ Hours")))))</f>
        <v>Pending</v>
      </c>
      <c r="AB1972" t="str">
        <f>IF(Table1[[#This Row],[ResolutionHours]]="","",Table1[[#This Row],[ResolutionHours]]-Table1[[#This Row],[SLATargetHours]])</f>
        <v/>
      </c>
    </row>
    <row r="1973" spans="1:28" x14ac:dyDescent="0.25">
      <c r="A1973" t="s">
        <v>1100</v>
      </c>
      <c r="B1973" t="s">
        <v>35</v>
      </c>
      <c r="C1973" s="1">
        <v>45768.928553240738</v>
      </c>
      <c r="D1973" t="s">
        <v>51</v>
      </c>
      <c r="E1973" t="s">
        <v>123</v>
      </c>
      <c r="F1973" t="s">
        <v>95</v>
      </c>
      <c r="G1973" t="s">
        <v>39</v>
      </c>
      <c r="H1973" t="s">
        <v>40</v>
      </c>
      <c r="I1973" t="s">
        <v>41</v>
      </c>
      <c r="J1973" t="s">
        <v>113</v>
      </c>
      <c r="K1973">
        <v>24</v>
      </c>
      <c r="L1973">
        <v>0.93</v>
      </c>
      <c r="M1973">
        <v>16.89</v>
      </c>
      <c r="N1973" s="1">
        <v>45769.632404652781</v>
      </c>
      <c r="O1973" t="s">
        <v>43</v>
      </c>
      <c r="P1973">
        <v>16.89</v>
      </c>
      <c r="Q1973" t="s">
        <v>44</v>
      </c>
      <c r="R1973" t="s">
        <v>59</v>
      </c>
      <c r="S1973" t="s">
        <v>79</v>
      </c>
      <c r="T1973" t="s">
        <v>75</v>
      </c>
      <c r="U1973" t="s">
        <v>49</v>
      </c>
      <c r="V1973" t="s">
        <v>49</v>
      </c>
      <c r="W1973" t="s">
        <v>43</v>
      </c>
      <c r="X1973">
        <f>YEAR(Table1[[#This Row],[BookingDate]])</f>
        <v>2025</v>
      </c>
      <c r="Y1973" t="str">
        <f>TEXT(Table1[[#This Row],[BookingDate]],"mmm")</f>
        <v>Apr</v>
      </c>
      <c r="Z1973" t="str">
        <f>TEXT(Table1[[#This Row],[BookingDate]],"mmm-yyy")</f>
        <v>Apr-2025</v>
      </c>
      <c r="AA1973" t="str">
        <f>IF(Table1[[#This Row],[ResolutionHours]]="","Pending",IF(Table1[[#This Row],[ResolutionHours]]&lt;=4,"0-4 Hours",IF(Table1[[#This Row],[ResolutionHours]]&lt;=8,"5-8 Hours",IF(Table1[[#This Row],[ResolutionHours]]&lt;=24,"9-24 Hours",IF(Table1[[#This Row],[ResolutionHours]]&lt;=48,"25-48 Hours","48+ Hours")))))</f>
        <v>9-24 Hours</v>
      </c>
      <c r="AB1973">
        <f>IF(Table1[[#This Row],[ResolutionHours]]="","",Table1[[#This Row],[ResolutionHours]]-Table1[[#This Row],[SLATargetHours]])</f>
        <v>-7.1099999999999994</v>
      </c>
    </row>
    <row r="1974" spans="1:28" x14ac:dyDescent="0.25">
      <c r="A1974" t="s">
        <v>766</v>
      </c>
      <c r="B1974" t="s">
        <v>35</v>
      </c>
      <c r="C1974" s="1">
        <v>45769.041331018518</v>
      </c>
      <c r="D1974" t="s">
        <v>36</v>
      </c>
      <c r="E1974" t="s">
        <v>77</v>
      </c>
      <c r="F1974" t="s">
        <v>126</v>
      </c>
      <c r="G1974" t="s">
        <v>39</v>
      </c>
      <c r="H1974" t="s">
        <v>136</v>
      </c>
      <c r="I1974" t="s">
        <v>82</v>
      </c>
      <c r="J1974" t="s">
        <v>118</v>
      </c>
      <c r="K1974">
        <v>48</v>
      </c>
      <c r="L1974">
        <v>1.67</v>
      </c>
      <c r="N1974" s="1"/>
      <c r="O1974" t="s">
        <v>57</v>
      </c>
      <c r="P1974">
        <v>6071.01</v>
      </c>
      <c r="Q1974" t="s">
        <v>58</v>
      </c>
      <c r="R1974" t="s">
        <v>45</v>
      </c>
      <c r="S1974" t="s">
        <v>60</v>
      </c>
      <c r="T1974" t="s">
        <v>69</v>
      </c>
      <c r="U1974" t="s">
        <v>49</v>
      </c>
      <c r="V1974" t="s">
        <v>49</v>
      </c>
      <c r="W1974" t="s">
        <v>57</v>
      </c>
      <c r="X1974">
        <f>YEAR(Table1[[#This Row],[BookingDate]])</f>
        <v>2025</v>
      </c>
      <c r="Y1974" t="str">
        <f>TEXT(Table1[[#This Row],[BookingDate]],"mmm")</f>
        <v>Apr</v>
      </c>
      <c r="Z1974" t="str">
        <f>TEXT(Table1[[#This Row],[BookingDate]],"mmm-yyy")</f>
        <v>Apr-2025</v>
      </c>
      <c r="AA1974" t="str">
        <f>IF(Table1[[#This Row],[ResolutionHours]]="","Pending",IF(Table1[[#This Row],[ResolutionHours]]&lt;=4,"0-4 Hours",IF(Table1[[#This Row],[ResolutionHours]]&lt;=8,"5-8 Hours",IF(Table1[[#This Row],[ResolutionHours]]&lt;=24,"9-24 Hours",IF(Table1[[#This Row],[ResolutionHours]]&lt;=48,"25-48 Hours","48+ Hours")))))</f>
        <v>Pending</v>
      </c>
      <c r="AB1974" t="str">
        <f>IF(Table1[[#This Row],[ResolutionHours]]="","",Table1[[#This Row],[ResolutionHours]]-Table1[[#This Row],[SLATargetHours]])</f>
        <v/>
      </c>
    </row>
    <row r="1975" spans="1:28" x14ac:dyDescent="0.25">
      <c r="A1975" t="s">
        <v>1699</v>
      </c>
      <c r="B1975" t="s">
        <v>1116</v>
      </c>
      <c r="C1975" s="1">
        <v>45769.104351851849</v>
      </c>
      <c r="D1975" t="s">
        <v>87</v>
      </c>
      <c r="E1975" t="s">
        <v>1117</v>
      </c>
      <c r="F1975" t="s">
        <v>90</v>
      </c>
      <c r="G1975" t="s">
        <v>1118</v>
      </c>
      <c r="H1975" t="s">
        <v>54</v>
      </c>
      <c r="I1975" t="s">
        <v>41</v>
      </c>
      <c r="J1975" t="s">
        <v>88</v>
      </c>
      <c r="K1975">
        <v>72</v>
      </c>
      <c r="L1975">
        <v>6.35</v>
      </c>
      <c r="N1975" s="1"/>
      <c r="O1975" t="s">
        <v>57</v>
      </c>
      <c r="P1975">
        <v>6069.5</v>
      </c>
      <c r="Q1975" t="s">
        <v>58</v>
      </c>
      <c r="R1975" t="s">
        <v>114</v>
      </c>
      <c r="S1975" t="s">
        <v>68</v>
      </c>
      <c r="T1975" t="s">
        <v>47</v>
      </c>
      <c r="U1975" t="s">
        <v>49</v>
      </c>
      <c r="V1975" t="s">
        <v>49</v>
      </c>
      <c r="W1975" t="s">
        <v>57</v>
      </c>
      <c r="X1975">
        <f>YEAR(Table1[[#This Row],[BookingDate]])</f>
        <v>2025</v>
      </c>
      <c r="Y1975" t="str">
        <f>TEXT(Table1[[#This Row],[BookingDate]],"mmm")</f>
        <v>Apr</v>
      </c>
      <c r="Z1975" t="str">
        <f>TEXT(Table1[[#This Row],[BookingDate]],"mmm-yyy")</f>
        <v>Apr-2025</v>
      </c>
      <c r="AA1975" t="str">
        <f>IF(Table1[[#This Row],[ResolutionHours]]="","Pending",IF(Table1[[#This Row],[ResolutionHours]]&lt;=4,"0-4 Hours",IF(Table1[[#This Row],[ResolutionHours]]&lt;=8,"5-8 Hours",IF(Table1[[#This Row],[ResolutionHours]]&lt;=24,"9-24 Hours",IF(Table1[[#This Row],[ResolutionHours]]&lt;=48,"25-48 Hours","48+ Hours")))))</f>
        <v>Pending</v>
      </c>
      <c r="AB1975" t="str">
        <f>IF(Table1[[#This Row],[ResolutionHours]]="","",Table1[[#This Row],[ResolutionHours]]-Table1[[#This Row],[SLATargetHours]])</f>
        <v/>
      </c>
    </row>
    <row r="1976" spans="1:28" x14ac:dyDescent="0.25">
      <c r="A1976" t="s">
        <v>2123</v>
      </c>
      <c r="B1976" t="s">
        <v>1116</v>
      </c>
      <c r="C1976" s="1">
        <v>45769.196539351848</v>
      </c>
      <c r="D1976" t="s">
        <v>104</v>
      </c>
      <c r="E1976" t="s">
        <v>1131</v>
      </c>
      <c r="F1976" t="s">
        <v>72</v>
      </c>
      <c r="G1976" t="s">
        <v>1118</v>
      </c>
      <c r="H1976" t="s">
        <v>63</v>
      </c>
      <c r="I1976" t="s">
        <v>41</v>
      </c>
      <c r="J1976" t="s">
        <v>65</v>
      </c>
      <c r="K1976">
        <v>8</v>
      </c>
      <c r="L1976">
        <v>1.2</v>
      </c>
      <c r="N1976" s="1"/>
      <c r="O1976" t="s">
        <v>57</v>
      </c>
      <c r="P1976">
        <v>6067.28</v>
      </c>
      <c r="Q1976" t="s">
        <v>58</v>
      </c>
      <c r="R1976" t="s">
        <v>92</v>
      </c>
      <c r="S1976" t="s">
        <v>46</v>
      </c>
      <c r="T1976" t="s">
        <v>85</v>
      </c>
      <c r="U1976" t="s">
        <v>49</v>
      </c>
      <c r="V1976" t="s">
        <v>49</v>
      </c>
      <c r="W1976" t="s">
        <v>57</v>
      </c>
      <c r="X1976">
        <f>YEAR(Table1[[#This Row],[BookingDate]])</f>
        <v>2025</v>
      </c>
      <c r="Y1976" t="str">
        <f>TEXT(Table1[[#This Row],[BookingDate]],"mmm")</f>
        <v>Apr</v>
      </c>
      <c r="Z1976" t="str">
        <f>TEXT(Table1[[#This Row],[BookingDate]],"mmm-yyy")</f>
        <v>Apr-2025</v>
      </c>
      <c r="AA1976" t="str">
        <f>IF(Table1[[#This Row],[ResolutionHours]]="","Pending",IF(Table1[[#This Row],[ResolutionHours]]&lt;=4,"0-4 Hours",IF(Table1[[#This Row],[ResolutionHours]]&lt;=8,"5-8 Hours",IF(Table1[[#This Row],[ResolutionHours]]&lt;=24,"9-24 Hours",IF(Table1[[#This Row],[ResolutionHours]]&lt;=48,"25-48 Hours","48+ Hours")))))</f>
        <v>Pending</v>
      </c>
      <c r="AB1976" t="str">
        <f>IF(Table1[[#This Row],[ResolutionHours]]="","",Table1[[#This Row],[ResolutionHours]]-Table1[[#This Row],[SLATargetHours]])</f>
        <v/>
      </c>
    </row>
    <row r="1977" spans="1:28" x14ac:dyDescent="0.25">
      <c r="A1977" t="s">
        <v>2221</v>
      </c>
      <c r="B1977" t="s">
        <v>2126</v>
      </c>
      <c r="C1977" s="1">
        <v>45769.554201388892</v>
      </c>
      <c r="D1977" t="s">
        <v>104</v>
      </c>
      <c r="E1977" t="s">
        <v>2163</v>
      </c>
      <c r="F1977" t="s">
        <v>90</v>
      </c>
      <c r="G1977" t="s">
        <v>2128</v>
      </c>
      <c r="H1977" t="s">
        <v>136</v>
      </c>
      <c r="I1977" t="s">
        <v>55</v>
      </c>
      <c r="J1977" t="s">
        <v>113</v>
      </c>
      <c r="K1977">
        <v>8</v>
      </c>
      <c r="L1977">
        <v>0.73</v>
      </c>
      <c r="N1977" s="1"/>
      <c r="O1977" t="s">
        <v>57</v>
      </c>
      <c r="P1977">
        <v>6058.7</v>
      </c>
      <c r="Q1977" t="s">
        <v>58</v>
      </c>
      <c r="R1977" t="s">
        <v>45</v>
      </c>
      <c r="S1977" t="s">
        <v>46</v>
      </c>
      <c r="T1977" t="s">
        <v>121</v>
      </c>
      <c r="U1977" t="s">
        <v>49</v>
      </c>
      <c r="V1977" t="s">
        <v>49</v>
      </c>
      <c r="W1977" t="s">
        <v>57</v>
      </c>
      <c r="X1977">
        <f>YEAR(Table1[[#This Row],[BookingDate]])</f>
        <v>2025</v>
      </c>
      <c r="Y1977" t="str">
        <f>TEXT(Table1[[#This Row],[BookingDate]],"mmm")</f>
        <v>Apr</v>
      </c>
      <c r="Z1977" t="str">
        <f>TEXT(Table1[[#This Row],[BookingDate]],"mmm-yyy")</f>
        <v>Apr-2025</v>
      </c>
      <c r="AA1977" t="str">
        <f>IF(Table1[[#This Row],[ResolutionHours]]="","Pending",IF(Table1[[#This Row],[ResolutionHours]]&lt;=4,"0-4 Hours",IF(Table1[[#This Row],[ResolutionHours]]&lt;=8,"5-8 Hours",IF(Table1[[#This Row],[ResolutionHours]]&lt;=24,"9-24 Hours",IF(Table1[[#This Row],[ResolutionHours]]&lt;=48,"25-48 Hours","48+ Hours")))))</f>
        <v>Pending</v>
      </c>
      <c r="AB1977" t="str">
        <f>IF(Table1[[#This Row],[ResolutionHours]]="","",Table1[[#This Row],[ResolutionHours]]-Table1[[#This Row],[SLATargetHours]])</f>
        <v/>
      </c>
    </row>
    <row r="1978" spans="1:28" x14ac:dyDescent="0.25">
      <c r="A1978" t="s">
        <v>1636</v>
      </c>
      <c r="B1978" t="s">
        <v>1116</v>
      </c>
      <c r="C1978" s="1">
        <v>45770.006006944437</v>
      </c>
      <c r="D1978" t="s">
        <v>87</v>
      </c>
      <c r="E1978" t="s">
        <v>1131</v>
      </c>
      <c r="F1978" t="s">
        <v>53</v>
      </c>
      <c r="G1978" t="s">
        <v>1118</v>
      </c>
      <c r="H1978" t="s">
        <v>40</v>
      </c>
      <c r="I1978" t="s">
        <v>64</v>
      </c>
      <c r="J1978" t="s">
        <v>65</v>
      </c>
      <c r="K1978">
        <v>72</v>
      </c>
      <c r="L1978">
        <v>5.98</v>
      </c>
      <c r="M1978">
        <v>14.48</v>
      </c>
      <c r="N1978" s="1">
        <v>45770.609461111111</v>
      </c>
      <c r="O1978" t="s">
        <v>43</v>
      </c>
      <c r="P1978">
        <v>14.48</v>
      </c>
      <c r="Q1978" t="s">
        <v>44</v>
      </c>
      <c r="R1978" t="s">
        <v>45</v>
      </c>
      <c r="S1978" t="s">
        <v>60</v>
      </c>
      <c r="T1978" t="s">
        <v>47</v>
      </c>
      <c r="U1978" t="s">
        <v>49</v>
      </c>
      <c r="V1978" t="s">
        <v>49</v>
      </c>
      <c r="W1978" t="s">
        <v>43</v>
      </c>
      <c r="X1978">
        <f>YEAR(Table1[[#This Row],[BookingDate]])</f>
        <v>2025</v>
      </c>
      <c r="Y1978" t="str">
        <f>TEXT(Table1[[#This Row],[BookingDate]],"mmm")</f>
        <v>Apr</v>
      </c>
      <c r="Z1978" t="str">
        <f>TEXT(Table1[[#This Row],[BookingDate]],"mmm-yyy")</f>
        <v>Apr-2025</v>
      </c>
      <c r="AA1978" t="str">
        <f>IF(Table1[[#This Row],[ResolutionHours]]="","Pending",IF(Table1[[#This Row],[ResolutionHours]]&lt;=4,"0-4 Hours",IF(Table1[[#This Row],[ResolutionHours]]&lt;=8,"5-8 Hours",IF(Table1[[#This Row],[ResolutionHours]]&lt;=24,"9-24 Hours",IF(Table1[[#This Row],[ResolutionHours]]&lt;=48,"25-48 Hours","48+ Hours")))))</f>
        <v>9-24 Hours</v>
      </c>
      <c r="AB1978">
        <f>IF(Table1[[#This Row],[ResolutionHours]]="","",Table1[[#This Row],[ResolutionHours]]-Table1[[#This Row],[SLATargetHours]])</f>
        <v>-57.519999999999996</v>
      </c>
    </row>
    <row r="1979" spans="1:28" x14ac:dyDescent="0.25">
      <c r="A1979" t="s">
        <v>1379</v>
      </c>
      <c r="B1979" t="s">
        <v>1116</v>
      </c>
      <c r="C1979" s="1">
        <v>45770.19568287037</v>
      </c>
      <c r="D1979" t="s">
        <v>108</v>
      </c>
      <c r="E1979" t="s">
        <v>1126</v>
      </c>
      <c r="F1979" t="s">
        <v>53</v>
      </c>
      <c r="G1979" t="s">
        <v>1118</v>
      </c>
      <c r="H1979" t="s">
        <v>40</v>
      </c>
      <c r="I1979" t="s">
        <v>46</v>
      </c>
      <c r="J1979" t="s">
        <v>106</v>
      </c>
      <c r="K1979">
        <v>4</v>
      </c>
      <c r="L1979">
        <v>0.21</v>
      </c>
      <c r="M1979">
        <v>2.94</v>
      </c>
      <c r="N1979" s="1">
        <v>45770.318307407397</v>
      </c>
      <c r="O1979" t="s">
        <v>43</v>
      </c>
      <c r="P1979">
        <v>2.94</v>
      </c>
      <c r="Q1979" t="s">
        <v>111</v>
      </c>
      <c r="R1979" t="s">
        <v>114</v>
      </c>
      <c r="S1979" t="s">
        <v>60</v>
      </c>
      <c r="T1979" t="s">
        <v>85</v>
      </c>
      <c r="U1979" t="s">
        <v>49</v>
      </c>
      <c r="V1979" t="s">
        <v>48</v>
      </c>
      <c r="W1979" t="s">
        <v>43</v>
      </c>
      <c r="X1979">
        <f>YEAR(Table1[[#This Row],[BookingDate]])</f>
        <v>2025</v>
      </c>
      <c r="Y1979" t="str">
        <f>TEXT(Table1[[#This Row],[BookingDate]],"mmm")</f>
        <v>Apr</v>
      </c>
      <c r="Z1979" t="str">
        <f>TEXT(Table1[[#This Row],[BookingDate]],"mmm-yyy")</f>
        <v>Apr-2025</v>
      </c>
      <c r="AA1979" t="str">
        <f>IF(Table1[[#This Row],[ResolutionHours]]="","Pending",IF(Table1[[#This Row],[ResolutionHours]]&lt;=4,"0-4 Hours",IF(Table1[[#This Row],[ResolutionHours]]&lt;=8,"5-8 Hours",IF(Table1[[#This Row],[ResolutionHours]]&lt;=24,"9-24 Hours",IF(Table1[[#This Row],[ResolutionHours]]&lt;=48,"25-48 Hours","48+ Hours")))))</f>
        <v>0-4 Hours</v>
      </c>
      <c r="AB1979">
        <f>IF(Table1[[#This Row],[ResolutionHours]]="","",Table1[[#This Row],[ResolutionHours]]-Table1[[#This Row],[SLATargetHours]])</f>
        <v>-1.06</v>
      </c>
    </row>
    <row r="1980" spans="1:28" x14ac:dyDescent="0.25">
      <c r="A1980" t="s">
        <v>237</v>
      </c>
      <c r="B1980" t="s">
        <v>35</v>
      </c>
      <c r="C1980" s="1">
        <v>45770.387488425928</v>
      </c>
      <c r="D1980" t="s">
        <v>51</v>
      </c>
      <c r="E1980" t="s">
        <v>71</v>
      </c>
      <c r="F1980" t="s">
        <v>95</v>
      </c>
      <c r="G1980" t="s">
        <v>39</v>
      </c>
      <c r="H1980" t="s">
        <v>40</v>
      </c>
      <c r="I1980" t="s">
        <v>73</v>
      </c>
      <c r="J1980" t="s">
        <v>106</v>
      </c>
      <c r="K1980">
        <v>24</v>
      </c>
      <c r="L1980">
        <v>1.62</v>
      </c>
      <c r="M1980">
        <v>10.52</v>
      </c>
      <c r="N1980" s="1">
        <v>45770.825751053242</v>
      </c>
      <c r="O1980" t="s">
        <v>43</v>
      </c>
      <c r="P1980">
        <v>10.52</v>
      </c>
      <c r="Q1980" t="s">
        <v>58</v>
      </c>
      <c r="R1980" t="s">
        <v>92</v>
      </c>
      <c r="S1980" t="s">
        <v>96</v>
      </c>
      <c r="T1980" t="s">
        <v>100</v>
      </c>
      <c r="U1980" t="s">
        <v>49</v>
      </c>
      <c r="V1980" t="s">
        <v>49</v>
      </c>
      <c r="W1980" t="s">
        <v>43</v>
      </c>
      <c r="X1980">
        <f>YEAR(Table1[[#This Row],[BookingDate]])</f>
        <v>2025</v>
      </c>
      <c r="Y1980" t="str">
        <f>TEXT(Table1[[#This Row],[BookingDate]],"mmm")</f>
        <v>Apr</v>
      </c>
      <c r="Z1980" t="str">
        <f>TEXT(Table1[[#This Row],[BookingDate]],"mmm-yyy")</f>
        <v>Apr-2025</v>
      </c>
      <c r="AA1980" t="str">
        <f>IF(Table1[[#This Row],[ResolutionHours]]="","Pending",IF(Table1[[#This Row],[ResolutionHours]]&lt;=4,"0-4 Hours",IF(Table1[[#This Row],[ResolutionHours]]&lt;=8,"5-8 Hours",IF(Table1[[#This Row],[ResolutionHours]]&lt;=24,"9-24 Hours",IF(Table1[[#This Row],[ResolutionHours]]&lt;=48,"25-48 Hours","48+ Hours")))))</f>
        <v>9-24 Hours</v>
      </c>
      <c r="AB1980">
        <f>IF(Table1[[#This Row],[ResolutionHours]]="","",Table1[[#This Row],[ResolutionHours]]-Table1[[#This Row],[SLATargetHours]])</f>
        <v>-13.48</v>
      </c>
    </row>
    <row r="1981" spans="1:28" x14ac:dyDescent="0.25">
      <c r="A1981" t="s">
        <v>62</v>
      </c>
      <c r="B1981" t="s">
        <v>35</v>
      </c>
      <c r="C1981" s="1">
        <v>45770.491770833331</v>
      </c>
      <c r="D1981" t="s">
        <v>36</v>
      </c>
      <c r="E1981" t="s">
        <v>52</v>
      </c>
      <c r="F1981" t="s">
        <v>53</v>
      </c>
      <c r="G1981" t="s">
        <v>39</v>
      </c>
      <c r="H1981" t="s">
        <v>63</v>
      </c>
      <c r="I1981" t="s">
        <v>64</v>
      </c>
      <c r="J1981" t="s">
        <v>65</v>
      </c>
      <c r="K1981">
        <v>48</v>
      </c>
      <c r="L1981">
        <v>2.12</v>
      </c>
      <c r="N1981" s="1"/>
      <c r="O1981" t="s">
        <v>57</v>
      </c>
      <c r="P1981">
        <v>6036.2</v>
      </c>
      <c r="Q1981" t="s">
        <v>66</v>
      </c>
      <c r="R1981" t="s">
        <v>67</v>
      </c>
      <c r="S1981" t="s">
        <v>68</v>
      </c>
      <c r="T1981" t="s">
        <v>69</v>
      </c>
      <c r="U1981" t="s">
        <v>49</v>
      </c>
      <c r="V1981" t="s">
        <v>49</v>
      </c>
      <c r="W1981" t="s">
        <v>57</v>
      </c>
      <c r="X1981">
        <f>YEAR(Table1[[#This Row],[BookingDate]])</f>
        <v>2025</v>
      </c>
      <c r="Y1981" t="str">
        <f>TEXT(Table1[[#This Row],[BookingDate]],"mmm")</f>
        <v>Apr</v>
      </c>
      <c r="Z1981" t="str">
        <f>TEXT(Table1[[#This Row],[BookingDate]],"mmm-yyy")</f>
        <v>Apr-2025</v>
      </c>
      <c r="AA1981" t="str">
        <f>IF(Table1[[#This Row],[ResolutionHours]]="","Pending",IF(Table1[[#This Row],[ResolutionHours]]&lt;=4,"0-4 Hours",IF(Table1[[#This Row],[ResolutionHours]]&lt;=8,"5-8 Hours",IF(Table1[[#This Row],[ResolutionHours]]&lt;=24,"9-24 Hours",IF(Table1[[#This Row],[ResolutionHours]]&lt;=48,"25-48 Hours","48+ Hours")))))</f>
        <v>Pending</v>
      </c>
      <c r="AB1981" t="str">
        <f>IF(Table1[[#This Row],[ResolutionHours]]="","",Table1[[#This Row],[ResolutionHours]]-Table1[[#This Row],[SLATargetHours]])</f>
        <v/>
      </c>
    </row>
    <row r="1982" spans="1:28" x14ac:dyDescent="0.25">
      <c r="A1982" t="s">
        <v>1658</v>
      </c>
      <c r="B1982" t="s">
        <v>1116</v>
      </c>
      <c r="C1982" s="1">
        <v>45770.910104166673</v>
      </c>
      <c r="D1982" t="s">
        <v>36</v>
      </c>
      <c r="E1982" t="s">
        <v>1131</v>
      </c>
      <c r="F1982" t="s">
        <v>95</v>
      </c>
      <c r="G1982" t="s">
        <v>1118</v>
      </c>
      <c r="H1982" t="s">
        <v>54</v>
      </c>
      <c r="I1982" t="s">
        <v>46</v>
      </c>
      <c r="J1982" t="s">
        <v>56</v>
      </c>
      <c r="K1982">
        <v>48</v>
      </c>
      <c r="L1982">
        <v>3.7</v>
      </c>
      <c r="N1982" s="1"/>
      <c r="O1982" t="s">
        <v>57</v>
      </c>
      <c r="P1982">
        <v>6026.16</v>
      </c>
      <c r="Q1982" t="s">
        <v>44</v>
      </c>
      <c r="R1982" t="s">
        <v>45</v>
      </c>
      <c r="S1982" t="s">
        <v>60</v>
      </c>
      <c r="T1982" t="s">
        <v>93</v>
      </c>
      <c r="U1982" t="s">
        <v>49</v>
      </c>
      <c r="V1982" t="s">
        <v>48</v>
      </c>
      <c r="W1982" t="s">
        <v>57</v>
      </c>
      <c r="X1982">
        <f>YEAR(Table1[[#This Row],[BookingDate]])</f>
        <v>2025</v>
      </c>
      <c r="Y1982" t="str">
        <f>TEXT(Table1[[#This Row],[BookingDate]],"mmm")</f>
        <v>Apr</v>
      </c>
      <c r="Z1982" t="str">
        <f>TEXT(Table1[[#This Row],[BookingDate]],"mmm-yyy")</f>
        <v>Apr-2025</v>
      </c>
      <c r="AA1982" t="str">
        <f>IF(Table1[[#This Row],[ResolutionHours]]="","Pending",IF(Table1[[#This Row],[ResolutionHours]]&lt;=4,"0-4 Hours",IF(Table1[[#This Row],[ResolutionHours]]&lt;=8,"5-8 Hours",IF(Table1[[#This Row],[ResolutionHours]]&lt;=24,"9-24 Hours",IF(Table1[[#This Row],[ResolutionHours]]&lt;=48,"25-48 Hours","48+ Hours")))))</f>
        <v>Pending</v>
      </c>
      <c r="AB1982" t="str">
        <f>IF(Table1[[#This Row],[ResolutionHours]]="","",Table1[[#This Row],[ResolutionHours]]-Table1[[#This Row],[SLATargetHours]])</f>
        <v/>
      </c>
    </row>
    <row r="1983" spans="1:28" x14ac:dyDescent="0.25">
      <c r="A1983" t="s">
        <v>1410</v>
      </c>
      <c r="B1983" t="s">
        <v>1116</v>
      </c>
      <c r="C1983" s="1">
        <v>45771.274699074071</v>
      </c>
      <c r="D1983" t="s">
        <v>36</v>
      </c>
      <c r="E1983" t="s">
        <v>1120</v>
      </c>
      <c r="F1983" t="s">
        <v>90</v>
      </c>
      <c r="G1983" t="s">
        <v>1118</v>
      </c>
      <c r="H1983" t="s">
        <v>54</v>
      </c>
      <c r="I1983" t="s">
        <v>55</v>
      </c>
      <c r="J1983" t="s">
        <v>74</v>
      </c>
      <c r="K1983">
        <v>48</v>
      </c>
      <c r="L1983">
        <v>4.49</v>
      </c>
      <c r="N1983" s="1"/>
      <c r="O1983" t="s">
        <v>57</v>
      </c>
      <c r="P1983">
        <v>6017.41</v>
      </c>
      <c r="Q1983" t="s">
        <v>44</v>
      </c>
      <c r="R1983" t="s">
        <v>59</v>
      </c>
      <c r="S1983" t="s">
        <v>96</v>
      </c>
      <c r="T1983" t="s">
        <v>61</v>
      </c>
      <c r="U1983" t="s">
        <v>49</v>
      </c>
      <c r="V1983" t="s">
        <v>49</v>
      </c>
      <c r="W1983" t="s">
        <v>57</v>
      </c>
      <c r="X1983">
        <f>YEAR(Table1[[#This Row],[BookingDate]])</f>
        <v>2025</v>
      </c>
      <c r="Y1983" t="str">
        <f>TEXT(Table1[[#This Row],[BookingDate]],"mmm")</f>
        <v>Apr</v>
      </c>
      <c r="Z1983" t="str">
        <f>TEXT(Table1[[#This Row],[BookingDate]],"mmm-yyy")</f>
        <v>Apr-2025</v>
      </c>
      <c r="AA1983" t="str">
        <f>IF(Table1[[#This Row],[ResolutionHours]]="","Pending",IF(Table1[[#This Row],[ResolutionHours]]&lt;=4,"0-4 Hours",IF(Table1[[#This Row],[ResolutionHours]]&lt;=8,"5-8 Hours",IF(Table1[[#This Row],[ResolutionHours]]&lt;=24,"9-24 Hours",IF(Table1[[#This Row],[ResolutionHours]]&lt;=48,"25-48 Hours","48+ Hours")))))</f>
        <v>Pending</v>
      </c>
      <c r="AB1983" t="str">
        <f>IF(Table1[[#This Row],[ResolutionHours]]="","",Table1[[#This Row],[ResolutionHours]]-Table1[[#This Row],[SLATargetHours]])</f>
        <v/>
      </c>
    </row>
    <row r="1984" spans="1:28" x14ac:dyDescent="0.25">
      <c r="A1984" t="s">
        <v>1483</v>
      </c>
      <c r="B1984" t="s">
        <v>1116</v>
      </c>
      <c r="C1984" s="1">
        <v>45771.692499999997</v>
      </c>
      <c r="D1984" t="s">
        <v>51</v>
      </c>
      <c r="E1984" t="s">
        <v>1117</v>
      </c>
      <c r="F1984" t="s">
        <v>95</v>
      </c>
      <c r="G1984" t="s">
        <v>1118</v>
      </c>
      <c r="H1984" t="s">
        <v>40</v>
      </c>
      <c r="I1984" t="s">
        <v>55</v>
      </c>
      <c r="J1984" t="s">
        <v>74</v>
      </c>
      <c r="K1984">
        <v>24</v>
      </c>
      <c r="L1984">
        <v>7.44</v>
      </c>
      <c r="M1984">
        <v>10.34</v>
      </c>
      <c r="N1984" s="1">
        <v>45772.123498275461</v>
      </c>
      <c r="O1984" t="s">
        <v>43</v>
      </c>
      <c r="P1984">
        <v>10.34</v>
      </c>
      <c r="Q1984" t="s">
        <v>66</v>
      </c>
      <c r="R1984" t="s">
        <v>59</v>
      </c>
      <c r="S1984" t="s">
        <v>96</v>
      </c>
      <c r="T1984" t="s">
        <v>47</v>
      </c>
      <c r="U1984" t="s">
        <v>49</v>
      </c>
      <c r="V1984" t="s">
        <v>49</v>
      </c>
      <c r="W1984" t="s">
        <v>43</v>
      </c>
      <c r="X1984">
        <f>YEAR(Table1[[#This Row],[BookingDate]])</f>
        <v>2025</v>
      </c>
      <c r="Y1984" t="str">
        <f>TEXT(Table1[[#This Row],[BookingDate]],"mmm")</f>
        <v>Apr</v>
      </c>
      <c r="Z1984" t="str">
        <f>TEXT(Table1[[#This Row],[BookingDate]],"mmm-yyy")</f>
        <v>Apr-2025</v>
      </c>
      <c r="AA1984" t="str">
        <f>IF(Table1[[#This Row],[ResolutionHours]]="","Pending",IF(Table1[[#This Row],[ResolutionHours]]&lt;=4,"0-4 Hours",IF(Table1[[#This Row],[ResolutionHours]]&lt;=8,"5-8 Hours",IF(Table1[[#This Row],[ResolutionHours]]&lt;=24,"9-24 Hours",IF(Table1[[#This Row],[ResolutionHours]]&lt;=48,"25-48 Hours","48+ Hours")))))</f>
        <v>9-24 Hours</v>
      </c>
      <c r="AB1984">
        <f>IF(Table1[[#This Row],[ResolutionHours]]="","",Table1[[#This Row],[ResolutionHours]]-Table1[[#This Row],[SLATargetHours]])</f>
        <v>-13.66</v>
      </c>
    </row>
    <row r="1985" spans="1:28" x14ac:dyDescent="0.25">
      <c r="A1985" t="s">
        <v>956</v>
      </c>
      <c r="B1985" t="s">
        <v>35</v>
      </c>
      <c r="C1985" s="1">
        <v>45771.73265046296</v>
      </c>
      <c r="D1985" t="s">
        <v>104</v>
      </c>
      <c r="E1985" t="s">
        <v>71</v>
      </c>
      <c r="F1985" t="s">
        <v>95</v>
      </c>
      <c r="G1985" t="s">
        <v>39</v>
      </c>
      <c r="H1985" t="s">
        <v>54</v>
      </c>
      <c r="I1985" t="s">
        <v>41</v>
      </c>
      <c r="J1985" t="s">
        <v>157</v>
      </c>
      <c r="K1985">
        <v>8</v>
      </c>
      <c r="L1985">
        <v>0.12</v>
      </c>
      <c r="N1985" s="1"/>
      <c r="O1985" t="s">
        <v>57</v>
      </c>
      <c r="P1985">
        <v>6006.42</v>
      </c>
      <c r="Q1985" t="s">
        <v>58</v>
      </c>
      <c r="R1985" t="s">
        <v>45</v>
      </c>
      <c r="S1985" t="s">
        <v>68</v>
      </c>
      <c r="T1985" t="s">
        <v>75</v>
      </c>
      <c r="U1985" t="s">
        <v>49</v>
      </c>
      <c r="V1985" t="s">
        <v>49</v>
      </c>
      <c r="W1985" t="s">
        <v>57</v>
      </c>
      <c r="X1985">
        <f>YEAR(Table1[[#This Row],[BookingDate]])</f>
        <v>2025</v>
      </c>
      <c r="Y1985" t="str">
        <f>TEXT(Table1[[#This Row],[BookingDate]],"mmm")</f>
        <v>Apr</v>
      </c>
      <c r="Z1985" t="str">
        <f>TEXT(Table1[[#This Row],[BookingDate]],"mmm-yyy")</f>
        <v>Apr-2025</v>
      </c>
      <c r="AA1985" t="str">
        <f>IF(Table1[[#This Row],[ResolutionHours]]="","Pending",IF(Table1[[#This Row],[ResolutionHours]]&lt;=4,"0-4 Hours",IF(Table1[[#This Row],[ResolutionHours]]&lt;=8,"5-8 Hours",IF(Table1[[#This Row],[ResolutionHours]]&lt;=24,"9-24 Hours",IF(Table1[[#This Row],[ResolutionHours]]&lt;=48,"25-48 Hours","48+ Hours")))))</f>
        <v>Pending</v>
      </c>
      <c r="AB1985" t="str">
        <f>IF(Table1[[#This Row],[ResolutionHours]]="","",Table1[[#This Row],[ResolutionHours]]-Table1[[#This Row],[SLATargetHours]])</f>
        <v/>
      </c>
    </row>
    <row r="1986" spans="1:28" x14ac:dyDescent="0.25">
      <c r="A1986" t="s">
        <v>1985</v>
      </c>
      <c r="B1986" t="s">
        <v>1116</v>
      </c>
      <c r="C1986" s="1">
        <v>45771.80940972222</v>
      </c>
      <c r="D1986" t="s">
        <v>104</v>
      </c>
      <c r="E1986" t="s">
        <v>1126</v>
      </c>
      <c r="F1986" t="s">
        <v>90</v>
      </c>
      <c r="G1986" t="s">
        <v>1118</v>
      </c>
      <c r="H1986" t="s">
        <v>40</v>
      </c>
      <c r="I1986" t="s">
        <v>82</v>
      </c>
      <c r="J1986" t="s">
        <v>160</v>
      </c>
      <c r="K1986">
        <v>8</v>
      </c>
      <c r="L1986">
        <v>1.32</v>
      </c>
      <c r="M1986">
        <v>1.82</v>
      </c>
      <c r="N1986" s="1">
        <v>45771.885133784723</v>
      </c>
      <c r="O1986" t="s">
        <v>43</v>
      </c>
      <c r="P1986">
        <v>1.82</v>
      </c>
      <c r="Q1986" t="s">
        <v>58</v>
      </c>
      <c r="R1986" t="s">
        <v>67</v>
      </c>
      <c r="S1986" t="s">
        <v>60</v>
      </c>
      <c r="T1986" t="s">
        <v>85</v>
      </c>
      <c r="U1986" t="s">
        <v>49</v>
      </c>
      <c r="V1986" t="s">
        <v>48</v>
      </c>
      <c r="W1986" t="s">
        <v>43</v>
      </c>
      <c r="X1986">
        <f>YEAR(Table1[[#This Row],[BookingDate]])</f>
        <v>2025</v>
      </c>
      <c r="Y1986" t="str">
        <f>TEXT(Table1[[#This Row],[BookingDate]],"mmm")</f>
        <v>Apr</v>
      </c>
      <c r="Z1986" t="str">
        <f>TEXT(Table1[[#This Row],[BookingDate]],"mmm-yyy")</f>
        <v>Apr-2025</v>
      </c>
      <c r="AA1986" t="str">
        <f>IF(Table1[[#This Row],[ResolutionHours]]="","Pending",IF(Table1[[#This Row],[ResolutionHours]]&lt;=4,"0-4 Hours",IF(Table1[[#This Row],[ResolutionHours]]&lt;=8,"5-8 Hours",IF(Table1[[#This Row],[ResolutionHours]]&lt;=24,"9-24 Hours",IF(Table1[[#This Row],[ResolutionHours]]&lt;=48,"25-48 Hours","48+ Hours")))))</f>
        <v>0-4 Hours</v>
      </c>
      <c r="AB1986">
        <f>IF(Table1[[#This Row],[ResolutionHours]]="","",Table1[[#This Row],[ResolutionHours]]-Table1[[#This Row],[SLATargetHours]])</f>
        <v>-6.18</v>
      </c>
    </row>
    <row r="1987" spans="1:28" x14ac:dyDescent="0.25">
      <c r="A1987" t="s">
        <v>1480</v>
      </c>
      <c r="B1987" t="s">
        <v>1116</v>
      </c>
      <c r="C1987" s="1">
        <v>45771.894062500003</v>
      </c>
      <c r="D1987" t="s">
        <v>87</v>
      </c>
      <c r="E1987" t="s">
        <v>1134</v>
      </c>
      <c r="F1987" t="s">
        <v>95</v>
      </c>
      <c r="G1987" t="s">
        <v>1118</v>
      </c>
      <c r="H1987" t="s">
        <v>136</v>
      </c>
      <c r="I1987" t="s">
        <v>73</v>
      </c>
      <c r="J1987" t="s">
        <v>56</v>
      </c>
      <c r="K1987">
        <v>72</v>
      </c>
      <c r="L1987">
        <v>16.8</v>
      </c>
      <c r="N1987" s="1"/>
      <c r="O1987" t="s">
        <v>57</v>
      </c>
      <c r="P1987">
        <v>6002.54</v>
      </c>
      <c r="Q1987" t="s">
        <v>58</v>
      </c>
      <c r="R1987" t="s">
        <v>114</v>
      </c>
      <c r="S1987" t="s">
        <v>60</v>
      </c>
      <c r="T1987" t="s">
        <v>61</v>
      </c>
      <c r="U1987" t="s">
        <v>49</v>
      </c>
      <c r="V1987" t="s">
        <v>49</v>
      </c>
      <c r="W1987" t="s">
        <v>57</v>
      </c>
      <c r="X1987">
        <f>YEAR(Table1[[#This Row],[BookingDate]])</f>
        <v>2025</v>
      </c>
      <c r="Y1987" t="str">
        <f>TEXT(Table1[[#This Row],[BookingDate]],"mmm")</f>
        <v>Apr</v>
      </c>
      <c r="Z1987" t="str">
        <f>TEXT(Table1[[#This Row],[BookingDate]],"mmm-yyy")</f>
        <v>Apr-2025</v>
      </c>
      <c r="AA1987" t="str">
        <f>IF(Table1[[#This Row],[ResolutionHours]]="","Pending",IF(Table1[[#This Row],[ResolutionHours]]&lt;=4,"0-4 Hours",IF(Table1[[#This Row],[ResolutionHours]]&lt;=8,"5-8 Hours",IF(Table1[[#This Row],[ResolutionHours]]&lt;=24,"9-24 Hours",IF(Table1[[#This Row],[ResolutionHours]]&lt;=48,"25-48 Hours","48+ Hours")))))</f>
        <v>Pending</v>
      </c>
      <c r="AB1987" t="str">
        <f>IF(Table1[[#This Row],[ResolutionHours]]="","",Table1[[#This Row],[ResolutionHours]]-Table1[[#This Row],[SLATargetHours]])</f>
        <v/>
      </c>
    </row>
    <row r="1988" spans="1:28" x14ac:dyDescent="0.25">
      <c r="A1988" t="s">
        <v>1704</v>
      </c>
      <c r="B1988" t="s">
        <v>1116</v>
      </c>
      <c r="C1988" s="1">
        <v>45772.209074074082</v>
      </c>
      <c r="D1988" t="s">
        <v>87</v>
      </c>
      <c r="E1988" t="s">
        <v>1126</v>
      </c>
      <c r="F1988" t="s">
        <v>72</v>
      </c>
      <c r="G1988" t="s">
        <v>1118</v>
      </c>
      <c r="H1988" t="s">
        <v>40</v>
      </c>
      <c r="I1988" t="s">
        <v>73</v>
      </c>
      <c r="J1988" t="s">
        <v>165</v>
      </c>
      <c r="K1988">
        <v>72</v>
      </c>
      <c r="L1988">
        <v>2.91</v>
      </c>
      <c r="M1988">
        <v>64.33</v>
      </c>
      <c r="N1988" s="1">
        <v>45774.889687395837</v>
      </c>
      <c r="O1988" t="s">
        <v>43</v>
      </c>
      <c r="P1988">
        <v>64.33</v>
      </c>
      <c r="Q1988" t="s">
        <v>44</v>
      </c>
      <c r="R1988" t="s">
        <v>67</v>
      </c>
      <c r="S1988" t="s">
        <v>46</v>
      </c>
      <c r="T1988" t="s">
        <v>75</v>
      </c>
      <c r="U1988" t="s">
        <v>49</v>
      </c>
      <c r="V1988" t="s">
        <v>49</v>
      </c>
      <c r="W1988" t="s">
        <v>43</v>
      </c>
      <c r="X1988">
        <f>YEAR(Table1[[#This Row],[BookingDate]])</f>
        <v>2025</v>
      </c>
      <c r="Y1988" t="str">
        <f>TEXT(Table1[[#This Row],[BookingDate]],"mmm")</f>
        <v>Apr</v>
      </c>
      <c r="Z1988" t="str">
        <f>TEXT(Table1[[#This Row],[BookingDate]],"mmm-yyy")</f>
        <v>Apr-2025</v>
      </c>
      <c r="AA1988" t="str">
        <f>IF(Table1[[#This Row],[ResolutionHours]]="","Pending",IF(Table1[[#This Row],[ResolutionHours]]&lt;=4,"0-4 Hours",IF(Table1[[#This Row],[ResolutionHours]]&lt;=8,"5-8 Hours",IF(Table1[[#This Row],[ResolutionHours]]&lt;=24,"9-24 Hours",IF(Table1[[#This Row],[ResolutionHours]]&lt;=48,"25-48 Hours","48+ Hours")))))</f>
        <v>48+ Hours</v>
      </c>
      <c r="AB1988">
        <f>IF(Table1[[#This Row],[ResolutionHours]]="","",Table1[[#This Row],[ResolutionHours]]-Table1[[#This Row],[SLATargetHours]])</f>
        <v>-7.6700000000000017</v>
      </c>
    </row>
    <row r="1989" spans="1:28" x14ac:dyDescent="0.25">
      <c r="A1989" t="s">
        <v>2725</v>
      </c>
      <c r="B1989" t="s">
        <v>2126</v>
      </c>
      <c r="C1989" s="1">
        <v>45772.394421296303</v>
      </c>
      <c r="D1989" t="s">
        <v>36</v>
      </c>
      <c r="E1989" t="s">
        <v>2136</v>
      </c>
      <c r="F1989" t="s">
        <v>130</v>
      </c>
      <c r="G1989" t="s">
        <v>2128</v>
      </c>
      <c r="H1989" t="s">
        <v>63</v>
      </c>
      <c r="I1989" t="s">
        <v>82</v>
      </c>
      <c r="J1989" t="s">
        <v>118</v>
      </c>
      <c r="K1989">
        <v>48</v>
      </c>
      <c r="L1989">
        <v>3.47</v>
      </c>
      <c r="N1989" s="1"/>
      <c r="O1989" t="s">
        <v>57</v>
      </c>
      <c r="P1989">
        <v>5990.53</v>
      </c>
      <c r="Q1989" t="s">
        <v>44</v>
      </c>
      <c r="R1989" t="s">
        <v>92</v>
      </c>
      <c r="S1989" t="s">
        <v>68</v>
      </c>
      <c r="T1989" t="s">
        <v>121</v>
      </c>
      <c r="U1989" t="s">
        <v>49</v>
      </c>
      <c r="V1989" t="s">
        <v>49</v>
      </c>
      <c r="W1989" t="s">
        <v>57</v>
      </c>
      <c r="X1989">
        <f>YEAR(Table1[[#This Row],[BookingDate]])</f>
        <v>2025</v>
      </c>
      <c r="Y1989" t="str">
        <f>TEXT(Table1[[#This Row],[BookingDate]],"mmm")</f>
        <v>Apr</v>
      </c>
      <c r="Z1989" t="str">
        <f>TEXT(Table1[[#This Row],[BookingDate]],"mmm-yyy")</f>
        <v>Apr-2025</v>
      </c>
      <c r="AA1989" t="str">
        <f>IF(Table1[[#This Row],[ResolutionHours]]="","Pending",IF(Table1[[#This Row],[ResolutionHours]]&lt;=4,"0-4 Hours",IF(Table1[[#This Row],[ResolutionHours]]&lt;=8,"5-8 Hours",IF(Table1[[#This Row],[ResolutionHours]]&lt;=24,"9-24 Hours",IF(Table1[[#This Row],[ResolutionHours]]&lt;=48,"25-48 Hours","48+ Hours")))))</f>
        <v>Pending</v>
      </c>
      <c r="AB1989" t="str">
        <f>IF(Table1[[#This Row],[ResolutionHours]]="","",Table1[[#This Row],[ResolutionHours]]-Table1[[#This Row],[SLATargetHours]])</f>
        <v/>
      </c>
    </row>
    <row r="1990" spans="1:28" x14ac:dyDescent="0.25">
      <c r="A1990" t="s">
        <v>844</v>
      </c>
      <c r="B1990" t="s">
        <v>35</v>
      </c>
      <c r="C1990" s="1">
        <v>45772.898043981477</v>
      </c>
      <c r="D1990" t="s">
        <v>87</v>
      </c>
      <c r="E1990" t="s">
        <v>37</v>
      </c>
      <c r="F1990" t="s">
        <v>72</v>
      </c>
      <c r="G1990" t="s">
        <v>39</v>
      </c>
      <c r="H1990" t="s">
        <v>40</v>
      </c>
      <c r="I1990" t="s">
        <v>82</v>
      </c>
      <c r="J1990" t="s">
        <v>157</v>
      </c>
      <c r="K1990">
        <v>72</v>
      </c>
      <c r="L1990">
        <v>2.25</v>
      </c>
      <c r="M1990">
        <v>47.46</v>
      </c>
      <c r="N1990" s="1">
        <v>45774.875620520826</v>
      </c>
      <c r="O1990" t="s">
        <v>43</v>
      </c>
      <c r="P1990">
        <v>47.46</v>
      </c>
      <c r="Q1990" t="s">
        <v>44</v>
      </c>
      <c r="R1990" t="s">
        <v>45</v>
      </c>
      <c r="S1990" t="s">
        <v>46</v>
      </c>
      <c r="T1990" t="s">
        <v>100</v>
      </c>
      <c r="U1990" t="s">
        <v>49</v>
      </c>
      <c r="V1990" t="s">
        <v>49</v>
      </c>
      <c r="W1990" t="s">
        <v>43</v>
      </c>
      <c r="X1990">
        <f>YEAR(Table1[[#This Row],[BookingDate]])</f>
        <v>2025</v>
      </c>
      <c r="Y1990" t="str">
        <f>TEXT(Table1[[#This Row],[BookingDate]],"mmm")</f>
        <v>Apr</v>
      </c>
      <c r="Z1990" t="str">
        <f>TEXT(Table1[[#This Row],[BookingDate]],"mmm-yyy")</f>
        <v>Apr-2025</v>
      </c>
      <c r="AA1990" t="str">
        <f>IF(Table1[[#This Row],[ResolutionHours]]="","Pending",IF(Table1[[#This Row],[ResolutionHours]]&lt;=4,"0-4 Hours",IF(Table1[[#This Row],[ResolutionHours]]&lt;=8,"5-8 Hours",IF(Table1[[#This Row],[ResolutionHours]]&lt;=24,"9-24 Hours",IF(Table1[[#This Row],[ResolutionHours]]&lt;=48,"25-48 Hours","48+ Hours")))))</f>
        <v>25-48 Hours</v>
      </c>
      <c r="AB1990">
        <f>IF(Table1[[#This Row],[ResolutionHours]]="","",Table1[[#This Row],[ResolutionHours]]-Table1[[#This Row],[SLATargetHours]])</f>
        <v>-24.54</v>
      </c>
    </row>
    <row r="1991" spans="1:28" x14ac:dyDescent="0.25">
      <c r="A1991" t="s">
        <v>1785</v>
      </c>
      <c r="B1991" t="s">
        <v>1116</v>
      </c>
      <c r="C1991" s="1">
        <v>45773.322337962964</v>
      </c>
      <c r="D1991" t="s">
        <v>51</v>
      </c>
      <c r="E1991" t="s">
        <v>1124</v>
      </c>
      <c r="F1991" t="s">
        <v>95</v>
      </c>
      <c r="G1991" t="s">
        <v>1118</v>
      </c>
      <c r="H1991" t="s">
        <v>40</v>
      </c>
      <c r="I1991" t="s">
        <v>73</v>
      </c>
      <c r="J1991" t="s">
        <v>132</v>
      </c>
      <c r="K1991">
        <v>24</v>
      </c>
      <c r="L1991">
        <v>1.19</v>
      </c>
      <c r="M1991">
        <v>9.56</v>
      </c>
      <c r="N1991" s="1">
        <v>45773.720678379628</v>
      </c>
      <c r="O1991" t="s">
        <v>43</v>
      </c>
      <c r="P1991">
        <v>9.56</v>
      </c>
      <c r="Q1991" t="s">
        <v>44</v>
      </c>
      <c r="R1991" t="s">
        <v>92</v>
      </c>
      <c r="S1991" t="s">
        <v>68</v>
      </c>
      <c r="T1991" t="s">
        <v>69</v>
      </c>
      <c r="U1991" t="s">
        <v>49</v>
      </c>
      <c r="V1991" t="s">
        <v>49</v>
      </c>
      <c r="W1991" t="s">
        <v>43</v>
      </c>
      <c r="X1991">
        <f>YEAR(Table1[[#This Row],[BookingDate]])</f>
        <v>2025</v>
      </c>
      <c r="Y1991" t="str">
        <f>TEXT(Table1[[#This Row],[BookingDate]],"mmm")</f>
        <v>Apr</v>
      </c>
      <c r="Z1991" t="str">
        <f>TEXT(Table1[[#This Row],[BookingDate]],"mmm-yyy")</f>
        <v>Apr-2025</v>
      </c>
      <c r="AA1991" t="str">
        <f>IF(Table1[[#This Row],[ResolutionHours]]="","Pending",IF(Table1[[#This Row],[ResolutionHours]]&lt;=4,"0-4 Hours",IF(Table1[[#This Row],[ResolutionHours]]&lt;=8,"5-8 Hours",IF(Table1[[#This Row],[ResolutionHours]]&lt;=24,"9-24 Hours",IF(Table1[[#This Row],[ResolutionHours]]&lt;=48,"25-48 Hours","48+ Hours")))))</f>
        <v>9-24 Hours</v>
      </c>
      <c r="AB1991">
        <f>IF(Table1[[#This Row],[ResolutionHours]]="","",Table1[[#This Row],[ResolutionHours]]-Table1[[#This Row],[SLATargetHours]])</f>
        <v>-14.44</v>
      </c>
    </row>
    <row r="1992" spans="1:28" x14ac:dyDescent="0.25">
      <c r="A1992" t="s">
        <v>1183</v>
      </c>
      <c r="B1992" t="s">
        <v>1116</v>
      </c>
      <c r="C1992" s="1">
        <v>45773.569513888891</v>
      </c>
      <c r="D1992" t="s">
        <v>36</v>
      </c>
      <c r="E1992" t="s">
        <v>1117</v>
      </c>
      <c r="F1992" t="s">
        <v>53</v>
      </c>
      <c r="G1992" t="s">
        <v>1118</v>
      </c>
      <c r="H1992" t="s">
        <v>54</v>
      </c>
      <c r="I1992" t="s">
        <v>55</v>
      </c>
      <c r="J1992" t="s">
        <v>118</v>
      </c>
      <c r="K1992">
        <v>48</v>
      </c>
      <c r="L1992">
        <v>8.2200000000000006</v>
      </c>
      <c r="N1992" s="1"/>
      <c r="O1992" t="s">
        <v>57</v>
      </c>
      <c r="P1992">
        <v>5962.33</v>
      </c>
      <c r="Q1992" t="s">
        <v>58</v>
      </c>
      <c r="R1992" t="s">
        <v>45</v>
      </c>
      <c r="S1992" t="s">
        <v>60</v>
      </c>
      <c r="T1992" t="s">
        <v>121</v>
      </c>
      <c r="U1992" t="s">
        <v>49</v>
      </c>
      <c r="V1992" t="s">
        <v>49</v>
      </c>
      <c r="W1992" t="s">
        <v>57</v>
      </c>
      <c r="X1992">
        <f>YEAR(Table1[[#This Row],[BookingDate]])</f>
        <v>2025</v>
      </c>
      <c r="Y1992" t="str">
        <f>TEXT(Table1[[#This Row],[BookingDate]],"mmm")</f>
        <v>Apr</v>
      </c>
      <c r="Z1992" t="str">
        <f>TEXT(Table1[[#This Row],[BookingDate]],"mmm-yyy")</f>
        <v>Apr-2025</v>
      </c>
      <c r="AA1992" t="str">
        <f>IF(Table1[[#This Row],[ResolutionHours]]="","Pending",IF(Table1[[#This Row],[ResolutionHours]]&lt;=4,"0-4 Hours",IF(Table1[[#This Row],[ResolutionHours]]&lt;=8,"5-8 Hours",IF(Table1[[#This Row],[ResolutionHours]]&lt;=24,"9-24 Hours",IF(Table1[[#This Row],[ResolutionHours]]&lt;=48,"25-48 Hours","48+ Hours")))))</f>
        <v>Pending</v>
      </c>
      <c r="AB1992" t="str">
        <f>IF(Table1[[#This Row],[ResolutionHours]]="","",Table1[[#This Row],[ResolutionHours]]-Table1[[#This Row],[SLATargetHours]])</f>
        <v/>
      </c>
    </row>
    <row r="1993" spans="1:28" x14ac:dyDescent="0.25">
      <c r="A1993" t="s">
        <v>430</v>
      </c>
      <c r="B1993" t="s">
        <v>35</v>
      </c>
      <c r="C1993" s="1">
        <v>45774.037928240738</v>
      </c>
      <c r="D1993" t="s">
        <v>36</v>
      </c>
      <c r="E1993" t="s">
        <v>123</v>
      </c>
      <c r="F1993" t="s">
        <v>38</v>
      </c>
      <c r="G1993" t="s">
        <v>39</v>
      </c>
      <c r="H1993" t="s">
        <v>136</v>
      </c>
      <c r="I1993" t="s">
        <v>55</v>
      </c>
      <c r="J1993" t="s">
        <v>110</v>
      </c>
      <c r="K1993">
        <v>48</v>
      </c>
      <c r="L1993">
        <v>4.54</v>
      </c>
      <c r="N1993" s="1"/>
      <c r="O1993" t="s">
        <v>57</v>
      </c>
      <c r="P1993">
        <v>5951.09</v>
      </c>
      <c r="Q1993" t="s">
        <v>66</v>
      </c>
      <c r="R1993" t="s">
        <v>59</v>
      </c>
      <c r="S1993" t="s">
        <v>79</v>
      </c>
      <c r="T1993" t="s">
        <v>75</v>
      </c>
      <c r="U1993" t="s">
        <v>49</v>
      </c>
      <c r="V1993" t="s">
        <v>49</v>
      </c>
      <c r="W1993" t="s">
        <v>57</v>
      </c>
      <c r="X1993">
        <f>YEAR(Table1[[#This Row],[BookingDate]])</f>
        <v>2025</v>
      </c>
      <c r="Y1993" t="str">
        <f>TEXT(Table1[[#This Row],[BookingDate]],"mmm")</f>
        <v>Apr</v>
      </c>
      <c r="Z1993" t="str">
        <f>TEXT(Table1[[#This Row],[BookingDate]],"mmm-yyy")</f>
        <v>Apr-2025</v>
      </c>
      <c r="AA1993" t="str">
        <f>IF(Table1[[#This Row],[ResolutionHours]]="","Pending",IF(Table1[[#This Row],[ResolutionHours]]&lt;=4,"0-4 Hours",IF(Table1[[#This Row],[ResolutionHours]]&lt;=8,"5-8 Hours",IF(Table1[[#This Row],[ResolutionHours]]&lt;=24,"9-24 Hours",IF(Table1[[#This Row],[ResolutionHours]]&lt;=48,"25-48 Hours","48+ Hours")))))</f>
        <v>Pending</v>
      </c>
      <c r="AB1993" t="str">
        <f>IF(Table1[[#This Row],[ResolutionHours]]="","",Table1[[#This Row],[ResolutionHours]]-Table1[[#This Row],[SLATargetHours]])</f>
        <v/>
      </c>
    </row>
    <row r="1994" spans="1:28" x14ac:dyDescent="0.25">
      <c r="A1994" t="s">
        <v>2863</v>
      </c>
      <c r="B1994" t="s">
        <v>2126</v>
      </c>
      <c r="C1994" s="1">
        <v>45774.86209490741</v>
      </c>
      <c r="D1994" t="s">
        <v>36</v>
      </c>
      <c r="E1994" t="s">
        <v>2127</v>
      </c>
      <c r="F1994" t="s">
        <v>38</v>
      </c>
      <c r="G1994" t="s">
        <v>2128</v>
      </c>
      <c r="H1994" t="s">
        <v>136</v>
      </c>
      <c r="I1994" t="s">
        <v>73</v>
      </c>
      <c r="J1994" t="s">
        <v>165</v>
      </c>
      <c r="K1994">
        <v>48</v>
      </c>
      <c r="L1994">
        <v>3.43</v>
      </c>
      <c r="N1994" s="1"/>
      <c r="O1994" t="s">
        <v>57</v>
      </c>
      <c r="P1994">
        <v>5931.31</v>
      </c>
      <c r="Q1994" t="s">
        <v>58</v>
      </c>
      <c r="R1994" t="s">
        <v>67</v>
      </c>
      <c r="S1994" t="s">
        <v>60</v>
      </c>
      <c r="T1994" t="s">
        <v>61</v>
      </c>
      <c r="U1994" t="s">
        <v>49</v>
      </c>
      <c r="V1994" t="s">
        <v>49</v>
      </c>
      <c r="W1994" t="s">
        <v>57</v>
      </c>
      <c r="X1994">
        <f>YEAR(Table1[[#This Row],[BookingDate]])</f>
        <v>2025</v>
      </c>
      <c r="Y1994" t="str">
        <f>TEXT(Table1[[#This Row],[BookingDate]],"mmm")</f>
        <v>Apr</v>
      </c>
      <c r="Z1994" t="str">
        <f>TEXT(Table1[[#This Row],[BookingDate]],"mmm-yyy")</f>
        <v>Apr-2025</v>
      </c>
      <c r="AA1994" t="str">
        <f>IF(Table1[[#This Row],[ResolutionHours]]="","Pending",IF(Table1[[#This Row],[ResolutionHours]]&lt;=4,"0-4 Hours",IF(Table1[[#This Row],[ResolutionHours]]&lt;=8,"5-8 Hours",IF(Table1[[#This Row],[ResolutionHours]]&lt;=24,"9-24 Hours",IF(Table1[[#This Row],[ResolutionHours]]&lt;=48,"25-48 Hours","48+ Hours")))))</f>
        <v>Pending</v>
      </c>
      <c r="AB1994" t="str">
        <f>IF(Table1[[#This Row],[ResolutionHours]]="","",Table1[[#This Row],[ResolutionHours]]-Table1[[#This Row],[SLATargetHours]])</f>
        <v/>
      </c>
    </row>
    <row r="1995" spans="1:28" x14ac:dyDescent="0.25">
      <c r="A1995" t="s">
        <v>369</v>
      </c>
      <c r="B1995" t="s">
        <v>35</v>
      </c>
      <c r="C1995" s="1">
        <v>45774.897881944453</v>
      </c>
      <c r="D1995" t="s">
        <v>51</v>
      </c>
      <c r="E1995" t="s">
        <v>77</v>
      </c>
      <c r="F1995" t="s">
        <v>95</v>
      </c>
      <c r="G1995" t="s">
        <v>39</v>
      </c>
      <c r="H1995" t="s">
        <v>109</v>
      </c>
      <c r="I1995" t="s">
        <v>41</v>
      </c>
      <c r="J1995" t="s">
        <v>110</v>
      </c>
      <c r="K1995">
        <v>24</v>
      </c>
      <c r="L1995">
        <v>1.61</v>
      </c>
      <c r="M1995">
        <v>13.04</v>
      </c>
      <c r="N1995" s="1">
        <v>45775.441122048607</v>
      </c>
      <c r="O1995" t="s">
        <v>43</v>
      </c>
      <c r="P1995">
        <v>13.04</v>
      </c>
      <c r="Q1995" t="s">
        <v>66</v>
      </c>
      <c r="R1995" t="s">
        <v>59</v>
      </c>
      <c r="S1995" t="s">
        <v>46</v>
      </c>
      <c r="T1995" t="s">
        <v>47</v>
      </c>
      <c r="U1995" t="s">
        <v>49</v>
      </c>
      <c r="V1995" t="s">
        <v>49</v>
      </c>
      <c r="W1995" t="s">
        <v>43</v>
      </c>
      <c r="X1995">
        <f>YEAR(Table1[[#This Row],[BookingDate]])</f>
        <v>2025</v>
      </c>
      <c r="Y1995" t="str">
        <f>TEXT(Table1[[#This Row],[BookingDate]],"mmm")</f>
        <v>Apr</v>
      </c>
      <c r="Z1995" t="str">
        <f>TEXT(Table1[[#This Row],[BookingDate]],"mmm-yyy")</f>
        <v>Apr-2025</v>
      </c>
      <c r="AA1995" t="str">
        <f>IF(Table1[[#This Row],[ResolutionHours]]="","Pending",IF(Table1[[#This Row],[ResolutionHours]]&lt;=4,"0-4 Hours",IF(Table1[[#This Row],[ResolutionHours]]&lt;=8,"5-8 Hours",IF(Table1[[#This Row],[ResolutionHours]]&lt;=24,"9-24 Hours",IF(Table1[[#This Row],[ResolutionHours]]&lt;=48,"25-48 Hours","48+ Hours")))))</f>
        <v>9-24 Hours</v>
      </c>
      <c r="AB1995">
        <f>IF(Table1[[#This Row],[ResolutionHours]]="","",Table1[[#This Row],[ResolutionHours]]-Table1[[#This Row],[SLATargetHours]])</f>
        <v>-10.96</v>
      </c>
    </row>
    <row r="1996" spans="1:28" x14ac:dyDescent="0.25">
      <c r="A1996" t="s">
        <v>1527</v>
      </c>
      <c r="B1996" t="s">
        <v>1116</v>
      </c>
      <c r="C1996" s="1">
        <v>45775.321817129632</v>
      </c>
      <c r="D1996" t="s">
        <v>87</v>
      </c>
      <c r="E1996" t="s">
        <v>1131</v>
      </c>
      <c r="F1996" t="s">
        <v>72</v>
      </c>
      <c r="G1996" t="s">
        <v>1118</v>
      </c>
      <c r="H1996" t="s">
        <v>109</v>
      </c>
      <c r="I1996" t="s">
        <v>82</v>
      </c>
      <c r="J1996" t="s">
        <v>160</v>
      </c>
      <c r="K1996">
        <v>72</v>
      </c>
      <c r="L1996">
        <v>4.9800000000000004</v>
      </c>
      <c r="M1996">
        <v>6.49</v>
      </c>
      <c r="N1996" s="1">
        <v>45775.592152673613</v>
      </c>
      <c r="O1996" t="s">
        <v>43</v>
      </c>
      <c r="P1996">
        <v>6.49</v>
      </c>
      <c r="Q1996" t="s">
        <v>66</v>
      </c>
      <c r="R1996" t="s">
        <v>67</v>
      </c>
      <c r="S1996" t="s">
        <v>79</v>
      </c>
      <c r="T1996" t="s">
        <v>85</v>
      </c>
      <c r="U1996" t="s">
        <v>49</v>
      </c>
      <c r="V1996" t="s">
        <v>49</v>
      </c>
      <c r="W1996" t="s">
        <v>43</v>
      </c>
      <c r="X1996">
        <f>YEAR(Table1[[#This Row],[BookingDate]])</f>
        <v>2025</v>
      </c>
      <c r="Y1996" t="str">
        <f>TEXT(Table1[[#This Row],[BookingDate]],"mmm")</f>
        <v>Apr</v>
      </c>
      <c r="Z1996" t="str">
        <f>TEXT(Table1[[#This Row],[BookingDate]],"mmm-yyy")</f>
        <v>Apr-2025</v>
      </c>
      <c r="AA1996" t="str">
        <f>IF(Table1[[#This Row],[ResolutionHours]]="","Pending",IF(Table1[[#This Row],[ResolutionHours]]&lt;=4,"0-4 Hours",IF(Table1[[#This Row],[ResolutionHours]]&lt;=8,"5-8 Hours",IF(Table1[[#This Row],[ResolutionHours]]&lt;=24,"9-24 Hours",IF(Table1[[#This Row],[ResolutionHours]]&lt;=48,"25-48 Hours","48+ Hours")))))</f>
        <v>5-8 Hours</v>
      </c>
      <c r="AB1996">
        <f>IF(Table1[[#This Row],[ResolutionHours]]="","",Table1[[#This Row],[ResolutionHours]]-Table1[[#This Row],[SLATargetHours]])</f>
        <v>-65.510000000000005</v>
      </c>
    </row>
    <row r="1997" spans="1:28" x14ac:dyDescent="0.25">
      <c r="A1997" t="s">
        <v>2895</v>
      </c>
      <c r="B1997" t="s">
        <v>2126</v>
      </c>
      <c r="C1997" s="1">
        <v>45775.488229166673</v>
      </c>
      <c r="D1997" t="s">
        <v>36</v>
      </c>
      <c r="E1997" t="s">
        <v>2153</v>
      </c>
      <c r="F1997" t="s">
        <v>126</v>
      </c>
      <c r="G1997" t="s">
        <v>2128</v>
      </c>
      <c r="H1997" t="s">
        <v>54</v>
      </c>
      <c r="I1997" t="s">
        <v>82</v>
      </c>
      <c r="J1997" t="s">
        <v>99</v>
      </c>
      <c r="K1997">
        <v>48</v>
      </c>
      <c r="L1997">
        <v>0.61</v>
      </c>
      <c r="N1997" s="1"/>
      <c r="O1997" t="s">
        <v>57</v>
      </c>
      <c r="P1997">
        <v>5916.28</v>
      </c>
      <c r="Q1997" t="s">
        <v>44</v>
      </c>
      <c r="R1997" t="s">
        <v>45</v>
      </c>
      <c r="S1997" t="s">
        <v>68</v>
      </c>
      <c r="T1997" t="s">
        <v>47</v>
      </c>
      <c r="U1997" t="s">
        <v>49</v>
      </c>
      <c r="V1997" t="s">
        <v>49</v>
      </c>
      <c r="W1997" t="s">
        <v>57</v>
      </c>
      <c r="X1997">
        <f>YEAR(Table1[[#This Row],[BookingDate]])</f>
        <v>2025</v>
      </c>
      <c r="Y1997" t="str">
        <f>TEXT(Table1[[#This Row],[BookingDate]],"mmm")</f>
        <v>Apr</v>
      </c>
      <c r="Z1997" t="str">
        <f>TEXT(Table1[[#This Row],[BookingDate]],"mmm-yyy")</f>
        <v>Apr-2025</v>
      </c>
      <c r="AA1997" t="str">
        <f>IF(Table1[[#This Row],[ResolutionHours]]="","Pending",IF(Table1[[#This Row],[ResolutionHours]]&lt;=4,"0-4 Hours",IF(Table1[[#This Row],[ResolutionHours]]&lt;=8,"5-8 Hours",IF(Table1[[#This Row],[ResolutionHours]]&lt;=24,"9-24 Hours",IF(Table1[[#This Row],[ResolutionHours]]&lt;=48,"25-48 Hours","48+ Hours")))))</f>
        <v>Pending</v>
      </c>
      <c r="AB1997" t="str">
        <f>IF(Table1[[#This Row],[ResolutionHours]]="","",Table1[[#This Row],[ResolutionHours]]-Table1[[#This Row],[SLATargetHours]])</f>
        <v/>
      </c>
    </row>
    <row r="1998" spans="1:28" x14ac:dyDescent="0.25">
      <c r="A1998" t="s">
        <v>2763</v>
      </c>
      <c r="B1998" t="s">
        <v>2126</v>
      </c>
      <c r="C1998" s="1">
        <v>45775.597766203697</v>
      </c>
      <c r="D1998" t="s">
        <v>104</v>
      </c>
      <c r="E1998" t="s">
        <v>2136</v>
      </c>
      <c r="F1998" t="s">
        <v>38</v>
      </c>
      <c r="G1998" t="s">
        <v>2128</v>
      </c>
      <c r="H1998" t="s">
        <v>136</v>
      </c>
      <c r="I1998" t="s">
        <v>82</v>
      </c>
      <c r="J1998" t="s">
        <v>110</v>
      </c>
      <c r="K1998">
        <v>8</v>
      </c>
      <c r="L1998">
        <v>0.23</v>
      </c>
      <c r="N1998" s="1"/>
      <c r="O1998" t="s">
        <v>57</v>
      </c>
      <c r="P1998">
        <v>5913.65</v>
      </c>
      <c r="Q1998" t="s">
        <v>58</v>
      </c>
      <c r="R1998" t="s">
        <v>45</v>
      </c>
      <c r="S1998" t="s">
        <v>46</v>
      </c>
      <c r="T1998" t="s">
        <v>61</v>
      </c>
      <c r="U1998" t="s">
        <v>49</v>
      </c>
      <c r="V1998" t="s">
        <v>49</v>
      </c>
      <c r="W1998" t="s">
        <v>57</v>
      </c>
      <c r="X1998">
        <f>YEAR(Table1[[#This Row],[BookingDate]])</f>
        <v>2025</v>
      </c>
      <c r="Y1998" t="str">
        <f>TEXT(Table1[[#This Row],[BookingDate]],"mmm")</f>
        <v>Apr</v>
      </c>
      <c r="Z1998" t="str">
        <f>TEXT(Table1[[#This Row],[BookingDate]],"mmm-yyy")</f>
        <v>Apr-2025</v>
      </c>
      <c r="AA1998" t="str">
        <f>IF(Table1[[#This Row],[ResolutionHours]]="","Pending",IF(Table1[[#This Row],[ResolutionHours]]&lt;=4,"0-4 Hours",IF(Table1[[#This Row],[ResolutionHours]]&lt;=8,"5-8 Hours",IF(Table1[[#This Row],[ResolutionHours]]&lt;=24,"9-24 Hours",IF(Table1[[#This Row],[ResolutionHours]]&lt;=48,"25-48 Hours","48+ Hours")))))</f>
        <v>Pending</v>
      </c>
      <c r="AB1998" t="str">
        <f>IF(Table1[[#This Row],[ResolutionHours]]="","",Table1[[#This Row],[ResolutionHours]]-Table1[[#This Row],[SLATargetHours]])</f>
        <v/>
      </c>
    </row>
    <row r="1999" spans="1:28" x14ac:dyDescent="0.25">
      <c r="A1999" t="s">
        <v>486</v>
      </c>
      <c r="B1999" t="s">
        <v>35</v>
      </c>
      <c r="C1999" s="1">
        <v>45775.674375000002</v>
      </c>
      <c r="D1999" t="s">
        <v>51</v>
      </c>
      <c r="E1999" t="s">
        <v>102</v>
      </c>
      <c r="F1999" t="s">
        <v>95</v>
      </c>
      <c r="G1999" t="s">
        <v>39</v>
      </c>
      <c r="H1999" t="s">
        <v>54</v>
      </c>
      <c r="I1999" t="s">
        <v>73</v>
      </c>
      <c r="J1999" t="s">
        <v>91</v>
      </c>
      <c r="K1999">
        <v>24</v>
      </c>
      <c r="L1999">
        <v>3.19</v>
      </c>
      <c r="N1999" s="1"/>
      <c r="O1999" t="s">
        <v>57</v>
      </c>
      <c r="P1999">
        <v>5911.81</v>
      </c>
      <c r="Q1999" t="s">
        <v>44</v>
      </c>
      <c r="R1999" t="s">
        <v>92</v>
      </c>
      <c r="S1999" t="s">
        <v>68</v>
      </c>
      <c r="T1999" t="s">
        <v>121</v>
      </c>
      <c r="U1999" t="s">
        <v>49</v>
      </c>
      <c r="V1999" t="s">
        <v>49</v>
      </c>
      <c r="W1999" t="s">
        <v>57</v>
      </c>
      <c r="X1999">
        <f>YEAR(Table1[[#This Row],[BookingDate]])</f>
        <v>2025</v>
      </c>
      <c r="Y1999" t="str">
        <f>TEXT(Table1[[#This Row],[BookingDate]],"mmm")</f>
        <v>Apr</v>
      </c>
      <c r="Z1999" t="str">
        <f>TEXT(Table1[[#This Row],[BookingDate]],"mmm-yyy")</f>
        <v>Apr-2025</v>
      </c>
      <c r="AA1999" t="str">
        <f>IF(Table1[[#This Row],[ResolutionHours]]="","Pending",IF(Table1[[#This Row],[ResolutionHours]]&lt;=4,"0-4 Hours",IF(Table1[[#This Row],[ResolutionHours]]&lt;=8,"5-8 Hours",IF(Table1[[#This Row],[ResolutionHours]]&lt;=24,"9-24 Hours",IF(Table1[[#This Row],[ResolutionHours]]&lt;=48,"25-48 Hours","48+ Hours")))))</f>
        <v>Pending</v>
      </c>
      <c r="AB1999" t="str">
        <f>IF(Table1[[#This Row],[ResolutionHours]]="","",Table1[[#This Row],[ResolutionHours]]-Table1[[#This Row],[SLATargetHours]])</f>
        <v/>
      </c>
    </row>
    <row r="2000" spans="1:28" x14ac:dyDescent="0.25">
      <c r="A2000" t="s">
        <v>2572</v>
      </c>
      <c r="B2000" t="s">
        <v>2126</v>
      </c>
      <c r="C2000" s="1">
        <v>45775.68849537037</v>
      </c>
      <c r="D2000" t="s">
        <v>87</v>
      </c>
      <c r="E2000" t="s">
        <v>2138</v>
      </c>
      <c r="F2000" t="s">
        <v>72</v>
      </c>
      <c r="G2000" t="s">
        <v>2128</v>
      </c>
      <c r="H2000" t="s">
        <v>136</v>
      </c>
      <c r="I2000" t="s">
        <v>55</v>
      </c>
      <c r="J2000" t="s">
        <v>152</v>
      </c>
      <c r="K2000">
        <v>72</v>
      </c>
      <c r="L2000">
        <v>8.49</v>
      </c>
      <c r="N2000" s="1"/>
      <c r="O2000" t="s">
        <v>57</v>
      </c>
      <c r="P2000">
        <v>5911.48</v>
      </c>
      <c r="Q2000" t="s">
        <v>66</v>
      </c>
      <c r="R2000" t="s">
        <v>45</v>
      </c>
      <c r="S2000" t="s">
        <v>96</v>
      </c>
      <c r="T2000" t="s">
        <v>47</v>
      </c>
      <c r="U2000" t="s">
        <v>49</v>
      </c>
      <c r="V2000" t="s">
        <v>49</v>
      </c>
      <c r="W2000" t="s">
        <v>57</v>
      </c>
      <c r="X2000">
        <f>YEAR(Table1[[#This Row],[BookingDate]])</f>
        <v>2025</v>
      </c>
      <c r="Y2000" t="str">
        <f>TEXT(Table1[[#This Row],[BookingDate]],"mmm")</f>
        <v>Apr</v>
      </c>
      <c r="Z2000" t="str">
        <f>TEXT(Table1[[#This Row],[BookingDate]],"mmm-yyy")</f>
        <v>Apr-2025</v>
      </c>
      <c r="AA2000" t="str">
        <f>IF(Table1[[#This Row],[ResolutionHours]]="","Pending",IF(Table1[[#This Row],[ResolutionHours]]&lt;=4,"0-4 Hours",IF(Table1[[#This Row],[ResolutionHours]]&lt;=8,"5-8 Hours",IF(Table1[[#This Row],[ResolutionHours]]&lt;=24,"9-24 Hours",IF(Table1[[#This Row],[ResolutionHours]]&lt;=48,"25-48 Hours","48+ Hours")))))</f>
        <v>Pending</v>
      </c>
      <c r="AB2000" t="str">
        <f>IF(Table1[[#This Row],[ResolutionHours]]="","",Table1[[#This Row],[ResolutionHours]]-Table1[[#This Row],[SLATargetHours]])</f>
        <v/>
      </c>
    </row>
    <row r="2001" spans="1:28" x14ac:dyDescent="0.25">
      <c r="A2001" t="s">
        <v>270</v>
      </c>
      <c r="B2001" t="s">
        <v>35</v>
      </c>
      <c r="C2001" s="1">
        <v>45775.860960648148</v>
      </c>
      <c r="D2001" t="s">
        <v>51</v>
      </c>
      <c r="E2001" t="s">
        <v>52</v>
      </c>
      <c r="F2001" t="s">
        <v>126</v>
      </c>
      <c r="G2001" t="s">
        <v>39</v>
      </c>
      <c r="H2001" t="s">
        <v>54</v>
      </c>
      <c r="I2001" t="s">
        <v>46</v>
      </c>
      <c r="J2001" t="s">
        <v>106</v>
      </c>
      <c r="K2001">
        <v>24</v>
      </c>
      <c r="L2001">
        <v>2.4300000000000002</v>
      </c>
      <c r="N2001" s="1"/>
      <c r="O2001" t="s">
        <v>57</v>
      </c>
      <c r="P2001">
        <v>5907.34</v>
      </c>
      <c r="Q2001" t="s">
        <v>66</v>
      </c>
      <c r="R2001" t="s">
        <v>45</v>
      </c>
      <c r="S2001" t="s">
        <v>60</v>
      </c>
      <c r="T2001" t="s">
        <v>69</v>
      </c>
      <c r="U2001" t="s">
        <v>49</v>
      </c>
      <c r="V2001" t="s">
        <v>49</v>
      </c>
      <c r="W2001" t="s">
        <v>57</v>
      </c>
      <c r="X2001">
        <f>YEAR(Table1[[#This Row],[BookingDate]])</f>
        <v>2025</v>
      </c>
      <c r="Y2001" t="str">
        <f>TEXT(Table1[[#This Row],[BookingDate]],"mmm")</f>
        <v>Apr</v>
      </c>
      <c r="Z2001" t="str">
        <f>TEXT(Table1[[#This Row],[BookingDate]],"mmm-yyy")</f>
        <v>Apr-2025</v>
      </c>
      <c r="AA2001" t="str">
        <f>IF(Table1[[#This Row],[ResolutionHours]]="","Pending",IF(Table1[[#This Row],[ResolutionHours]]&lt;=4,"0-4 Hours",IF(Table1[[#This Row],[ResolutionHours]]&lt;=8,"5-8 Hours",IF(Table1[[#This Row],[ResolutionHours]]&lt;=24,"9-24 Hours",IF(Table1[[#This Row],[ResolutionHours]]&lt;=48,"25-48 Hours","48+ Hours")))))</f>
        <v>Pending</v>
      </c>
      <c r="AB2001" t="str">
        <f>IF(Table1[[#This Row],[ResolutionHours]]="","",Table1[[#This Row],[ResolutionHours]]-Table1[[#This Row],[SLATargetHours]])</f>
        <v/>
      </c>
    </row>
    <row r="2002" spans="1:28" x14ac:dyDescent="0.25">
      <c r="A2002" t="s">
        <v>1631</v>
      </c>
      <c r="B2002" t="s">
        <v>1116</v>
      </c>
      <c r="C2002" s="1">
        <v>45776.169421296298</v>
      </c>
      <c r="D2002" t="s">
        <v>36</v>
      </c>
      <c r="E2002" t="s">
        <v>1124</v>
      </c>
      <c r="F2002" t="s">
        <v>90</v>
      </c>
      <c r="G2002" t="s">
        <v>1118</v>
      </c>
      <c r="H2002" t="s">
        <v>54</v>
      </c>
      <c r="I2002" t="s">
        <v>41</v>
      </c>
      <c r="J2002" t="s">
        <v>99</v>
      </c>
      <c r="K2002">
        <v>48</v>
      </c>
      <c r="L2002">
        <v>10.84</v>
      </c>
      <c r="N2002" s="1"/>
      <c r="O2002" t="s">
        <v>57</v>
      </c>
      <c r="P2002">
        <v>5899.93</v>
      </c>
      <c r="Q2002" t="s">
        <v>58</v>
      </c>
      <c r="R2002" t="s">
        <v>67</v>
      </c>
      <c r="S2002" t="s">
        <v>79</v>
      </c>
      <c r="T2002" t="s">
        <v>97</v>
      </c>
      <c r="U2002" t="s">
        <v>49</v>
      </c>
      <c r="V2002" t="s">
        <v>48</v>
      </c>
      <c r="W2002" t="s">
        <v>57</v>
      </c>
      <c r="X2002">
        <f>YEAR(Table1[[#This Row],[BookingDate]])</f>
        <v>2025</v>
      </c>
      <c r="Y2002" t="str">
        <f>TEXT(Table1[[#This Row],[BookingDate]],"mmm")</f>
        <v>Apr</v>
      </c>
      <c r="Z2002" t="str">
        <f>TEXT(Table1[[#This Row],[BookingDate]],"mmm-yyy")</f>
        <v>Apr-2025</v>
      </c>
      <c r="AA2002" t="str">
        <f>IF(Table1[[#This Row],[ResolutionHours]]="","Pending",IF(Table1[[#This Row],[ResolutionHours]]&lt;=4,"0-4 Hours",IF(Table1[[#This Row],[ResolutionHours]]&lt;=8,"5-8 Hours",IF(Table1[[#This Row],[ResolutionHours]]&lt;=24,"9-24 Hours",IF(Table1[[#This Row],[ResolutionHours]]&lt;=48,"25-48 Hours","48+ Hours")))))</f>
        <v>Pending</v>
      </c>
      <c r="AB2002" t="str">
        <f>IF(Table1[[#This Row],[ResolutionHours]]="","",Table1[[#This Row],[ResolutionHours]]-Table1[[#This Row],[SLATargetHours]])</f>
        <v/>
      </c>
    </row>
    <row r="2003" spans="1:28" x14ac:dyDescent="0.25">
      <c r="A2003" t="s">
        <v>560</v>
      </c>
      <c r="B2003" t="s">
        <v>35</v>
      </c>
      <c r="C2003" s="1">
        <v>45776.553726851853</v>
      </c>
      <c r="D2003" t="s">
        <v>87</v>
      </c>
      <c r="E2003" t="s">
        <v>77</v>
      </c>
      <c r="F2003" t="s">
        <v>95</v>
      </c>
      <c r="G2003" t="s">
        <v>39</v>
      </c>
      <c r="H2003" t="s">
        <v>40</v>
      </c>
      <c r="I2003" t="s">
        <v>82</v>
      </c>
      <c r="J2003" t="s">
        <v>91</v>
      </c>
      <c r="K2003">
        <v>72</v>
      </c>
      <c r="L2003">
        <v>2.66</v>
      </c>
      <c r="M2003">
        <v>68.8</v>
      </c>
      <c r="N2003" s="1">
        <v>45779.420309814806</v>
      </c>
      <c r="O2003" t="s">
        <v>43</v>
      </c>
      <c r="P2003">
        <v>68.8</v>
      </c>
      <c r="Q2003" t="s">
        <v>66</v>
      </c>
      <c r="R2003" t="s">
        <v>92</v>
      </c>
      <c r="S2003" t="s">
        <v>46</v>
      </c>
      <c r="T2003" t="s">
        <v>85</v>
      </c>
      <c r="U2003" t="s">
        <v>49</v>
      </c>
      <c r="V2003" t="s">
        <v>49</v>
      </c>
      <c r="W2003" t="s">
        <v>43</v>
      </c>
      <c r="X2003">
        <f>YEAR(Table1[[#This Row],[BookingDate]])</f>
        <v>2025</v>
      </c>
      <c r="Y2003" t="str">
        <f>TEXT(Table1[[#This Row],[BookingDate]],"mmm")</f>
        <v>Apr</v>
      </c>
      <c r="Z2003" t="str">
        <f>TEXT(Table1[[#This Row],[BookingDate]],"mmm-yyy")</f>
        <v>Apr-2025</v>
      </c>
      <c r="AA2003" t="str">
        <f>IF(Table1[[#This Row],[ResolutionHours]]="","Pending",IF(Table1[[#This Row],[ResolutionHours]]&lt;=4,"0-4 Hours",IF(Table1[[#This Row],[ResolutionHours]]&lt;=8,"5-8 Hours",IF(Table1[[#This Row],[ResolutionHours]]&lt;=24,"9-24 Hours",IF(Table1[[#This Row],[ResolutionHours]]&lt;=48,"25-48 Hours","48+ Hours")))))</f>
        <v>48+ Hours</v>
      </c>
      <c r="AB2003">
        <f>IF(Table1[[#This Row],[ResolutionHours]]="","",Table1[[#This Row],[ResolutionHours]]-Table1[[#This Row],[SLATargetHours]])</f>
        <v>-3.2000000000000028</v>
      </c>
    </row>
    <row r="2004" spans="1:28" x14ac:dyDescent="0.25">
      <c r="A2004" t="s">
        <v>1678</v>
      </c>
      <c r="B2004" t="s">
        <v>1116</v>
      </c>
      <c r="C2004" s="1">
        <v>45776.663148148153</v>
      </c>
      <c r="D2004" t="s">
        <v>36</v>
      </c>
      <c r="E2004" t="s">
        <v>1124</v>
      </c>
      <c r="F2004" t="s">
        <v>130</v>
      </c>
      <c r="G2004" t="s">
        <v>1118</v>
      </c>
      <c r="H2004" t="s">
        <v>40</v>
      </c>
      <c r="I2004" t="s">
        <v>73</v>
      </c>
      <c r="J2004" t="s">
        <v>42</v>
      </c>
      <c r="K2004">
        <v>48</v>
      </c>
      <c r="L2004">
        <v>0.87</v>
      </c>
      <c r="M2004">
        <v>95.18</v>
      </c>
      <c r="N2004" s="1">
        <v>45780.628965717588</v>
      </c>
      <c r="O2004" t="s">
        <v>128</v>
      </c>
      <c r="P2004">
        <v>95.18</v>
      </c>
      <c r="Q2004" t="s">
        <v>58</v>
      </c>
      <c r="R2004" t="s">
        <v>67</v>
      </c>
      <c r="S2004" t="s">
        <v>79</v>
      </c>
      <c r="T2004" t="s">
        <v>93</v>
      </c>
      <c r="U2004" t="s">
        <v>49</v>
      </c>
      <c r="V2004" t="s">
        <v>49</v>
      </c>
      <c r="W2004" t="s">
        <v>128</v>
      </c>
      <c r="X2004">
        <f>YEAR(Table1[[#This Row],[BookingDate]])</f>
        <v>2025</v>
      </c>
      <c r="Y2004" t="str">
        <f>TEXT(Table1[[#This Row],[BookingDate]],"mmm")</f>
        <v>Apr</v>
      </c>
      <c r="Z2004" t="str">
        <f>TEXT(Table1[[#This Row],[BookingDate]],"mmm-yyy")</f>
        <v>Apr-2025</v>
      </c>
      <c r="AA2004" t="str">
        <f>IF(Table1[[#This Row],[ResolutionHours]]="","Pending",IF(Table1[[#This Row],[ResolutionHours]]&lt;=4,"0-4 Hours",IF(Table1[[#This Row],[ResolutionHours]]&lt;=8,"5-8 Hours",IF(Table1[[#This Row],[ResolutionHours]]&lt;=24,"9-24 Hours",IF(Table1[[#This Row],[ResolutionHours]]&lt;=48,"25-48 Hours","48+ Hours")))))</f>
        <v>48+ Hours</v>
      </c>
      <c r="AB2004">
        <f>IF(Table1[[#This Row],[ResolutionHours]]="","",Table1[[#This Row],[ResolutionHours]]-Table1[[#This Row],[SLATargetHours]])</f>
        <v>47.180000000000007</v>
      </c>
    </row>
    <row r="2005" spans="1:28" x14ac:dyDescent="0.25">
      <c r="A2005" t="s">
        <v>1476</v>
      </c>
      <c r="B2005" t="s">
        <v>1116</v>
      </c>
      <c r="C2005" s="1">
        <v>45776.786400462966</v>
      </c>
      <c r="D2005" t="s">
        <v>36</v>
      </c>
      <c r="E2005" t="s">
        <v>1131</v>
      </c>
      <c r="F2005" t="s">
        <v>38</v>
      </c>
      <c r="G2005" t="s">
        <v>1118</v>
      </c>
      <c r="H2005" t="s">
        <v>136</v>
      </c>
      <c r="I2005" t="s">
        <v>64</v>
      </c>
      <c r="J2005" t="s">
        <v>99</v>
      </c>
      <c r="K2005">
        <v>48</v>
      </c>
      <c r="L2005">
        <v>1.67</v>
      </c>
      <c r="N2005" s="1"/>
      <c r="O2005" t="s">
        <v>57</v>
      </c>
      <c r="P2005">
        <v>5885.13</v>
      </c>
      <c r="Q2005" t="s">
        <v>58</v>
      </c>
      <c r="R2005" t="s">
        <v>59</v>
      </c>
      <c r="S2005" t="s">
        <v>46</v>
      </c>
      <c r="T2005" t="s">
        <v>100</v>
      </c>
      <c r="U2005" t="s">
        <v>49</v>
      </c>
      <c r="V2005" t="s">
        <v>49</v>
      </c>
      <c r="W2005" t="s">
        <v>57</v>
      </c>
      <c r="X2005">
        <f>YEAR(Table1[[#This Row],[BookingDate]])</f>
        <v>2025</v>
      </c>
      <c r="Y2005" t="str">
        <f>TEXT(Table1[[#This Row],[BookingDate]],"mmm")</f>
        <v>Apr</v>
      </c>
      <c r="Z2005" t="str">
        <f>TEXT(Table1[[#This Row],[BookingDate]],"mmm-yyy")</f>
        <v>Apr-2025</v>
      </c>
      <c r="AA2005" t="str">
        <f>IF(Table1[[#This Row],[ResolutionHours]]="","Pending",IF(Table1[[#This Row],[ResolutionHours]]&lt;=4,"0-4 Hours",IF(Table1[[#This Row],[ResolutionHours]]&lt;=8,"5-8 Hours",IF(Table1[[#This Row],[ResolutionHours]]&lt;=24,"9-24 Hours",IF(Table1[[#This Row],[ResolutionHours]]&lt;=48,"25-48 Hours","48+ Hours")))))</f>
        <v>Pending</v>
      </c>
      <c r="AB2005" t="str">
        <f>IF(Table1[[#This Row],[ResolutionHours]]="","",Table1[[#This Row],[ResolutionHours]]-Table1[[#This Row],[SLATargetHours]])</f>
        <v/>
      </c>
    </row>
    <row r="2006" spans="1:28" x14ac:dyDescent="0.25">
      <c r="A2006" t="s">
        <v>351</v>
      </c>
      <c r="B2006" t="s">
        <v>35</v>
      </c>
      <c r="C2006" s="1">
        <v>45776.870833333327</v>
      </c>
      <c r="D2006" t="s">
        <v>108</v>
      </c>
      <c r="E2006" t="s">
        <v>123</v>
      </c>
      <c r="F2006" t="s">
        <v>53</v>
      </c>
      <c r="G2006" t="s">
        <v>39</v>
      </c>
      <c r="H2006" t="s">
        <v>63</v>
      </c>
      <c r="I2006" t="s">
        <v>64</v>
      </c>
      <c r="J2006" t="s">
        <v>165</v>
      </c>
      <c r="K2006">
        <v>4</v>
      </c>
      <c r="L2006">
        <v>0.1</v>
      </c>
      <c r="N2006" s="1"/>
      <c r="O2006" t="s">
        <v>57</v>
      </c>
      <c r="P2006">
        <v>5883.1</v>
      </c>
      <c r="Q2006" t="s">
        <v>111</v>
      </c>
      <c r="R2006" t="s">
        <v>67</v>
      </c>
      <c r="S2006" t="s">
        <v>60</v>
      </c>
      <c r="T2006" t="s">
        <v>85</v>
      </c>
      <c r="U2006" t="s">
        <v>49</v>
      </c>
      <c r="V2006" t="s">
        <v>48</v>
      </c>
      <c r="W2006" t="s">
        <v>57</v>
      </c>
      <c r="X2006">
        <f>YEAR(Table1[[#This Row],[BookingDate]])</f>
        <v>2025</v>
      </c>
      <c r="Y2006" t="str">
        <f>TEXT(Table1[[#This Row],[BookingDate]],"mmm")</f>
        <v>Apr</v>
      </c>
      <c r="Z2006" t="str">
        <f>TEXT(Table1[[#This Row],[BookingDate]],"mmm-yyy")</f>
        <v>Apr-2025</v>
      </c>
      <c r="AA2006" t="str">
        <f>IF(Table1[[#This Row],[ResolutionHours]]="","Pending",IF(Table1[[#This Row],[ResolutionHours]]&lt;=4,"0-4 Hours",IF(Table1[[#This Row],[ResolutionHours]]&lt;=8,"5-8 Hours",IF(Table1[[#This Row],[ResolutionHours]]&lt;=24,"9-24 Hours",IF(Table1[[#This Row],[ResolutionHours]]&lt;=48,"25-48 Hours","48+ Hours")))))</f>
        <v>Pending</v>
      </c>
      <c r="AB2006" t="str">
        <f>IF(Table1[[#This Row],[ResolutionHours]]="","",Table1[[#This Row],[ResolutionHours]]-Table1[[#This Row],[SLATargetHours]])</f>
        <v/>
      </c>
    </row>
    <row r="2007" spans="1:28" x14ac:dyDescent="0.25">
      <c r="A2007" t="s">
        <v>1510</v>
      </c>
      <c r="B2007" t="s">
        <v>1116</v>
      </c>
      <c r="C2007" s="1">
        <v>45777.022314814807</v>
      </c>
      <c r="D2007" t="s">
        <v>36</v>
      </c>
      <c r="E2007" t="s">
        <v>1120</v>
      </c>
      <c r="F2007" t="s">
        <v>130</v>
      </c>
      <c r="G2007" t="s">
        <v>1118</v>
      </c>
      <c r="H2007" t="s">
        <v>40</v>
      </c>
      <c r="I2007" t="s">
        <v>73</v>
      </c>
      <c r="J2007" t="s">
        <v>42</v>
      </c>
      <c r="K2007">
        <v>48</v>
      </c>
      <c r="L2007">
        <v>17.03</v>
      </c>
      <c r="M2007">
        <v>26.22</v>
      </c>
      <c r="N2007" s="1">
        <v>45778.114712627314</v>
      </c>
      <c r="O2007" t="s">
        <v>43</v>
      </c>
      <c r="P2007">
        <v>26.22</v>
      </c>
      <c r="Q2007" t="s">
        <v>66</v>
      </c>
      <c r="R2007" t="s">
        <v>67</v>
      </c>
      <c r="S2007" t="s">
        <v>46</v>
      </c>
      <c r="T2007" t="s">
        <v>121</v>
      </c>
      <c r="U2007" t="s">
        <v>49</v>
      </c>
      <c r="V2007" t="s">
        <v>49</v>
      </c>
      <c r="W2007" t="s">
        <v>43</v>
      </c>
      <c r="X2007">
        <f>YEAR(Table1[[#This Row],[BookingDate]])</f>
        <v>2025</v>
      </c>
      <c r="Y2007" t="str">
        <f>TEXT(Table1[[#This Row],[BookingDate]],"mmm")</f>
        <v>Apr</v>
      </c>
      <c r="Z2007" t="str">
        <f>TEXT(Table1[[#This Row],[BookingDate]],"mmm-yyy")</f>
        <v>Apr-2025</v>
      </c>
      <c r="AA2007" t="str">
        <f>IF(Table1[[#This Row],[ResolutionHours]]="","Pending",IF(Table1[[#This Row],[ResolutionHours]]&lt;=4,"0-4 Hours",IF(Table1[[#This Row],[ResolutionHours]]&lt;=8,"5-8 Hours",IF(Table1[[#This Row],[ResolutionHours]]&lt;=24,"9-24 Hours",IF(Table1[[#This Row],[ResolutionHours]]&lt;=48,"25-48 Hours","48+ Hours")))))</f>
        <v>25-48 Hours</v>
      </c>
      <c r="AB2007">
        <f>IF(Table1[[#This Row],[ResolutionHours]]="","",Table1[[#This Row],[ResolutionHours]]-Table1[[#This Row],[SLATargetHours]])</f>
        <v>-21.78</v>
      </c>
    </row>
    <row r="2008" spans="1:28" x14ac:dyDescent="0.25">
      <c r="A2008" t="s">
        <v>593</v>
      </c>
      <c r="B2008" t="s">
        <v>35</v>
      </c>
      <c r="C2008" s="1">
        <v>45777.063344907408</v>
      </c>
      <c r="D2008" t="s">
        <v>51</v>
      </c>
      <c r="E2008" t="s">
        <v>77</v>
      </c>
      <c r="F2008" t="s">
        <v>53</v>
      </c>
      <c r="G2008" t="s">
        <v>39</v>
      </c>
      <c r="H2008" t="s">
        <v>63</v>
      </c>
      <c r="I2008" t="s">
        <v>55</v>
      </c>
      <c r="J2008" t="s">
        <v>132</v>
      </c>
      <c r="K2008">
        <v>24</v>
      </c>
      <c r="L2008">
        <v>0.4</v>
      </c>
      <c r="N2008" s="1"/>
      <c r="O2008" t="s">
        <v>57</v>
      </c>
      <c r="P2008">
        <v>5878.48</v>
      </c>
      <c r="Q2008" t="s">
        <v>58</v>
      </c>
      <c r="R2008" t="s">
        <v>67</v>
      </c>
      <c r="S2008" t="s">
        <v>79</v>
      </c>
      <c r="T2008" t="s">
        <v>61</v>
      </c>
      <c r="U2008" t="s">
        <v>49</v>
      </c>
      <c r="V2008" t="s">
        <v>49</v>
      </c>
      <c r="W2008" t="s">
        <v>57</v>
      </c>
      <c r="X2008">
        <f>YEAR(Table1[[#This Row],[BookingDate]])</f>
        <v>2025</v>
      </c>
      <c r="Y2008" t="str">
        <f>TEXT(Table1[[#This Row],[BookingDate]],"mmm")</f>
        <v>Apr</v>
      </c>
      <c r="Z2008" t="str">
        <f>TEXT(Table1[[#This Row],[BookingDate]],"mmm-yyy")</f>
        <v>Apr-2025</v>
      </c>
      <c r="AA2008" t="str">
        <f>IF(Table1[[#This Row],[ResolutionHours]]="","Pending",IF(Table1[[#This Row],[ResolutionHours]]&lt;=4,"0-4 Hours",IF(Table1[[#This Row],[ResolutionHours]]&lt;=8,"5-8 Hours",IF(Table1[[#This Row],[ResolutionHours]]&lt;=24,"9-24 Hours",IF(Table1[[#This Row],[ResolutionHours]]&lt;=48,"25-48 Hours","48+ Hours")))))</f>
        <v>Pending</v>
      </c>
      <c r="AB2008" t="str">
        <f>IF(Table1[[#This Row],[ResolutionHours]]="","",Table1[[#This Row],[ResolutionHours]]-Table1[[#This Row],[SLATargetHours]])</f>
        <v/>
      </c>
    </row>
    <row r="2009" spans="1:28" x14ac:dyDescent="0.25">
      <c r="A2009" t="s">
        <v>1132</v>
      </c>
      <c r="B2009" t="s">
        <v>1116</v>
      </c>
      <c r="C2009" s="1">
        <v>45777.516157407408</v>
      </c>
      <c r="D2009" t="s">
        <v>36</v>
      </c>
      <c r="E2009" t="s">
        <v>1131</v>
      </c>
      <c r="F2009" t="s">
        <v>126</v>
      </c>
      <c r="G2009" t="s">
        <v>1118</v>
      </c>
      <c r="H2009" t="s">
        <v>40</v>
      </c>
      <c r="I2009" t="s">
        <v>55</v>
      </c>
      <c r="J2009" t="s">
        <v>88</v>
      </c>
      <c r="K2009">
        <v>48</v>
      </c>
      <c r="L2009">
        <v>7.34</v>
      </c>
      <c r="M2009">
        <v>12.8</v>
      </c>
      <c r="N2009" s="1">
        <v>45778.049462303243</v>
      </c>
      <c r="O2009" t="s">
        <v>43</v>
      </c>
      <c r="P2009">
        <v>12.8</v>
      </c>
      <c r="Q2009" t="s">
        <v>58</v>
      </c>
      <c r="R2009" t="s">
        <v>45</v>
      </c>
      <c r="S2009" t="s">
        <v>96</v>
      </c>
      <c r="T2009" t="s">
        <v>93</v>
      </c>
      <c r="U2009" t="s">
        <v>49</v>
      </c>
      <c r="V2009" t="s">
        <v>49</v>
      </c>
      <c r="W2009" t="s">
        <v>43</v>
      </c>
      <c r="X2009">
        <f>YEAR(Table1[[#This Row],[BookingDate]])</f>
        <v>2025</v>
      </c>
      <c r="Y2009" t="str">
        <f>TEXT(Table1[[#This Row],[BookingDate]],"mmm")</f>
        <v>Apr</v>
      </c>
      <c r="Z2009" t="str">
        <f>TEXT(Table1[[#This Row],[BookingDate]],"mmm-yyy")</f>
        <v>Apr-2025</v>
      </c>
      <c r="AA2009" t="str">
        <f>IF(Table1[[#This Row],[ResolutionHours]]="","Pending",IF(Table1[[#This Row],[ResolutionHours]]&lt;=4,"0-4 Hours",IF(Table1[[#This Row],[ResolutionHours]]&lt;=8,"5-8 Hours",IF(Table1[[#This Row],[ResolutionHours]]&lt;=24,"9-24 Hours",IF(Table1[[#This Row],[ResolutionHours]]&lt;=48,"25-48 Hours","48+ Hours")))))</f>
        <v>9-24 Hours</v>
      </c>
      <c r="AB2009">
        <f>IF(Table1[[#This Row],[ResolutionHours]]="","",Table1[[#This Row],[ResolutionHours]]-Table1[[#This Row],[SLATargetHours]])</f>
        <v>-35.200000000000003</v>
      </c>
    </row>
    <row r="2010" spans="1:28" x14ac:dyDescent="0.25">
      <c r="A2010" t="s">
        <v>2409</v>
      </c>
      <c r="B2010" t="s">
        <v>2126</v>
      </c>
      <c r="C2010" s="1">
        <v>45777.597939814812</v>
      </c>
      <c r="D2010" t="s">
        <v>87</v>
      </c>
      <c r="E2010" t="s">
        <v>2138</v>
      </c>
      <c r="F2010" t="s">
        <v>72</v>
      </c>
      <c r="G2010" t="s">
        <v>2128</v>
      </c>
      <c r="H2010" t="s">
        <v>109</v>
      </c>
      <c r="I2010" t="s">
        <v>41</v>
      </c>
      <c r="J2010" t="s">
        <v>118</v>
      </c>
      <c r="K2010">
        <v>72</v>
      </c>
      <c r="L2010">
        <v>10.17</v>
      </c>
      <c r="M2010">
        <v>10.52</v>
      </c>
      <c r="N2010" s="1">
        <v>45778.036158796298</v>
      </c>
      <c r="O2010" t="s">
        <v>43</v>
      </c>
      <c r="P2010">
        <v>10.52</v>
      </c>
      <c r="Q2010" t="s">
        <v>58</v>
      </c>
      <c r="R2010" t="s">
        <v>45</v>
      </c>
      <c r="S2010" t="s">
        <v>46</v>
      </c>
      <c r="T2010" t="s">
        <v>100</v>
      </c>
      <c r="U2010" t="s">
        <v>49</v>
      </c>
      <c r="V2010" t="s">
        <v>49</v>
      </c>
      <c r="W2010" t="s">
        <v>43</v>
      </c>
      <c r="X2010">
        <f>YEAR(Table1[[#This Row],[BookingDate]])</f>
        <v>2025</v>
      </c>
      <c r="Y2010" t="str">
        <f>TEXT(Table1[[#This Row],[BookingDate]],"mmm")</f>
        <v>Apr</v>
      </c>
      <c r="Z2010" t="str">
        <f>TEXT(Table1[[#This Row],[BookingDate]],"mmm-yyy")</f>
        <v>Apr-2025</v>
      </c>
      <c r="AA2010" t="str">
        <f>IF(Table1[[#This Row],[ResolutionHours]]="","Pending",IF(Table1[[#This Row],[ResolutionHours]]&lt;=4,"0-4 Hours",IF(Table1[[#This Row],[ResolutionHours]]&lt;=8,"5-8 Hours",IF(Table1[[#This Row],[ResolutionHours]]&lt;=24,"9-24 Hours",IF(Table1[[#This Row],[ResolutionHours]]&lt;=48,"25-48 Hours","48+ Hours")))))</f>
        <v>9-24 Hours</v>
      </c>
      <c r="AB2010">
        <f>IF(Table1[[#This Row],[ResolutionHours]]="","",Table1[[#This Row],[ResolutionHours]]-Table1[[#This Row],[SLATargetHours]])</f>
        <v>-61.480000000000004</v>
      </c>
    </row>
    <row r="2011" spans="1:28" x14ac:dyDescent="0.25">
      <c r="A2011" t="s">
        <v>276</v>
      </c>
      <c r="B2011" t="s">
        <v>35</v>
      </c>
      <c r="C2011" s="1">
        <v>45777.613182870373</v>
      </c>
      <c r="D2011" t="s">
        <v>104</v>
      </c>
      <c r="E2011" t="s">
        <v>102</v>
      </c>
      <c r="F2011" t="s">
        <v>38</v>
      </c>
      <c r="G2011" t="s">
        <v>39</v>
      </c>
      <c r="H2011" t="s">
        <v>54</v>
      </c>
      <c r="I2011" t="s">
        <v>55</v>
      </c>
      <c r="J2011" t="s">
        <v>120</v>
      </c>
      <c r="K2011">
        <v>8</v>
      </c>
      <c r="L2011">
        <v>0.28999999999999998</v>
      </c>
      <c r="N2011" s="1"/>
      <c r="O2011" t="s">
        <v>57</v>
      </c>
      <c r="P2011">
        <v>5865.28</v>
      </c>
      <c r="Q2011" t="s">
        <v>58</v>
      </c>
      <c r="R2011" t="s">
        <v>92</v>
      </c>
      <c r="S2011" t="s">
        <v>60</v>
      </c>
      <c r="T2011" t="s">
        <v>47</v>
      </c>
      <c r="U2011" t="s">
        <v>49</v>
      </c>
      <c r="V2011" t="s">
        <v>49</v>
      </c>
      <c r="W2011" t="s">
        <v>57</v>
      </c>
      <c r="X2011">
        <f>YEAR(Table1[[#This Row],[BookingDate]])</f>
        <v>2025</v>
      </c>
      <c r="Y2011" t="str">
        <f>TEXT(Table1[[#This Row],[BookingDate]],"mmm")</f>
        <v>Apr</v>
      </c>
      <c r="Z2011" t="str">
        <f>TEXT(Table1[[#This Row],[BookingDate]],"mmm-yyy")</f>
        <v>Apr-2025</v>
      </c>
      <c r="AA2011" t="str">
        <f>IF(Table1[[#This Row],[ResolutionHours]]="","Pending",IF(Table1[[#This Row],[ResolutionHours]]&lt;=4,"0-4 Hours",IF(Table1[[#This Row],[ResolutionHours]]&lt;=8,"5-8 Hours",IF(Table1[[#This Row],[ResolutionHours]]&lt;=24,"9-24 Hours",IF(Table1[[#This Row],[ResolutionHours]]&lt;=48,"25-48 Hours","48+ Hours")))))</f>
        <v>Pending</v>
      </c>
      <c r="AB2011" t="str">
        <f>IF(Table1[[#This Row],[ResolutionHours]]="","",Table1[[#This Row],[ResolutionHours]]-Table1[[#This Row],[SLATargetHours]])</f>
        <v/>
      </c>
    </row>
    <row r="2012" spans="1:28" x14ac:dyDescent="0.25">
      <c r="A2012" t="s">
        <v>222</v>
      </c>
      <c r="B2012" t="s">
        <v>35</v>
      </c>
      <c r="C2012" s="1">
        <v>45778.005960648137</v>
      </c>
      <c r="D2012" t="s">
        <v>36</v>
      </c>
      <c r="E2012" t="s">
        <v>123</v>
      </c>
      <c r="F2012" t="s">
        <v>38</v>
      </c>
      <c r="G2012" t="s">
        <v>39</v>
      </c>
      <c r="H2012" t="s">
        <v>54</v>
      </c>
      <c r="I2012" t="s">
        <v>55</v>
      </c>
      <c r="J2012" t="s">
        <v>165</v>
      </c>
      <c r="K2012">
        <v>48</v>
      </c>
      <c r="L2012">
        <v>1.71</v>
      </c>
      <c r="N2012" s="1"/>
      <c r="O2012" t="s">
        <v>57</v>
      </c>
      <c r="P2012">
        <v>5855.86</v>
      </c>
      <c r="Q2012" t="s">
        <v>58</v>
      </c>
      <c r="R2012" t="s">
        <v>92</v>
      </c>
      <c r="S2012" t="s">
        <v>79</v>
      </c>
      <c r="T2012" t="s">
        <v>121</v>
      </c>
      <c r="U2012" t="s">
        <v>49</v>
      </c>
      <c r="V2012" t="s">
        <v>49</v>
      </c>
      <c r="W2012" t="s">
        <v>57</v>
      </c>
      <c r="X2012">
        <f>YEAR(Table1[[#This Row],[BookingDate]])</f>
        <v>2025</v>
      </c>
      <c r="Y2012" t="str">
        <f>TEXT(Table1[[#This Row],[BookingDate]],"mmm")</f>
        <v>May</v>
      </c>
      <c r="Z2012" t="str">
        <f>TEXT(Table1[[#This Row],[BookingDate]],"mmm-yyy")</f>
        <v>May-2025</v>
      </c>
      <c r="AA2012" t="str">
        <f>IF(Table1[[#This Row],[ResolutionHours]]="","Pending",IF(Table1[[#This Row],[ResolutionHours]]&lt;=4,"0-4 Hours",IF(Table1[[#This Row],[ResolutionHours]]&lt;=8,"5-8 Hours",IF(Table1[[#This Row],[ResolutionHours]]&lt;=24,"9-24 Hours",IF(Table1[[#This Row],[ResolutionHours]]&lt;=48,"25-48 Hours","48+ Hours")))))</f>
        <v>Pending</v>
      </c>
      <c r="AB2012" t="str">
        <f>IF(Table1[[#This Row],[ResolutionHours]]="","",Table1[[#This Row],[ResolutionHours]]-Table1[[#This Row],[SLATargetHours]])</f>
        <v/>
      </c>
    </row>
    <row r="2013" spans="1:28" x14ac:dyDescent="0.25">
      <c r="A2013" t="s">
        <v>1362</v>
      </c>
      <c r="B2013" t="s">
        <v>1116</v>
      </c>
      <c r="C2013" s="1">
        <v>45778.306574074071</v>
      </c>
      <c r="D2013" t="s">
        <v>51</v>
      </c>
      <c r="E2013" t="s">
        <v>1134</v>
      </c>
      <c r="F2013" t="s">
        <v>53</v>
      </c>
      <c r="G2013" t="s">
        <v>1118</v>
      </c>
      <c r="H2013" t="s">
        <v>63</v>
      </c>
      <c r="I2013" t="s">
        <v>73</v>
      </c>
      <c r="J2013" t="s">
        <v>56</v>
      </c>
      <c r="K2013">
        <v>24</v>
      </c>
      <c r="L2013">
        <v>0.93</v>
      </c>
      <c r="N2013" s="1"/>
      <c r="O2013" t="s">
        <v>57</v>
      </c>
      <c r="P2013">
        <v>5848.64</v>
      </c>
      <c r="Q2013" t="s">
        <v>58</v>
      </c>
      <c r="R2013" t="s">
        <v>114</v>
      </c>
      <c r="S2013" t="s">
        <v>79</v>
      </c>
      <c r="T2013" t="s">
        <v>100</v>
      </c>
      <c r="U2013" t="s">
        <v>49</v>
      </c>
      <c r="V2013" t="s">
        <v>49</v>
      </c>
      <c r="W2013" t="s">
        <v>57</v>
      </c>
      <c r="X2013">
        <f>YEAR(Table1[[#This Row],[BookingDate]])</f>
        <v>2025</v>
      </c>
      <c r="Y2013" t="str">
        <f>TEXT(Table1[[#This Row],[BookingDate]],"mmm")</f>
        <v>May</v>
      </c>
      <c r="Z2013" t="str">
        <f>TEXT(Table1[[#This Row],[BookingDate]],"mmm-yyy")</f>
        <v>May-2025</v>
      </c>
      <c r="AA2013" t="str">
        <f>IF(Table1[[#This Row],[ResolutionHours]]="","Pending",IF(Table1[[#This Row],[ResolutionHours]]&lt;=4,"0-4 Hours",IF(Table1[[#This Row],[ResolutionHours]]&lt;=8,"5-8 Hours",IF(Table1[[#This Row],[ResolutionHours]]&lt;=24,"9-24 Hours",IF(Table1[[#This Row],[ResolutionHours]]&lt;=48,"25-48 Hours","48+ Hours")))))</f>
        <v>Pending</v>
      </c>
      <c r="AB2013" t="str">
        <f>IF(Table1[[#This Row],[ResolutionHours]]="","",Table1[[#This Row],[ResolutionHours]]-Table1[[#This Row],[SLATargetHours]])</f>
        <v/>
      </c>
    </row>
    <row r="2014" spans="1:28" x14ac:dyDescent="0.25">
      <c r="A2014" t="s">
        <v>936</v>
      </c>
      <c r="B2014" t="s">
        <v>35</v>
      </c>
      <c r="C2014" s="1">
        <v>45778.615532407413</v>
      </c>
      <c r="D2014" t="s">
        <v>36</v>
      </c>
      <c r="E2014" t="s">
        <v>71</v>
      </c>
      <c r="F2014" t="s">
        <v>72</v>
      </c>
      <c r="G2014" t="s">
        <v>39</v>
      </c>
      <c r="H2014" t="s">
        <v>40</v>
      </c>
      <c r="I2014" t="s">
        <v>55</v>
      </c>
      <c r="J2014" t="s">
        <v>78</v>
      </c>
      <c r="K2014">
        <v>48</v>
      </c>
      <c r="L2014">
        <v>2.3199999999999998</v>
      </c>
      <c r="M2014">
        <v>17.02</v>
      </c>
      <c r="N2014" s="1">
        <v>45779.324575613427</v>
      </c>
      <c r="O2014" t="s">
        <v>43</v>
      </c>
      <c r="P2014">
        <v>17.02</v>
      </c>
      <c r="Q2014" t="s">
        <v>66</v>
      </c>
      <c r="R2014" t="s">
        <v>114</v>
      </c>
      <c r="S2014" t="s">
        <v>46</v>
      </c>
      <c r="T2014" t="s">
        <v>75</v>
      </c>
      <c r="U2014" t="s">
        <v>49</v>
      </c>
      <c r="V2014" t="s">
        <v>49</v>
      </c>
      <c r="W2014" t="s">
        <v>43</v>
      </c>
      <c r="X2014">
        <f>YEAR(Table1[[#This Row],[BookingDate]])</f>
        <v>2025</v>
      </c>
      <c r="Y2014" t="str">
        <f>TEXT(Table1[[#This Row],[BookingDate]],"mmm")</f>
        <v>May</v>
      </c>
      <c r="Z2014" t="str">
        <f>TEXT(Table1[[#This Row],[BookingDate]],"mmm-yyy")</f>
        <v>May-2025</v>
      </c>
      <c r="AA2014" t="str">
        <f>IF(Table1[[#This Row],[ResolutionHours]]="","Pending",IF(Table1[[#This Row],[ResolutionHours]]&lt;=4,"0-4 Hours",IF(Table1[[#This Row],[ResolutionHours]]&lt;=8,"5-8 Hours",IF(Table1[[#This Row],[ResolutionHours]]&lt;=24,"9-24 Hours",IF(Table1[[#This Row],[ResolutionHours]]&lt;=48,"25-48 Hours","48+ Hours")))))</f>
        <v>9-24 Hours</v>
      </c>
      <c r="AB2014">
        <f>IF(Table1[[#This Row],[ResolutionHours]]="","",Table1[[#This Row],[ResolutionHours]]-Table1[[#This Row],[SLATargetHours]])</f>
        <v>-30.98</v>
      </c>
    </row>
    <row r="2015" spans="1:28" x14ac:dyDescent="0.25">
      <c r="A2015" t="s">
        <v>933</v>
      </c>
      <c r="B2015" t="s">
        <v>35</v>
      </c>
      <c r="C2015" s="1">
        <v>45778.662951388891</v>
      </c>
      <c r="D2015" t="s">
        <v>51</v>
      </c>
      <c r="E2015" t="s">
        <v>52</v>
      </c>
      <c r="F2015" t="s">
        <v>53</v>
      </c>
      <c r="G2015" t="s">
        <v>39</v>
      </c>
      <c r="H2015" t="s">
        <v>40</v>
      </c>
      <c r="I2015" t="s">
        <v>41</v>
      </c>
      <c r="J2015" t="s">
        <v>118</v>
      </c>
      <c r="K2015">
        <v>24</v>
      </c>
      <c r="L2015">
        <v>1.22</v>
      </c>
      <c r="M2015">
        <v>8.15</v>
      </c>
      <c r="N2015" s="1">
        <v>45779.002605879628</v>
      </c>
      <c r="O2015" t="s">
        <v>43</v>
      </c>
      <c r="P2015">
        <v>8.15</v>
      </c>
      <c r="Q2015" t="s">
        <v>58</v>
      </c>
      <c r="R2015" t="s">
        <v>67</v>
      </c>
      <c r="S2015" t="s">
        <v>60</v>
      </c>
      <c r="T2015" t="s">
        <v>85</v>
      </c>
      <c r="U2015" t="s">
        <v>49</v>
      </c>
      <c r="V2015" t="s">
        <v>49</v>
      </c>
      <c r="W2015" t="s">
        <v>43</v>
      </c>
      <c r="X2015">
        <f>YEAR(Table1[[#This Row],[BookingDate]])</f>
        <v>2025</v>
      </c>
      <c r="Y2015" t="str">
        <f>TEXT(Table1[[#This Row],[BookingDate]],"mmm")</f>
        <v>May</v>
      </c>
      <c r="Z2015" t="str">
        <f>TEXT(Table1[[#This Row],[BookingDate]],"mmm-yyy")</f>
        <v>May-2025</v>
      </c>
      <c r="AA2015" t="str">
        <f>IF(Table1[[#This Row],[ResolutionHours]]="","Pending",IF(Table1[[#This Row],[ResolutionHours]]&lt;=4,"0-4 Hours",IF(Table1[[#This Row],[ResolutionHours]]&lt;=8,"5-8 Hours",IF(Table1[[#This Row],[ResolutionHours]]&lt;=24,"9-24 Hours",IF(Table1[[#This Row],[ResolutionHours]]&lt;=48,"25-48 Hours","48+ Hours")))))</f>
        <v>9-24 Hours</v>
      </c>
      <c r="AB2015">
        <f>IF(Table1[[#This Row],[ResolutionHours]]="","",Table1[[#This Row],[ResolutionHours]]-Table1[[#This Row],[SLATargetHours]])</f>
        <v>-15.85</v>
      </c>
    </row>
    <row r="2016" spans="1:28" x14ac:dyDescent="0.25">
      <c r="A2016" t="s">
        <v>425</v>
      </c>
      <c r="B2016" t="s">
        <v>35</v>
      </c>
      <c r="C2016" s="1">
        <v>45778.837858796287</v>
      </c>
      <c r="D2016" t="s">
        <v>87</v>
      </c>
      <c r="E2016" t="s">
        <v>77</v>
      </c>
      <c r="F2016" t="s">
        <v>90</v>
      </c>
      <c r="G2016" t="s">
        <v>39</v>
      </c>
      <c r="H2016" t="s">
        <v>54</v>
      </c>
      <c r="I2016" t="s">
        <v>64</v>
      </c>
      <c r="J2016" t="s">
        <v>157</v>
      </c>
      <c r="K2016">
        <v>72</v>
      </c>
      <c r="L2016">
        <v>1.99</v>
      </c>
      <c r="N2016" s="1"/>
      <c r="O2016" t="s">
        <v>57</v>
      </c>
      <c r="P2016">
        <v>5835.89</v>
      </c>
      <c r="Q2016" t="s">
        <v>66</v>
      </c>
      <c r="R2016" t="s">
        <v>59</v>
      </c>
      <c r="S2016" t="s">
        <v>60</v>
      </c>
      <c r="T2016" t="s">
        <v>115</v>
      </c>
      <c r="U2016" t="s">
        <v>49</v>
      </c>
      <c r="V2016" t="s">
        <v>49</v>
      </c>
      <c r="W2016" t="s">
        <v>57</v>
      </c>
      <c r="X2016">
        <f>YEAR(Table1[[#This Row],[BookingDate]])</f>
        <v>2025</v>
      </c>
      <c r="Y2016" t="str">
        <f>TEXT(Table1[[#This Row],[BookingDate]],"mmm")</f>
        <v>May</v>
      </c>
      <c r="Z2016" t="str">
        <f>TEXT(Table1[[#This Row],[BookingDate]],"mmm-yyy")</f>
        <v>May-2025</v>
      </c>
      <c r="AA2016" t="str">
        <f>IF(Table1[[#This Row],[ResolutionHours]]="","Pending",IF(Table1[[#This Row],[ResolutionHours]]&lt;=4,"0-4 Hours",IF(Table1[[#This Row],[ResolutionHours]]&lt;=8,"5-8 Hours",IF(Table1[[#This Row],[ResolutionHours]]&lt;=24,"9-24 Hours",IF(Table1[[#This Row],[ResolutionHours]]&lt;=48,"25-48 Hours","48+ Hours")))))</f>
        <v>Pending</v>
      </c>
      <c r="AB2016" t="str">
        <f>IF(Table1[[#This Row],[ResolutionHours]]="","",Table1[[#This Row],[ResolutionHours]]-Table1[[#This Row],[SLATargetHours]])</f>
        <v/>
      </c>
    </row>
    <row r="2017" spans="1:28" x14ac:dyDescent="0.25">
      <c r="A2017" t="s">
        <v>1326</v>
      </c>
      <c r="B2017" t="s">
        <v>1116</v>
      </c>
      <c r="C2017" s="1">
        <v>45779.245462962957</v>
      </c>
      <c r="D2017" t="s">
        <v>51</v>
      </c>
      <c r="E2017" t="s">
        <v>1140</v>
      </c>
      <c r="F2017" t="s">
        <v>95</v>
      </c>
      <c r="G2017" t="s">
        <v>1118</v>
      </c>
      <c r="H2017" t="s">
        <v>136</v>
      </c>
      <c r="I2017" t="s">
        <v>55</v>
      </c>
      <c r="J2017" t="s">
        <v>65</v>
      </c>
      <c r="K2017">
        <v>24</v>
      </c>
      <c r="L2017">
        <v>4.6100000000000003</v>
      </c>
      <c r="N2017" s="1"/>
      <c r="O2017" t="s">
        <v>57</v>
      </c>
      <c r="P2017">
        <v>5826.11</v>
      </c>
      <c r="Q2017" t="s">
        <v>66</v>
      </c>
      <c r="R2017" t="s">
        <v>92</v>
      </c>
      <c r="S2017" t="s">
        <v>60</v>
      </c>
      <c r="T2017" t="s">
        <v>61</v>
      </c>
      <c r="U2017" t="s">
        <v>49</v>
      </c>
      <c r="V2017" t="s">
        <v>49</v>
      </c>
      <c r="W2017" t="s">
        <v>57</v>
      </c>
      <c r="X2017">
        <f>YEAR(Table1[[#This Row],[BookingDate]])</f>
        <v>2025</v>
      </c>
      <c r="Y2017" t="str">
        <f>TEXT(Table1[[#This Row],[BookingDate]],"mmm")</f>
        <v>May</v>
      </c>
      <c r="Z2017" t="str">
        <f>TEXT(Table1[[#This Row],[BookingDate]],"mmm-yyy")</f>
        <v>May-2025</v>
      </c>
      <c r="AA2017" t="str">
        <f>IF(Table1[[#This Row],[ResolutionHours]]="","Pending",IF(Table1[[#This Row],[ResolutionHours]]&lt;=4,"0-4 Hours",IF(Table1[[#This Row],[ResolutionHours]]&lt;=8,"5-8 Hours",IF(Table1[[#This Row],[ResolutionHours]]&lt;=24,"9-24 Hours",IF(Table1[[#This Row],[ResolutionHours]]&lt;=48,"25-48 Hours","48+ Hours")))))</f>
        <v>Pending</v>
      </c>
      <c r="AB2017" t="str">
        <f>IF(Table1[[#This Row],[ResolutionHours]]="","",Table1[[#This Row],[ResolutionHours]]-Table1[[#This Row],[SLATargetHours]])</f>
        <v/>
      </c>
    </row>
    <row r="2018" spans="1:28" x14ac:dyDescent="0.25">
      <c r="A2018" t="s">
        <v>2624</v>
      </c>
      <c r="B2018" t="s">
        <v>2126</v>
      </c>
      <c r="C2018" s="1">
        <v>45779.903611111113</v>
      </c>
      <c r="D2018" t="s">
        <v>87</v>
      </c>
      <c r="E2018" t="s">
        <v>2142</v>
      </c>
      <c r="F2018" t="s">
        <v>90</v>
      </c>
      <c r="G2018" t="s">
        <v>2128</v>
      </c>
      <c r="H2018" t="s">
        <v>54</v>
      </c>
      <c r="I2018" t="s">
        <v>64</v>
      </c>
      <c r="J2018" t="s">
        <v>91</v>
      </c>
      <c r="K2018">
        <v>72</v>
      </c>
      <c r="L2018">
        <v>3.6</v>
      </c>
      <c r="N2018" s="1"/>
      <c r="O2018" t="s">
        <v>57</v>
      </c>
      <c r="P2018">
        <v>5810.31</v>
      </c>
      <c r="Q2018" t="s">
        <v>66</v>
      </c>
      <c r="R2018" t="s">
        <v>114</v>
      </c>
      <c r="S2018" t="s">
        <v>60</v>
      </c>
      <c r="T2018" t="s">
        <v>75</v>
      </c>
      <c r="U2018" t="s">
        <v>49</v>
      </c>
      <c r="V2018" t="s">
        <v>49</v>
      </c>
      <c r="W2018" t="s">
        <v>57</v>
      </c>
      <c r="X2018">
        <f>YEAR(Table1[[#This Row],[BookingDate]])</f>
        <v>2025</v>
      </c>
      <c r="Y2018" t="str">
        <f>TEXT(Table1[[#This Row],[BookingDate]],"mmm")</f>
        <v>May</v>
      </c>
      <c r="Z2018" t="str">
        <f>TEXT(Table1[[#This Row],[BookingDate]],"mmm-yyy")</f>
        <v>May-2025</v>
      </c>
      <c r="AA2018" t="str">
        <f>IF(Table1[[#This Row],[ResolutionHours]]="","Pending",IF(Table1[[#This Row],[ResolutionHours]]&lt;=4,"0-4 Hours",IF(Table1[[#This Row],[ResolutionHours]]&lt;=8,"5-8 Hours",IF(Table1[[#This Row],[ResolutionHours]]&lt;=24,"9-24 Hours",IF(Table1[[#This Row],[ResolutionHours]]&lt;=48,"25-48 Hours","48+ Hours")))))</f>
        <v>Pending</v>
      </c>
      <c r="AB2018" t="str">
        <f>IF(Table1[[#This Row],[ResolutionHours]]="","",Table1[[#This Row],[ResolutionHours]]-Table1[[#This Row],[SLATargetHours]])</f>
        <v/>
      </c>
    </row>
    <row r="2019" spans="1:28" x14ac:dyDescent="0.25">
      <c r="A2019" t="s">
        <v>1349</v>
      </c>
      <c r="B2019" t="s">
        <v>1116</v>
      </c>
      <c r="C2019" s="1">
        <v>45779.946516203701</v>
      </c>
      <c r="D2019" t="s">
        <v>51</v>
      </c>
      <c r="E2019" t="s">
        <v>1120</v>
      </c>
      <c r="F2019" t="s">
        <v>38</v>
      </c>
      <c r="G2019" t="s">
        <v>1118</v>
      </c>
      <c r="H2019" t="s">
        <v>40</v>
      </c>
      <c r="I2019" t="s">
        <v>64</v>
      </c>
      <c r="J2019" t="s">
        <v>88</v>
      </c>
      <c r="K2019">
        <v>24</v>
      </c>
      <c r="L2019">
        <v>5.15</v>
      </c>
      <c r="M2019">
        <v>8.65</v>
      </c>
      <c r="N2019" s="1">
        <v>45780.306970625003</v>
      </c>
      <c r="O2019" t="s">
        <v>43</v>
      </c>
      <c r="P2019">
        <v>8.65</v>
      </c>
      <c r="Q2019" t="s">
        <v>44</v>
      </c>
      <c r="R2019" t="s">
        <v>59</v>
      </c>
      <c r="S2019" t="s">
        <v>96</v>
      </c>
      <c r="T2019" t="s">
        <v>100</v>
      </c>
      <c r="U2019" t="s">
        <v>49</v>
      </c>
      <c r="V2019" t="s">
        <v>49</v>
      </c>
      <c r="W2019" t="s">
        <v>43</v>
      </c>
      <c r="X2019">
        <f>YEAR(Table1[[#This Row],[BookingDate]])</f>
        <v>2025</v>
      </c>
      <c r="Y2019" t="str">
        <f>TEXT(Table1[[#This Row],[BookingDate]],"mmm")</f>
        <v>May</v>
      </c>
      <c r="Z2019" t="str">
        <f>TEXT(Table1[[#This Row],[BookingDate]],"mmm-yyy")</f>
        <v>May-2025</v>
      </c>
      <c r="AA2019" t="str">
        <f>IF(Table1[[#This Row],[ResolutionHours]]="","Pending",IF(Table1[[#This Row],[ResolutionHours]]&lt;=4,"0-4 Hours",IF(Table1[[#This Row],[ResolutionHours]]&lt;=8,"5-8 Hours",IF(Table1[[#This Row],[ResolutionHours]]&lt;=24,"9-24 Hours",IF(Table1[[#This Row],[ResolutionHours]]&lt;=48,"25-48 Hours","48+ Hours")))))</f>
        <v>9-24 Hours</v>
      </c>
      <c r="AB2019">
        <f>IF(Table1[[#This Row],[ResolutionHours]]="","",Table1[[#This Row],[ResolutionHours]]-Table1[[#This Row],[SLATargetHours]])</f>
        <v>-15.35</v>
      </c>
    </row>
    <row r="2020" spans="1:28" x14ac:dyDescent="0.25">
      <c r="A2020" t="s">
        <v>2730</v>
      </c>
      <c r="B2020" t="s">
        <v>2126</v>
      </c>
      <c r="C2020" s="1">
        <v>45780.015347222223</v>
      </c>
      <c r="D2020" t="s">
        <v>36</v>
      </c>
      <c r="E2020" t="s">
        <v>2136</v>
      </c>
      <c r="F2020" t="s">
        <v>53</v>
      </c>
      <c r="G2020" t="s">
        <v>2128</v>
      </c>
      <c r="H2020" t="s">
        <v>40</v>
      </c>
      <c r="I2020" t="s">
        <v>41</v>
      </c>
      <c r="J2020" t="s">
        <v>106</v>
      </c>
      <c r="K2020">
        <v>48</v>
      </c>
      <c r="L2020">
        <v>3.19</v>
      </c>
      <c r="M2020">
        <v>25.28</v>
      </c>
      <c r="N2020" s="1">
        <v>45781.068841712957</v>
      </c>
      <c r="O2020" t="s">
        <v>43</v>
      </c>
      <c r="P2020">
        <v>25.28</v>
      </c>
      <c r="Q2020" t="s">
        <v>66</v>
      </c>
      <c r="R2020" t="s">
        <v>67</v>
      </c>
      <c r="S2020" t="s">
        <v>68</v>
      </c>
      <c r="T2020" t="s">
        <v>75</v>
      </c>
      <c r="U2020" t="s">
        <v>49</v>
      </c>
      <c r="V2020" t="s">
        <v>49</v>
      </c>
      <c r="W2020" t="s">
        <v>43</v>
      </c>
      <c r="X2020">
        <f>YEAR(Table1[[#This Row],[BookingDate]])</f>
        <v>2025</v>
      </c>
      <c r="Y2020" t="str">
        <f>TEXT(Table1[[#This Row],[BookingDate]],"mmm")</f>
        <v>May</v>
      </c>
      <c r="Z2020" t="str">
        <f>TEXT(Table1[[#This Row],[BookingDate]],"mmm-yyy")</f>
        <v>May-2025</v>
      </c>
      <c r="AA2020" t="str">
        <f>IF(Table1[[#This Row],[ResolutionHours]]="","Pending",IF(Table1[[#This Row],[ResolutionHours]]&lt;=4,"0-4 Hours",IF(Table1[[#This Row],[ResolutionHours]]&lt;=8,"5-8 Hours",IF(Table1[[#This Row],[ResolutionHours]]&lt;=24,"9-24 Hours",IF(Table1[[#This Row],[ResolutionHours]]&lt;=48,"25-48 Hours","48+ Hours")))))</f>
        <v>25-48 Hours</v>
      </c>
      <c r="AB2020">
        <f>IF(Table1[[#This Row],[ResolutionHours]]="","",Table1[[#This Row],[ResolutionHours]]-Table1[[#This Row],[SLATargetHours]])</f>
        <v>-22.72</v>
      </c>
    </row>
    <row r="2021" spans="1:28" x14ac:dyDescent="0.25">
      <c r="A2021" t="s">
        <v>1415</v>
      </c>
      <c r="B2021" t="s">
        <v>1116</v>
      </c>
      <c r="C2021" s="1">
        <v>45780.020740740743</v>
      </c>
      <c r="D2021" t="s">
        <v>36</v>
      </c>
      <c r="E2021" t="s">
        <v>1120</v>
      </c>
      <c r="F2021" t="s">
        <v>72</v>
      </c>
      <c r="G2021" t="s">
        <v>1118</v>
      </c>
      <c r="H2021" t="s">
        <v>109</v>
      </c>
      <c r="I2021" t="s">
        <v>82</v>
      </c>
      <c r="J2021" t="s">
        <v>113</v>
      </c>
      <c r="K2021">
        <v>48</v>
      </c>
      <c r="L2021">
        <v>2.1800000000000002</v>
      </c>
      <c r="M2021">
        <v>14.67</v>
      </c>
      <c r="N2021" s="1">
        <v>45780.632180891203</v>
      </c>
      <c r="O2021" t="s">
        <v>43</v>
      </c>
      <c r="P2021">
        <v>14.67</v>
      </c>
      <c r="Q2021" t="s">
        <v>58</v>
      </c>
      <c r="R2021" t="s">
        <v>67</v>
      </c>
      <c r="S2021" t="s">
        <v>68</v>
      </c>
      <c r="T2021" t="s">
        <v>115</v>
      </c>
      <c r="U2021" t="s">
        <v>49</v>
      </c>
      <c r="V2021" t="s">
        <v>49</v>
      </c>
      <c r="W2021" t="s">
        <v>43</v>
      </c>
      <c r="X2021">
        <f>YEAR(Table1[[#This Row],[BookingDate]])</f>
        <v>2025</v>
      </c>
      <c r="Y2021" t="str">
        <f>TEXT(Table1[[#This Row],[BookingDate]],"mmm")</f>
        <v>May</v>
      </c>
      <c r="Z2021" t="str">
        <f>TEXT(Table1[[#This Row],[BookingDate]],"mmm-yyy")</f>
        <v>May-2025</v>
      </c>
      <c r="AA2021" t="str">
        <f>IF(Table1[[#This Row],[ResolutionHours]]="","Pending",IF(Table1[[#This Row],[ResolutionHours]]&lt;=4,"0-4 Hours",IF(Table1[[#This Row],[ResolutionHours]]&lt;=8,"5-8 Hours",IF(Table1[[#This Row],[ResolutionHours]]&lt;=24,"9-24 Hours",IF(Table1[[#This Row],[ResolutionHours]]&lt;=48,"25-48 Hours","48+ Hours")))))</f>
        <v>9-24 Hours</v>
      </c>
      <c r="AB2021">
        <f>IF(Table1[[#This Row],[ResolutionHours]]="","",Table1[[#This Row],[ResolutionHours]]-Table1[[#This Row],[SLATargetHours]])</f>
        <v>-33.33</v>
      </c>
    </row>
    <row r="2022" spans="1:28" x14ac:dyDescent="0.25">
      <c r="A2022" t="s">
        <v>236</v>
      </c>
      <c r="B2022" t="s">
        <v>35</v>
      </c>
      <c r="C2022" s="1">
        <v>45780.602546296293</v>
      </c>
      <c r="D2022" t="s">
        <v>104</v>
      </c>
      <c r="E2022" t="s">
        <v>77</v>
      </c>
      <c r="F2022" t="s">
        <v>72</v>
      </c>
      <c r="G2022" t="s">
        <v>39</v>
      </c>
      <c r="H2022" t="s">
        <v>40</v>
      </c>
      <c r="I2022" t="s">
        <v>82</v>
      </c>
      <c r="J2022" t="s">
        <v>78</v>
      </c>
      <c r="K2022">
        <v>8</v>
      </c>
      <c r="L2022">
        <v>1.35</v>
      </c>
      <c r="M2022">
        <v>4.1500000000000004</v>
      </c>
      <c r="N2022" s="1">
        <v>45780.77566684028</v>
      </c>
      <c r="O2022" t="s">
        <v>43</v>
      </c>
      <c r="P2022">
        <v>4.1500000000000004</v>
      </c>
      <c r="Q2022" t="s">
        <v>58</v>
      </c>
      <c r="R2022" t="s">
        <v>67</v>
      </c>
      <c r="S2022" t="s">
        <v>79</v>
      </c>
      <c r="T2022" t="s">
        <v>115</v>
      </c>
      <c r="U2022" t="s">
        <v>49</v>
      </c>
      <c r="V2022" t="s">
        <v>49</v>
      </c>
      <c r="W2022" t="s">
        <v>43</v>
      </c>
      <c r="X2022">
        <f>YEAR(Table1[[#This Row],[BookingDate]])</f>
        <v>2025</v>
      </c>
      <c r="Y2022" t="str">
        <f>TEXT(Table1[[#This Row],[BookingDate]],"mmm")</f>
        <v>May</v>
      </c>
      <c r="Z2022" t="str">
        <f>TEXT(Table1[[#This Row],[BookingDate]],"mmm-yyy")</f>
        <v>May-2025</v>
      </c>
      <c r="AA2022" t="str">
        <f>IF(Table1[[#This Row],[ResolutionHours]]="","Pending",IF(Table1[[#This Row],[ResolutionHours]]&lt;=4,"0-4 Hours",IF(Table1[[#This Row],[ResolutionHours]]&lt;=8,"5-8 Hours",IF(Table1[[#This Row],[ResolutionHours]]&lt;=24,"9-24 Hours",IF(Table1[[#This Row],[ResolutionHours]]&lt;=48,"25-48 Hours","48+ Hours")))))</f>
        <v>5-8 Hours</v>
      </c>
      <c r="AB2022">
        <f>IF(Table1[[#This Row],[ResolutionHours]]="","",Table1[[#This Row],[ResolutionHours]]-Table1[[#This Row],[SLATargetHours]])</f>
        <v>-3.8499999999999996</v>
      </c>
    </row>
    <row r="2023" spans="1:28" x14ac:dyDescent="0.25">
      <c r="A2023" t="s">
        <v>973</v>
      </c>
      <c r="B2023" t="s">
        <v>35</v>
      </c>
      <c r="C2023" s="1">
        <v>45781.134108796286</v>
      </c>
      <c r="D2023" t="s">
        <v>51</v>
      </c>
      <c r="E2023" t="s">
        <v>105</v>
      </c>
      <c r="F2023" t="s">
        <v>126</v>
      </c>
      <c r="G2023" t="s">
        <v>39</v>
      </c>
      <c r="H2023" t="s">
        <v>40</v>
      </c>
      <c r="I2023" t="s">
        <v>64</v>
      </c>
      <c r="J2023" t="s">
        <v>160</v>
      </c>
      <c r="K2023">
        <v>24</v>
      </c>
      <c r="L2023">
        <v>1.1499999999999999</v>
      </c>
      <c r="M2023">
        <v>11.48</v>
      </c>
      <c r="N2023" s="1">
        <v>45781.612519467591</v>
      </c>
      <c r="O2023" t="s">
        <v>43</v>
      </c>
      <c r="P2023">
        <v>11.48</v>
      </c>
      <c r="Q2023" t="s">
        <v>66</v>
      </c>
      <c r="R2023" t="s">
        <v>67</v>
      </c>
      <c r="S2023" t="s">
        <v>96</v>
      </c>
      <c r="T2023" t="s">
        <v>93</v>
      </c>
      <c r="U2023" t="s">
        <v>49</v>
      </c>
      <c r="V2023" t="s">
        <v>49</v>
      </c>
      <c r="W2023" t="s">
        <v>43</v>
      </c>
      <c r="X2023">
        <f>YEAR(Table1[[#This Row],[BookingDate]])</f>
        <v>2025</v>
      </c>
      <c r="Y2023" t="str">
        <f>TEXT(Table1[[#This Row],[BookingDate]],"mmm")</f>
        <v>May</v>
      </c>
      <c r="Z2023" t="str">
        <f>TEXT(Table1[[#This Row],[BookingDate]],"mmm-yyy")</f>
        <v>May-2025</v>
      </c>
      <c r="AA2023" t="str">
        <f>IF(Table1[[#This Row],[ResolutionHours]]="","Pending",IF(Table1[[#This Row],[ResolutionHours]]&lt;=4,"0-4 Hours",IF(Table1[[#This Row],[ResolutionHours]]&lt;=8,"5-8 Hours",IF(Table1[[#This Row],[ResolutionHours]]&lt;=24,"9-24 Hours",IF(Table1[[#This Row],[ResolutionHours]]&lt;=48,"25-48 Hours","48+ Hours")))))</f>
        <v>9-24 Hours</v>
      </c>
      <c r="AB2023">
        <f>IF(Table1[[#This Row],[ResolutionHours]]="","",Table1[[#This Row],[ResolutionHours]]-Table1[[#This Row],[SLATargetHours]])</f>
        <v>-12.52</v>
      </c>
    </row>
    <row r="2024" spans="1:28" x14ac:dyDescent="0.25">
      <c r="A2024" t="s">
        <v>2252</v>
      </c>
      <c r="B2024" t="s">
        <v>2126</v>
      </c>
      <c r="C2024" s="1">
        <v>45781.337905092587</v>
      </c>
      <c r="D2024" t="s">
        <v>87</v>
      </c>
      <c r="E2024" t="s">
        <v>2142</v>
      </c>
      <c r="F2024" t="s">
        <v>53</v>
      </c>
      <c r="G2024" t="s">
        <v>2128</v>
      </c>
      <c r="H2024" t="s">
        <v>136</v>
      </c>
      <c r="I2024" t="s">
        <v>82</v>
      </c>
      <c r="J2024" t="s">
        <v>88</v>
      </c>
      <c r="K2024">
        <v>72</v>
      </c>
      <c r="L2024">
        <v>7.61</v>
      </c>
      <c r="N2024" s="1"/>
      <c r="O2024" t="s">
        <v>57</v>
      </c>
      <c r="P2024">
        <v>5775.89</v>
      </c>
      <c r="Q2024" t="s">
        <v>66</v>
      </c>
      <c r="R2024" t="s">
        <v>45</v>
      </c>
      <c r="S2024" t="s">
        <v>96</v>
      </c>
      <c r="T2024" t="s">
        <v>97</v>
      </c>
      <c r="U2024" t="s">
        <v>49</v>
      </c>
      <c r="V2024" t="s">
        <v>49</v>
      </c>
      <c r="W2024" t="s">
        <v>57</v>
      </c>
      <c r="X2024">
        <f>YEAR(Table1[[#This Row],[BookingDate]])</f>
        <v>2025</v>
      </c>
      <c r="Y2024" t="str">
        <f>TEXT(Table1[[#This Row],[BookingDate]],"mmm")</f>
        <v>May</v>
      </c>
      <c r="Z2024" t="str">
        <f>TEXT(Table1[[#This Row],[BookingDate]],"mmm-yyy")</f>
        <v>May-2025</v>
      </c>
      <c r="AA2024" t="str">
        <f>IF(Table1[[#This Row],[ResolutionHours]]="","Pending",IF(Table1[[#This Row],[ResolutionHours]]&lt;=4,"0-4 Hours",IF(Table1[[#This Row],[ResolutionHours]]&lt;=8,"5-8 Hours",IF(Table1[[#This Row],[ResolutionHours]]&lt;=24,"9-24 Hours",IF(Table1[[#This Row],[ResolutionHours]]&lt;=48,"25-48 Hours","48+ Hours")))))</f>
        <v>Pending</v>
      </c>
      <c r="AB2024" t="str">
        <f>IF(Table1[[#This Row],[ResolutionHours]]="","",Table1[[#This Row],[ResolutionHours]]-Table1[[#This Row],[SLATargetHours]])</f>
        <v/>
      </c>
    </row>
    <row r="2025" spans="1:28" x14ac:dyDescent="0.25">
      <c r="A2025" t="s">
        <v>194</v>
      </c>
      <c r="B2025" t="s">
        <v>35</v>
      </c>
      <c r="C2025" s="1">
        <v>45781.634016203701</v>
      </c>
      <c r="D2025" t="s">
        <v>36</v>
      </c>
      <c r="E2025" t="s">
        <v>77</v>
      </c>
      <c r="F2025" t="s">
        <v>95</v>
      </c>
      <c r="G2025" t="s">
        <v>39</v>
      </c>
      <c r="H2025" t="s">
        <v>54</v>
      </c>
      <c r="I2025" t="s">
        <v>64</v>
      </c>
      <c r="J2025" t="s">
        <v>152</v>
      </c>
      <c r="K2025">
        <v>48</v>
      </c>
      <c r="L2025">
        <v>13.04</v>
      </c>
      <c r="N2025" s="1"/>
      <c r="O2025" t="s">
        <v>57</v>
      </c>
      <c r="P2025">
        <v>5768.78</v>
      </c>
      <c r="Q2025" t="s">
        <v>44</v>
      </c>
      <c r="R2025" t="s">
        <v>67</v>
      </c>
      <c r="S2025" t="s">
        <v>96</v>
      </c>
      <c r="T2025" t="s">
        <v>93</v>
      </c>
      <c r="U2025" t="s">
        <v>49</v>
      </c>
      <c r="V2025" t="s">
        <v>49</v>
      </c>
      <c r="W2025" t="s">
        <v>57</v>
      </c>
      <c r="X2025">
        <f>YEAR(Table1[[#This Row],[BookingDate]])</f>
        <v>2025</v>
      </c>
      <c r="Y2025" t="str">
        <f>TEXT(Table1[[#This Row],[BookingDate]],"mmm")</f>
        <v>May</v>
      </c>
      <c r="Z2025" t="str">
        <f>TEXT(Table1[[#This Row],[BookingDate]],"mmm-yyy")</f>
        <v>May-2025</v>
      </c>
      <c r="AA2025" t="str">
        <f>IF(Table1[[#This Row],[ResolutionHours]]="","Pending",IF(Table1[[#This Row],[ResolutionHours]]&lt;=4,"0-4 Hours",IF(Table1[[#This Row],[ResolutionHours]]&lt;=8,"5-8 Hours",IF(Table1[[#This Row],[ResolutionHours]]&lt;=24,"9-24 Hours",IF(Table1[[#This Row],[ResolutionHours]]&lt;=48,"25-48 Hours","48+ Hours")))))</f>
        <v>Pending</v>
      </c>
      <c r="AB2025" t="str">
        <f>IF(Table1[[#This Row],[ResolutionHours]]="","",Table1[[#This Row],[ResolutionHours]]-Table1[[#This Row],[SLATargetHours]])</f>
        <v/>
      </c>
    </row>
    <row r="2026" spans="1:28" x14ac:dyDescent="0.25">
      <c r="A2026" t="s">
        <v>2008</v>
      </c>
      <c r="B2026" t="s">
        <v>1116</v>
      </c>
      <c r="C2026" s="1">
        <v>45781.672824074078</v>
      </c>
      <c r="D2026" t="s">
        <v>104</v>
      </c>
      <c r="E2026" t="s">
        <v>1117</v>
      </c>
      <c r="F2026" t="s">
        <v>126</v>
      </c>
      <c r="G2026" t="s">
        <v>1118</v>
      </c>
      <c r="H2026" t="s">
        <v>54</v>
      </c>
      <c r="I2026" t="s">
        <v>46</v>
      </c>
      <c r="J2026" t="s">
        <v>113</v>
      </c>
      <c r="K2026">
        <v>8</v>
      </c>
      <c r="L2026">
        <v>0.48</v>
      </c>
      <c r="N2026" s="1"/>
      <c r="O2026" t="s">
        <v>57</v>
      </c>
      <c r="P2026">
        <v>5767.85</v>
      </c>
      <c r="Q2026" t="s">
        <v>58</v>
      </c>
      <c r="R2026" t="s">
        <v>114</v>
      </c>
      <c r="S2026" t="s">
        <v>79</v>
      </c>
      <c r="T2026" t="s">
        <v>69</v>
      </c>
      <c r="U2026" t="s">
        <v>49</v>
      </c>
      <c r="V2026" t="s">
        <v>49</v>
      </c>
      <c r="W2026" t="s">
        <v>57</v>
      </c>
      <c r="X2026">
        <f>YEAR(Table1[[#This Row],[BookingDate]])</f>
        <v>2025</v>
      </c>
      <c r="Y2026" t="str">
        <f>TEXT(Table1[[#This Row],[BookingDate]],"mmm")</f>
        <v>May</v>
      </c>
      <c r="Z2026" t="str">
        <f>TEXT(Table1[[#This Row],[BookingDate]],"mmm-yyy")</f>
        <v>May-2025</v>
      </c>
      <c r="AA2026" t="str">
        <f>IF(Table1[[#This Row],[ResolutionHours]]="","Pending",IF(Table1[[#This Row],[ResolutionHours]]&lt;=4,"0-4 Hours",IF(Table1[[#This Row],[ResolutionHours]]&lt;=8,"5-8 Hours",IF(Table1[[#This Row],[ResolutionHours]]&lt;=24,"9-24 Hours",IF(Table1[[#This Row],[ResolutionHours]]&lt;=48,"25-48 Hours","48+ Hours")))))</f>
        <v>Pending</v>
      </c>
      <c r="AB2026" t="str">
        <f>IF(Table1[[#This Row],[ResolutionHours]]="","",Table1[[#This Row],[ResolutionHours]]-Table1[[#This Row],[SLATargetHours]])</f>
        <v/>
      </c>
    </row>
    <row r="2027" spans="1:28" x14ac:dyDescent="0.25">
      <c r="A2027" t="s">
        <v>2292</v>
      </c>
      <c r="B2027" t="s">
        <v>2126</v>
      </c>
      <c r="C2027" s="1">
        <v>45781.763449074067</v>
      </c>
      <c r="D2027" t="s">
        <v>36</v>
      </c>
      <c r="E2027" t="s">
        <v>2142</v>
      </c>
      <c r="F2027" t="s">
        <v>90</v>
      </c>
      <c r="G2027" t="s">
        <v>2128</v>
      </c>
      <c r="H2027" t="s">
        <v>109</v>
      </c>
      <c r="I2027" t="s">
        <v>64</v>
      </c>
      <c r="J2027" t="s">
        <v>91</v>
      </c>
      <c r="K2027">
        <v>48</v>
      </c>
      <c r="L2027">
        <v>1.07</v>
      </c>
      <c r="M2027">
        <v>97.88</v>
      </c>
      <c r="N2027" s="1">
        <v>45785.841743738427</v>
      </c>
      <c r="O2027" t="s">
        <v>128</v>
      </c>
      <c r="P2027">
        <v>97.88</v>
      </c>
      <c r="Q2027" t="s">
        <v>66</v>
      </c>
      <c r="R2027" t="s">
        <v>92</v>
      </c>
      <c r="S2027" t="s">
        <v>79</v>
      </c>
      <c r="T2027" t="s">
        <v>97</v>
      </c>
      <c r="U2027" t="s">
        <v>49</v>
      </c>
      <c r="V2027" t="s">
        <v>49</v>
      </c>
      <c r="W2027" t="s">
        <v>128</v>
      </c>
      <c r="X2027">
        <f>YEAR(Table1[[#This Row],[BookingDate]])</f>
        <v>2025</v>
      </c>
      <c r="Y2027" t="str">
        <f>TEXT(Table1[[#This Row],[BookingDate]],"mmm")</f>
        <v>May</v>
      </c>
      <c r="Z2027" t="str">
        <f>TEXT(Table1[[#This Row],[BookingDate]],"mmm-yyy")</f>
        <v>May-2025</v>
      </c>
      <c r="AA2027" t="str">
        <f>IF(Table1[[#This Row],[ResolutionHours]]="","Pending",IF(Table1[[#This Row],[ResolutionHours]]&lt;=4,"0-4 Hours",IF(Table1[[#This Row],[ResolutionHours]]&lt;=8,"5-8 Hours",IF(Table1[[#This Row],[ResolutionHours]]&lt;=24,"9-24 Hours",IF(Table1[[#This Row],[ResolutionHours]]&lt;=48,"25-48 Hours","48+ Hours")))))</f>
        <v>48+ Hours</v>
      </c>
      <c r="AB2027">
        <f>IF(Table1[[#This Row],[ResolutionHours]]="","",Table1[[#This Row],[ResolutionHours]]-Table1[[#This Row],[SLATargetHours]])</f>
        <v>49.879999999999995</v>
      </c>
    </row>
    <row r="2028" spans="1:28" x14ac:dyDescent="0.25">
      <c r="A2028" t="s">
        <v>2646</v>
      </c>
      <c r="B2028" t="s">
        <v>2126</v>
      </c>
      <c r="C2028" s="1">
        <v>45781.799942129634</v>
      </c>
      <c r="D2028" t="s">
        <v>36</v>
      </c>
      <c r="E2028" t="s">
        <v>2136</v>
      </c>
      <c r="F2028" t="s">
        <v>53</v>
      </c>
      <c r="G2028" t="s">
        <v>2128</v>
      </c>
      <c r="H2028" t="s">
        <v>40</v>
      </c>
      <c r="I2028" t="s">
        <v>55</v>
      </c>
      <c r="J2028" t="s">
        <v>106</v>
      </c>
      <c r="K2028">
        <v>48</v>
      </c>
      <c r="L2028">
        <v>3.56</v>
      </c>
      <c r="M2028">
        <v>36.39</v>
      </c>
      <c r="N2028" s="1">
        <v>45783.316050324072</v>
      </c>
      <c r="O2028" t="s">
        <v>43</v>
      </c>
      <c r="P2028">
        <v>36.39</v>
      </c>
      <c r="Q2028" t="s">
        <v>44</v>
      </c>
      <c r="R2028" t="s">
        <v>92</v>
      </c>
      <c r="S2028" t="s">
        <v>68</v>
      </c>
      <c r="T2028" t="s">
        <v>75</v>
      </c>
      <c r="U2028" t="s">
        <v>49</v>
      </c>
      <c r="V2028" t="s">
        <v>49</v>
      </c>
      <c r="W2028" t="s">
        <v>43</v>
      </c>
      <c r="X2028">
        <f>YEAR(Table1[[#This Row],[BookingDate]])</f>
        <v>2025</v>
      </c>
      <c r="Y2028" t="str">
        <f>TEXT(Table1[[#This Row],[BookingDate]],"mmm")</f>
        <v>May</v>
      </c>
      <c r="Z2028" t="str">
        <f>TEXT(Table1[[#This Row],[BookingDate]],"mmm-yyy")</f>
        <v>May-2025</v>
      </c>
      <c r="AA2028" t="str">
        <f>IF(Table1[[#This Row],[ResolutionHours]]="","Pending",IF(Table1[[#This Row],[ResolutionHours]]&lt;=4,"0-4 Hours",IF(Table1[[#This Row],[ResolutionHours]]&lt;=8,"5-8 Hours",IF(Table1[[#This Row],[ResolutionHours]]&lt;=24,"9-24 Hours",IF(Table1[[#This Row],[ResolutionHours]]&lt;=48,"25-48 Hours","48+ Hours")))))</f>
        <v>25-48 Hours</v>
      </c>
      <c r="AB2028">
        <f>IF(Table1[[#This Row],[ResolutionHours]]="","",Table1[[#This Row],[ResolutionHours]]-Table1[[#This Row],[SLATargetHours]])</f>
        <v>-11.61</v>
      </c>
    </row>
    <row r="2029" spans="1:28" x14ac:dyDescent="0.25">
      <c r="A2029" t="s">
        <v>1462</v>
      </c>
      <c r="B2029" t="s">
        <v>1116</v>
      </c>
      <c r="C2029" s="1">
        <v>45781.812141203707</v>
      </c>
      <c r="D2029" t="s">
        <v>51</v>
      </c>
      <c r="E2029" t="s">
        <v>1140</v>
      </c>
      <c r="F2029" t="s">
        <v>126</v>
      </c>
      <c r="G2029" t="s">
        <v>1118</v>
      </c>
      <c r="H2029" t="s">
        <v>40</v>
      </c>
      <c r="I2029" t="s">
        <v>55</v>
      </c>
      <c r="J2029" t="s">
        <v>56</v>
      </c>
      <c r="K2029">
        <v>24</v>
      </c>
      <c r="L2029">
        <v>2.35</v>
      </c>
      <c r="M2029">
        <v>55.93</v>
      </c>
      <c r="N2029" s="1">
        <v>45784.142613344913</v>
      </c>
      <c r="O2029" t="s">
        <v>128</v>
      </c>
      <c r="P2029">
        <v>55.93</v>
      </c>
      <c r="Q2029" t="s">
        <v>66</v>
      </c>
      <c r="R2029" t="s">
        <v>114</v>
      </c>
      <c r="S2029" t="s">
        <v>68</v>
      </c>
      <c r="T2029" t="s">
        <v>85</v>
      </c>
      <c r="U2029" t="s">
        <v>48</v>
      </c>
      <c r="V2029" t="s">
        <v>49</v>
      </c>
      <c r="W2029" t="s">
        <v>128</v>
      </c>
      <c r="X2029">
        <f>YEAR(Table1[[#This Row],[BookingDate]])</f>
        <v>2025</v>
      </c>
      <c r="Y2029" t="str">
        <f>TEXT(Table1[[#This Row],[BookingDate]],"mmm")</f>
        <v>May</v>
      </c>
      <c r="Z2029" t="str">
        <f>TEXT(Table1[[#This Row],[BookingDate]],"mmm-yyy")</f>
        <v>May-2025</v>
      </c>
      <c r="AA2029" t="str">
        <f>IF(Table1[[#This Row],[ResolutionHours]]="","Pending",IF(Table1[[#This Row],[ResolutionHours]]&lt;=4,"0-4 Hours",IF(Table1[[#This Row],[ResolutionHours]]&lt;=8,"5-8 Hours",IF(Table1[[#This Row],[ResolutionHours]]&lt;=24,"9-24 Hours",IF(Table1[[#This Row],[ResolutionHours]]&lt;=48,"25-48 Hours","48+ Hours")))))</f>
        <v>48+ Hours</v>
      </c>
      <c r="AB2029">
        <f>IF(Table1[[#This Row],[ResolutionHours]]="","",Table1[[#This Row],[ResolutionHours]]-Table1[[#This Row],[SLATargetHours]])</f>
        <v>31.93</v>
      </c>
    </row>
    <row r="2030" spans="1:28" x14ac:dyDescent="0.25">
      <c r="A2030" t="s">
        <v>2692</v>
      </c>
      <c r="B2030" t="s">
        <v>2126</v>
      </c>
      <c r="C2030" s="1">
        <v>45782.124513888892</v>
      </c>
      <c r="D2030" t="s">
        <v>36</v>
      </c>
      <c r="E2030" t="s">
        <v>2153</v>
      </c>
      <c r="F2030" t="s">
        <v>126</v>
      </c>
      <c r="G2030" t="s">
        <v>2128</v>
      </c>
      <c r="H2030" t="s">
        <v>63</v>
      </c>
      <c r="I2030" t="s">
        <v>41</v>
      </c>
      <c r="J2030" t="s">
        <v>120</v>
      </c>
      <c r="K2030">
        <v>48</v>
      </c>
      <c r="L2030">
        <v>1.77</v>
      </c>
      <c r="N2030" s="1"/>
      <c r="O2030" t="s">
        <v>57</v>
      </c>
      <c r="P2030">
        <v>5757.01</v>
      </c>
      <c r="Q2030" t="s">
        <v>44</v>
      </c>
      <c r="R2030" t="s">
        <v>45</v>
      </c>
      <c r="S2030" t="s">
        <v>68</v>
      </c>
      <c r="T2030" t="s">
        <v>75</v>
      </c>
      <c r="U2030" t="s">
        <v>49</v>
      </c>
      <c r="V2030" t="s">
        <v>49</v>
      </c>
      <c r="W2030" t="s">
        <v>57</v>
      </c>
      <c r="X2030">
        <f>YEAR(Table1[[#This Row],[BookingDate]])</f>
        <v>2025</v>
      </c>
      <c r="Y2030" t="str">
        <f>TEXT(Table1[[#This Row],[BookingDate]],"mmm")</f>
        <v>May</v>
      </c>
      <c r="Z2030" t="str">
        <f>TEXT(Table1[[#This Row],[BookingDate]],"mmm-yyy")</f>
        <v>May-2025</v>
      </c>
      <c r="AA2030" t="str">
        <f>IF(Table1[[#This Row],[ResolutionHours]]="","Pending",IF(Table1[[#This Row],[ResolutionHours]]&lt;=4,"0-4 Hours",IF(Table1[[#This Row],[ResolutionHours]]&lt;=8,"5-8 Hours",IF(Table1[[#This Row],[ResolutionHours]]&lt;=24,"9-24 Hours",IF(Table1[[#This Row],[ResolutionHours]]&lt;=48,"25-48 Hours","48+ Hours")))))</f>
        <v>Pending</v>
      </c>
      <c r="AB2030" t="str">
        <f>IF(Table1[[#This Row],[ResolutionHours]]="","",Table1[[#This Row],[ResolutionHours]]-Table1[[#This Row],[SLATargetHours]])</f>
        <v/>
      </c>
    </row>
    <row r="2031" spans="1:28" x14ac:dyDescent="0.25">
      <c r="A2031" t="s">
        <v>2505</v>
      </c>
      <c r="B2031" t="s">
        <v>2126</v>
      </c>
      <c r="C2031" s="1">
        <v>45782.274548611109</v>
      </c>
      <c r="D2031" t="s">
        <v>36</v>
      </c>
      <c r="E2031" t="s">
        <v>2130</v>
      </c>
      <c r="F2031" t="s">
        <v>126</v>
      </c>
      <c r="G2031" t="s">
        <v>2128</v>
      </c>
      <c r="H2031" t="s">
        <v>54</v>
      </c>
      <c r="I2031" t="s">
        <v>82</v>
      </c>
      <c r="J2031" t="s">
        <v>83</v>
      </c>
      <c r="K2031">
        <v>48</v>
      </c>
      <c r="L2031">
        <v>1.0900000000000001</v>
      </c>
      <c r="N2031" s="1"/>
      <c r="O2031" t="s">
        <v>57</v>
      </c>
      <c r="P2031">
        <v>5753.41</v>
      </c>
      <c r="Q2031" t="s">
        <v>66</v>
      </c>
      <c r="R2031" t="s">
        <v>59</v>
      </c>
      <c r="S2031" t="s">
        <v>79</v>
      </c>
      <c r="T2031" t="s">
        <v>75</v>
      </c>
      <c r="U2031" t="s">
        <v>49</v>
      </c>
      <c r="V2031" t="s">
        <v>49</v>
      </c>
      <c r="W2031" t="s">
        <v>57</v>
      </c>
      <c r="X2031">
        <f>YEAR(Table1[[#This Row],[BookingDate]])</f>
        <v>2025</v>
      </c>
      <c r="Y2031" t="str">
        <f>TEXT(Table1[[#This Row],[BookingDate]],"mmm")</f>
        <v>May</v>
      </c>
      <c r="Z2031" t="str">
        <f>TEXT(Table1[[#This Row],[BookingDate]],"mmm-yyy")</f>
        <v>May-2025</v>
      </c>
      <c r="AA2031" t="str">
        <f>IF(Table1[[#This Row],[ResolutionHours]]="","Pending",IF(Table1[[#This Row],[ResolutionHours]]&lt;=4,"0-4 Hours",IF(Table1[[#This Row],[ResolutionHours]]&lt;=8,"5-8 Hours",IF(Table1[[#This Row],[ResolutionHours]]&lt;=24,"9-24 Hours",IF(Table1[[#This Row],[ResolutionHours]]&lt;=48,"25-48 Hours","48+ Hours")))))</f>
        <v>Pending</v>
      </c>
      <c r="AB2031" t="str">
        <f>IF(Table1[[#This Row],[ResolutionHours]]="","",Table1[[#This Row],[ResolutionHours]]-Table1[[#This Row],[SLATargetHours]])</f>
        <v/>
      </c>
    </row>
    <row r="2032" spans="1:28" x14ac:dyDescent="0.25">
      <c r="A2032" t="s">
        <v>755</v>
      </c>
      <c r="B2032" t="s">
        <v>35</v>
      </c>
      <c r="C2032" s="1">
        <v>45782.386342592603</v>
      </c>
      <c r="D2032" t="s">
        <v>87</v>
      </c>
      <c r="E2032" t="s">
        <v>37</v>
      </c>
      <c r="F2032" t="s">
        <v>130</v>
      </c>
      <c r="G2032" t="s">
        <v>39</v>
      </c>
      <c r="H2032" t="s">
        <v>63</v>
      </c>
      <c r="I2032" t="s">
        <v>64</v>
      </c>
      <c r="J2032" t="s">
        <v>106</v>
      </c>
      <c r="K2032">
        <v>72</v>
      </c>
      <c r="L2032">
        <v>6.03</v>
      </c>
      <c r="N2032" s="1"/>
      <c r="O2032" t="s">
        <v>57</v>
      </c>
      <c r="P2032">
        <v>5750.73</v>
      </c>
      <c r="Q2032" t="s">
        <v>58</v>
      </c>
      <c r="R2032" t="s">
        <v>67</v>
      </c>
      <c r="S2032" t="s">
        <v>60</v>
      </c>
      <c r="T2032" t="s">
        <v>100</v>
      </c>
      <c r="U2032" t="s">
        <v>49</v>
      </c>
      <c r="V2032" t="s">
        <v>49</v>
      </c>
      <c r="W2032" t="s">
        <v>57</v>
      </c>
      <c r="X2032">
        <f>YEAR(Table1[[#This Row],[BookingDate]])</f>
        <v>2025</v>
      </c>
      <c r="Y2032" t="str">
        <f>TEXT(Table1[[#This Row],[BookingDate]],"mmm")</f>
        <v>May</v>
      </c>
      <c r="Z2032" t="str">
        <f>TEXT(Table1[[#This Row],[BookingDate]],"mmm-yyy")</f>
        <v>May-2025</v>
      </c>
      <c r="AA2032" t="str">
        <f>IF(Table1[[#This Row],[ResolutionHours]]="","Pending",IF(Table1[[#This Row],[ResolutionHours]]&lt;=4,"0-4 Hours",IF(Table1[[#This Row],[ResolutionHours]]&lt;=8,"5-8 Hours",IF(Table1[[#This Row],[ResolutionHours]]&lt;=24,"9-24 Hours",IF(Table1[[#This Row],[ResolutionHours]]&lt;=48,"25-48 Hours","48+ Hours")))))</f>
        <v>Pending</v>
      </c>
      <c r="AB2032" t="str">
        <f>IF(Table1[[#This Row],[ResolutionHours]]="","",Table1[[#This Row],[ResolutionHours]]-Table1[[#This Row],[SLATargetHours]])</f>
        <v/>
      </c>
    </row>
    <row r="2033" spans="1:28" x14ac:dyDescent="0.25">
      <c r="A2033" t="s">
        <v>1153</v>
      </c>
      <c r="B2033" t="s">
        <v>1116</v>
      </c>
      <c r="C2033" s="1">
        <v>45782.540902777779</v>
      </c>
      <c r="D2033" t="s">
        <v>36</v>
      </c>
      <c r="E2033" t="s">
        <v>1129</v>
      </c>
      <c r="F2033" t="s">
        <v>38</v>
      </c>
      <c r="G2033" t="s">
        <v>1118</v>
      </c>
      <c r="H2033" t="s">
        <v>40</v>
      </c>
      <c r="I2033" t="s">
        <v>82</v>
      </c>
      <c r="J2033" t="s">
        <v>99</v>
      </c>
      <c r="K2033">
        <v>48</v>
      </c>
      <c r="L2033">
        <v>2.63</v>
      </c>
      <c r="M2033">
        <v>44.06</v>
      </c>
      <c r="N2033" s="1">
        <v>45784.376917789348</v>
      </c>
      <c r="O2033" t="s">
        <v>43</v>
      </c>
      <c r="P2033">
        <v>44.06</v>
      </c>
      <c r="Q2033" t="s">
        <v>66</v>
      </c>
      <c r="R2033" t="s">
        <v>45</v>
      </c>
      <c r="S2033" t="s">
        <v>68</v>
      </c>
      <c r="T2033" t="s">
        <v>75</v>
      </c>
      <c r="U2033" t="s">
        <v>49</v>
      </c>
      <c r="V2033" t="s">
        <v>49</v>
      </c>
      <c r="W2033" t="s">
        <v>43</v>
      </c>
      <c r="X2033">
        <f>YEAR(Table1[[#This Row],[BookingDate]])</f>
        <v>2025</v>
      </c>
      <c r="Y2033" t="str">
        <f>TEXT(Table1[[#This Row],[BookingDate]],"mmm")</f>
        <v>May</v>
      </c>
      <c r="Z2033" t="str">
        <f>TEXT(Table1[[#This Row],[BookingDate]],"mmm-yyy")</f>
        <v>May-2025</v>
      </c>
      <c r="AA2033" t="str">
        <f>IF(Table1[[#This Row],[ResolutionHours]]="","Pending",IF(Table1[[#This Row],[ResolutionHours]]&lt;=4,"0-4 Hours",IF(Table1[[#This Row],[ResolutionHours]]&lt;=8,"5-8 Hours",IF(Table1[[#This Row],[ResolutionHours]]&lt;=24,"9-24 Hours",IF(Table1[[#This Row],[ResolutionHours]]&lt;=48,"25-48 Hours","48+ Hours")))))</f>
        <v>25-48 Hours</v>
      </c>
      <c r="AB2033">
        <f>IF(Table1[[#This Row],[ResolutionHours]]="","",Table1[[#This Row],[ResolutionHours]]-Table1[[#This Row],[SLATargetHours]])</f>
        <v>-3.9399999999999977</v>
      </c>
    </row>
    <row r="2034" spans="1:28" x14ac:dyDescent="0.25">
      <c r="A2034" t="s">
        <v>397</v>
      </c>
      <c r="B2034" t="s">
        <v>35</v>
      </c>
      <c r="C2034" s="1">
        <v>45782.59165509259</v>
      </c>
      <c r="D2034" t="s">
        <v>87</v>
      </c>
      <c r="E2034" t="s">
        <v>105</v>
      </c>
      <c r="F2034" t="s">
        <v>130</v>
      </c>
      <c r="G2034" t="s">
        <v>39</v>
      </c>
      <c r="H2034" t="s">
        <v>54</v>
      </c>
      <c r="I2034" t="s">
        <v>46</v>
      </c>
      <c r="J2034" t="s">
        <v>83</v>
      </c>
      <c r="K2034">
        <v>72</v>
      </c>
      <c r="L2034">
        <v>12.84</v>
      </c>
      <c r="N2034" s="1"/>
      <c r="O2034" t="s">
        <v>57</v>
      </c>
      <c r="P2034">
        <v>5745.8</v>
      </c>
      <c r="Q2034" t="s">
        <v>44</v>
      </c>
      <c r="R2034" t="s">
        <v>45</v>
      </c>
      <c r="S2034" t="s">
        <v>46</v>
      </c>
      <c r="T2034" t="s">
        <v>69</v>
      </c>
      <c r="U2034" t="s">
        <v>49</v>
      </c>
      <c r="V2034" t="s">
        <v>49</v>
      </c>
      <c r="W2034" t="s">
        <v>57</v>
      </c>
      <c r="X2034">
        <f>YEAR(Table1[[#This Row],[BookingDate]])</f>
        <v>2025</v>
      </c>
      <c r="Y2034" t="str">
        <f>TEXT(Table1[[#This Row],[BookingDate]],"mmm")</f>
        <v>May</v>
      </c>
      <c r="Z2034" t="str">
        <f>TEXT(Table1[[#This Row],[BookingDate]],"mmm-yyy")</f>
        <v>May-2025</v>
      </c>
      <c r="AA2034" t="str">
        <f>IF(Table1[[#This Row],[ResolutionHours]]="","Pending",IF(Table1[[#This Row],[ResolutionHours]]&lt;=4,"0-4 Hours",IF(Table1[[#This Row],[ResolutionHours]]&lt;=8,"5-8 Hours",IF(Table1[[#This Row],[ResolutionHours]]&lt;=24,"9-24 Hours",IF(Table1[[#This Row],[ResolutionHours]]&lt;=48,"25-48 Hours","48+ Hours")))))</f>
        <v>Pending</v>
      </c>
      <c r="AB2034" t="str">
        <f>IF(Table1[[#This Row],[ResolutionHours]]="","",Table1[[#This Row],[ResolutionHours]]-Table1[[#This Row],[SLATargetHours]])</f>
        <v/>
      </c>
    </row>
    <row r="2035" spans="1:28" x14ac:dyDescent="0.25">
      <c r="A2035" t="s">
        <v>850</v>
      </c>
      <c r="B2035" t="s">
        <v>35</v>
      </c>
      <c r="C2035" s="1">
        <v>45782.67015046296</v>
      </c>
      <c r="D2035" t="s">
        <v>51</v>
      </c>
      <c r="E2035" t="s">
        <v>123</v>
      </c>
      <c r="F2035" t="s">
        <v>90</v>
      </c>
      <c r="G2035" t="s">
        <v>39</v>
      </c>
      <c r="H2035" t="s">
        <v>54</v>
      </c>
      <c r="I2035" t="s">
        <v>41</v>
      </c>
      <c r="J2035" t="s">
        <v>65</v>
      </c>
      <c r="K2035">
        <v>24</v>
      </c>
      <c r="L2035">
        <v>0.24</v>
      </c>
      <c r="N2035" s="1"/>
      <c r="O2035" t="s">
        <v>57</v>
      </c>
      <c r="P2035">
        <v>5743.92</v>
      </c>
      <c r="Q2035" t="s">
        <v>58</v>
      </c>
      <c r="R2035" t="s">
        <v>45</v>
      </c>
      <c r="S2035" t="s">
        <v>68</v>
      </c>
      <c r="T2035" t="s">
        <v>85</v>
      </c>
      <c r="U2035" t="s">
        <v>49</v>
      </c>
      <c r="V2035" t="s">
        <v>48</v>
      </c>
      <c r="W2035" t="s">
        <v>57</v>
      </c>
      <c r="X2035">
        <f>YEAR(Table1[[#This Row],[BookingDate]])</f>
        <v>2025</v>
      </c>
      <c r="Y2035" t="str">
        <f>TEXT(Table1[[#This Row],[BookingDate]],"mmm")</f>
        <v>May</v>
      </c>
      <c r="Z2035" t="str">
        <f>TEXT(Table1[[#This Row],[BookingDate]],"mmm-yyy")</f>
        <v>May-2025</v>
      </c>
      <c r="AA2035" t="str">
        <f>IF(Table1[[#This Row],[ResolutionHours]]="","Pending",IF(Table1[[#This Row],[ResolutionHours]]&lt;=4,"0-4 Hours",IF(Table1[[#This Row],[ResolutionHours]]&lt;=8,"5-8 Hours",IF(Table1[[#This Row],[ResolutionHours]]&lt;=24,"9-24 Hours",IF(Table1[[#This Row],[ResolutionHours]]&lt;=48,"25-48 Hours","48+ Hours")))))</f>
        <v>Pending</v>
      </c>
      <c r="AB2035" t="str">
        <f>IF(Table1[[#This Row],[ResolutionHours]]="","",Table1[[#This Row],[ResolutionHours]]-Table1[[#This Row],[SLATargetHours]])</f>
        <v/>
      </c>
    </row>
    <row r="2036" spans="1:28" x14ac:dyDescent="0.25">
      <c r="A2036" t="s">
        <v>2053</v>
      </c>
      <c r="B2036" t="s">
        <v>1116</v>
      </c>
      <c r="C2036" s="1">
        <v>45782.96020833333</v>
      </c>
      <c r="D2036" t="s">
        <v>36</v>
      </c>
      <c r="E2036" t="s">
        <v>1117</v>
      </c>
      <c r="F2036" t="s">
        <v>38</v>
      </c>
      <c r="G2036" t="s">
        <v>1118</v>
      </c>
      <c r="H2036" t="s">
        <v>40</v>
      </c>
      <c r="I2036" t="s">
        <v>64</v>
      </c>
      <c r="J2036" t="s">
        <v>88</v>
      </c>
      <c r="K2036">
        <v>48</v>
      </c>
      <c r="L2036">
        <v>8.24</v>
      </c>
      <c r="M2036">
        <v>24.58</v>
      </c>
      <c r="N2036" s="1">
        <v>45783.98420684028</v>
      </c>
      <c r="O2036" t="s">
        <v>43</v>
      </c>
      <c r="P2036">
        <v>24.58</v>
      </c>
      <c r="Q2036" t="s">
        <v>66</v>
      </c>
      <c r="R2036" t="s">
        <v>114</v>
      </c>
      <c r="S2036" t="s">
        <v>79</v>
      </c>
      <c r="T2036" t="s">
        <v>121</v>
      </c>
      <c r="U2036" t="s">
        <v>49</v>
      </c>
      <c r="V2036" t="s">
        <v>49</v>
      </c>
      <c r="W2036" t="s">
        <v>43</v>
      </c>
      <c r="X2036">
        <f>YEAR(Table1[[#This Row],[BookingDate]])</f>
        <v>2025</v>
      </c>
      <c r="Y2036" t="str">
        <f>TEXT(Table1[[#This Row],[BookingDate]],"mmm")</f>
        <v>May</v>
      </c>
      <c r="Z2036" t="str">
        <f>TEXT(Table1[[#This Row],[BookingDate]],"mmm-yyy")</f>
        <v>May-2025</v>
      </c>
      <c r="AA2036" t="str">
        <f>IF(Table1[[#This Row],[ResolutionHours]]="","Pending",IF(Table1[[#This Row],[ResolutionHours]]&lt;=4,"0-4 Hours",IF(Table1[[#This Row],[ResolutionHours]]&lt;=8,"5-8 Hours",IF(Table1[[#This Row],[ResolutionHours]]&lt;=24,"9-24 Hours",IF(Table1[[#This Row],[ResolutionHours]]&lt;=48,"25-48 Hours","48+ Hours")))))</f>
        <v>25-48 Hours</v>
      </c>
      <c r="AB2036">
        <f>IF(Table1[[#This Row],[ResolutionHours]]="","",Table1[[#This Row],[ResolutionHours]]-Table1[[#This Row],[SLATargetHours]])</f>
        <v>-23.42</v>
      </c>
    </row>
    <row r="2037" spans="1:28" x14ac:dyDescent="0.25">
      <c r="A2037" t="s">
        <v>2830</v>
      </c>
      <c r="B2037" t="s">
        <v>2126</v>
      </c>
      <c r="C2037" s="1">
        <v>45783.146956018521</v>
      </c>
      <c r="D2037" t="s">
        <v>87</v>
      </c>
      <c r="E2037" t="s">
        <v>2136</v>
      </c>
      <c r="F2037" t="s">
        <v>130</v>
      </c>
      <c r="G2037" t="s">
        <v>2128</v>
      </c>
      <c r="H2037" t="s">
        <v>40</v>
      </c>
      <c r="I2037" t="s">
        <v>64</v>
      </c>
      <c r="J2037" t="s">
        <v>88</v>
      </c>
      <c r="K2037">
        <v>72</v>
      </c>
      <c r="L2037">
        <v>10.72</v>
      </c>
      <c r="M2037">
        <v>36.19</v>
      </c>
      <c r="N2037" s="1">
        <v>45784.654692824071</v>
      </c>
      <c r="O2037" t="s">
        <v>43</v>
      </c>
      <c r="P2037">
        <v>36.19</v>
      </c>
      <c r="Q2037" t="s">
        <v>66</v>
      </c>
      <c r="R2037" t="s">
        <v>92</v>
      </c>
      <c r="S2037" t="s">
        <v>96</v>
      </c>
      <c r="T2037" t="s">
        <v>97</v>
      </c>
      <c r="U2037" t="s">
        <v>49</v>
      </c>
      <c r="V2037" t="s">
        <v>49</v>
      </c>
      <c r="W2037" t="s">
        <v>43</v>
      </c>
      <c r="X2037">
        <f>YEAR(Table1[[#This Row],[BookingDate]])</f>
        <v>2025</v>
      </c>
      <c r="Y2037" t="str">
        <f>TEXT(Table1[[#This Row],[BookingDate]],"mmm")</f>
        <v>May</v>
      </c>
      <c r="Z2037" t="str">
        <f>TEXT(Table1[[#This Row],[BookingDate]],"mmm-yyy")</f>
        <v>May-2025</v>
      </c>
      <c r="AA2037" t="str">
        <f>IF(Table1[[#This Row],[ResolutionHours]]="","Pending",IF(Table1[[#This Row],[ResolutionHours]]&lt;=4,"0-4 Hours",IF(Table1[[#This Row],[ResolutionHours]]&lt;=8,"5-8 Hours",IF(Table1[[#This Row],[ResolutionHours]]&lt;=24,"9-24 Hours",IF(Table1[[#This Row],[ResolutionHours]]&lt;=48,"25-48 Hours","48+ Hours")))))</f>
        <v>25-48 Hours</v>
      </c>
      <c r="AB2037">
        <f>IF(Table1[[#This Row],[ResolutionHours]]="","",Table1[[#This Row],[ResolutionHours]]-Table1[[#This Row],[SLATargetHours]])</f>
        <v>-35.81</v>
      </c>
    </row>
    <row r="2038" spans="1:28" x14ac:dyDescent="0.25">
      <c r="A2038" t="s">
        <v>426</v>
      </c>
      <c r="B2038" t="s">
        <v>35</v>
      </c>
      <c r="C2038" s="1">
        <v>45783.407500000001</v>
      </c>
      <c r="D2038" t="s">
        <v>87</v>
      </c>
      <c r="E2038" t="s">
        <v>77</v>
      </c>
      <c r="F2038" t="s">
        <v>95</v>
      </c>
      <c r="G2038" t="s">
        <v>39</v>
      </c>
      <c r="H2038" t="s">
        <v>40</v>
      </c>
      <c r="I2038" t="s">
        <v>41</v>
      </c>
      <c r="J2038" t="s">
        <v>110</v>
      </c>
      <c r="K2038">
        <v>72</v>
      </c>
      <c r="L2038">
        <v>1.89</v>
      </c>
      <c r="M2038">
        <v>33.200000000000003</v>
      </c>
      <c r="N2038" s="1">
        <v>45784.790636180558</v>
      </c>
      <c r="O2038" t="s">
        <v>43</v>
      </c>
      <c r="P2038">
        <v>33.200000000000003</v>
      </c>
      <c r="Q2038" t="s">
        <v>58</v>
      </c>
      <c r="R2038" t="s">
        <v>45</v>
      </c>
      <c r="S2038" t="s">
        <v>46</v>
      </c>
      <c r="T2038" t="s">
        <v>61</v>
      </c>
      <c r="U2038" t="s">
        <v>49</v>
      </c>
      <c r="V2038" t="s">
        <v>49</v>
      </c>
      <c r="W2038" t="s">
        <v>43</v>
      </c>
      <c r="X2038">
        <f>YEAR(Table1[[#This Row],[BookingDate]])</f>
        <v>2025</v>
      </c>
      <c r="Y2038" t="str">
        <f>TEXT(Table1[[#This Row],[BookingDate]],"mmm")</f>
        <v>May</v>
      </c>
      <c r="Z2038" t="str">
        <f>TEXT(Table1[[#This Row],[BookingDate]],"mmm-yyy")</f>
        <v>May-2025</v>
      </c>
      <c r="AA2038" t="str">
        <f>IF(Table1[[#This Row],[ResolutionHours]]="","Pending",IF(Table1[[#This Row],[ResolutionHours]]&lt;=4,"0-4 Hours",IF(Table1[[#This Row],[ResolutionHours]]&lt;=8,"5-8 Hours",IF(Table1[[#This Row],[ResolutionHours]]&lt;=24,"9-24 Hours",IF(Table1[[#This Row],[ResolutionHours]]&lt;=48,"25-48 Hours","48+ Hours")))))</f>
        <v>25-48 Hours</v>
      </c>
      <c r="AB2038">
        <f>IF(Table1[[#This Row],[ResolutionHours]]="","",Table1[[#This Row],[ResolutionHours]]-Table1[[#This Row],[SLATargetHours]])</f>
        <v>-38.799999999999997</v>
      </c>
    </row>
    <row r="2039" spans="1:28" x14ac:dyDescent="0.25">
      <c r="A2039" t="s">
        <v>1883</v>
      </c>
      <c r="B2039" t="s">
        <v>1116</v>
      </c>
      <c r="C2039" s="1">
        <v>45784.611979166657</v>
      </c>
      <c r="D2039" t="s">
        <v>87</v>
      </c>
      <c r="E2039" t="s">
        <v>1126</v>
      </c>
      <c r="F2039" t="s">
        <v>126</v>
      </c>
      <c r="G2039" t="s">
        <v>1118</v>
      </c>
      <c r="H2039" t="s">
        <v>54</v>
      </c>
      <c r="I2039" t="s">
        <v>55</v>
      </c>
      <c r="J2039" t="s">
        <v>157</v>
      </c>
      <c r="K2039">
        <v>72</v>
      </c>
      <c r="L2039">
        <v>2.4900000000000002</v>
      </c>
      <c r="N2039" s="1"/>
      <c r="O2039" t="s">
        <v>57</v>
      </c>
      <c r="P2039">
        <v>5697.31</v>
      </c>
      <c r="Q2039" t="s">
        <v>66</v>
      </c>
      <c r="R2039" t="s">
        <v>45</v>
      </c>
      <c r="S2039" t="s">
        <v>68</v>
      </c>
      <c r="T2039" t="s">
        <v>85</v>
      </c>
      <c r="U2039" t="s">
        <v>49</v>
      </c>
      <c r="V2039" t="s">
        <v>49</v>
      </c>
      <c r="W2039" t="s">
        <v>57</v>
      </c>
      <c r="X2039">
        <f>YEAR(Table1[[#This Row],[BookingDate]])</f>
        <v>2025</v>
      </c>
      <c r="Y2039" t="str">
        <f>TEXT(Table1[[#This Row],[BookingDate]],"mmm")</f>
        <v>May</v>
      </c>
      <c r="Z2039" t="str">
        <f>TEXT(Table1[[#This Row],[BookingDate]],"mmm-yyy")</f>
        <v>May-2025</v>
      </c>
      <c r="AA2039" t="str">
        <f>IF(Table1[[#This Row],[ResolutionHours]]="","Pending",IF(Table1[[#This Row],[ResolutionHours]]&lt;=4,"0-4 Hours",IF(Table1[[#This Row],[ResolutionHours]]&lt;=8,"5-8 Hours",IF(Table1[[#This Row],[ResolutionHours]]&lt;=24,"9-24 Hours",IF(Table1[[#This Row],[ResolutionHours]]&lt;=48,"25-48 Hours","48+ Hours")))))</f>
        <v>Pending</v>
      </c>
      <c r="AB2039" t="str">
        <f>IF(Table1[[#This Row],[ResolutionHours]]="","",Table1[[#This Row],[ResolutionHours]]-Table1[[#This Row],[SLATargetHours]])</f>
        <v/>
      </c>
    </row>
    <row r="2040" spans="1:28" x14ac:dyDescent="0.25">
      <c r="A2040" t="s">
        <v>2353</v>
      </c>
      <c r="B2040" t="s">
        <v>2126</v>
      </c>
      <c r="C2040" s="1">
        <v>45784.986203703702</v>
      </c>
      <c r="D2040" t="s">
        <v>36</v>
      </c>
      <c r="E2040" t="s">
        <v>2127</v>
      </c>
      <c r="F2040" t="s">
        <v>126</v>
      </c>
      <c r="G2040" t="s">
        <v>2128</v>
      </c>
      <c r="H2040" t="s">
        <v>54</v>
      </c>
      <c r="I2040" t="s">
        <v>41</v>
      </c>
      <c r="J2040" t="s">
        <v>120</v>
      </c>
      <c r="K2040">
        <v>48</v>
      </c>
      <c r="L2040">
        <v>2.73</v>
      </c>
      <c r="N2040" s="1"/>
      <c r="O2040" t="s">
        <v>57</v>
      </c>
      <c r="P2040">
        <v>5688.33</v>
      </c>
      <c r="Q2040" t="s">
        <v>44</v>
      </c>
      <c r="R2040" t="s">
        <v>45</v>
      </c>
      <c r="S2040" t="s">
        <v>60</v>
      </c>
      <c r="T2040" t="s">
        <v>69</v>
      </c>
      <c r="U2040" t="s">
        <v>49</v>
      </c>
      <c r="V2040" t="s">
        <v>49</v>
      </c>
      <c r="W2040" t="s">
        <v>57</v>
      </c>
      <c r="X2040">
        <f>YEAR(Table1[[#This Row],[BookingDate]])</f>
        <v>2025</v>
      </c>
      <c r="Y2040" t="str">
        <f>TEXT(Table1[[#This Row],[BookingDate]],"mmm")</f>
        <v>May</v>
      </c>
      <c r="Z2040" t="str">
        <f>TEXT(Table1[[#This Row],[BookingDate]],"mmm-yyy")</f>
        <v>May-2025</v>
      </c>
      <c r="AA2040" t="str">
        <f>IF(Table1[[#This Row],[ResolutionHours]]="","Pending",IF(Table1[[#This Row],[ResolutionHours]]&lt;=4,"0-4 Hours",IF(Table1[[#This Row],[ResolutionHours]]&lt;=8,"5-8 Hours",IF(Table1[[#This Row],[ResolutionHours]]&lt;=24,"9-24 Hours",IF(Table1[[#This Row],[ResolutionHours]]&lt;=48,"25-48 Hours","48+ Hours")))))</f>
        <v>Pending</v>
      </c>
      <c r="AB2040" t="str">
        <f>IF(Table1[[#This Row],[ResolutionHours]]="","",Table1[[#This Row],[ResolutionHours]]-Table1[[#This Row],[SLATargetHours]])</f>
        <v/>
      </c>
    </row>
    <row r="2041" spans="1:28" x14ac:dyDescent="0.25">
      <c r="A2041" t="s">
        <v>2037</v>
      </c>
      <c r="B2041" t="s">
        <v>1116</v>
      </c>
      <c r="C2041" s="1">
        <v>45785.595775462964</v>
      </c>
      <c r="D2041" t="s">
        <v>36</v>
      </c>
      <c r="E2041" t="s">
        <v>1120</v>
      </c>
      <c r="F2041" t="s">
        <v>72</v>
      </c>
      <c r="G2041" t="s">
        <v>1118</v>
      </c>
      <c r="H2041" t="s">
        <v>136</v>
      </c>
      <c r="I2041" t="s">
        <v>55</v>
      </c>
      <c r="J2041" t="s">
        <v>106</v>
      </c>
      <c r="K2041">
        <v>48</v>
      </c>
      <c r="L2041">
        <v>1.7</v>
      </c>
      <c r="N2041" s="1"/>
      <c r="O2041" t="s">
        <v>57</v>
      </c>
      <c r="P2041">
        <v>5673.7</v>
      </c>
      <c r="Q2041" t="s">
        <v>66</v>
      </c>
      <c r="R2041" t="s">
        <v>45</v>
      </c>
      <c r="S2041" t="s">
        <v>68</v>
      </c>
      <c r="T2041" t="s">
        <v>115</v>
      </c>
      <c r="U2041" t="s">
        <v>49</v>
      </c>
      <c r="V2041" t="s">
        <v>49</v>
      </c>
      <c r="W2041" t="s">
        <v>57</v>
      </c>
      <c r="X2041">
        <f>YEAR(Table1[[#This Row],[BookingDate]])</f>
        <v>2025</v>
      </c>
      <c r="Y2041" t="str">
        <f>TEXT(Table1[[#This Row],[BookingDate]],"mmm")</f>
        <v>May</v>
      </c>
      <c r="Z2041" t="str">
        <f>TEXT(Table1[[#This Row],[BookingDate]],"mmm-yyy")</f>
        <v>May-2025</v>
      </c>
      <c r="AA2041" t="str">
        <f>IF(Table1[[#This Row],[ResolutionHours]]="","Pending",IF(Table1[[#This Row],[ResolutionHours]]&lt;=4,"0-4 Hours",IF(Table1[[#This Row],[ResolutionHours]]&lt;=8,"5-8 Hours",IF(Table1[[#This Row],[ResolutionHours]]&lt;=24,"9-24 Hours",IF(Table1[[#This Row],[ResolutionHours]]&lt;=48,"25-48 Hours","48+ Hours")))))</f>
        <v>Pending</v>
      </c>
      <c r="AB2041" t="str">
        <f>IF(Table1[[#This Row],[ResolutionHours]]="","",Table1[[#This Row],[ResolutionHours]]-Table1[[#This Row],[SLATargetHours]])</f>
        <v/>
      </c>
    </row>
    <row r="2042" spans="1:28" x14ac:dyDescent="0.25">
      <c r="A2042" t="s">
        <v>2339</v>
      </c>
      <c r="B2042" t="s">
        <v>2126</v>
      </c>
      <c r="C2042" s="1">
        <v>45785.638935185183</v>
      </c>
      <c r="D2042" t="s">
        <v>87</v>
      </c>
      <c r="E2042" t="s">
        <v>2153</v>
      </c>
      <c r="F2042" t="s">
        <v>126</v>
      </c>
      <c r="G2042" t="s">
        <v>2128</v>
      </c>
      <c r="H2042" t="s">
        <v>54</v>
      </c>
      <c r="I2042" t="s">
        <v>41</v>
      </c>
      <c r="J2042" t="s">
        <v>165</v>
      </c>
      <c r="K2042">
        <v>72</v>
      </c>
      <c r="L2042">
        <v>14.18</v>
      </c>
      <c r="N2042" s="1"/>
      <c r="O2042" t="s">
        <v>57</v>
      </c>
      <c r="P2042">
        <v>5672.67</v>
      </c>
      <c r="Q2042" t="s">
        <v>58</v>
      </c>
      <c r="R2042" t="s">
        <v>92</v>
      </c>
      <c r="S2042" t="s">
        <v>68</v>
      </c>
      <c r="T2042" t="s">
        <v>115</v>
      </c>
      <c r="U2042" t="s">
        <v>49</v>
      </c>
      <c r="V2042" t="s">
        <v>49</v>
      </c>
      <c r="W2042" t="s">
        <v>57</v>
      </c>
      <c r="X2042">
        <f>YEAR(Table1[[#This Row],[BookingDate]])</f>
        <v>2025</v>
      </c>
      <c r="Y2042" t="str">
        <f>TEXT(Table1[[#This Row],[BookingDate]],"mmm")</f>
        <v>May</v>
      </c>
      <c r="Z2042" t="str">
        <f>TEXT(Table1[[#This Row],[BookingDate]],"mmm-yyy")</f>
        <v>May-2025</v>
      </c>
      <c r="AA2042" t="str">
        <f>IF(Table1[[#This Row],[ResolutionHours]]="","Pending",IF(Table1[[#This Row],[ResolutionHours]]&lt;=4,"0-4 Hours",IF(Table1[[#This Row],[ResolutionHours]]&lt;=8,"5-8 Hours",IF(Table1[[#This Row],[ResolutionHours]]&lt;=24,"9-24 Hours",IF(Table1[[#This Row],[ResolutionHours]]&lt;=48,"25-48 Hours","48+ Hours")))))</f>
        <v>Pending</v>
      </c>
      <c r="AB2042" t="str">
        <f>IF(Table1[[#This Row],[ResolutionHours]]="","",Table1[[#This Row],[ResolutionHours]]-Table1[[#This Row],[SLATargetHours]])</f>
        <v/>
      </c>
    </row>
    <row r="2043" spans="1:28" x14ac:dyDescent="0.25">
      <c r="A2043" t="s">
        <v>2925</v>
      </c>
      <c r="B2043" t="s">
        <v>2126</v>
      </c>
      <c r="C2043" s="1">
        <v>45786.638842592591</v>
      </c>
      <c r="D2043" t="s">
        <v>51</v>
      </c>
      <c r="E2043" t="s">
        <v>2142</v>
      </c>
      <c r="F2043" t="s">
        <v>90</v>
      </c>
      <c r="G2043" t="s">
        <v>2128</v>
      </c>
      <c r="H2043" t="s">
        <v>63</v>
      </c>
      <c r="I2043" t="s">
        <v>55</v>
      </c>
      <c r="J2043" t="s">
        <v>74</v>
      </c>
      <c r="K2043">
        <v>24</v>
      </c>
      <c r="L2043">
        <v>0.85</v>
      </c>
      <c r="N2043" s="1"/>
      <c r="O2043" t="s">
        <v>57</v>
      </c>
      <c r="P2043">
        <v>5648.67</v>
      </c>
      <c r="Q2043" t="s">
        <v>66</v>
      </c>
      <c r="R2043" t="s">
        <v>92</v>
      </c>
      <c r="S2043" t="s">
        <v>96</v>
      </c>
      <c r="T2043" t="s">
        <v>115</v>
      </c>
      <c r="U2043" t="s">
        <v>49</v>
      </c>
      <c r="V2043" t="s">
        <v>49</v>
      </c>
      <c r="W2043" t="s">
        <v>57</v>
      </c>
      <c r="X2043">
        <f>YEAR(Table1[[#This Row],[BookingDate]])</f>
        <v>2025</v>
      </c>
      <c r="Y2043" t="str">
        <f>TEXT(Table1[[#This Row],[BookingDate]],"mmm")</f>
        <v>May</v>
      </c>
      <c r="Z2043" t="str">
        <f>TEXT(Table1[[#This Row],[BookingDate]],"mmm-yyy")</f>
        <v>May-2025</v>
      </c>
      <c r="AA2043" t="str">
        <f>IF(Table1[[#This Row],[ResolutionHours]]="","Pending",IF(Table1[[#This Row],[ResolutionHours]]&lt;=4,"0-4 Hours",IF(Table1[[#This Row],[ResolutionHours]]&lt;=8,"5-8 Hours",IF(Table1[[#This Row],[ResolutionHours]]&lt;=24,"9-24 Hours",IF(Table1[[#This Row],[ResolutionHours]]&lt;=48,"25-48 Hours","48+ Hours")))))</f>
        <v>Pending</v>
      </c>
      <c r="AB2043" t="str">
        <f>IF(Table1[[#This Row],[ResolutionHours]]="","",Table1[[#This Row],[ResolutionHours]]-Table1[[#This Row],[SLATargetHours]])</f>
        <v/>
      </c>
    </row>
    <row r="2044" spans="1:28" x14ac:dyDescent="0.25">
      <c r="A2044" t="s">
        <v>1936</v>
      </c>
      <c r="B2044" t="s">
        <v>1116</v>
      </c>
      <c r="C2044" s="1">
        <v>45786.694780092592</v>
      </c>
      <c r="D2044" t="s">
        <v>36</v>
      </c>
      <c r="E2044" t="s">
        <v>1140</v>
      </c>
      <c r="F2044" t="s">
        <v>72</v>
      </c>
      <c r="G2044" t="s">
        <v>1118</v>
      </c>
      <c r="H2044" t="s">
        <v>40</v>
      </c>
      <c r="I2044" t="s">
        <v>41</v>
      </c>
      <c r="J2044" t="s">
        <v>132</v>
      </c>
      <c r="K2044">
        <v>48</v>
      </c>
      <c r="L2044">
        <v>2.77</v>
      </c>
      <c r="M2044">
        <v>22.26</v>
      </c>
      <c r="N2044" s="1">
        <v>45787.622147291673</v>
      </c>
      <c r="O2044" t="s">
        <v>43</v>
      </c>
      <c r="P2044">
        <v>22.26</v>
      </c>
      <c r="Q2044" t="s">
        <v>58</v>
      </c>
      <c r="R2044" t="s">
        <v>114</v>
      </c>
      <c r="S2044" t="s">
        <v>46</v>
      </c>
      <c r="T2044" t="s">
        <v>69</v>
      </c>
      <c r="U2044" t="s">
        <v>49</v>
      </c>
      <c r="V2044" t="s">
        <v>49</v>
      </c>
      <c r="W2044" t="s">
        <v>43</v>
      </c>
      <c r="X2044">
        <f>YEAR(Table1[[#This Row],[BookingDate]])</f>
        <v>2025</v>
      </c>
      <c r="Y2044" t="str">
        <f>TEXT(Table1[[#This Row],[BookingDate]],"mmm")</f>
        <v>May</v>
      </c>
      <c r="Z2044" t="str">
        <f>TEXT(Table1[[#This Row],[BookingDate]],"mmm-yyy")</f>
        <v>May-2025</v>
      </c>
      <c r="AA2044" t="str">
        <f>IF(Table1[[#This Row],[ResolutionHours]]="","Pending",IF(Table1[[#This Row],[ResolutionHours]]&lt;=4,"0-4 Hours",IF(Table1[[#This Row],[ResolutionHours]]&lt;=8,"5-8 Hours",IF(Table1[[#This Row],[ResolutionHours]]&lt;=24,"9-24 Hours",IF(Table1[[#This Row],[ResolutionHours]]&lt;=48,"25-48 Hours","48+ Hours")))))</f>
        <v>9-24 Hours</v>
      </c>
      <c r="AB2044">
        <f>IF(Table1[[#This Row],[ResolutionHours]]="","",Table1[[#This Row],[ResolutionHours]]-Table1[[#This Row],[SLATargetHours]])</f>
        <v>-25.74</v>
      </c>
    </row>
    <row r="2045" spans="1:28" x14ac:dyDescent="0.25">
      <c r="A2045" t="s">
        <v>3018</v>
      </c>
      <c r="B2045" t="s">
        <v>2126</v>
      </c>
      <c r="C2045" s="1">
        <v>45786.853125000001</v>
      </c>
      <c r="D2045" t="s">
        <v>36</v>
      </c>
      <c r="E2045" t="s">
        <v>2163</v>
      </c>
      <c r="F2045" t="s">
        <v>90</v>
      </c>
      <c r="G2045" t="s">
        <v>2128</v>
      </c>
      <c r="H2045" t="s">
        <v>54</v>
      </c>
      <c r="I2045" t="s">
        <v>41</v>
      </c>
      <c r="J2045" t="s">
        <v>165</v>
      </c>
      <c r="K2045">
        <v>48</v>
      </c>
      <c r="L2045">
        <v>6.37</v>
      </c>
      <c r="N2045" s="1"/>
      <c r="O2045" t="s">
        <v>57</v>
      </c>
      <c r="P2045">
        <v>5643.52</v>
      </c>
      <c r="Q2045" t="s">
        <v>44</v>
      </c>
      <c r="R2045" t="s">
        <v>67</v>
      </c>
      <c r="S2045" t="s">
        <v>96</v>
      </c>
      <c r="T2045" t="s">
        <v>121</v>
      </c>
      <c r="U2045" t="s">
        <v>49</v>
      </c>
      <c r="V2045" t="s">
        <v>49</v>
      </c>
      <c r="W2045" t="s">
        <v>57</v>
      </c>
      <c r="X2045">
        <f>YEAR(Table1[[#This Row],[BookingDate]])</f>
        <v>2025</v>
      </c>
      <c r="Y2045" t="str">
        <f>TEXT(Table1[[#This Row],[BookingDate]],"mmm")</f>
        <v>May</v>
      </c>
      <c r="Z2045" t="str">
        <f>TEXT(Table1[[#This Row],[BookingDate]],"mmm-yyy")</f>
        <v>May-2025</v>
      </c>
      <c r="AA2045" t="str">
        <f>IF(Table1[[#This Row],[ResolutionHours]]="","Pending",IF(Table1[[#This Row],[ResolutionHours]]&lt;=4,"0-4 Hours",IF(Table1[[#This Row],[ResolutionHours]]&lt;=8,"5-8 Hours",IF(Table1[[#This Row],[ResolutionHours]]&lt;=24,"9-24 Hours",IF(Table1[[#This Row],[ResolutionHours]]&lt;=48,"25-48 Hours","48+ Hours")))))</f>
        <v>Pending</v>
      </c>
      <c r="AB2045" t="str">
        <f>IF(Table1[[#This Row],[ResolutionHours]]="","",Table1[[#This Row],[ResolutionHours]]-Table1[[#This Row],[SLATargetHours]])</f>
        <v/>
      </c>
    </row>
    <row r="2046" spans="1:28" x14ac:dyDescent="0.25">
      <c r="A2046" t="s">
        <v>3121</v>
      </c>
      <c r="B2046" t="s">
        <v>2126</v>
      </c>
      <c r="C2046" s="1">
        <v>45786.944780092592</v>
      </c>
      <c r="D2046" t="s">
        <v>36</v>
      </c>
      <c r="E2046" t="s">
        <v>2130</v>
      </c>
      <c r="F2046" t="s">
        <v>130</v>
      </c>
      <c r="G2046" t="s">
        <v>2128</v>
      </c>
      <c r="H2046" t="s">
        <v>136</v>
      </c>
      <c r="I2046" t="s">
        <v>55</v>
      </c>
      <c r="J2046" t="s">
        <v>56</v>
      </c>
      <c r="K2046">
        <v>48</v>
      </c>
      <c r="L2046">
        <v>5.03</v>
      </c>
      <c r="N2046" s="1"/>
      <c r="O2046" t="s">
        <v>57</v>
      </c>
      <c r="P2046">
        <v>5641.33</v>
      </c>
      <c r="Q2046" t="s">
        <v>66</v>
      </c>
      <c r="R2046" t="s">
        <v>45</v>
      </c>
      <c r="S2046" t="s">
        <v>68</v>
      </c>
      <c r="T2046" t="s">
        <v>69</v>
      </c>
      <c r="U2046" t="s">
        <v>49</v>
      </c>
      <c r="V2046" t="s">
        <v>49</v>
      </c>
      <c r="W2046" t="s">
        <v>57</v>
      </c>
      <c r="X2046">
        <f>YEAR(Table1[[#This Row],[BookingDate]])</f>
        <v>2025</v>
      </c>
      <c r="Y2046" t="str">
        <f>TEXT(Table1[[#This Row],[BookingDate]],"mmm")</f>
        <v>May</v>
      </c>
      <c r="Z2046" t="str">
        <f>TEXT(Table1[[#This Row],[BookingDate]],"mmm-yyy")</f>
        <v>May-2025</v>
      </c>
      <c r="AA2046" t="str">
        <f>IF(Table1[[#This Row],[ResolutionHours]]="","Pending",IF(Table1[[#This Row],[ResolutionHours]]&lt;=4,"0-4 Hours",IF(Table1[[#This Row],[ResolutionHours]]&lt;=8,"5-8 Hours",IF(Table1[[#This Row],[ResolutionHours]]&lt;=24,"9-24 Hours",IF(Table1[[#This Row],[ResolutionHours]]&lt;=48,"25-48 Hours","48+ Hours")))))</f>
        <v>Pending</v>
      </c>
      <c r="AB2046" t="str">
        <f>IF(Table1[[#This Row],[ResolutionHours]]="","",Table1[[#This Row],[ResolutionHours]]-Table1[[#This Row],[SLATargetHours]])</f>
        <v/>
      </c>
    </row>
    <row r="2047" spans="1:28" x14ac:dyDescent="0.25">
      <c r="A2047" t="s">
        <v>530</v>
      </c>
      <c r="B2047" t="s">
        <v>35</v>
      </c>
      <c r="C2047" s="1">
        <v>45787.368472222217</v>
      </c>
      <c r="D2047" t="s">
        <v>104</v>
      </c>
      <c r="E2047" t="s">
        <v>81</v>
      </c>
      <c r="F2047" t="s">
        <v>126</v>
      </c>
      <c r="G2047" t="s">
        <v>39</v>
      </c>
      <c r="H2047" t="s">
        <v>40</v>
      </c>
      <c r="I2047" t="s">
        <v>55</v>
      </c>
      <c r="J2047" t="s">
        <v>106</v>
      </c>
      <c r="K2047">
        <v>8</v>
      </c>
      <c r="L2047">
        <v>0.83</v>
      </c>
      <c r="M2047">
        <v>2.27</v>
      </c>
      <c r="N2047" s="1">
        <v>45787.463246041669</v>
      </c>
      <c r="O2047" t="s">
        <v>43</v>
      </c>
      <c r="P2047">
        <v>2.27</v>
      </c>
      <c r="Q2047" t="s">
        <v>58</v>
      </c>
      <c r="R2047" t="s">
        <v>92</v>
      </c>
      <c r="S2047" t="s">
        <v>68</v>
      </c>
      <c r="T2047" t="s">
        <v>100</v>
      </c>
      <c r="U2047" t="s">
        <v>49</v>
      </c>
      <c r="V2047" t="s">
        <v>49</v>
      </c>
      <c r="W2047" t="s">
        <v>43</v>
      </c>
      <c r="X2047">
        <f>YEAR(Table1[[#This Row],[BookingDate]])</f>
        <v>2025</v>
      </c>
      <c r="Y2047" t="str">
        <f>TEXT(Table1[[#This Row],[BookingDate]],"mmm")</f>
        <v>May</v>
      </c>
      <c r="Z2047" t="str">
        <f>TEXT(Table1[[#This Row],[BookingDate]],"mmm-yyy")</f>
        <v>May-2025</v>
      </c>
      <c r="AA2047" t="str">
        <f>IF(Table1[[#This Row],[ResolutionHours]]="","Pending",IF(Table1[[#This Row],[ResolutionHours]]&lt;=4,"0-4 Hours",IF(Table1[[#This Row],[ResolutionHours]]&lt;=8,"5-8 Hours",IF(Table1[[#This Row],[ResolutionHours]]&lt;=24,"9-24 Hours",IF(Table1[[#This Row],[ResolutionHours]]&lt;=48,"25-48 Hours","48+ Hours")))))</f>
        <v>0-4 Hours</v>
      </c>
      <c r="AB2047">
        <f>IF(Table1[[#This Row],[ResolutionHours]]="","",Table1[[#This Row],[ResolutionHours]]-Table1[[#This Row],[SLATargetHours]])</f>
        <v>-5.73</v>
      </c>
    </row>
    <row r="2048" spans="1:28" x14ac:dyDescent="0.25">
      <c r="A2048" t="s">
        <v>371</v>
      </c>
      <c r="B2048" t="s">
        <v>35</v>
      </c>
      <c r="C2048" s="1">
        <v>45787.400833333333</v>
      </c>
      <c r="D2048" t="s">
        <v>87</v>
      </c>
      <c r="E2048" t="s">
        <v>81</v>
      </c>
      <c r="F2048" t="s">
        <v>53</v>
      </c>
      <c r="G2048" t="s">
        <v>39</v>
      </c>
      <c r="H2048" t="s">
        <v>40</v>
      </c>
      <c r="I2048" t="s">
        <v>82</v>
      </c>
      <c r="J2048" t="s">
        <v>42</v>
      </c>
      <c r="K2048">
        <v>72</v>
      </c>
      <c r="L2048">
        <v>6.94</v>
      </c>
      <c r="M2048">
        <v>18.21</v>
      </c>
      <c r="N2048" s="1">
        <v>45788.159600254628</v>
      </c>
      <c r="O2048" t="s">
        <v>43</v>
      </c>
      <c r="P2048">
        <v>18.21</v>
      </c>
      <c r="Q2048" t="s">
        <v>44</v>
      </c>
      <c r="R2048" t="s">
        <v>67</v>
      </c>
      <c r="S2048" t="s">
        <v>68</v>
      </c>
      <c r="T2048" t="s">
        <v>97</v>
      </c>
      <c r="U2048" t="s">
        <v>49</v>
      </c>
      <c r="V2048" t="s">
        <v>49</v>
      </c>
      <c r="W2048" t="s">
        <v>43</v>
      </c>
      <c r="X2048">
        <f>YEAR(Table1[[#This Row],[BookingDate]])</f>
        <v>2025</v>
      </c>
      <c r="Y2048" t="str">
        <f>TEXT(Table1[[#This Row],[BookingDate]],"mmm")</f>
        <v>May</v>
      </c>
      <c r="Z2048" t="str">
        <f>TEXT(Table1[[#This Row],[BookingDate]],"mmm-yyy")</f>
        <v>May-2025</v>
      </c>
      <c r="AA2048" t="str">
        <f>IF(Table1[[#This Row],[ResolutionHours]]="","Pending",IF(Table1[[#This Row],[ResolutionHours]]&lt;=4,"0-4 Hours",IF(Table1[[#This Row],[ResolutionHours]]&lt;=8,"5-8 Hours",IF(Table1[[#This Row],[ResolutionHours]]&lt;=24,"9-24 Hours",IF(Table1[[#This Row],[ResolutionHours]]&lt;=48,"25-48 Hours","48+ Hours")))))</f>
        <v>9-24 Hours</v>
      </c>
      <c r="AB2048">
        <f>IF(Table1[[#This Row],[ResolutionHours]]="","",Table1[[#This Row],[ResolutionHours]]-Table1[[#This Row],[SLATargetHours]])</f>
        <v>-53.79</v>
      </c>
    </row>
    <row r="2049" spans="1:28" x14ac:dyDescent="0.25">
      <c r="A2049" t="s">
        <v>2553</v>
      </c>
      <c r="B2049" t="s">
        <v>2126</v>
      </c>
      <c r="C2049" s="1">
        <v>45787.538969907408</v>
      </c>
      <c r="D2049" t="s">
        <v>51</v>
      </c>
      <c r="E2049" t="s">
        <v>2134</v>
      </c>
      <c r="F2049" t="s">
        <v>38</v>
      </c>
      <c r="G2049" t="s">
        <v>2128</v>
      </c>
      <c r="H2049" t="s">
        <v>40</v>
      </c>
      <c r="I2049" t="s">
        <v>64</v>
      </c>
      <c r="J2049" t="s">
        <v>118</v>
      </c>
      <c r="K2049">
        <v>24</v>
      </c>
      <c r="L2049">
        <v>2.23</v>
      </c>
      <c r="M2049">
        <v>16.21</v>
      </c>
      <c r="N2049" s="1">
        <v>45788.214417673611</v>
      </c>
      <c r="O2049" t="s">
        <v>43</v>
      </c>
      <c r="P2049">
        <v>16.21</v>
      </c>
      <c r="Q2049" t="s">
        <v>58</v>
      </c>
      <c r="R2049" t="s">
        <v>67</v>
      </c>
      <c r="S2049" t="s">
        <v>79</v>
      </c>
      <c r="T2049" t="s">
        <v>115</v>
      </c>
      <c r="U2049" t="s">
        <v>48</v>
      </c>
      <c r="V2049" t="s">
        <v>49</v>
      </c>
      <c r="W2049" t="s">
        <v>43</v>
      </c>
      <c r="X2049">
        <f>YEAR(Table1[[#This Row],[BookingDate]])</f>
        <v>2025</v>
      </c>
      <c r="Y2049" t="str">
        <f>TEXT(Table1[[#This Row],[BookingDate]],"mmm")</f>
        <v>May</v>
      </c>
      <c r="Z2049" t="str">
        <f>TEXT(Table1[[#This Row],[BookingDate]],"mmm-yyy")</f>
        <v>May-2025</v>
      </c>
      <c r="AA2049" t="str">
        <f>IF(Table1[[#This Row],[ResolutionHours]]="","Pending",IF(Table1[[#This Row],[ResolutionHours]]&lt;=4,"0-4 Hours",IF(Table1[[#This Row],[ResolutionHours]]&lt;=8,"5-8 Hours",IF(Table1[[#This Row],[ResolutionHours]]&lt;=24,"9-24 Hours",IF(Table1[[#This Row],[ResolutionHours]]&lt;=48,"25-48 Hours","48+ Hours")))))</f>
        <v>9-24 Hours</v>
      </c>
      <c r="AB2049">
        <f>IF(Table1[[#This Row],[ResolutionHours]]="","",Table1[[#This Row],[ResolutionHours]]-Table1[[#This Row],[SLATargetHours]])</f>
        <v>-7.7899999999999991</v>
      </c>
    </row>
    <row r="2050" spans="1:28" x14ac:dyDescent="0.25">
      <c r="A2050" t="s">
        <v>162</v>
      </c>
      <c r="B2050" t="s">
        <v>35</v>
      </c>
      <c r="C2050" s="1">
        <v>45787.55878472222</v>
      </c>
      <c r="D2050" t="s">
        <v>36</v>
      </c>
      <c r="E2050" t="s">
        <v>105</v>
      </c>
      <c r="F2050" t="s">
        <v>53</v>
      </c>
      <c r="G2050" t="s">
        <v>39</v>
      </c>
      <c r="H2050" t="s">
        <v>54</v>
      </c>
      <c r="I2050" t="s">
        <v>82</v>
      </c>
      <c r="J2050" t="s">
        <v>88</v>
      </c>
      <c r="K2050">
        <v>48</v>
      </c>
      <c r="L2050">
        <v>6.83</v>
      </c>
      <c r="N2050" s="1"/>
      <c r="O2050" t="s">
        <v>57</v>
      </c>
      <c r="P2050">
        <v>5626.59</v>
      </c>
      <c r="Q2050" t="s">
        <v>66</v>
      </c>
      <c r="R2050" t="s">
        <v>114</v>
      </c>
      <c r="S2050" t="s">
        <v>60</v>
      </c>
      <c r="T2050" t="s">
        <v>93</v>
      </c>
      <c r="U2050" t="s">
        <v>49</v>
      </c>
      <c r="V2050" t="s">
        <v>49</v>
      </c>
      <c r="W2050" t="s">
        <v>57</v>
      </c>
      <c r="X2050">
        <f>YEAR(Table1[[#This Row],[BookingDate]])</f>
        <v>2025</v>
      </c>
      <c r="Y2050" t="str">
        <f>TEXT(Table1[[#This Row],[BookingDate]],"mmm")</f>
        <v>May</v>
      </c>
      <c r="Z2050" t="str">
        <f>TEXT(Table1[[#This Row],[BookingDate]],"mmm-yyy")</f>
        <v>May-2025</v>
      </c>
      <c r="AA2050" t="str">
        <f>IF(Table1[[#This Row],[ResolutionHours]]="","Pending",IF(Table1[[#This Row],[ResolutionHours]]&lt;=4,"0-4 Hours",IF(Table1[[#This Row],[ResolutionHours]]&lt;=8,"5-8 Hours",IF(Table1[[#This Row],[ResolutionHours]]&lt;=24,"9-24 Hours",IF(Table1[[#This Row],[ResolutionHours]]&lt;=48,"25-48 Hours","48+ Hours")))))</f>
        <v>Pending</v>
      </c>
      <c r="AB2050" t="str">
        <f>IF(Table1[[#This Row],[ResolutionHours]]="","",Table1[[#This Row],[ResolutionHours]]-Table1[[#This Row],[SLATargetHours]])</f>
        <v/>
      </c>
    </row>
    <row r="2051" spans="1:28" x14ac:dyDescent="0.25">
      <c r="A2051" t="s">
        <v>1921</v>
      </c>
      <c r="B2051" t="s">
        <v>1116</v>
      </c>
      <c r="C2051" s="1">
        <v>45787.704641203702</v>
      </c>
      <c r="D2051" t="s">
        <v>51</v>
      </c>
      <c r="E2051" t="s">
        <v>1124</v>
      </c>
      <c r="F2051" t="s">
        <v>38</v>
      </c>
      <c r="G2051" t="s">
        <v>1118</v>
      </c>
      <c r="H2051" t="s">
        <v>40</v>
      </c>
      <c r="I2051" t="s">
        <v>73</v>
      </c>
      <c r="J2051" t="s">
        <v>160</v>
      </c>
      <c r="K2051">
        <v>24</v>
      </c>
      <c r="L2051">
        <v>1.76</v>
      </c>
      <c r="M2051">
        <v>18.03</v>
      </c>
      <c r="N2051" s="1">
        <v>45788.456071157409</v>
      </c>
      <c r="O2051" t="s">
        <v>43</v>
      </c>
      <c r="P2051">
        <v>18.03</v>
      </c>
      <c r="Q2051" t="s">
        <v>58</v>
      </c>
      <c r="R2051" t="s">
        <v>114</v>
      </c>
      <c r="S2051" t="s">
        <v>46</v>
      </c>
      <c r="T2051" t="s">
        <v>115</v>
      </c>
      <c r="U2051" t="s">
        <v>49</v>
      </c>
      <c r="V2051" t="s">
        <v>49</v>
      </c>
      <c r="W2051" t="s">
        <v>43</v>
      </c>
      <c r="X2051">
        <f>YEAR(Table1[[#This Row],[BookingDate]])</f>
        <v>2025</v>
      </c>
      <c r="Y2051" t="str">
        <f>TEXT(Table1[[#This Row],[BookingDate]],"mmm")</f>
        <v>May</v>
      </c>
      <c r="Z2051" t="str">
        <f>TEXT(Table1[[#This Row],[BookingDate]],"mmm-yyy")</f>
        <v>May-2025</v>
      </c>
      <c r="AA2051" t="str">
        <f>IF(Table1[[#This Row],[ResolutionHours]]="","Pending",IF(Table1[[#This Row],[ResolutionHours]]&lt;=4,"0-4 Hours",IF(Table1[[#This Row],[ResolutionHours]]&lt;=8,"5-8 Hours",IF(Table1[[#This Row],[ResolutionHours]]&lt;=24,"9-24 Hours",IF(Table1[[#This Row],[ResolutionHours]]&lt;=48,"25-48 Hours","48+ Hours")))))</f>
        <v>9-24 Hours</v>
      </c>
      <c r="AB2051">
        <f>IF(Table1[[#This Row],[ResolutionHours]]="","",Table1[[#This Row],[ResolutionHours]]-Table1[[#This Row],[SLATargetHours]])</f>
        <v>-5.9699999999999989</v>
      </c>
    </row>
    <row r="2052" spans="1:28" x14ac:dyDescent="0.25">
      <c r="A2052" t="s">
        <v>2879</v>
      </c>
      <c r="B2052" t="s">
        <v>2126</v>
      </c>
      <c r="C2052" s="1">
        <v>45787.854178240741</v>
      </c>
      <c r="D2052" t="s">
        <v>36</v>
      </c>
      <c r="E2052" t="s">
        <v>2153</v>
      </c>
      <c r="F2052" t="s">
        <v>126</v>
      </c>
      <c r="G2052" t="s">
        <v>2128</v>
      </c>
      <c r="H2052" t="s">
        <v>109</v>
      </c>
      <c r="I2052" t="s">
        <v>64</v>
      </c>
      <c r="J2052" t="s">
        <v>160</v>
      </c>
      <c r="K2052">
        <v>48</v>
      </c>
      <c r="L2052">
        <v>3.01</v>
      </c>
      <c r="M2052">
        <v>7.98</v>
      </c>
      <c r="N2052" s="1">
        <v>45788.186702291663</v>
      </c>
      <c r="O2052" t="s">
        <v>43</v>
      </c>
      <c r="P2052">
        <v>7.98</v>
      </c>
      <c r="Q2052" t="s">
        <v>58</v>
      </c>
      <c r="R2052" t="s">
        <v>45</v>
      </c>
      <c r="S2052" t="s">
        <v>68</v>
      </c>
      <c r="T2052" t="s">
        <v>75</v>
      </c>
      <c r="U2052" t="s">
        <v>49</v>
      </c>
      <c r="V2052" t="s">
        <v>49</v>
      </c>
      <c r="W2052" t="s">
        <v>43</v>
      </c>
      <c r="X2052">
        <f>YEAR(Table1[[#This Row],[BookingDate]])</f>
        <v>2025</v>
      </c>
      <c r="Y2052" t="str">
        <f>TEXT(Table1[[#This Row],[BookingDate]],"mmm")</f>
        <v>May</v>
      </c>
      <c r="Z2052" t="str">
        <f>TEXT(Table1[[#This Row],[BookingDate]],"mmm-yyy")</f>
        <v>May-2025</v>
      </c>
      <c r="AA2052" t="str">
        <f>IF(Table1[[#This Row],[ResolutionHours]]="","Pending",IF(Table1[[#This Row],[ResolutionHours]]&lt;=4,"0-4 Hours",IF(Table1[[#This Row],[ResolutionHours]]&lt;=8,"5-8 Hours",IF(Table1[[#This Row],[ResolutionHours]]&lt;=24,"9-24 Hours",IF(Table1[[#This Row],[ResolutionHours]]&lt;=48,"25-48 Hours","48+ Hours")))))</f>
        <v>5-8 Hours</v>
      </c>
      <c r="AB2052">
        <f>IF(Table1[[#This Row],[ResolutionHours]]="","",Table1[[#This Row],[ResolutionHours]]-Table1[[#This Row],[SLATargetHours]])</f>
        <v>-40.019999999999996</v>
      </c>
    </row>
    <row r="2053" spans="1:28" x14ac:dyDescent="0.25">
      <c r="A2053" t="s">
        <v>2422</v>
      </c>
      <c r="B2053" t="s">
        <v>2126</v>
      </c>
      <c r="C2053" s="1">
        <v>45788.41847222222</v>
      </c>
      <c r="D2053" t="s">
        <v>36</v>
      </c>
      <c r="E2053" t="s">
        <v>2138</v>
      </c>
      <c r="F2053" t="s">
        <v>130</v>
      </c>
      <c r="G2053" t="s">
        <v>2128</v>
      </c>
      <c r="H2053" t="s">
        <v>136</v>
      </c>
      <c r="I2053" t="s">
        <v>73</v>
      </c>
      <c r="J2053" t="s">
        <v>160</v>
      </c>
      <c r="K2053">
        <v>48</v>
      </c>
      <c r="L2053">
        <v>0.89</v>
      </c>
      <c r="N2053" s="1"/>
      <c r="O2053" t="s">
        <v>57</v>
      </c>
      <c r="P2053">
        <v>5605.96</v>
      </c>
      <c r="Q2053" t="s">
        <v>44</v>
      </c>
      <c r="R2053" t="s">
        <v>59</v>
      </c>
      <c r="S2053" t="s">
        <v>96</v>
      </c>
      <c r="T2053" t="s">
        <v>85</v>
      </c>
      <c r="U2053" t="s">
        <v>49</v>
      </c>
      <c r="V2053" t="s">
        <v>49</v>
      </c>
      <c r="W2053" t="s">
        <v>57</v>
      </c>
      <c r="X2053">
        <f>YEAR(Table1[[#This Row],[BookingDate]])</f>
        <v>2025</v>
      </c>
      <c r="Y2053" t="str">
        <f>TEXT(Table1[[#This Row],[BookingDate]],"mmm")</f>
        <v>May</v>
      </c>
      <c r="Z2053" t="str">
        <f>TEXT(Table1[[#This Row],[BookingDate]],"mmm-yyy")</f>
        <v>May-2025</v>
      </c>
      <c r="AA2053" t="str">
        <f>IF(Table1[[#This Row],[ResolutionHours]]="","Pending",IF(Table1[[#This Row],[ResolutionHours]]&lt;=4,"0-4 Hours",IF(Table1[[#This Row],[ResolutionHours]]&lt;=8,"5-8 Hours",IF(Table1[[#This Row],[ResolutionHours]]&lt;=24,"9-24 Hours",IF(Table1[[#This Row],[ResolutionHours]]&lt;=48,"25-48 Hours","48+ Hours")))))</f>
        <v>Pending</v>
      </c>
      <c r="AB2053" t="str">
        <f>IF(Table1[[#This Row],[ResolutionHours]]="","",Table1[[#This Row],[ResolutionHours]]-Table1[[#This Row],[SLATargetHours]])</f>
        <v/>
      </c>
    </row>
    <row r="2054" spans="1:28" x14ac:dyDescent="0.25">
      <c r="A2054" t="s">
        <v>825</v>
      </c>
      <c r="B2054" t="s">
        <v>35</v>
      </c>
      <c r="C2054" s="1">
        <v>45788.550937499997</v>
      </c>
      <c r="D2054" t="s">
        <v>36</v>
      </c>
      <c r="E2054" t="s">
        <v>77</v>
      </c>
      <c r="F2054" t="s">
        <v>90</v>
      </c>
      <c r="G2054" t="s">
        <v>39</v>
      </c>
      <c r="H2054" t="s">
        <v>40</v>
      </c>
      <c r="I2054" t="s">
        <v>41</v>
      </c>
      <c r="J2054" t="s">
        <v>99</v>
      </c>
      <c r="K2054">
        <v>48</v>
      </c>
      <c r="L2054">
        <v>2.91</v>
      </c>
      <c r="M2054">
        <v>43.1</v>
      </c>
      <c r="N2054" s="1">
        <v>45790.346705335651</v>
      </c>
      <c r="O2054" t="s">
        <v>43</v>
      </c>
      <c r="P2054">
        <v>43.1</v>
      </c>
      <c r="Q2054" t="s">
        <v>44</v>
      </c>
      <c r="R2054" t="s">
        <v>67</v>
      </c>
      <c r="S2054" t="s">
        <v>60</v>
      </c>
      <c r="T2054" t="s">
        <v>75</v>
      </c>
      <c r="U2054" t="s">
        <v>49</v>
      </c>
      <c r="V2054" t="s">
        <v>49</v>
      </c>
      <c r="W2054" t="s">
        <v>43</v>
      </c>
      <c r="X2054">
        <f>YEAR(Table1[[#This Row],[BookingDate]])</f>
        <v>2025</v>
      </c>
      <c r="Y2054" t="str">
        <f>TEXT(Table1[[#This Row],[BookingDate]],"mmm")</f>
        <v>May</v>
      </c>
      <c r="Z2054" t="str">
        <f>TEXT(Table1[[#This Row],[BookingDate]],"mmm-yyy")</f>
        <v>May-2025</v>
      </c>
      <c r="AA2054" t="str">
        <f>IF(Table1[[#This Row],[ResolutionHours]]="","Pending",IF(Table1[[#This Row],[ResolutionHours]]&lt;=4,"0-4 Hours",IF(Table1[[#This Row],[ResolutionHours]]&lt;=8,"5-8 Hours",IF(Table1[[#This Row],[ResolutionHours]]&lt;=24,"9-24 Hours",IF(Table1[[#This Row],[ResolutionHours]]&lt;=48,"25-48 Hours","48+ Hours")))))</f>
        <v>25-48 Hours</v>
      </c>
      <c r="AB2054">
        <f>IF(Table1[[#This Row],[ResolutionHours]]="","",Table1[[#This Row],[ResolutionHours]]-Table1[[#This Row],[SLATargetHours]])</f>
        <v>-4.8999999999999986</v>
      </c>
    </row>
    <row r="2055" spans="1:28" x14ac:dyDescent="0.25">
      <c r="A2055" t="s">
        <v>1196</v>
      </c>
      <c r="B2055" t="s">
        <v>1116</v>
      </c>
      <c r="C2055" s="1">
        <v>45788.556122685193</v>
      </c>
      <c r="D2055" t="s">
        <v>87</v>
      </c>
      <c r="E2055" t="s">
        <v>1117</v>
      </c>
      <c r="F2055" t="s">
        <v>90</v>
      </c>
      <c r="G2055" t="s">
        <v>1118</v>
      </c>
      <c r="H2055" t="s">
        <v>40</v>
      </c>
      <c r="I2055" t="s">
        <v>41</v>
      </c>
      <c r="J2055" t="s">
        <v>78</v>
      </c>
      <c r="K2055">
        <v>72</v>
      </c>
      <c r="L2055">
        <v>5.15</v>
      </c>
      <c r="M2055">
        <v>117.15</v>
      </c>
      <c r="N2055" s="1">
        <v>45793.437179594897</v>
      </c>
      <c r="O2055" t="s">
        <v>128</v>
      </c>
      <c r="P2055">
        <v>117.15</v>
      </c>
      <c r="Q2055" t="s">
        <v>58</v>
      </c>
      <c r="R2055" t="s">
        <v>67</v>
      </c>
      <c r="S2055" t="s">
        <v>60</v>
      </c>
      <c r="T2055" t="s">
        <v>85</v>
      </c>
      <c r="U2055" t="s">
        <v>49</v>
      </c>
      <c r="V2055" t="s">
        <v>49</v>
      </c>
      <c r="W2055" t="s">
        <v>128</v>
      </c>
      <c r="X2055">
        <f>YEAR(Table1[[#This Row],[BookingDate]])</f>
        <v>2025</v>
      </c>
      <c r="Y2055" t="str">
        <f>TEXT(Table1[[#This Row],[BookingDate]],"mmm")</f>
        <v>May</v>
      </c>
      <c r="Z2055" t="str">
        <f>TEXT(Table1[[#This Row],[BookingDate]],"mmm-yyy")</f>
        <v>May-2025</v>
      </c>
      <c r="AA2055" t="str">
        <f>IF(Table1[[#This Row],[ResolutionHours]]="","Pending",IF(Table1[[#This Row],[ResolutionHours]]&lt;=4,"0-4 Hours",IF(Table1[[#This Row],[ResolutionHours]]&lt;=8,"5-8 Hours",IF(Table1[[#This Row],[ResolutionHours]]&lt;=24,"9-24 Hours",IF(Table1[[#This Row],[ResolutionHours]]&lt;=48,"25-48 Hours","48+ Hours")))))</f>
        <v>48+ Hours</v>
      </c>
      <c r="AB2055">
        <f>IF(Table1[[#This Row],[ResolutionHours]]="","",Table1[[#This Row],[ResolutionHours]]-Table1[[#This Row],[SLATargetHours]])</f>
        <v>45.150000000000006</v>
      </c>
    </row>
    <row r="2056" spans="1:28" x14ac:dyDescent="0.25">
      <c r="A2056" t="s">
        <v>2481</v>
      </c>
      <c r="B2056" t="s">
        <v>2126</v>
      </c>
      <c r="C2056" s="1">
        <v>45788.619791666657</v>
      </c>
      <c r="D2056" t="s">
        <v>36</v>
      </c>
      <c r="E2056" t="s">
        <v>2153</v>
      </c>
      <c r="F2056" t="s">
        <v>130</v>
      </c>
      <c r="G2056" t="s">
        <v>2128</v>
      </c>
      <c r="H2056" t="s">
        <v>40</v>
      </c>
      <c r="I2056" t="s">
        <v>55</v>
      </c>
      <c r="J2056" t="s">
        <v>113</v>
      </c>
      <c r="K2056">
        <v>48</v>
      </c>
      <c r="L2056">
        <v>8.83</v>
      </c>
      <c r="M2056">
        <v>23.64</v>
      </c>
      <c r="N2056" s="1">
        <v>45789.604939456018</v>
      </c>
      <c r="O2056" t="s">
        <v>43</v>
      </c>
      <c r="P2056">
        <v>23.64</v>
      </c>
      <c r="Q2056" t="s">
        <v>66</v>
      </c>
      <c r="R2056" t="s">
        <v>114</v>
      </c>
      <c r="S2056" t="s">
        <v>68</v>
      </c>
      <c r="T2056" t="s">
        <v>121</v>
      </c>
      <c r="U2056" t="s">
        <v>49</v>
      </c>
      <c r="V2056" t="s">
        <v>49</v>
      </c>
      <c r="W2056" t="s">
        <v>43</v>
      </c>
      <c r="X2056">
        <f>YEAR(Table1[[#This Row],[BookingDate]])</f>
        <v>2025</v>
      </c>
      <c r="Y2056" t="str">
        <f>TEXT(Table1[[#This Row],[BookingDate]],"mmm")</f>
        <v>May</v>
      </c>
      <c r="Z2056" t="str">
        <f>TEXT(Table1[[#This Row],[BookingDate]],"mmm-yyy")</f>
        <v>May-2025</v>
      </c>
      <c r="AA2056" t="str">
        <f>IF(Table1[[#This Row],[ResolutionHours]]="","Pending",IF(Table1[[#This Row],[ResolutionHours]]&lt;=4,"0-4 Hours",IF(Table1[[#This Row],[ResolutionHours]]&lt;=8,"5-8 Hours",IF(Table1[[#This Row],[ResolutionHours]]&lt;=24,"9-24 Hours",IF(Table1[[#This Row],[ResolutionHours]]&lt;=48,"25-48 Hours","48+ Hours")))))</f>
        <v>9-24 Hours</v>
      </c>
      <c r="AB2056">
        <f>IF(Table1[[#This Row],[ResolutionHours]]="","",Table1[[#This Row],[ResolutionHours]]-Table1[[#This Row],[SLATargetHours]])</f>
        <v>-24.36</v>
      </c>
    </row>
    <row r="2057" spans="1:28" x14ac:dyDescent="0.25">
      <c r="A2057" t="s">
        <v>2140</v>
      </c>
      <c r="B2057" t="s">
        <v>2126</v>
      </c>
      <c r="C2057" s="1">
        <v>45789.072222222218</v>
      </c>
      <c r="D2057" t="s">
        <v>104</v>
      </c>
      <c r="E2057" t="s">
        <v>2134</v>
      </c>
      <c r="F2057" t="s">
        <v>72</v>
      </c>
      <c r="G2057" t="s">
        <v>2128</v>
      </c>
      <c r="H2057" t="s">
        <v>40</v>
      </c>
      <c r="I2057" t="s">
        <v>55</v>
      </c>
      <c r="J2057" t="s">
        <v>42</v>
      </c>
      <c r="K2057">
        <v>8</v>
      </c>
      <c r="L2057">
        <v>1.07</v>
      </c>
      <c r="M2057">
        <v>6.79</v>
      </c>
      <c r="N2057" s="1">
        <v>45789.355226261578</v>
      </c>
      <c r="O2057" t="s">
        <v>43</v>
      </c>
      <c r="P2057">
        <v>6.79</v>
      </c>
      <c r="Q2057" t="s">
        <v>58</v>
      </c>
      <c r="R2057" t="s">
        <v>67</v>
      </c>
      <c r="S2057" t="s">
        <v>96</v>
      </c>
      <c r="T2057" t="s">
        <v>75</v>
      </c>
      <c r="U2057" t="s">
        <v>49</v>
      </c>
      <c r="V2057" t="s">
        <v>49</v>
      </c>
      <c r="W2057" t="s">
        <v>43</v>
      </c>
      <c r="X2057">
        <f>YEAR(Table1[[#This Row],[BookingDate]])</f>
        <v>2025</v>
      </c>
      <c r="Y2057" t="str">
        <f>TEXT(Table1[[#This Row],[BookingDate]],"mmm")</f>
        <v>May</v>
      </c>
      <c r="Z2057" t="str">
        <f>TEXT(Table1[[#This Row],[BookingDate]],"mmm-yyy")</f>
        <v>May-2025</v>
      </c>
      <c r="AA2057" t="str">
        <f>IF(Table1[[#This Row],[ResolutionHours]]="","Pending",IF(Table1[[#This Row],[ResolutionHours]]&lt;=4,"0-4 Hours",IF(Table1[[#This Row],[ResolutionHours]]&lt;=8,"5-8 Hours",IF(Table1[[#This Row],[ResolutionHours]]&lt;=24,"9-24 Hours",IF(Table1[[#This Row],[ResolutionHours]]&lt;=48,"25-48 Hours","48+ Hours")))))</f>
        <v>5-8 Hours</v>
      </c>
      <c r="AB2057">
        <f>IF(Table1[[#This Row],[ResolutionHours]]="","",Table1[[#This Row],[ResolutionHours]]-Table1[[#This Row],[SLATargetHours]])</f>
        <v>-1.21</v>
      </c>
    </row>
    <row r="2058" spans="1:28" x14ac:dyDescent="0.25">
      <c r="A2058" t="s">
        <v>2832</v>
      </c>
      <c r="B2058" t="s">
        <v>2126</v>
      </c>
      <c r="C2058" s="1">
        <v>45789.525127314817</v>
      </c>
      <c r="D2058" t="s">
        <v>87</v>
      </c>
      <c r="E2058" t="s">
        <v>2127</v>
      </c>
      <c r="F2058" t="s">
        <v>72</v>
      </c>
      <c r="G2058" t="s">
        <v>2128</v>
      </c>
      <c r="H2058" t="s">
        <v>136</v>
      </c>
      <c r="I2058" t="s">
        <v>55</v>
      </c>
      <c r="J2058" t="s">
        <v>157</v>
      </c>
      <c r="K2058">
        <v>72</v>
      </c>
      <c r="L2058">
        <v>2.1</v>
      </c>
      <c r="N2058" s="1"/>
      <c r="O2058" t="s">
        <v>57</v>
      </c>
      <c r="P2058">
        <v>5579.4</v>
      </c>
      <c r="Q2058" t="s">
        <v>44</v>
      </c>
      <c r="R2058" t="s">
        <v>92</v>
      </c>
      <c r="S2058" t="s">
        <v>96</v>
      </c>
      <c r="T2058" t="s">
        <v>61</v>
      </c>
      <c r="U2058" t="s">
        <v>49</v>
      </c>
      <c r="V2058" t="s">
        <v>49</v>
      </c>
      <c r="W2058" t="s">
        <v>57</v>
      </c>
      <c r="X2058">
        <f>YEAR(Table1[[#This Row],[BookingDate]])</f>
        <v>2025</v>
      </c>
      <c r="Y2058" t="str">
        <f>TEXT(Table1[[#This Row],[BookingDate]],"mmm")</f>
        <v>May</v>
      </c>
      <c r="Z2058" t="str">
        <f>TEXT(Table1[[#This Row],[BookingDate]],"mmm-yyy")</f>
        <v>May-2025</v>
      </c>
      <c r="AA2058" t="str">
        <f>IF(Table1[[#This Row],[ResolutionHours]]="","Pending",IF(Table1[[#This Row],[ResolutionHours]]&lt;=4,"0-4 Hours",IF(Table1[[#This Row],[ResolutionHours]]&lt;=8,"5-8 Hours",IF(Table1[[#This Row],[ResolutionHours]]&lt;=24,"9-24 Hours",IF(Table1[[#This Row],[ResolutionHours]]&lt;=48,"25-48 Hours","48+ Hours")))))</f>
        <v>Pending</v>
      </c>
      <c r="AB2058" t="str">
        <f>IF(Table1[[#This Row],[ResolutionHours]]="","",Table1[[#This Row],[ResolutionHours]]-Table1[[#This Row],[SLATargetHours]])</f>
        <v/>
      </c>
    </row>
    <row r="2059" spans="1:28" x14ac:dyDescent="0.25">
      <c r="A2059" t="s">
        <v>664</v>
      </c>
      <c r="B2059" t="s">
        <v>35</v>
      </c>
      <c r="C2059" s="1">
        <v>45789.602303240739</v>
      </c>
      <c r="D2059" t="s">
        <v>51</v>
      </c>
      <c r="E2059" t="s">
        <v>81</v>
      </c>
      <c r="F2059" t="s">
        <v>130</v>
      </c>
      <c r="G2059" t="s">
        <v>39</v>
      </c>
      <c r="H2059" t="s">
        <v>40</v>
      </c>
      <c r="I2059" t="s">
        <v>55</v>
      </c>
      <c r="J2059" t="s">
        <v>99</v>
      </c>
      <c r="K2059">
        <v>24</v>
      </c>
      <c r="L2059">
        <v>1.85</v>
      </c>
      <c r="M2059">
        <v>36.24</v>
      </c>
      <c r="N2059" s="1">
        <v>45791.112138368058</v>
      </c>
      <c r="O2059" t="s">
        <v>128</v>
      </c>
      <c r="P2059">
        <v>36.24</v>
      </c>
      <c r="Q2059" t="s">
        <v>58</v>
      </c>
      <c r="R2059" t="s">
        <v>59</v>
      </c>
      <c r="S2059" t="s">
        <v>60</v>
      </c>
      <c r="T2059" t="s">
        <v>61</v>
      </c>
      <c r="U2059" t="s">
        <v>49</v>
      </c>
      <c r="V2059" t="s">
        <v>49</v>
      </c>
      <c r="W2059" t="s">
        <v>128</v>
      </c>
      <c r="X2059">
        <f>YEAR(Table1[[#This Row],[BookingDate]])</f>
        <v>2025</v>
      </c>
      <c r="Y2059" t="str">
        <f>TEXT(Table1[[#This Row],[BookingDate]],"mmm")</f>
        <v>May</v>
      </c>
      <c r="Z2059" t="str">
        <f>TEXT(Table1[[#This Row],[BookingDate]],"mmm-yyy")</f>
        <v>May-2025</v>
      </c>
      <c r="AA2059" t="str">
        <f>IF(Table1[[#This Row],[ResolutionHours]]="","Pending",IF(Table1[[#This Row],[ResolutionHours]]&lt;=4,"0-4 Hours",IF(Table1[[#This Row],[ResolutionHours]]&lt;=8,"5-8 Hours",IF(Table1[[#This Row],[ResolutionHours]]&lt;=24,"9-24 Hours",IF(Table1[[#This Row],[ResolutionHours]]&lt;=48,"25-48 Hours","48+ Hours")))))</f>
        <v>25-48 Hours</v>
      </c>
      <c r="AB2059">
        <f>IF(Table1[[#This Row],[ResolutionHours]]="","",Table1[[#This Row],[ResolutionHours]]-Table1[[#This Row],[SLATargetHours]])</f>
        <v>12.240000000000002</v>
      </c>
    </row>
    <row r="2060" spans="1:28" x14ac:dyDescent="0.25">
      <c r="A2060" t="s">
        <v>941</v>
      </c>
      <c r="B2060" t="s">
        <v>35</v>
      </c>
      <c r="C2060" s="1">
        <v>45789.612222222233</v>
      </c>
      <c r="D2060" t="s">
        <v>51</v>
      </c>
      <c r="E2060" t="s">
        <v>81</v>
      </c>
      <c r="F2060" t="s">
        <v>72</v>
      </c>
      <c r="G2060" t="s">
        <v>39</v>
      </c>
      <c r="H2060" t="s">
        <v>54</v>
      </c>
      <c r="I2060" t="s">
        <v>64</v>
      </c>
      <c r="J2060" t="s">
        <v>134</v>
      </c>
      <c r="K2060">
        <v>24</v>
      </c>
      <c r="L2060">
        <v>0.76</v>
      </c>
      <c r="N2060" s="1"/>
      <c r="O2060" t="s">
        <v>57</v>
      </c>
      <c r="P2060">
        <v>5577.31</v>
      </c>
      <c r="Q2060" t="s">
        <v>58</v>
      </c>
      <c r="R2060" t="s">
        <v>45</v>
      </c>
      <c r="S2060" t="s">
        <v>68</v>
      </c>
      <c r="T2060" t="s">
        <v>47</v>
      </c>
      <c r="U2060" t="s">
        <v>49</v>
      </c>
      <c r="V2060" t="s">
        <v>48</v>
      </c>
      <c r="W2060" t="s">
        <v>57</v>
      </c>
      <c r="X2060">
        <f>YEAR(Table1[[#This Row],[BookingDate]])</f>
        <v>2025</v>
      </c>
      <c r="Y2060" t="str">
        <f>TEXT(Table1[[#This Row],[BookingDate]],"mmm")</f>
        <v>May</v>
      </c>
      <c r="Z2060" t="str">
        <f>TEXT(Table1[[#This Row],[BookingDate]],"mmm-yyy")</f>
        <v>May-2025</v>
      </c>
      <c r="AA2060" t="str">
        <f>IF(Table1[[#This Row],[ResolutionHours]]="","Pending",IF(Table1[[#This Row],[ResolutionHours]]&lt;=4,"0-4 Hours",IF(Table1[[#This Row],[ResolutionHours]]&lt;=8,"5-8 Hours",IF(Table1[[#This Row],[ResolutionHours]]&lt;=24,"9-24 Hours",IF(Table1[[#This Row],[ResolutionHours]]&lt;=48,"25-48 Hours","48+ Hours")))))</f>
        <v>Pending</v>
      </c>
      <c r="AB2060" t="str">
        <f>IF(Table1[[#This Row],[ResolutionHours]]="","",Table1[[#This Row],[ResolutionHours]]-Table1[[#This Row],[SLATargetHours]])</f>
        <v/>
      </c>
    </row>
    <row r="2061" spans="1:28" x14ac:dyDescent="0.25">
      <c r="A2061" t="s">
        <v>1790</v>
      </c>
      <c r="B2061" t="s">
        <v>1116</v>
      </c>
      <c r="C2061" s="1">
        <v>45790.02616898148</v>
      </c>
      <c r="D2061" t="s">
        <v>51</v>
      </c>
      <c r="E2061" t="s">
        <v>1120</v>
      </c>
      <c r="F2061" t="s">
        <v>130</v>
      </c>
      <c r="G2061" t="s">
        <v>1118</v>
      </c>
      <c r="H2061" t="s">
        <v>54</v>
      </c>
      <c r="I2061" t="s">
        <v>41</v>
      </c>
      <c r="J2061" t="s">
        <v>88</v>
      </c>
      <c r="K2061">
        <v>24</v>
      </c>
      <c r="L2061">
        <v>0.15</v>
      </c>
      <c r="N2061" s="1"/>
      <c r="O2061" t="s">
        <v>57</v>
      </c>
      <c r="P2061">
        <v>5567.37</v>
      </c>
      <c r="Q2061" t="s">
        <v>44</v>
      </c>
      <c r="R2061" t="s">
        <v>92</v>
      </c>
      <c r="S2061" t="s">
        <v>60</v>
      </c>
      <c r="T2061" t="s">
        <v>100</v>
      </c>
      <c r="U2061" t="s">
        <v>49</v>
      </c>
      <c r="V2061" t="s">
        <v>49</v>
      </c>
      <c r="W2061" t="s">
        <v>57</v>
      </c>
      <c r="X2061">
        <f>YEAR(Table1[[#This Row],[BookingDate]])</f>
        <v>2025</v>
      </c>
      <c r="Y2061" t="str">
        <f>TEXT(Table1[[#This Row],[BookingDate]],"mmm")</f>
        <v>May</v>
      </c>
      <c r="Z2061" t="str">
        <f>TEXT(Table1[[#This Row],[BookingDate]],"mmm-yyy")</f>
        <v>May-2025</v>
      </c>
      <c r="AA2061" t="str">
        <f>IF(Table1[[#This Row],[ResolutionHours]]="","Pending",IF(Table1[[#This Row],[ResolutionHours]]&lt;=4,"0-4 Hours",IF(Table1[[#This Row],[ResolutionHours]]&lt;=8,"5-8 Hours",IF(Table1[[#This Row],[ResolutionHours]]&lt;=24,"9-24 Hours",IF(Table1[[#This Row],[ResolutionHours]]&lt;=48,"25-48 Hours","48+ Hours")))))</f>
        <v>Pending</v>
      </c>
      <c r="AB2061" t="str">
        <f>IF(Table1[[#This Row],[ResolutionHours]]="","",Table1[[#This Row],[ResolutionHours]]-Table1[[#This Row],[SLATargetHours]])</f>
        <v/>
      </c>
    </row>
    <row r="2062" spans="1:28" x14ac:dyDescent="0.25">
      <c r="A2062" t="s">
        <v>2347</v>
      </c>
      <c r="B2062" t="s">
        <v>2126</v>
      </c>
      <c r="C2062" s="1">
        <v>45790.091400462959</v>
      </c>
      <c r="D2062" t="s">
        <v>36</v>
      </c>
      <c r="E2062" t="s">
        <v>2127</v>
      </c>
      <c r="F2062" t="s">
        <v>95</v>
      </c>
      <c r="G2062" t="s">
        <v>2128</v>
      </c>
      <c r="H2062" t="s">
        <v>40</v>
      </c>
      <c r="I2062" t="s">
        <v>55</v>
      </c>
      <c r="J2062" t="s">
        <v>113</v>
      </c>
      <c r="K2062">
        <v>48</v>
      </c>
      <c r="L2062">
        <v>6.5</v>
      </c>
      <c r="M2062">
        <v>24.63</v>
      </c>
      <c r="N2062" s="1">
        <v>45791.117733622683</v>
      </c>
      <c r="O2062" t="s">
        <v>43</v>
      </c>
      <c r="P2062">
        <v>24.63</v>
      </c>
      <c r="Q2062" t="s">
        <v>66</v>
      </c>
      <c r="R2062" t="s">
        <v>67</v>
      </c>
      <c r="S2062" t="s">
        <v>68</v>
      </c>
      <c r="T2062" t="s">
        <v>93</v>
      </c>
      <c r="U2062" t="s">
        <v>48</v>
      </c>
      <c r="V2062" t="s">
        <v>48</v>
      </c>
      <c r="W2062" t="s">
        <v>43</v>
      </c>
      <c r="X2062">
        <f>YEAR(Table1[[#This Row],[BookingDate]])</f>
        <v>2025</v>
      </c>
      <c r="Y2062" t="str">
        <f>TEXT(Table1[[#This Row],[BookingDate]],"mmm")</f>
        <v>May</v>
      </c>
      <c r="Z2062" t="str">
        <f>TEXT(Table1[[#This Row],[BookingDate]],"mmm-yyy")</f>
        <v>May-2025</v>
      </c>
      <c r="AA2062" t="str">
        <f>IF(Table1[[#This Row],[ResolutionHours]]="","Pending",IF(Table1[[#This Row],[ResolutionHours]]&lt;=4,"0-4 Hours",IF(Table1[[#This Row],[ResolutionHours]]&lt;=8,"5-8 Hours",IF(Table1[[#This Row],[ResolutionHours]]&lt;=24,"9-24 Hours",IF(Table1[[#This Row],[ResolutionHours]]&lt;=48,"25-48 Hours","48+ Hours")))))</f>
        <v>25-48 Hours</v>
      </c>
      <c r="AB2062">
        <f>IF(Table1[[#This Row],[ResolutionHours]]="","",Table1[[#This Row],[ResolutionHours]]-Table1[[#This Row],[SLATargetHours]])</f>
        <v>-23.37</v>
      </c>
    </row>
    <row r="2063" spans="1:28" x14ac:dyDescent="0.25">
      <c r="A2063" t="s">
        <v>212</v>
      </c>
      <c r="B2063" t="s">
        <v>35</v>
      </c>
      <c r="C2063" s="1">
        <v>45790.90420138889</v>
      </c>
      <c r="D2063" t="s">
        <v>36</v>
      </c>
      <c r="E2063" t="s">
        <v>123</v>
      </c>
      <c r="F2063" t="s">
        <v>53</v>
      </c>
      <c r="G2063" t="s">
        <v>39</v>
      </c>
      <c r="H2063" t="s">
        <v>40</v>
      </c>
      <c r="I2063" t="s">
        <v>41</v>
      </c>
      <c r="J2063" t="s">
        <v>91</v>
      </c>
      <c r="K2063">
        <v>48</v>
      </c>
      <c r="L2063">
        <v>3.86</v>
      </c>
      <c r="M2063">
        <v>110.77</v>
      </c>
      <c r="N2063" s="1">
        <v>45795.519729652777</v>
      </c>
      <c r="O2063" t="s">
        <v>128</v>
      </c>
      <c r="P2063">
        <v>110.77</v>
      </c>
      <c r="Q2063" t="s">
        <v>44</v>
      </c>
      <c r="R2063" t="s">
        <v>114</v>
      </c>
      <c r="S2063" t="s">
        <v>60</v>
      </c>
      <c r="T2063" t="s">
        <v>115</v>
      </c>
      <c r="U2063" t="s">
        <v>49</v>
      </c>
      <c r="V2063" t="s">
        <v>49</v>
      </c>
      <c r="W2063" t="s">
        <v>128</v>
      </c>
      <c r="X2063">
        <f>YEAR(Table1[[#This Row],[BookingDate]])</f>
        <v>2025</v>
      </c>
      <c r="Y2063" t="str">
        <f>TEXT(Table1[[#This Row],[BookingDate]],"mmm")</f>
        <v>May</v>
      </c>
      <c r="Z2063" t="str">
        <f>TEXT(Table1[[#This Row],[BookingDate]],"mmm-yyy")</f>
        <v>May-2025</v>
      </c>
      <c r="AA2063" t="str">
        <f>IF(Table1[[#This Row],[ResolutionHours]]="","Pending",IF(Table1[[#This Row],[ResolutionHours]]&lt;=4,"0-4 Hours",IF(Table1[[#This Row],[ResolutionHours]]&lt;=8,"5-8 Hours",IF(Table1[[#This Row],[ResolutionHours]]&lt;=24,"9-24 Hours",IF(Table1[[#This Row],[ResolutionHours]]&lt;=48,"25-48 Hours","48+ Hours")))))</f>
        <v>48+ Hours</v>
      </c>
      <c r="AB2063">
        <f>IF(Table1[[#This Row],[ResolutionHours]]="","",Table1[[#This Row],[ResolutionHours]]-Table1[[#This Row],[SLATargetHours]])</f>
        <v>62.769999999999996</v>
      </c>
    </row>
    <row r="2064" spans="1:28" x14ac:dyDescent="0.25">
      <c r="A2064" t="s">
        <v>2971</v>
      </c>
      <c r="B2064" t="s">
        <v>2126</v>
      </c>
      <c r="C2064" s="1">
        <v>45791.205266203702</v>
      </c>
      <c r="D2064" t="s">
        <v>87</v>
      </c>
      <c r="E2064" t="s">
        <v>2134</v>
      </c>
      <c r="F2064" t="s">
        <v>126</v>
      </c>
      <c r="G2064" t="s">
        <v>2128</v>
      </c>
      <c r="H2064" t="s">
        <v>109</v>
      </c>
      <c r="I2064" t="s">
        <v>41</v>
      </c>
      <c r="J2064" t="s">
        <v>165</v>
      </c>
      <c r="K2064">
        <v>72</v>
      </c>
      <c r="L2064">
        <v>4.82</v>
      </c>
      <c r="M2064">
        <v>114.24</v>
      </c>
      <c r="N2064" s="1">
        <v>45795.965150613432</v>
      </c>
      <c r="O2064" t="s">
        <v>128</v>
      </c>
      <c r="P2064">
        <v>114.24</v>
      </c>
      <c r="Q2064" t="s">
        <v>44</v>
      </c>
      <c r="R2064" t="s">
        <v>67</v>
      </c>
      <c r="S2064" t="s">
        <v>79</v>
      </c>
      <c r="T2064" t="s">
        <v>69</v>
      </c>
      <c r="U2064" t="s">
        <v>49</v>
      </c>
      <c r="V2064" t="s">
        <v>49</v>
      </c>
      <c r="W2064" t="s">
        <v>128</v>
      </c>
      <c r="X2064">
        <f>YEAR(Table1[[#This Row],[BookingDate]])</f>
        <v>2025</v>
      </c>
      <c r="Y2064" t="str">
        <f>TEXT(Table1[[#This Row],[BookingDate]],"mmm")</f>
        <v>May</v>
      </c>
      <c r="Z2064" t="str">
        <f>TEXT(Table1[[#This Row],[BookingDate]],"mmm-yyy")</f>
        <v>May-2025</v>
      </c>
      <c r="AA2064" t="str">
        <f>IF(Table1[[#This Row],[ResolutionHours]]="","Pending",IF(Table1[[#This Row],[ResolutionHours]]&lt;=4,"0-4 Hours",IF(Table1[[#This Row],[ResolutionHours]]&lt;=8,"5-8 Hours",IF(Table1[[#This Row],[ResolutionHours]]&lt;=24,"9-24 Hours",IF(Table1[[#This Row],[ResolutionHours]]&lt;=48,"25-48 Hours","48+ Hours")))))</f>
        <v>48+ Hours</v>
      </c>
      <c r="AB2064">
        <f>IF(Table1[[#This Row],[ResolutionHours]]="","",Table1[[#This Row],[ResolutionHours]]-Table1[[#This Row],[SLATargetHours]])</f>
        <v>42.239999999999995</v>
      </c>
    </row>
    <row r="2065" spans="1:28" x14ac:dyDescent="0.25">
      <c r="A2065" t="s">
        <v>174</v>
      </c>
      <c r="B2065" t="s">
        <v>35</v>
      </c>
      <c r="C2065" s="1">
        <v>45791.30877314815</v>
      </c>
      <c r="D2065" t="s">
        <v>36</v>
      </c>
      <c r="E2065" t="s">
        <v>102</v>
      </c>
      <c r="F2065" t="s">
        <v>126</v>
      </c>
      <c r="G2065" t="s">
        <v>39</v>
      </c>
      <c r="H2065" t="s">
        <v>40</v>
      </c>
      <c r="I2065" t="s">
        <v>64</v>
      </c>
      <c r="J2065" t="s">
        <v>165</v>
      </c>
      <c r="K2065">
        <v>48</v>
      </c>
      <c r="L2065">
        <v>14.56</v>
      </c>
      <c r="M2065">
        <v>29.04</v>
      </c>
      <c r="N2065" s="1">
        <v>45792.518613576387</v>
      </c>
      <c r="O2065" t="s">
        <v>43</v>
      </c>
      <c r="P2065">
        <v>29.04</v>
      </c>
      <c r="Q2065" t="s">
        <v>66</v>
      </c>
      <c r="R2065" t="s">
        <v>67</v>
      </c>
      <c r="S2065" t="s">
        <v>68</v>
      </c>
      <c r="T2065" t="s">
        <v>97</v>
      </c>
      <c r="U2065" t="s">
        <v>49</v>
      </c>
      <c r="V2065" t="s">
        <v>49</v>
      </c>
      <c r="W2065" t="s">
        <v>43</v>
      </c>
      <c r="X2065">
        <f>YEAR(Table1[[#This Row],[BookingDate]])</f>
        <v>2025</v>
      </c>
      <c r="Y2065" t="str">
        <f>TEXT(Table1[[#This Row],[BookingDate]],"mmm")</f>
        <v>May</v>
      </c>
      <c r="Z2065" t="str">
        <f>TEXT(Table1[[#This Row],[BookingDate]],"mmm-yyy")</f>
        <v>May-2025</v>
      </c>
      <c r="AA2065" t="str">
        <f>IF(Table1[[#This Row],[ResolutionHours]]="","Pending",IF(Table1[[#This Row],[ResolutionHours]]&lt;=4,"0-4 Hours",IF(Table1[[#This Row],[ResolutionHours]]&lt;=8,"5-8 Hours",IF(Table1[[#This Row],[ResolutionHours]]&lt;=24,"9-24 Hours",IF(Table1[[#This Row],[ResolutionHours]]&lt;=48,"25-48 Hours","48+ Hours")))))</f>
        <v>25-48 Hours</v>
      </c>
      <c r="AB2065">
        <f>IF(Table1[[#This Row],[ResolutionHours]]="","",Table1[[#This Row],[ResolutionHours]]-Table1[[#This Row],[SLATargetHours]])</f>
        <v>-18.96</v>
      </c>
    </row>
    <row r="2066" spans="1:28" x14ac:dyDescent="0.25">
      <c r="A2066" t="s">
        <v>3015</v>
      </c>
      <c r="B2066" t="s">
        <v>2126</v>
      </c>
      <c r="C2066" s="1">
        <v>45791.76190972222</v>
      </c>
      <c r="D2066" t="s">
        <v>36</v>
      </c>
      <c r="E2066" t="s">
        <v>2153</v>
      </c>
      <c r="F2066" t="s">
        <v>95</v>
      </c>
      <c r="G2066" t="s">
        <v>2128</v>
      </c>
      <c r="H2066" t="s">
        <v>54</v>
      </c>
      <c r="I2066" t="s">
        <v>73</v>
      </c>
      <c r="J2066" t="s">
        <v>42</v>
      </c>
      <c r="K2066">
        <v>48</v>
      </c>
      <c r="L2066">
        <v>15.01</v>
      </c>
      <c r="N2066" s="1"/>
      <c r="O2066" t="s">
        <v>57</v>
      </c>
      <c r="P2066">
        <v>5525.71</v>
      </c>
      <c r="Q2066" t="s">
        <v>58</v>
      </c>
      <c r="R2066" t="s">
        <v>67</v>
      </c>
      <c r="S2066" t="s">
        <v>60</v>
      </c>
      <c r="T2066" t="s">
        <v>93</v>
      </c>
      <c r="U2066" t="s">
        <v>49</v>
      </c>
      <c r="V2066" t="s">
        <v>49</v>
      </c>
      <c r="W2066" t="s">
        <v>57</v>
      </c>
      <c r="X2066">
        <f>YEAR(Table1[[#This Row],[BookingDate]])</f>
        <v>2025</v>
      </c>
      <c r="Y2066" t="str">
        <f>TEXT(Table1[[#This Row],[BookingDate]],"mmm")</f>
        <v>May</v>
      </c>
      <c r="Z2066" t="str">
        <f>TEXT(Table1[[#This Row],[BookingDate]],"mmm-yyy")</f>
        <v>May-2025</v>
      </c>
      <c r="AA2066" t="str">
        <f>IF(Table1[[#This Row],[ResolutionHours]]="","Pending",IF(Table1[[#This Row],[ResolutionHours]]&lt;=4,"0-4 Hours",IF(Table1[[#This Row],[ResolutionHours]]&lt;=8,"5-8 Hours",IF(Table1[[#This Row],[ResolutionHours]]&lt;=24,"9-24 Hours",IF(Table1[[#This Row],[ResolutionHours]]&lt;=48,"25-48 Hours","48+ Hours")))))</f>
        <v>Pending</v>
      </c>
      <c r="AB2066" t="str">
        <f>IF(Table1[[#This Row],[ResolutionHours]]="","",Table1[[#This Row],[ResolutionHours]]-Table1[[#This Row],[SLATargetHours]])</f>
        <v/>
      </c>
    </row>
    <row r="2067" spans="1:28" x14ac:dyDescent="0.25">
      <c r="A2067" t="s">
        <v>305</v>
      </c>
      <c r="B2067" t="s">
        <v>35</v>
      </c>
      <c r="C2067" s="1">
        <v>45791.785173611112</v>
      </c>
      <c r="D2067" t="s">
        <v>51</v>
      </c>
      <c r="E2067" t="s">
        <v>102</v>
      </c>
      <c r="F2067" t="s">
        <v>95</v>
      </c>
      <c r="G2067" t="s">
        <v>39</v>
      </c>
      <c r="H2067" t="s">
        <v>136</v>
      </c>
      <c r="I2067" t="s">
        <v>73</v>
      </c>
      <c r="J2067" t="s">
        <v>91</v>
      </c>
      <c r="K2067">
        <v>24</v>
      </c>
      <c r="L2067">
        <v>0.81</v>
      </c>
      <c r="N2067" s="1"/>
      <c r="O2067" t="s">
        <v>57</v>
      </c>
      <c r="P2067">
        <v>5525.16</v>
      </c>
      <c r="Q2067" t="s">
        <v>66</v>
      </c>
      <c r="R2067" t="s">
        <v>114</v>
      </c>
      <c r="S2067" t="s">
        <v>68</v>
      </c>
      <c r="T2067" t="s">
        <v>97</v>
      </c>
      <c r="U2067" t="s">
        <v>49</v>
      </c>
      <c r="V2067" t="s">
        <v>49</v>
      </c>
      <c r="W2067" t="s">
        <v>57</v>
      </c>
      <c r="X2067">
        <f>YEAR(Table1[[#This Row],[BookingDate]])</f>
        <v>2025</v>
      </c>
      <c r="Y2067" t="str">
        <f>TEXT(Table1[[#This Row],[BookingDate]],"mmm")</f>
        <v>May</v>
      </c>
      <c r="Z2067" t="str">
        <f>TEXT(Table1[[#This Row],[BookingDate]],"mmm-yyy")</f>
        <v>May-2025</v>
      </c>
      <c r="AA2067" t="str">
        <f>IF(Table1[[#This Row],[ResolutionHours]]="","Pending",IF(Table1[[#This Row],[ResolutionHours]]&lt;=4,"0-4 Hours",IF(Table1[[#This Row],[ResolutionHours]]&lt;=8,"5-8 Hours",IF(Table1[[#This Row],[ResolutionHours]]&lt;=24,"9-24 Hours",IF(Table1[[#This Row],[ResolutionHours]]&lt;=48,"25-48 Hours","48+ Hours")))))</f>
        <v>Pending</v>
      </c>
      <c r="AB2067" t="str">
        <f>IF(Table1[[#This Row],[ResolutionHours]]="","",Table1[[#This Row],[ResolutionHours]]-Table1[[#This Row],[SLATargetHours]])</f>
        <v/>
      </c>
    </row>
    <row r="2068" spans="1:28" x14ac:dyDescent="0.25">
      <c r="A2068" t="s">
        <v>1276</v>
      </c>
      <c r="B2068" t="s">
        <v>1116</v>
      </c>
      <c r="C2068" s="1">
        <v>45791.840138888889</v>
      </c>
      <c r="D2068" t="s">
        <v>36</v>
      </c>
      <c r="E2068" t="s">
        <v>1140</v>
      </c>
      <c r="F2068" t="s">
        <v>130</v>
      </c>
      <c r="G2068" t="s">
        <v>1118</v>
      </c>
      <c r="H2068" t="s">
        <v>40</v>
      </c>
      <c r="I2068" t="s">
        <v>41</v>
      </c>
      <c r="J2068" t="s">
        <v>83</v>
      </c>
      <c r="K2068">
        <v>48</v>
      </c>
      <c r="L2068">
        <v>4.3899999999999997</v>
      </c>
      <c r="M2068">
        <v>26.15</v>
      </c>
      <c r="N2068" s="1">
        <v>45792.929632141197</v>
      </c>
      <c r="O2068" t="s">
        <v>43</v>
      </c>
      <c r="P2068">
        <v>26.15</v>
      </c>
      <c r="Q2068" t="s">
        <v>66</v>
      </c>
      <c r="R2068" t="s">
        <v>45</v>
      </c>
      <c r="S2068" t="s">
        <v>68</v>
      </c>
      <c r="T2068" t="s">
        <v>85</v>
      </c>
      <c r="U2068" t="s">
        <v>49</v>
      </c>
      <c r="V2068" t="s">
        <v>49</v>
      </c>
      <c r="W2068" t="s">
        <v>43</v>
      </c>
      <c r="X2068">
        <f>YEAR(Table1[[#This Row],[BookingDate]])</f>
        <v>2025</v>
      </c>
      <c r="Y2068" t="str">
        <f>TEXT(Table1[[#This Row],[BookingDate]],"mmm")</f>
        <v>May</v>
      </c>
      <c r="Z2068" t="str">
        <f>TEXT(Table1[[#This Row],[BookingDate]],"mmm-yyy")</f>
        <v>May-2025</v>
      </c>
      <c r="AA2068" t="str">
        <f>IF(Table1[[#This Row],[ResolutionHours]]="","Pending",IF(Table1[[#This Row],[ResolutionHours]]&lt;=4,"0-4 Hours",IF(Table1[[#This Row],[ResolutionHours]]&lt;=8,"5-8 Hours",IF(Table1[[#This Row],[ResolutionHours]]&lt;=24,"9-24 Hours",IF(Table1[[#This Row],[ResolutionHours]]&lt;=48,"25-48 Hours","48+ Hours")))))</f>
        <v>25-48 Hours</v>
      </c>
      <c r="AB2068">
        <f>IF(Table1[[#This Row],[ResolutionHours]]="","",Table1[[#This Row],[ResolutionHours]]-Table1[[#This Row],[SLATargetHours]])</f>
        <v>-21.85</v>
      </c>
    </row>
    <row r="2069" spans="1:28" x14ac:dyDescent="0.25">
      <c r="A2069" t="s">
        <v>2813</v>
      </c>
      <c r="B2069" t="s">
        <v>2126</v>
      </c>
      <c r="C2069" s="1">
        <v>45791.885925925933</v>
      </c>
      <c r="D2069" t="s">
        <v>36</v>
      </c>
      <c r="E2069" t="s">
        <v>2130</v>
      </c>
      <c r="F2069" t="s">
        <v>126</v>
      </c>
      <c r="G2069" t="s">
        <v>2128</v>
      </c>
      <c r="H2069" t="s">
        <v>63</v>
      </c>
      <c r="I2069" t="s">
        <v>64</v>
      </c>
      <c r="J2069" t="s">
        <v>160</v>
      </c>
      <c r="K2069">
        <v>48</v>
      </c>
      <c r="L2069">
        <v>4.49</v>
      </c>
      <c r="N2069" s="1"/>
      <c r="O2069" t="s">
        <v>57</v>
      </c>
      <c r="P2069">
        <v>5522.74</v>
      </c>
      <c r="Q2069" t="s">
        <v>58</v>
      </c>
      <c r="R2069" t="s">
        <v>114</v>
      </c>
      <c r="S2069" t="s">
        <v>96</v>
      </c>
      <c r="T2069" t="s">
        <v>69</v>
      </c>
      <c r="U2069" t="s">
        <v>49</v>
      </c>
      <c r="V2069" t="s">
        <v>49</v>
      </c>
      <c r="W2069" t="s">
        <v>57</v>
      </c>
      <c r="X2069">
        <f>YEAR(Table1[[#This Row],[BookingDate]])</f>
        <v>2025</v>
      </c>
      <c r="Y2069" t="str">
        <f>TEXT(Table1[[#This Row],[BookingDate]],"mmm")</f>
        <v>May</v>
      </c>
      <c r="Z2069" t="str">
        <f>TEXT(Table1[[#This Row],[BookingDate]],"mmm-yyy")</f>
        <v>May-2025</v>
      </c>
      <c r="AA2069" t="str">
        <f>IF(Table1[[#This Row],[ResolutionHours]]="","Pending",IF(Table1[[#This Row],[ResolutionHours]]&lt;=4,"0-4 Hours",IF(Table1[[#This Row],[ResolutionHours]]&lt;=8,"5-8 Hours",IF(Table1[[#This Row],[ResolutionHours]]&lt;=24,"9-24 Hours",IF(Table1[[#This Row],[ResolutionHours]]&lt;=48,"25-48 Hours","48+ Hours")))))</f>
        <v>Pending</v>
      </c>
      <c r="AB2069" t="str">
        <f>IF(Table1[[#This Row],[ResolutionHours]]="","",Table1[[#This Row],[ResolutionHours]]-Table1[[#This Row],[SLATargetHours]])</f>
        <v/>
      </c>
    </row>
    <row r="2070" spans="1:28" x14ac:dyDescent="0.25">
      <c r="A2070" t="s">
        <v>2105</v>
      </c>
      <c r="B2070" t="s">
        <v>1116</v>
      </c>
      <c r="C2070" s="1">
        <v>45791.95385416667</v>
      </c>
      <c r="D2070" t="s">
        <v>36</v>
      </c>
      <c r="E2070" t="s">
        <v>1124</v>
      </c>
      <c r="F2070" t="s">
        <v>126</v>
      </c>
      <c r="G2070" t="s">
        <v>1118</v>
      </c>
      <c r="H2070" t="s">
        <v>136</v>
      </c>
      <c r="I2070" t="s">
        <v>82</v>
      </c>
      <c r="J2070" t="s">
        <v>88</v>
      </c>
      <c r="K2070">
        <v>48</v>
      </c>
      <c r="L2070">
        <v>3.55</v>
      </c>
      <c r="N2070" s="1"/>
      <c r="O2070" t="s">
        <v>57</v>
      </c>
      <c r="P2070">
        <v>5521.11</v>
      </c>
      <c r="Q2070" t="s">
        <v>58</v>
      </c>
      <c r="R2070" t="s">
        <v>92</v>
      </c>
      <c r="S2070" t="s">
        <v>96</v>
      </c>
      <c r="T2070" t="s">
        <v>85</v>
      </c>
      <c r="U2070" t="s">
        <v>49</v>
      </c>
      <c r="V2070" t="s">
        <v>49</v>
      </c>
      <c r="W2070" t="s">
        <v>57</v>
      </c>
      <c r="X2070">
        <f>YEAR(Table1[[#This Row],[BookingDate]])</f>
        <v>2025</v>
      </c>
      <c r="Y2070" t="str">
        <f>TEXT(Table1[[#This Row],[BookingDate]],"mmm")</f>
        <v>May</v>
      </c>
      <c r="Z2070" t="str">
        <f>TEXT(Table1[[#This Row],[BookingDate]],"mmm-yyy")</f>
        <v>May-2025</v>
      </c>
      <c r="AA2070" t="str">
        <f>IF(Table1[[#This Row],[ResolutionHours]]="","Pending",IF(Table1[[#This Row],[ResolutionHours]]&lt;=4,"0-4 Hours",IF(Table1[[#This Row],[ResolutionHours]]&lt;=8,"5-8 Hours",IF(Table1[[#This Row],[ResolutionHours]]&lt;=24,"9-24 Hours",IF(Table1[[#This Row],[ResolutionHours]]&lt;=48,"25-48 Hours","48+ Hours")))))</f>
        <v>Pending</v>
      </c>
      <c r="AB2070" t="str">
        <f>IF(Table1[[#This Row],[ResolutionHours]]="","",Table1[[#This Row],[ResolutionHours]]-Table1[[#This Row],[SLATargetHours]])</f>
        <v/>
      </c>
    </row>
    <row r="2071" spans="1:28" x14ac:dyDescent="0.25">
      <c r="A2071" t="s">
        <v>2661</v>
      </c>
      <c r="B2071" t="s">
        <v>2126</v>
      </c>
      <c r="C2071" s="1">
        <v>45792.151296296302</v>
      </c>
      <c r="D2071" t="s">
        <v>36</v>
      </c>
      <c r="E2071" t="s">
        <v>2138</v>
      </c>
      <c r="F2071" t="s">
        <v>53</v>
      </c>
      <c r="G2071" t="s">
        <v>2128</v>
      </c>
      <c r="H2071" t="s">
        <v>109</v>
      </c>
      <c r="I2071" t="s">
        <v>46</v>
      </c>
      <c r="J2071" t="s">
        <v>110</v>
      </c>
      <c r="K2071">
        <v>48</v>
      </c>
      <c r="L2071">
        <v>3.68</v>
      </c>
      <c r="M2071">
        <v>14.59</v>
      </c>
      <c r="N2071" s="1">
        <v>45792.759115555556</v>
      </c>
      <c r="O2071" t="s">
        <v>43</v>
      </c>
      <c r="P2071">
        <v>14.59</v>
      </c>
      <c r="Q2071" t="s">
        <v>66</v>
      </c>
      <c r="R2071" t="s">
        <v>114</v>
      </c>
      <c r="S2071" t="s">
        <v>60</v>
      </c>
      <c r="T2071" t="s">
        <v>47</v>
      </c>
      <c r="U2071" t="s">
        <v>49</v>
      </c>
      <c r="V2071" t="s">
        <v>49</v>
      </c>
      <c r="W2071" t="s">
        <v>43</v>
      </c>
      <c r="X2071">
        <f>YEAR(Table1[[#This Row],[BookingDate]])</f>
        <v>2025</v>
      </c>
      <c r="Y2071" t="str">
        <f>TEXT(Table1[[#This Row],[BookingDate]],"mmm")</f>
        <v>May</v>
      </c>
      <c r="Z2071" t="str">
        <f>TEXT(Table1[[#This Row],[BookingDate]],"mmm-yyy")</f>
        <v>May-2025</v>
      </c>
      <c r="AA2071" t="str">
        <f>IF(Table1[[#This Row],[ResolutionHours]]="","Pending",IF(Table1[[#This Row],[ResolutionHours]]&lt;=4,"0-4 Hours",IF(Table1[[#This Row],[ResolutionHours]]&lt;=8,"5-8 Hours",IF(Table1[[#This Row],[ResolutionHours]]&lt;=24,"9-24 Hours",IF(Table1[[#This Row],[ResolutionHours]]&lt;=48,"25-48 Hours","48+ Hours")))))</f>
        <v>9-24 Hours</v>
      </c>
      <c r="AB2071">
        <f>IF(Table1[[#This Row],[ResolutionHours]]="","",Table1[[#This Row],[ResolutionHours]]-Table1[[#This Row],[SLATargetHours]])</f>
        <v>-33.409999999999997</v>
      </c>
    </row>
    <row r="2072" spans="1:28" x14ac:dyDescent="0.25">
      <c r="A2072" t="s">
        <v>927</v>
      </c>
      <c r="B2072" t="s">
        <v>35</v>
      </c>
      <c r="C2072" s="1">
        <v>45792.366319444453</v>
      </c>
      <c r="D2072" t="s">
        <v>104</v>
      </c>
      <c r="E2072" t="s">
        <v>52</v>
      </c>
      <c r="F2072" t="s">
        <v>53</v>
      </c>
      <c r="G2072" t="s">
        <v>39</v>
      </c>
      <c r="H2072" t="s">
        <v>54</v>
      </c>
      <c r="I2072" t="s">
        <v>46</v>
      </c>
      <c r="J2072" t="s">
        <v>134</v>
      </c>
      <c r="K2072">
        <v>8</v>
      </c>
      <c r="L2072">
        <v>0.57999999999999996</v>
      </c>
      <c r="N2072" s="1"/>
      <c r="O2072" t="s">
        <v>57</v>
      </c>
      <c r="P2072">
        <v>5511.21</v>
      </c>
      <c r="Q2072" t="s">
        <v>58</v>
      </c>
      <c r="R2072" t="s">
        <v>45</v>
      </c>
      <c r="S2072" t="s">
        <v>96</v>
      </c>
      <c r="T2072" t="s">
        <v>61</v>
      </c>
      <c r="U2072" t="s">
        <v>49</v>
      </c>
      <c r="V2072" t="s">
        <v>49</v>
      </c>
      <c r="W2072" t="s">
        <v>57</v>
      </c>
      <c r="X2072">
        <f>YEAR(Table1[[#This Row],[BookingDate]])</f>
        <v>2025</v>
      </c>
      <c r="Y2072" t="str">
        <f>TEXT(Table1[[#This Row],[BookingDate]],"mmm")</f>
        <v>May</v>
      </c>
      <c r="Z2072" t="str">
        <f>TEXT(Table1[[#This Row],[BookingDate]],"mmm-yyy")</f>
        <v>May-2025</v>
      </c>
      <c r="AA2072" t="str">
        <f>IF(Table1[[#This Row],[ResolutionHours]]="","Pending",IF(Table1[[#This Row],[ResolutionHours]]&lt;=4,"0-4 Hours",IF(Table1[[#This Row],[ResolutionHours]]&lt;=8,"5-8 Hours",IF(Table1[[#This Row],[ResolutionHours]]&lt;=24,"9-24 Hours",IF(Table1[[#This Row],[ResolutionHours]]&lt;=48,"25-48 Hours","48+ Hours")))))</f>
        <v>Pending</v>
      </c>
      <c r="AB2072" t="str">
        <f>IF(Table1[[#This Row],[ResolutionHours]]="","",Table1[[#This Row],[ResolutionHours]]-Table1[[#This Row],[SLATargetHours]])</f>
        <v/>
      </c>
    </row>
    <row r="2073" spans="1:28" x14ac:dyDescent="0.25">
      <c r="A2073" t="s">
        <v>2595</v>
      </c>
      <c r="B2073" t="s">
        <v>2126</v>
      </c>
      <c r="C2073" s="1">
        <v>45792.424108796287</v>
      </c>
      <c r="D2073" t="s">
        <v>87</v>
      </c>
      <c r="E2073" t="s">
        <v>2153</v>
      </c>
      <c r="F2073" t="s">
        <v>38</v>
      </c>
      <c r="G2073" t="s">
        <v>2128</v>
      </c>
      <c r="H2073" t="s">
        <v>63</v>
      </c>
      <c r="I2073" t="s">
        <v>64</v>
      </c>
      <c r="J2073" t="s">
        <v>74</v>
      </c>
      <c r="K2073">
        <v>72</v>
      </c>
      <c r="L2073">
        <v>1.31</v>
      </c>
      <c r="N2073" s="1"/>
      <c r="O2073" t="s">
        <v>57</v>
      </c>
      <c r="P2073">
        <v>5509.82</v>
      </c>
      <c r="Q2073" t="s">
        <v>66</v>
      </c>
      <c r="R2073" t="s">
        <v>59</v>
      </c>
      <c r="S2073" t="s">
        <v>46</v>
      </c>
      <c r="T2073" t="s">
        <v>100</v>
      </c>
      <c r="U2073" t="s">
        <v>49</v>
      </c>
      <c r="V2073" t="s">
        <v>49</v>
      </c>
      <c r="W2073" t="s">
        <v>57</v>
      </c>
      <c r="X2073">
        <f>YEAR(Table1[[#This Row],[BookingDate]])</f>
        <v>2025</v>
      </c>
      <c r="Y2073" t="str">
        <f>TEXT(Table1[[#This Row],[BookingDate]],"mmm")</f>
        <v>May</v>
      </c>
      <c r="Z2073" t="str">
        <f>TEXT(Table1[[#This Row],[BookingDate]],"mmm-yyy")</f>
        <v>May-2025</v>
      </c>
      <c r="AA2073" t="str">
        <f>IF(Table1[[#This Row],[ResolutionHours]]="","Pending",IF(Table1[[#This Row],[ResolutionHours]]&lt;=4,"0-4 Hours",IF(Table1[[#This Row],[ResolutionHours]]&lt;=8,"5-8 Hours",IF(Table1[[#This Row],[ResolutionHours]]&lt;=24,"9-24 Hours",IF(Table1[[#This Row],[ResolutionHours]]&lt;=48,"25-48 Hours","48+ Hours")))))</f>
        <v>Pending</v>
      </c>
      <c r="AB2073" t="str">
        <f>IF(Table1[[#This Row],[ResolutionHours]]="","",Table1[[#This Row],[ResolutionHours]]-Table1[[#This Row],[SLATargetHours]])</f>
        <v/>
      </c>
    </row>
    <row r="2074" spans="1:28" x14ac:dyDescent="0.25">
      <c r="A2074" t="s">
        <v>3111</v>
      </c>
      <c r="B2074" t="s">
        <v>2126</v>
      </c>
      <c r="C2074" s="1">
        <v>45792.706331018519</v>
      </c>
      <c r="D2074" t="s">
        <v>36</v>
      </c>
      <c r="E2074" t="s">
        <v>2130</v>
      </c>
      <c r="F2074" t="s">
        <v>72</v>
      </c>
      <c r="G2074" t="s">
        <v>2128</v>
      </c>
      <c r="H2074" t="s">
        <v>136</v>
      </c>
      <c r="I2074" t="s">
        <v>64</v>
      </c>
      <c r="J2074" t="s">
        <v>120</v>
      </c>
      <c r="K2074">
        <v>48</v>
      </c>
      <c r="L2074">
        <v>6</v>
      </c>
      <c r="N2074" s="1"/>
      <c r="O2074" t="s">
        <v>57</v>
      </c>
      <c r="P2074">
        <v>5503.05</v>
      </c>
      <c r="Q2074" t="s">
        <v>66</v>
      </c>
      <c r="R2074" t="s">
        <v>45</v>
      </c>
      <c r="S2074" t="s">
        <v>46</v>
      </c>
      <c r="T2074" t="s">
        <v>93</v>
      </c>
      <c r="U2074" t="s">
        <v>49</v>
      </c>
      <c r="V2074" t="s">
        <v>48</v>
      </c>
      <c r="W2074" t="s">
        <v>57</v>
      </c>
      <c r="X2074">
        <f>YEAR(Table1[[#This Row],[BookingDate]])</f>
        <v>2025</v>
      </c>
      <c r="Y2074" t="str">
        <f>TEXT(Table1[[#This Row],[BookingDate]],"mmm")</f>
        <v>May</v>
      </c>
      <c r="Z2074" t="str">
        <f>TEXT(Table1[[#This Row],[BookingDate]],"mmm-yyy")</f>
        <v>May-2025</v>
      </c>
      <c r="AA2074" t="str">
        <f>IF(Table1[[#This Row],[ResolutionHours]]="","Pending",IF(Table1[[#This Row],[ResolutionHours]]&lt;=4,"0-4 Hours",IF(Table1[[#This Row],[ResolutionHours]]&lt;=8,"5-8 Hours",IF(Table1[[#This Row],[ResolutionHours]]&lt;=24,"9-24 Hours",IF(Table1[[#This Row],[ResolutionHours]]&lt;=48,"25-48 Hours","48+ Hours")))))</f>
        <v>Pending</v>
      </c>
      <c r="AB2074" t="str">
        <f>IF(Table1[[#This Row],[ResolutionHours]]="","",Table1[[#This Row],[ResolutionHours]]-Table1[[#This Row],[SLATargetHours]])</f>
        <v/>
      </c>
    </row>
    <row r="2075" spans="1:28" x14ac:dyDescent="0.25">
      <c r="A2075" t="s">
        <v>750</v>
      </c>
      <c r="B2075" t="s">
        <v>35</v>
      </c>
      <c r="C2075" s="1">
        <v>45793.278368055559</v>
      </c>
      <c r="D2075" t="s">
        <v>87</v>
      </c>
      <c r="E2075" t="s">
        <v>77</v>
      </c>
      <c r="F2075" t="s">
        <v>126</v>
      </c>
      <c r="G2075" t="s">
        <v>39</v>
      </c>
      <c r="H2075" t="s">
        <v>40</v>
      </c>
      <c r="I2075" t="s">
        <v>82</v>
      </c>
      <c r="J2075" t="s">
        <v>165</v>
      </c>
      <c r="K2075">
        <v>72</v>
      </c>
      <c r="L2075">
        <v>4.66</v>
      </c>
      <c r="M2075">
        <v>35</v>
      </c>
      <c r="N2075" s="1">
        <v>45794.736752951387</v>
      </c>
      <c r="O2075" t="s">
        <v>43</v>
      </c>
      <c r="P2075">
        <v>35</v>
      </c>
      <c r="Q2075" t="s">
        <v>44</v>
      </c>
      <c r="R2075" t="s">
        <v>67</v>
      </c>
      <c r="S2075" t="s">
        <v>79</v>
      </c>
      <c r="T2075" t="s">
        <v>121</v>
      </c>
      <c r="U2075" t="s">
        <v>49</v>
      </c>
      <c r="V2075" t="s">
        <v>49</v>
      </c>
      <c r="W2075" t="s">
        <v>43</v>
      </c>
      <c r="X2075">
        <f>YEAR(Table1[[#This Row],[BookingDate]])</f>
        <v>2025</v>
      </c>
      <c r="Y2075" t="str">
        <f>TEXT(Table1[[#This Row],[BookingDate]],"mmm")</f>
        <v>May</v>
      </c>
      <c r="Z2075" t="str">
        <f>TEXT(Table1[[#This Row],[BookingDate]],"mmm-yyy")</f>
        <v>May-2025</v>
      </c>
      <c r="AA2075" t="str">
        <f>IF(Table1[[#This Row],[ResolutionHours]]="","Pending",IF(Table1[[#This Row],[ResolutionHours]]&lt;=4,"0-4 Hours",IF(Table1[[#This Row],[ResolutionHours]]&lt;=8,"5-8 Hours",IF(Table1[[#This Row],[ResolutionHours]]&lt;=24,"9-24 Hours",IF(Table1[[#This Row],[ResolutionHours]]&lt;=48,"25-48 Hours","48+ Hours")))))</f>
        <v>25-48 Hours</v>
      </c>
      <c r="AB2075">
        <f>IF(Table1[[#This Row],[ResolutionHours]]="","",Table1[[#This Row],[ResolutionHours]]-Table1[[#This Row],[SLATargetHours]])</f>
        <v>-37</v>
      </c>
    </row>
    <row r="2076" spans="1:28" x14ac:dyDescent="0.25">
      <c r="A2076" t="s">
        <v>902</v>
      </c>
      <c r="B2076" t="s">
        <v>35</v>
      </c>
      <c r="C2076" s="1">
        <v>45793.536423611113</v>
      </c>
      <c r="D2076" t="s">
        <v>108</v>
      </c>
      <c r="E2076" t="s">
        <v>102</v>
      </c>
      <c r="F2076" t="s">
        <v>90</v>
      </c>
      <c r="G2076" t="s">
        <v>39</v>
      </c>
      <c r="H2076" t="s">
        <v>40</v>
      </c>
      <c r="I2076" t="s">
        <v>41</v>
      </c>
      <c r="J2076" t="s">
        <v>88</v>
      </c>
      <c r="K2076">
        <v>4</v>
      </c>
      <c r="L2076">
        <v>0.35</v>
      </c>
      <c r="M2076">
        <v>9.61</v>
      </c>
      <c r="N2076" s="1">
        <v>45793.936733993047</v>
      </c>
      <c r="O2076" t="s">
        <v>128</v>
      </c>
      <c r="P2076">
        <v>9.61</v>
      </c>
      <c r="Q2076" t="s">
        <v>111</v>
      </c>
      <c r="R2076" t="s">
        <v>67</v>
      </c>
      <c r="S2076" t="s">
        <v>60</v>
      </c>
      <c r="T2076" t="s">
        <v>61</v>
      </c>
      <c r="U2076" t="s">
        <v>49</v>
      </c>
      <c r="V2076" t="s">
        <v>48</v>
      </c>
      <c r="W2076" t="s">
        <v>128</v>
      </c>
      <c r="X2076">
        <f>YEAR(Table1[[#This Row],[BookingDate]])</f>
        <v>2025</v>
      </c>
      <c r="Y2076" t="str">
        <f>TEXT(Table1[[#This Row],[BookingDate]],"mmm")</f>
        <v>May</v>
      </c>
      <c r="Z2076" t="str">
        <f>TEXT(Table1[[#This Row],[BookingDate]],"mmm-yyy")</f>
        <v>May-2025</v>
      </c>
      <c r="AA2076" t="str">
        <f>IF(Table1[[#This Row],[ResolutionHours]]="","Pending",IF(Table1[[#This Row],[ResolutionHours]]&lt;=4,"0-4 Hours",IF(Table1[[#This Row],[ResolutionHours]]&lt;=8,"5-8 Hours",IF(Table1[[#This Row],[ResolutionHours]]&lt;=24,"9-24 Hours",IF(Table1[[#This Row],[ResolutionHours]]&lt;=48,"25-48 Hours","48+ Hours")))))</f>
        <v>9-24 Hours</v>
      </c>
      <c r="AB2076">
        <f>IF(Table1[[#This Row],[ResolutionHours]]="","",Table1[[#This Row],[ResolutionHours]]-Table1[[#This Row],[SLATargetHours]])</f>
        <v>5.6099999999999994</v>
      </c>
    </row>
    <row r="2077" spans="1:28" x14ac:dyDescent="0.25">
      <c r="A2077" t="s">
        <v>729</v>
      </c>
      <c r="B2077" t="s">
        <v>35</v>
      </c>
      <c r="C2077" s="1">
        <v>45793.586956018517</v>
      </c>
      <c r="D2077" t="s">
        <v>104</v>
      </c>
      <c r="E2077" t="s">
        <v>81</v>
      </c>
      <c r="F2077" t="s">
        <v>95</v>
      </c>
      <c r="G2077" t="s">
        <v>39</v>
      </c>
      <c r="H2077" t="s">
        <v>63</v>
      </c>
      <c r="I2077" t="s">
        <v>64</v>
      </c>
      <c r="J2077" t="s">
        <v>78</v>
      </c>
      <c r="K2077">
        <v>8</v>
      </c>
      <c r="L2077">
        <v>0.67</v>
      </c>
      <c r="N2077" s="1"/>
      <c r="O2077" t="s">
        <v>57</v>
      </c>
      <c r="P2077">
        <v>5481.91</v>
      </c>
      <c r="Q2077" t="s">
        <v>58</v>
      </c>
      <c r="R2077" t="s">
        <v>45</v>
      </c>
      <c r="S2077" t="s">
        <v>68</v>
      </c>
      <c r="T2077" t="s">
        <v>75</v>
      </c>
      <c r="U2077" t="s">
        <v>49</v>
      </c>
      <c r="V2077" t="s">
        <v>49</v>
      </c>
      <c r="W2077" t="s">
        <v>57</v>
      </c>
      <c r="X2077">
        <f>YEAR(Table1[[#This Row],[BookingDate]])</f>
        <v>2025</v>
      </c>
      <c r="Y2077" t="str">
        <f>TEXT(Table1[[#This Row],[BookingDate]],"mmm")</f>
        <v>May</v>
      </c>
      <c r="Z2077" t="str">
        <f>TEXT(Table1[[#This Row],[BookingDate]],"mmm-yyy")</f>
        <v>May-2025</v>
      </c>
      <c r="AA2077" t="str">
        <f>IF(Table1[[#This Row],[ResolutionHours]]="","Pending",IF(Table1[[#This Row],[ResolutionHours]]&lt;=4,"0-4 Hours",IF(Table1[[#This Row],[ResolutionHours]]&lt;=8,"5-8 Hours",IF(Table1[[#This Row],[ResolutionHours]]&lt;=24,"9-24 Hours",IF(Table1[[#This Row],[ResolutionHours]]&lt;=48,"25-48 Hours","48+ Hours")))))</f>
        <v>Pending</v>
      </c>
      <c r="AB2077" t="str">
        <f>IF(Table1[[#This Row],[ResolutionHours]]="","",Table1[[#This Row],[ResolutionHours]]-Table1[[#This Row],[SLATargetHours]])</f>
        <v/>
      </c>
    </row>
    <row r="2078" spans="1:28" x14ac:dyDescent="0.25">
      <c r="A2078" t="s">
        <v>189</v>
      </c>
      <c r="B2078" t="s">
        <v>35</v>
      </c>
      <c r="C2078" s="1">
        <v>45793.815555555557</v>
      </c>
      <c r="D2078" t="s">
        <v>108</v>
      </c>
      <c r="E2078" t="s">
        <v>71</v>
      </c>
      <c r="F2078" t="s">
        <v>72</v>
      </c>
      <c r="G2078" t="s">
        <v>39</v>
      </c>
      <c r="H2078" t="s">
        <v>40</v>
      </c>
      <c r="I2078" t="s">
        <v>55</v>
      </c>
      <c r="J2078" t="s">
        <v>118</v>
      </c>
      <c r="K2078">
        <v>4</v>
      </c>
      <c r="L2078">
        <v>0.1</v>
      </c>
      <c r="M2078">
        <v>2.56</v>
      </c>
      <c r="N2078" s="1">
        <v>45793.922301493047</v>
      </c>
      <c r="O2078" t="s">
        <v>43</v>
      </c>
      <c r="P2078">
        <v>2.56</v>
      </c>
      <c r="Q2078" t="s">
        <v>111</v>
      </c>
      <c r="R2078" t="s">
        <v>92</v>
      </c>
      <c r="S2078" t="s">
        <v>68</v>
      </c>
      <c r="T2078" t="s">
        <v>61</v>
      </c>
      <c r="U2078" t="s">
        <v>49</v>
      </c>
      <c r="V2078" t="s">
        <v>48</v>
      </c>
      <c r="W2078" t="s">
        <v>43</v>
      </c>
      <c r="X2078">
        <f>YEAR(Table1[[#This Row],[BookingDate]])</f>
        <v>2025</v>
      </c>
      <c r="Y2078" t="str">
        <f>TEXT(Table1[[#This Row],[BookingDate]],"mmm")</f>
        <v>May</v>
      </c>
      <c r="Z2078" t="str">
        <f>TEXT(Table1[[#This Row],[BookingDate]],"mmm-yyy")</f>
        <v>May-2025</v>
      </c>
      <c r="AA2078" t="str">
        <f>IF(Table1[[#This Row],[ResolutionHours]]="","Pending",IF(Table1[[#This Row],[ResolutionHours]]&lt;=4,"0-4 Hours",IF(Table1[[#This Row],[ResolutionHours]]&lt;=8,"5-8 Hours",IF(Table1[[#This Row],[ResolutionHours]]&lt;=24,"9-24 Hours",IF(Table1[[#This Row],[ResolutionHours]]&lt;=48,"25-48 Hours","48+ Hours")))))</f>
        <v>0-4 Hours</v>
      </c>
      <c r="AB2078">
        <f>IF(Table1[[#This Row],[ResolutionHours]]="","",Table1[[#This Row],[ResolutionHours]]-Table1[[#This Row],[SLATargetHours]])</f>
        <v>-1.44</v>
      </c>
    </row>
    <row r="2079" spans="1:28" x14ac:dyDescent="0.25">
      <c r="A2079" t="s">
        <v>1818</v>
      </c>
      <c r="B2079" t="s">
        <v>1116</v>
      </c>
      <c r="C2079" s="1">
        <v>45794.559594907398</v>
      </c>
      <c r="D2079" t="s">
        <v>36</v>
      </c>
      <c r="E2079" t="s">
        <v>1126</v>
      </c>
      <c r="F2079" t="s">
        <v>126</v>
      </c>
      <c r="G2079" t="s">
        <v>1118</v>
      </c>
      <c r="H2079" t="s">
        <v>109</v>
      </c>
      <c r="I2079" t="s">
        <v>41</v>
      </c>
      <c r="J2079" t="s">
        <v>83</v>
      </c>
      <c r="K2079">
        <v>48</v>
      </c>
      <c r="L2079">
        <v>3.6</v>
      </c>
      <c r="M2079">
        <v>33.99</v>
      </c>
      <c r="N2079" s="1">
        <v>45795.975977407397</v>
      </c>
      <c r="O2079" t="s">
        <v>43</v>
      </c>
      <c r="P2079">
        <v>33.99</v>
      </c>
      <c r="Q2079" t="s">
        <v>58</v>
      </c>
      <c r="R2079" t="s">
        <v>92</v>
      </c>
      <c r="S2079" t="s">
        <v>96</v>
      </c>
      <c r="T2079" t="s">
        <v>47</v>
      </c>
      <c r="U2079" t="s">
        <v>49</v>
      </c>
      <c r="V2079" t="s">
        <v>49</v>
      </c>
      <c r="W2079" t="s">
        <v>43</v>
      </c>
      <c r="X2079">
        <f>YEAR(Table1[[#This Row],[BookingDate]])</f>
        <v>2025</v>
      </c>
      <c r="Y2079" t="str">
        <f>TEXT(Table1[[#This Row],[BookingDate]],"mmm")</f>
        <v>May</v>
      </c>
      <c r="Z2079" t="str">
        <f>TEXT(Table1[[#This Row],[BookingDate]],"mmm-yyy")</f>
        <v>May-2025</v>
      </c>
      <c r="AA2079" t="str">
        <f>IF(Table1[[#This Row],[ResolutionHours]]="","Pending",IF(Table1[[#This Row],[ResolutionHours]]&lt;=4,"0-4 Hours",IF(Table1[[#This Row],[ResolutionHours]]&lt;=8,"5-8 Hours",IF(Table1[[#This Row],[ResolutionHours]]&lt;=24,"9-24 Hours",IF(Table1[[#This Row],[ResolutionHours]]&lt;=48,"25-48 Hours","48+ Hours")))))</f>
        <v>25-48 Hours</v>
      </c>
      <c r="AB2079">
        <f>IF(Table1[[#This Row],[ResolutionHours]]="","",Table1[[#This Row],[ResolutionHours]]-Table1[[#This Row],[SLATargetHours]])</f>
        <v>-14.009999999999998</v>
      </c>
    </row>
    <row r="2080" spans="1:28" x14ac:dyDescent="0.25">
      <c r="A2080" t="s">
        <v>2215</v>
      </c>
      <c r="B2080" t="s">
        <v>2126</v>
      </c>
      <c r="C2080" s="1">
        <v>45795.182025462957</v>
      </c>
      <c r="D2080" t="s">
        <v>51</v>
      </c>
      <c r="E2080" t="s">
        <v>2136</v>
      </c>
      <c r="F2080" t="s">
        <v>95</v>
      </c>
      <c r="G2080" t="s">
        <v>2128</v>
      </c>
      <c r="H2080" t="s">
        <v>136</v>
      </c>
      <c r="I2080" t="s">
        <v>82</v>
      </c>
      <c r="J2080" t="s">
        <v>91</v>
      </c>
      <c r="K2080">
        <v>24</v>
      </c>
      <c r="L2080">
        <v>0.87</v>
      </c>
      <c r="N2080" s="1"/>
      <c r="O2080" t="s">
        <v>57</v>
      </c>
      <c r="P2080">
        <v>5443.63</v>
      </c>
      <c r="Q2080" t="s">
        <v>66</v>
      </c>
      <c r="R2080" t="s">
        <v>59</v>
      </c>
      <c r="S2080" t="s">
        <v>96</v>
      </c>
      <c r="T2080" t="s">
        <v>47</v>
      </c>
      <c r="U2080" t="s">
        <v>49</v>
      </c>
      <c r="V2080" t="s">
        <v>49</v>
      </c>
      <c r="W2080" t="s">
        <v>57</v>
      </c>
      <c r="X2080">
        <f>YEAR(Table1[[#This Row],[BookingDate]])</f>
        <v>2025</v>
      </c>
      <c r="Y2080" t="str">
        <f>TEXT(Table1[[#This Row],[BookingDate]],"mmm")</f>
        <v>May</v>
      </c>
      <c r="Z2080" t="str">
        <f>TEXT(Table1[[#This Row],[BookingDate]],"mmm-yyy")</f>
        <v>May-2025</v>
      </c>
      <c r="AA2080" t="str">
        <f>IF(Table1[[#This Row],[ResolutionHours]]="","Pending",IF(Table1[[#This Row],[ResolutionHours]]&lt;=4,"0-4 Hours",IF(Table1[[#This Row],[ResolutionHours]]&lt;=8,"5-8 Hours",IF(Table1[[#This Row],[ResolutionHours]]&lt;=24,"9-24 Hours",IF(Table1[[#This Row],[ResolutionHours]]&lt;=48,"25-48 Hours","48+ Hours")))))</f>
        <v>Pending</v>
      </c>
      <c r="AB2080" t="str">
        <f>IF(Table1[[#This Row],[ResolutionHours]]="","",Table1[[#This Row],[ResolutionHours]]-Table1[[#This Row],[SLATargetHours]])</f>
        <v/>
      </c>
    </row>
    <row r="2081" spans="1:28" x14ac:dyDescent="0.25">
      <c r="A2081" t="s">
        <v>2622</v>
      </c>
      <c r="B2081" t="s">
        <v>2126</v>
      </c>
      <c r="C2081" s="1">
        <v>45795.548819444448</v>
      </c>
      <c r="D2081" t="s">
        <v>36</v>
      </c>
      <c r="E2081" t="s">
        <v>2130</v>
      </c>
      <c r="F2081" t="s">
        <v>95</v>
      </c>
      <c r="G2081" t="s">
        <v>2128</v>
      </c>
      <c r="H2081" t="s">
        <v>54</v>
      </c>
      <c r="I2081" t="s">
        <v>46</v>
      </c>
      <c r="J2081" t="s">
        <v>74</v>
      </c>
      <c r="K2081">
        <v>48</v>
      </c>
      <c r="L2081">
        <v>5.76</v>
      </c>
      <c r="N2081" s="1"/>
      <c r="O2081" t="s">
        <v>57</v>
      </c>
      <c r="P2081">
        <v>5434.83</v>
      </c>
      <c r="Q2081" t="s">
        <v>58</v>
      </c>
      <c r="R2081" t="s">
        <v>59</v>
      </c>
      <c r="S2081" t="s">
        <v>96</v>
      </c>
      <c r="T2081" t="s">
        <v>61</v>
      </c>
      <c r="U2081" t="s">
        <v>49</v>
      </c>
      <c r="V2081" t="s">
        <v>49</v>
      </c>
      <c r="W2081" t="s">
        <v>57</v>
      </c>
      <c r="X2081">
        <f>YEAR(Table1[[#This Row],[BookingDate]])</f>
        <v>2025</v>
      </c>
      <c r="Y2081" t="str">
        <f>TEXT(Table1[[#This Row],[BookingDate]],"mmm")</f>
        <v>May</v>
      </c>
      <c r="Z2081" t="str">
        <f>TEXT(Table1[[#This Row],[BookingDate]],"mmm-yyy")</f>
        <v>May-2025</v>
      </c>
      <c r="AA2081" t="str">
        <f>IF(Table1[[#This Row],[ResolutionHours]]="","Pending",IF(Table1[[#This Row],[ResolutionHours]]&lt;=4,"0-4 Hours",IF(Table1[[#This Row],[ResolutionHours]]&lt;=8,"5-8 Hours",IF(Table1[[#This Row],[ResolutionHours]]&lt;=24,"9-24 Hours",IF(Table1[[#This Row],[ResolutionHours]]&lt;=48,"25-48 Hours","48+ Hours")))))</f>
        <v>Pending</v>
      </c>
      <c r="AB2081" t="str">
        <f>IF(Table1[[#This Row],[ResolutionHours]]="","",Table1[[#This Row],[ResolutionHours]]-Table1[[#This Row],[SLATargetHours]])</f>
        <v/>
      </c>
    </row>
    <row r="2082" spans="1:28" x14ac:dyDescent="0.25">
      <c r="A2082" t="s">
        <v>701</v>
      </c>
      <c r="B2082" t="s">
        <v>35</v>
      </c>
      <c r="C2082" s="1">
        <v>45795.939236111109</v>
      </c>
      <c r="D2082" t="s">
        <v>51</v>
      </c>
      <c r="E2082" t="s">
        <v>105</v>
      </c>
      <c r="F2082" t="s">
        <v>95</v>
      </c>
      <c r="G2082" t="s">
        <v>39</v>
      </c>
      <c r="H2082" t="s">
        <v>54</v>
      </c>
      <c r="I2082" t="s">
        <v>46</v>
      </c>
      <c r="J2082" t="s">
        <v>42</v>
      </c>
      <c r="K2082">
        <v>24</v>
      </c>
      <c r="L2082">
        <v>1.58</v>
      </c>
      <c r="N2082" s="1"/>
      <c r="O2082" t="s">
        <v>57</v>
      </c>
      <c r="P2082">
        <v>5425.46</v>
      </c>
      <c r="Q2082" t="s">
        <v>58</v>
      </c>
      <c r="R2082" t="s">
        <v>92</v>
      </c>
      <c r="S2082" t="s">
        <v>46</v>
      </c>
      <c r="T2082" t="s">
        <v>97</v>
      </c>
      <c r="U2082" t="s">
        <v>49</v>
      </c>
      <c r="V2082" t="s">
        <v>49</v>
      </c>
      <c r="W2082" t="s">
        <v>57</v>
      </c>
      <c r="X2082">
        <f>YEAR(Table1[[#This Row],[BookingDate]])</f>
        <v>2025</v>
      </c>
      <c r="Y2082" t="str">
        <f>TEXT(Table1[[#This Row],[BookingDate]],"mmm")</f>
        <v>May</v>
      </c>
      <c r="Z2082" t="str">
        <f>TEXT(Table1[[#This Row],[BookingDate]],"mmm-yyy")</f>
        <v>May-2025</v>
      </c>
      <c r="AA2082" t="str">
        <f>IF(Table1[[#This Row],[ResolutionHours]]="","Pending",IF(Table1[[#This Row],[ResolutionHours]]&lt;=4,"0-4 Hours",IF(Table1[[#This Row],[ResolutionHours]]&lt;=8,"5-8 Hours",IF(Table1[[#This Row],[ResolutionHours]]&lt;=24,"9-24 Hours",IF(Table1[[#This Row],[ResolutionHours]]&lt;=48,"25-48 Hours","48+ Hours")))))</f>
        <v>Pending</v>
      </c>
      <c r="AB2082" t="str">
        <f>IF(Table1[[#This Row],[ResolutionHours]]="","",Table1[[#This Row],[ResolutionHours]]-Table1[[#This Row],[SLATargetHours]])</f>
        <v/>
      </c>
    </row>
    <row r="2083" spans="1:28" x14ac:dyDescent="0.25">
      <c r="A2083" t="s">
        <v>2088</v>
      </c>
      <c r="B2083" t="s">
        <v>1116</v>
      </c>
      <c r="C2083" s="1">
        <v>45795.983703703707</v>
      </c>
      <c r="D2083" t="s">
        <v>36</v>
      </c>
      <c r="E2083" t="s">
        <v>1126</v>
      </c>
      <c r="F2083" t="s">
        <v>95</v>
      </c>
      <c r="G2083" t="s">
        <v>1118</v>
      </c>
      <c r="H2083" t="s">
        <v>40</v>
      </c>
      <c r="I2083" t="s">
        <v>41</v>
      </c>
      <c r="J2083" t="s">
        <v>88</v>
      </c>
      <c r="K2083">
        <v>48</v>
      </c>
      <c r="L2083">
        <v>2.13</v>
      </c>
      <c r="M2083">
        <v>15.67</v>
      </c>
      <c r="N2083" s="1">
        <v>45796.636591111113</v>
      </c>
      <c r="O2083" t="s">
        <v>43</v>
      </c>
      <c r="P2083">
        <v>15.67</v>
      </c>
      <c r="Q2083" t="s">
        <v>44</v>
      </c>
      <c r="R2083" t="s">
        <v>59</v>
      </c>
      <c r="S2083" t="s">
        <v>46</v>
      </c>
      <c r="T2083" t="s">
        <v>47</v>
      </c>
      <c r="U2083" t="s">
        <v>49</v>
      </c>
      <c r="V2083" t="s">
        <v>49</v>
      </c>
      <c r="W2083" t="s">
        <v>43</v>
      </c>
      <c r="X2083">
        <f>YEAR(Table1[[#This Row],[BookingDate]])</f>
        <v>2025</v>
      </c>
      <c r="Y2083" t="str">
        <f>TEXT(Table1[[#This Row],[BookingDate]],"mmm")</f>
        <v>May</v>
      </c>
      <c r="Z2083" t="str">
        <f>TEXT(Table1[[#This Row],[BookingDate]],"mmm-yyy")</f>
        <v>May-2025</v>
      </c>
      <c r="AA2083" t="str">
        <f>IF(Table1[[#This Row],[ResolutionHours]]="","Pending",IF(Table1[[#This Row],[ResolutionHours]]&lt;=4,"0-4 Hours",IF(Table1[[#This Row],[ResolutionHours]]&lt;=8,"5-8 Hours",IF(Table1[[#This Row],[ResolutionHours]]&lt;=24,"9-24 Hours",IF(Table1[[#This Row],[ResolutionHours]]&lt;=48,"25-48 Hours","48+ Hours")))))</f>
        <v>9-24 Hours</v>
      </c>
      <c r="AB2083">
        <f>IF(Table1[[#This Row],[ResolutionHours]]="","",Table1[[#This Row],[ResolutionHours]]-Table1[[#This Row],[SLATargetHours]])</f>
        <v>-32.33</v>
      </c>
    </row>
    <row r="2084" spans="1:28" x14ac:dyDescent="0.25">
      <c r="A2084" t="s">
        <v>3079</v>
      </c>
      <c r="B2084" t="s">
        <v>2126</v>
      </c>
      <c r="C2084" s="1">
        <v>45796.901134259257</v>
      </c>
      <c r="D2084" t="s">
        <v>87</v>
      </c>
      <c r="E2084" t="s">
        <v>2163</v>
      </c>
      <c r="F2084" t="s">
        <v>126</v>
      </c>
      <c r="G2084" t="s">
        <v>2128</v>
      </c>
      <c r="H2084" t="s">
        <v>40</v>
      </c>
      <c r="I2084" t="s">
        <v>55</v>
      </c>
      <c r="J2084" t="s">
        <v>56</v>
      </c>
      <c r="K2084">
        <v>72</v>
      </c>
      <c r="L2084">
        <v>1.08</v>
      </c>
      <c r="M2084">
        <v>31.53</v>
      </c>
      <c r="N2084" s="1">
        <v>45798.214696608797</v>
      </c>
      <c r="O2084" t="s">
        <v>43</v>
      </c>
      <c r="P2084">
        <v>31.53</v>
      </c>
      <c r="Q2084" t="s">
        <v>66</v>
      </c>
      <c r="R2084" t="s">
        <v>114</v>
      </c>
      <c r="S2084" t="s">
        <v>79</v>
      </c>
      <c r="T2084" t="s">
        <v>47</v>
      </c>
      <c r="U2084" t="s">
        <v>49</v>
      </c>
      <c r="V2084" t="s">
        <v>49</v>
      </c>
      <c r="W2084" t="s">
        <v>43</v>
      </c>
      <c r="X2084">
        <f>YEAR(Table1[[#This Row],[BookingDate]])</f>
        <v>2025</v>
      </c>
      <c r="Y2084" t="str">
        <f>TEXT(Table1[[#This Row],[BookingDate]],"mmm")</f>
        <v>May</v>
      </c>
      <c r="Z2084" t="str">
        <f>TEXT(Table1[[#This Row],[BookingDate]],"mmm-yyy")</f>
        <v>May-2025</v>
      </c>
      <c r="AA2084" t="str">
        <f>IF(Table1[[#This Row],[ResolutionHours]]="","Pending",IF(Table1[[#This Row],[ResolutionHours]]&lt;=4,"0-4 Hours",IF(Table1[[#This Row],[ResolutionHours]]&lt;=8,"5-8 Hours",IF(Table1[[#This Row],[ResolutionHours]]&lt;=24,"9-24 Hours",IF(Table1[[#This Row],[ResolutionHours]]&lt;=48,"25-48 Hours","48+ Hours")))))</f>
        <v>25-48 Hours</v>
      </c>
      <c r="AB2084">
        <f>IF(Table1[[#This Row],[ResolutionHours]]="","",Table1[[#This Row],[ResolutionHours]]-Table1[[#This Row],[SLATargetHours]])</f>
        <v>-40.47</v>
      </c>
    </row>
    <row r="2085" spans="1:28" x14ac:dyDescent="0.25">
      <c r="A2085" t="s">
        <v>1055</v>
      </c>
      <c r="B2085" t="s">
        <v>35</v>
      </c>
      <c r="C2085" s="1">
        <v>45797.029756944437</v>
      </c>
      <c r="D2085" t="s">
        <v>36</v>
      </c>
      <c r="E2085" t="s">
        <v>102</v>
      </c>
      <c r="F2085" t="s">
        <v>38</v>
      </c>
      <c r="G2085" t="s">
        <v>39</v>
      </c>
      <c r="H2085" t="s">
        <v>40</v>
      </c>
      <c r="I2085" t="s">
        <v>41</v>
      </c>
      <c r="J2085" t="s">
        <v>99</v>
      </c>
      <c r="K2085">
        <v>48</v>
      </c>
      <c r="L2085">
        <v>1.23</v>
      </c>
      <c r="M2085">
        <v>122.95</v>
      </c>
      <c r="N2085" s="1">
        <v>45802.152513032408</v>
      </c>
      <c r="O2085" t="s">
        <v>128</v>
      </c>
      <c r="P2085">
        <v>122.95</v>
      </c>
      <c r="Q2085" t="s">
        <v>58</v>
      </c>
      <c r="R2085" t="s">
        <v>114</v>
      </c>
      <c r="S2085" t="s">
        <v>79</v>
      </c>
      <c r="T2085" t="s">
        <v>69</v>
      </c>
      <c r="U2085" t="s">
        <v>49</v>
      </c>
      <c r="V2085" t="s">
        <v>48</v>
      </c>
      <c r="W2085" t="s">
        <v>128</v>
      </c>
      <c r="X2085">
        <f>YEAR(Table1[[#This Row],[BookingDate]])</f>
        <v>2025</v>
      </c>
      <c r="Y2085" t="str">
        <f>TEXT(Table1[[#This Row],[BookingDate]],"mmm")</f>
        <v>May</v>
      </c>
      <c r="Z2085" t="str">
        <f>TEXT(Table1[[#This Row],[BookingDate]],"mmm-yyy")</f>
        <v>May-2025</v>
      </c>
      <c r="AA2085" t="str">
        <f>IF(Table1[[#This Row],[ResolutionHours]]="","Pending",IF(Table1[[#This Row],[ResolutionHours]]&lt;=4,"0-4 Hours",IF(Table1[[#This Row],[ResolutionHours]]&lt;=8,"5-8 Hours",IF(Table1[[#This Row],[ResolutionHours]]&lt;=24,"9-24 Hours",IF(Table1[[#This Row],[ResolutionHours]]&lt;=48,"25-48 Hours","48+ Hours")))))</f>
        <v>48+ Hours</v>
      </c>
      <c r="AB2085">
        <f>IF(Table1[[#This Row],[ResolutionHours]]="","",Table1[[#This Row],[ResolutionHours]]-Table1[[#This Row],[SLATargetHours]])</f>
        <v>74.95</v>
      </c>
    </row>
    <row r="2086" spans="1:28" x14ac:dyDescent="0.25">
      <c r="A2086" t="s">
        <v>1327</v>
      </c>
      <c r="B2086" t="s">
        <v>1116</v>
      </c>
      <c r="C2086" s="1">
        <v>45797.035081018519</v>
      </c>
      <c r="D2086" t="s">
        <v>104</v>
      </c>
      <c r="E2086" t="s">
        <v>1120</v>
      </c>
      <c r="F2086" t="s">
        <v>95</v>
      </c>
      <c r="G2086" t="s">
        <v>1118</v>
      </c>
      <c r="H2086" t="s">
        <v>40</v>
      </c>
      <c r="I2086" t="s">
        <v>82</v>
      </c>
      <c r="J2086" t="s">
        <v>42</v>
      </c>
      <c r="K2086">
        <v>8</v>
      </c>
      <c r="L2086">
        <v>0.12</v>
      </c>
      <c r="M2086">
        <v>4.28</v>
      </c>
      <c r="N2086" s="1">
        <v>45797.213340590279</v>
      </c>
      <c r="O2086" t="s">
        <v>43</v>
      </c>
      <c r="P2086">
        <v>4.28</v>
      </c>
      <c r="Q2086" t="s">
        <v>58</v>
      </c>
      <c r="R2086" t="s">
        <v>92</v>
      </c>
      <c r="S2086" t="s">
        <v>79</v>
      </c>
      <c r="T2086" t="s">
        <v>85</v>
      </c>
      <c r="U2086" t="s">
        <v>49</v>
      </c>
      <c r="V2086" t="s">
        <v>49</v>
      </c>
      <c r="W2086" t="s">
        <v>43</v>
      </c>
      <c r="X2086">
        <f>YEAR(Table1[[#This Row],[BookingDate]])</f>
        <v>2025</v>
      </c>
      <c r="Y2086" t="str">
        <f>TEXT(Table1[[#This Row],[BookingDate]],"mmm")</f>
        <v>May</v>
      </c>
      <c r="Z2086" t="str">
        <f>TEXT(Table1[[#This Row],[BookingDate]],"mmm-yyy")</f>
        <v>May-2025</v>
      </c>
      <c r="AA2086" t="str">
        <f>IF(Table1[[#This Row],[ResolutionHours]]="","Pending",IF(Table1[[#This Row],[ResolutionHours]]&lt;=4,"0-4 Hours",IF(Table1[[#This Row],[ResolutionHours]]&lt;=8,"5-8 Hours",IF(Table1[[#This Row],[ResolutionHours]]&lt;=24,"9-24 Hours",IF(Table1[[#This Row],[ResolutionHours]]&lt;=48,"25-48 Hours","48+ Hours")))))</f>
        <v>5-8 Hours</v>
      </c>
      <c r="AB2086">
        <f>IF(Table1[[#This Row],[ResolutionHours]]="","",Table1[[#This Row],[ResolutionHours]]-Table1[[#This Row],[SLATargetHours]])</f>
        <v>-3.7199999999999998</v>
      </c>
    </row>
    <row r="2087" spans="1:28" x14ac:dyDescent="0.25">
      <c r="A2087" t="s">
        <v>1448</v>
      </c>
      <c r="B2087" t="s">
        <v>1116</v>
      </c>
      <c r="C2087" s="1">
        <v>45797.645925925928</v>
      </c>
      <c r="D2087" t="s">
        <v>104</v>
      </c>
      <c r="E2087" t="s">
        <v>1134</v>
      </c>
      <c r="F2087" t="s">
        <v>126</v>
      </c>
      <c r="G2087" t="s">
        <v>1118</v>
      </c>
      <c r="H2087" t="s">
        <v>40</v>
      </c>
      <c r="I2087" t="s">
        <v>73</v>
      </c>
      <c r="J2087" t="s">
        <v>65</v>
      </c>
      <c r="K2087">
        <v>8</v>
      </c>
      <c r="L2087">
        <v>0.34</v>
      </c>
      <c r="M2087">
        <v>14.32</v>
      </c>
      <c r="N2087" s="1">
        <v>45798.242436458328</v>
      </c>
      <c r="O2087" t="s">
        <v>128</v>
      </c>
      <c r="P2087">
        <v>14.32</v>
      </c>
      <c r="Q2087" t="s">
        <v>58</v>
      </c>
      <c r="R2087" t="s">
        <v>114</v>
      </c>
      <c r="S2087" t="s">
        <v>96</v>
      </c>
      <c r="T2087" t="s">
        <v>121</v>
      </c>
      <c r="U2087" t="s">
        <v>49</v>
      </c>
      <c r="V2087" t="s">
        <v>48</v>
      </c>
      <c r="W2087" t="s">
        <v>128</v>
      </c>
      <c r="X2087">
        <f>YEAR(Table1[[#This Row],[BookingDate]])</f>
        <v>2025</v>
      </c>
      <c r="Y2087" t="str">
        <f>TEXT(Table1[[#This Row],[BookingDate]],"mmm")</f>
        <v>May</v>
      </c>
      <c r="Z2087" t="str">
        <f>TEXT(Table1[[#This Row],[BookingDate]],"mmm-yyy")</f>
        <v>May-2025</v>
      </c>
      <c r="AA2087" t="str">
        <f>IF(Table1[[#This Row],[ResolutionHours]]="","Pending",IF(Table1[[#This Row],[ResolutionHours]]&lt;=4,"0-4 Hours",IF(Table1[[#This Row],[ResolutionHours]]&lt;=8,"5-8 Hours",IF(Table1[[#This Row],[ResolutionHours]]&lt;=24,"9-24 Hours",IF(Table1[[#This Row],[ResolutionHours]]&lt;=48,"25-48 Hours","48+ Hours")))))</f>
        <v>9-24 Hours</v>
      </c>
      <c r="AB2087">
        <f>IF(Table1[[#This Row],[ResolutionHours]]="","",Table1[[#This Row],[ResolutionHours]]-Table1[[#This Row],[SLATargetHours]])</f>
        <v>6.32</v>
      </c>
    </row>
    <row r="2088" spans="1:28" x14ac:dyDescent="0.25">
      <c r="A2088" t="s">
        <v>3048</v>
      </c>
      <c r="B2088" t="s">
        <v>2126</v>
      </c>
      <c r="C2088" s="1">
        <v>45797.878252314818</v>
      </c>
      <c r="D2088" t="s">
        <v>51</v>
      </c>
      <c r="E2088" t="s">
        <v>2138</v>
      </c>
      <c r="F2088" t="s">
        <v>53</v>
      </c>
      <c r="G2088" t="s">
        <v>2128</v>
      </c>
      <c r="H2088" t="s">
        <v>40</v>
      </c>
      <c r="I2088" t="s">
        <v>46</v>
      </c>
      <c r="J2088" t="s">
        <v>74</v>
      </c>
      <c r="K2088">
        <v>24</v>
      </c>
      <c r="L2088">
        <v>1.45</v>
      </c>
      <c r="M2088">
        <v>8.19</v>
      </c>
      <c r="N2088" s="1">
        <v>45798.219310671288</v>
      </c>
      <c r="O2088" t="s">
        <v>43</v>
      </c>
      <c r="P2088">
        <v>8.19</v>
      </c>
      <c r="Q2088" t="s">
        <v>58</v>
      </c>
      <c r="R2088" t="s">
        <v>114</v>
      </c>
      <c r="S2088" t="s">
        <v>68</v>
      </c>
      <c r="T2088" t="s">
        <v>115</v>
      </c>
      <c r="U2088" t="s">
        <v>49</v>
      </c>
      <c r="V2088" t="s">
        <v>48</v>
      </c>
      <c r="W2088" t="s">
        <v>43</v>
      </c>
      <c r="X2088">
        <f>YEAR(Table1[[#This Row],[BookingDate]])</f>
        <v>2025</v>
      </c>
      <c r="Y2088" t="str">
        <f>TEXT(Table1[[#This Row],[BookingDate]],"mmm")</f>
        <v>May</v>
      </c>
      <c r="Z2088" t="str">
        <f>TEXT(Table1[[#This Row],[BookingDate]],"mmm-yyy")</f>
        <v>May-2025</v>
      </c>
      <c r="AA2088" t="str">
        <f>IF(Table1[[#This Row],[ResolutionHours]]="","Pending",IF(Table1[[#This Row],[ResolutionHours]]&lt;=4,"0-4 Hours",IF(Table1[[#This Row],[ResolutionHours]]&lt;=8,"5-8 Hours",IF(Table1[[#This Row],[ResolutionHours]]&lt;=24,"9-24 Hours",IF(Table1[[#This Row],[ResolutionHours]]&lt;=48,"25-48 Hours","48+ Hours")))))</f>
        <v>9-24 Hours</v>
      </c>
      <c r="AB2088">
        <f>IF(Table1[[#This Row],[ResolutionHours]]="","",Table1[[#This Row],[ResolutionHours]]-Table1[[#This Row],[SLATargetHours]])</f>
        <v>-15.81</v>
      </c>
    </row>
    <row r="2089" spans="1:28" x14ac:dyDescent="0.25">
      <c r="A2089" t="s">
        <v>2807</v>
      </c>
      <c r="B2089" t="s">
        <v>2126</v>
      </c>
      <c r="C2089" s="1">
        <v>45798.226967592593</v>
      </c>
      <c r="D2089" t="s">
        <v>87</v>
      </c>
      <c r="E2089" t="s">
        <v>2127</v>
      </c>
      <c r="F2089" t="s">
        <v>53</v>
      </c>
      <c r="G2089" t="s">
        <v>2128</v>
      </c>
      <c r="H2089" t="s">
        <v>109</v>
      </c>
      <c r="I2089" t="s">
        <v>64</v>
      </c>
      <c r="J2089" t="s">
        <v>65</v>
      </c>
      <c r="K2089">
        <v>72</v>
      </c>
      <c r="L2089">
        <v>1.44</v>
      </c>
      <c r="M2089">
        <v>39.6</v>
      </c>
      <c r="N2089" s="1">
        <v>45799.877143101847</v>
      </c>
      <c r="O2089" t="s">
        <v>43</v>
      </c>
      <c r="P2089">
        <v>39.6</v>
      </c>
      <c r="Q2089" t="s">
        <v>58</v>
      </c>
      <c r="R2089" t="s">
        <v>59</v>
      </c>
      <c r="S2089" t="s">
        <v>60</v>
      </c>
      <c r="T2089" t="s">
        <v>121</v>
      </c>
      <c r="U2089" t="s">
        <v>49</v>
      </c>
      <c r="V2089" t="s">
        <v>49</v>
      </c>
      <c r="W2089" t="s">
        <v>43</v>
      </c>
      <c r="X2089">
        <f>YEAR(Table1[[#This Row],[BookingDate]])</f>
        <v>2025</v>
      </c>
      <c r="Y2089" t="str">
        <f>TEXT(Table1[[#This Row],[BookingDate]],"mmm")</f>
        <v>May</v>
      </c>
      <c r="Z2089" t="str">
        <f>TEXT(Table1[[#This Row],[BookingDate]],"mmm-yyy")</f>
        <v>May-2025</v>
      </c>
      <c r="AA2089" t="str">
        <f>IF(Table1[[#This Row],[ResolutionHours]]="","Pending",IF(Table1[[#This Row],[ResolutionHours]]&lt;=4,"0-4 Hours",IF(Table1[[#This Row],[ResolutionHours]]&lt;=8,"5-8 Hours",IF(Table1[[#This Row],[ResolutionHours]]&lt;=24,"9-24 Hours",IF(Table1[[#This Row],[ResolutionHours]]&lt;=48,"25-48 Hours","48+ Hours")))))</f>
        <v>25-48 Hours</v>
      </c>
      <c r="AB2089">
        <f>IF(Table1[[#This Row],[ResolutionHours]]="","",Table1[[#This Row],[ResolutionHours]]-Table1[[#This Row],[SLATargetHours]])</f>
        <v>-32.4</v>
      </c>
    </row>
    <row r="2090" spans="1:28" x14ac:dyDescent="0.25">
      <c r="A2090" t="s">
        <v>2026</v>
      </c>
      <c r="B2090" t="s">
        <v>1116</v>
      </c>
      <c r="C2090" s="1">
        <v>45798.382835648154</v>
      </c>
      <c r="D2090" t="s">
        <v>36</v>
      </c>
      <c r="E2090" t="s">
        <v>1117</v>
      </c>
      <c r="F2090" t="s">
        <v>126</v>
      </c>
      <c r="G2090" t="s">
        <v>1118</v>
      </c>
      <c r="H2090" t="s">
        <v>40</v>
      </c>
      <c r="I2090" t="s">
        <v>73</v>
      </c>
      <c r="J2090" t="s">
        <v>74</v>
      </c>
      <c r="K2090">
        <v>48</v>
      </c>
      <c r="L2090">
        <v>5.47</v>
      </c>
      <c r="M2090">
        <v>38.74</v>
      </c>
      <c r="N2090" s="1">
        <v>45799.996922928243</v>
      </c>
      <c r="O2090" t="s">
        <v>43</v>
      </c>
      <c r="P2090">
        <v>38.74</v>
      </c>
      <c r="Q2090" t="s">
        <v>44</v>
      </c>
      <c r="R2090" t="s">
        <v>114</v>
      </c>
      <c r="S2090" t="s">
        <v>79</v>
      </c>
      <c r="T2090" t="s">
        <v>121</v>
      </c>
      <c r="U2090" t="s">
        <v>49</v>
      </c>
      <c r="V2090" t="s">
        <v>49</v>
      </c>
      <c r="W2090" t="s">
        <v>43</v>
      </c>
      <c r="X2090">
        <f>YEAR(Table1[[#This Row],[BookingDate]])</f>
        <v>2025</v>
      </c>
      <c r="Y2090" t="str">
        <f>TEXT(Table1[[#This Row],[BookingDate]],"mmm")</f>
        <v>May</v>
      </c>
      <c r="Z2090" t="str">
        <f>TEXT(Table1[[#This Row],[BookingDate]],"mmm-yyy")</f>
        <v>May-2025</v>
      </c>
      <c r="AA2090" t="str">
        <f>IF(Table1[[#This Row],[ResolutionHours]]="","Pending",IF(Table1[[#This Row],[ResolutionHours]]&lt;=4,"0-4 Hours",IF(Table1[[#This Row],[ResolutionHours]]&lt;=8,"5-8 Hours",IF(Table1[[#This Row],[ResolutionHours]]&lt;=24,"9-24 Hours",IF(Table1[[#This Row],[ResolutionHours]]&lt;=48,"25-48 Hours","48+ Hours")))))</f>
        <v>25-48 Hours</v>
      </c>
      <c r="AB2090">
        <f>IF(Table1[[#This Row],[ResolutionHours]]="","",Table1[[#This Row],[ResolutionHours]]-Table1[[#This Row],[SLATargetHours]])</f>
        <v>-9.259999999999998</v>
      </c>
    </row>
    <row r="2091" spans="1:28" x14ac:dyDescent="0.25">
      <c r="A2091" t="s">
        <v>1443</v>
      </c>
      <c r="B2091" t="s">
        <v>1116</v>
      </c>
      <c r="C2091" s="1">
        <v>45798.410162037027</v>
      </c>
      <c r="D2091" t="s">
        <v>87</v>
      </c>
      <c r="E2091" t="s">
        <v>1124</v>
      </c>
      <c r="F2091" t="s">
        <v>38</v>
      </c>
      <c r="G2091" t="s">
        <v>1118</v>
      </c>
      <c r="H2091" t="s">
        <v>40</v>
      </c>
      <c r="I2091" t="s">
        <v>41</v>
      </c>
      <c r="J2091" t="s">
        <v>113</v>
      </c>
      <c r="K2091">
        <v>72</v>
      </c>
      <c r="L2091">
        <v>9.5500000000000007</v>
      </c>
      <c r="M2091">
        <v>25.71</v>
      </c>
      <c r="N2091" s="1">
        <v>45799.481261076391</v>
      </c>
      <c r="O2091" t="s">
        <v>43</v>
      </c>
      <c r="P2091">
        <v>25.71</v>
      </c>
      <c r="Q2091" t="s">
        <v>66</v>
      </c>
      <c r="R2091" t="s">
        <v>92</v>
      </c>
      <c r="S2091" t="s">
        <v>60</v>
      </c>
      <c r="T2091" t="s">
        <v>61</v>
      </c>
      <c r="U2091" t="s">
        <v>49</v>
      </c>
      <c r="V2091" t="s">
        <v>49</v>
      </c>
      <c r="W2091" t="s">
        <v>43</v>
      </c>
      <c r="X2091">
        <f>YEAR(Table1[[#This Row],[BookingDate]])</f>
        <v>2025</v>
      </c>
      <c r="Y2091" t="str">
        <f>TEXT(Table1[[#This Row],[BookingDate]],"mmm")</f>
        <v>May</v>
      </c>
      <c r="Z2091" t="str">
        <f>TEXT(Table1[[#This Row],[BookingDate]],"mmm-yyy")</f>
        <v>May-2025</v>
      </c>
      <c r="AA2091" t="str">
        <f>IF(Table1[[#This Row],[ResolutionHours]]="","Pending",IF(Table1[[#This Row],[ResolutionHours]]&lt;=4,"0-4 Hours",IF(Table1[[#This Row],[ResolutionHours]]&lt;=8,"5-8 Hours",IF(Table1[[#This Row],[ResolutionHours]]&lt;=24,"9-24 Hours",IF(Table1[[#This Row],[ResolutionHours]]&lt;=48,"25-48 Hours","48+ Hours")))))</f>
        <v>25-48 Hours</v>
      </c>
      <c r="AB2091">
        <f>IF(Table1[[#This Row],[ResolutionHours]]="","",Table1[[#This Row],[ResolutionHours]]-Table1[[#This Row],[SLATargetHours]])</f>
        <v>-46.29</v>
      </c>
    </row>
    <row r="2092" spans="1:28" x14ac:dyDescent="0.25">
      <c r="A2092" t="s">
        <v>1499</v>
      </c>
      <c r="B2092" t="s">
        <v>1116</v>
      </c>
      <c r="C2092" s="1">
        <v>45798.778460648151</v>
      </c>
      <c r="D2092" t="s">
        <v>87</v>
      </c>
      <c r="E2092" t="s">
        <v>1140</v>
      </c>
      <c r="F2092" t="s">
        <v>38</v>
      </c>
      <c r="G2092" t="s">
        <v>1118</v>
      </c>
      <c r="H2092" t="s">
        <v>40</v>
      </c>
      <c r="I2092" t="s">
        <v>46</v>
      </c>
      <c r="J2092" t="s">
        <v>42</v>
      </c>
      <c r="K2092">
        <v>72</v>
      </c>
      <c r="L2092">
        <v>7.87</v>
      </c>
      <c r="M2092">
        <v>18.3</v>
      </c>
      <c r="N2092" s="1">
        <v>45799.541026192128</v>
      </c>
      <c r="O2092" t="s">
        <v>43</v>
      </c>
      <c r="P2092">
        <v>18.3</v>
      </c>
      <c r="Q2092" t="s">
        <v>58</v>
      </c>
      <c r="R2092" t="s">
        <v>59</v>
      </c>
      <c r="S2092" t="s">
        <v>60</v>
      </c>
      <c r="T2092" t="s">
        <v>115</v>
      </c>
      <c r="U2092" t="s">
        <v>49</v>
      </c>
      <c r="V2092" t="s">
        <v>49</v>
      </c>
      <c r="W2092" t="s">
        <v>43</v>
      </c>
      <c r="X2092">
        <f>YEAR(Table1[[#This Row],[BookingDate]])</f>
        <v>2025</v>
      </c>
      <c r="Y2092" t="str">
        <f>TEXT(Table1[[#This Row],[BookingDate]],"mmm")</f>
        <v>May</v>
      </c>
      <c r="Z2092" t="str">
        <f>TEXT(Table1[[#This Row],[BookingDate]],"mmm-yyy")</f>
        <v>May-2025</v>
      </c>
      <c r="AA2092" t="str">
        <f>IF(Table1[[#This Row],[ResolutionHours]]="","Pending",IF(Table1[[#This Row],[ResolutionHours]]&lt;=4,"0-4 Hours",IF(Table1[[#This Row],[ResolutionHours]]&lt;=8,"5-8 Hours",IF(Table1[[#This Row],[ResolutionHours]]&lt;=24,"9-24 Hours",IF(Table1[[#This Row],[ResolutionHours]]&lt;=48,"25-48 Hours","48+ Hours")))))</f>
        <v>9-24 Hours</v>
      </c>
      <c r="AB2092">
        <f>IF(Table1[[#This Row],[ResolutionHours]]="","",Table1[[#This Row],[ResolutionHours]]-Table1[[#This Row],[SLATargetHours]])</f>
        <v>-53.7</v>
      </c>
    </row>
    <row r="2093" spans="1:28" x14ac:dyDescent="0.25">
      <c r="A2093" t="s">
        <v>536</v>
      </c>
      <c r="B2093" t="s">
        <v>35</v>
      </c>
      <c r="C2093" s="1">
        <v>45799.50582175926</v>
      </c>
      <c r="D2093" t="s">
        <v>87</v>
      </c>
      <c r="E2093" t="s">
        <v>123</v>
      </c>
      <c r="F2093" t="s">
        <v>126</v>
      </c>
      <c r="G2093" t="s">
        <v>39</v>
      </c>
      <c r="H2093" t="s">
        <v>54</v>
      </c>
      <c r="I2093" t="s">
        <v>41</v>
      </c>
      <c r="J2093" t="s">
        <v>118</v>
      </c>
      <c r="K2093">
        <v>72</v>
      </c>
      <c r="L2093">
        <v>10.98</v>
      </c>
      <c r="N2093" s="1"/>
      <c r="O2093" t="s">
        <v>57</v>
      </c>
      <c r="P2093">
        <v>5339.86</v>
      </c>
      <c r="Q2093" t="s">
        <v>58</v>
      </c>
      <c r="R2093" t="s">
        <v>114</v>
      </c>
      <c r="S2093" t="s">
        <v>60</v>
      </c>
      <c r="T2093" t="s">
        <v>69</v>
      </c>
      <c r="U2093" t="s">
        <v>49</v>
      </c>
      <c r="V2093" t="s">
        <v>49</v>
      </c>
      <c r="W2093" t="s">
        <v>57</v>
      </c>
      <c r="X2093">
        <f>YEAR(Table1[[#This Row],[BookingDate]])</f>
        <v>2025</v>
      </c>
      <c r="Y2093" t="str">
        <f>TEXT(Table1[[#This Row],[BookingDate]],"mmm")</f>
        <v>May</v>
      </c>
      <c r="Z2093" t="str">
        <f>TEXT(Table1[[#This Row],[BookingDate]],"mmm-yyy")</f>
        <v>May-2025</v>
      </c>
      <c r="AA2093" t="str">
        <f>IF(Table1[[#This Row],[ResolutionHours]]="","Pending",IF(Table1[[#This Row],[ResolutionHours]]&lt;=4,"0-4 Hours",IF(Table1[[#This Row],[ResolutionHours]]&lt;=8,"5-8 Hours",IF(Table1[[#This Row],[ResolutionHours]]&lt;=24,"9-24 Hours",IF(Table1[[#This Row],[ResolutionHours]]&lt;=48,"25-48 Hours","48+ Hours")))))</f>
        <v>Pending</v>
      </c>
      <c r="AB2093" t="str">
        <f>IF(Table1[[#This Row],[ResolutionHours]]="","",Table1[[#This Row],[ResolutionHours]]-Table1[[#This Row],[SLATargetHours]])</f>
        <v/>
      </c>
    </row>
    <row r="2094" spans="1:28" x14ac:dyDescent="0.25">
      <c r="A2094" t="s">
        <v>2731</v>
      </c>
      <c r="B2094" t="s">
        <v>2126</v>
      </c>
      <c r="C2094" s="1">
        <v>45799.54451388889</v>
      </c>
      <c r="D2094" t="s">
        <v>36</v>
      </c>
      <c r="E2094" t="s">
        <v>2153</v>
      </c>
      <c r="F2094" t="s">
        <v>53</v>
      </c>
      <c r="G2094" t="s">
        <v>2128</v>
      </c>
      <c r="H2094" t="s">
        <v>40</v>
      </c>
      <c r="I2094" t="s">
        <v>64</v>
      </c>
      <c r="J2094" t="s">
        <v>132</v>
      </c>
      <c r="K2094">
        <v>48</v>
      </c>
      <c r="L2094">
        <v>6.22</v>
      </c>
      <c r="M2094">
        <v>36.94</v>
      </c>
      <c r="N2094" s="1">
        <v>45801.083788171287</v>
      </c>
      <c r="O2094" t="s">
        <v>43</v>
      </c>
      <c r="P2094">
        <v>36.94</v>
      </c>
      <c r="Q2094" t="s">
        <v>58</v>
      </c>
      <c r="R2094" t="s">
        <v>92</v>
      </c>
      <c r="S2094" t="s">
        <v>46</v>
      </c>
      <c r="T2094" t="s">
        <v>85</v>
      </c>
      <c r="U2094" t="s">
        <v>49</v>
      </c>
      <c r="V2094" t="s">
        <v>49</v>
      </c>
      <c r="W2094" t="s">
        <v>43</v>
      </c>
      <c r="X2094">
        <f>YEAR(Table1[[#This Row],[BookingDate]])</f>
        <v>2025</v>
      </c>
      <c r="Y2094" t="str">
        <f>TEXT(Table1[[#This Row],[BookingDate]],"mmm")</f>
        <v>May</v>
      </c>
      <c r="Z2094" t="str">
        <f>TEXT(Table1[[#This Row],[BookingDate]],"mmm-yyy")</f>
        <v>May-2025</v>
      </c>
      <c r="AA2094" t="str">
        <f>IF(Table1[[#This Row],[ResolutionHours]]="","Pending",IF(Table1[[#This Row],[ResolutionHours]]&lt;=4,"0-4 Hours",IF(Table1[[#This Row],[ResolutionHours]]&lt;=8,"5-8 Hours",IF(Table1[[#This Row],[ResolutionHours]]&lt;=24,"9-24 Hours",IF(Table1[[#This Row],[ResolutionHours]]&lt;=48,"25-48 Hours","48+ Hours")))))</f>
        <v>25-48 Hours</v>
      </c>
      <c r="AB2094">
        <f>IF(Table1[[#This Row],[ResolutionHours]]="","",Table1[[#This Row],[ResolutionHours]]-Table1[[#This Row],[SLATargetHours]])</f>
        <v>-11.060000000000002</v>
      </c>
    </row>
    <row r="2095" spans="1:28" x14ac:dyDescent="0.25">
      <c r="A2095" t="s">
        <v>2767</v>
      </c>
      <c r="B2095" t="s">
        <v>2126</v>
      </c>
      <c r="C2095" s="1">
        <v>45799.649305555547</v>
      </c>
      <c r="D2095" t="s">
        <v>87</v>
      </c>
      <c r="E2095" t="s">
        <v>2138</v>
      </c>
      <c r="F2095" t="s">
        <v>130</v>
      </c>
      <c r="G2095" t="s">
        <v>2128</v>
      </c>
      <c r="H2095" t="s">
        <v>40</v>
      </c>
      <c r="I2095" t="s">
        <v>41</v>
      </c>
      <c r="J2095" t="s">
        <v>42</v>
      </c>
      <c r="K2095">
        <v>72</v>
      </c>
      <c r="L2095">
        <v>10.11</v>
      </c>
      <c r="M2095">
        <v>18.98</v>
      </c>
      <c r="N2095" s="1">
        <v>45800.440004201388</v>
      </c>
      <c r="O2095" t="s">
        <v>43</v>
      </c>
      <c r="P2095">
        <v>18.98</v>
      </c>
      <c r="Q2095" t="s">
        <v>44</v>
      </c>
      <c r="R2095" t="s">
        <v>45</v>
      </c>
      <c r="S2095" t="s">
        <v>60</v>
      </c>
      <c r="T2095" t="s">
        <v>97</v>
      </c>
      <c r="U2095" t="s">
        <v>49</v>
      </c>
      <c r="V2095" t="s">
        <v>49</v>
      </c>
      <c r="W2095" t="s">
        <v>43</v>
      </c>
      <c r="X2095">
        <f>YEAR(Table1[[#This Row],[BookingDate]])</f>
        <v>2025</v>
      </c>
      <c r="Y2095" t="str">
        <f>TEXT(Table1[[#This Row],[BookingDate]],"mmm")</f>
        <v>May</v>
      </c>
      <c r="Z2095" t="str">
        <f>TEXT(Table1[[#This Row],[BookingDate]],"mmm-yyy")</f>
        <v>May-2025</v>
      </c>
      <c r="AA2095" t="str">
        <f>IF(Table1[[#This Row],[ResolutionHours]]="","Pending",IF(Table1[[#This Row],[ResolutionHours]]&lt;=4,"0-4 Hours",IF(Table1[[#This Row],[ResolutionHours]]&lt;=8,"5-8 Hours",IF(Table1[[#This Row],[ResolutionHours]]&lt;=24,"9-24 Hours",IF(Table1[[#This Row],[ResolutionHours]]&lt;=48,"25-48 Hours","48+ Hours")))))</f>
        <v>9-24 Hours</v>
      </c>
      <c r="AB2095">
        <f>IF(Table1[[#This Row],[ResolutionHours]]="","",Table1[[#This Row],[ResolutionHours]]-Table1[[#This Row],[SLATargetHours]])</f>
        <v>-53.019999999999996</v>
      </c>
    </row>
    <row r="2096" spans="1:28" x14ac:dyDescent="0.25">
      <c r="A2096" t="s">
        <v>780</v>
      </c>
      <c r="B2096" t="s">
        <v>35</v>
      </c>
      <c r="C2096" s="1">
        <v>45799.897418981483</v>
      </c>
      <c r="D2096" t="s">
        <v>36</v>
      </c>
      <c r="E2096" t="s">
        <v>37</v>
      </c>
      <c r="F2096" t="s">
        <v>72</v>
      </c>
      <c r="G2096" t="s">
        <v>39</v>
      </c>
      <c r="H2096" t="s">
        <v>63</v>
      </c>
      <c r="I2096" t="s">
        <v>41</v>
      </c>
      <c r="J2096" t="s">
        <v>120</v>
      </c>
      <c r="K2096">
        <v>48</v>
      </c>
      <c r="L2096">
        <v>1.55</v>
      </c>
      <c r="N2096" s="1"/>
      <c r="O2096" t="s">
        <v>57</v>
      </c>
      <c r="P2096">
        <v>5330.46</v>
      </c>
      <c r="Q2096" t="s">
        <v>58</v>
      </c>
      <c r="R2096" t="s">
        <v>114</v>
      </c>
      <c r="S2096" t="s">
        <v>68</v>
      </c>
      <c r="T2096" t="s">
        <v>97</v>
      </c>
      <c r="U2096" t="s">
        <v>49</v>
      </c>
      <c r="V2096" t="s">
        <v>49</v>
      </c>
      <c r="W2096" t="s">
        <v>57</v>
      </c>
      <c r="X2096">
        <f>YEAR(Table1[[#This Row],[BookingDate]])</f>
        <v>2025</v>
      </c>
      <c r="Y2096" t="str">
        <f>TEXT(Table1[[#This Row],[BookingDate]],"mmm")</f>
        <v>May</v>
      </c>
      <c r="Z2096" t="str">
        <f>TEXT(Table1[[#This Row],[BookingDate]],"mmm-yyy")</f>
        <v>May-2025</v>
      </c>
      <c r="AA2096" t="str">
        <f>IF(Table1[[#This Row],[ResolutionHours]]="","Pending",IF(Table1[[#This Row],[ResolutionHours]]&lt;=4,"0-4 Hours",IF(Table1[[#This Row],[ResolutionHours]]&lt;=8,"5-8 Hours",IF(Table1[[#This Row],[ResolutionHours]]&lt;=24,"9-24 Hours",IF(Table1[[#This Row],[ResolutionHours]]&lt;=48,"25-48 Hours","48+ Hours")))))</f>
        <v>Pending</v>
      </c>
      <c r="AB2096" t="str">
        <f>IF(Table1[[#This Row],[ResolutionHours]]="","",Table1[[#This Row],[ResolutionHours]]-Table1[[#This Row],[SLATargetHours]])</f>
        <v/>
      </c>
    </row>
    <row r="2097" spans="1:28" x14ac:dyDescent="0.25">
      <c r="A2097" t="s">
        <v>2220</v>
      </c>
      <c r="B2097" t="s">
        <v>2126</v>
      </c>
      <c r="C2097" s="1">
        <v>45800.109629629631</v>
      </c>
      <c r="D2097" t="s">
        <v>87</v>
      </c>
      <c r="E2097" t="s">
        <v>2134</v>
      </c>
      <c r="F2097" t="s">
        <v>90</v>
      </c>
      <c r="G2097" t="s">
        <v>2128</v>
      </c>
      <c r="H2097" t="s">
        <v>54</v>
      </c>
      <c r="I2097" t="s">
        <v>46</v>
      </c>
      <c r="J2097" t="s">
        <v>110</v>
      </c>
      <c r="K2097">
        <v>72</v>
      </c>
      <c r="L2097">
        <v>5.62</v>
      </c>
      <c r="N2097" s="1"/>
      <c r="O2097" t="s">
        <v>57</v>
      </c>
      <c r="P2097">
        <v>5325.37</v>
      </c>
      <c r="Q2097" t="s">
        <v>66</v>
      </c>
      <c r="R2097" t="s">
        <v>114</v>
      </c>
      <c r="S2097" t="s">
        <v>68</v>
      </c>
      <c r="T2097" t="s">
        <v>75</v>
      </c>
      <c r="U2097" t="s">
        <v>49</v>
      </c>
      <c r="V2097" t="s">
        <v>49</v>
      </c>
      <c r="W2097" t="s">
        <v>57</v>
      </c>
      <c r="X2097">
        <f>YEAR(Table1[[#This Row],[BookingDate]])</f>
        <v>2025</v>
      </c>
      <c r="Y2097" t="str">
        <f>TEXT(Table1[[#This Row],[BookingDate]],"mmm")</f>
        <v>May</v>
      </c>
      <c r="Z2097" t="str">
        <f>TEXT(Table1[[#This Row],[BookingDate]],"mmm-yyy")</f>
        <v>May-2025</v>
      </c>
      <c r="AA2097" t="str">
        <f>IF(Table1[[#This Row],[ResolutionHours]]="","Pending",IF(Table1[[#This Row],[ResolutionHours]]&lt;=4,"0-4 Hours",IF(Table1[[#This Row],[ResolutionHours]]&lt;=8,"5-8 Hours",IF(Table1[[#This Row],[ResolutionHours]]&lt;=24,"9-24 Hours",IF(Table1[[#This Row],[ResolutionHours]]&lt;=48,"25-48 Hours","48+ Hours")))))</f>
        <v>Pending</v>
      </c>
      <c r="AB2097" t="str">
        <f>IF(Table1[[#This Row],[ResolutionHours]]="","",Table1[[#This Row],[ResolutionHours]]-Table1[[#This Row],[SLATargetHours]])</f>
        <v/>
      </c>
    </row>
    <row r="2098" spans="1:28" x14ac:dyDescent="0.25">
      <c r="A2098" t="s">
        <v>1600</v>
      </c>
      <c r="B2098" t="s">
        <v>1116</v>
      </c>
      <c r="C2098" s="1">
        <v>45800.347187500003</v>
      </c>
      <c r="D2098" t="s">
        <v>36</v>
      </c>
      <c r="E2098" t="s">
        <v>1126</v>
      </c>
      <c r="F2098" t="s">
        <v>90</v>
      </c>
      <c r="G2098" t="s">
        <v>1118</v>
      </c>
      <c r="H2098" t="s">
        <v>40</v>
      </c>
      <c r="I2098" t="s">
        <v>55</v>
      </c>
      <c r="J2098" t="s">
        <v>88</v>
      </c>
      <c r="K2098">
        <v>48</v>
      </c>
      <c r="L2098">
        <v>4.0199999999999996</v>
      </c>
      <c r="M2098">
        <v>3.99</v>
      </c>
      <c r="N2098" s="1">
        <v>45800.513343113424</v>
      </c>
      <c r="O2098" t="s">
        <v>43</v>
      </c>
      <c r="P2098">
        <v>3.99</v>
      </c>
      <c r="Q2098" t="s">
        <v>58</v>
      </c>
      <c r="R2098" t="s">
        <v>45</v>
      </c>
      <c r="S2098" t="s">
        <v>79</v>
      </c>
      <c r="T2098" t="s">
        <v>61</v>
      </c>
      <c r="U2098" t="s">
        <v>49</v>
      </c>
      <c r="V2098" t="s">
        <v>49</v>
      </c>
      <c r="W2098" t="s">
        <v>43</v>
      </c>
      <c r="X2098">
        <f>YEAR(Table1[[#This Row],[BookingDate]])</f>
        <v>2025</v>
      </c>
      <c r="Y2098" t="str">
        <f>TEXT(Table1[[#This Row],[BookingDate]],"mmm")</f>
        <v>May</v>
      </c>
      <c r="Z2098" t="str">
        <f>TEXT(Table1[[#This Row],[BookingDate]],"mmm-yyy")</f>
        <v>May-2025</v>
      </c>
      <c r="AA2098" t="str">
        <f>IF(Table1[[#This Row],[ResolutionHours]]="","Pending",IF(Table1[[#This Row],[ResolutionHours]]&lt;=4,"0-4 Hours",IF(Table1[[#This Row],[ResolutionHours]]&lt;=8,"5-8 Hours",IF(Table1[[#This Row],[ResolutionHours]]&lt;=24,"9-24 Hours",IF(Table1[[#This Row],[ResolutionHours]]&lt;=48,"25-48 Hours","48+ Hours")))))</f>
        <v>0-4 Hours</v>
      </c>
      <c r="AB2098">
        <f>IF(Table1[[#This Row],[ResolutionHours]]="","",Table1[[#This Row],[ResolutionHours]]-Table1[[#This Row],[SLATargetHours]])</f>
        <v>-44.01</v>
      </c>
    </row>
    <row r="2099" spans="1:28" x14ac:dyDescent="0.25">
      <c r="A2099" t="s">
        <v>1547</v>
      </c>
      <c r="B2099" t="s">
        <v>1116</v>
      </c>
      <c r="C2099" s="1">
        <v>45800.486354166656</v>
      </c>
      <c r="D2099" t="s">
        <v>51</v>
      </c>
      <c r="E2099" t="s">
        <v>1120</v>
      </c>
      <c r="F2099" t="s">
        <v>126</v>
      </c>
      <c r="G2099" t="s">
        <v>1118</v>
      </c>
      <c r="H2099" t="s">
        <v>40</v>
      </c>
      <c r="I2099" t="s">
        <v>41</v>
      </c>
      <c r="J2099" t="s">
        <v>152</v>
      </c>
      <c r="K2099">
        <v>24</v>
      </c>
      <c r="L2099">
        <v>0.35</v>
      </c>
      <c r="M2099">
        <v>12.15</v>
      </c>
      <c r="N2099" s="1">
        <v>45800.992677013892</v>
      </c>
      <c r="O2099" t="s">
        <v>43</v>
      </c>
      <c r="P2099">
        <v>12.15</v>
      </c>
      <c r="Q2099" t="s">
        <v>44</v>
      </c>
      <c r="R2099" t="s">
        <v>67</v>
      </c>
      <c r="S2099" t="s">
        <v>60</v>
      </c>
      <c r="T2099" t="s">
        <v>75</v>
      </c>
      <c r="U2099" t="s">
        <v>49</v>
      </c>
      <c r="V2099" t="s">
        <v>49</v>
      </c>
      <c r="W2099" t="s">
        <v>43</v>
      </c>
      <c r="X2099">
        <f>YEAR(Table1[[#This Row],[BookingDate]])</f>
        <v>2025</v>
      </c>
      <c r="Y2099" t="str">
        <f>TEXT(Table1[[#This Row],[BookingDate]],"mmm")</f>
        <v>May</v>
      </c>
      <c r="Z2099" t="str">
        <f>TEXT(Table1[[#This Row],[BookingDate]],"mmm-yyy")</f>
        <v>May-2025</v>
      </c>
      <c r="AA2099" t="str">
        <f>IF(Table1[[#This Row],[ResolutionHours]]="","Pending",IF(Table1[[#This Row],[ResolutionHours]]&lt;=4,"0-4 Hours",IF(Table1[[#This Row],[ResolutionHours]]&lt;=8,"5-8 Hours",IF(Table1[[#This Row],[ResolutionHours]]&lt;=24,"9-24 Hours",IF(Table1[[#This Row],[ResolutionHours]]&lt;=48,"25-48 Hours","48+ Hours")))))</f>
        <v>9-24 Hours</v>
      </c>
      <c r="AB2099">
        <f>IF(Table1[[#This Row],[ResolutionHours]]="","",Table1[[#This Row],[ResolutionHours]]-Table1[[#This Row],[SLATargetHours]])</f>
        <v>-11.85</v>
      </c>
    </row>
    <row r="2100" spans="1:28" x14ac:dyDescent="0.25">
      <c r="A2100" t="s">
        <v>1755</v>
      </c>
      <c r="B2100" t="s">
        <v>1116</v>
      </c>
      <c r="C2100" s="1">
        <v>45800.549675925933</v>
      </c>
      <c r="D2100" t="s">
        <v>87</v>
      </c>
      <c r="E2100" t="s">
        <v>1124</v>
      </c>
      <c r="F2100" t="s">
        <v>126</v>
      </c>
      <c r="G2100" t="s">
        <v>1118</v>
      </c>
      <c r="H2100" t="s">
        <v>40</v>
      </c>
      <c r="I2100" t="s">
        <v>82</v>
      </c>
      <c r="J2100" t="s">
        <v>56</v>
      </c>
      <c r="K2100">
        <v>72</v>
      </c>
      <c r="L2100">
        <v>4.8099999999999996</v>
      </c>
      <c r="M2100">
        <v>26.89</v>
      </c>
      <c r="N2100" s="1">
        <v>45801.669902800917</v>
      </c>
      <c r="O2100" t="s">
        <v>43</v>
      </c>
      <c r="P2100">
        <v>26.89</v>
      </c>
      <c r="Q2100" t="s">
        <v>44</v>
      </c>
      <c r="R2100" t="s">
        <v>45</v>
      </c>
      <c r="S2100" t="s">
        <v>60</v>
      </c>
      <c r="T2100" t="s">
        <v>69</v>
      </c>
      <c r="U2100" t="s">
        <v>49</v>
      </c>
      <c r="V2100" t="s">
        <v>49</v>
      </c>
      <c r="W2100" t="s">
        <v>43</v>
      </c>
      <c r="X2100">
        <f>YEAR(Table1[[#This Row],[BookingDate]])</f>
        <v>2025</v>
      </c>
      <c r="Y2100" t="str">
        <f>TEXT(Table1[[#This Row],[BookingDate]],"mmm")</f>
        <v>May</v>
      </c>
      <c r="Z2100" t="str">
        <f>TEXT(Table1[[#This Row],[BookingDate]],"mmm-yyy")</f>
        <v>May-2025</v>
      </c>
      <c r="AA2100" t="str">
        <f>IF(Table1[[#This Row],[ResolutionHours]]="","Pending",IF(Table1[[#This Row],[ResolutionHours]]&lt;=4,"0-4 Hours",IF(Table1[[#This Row],[ResolutionHours]]&lt;=8,"5-8 Hours",IF(Table1[[#This Row],[ResolutionHours]]&lt;=24,"9-24 Hours",IF(Table1[[#This Row],[ResolutionHours]]&lt;=48,"25-48 Hours","48+ Hours")))))</f>
        <v>25-48 Hours</v>
      </c>
      <c r="AB2100">
        <f>IF(Table1[[#This Row],[ResolutionHours]]="","",Table1[[#This Row],[ResolutionHours]]-Table1[[#This Row],[SLATargetHours]])</f>
        <v>-45.11</v>
      </c>
    </row>
    <row r="2101" spans="1:28" x14ac:dyDescent="0.25">
      <c r="A2101" t="s">
        <v>298</v>
      </c>
      <c r="B2101" t="s">
        <v>35</v>
      </c>
      <c r="C2101" s="1">
        <v>45801.010185185187</v>
      </c>
      <c r="D2101" t="s">
        <v>36</v>
      </c>
      <c r="E2101" t="s">
        <v>52</v>
      </c>
      <c r="F2101" t="s">
        <v>38</v>
      </c>
      <c r="G2101" t="s">
        <v>39</v>
      </c>
      <c r="H2101" t="s">
        <v>40</v>
      </c>
      <c r="I2101" t="s">
        <v>64</v>
      </c>
      <c r="J2101" t="s">
        <v>78</v>
      </c>
      <c r="K2101">
        <v>48</v>
      </c>
      <c r="L2101">
        <v>4.63</v>
      </c>
      <c r="M2101">
        <v>31.22</v>
      </c>
      <c r="N2101" s="1">
        <v>45802.311221469907</v>
      </c>
      <c r="O2101" t="s">
        <v>43</v>
      </c>
      <c r="P2101">
        <v>31.22</v>
      </c>
      <c r="Q2101" t="s">
        <v>66</v>
      </c>
      <c r="R2101" t="s">
        <v>92</v>
      </c>
      <c r="S2101" t="s">
        <v>46</v>
      </c>
      <c r="T2101" t="s">
        <v>47</v>
      </c>
      <c r="U2101" t="s">
        <v>49</v>
      </c>
      <c r="V2101" t="s">
        <v>49</v>
      </c>
      <c r="W2101" t="s">
        <v>43</v>
      </c>
      <c r="X2101">
        <f>YEAR(Table1[[#This Row],[BookingDate]])</f>
        <v>2025</v>
      </c>
      <c r="Y2101" t="str">
        <f>TEXT(Table1[[#This Row],[BookingDate]],"mmm")</f>
        <v>May</v>
      </c>
      <c r="Z2101" t="str">
        <f>TEXT(Table1[[#This Row],[BookingDate]],"mmm-yyy")</f>
        <v>May-2025</v>
      </c>
      <c r="AA2101" t="str">
        <f>IF(Table1[[#This Row],[ResolutionHours]]="","Pending",IF(Table1[[#This Row],[ResolutionHours]]&lt;=4,"0-4 Hours",IF(Table1[[#This Row],[ResolutionHours]]&lt;=8,"5-8 Hours",IF(Table1[[#This Row],[ResolutionHours]]&lt;=24,"9-24 Hours",IF(Table1[[#This Row],[ResolutionHours]]&lt;=48,"25-48 Hours","48+ Hours")))))</f>
        <v>25-48 Hours</v>
      </c>
      <c r="AB2101">
        <f>IF(Table1[[#This Row],[ResolutionHours]]="","",Table1[[#This Row],[ResolutionHours]]-Table1[[#This Row],[SLATargetHours]])</f>
        <v>-16.78</v>
      </c>
    </row>
    <row r="2102" spans="1:28" x14ac:dyDescent="0.25">
      <c r="A2102" t="s">
        <v>289</v>
      </c>
      <c r="B2102" t="s">
        <v>35</v>
      </c>
      <c r="C2102" s="1">
        <v>45801.339432870373</v>
      </c>
      <c r="D2102" t="s">
        <v>36</v>
      </c>
      <c r="E2102" t="s">
        <v>77</v>
      </c>
      <c r="F2102" t="s">
        <v>126</v>
      </c>
      <c r="G2102" t="s">
        <v>39</v>
      </c>
      <c r="H2102" t="s">
        <v>136</v>
      </c>
      <c r="I2102" t="s">
        <v>73</v>
      </c>
      <c r="J2102" t="s">
        <v>65</v>
      </c>
      <c r="K2102">
        <v>48</v>
      </c>
      <c r="L2102">
        <v>2.59</v>
      </c>
      <c r="N2102" s="1"/>
      <c r="O2102" t="s">
        <v>57</v>
      </c>
      <c r="P2102">
        <v>5295.85</v>
      </c>
      <c r="Q2102" t="s">
        <v>66</v>
      </c>
      <c r="R2102" t="s">
        <v>45</v>
      </c>
      <c r="S2102" t="s">
        <v>79</v>
      </c>
      <c r="T2102" t="s">
        <v>61</v>
      </c>
      <c r="U2102" t="s">
        <v>49</v>
      </c>
      <c r="V2102" t="s">
        <v>49</v>
      </c>
      <c r="W2102" t="s">
        <v>57</v>
      </c>
      <c r="X2102">
        <f>YEAR(Table1[[#This Row],[BookingDate]])</f>
        <v>2025</v>
      </c>
      <c r="Y2102" t="str">
        <f>TEXT(Table1[[#This Row],[BookingDate]],"mmm")</f>
        <v>May</v>
      </c>
      <c r="Z2102" t="str">
        <f>TEXT(Table1[[#This Row],[BookingDate]],"mmm-yyy")</f>
        <v>May-2025</v>
      </c>
      <c r="AA2102" t="str">
        <f>IF(Table1[[#This Row],[ResolutionHours]]="","Pending",IF(Table1[[#This Row],[ResolutionHours]]&lt;=4,"0-4 Hours",IF(Table1[[#This Row],[ResolutionHours]]&lt;=8,"5-8 Hours",IF(Table1[[#This Row],[ResolutionHours]]&lt;=24,"9-24 Hours",IF(Table1[[#This Row],[ResolutionHours]]&lt;=48,"25-48 Hours","48+ Hours")))))</f>
        <v>Pending</v>
      </c>
      <c r="AB2102" t="str">
        <f>IF(Table1[[#This Row],[ResolutionHours]]="","",Table1[[#This Row],[ResolutionHours]]-Table1[[#This Row],[SLATargetHours]])</f>
        <v/>
      </c>
    </row>
    <row r="2103" spans="1:28" x14ac:dyDescent="0.25">
      <c r="A2103" t="s">
        <v>1390</v>
      </c>
      <c r="B2103" t="s">
        <v>1116</v>
      </c>
      <c r="C2103" s="1">
        <v>45801.546296296299</v>
      </c>
      <c r="D2103" t="s">
        <v>87</v>
      </c>
      <c r="E2103" t="s">
        <v>1134</v>
      </c>
      <c r="F2103" t="s">
        <v>90</v>
      </c>
      <c r="G2103" t="s">
        <v>1118</v>
      </c>
      <c r="H2103" t="s">
        <v>40</v>
      </c>
      <c r="I2103" t="s">
        <v>41</v>
      </c>
      <c r="J2103" t="s">
        <v>88</v>
      </c>
      <c r="K2103">
        <v>72</v>
      </c>
      <c r="L2103">
        <v>6.6</v>
      </c>
      <c r="M2103">
        <v>28.52</v>
      </c>
      <c r="N2103" s="1">
        <v>45802.734640706018</v>
      </c>
      <c r="O2103" t="s">
        <v>43</v>
      </c>
      <c r="P2103">
        <v>28.52</v>
      </c>
      <c r="Q2103" t="s">
        <v>58</v>
      </c>
      <c r="R2103" t="s">
        <v>67</v>
      </c>
      <c r="S2103" t="s">
        <v>60</v>
      </c>
      <c r="T2103" t="s">
        <v>75</v>
      </c>
      <c r="U2103" t="s">
        <v>48</v>
      </c>
      <c r="V2103" t="s">
        <v>49</v>
      </c>
      <c r="W2103" t="s">
        <v>43</v>
      </c>
      <c r="X2103">
        <f>YEAR(Table1[[#This Row],[BookingDate]])</f>
        <v>2025</v>
      </c>
      <c r="Y2103" t="str">
        <f>TEXT(Table1[[#This Row],[BookingDate]],"mmm")</f>
        <v>May</v>
      </c>
      <c r="Z2103" t="str">
        <f>TEXT(Table1[[#This Row],[BookingDate]],"mmm-yyy")</f>
        <v>May-2025</v>
      </c>
      <c r="AA2103" t="str">
        <f>IF(Table1[[#This Row],[ResolutionHours]]="","Pending",IF(Table1[[#This Row],[ResolutionHours]]&lt;=4,"0-4 Hours",IF(Table1[[#This Row],[ResolutionHours]]&lt;=8,"5-8 Hours",IF(Table1[[#This Row],[ResolutionHours]]&lt;=24,"9-24 Hours",IF(Table1[[#This Row],[ResolutionHours]]&lt;=48,"25-48 Hours","48+ Hours")))))</f>
        <v>25-48 Hours</v>
      </c>
      <c r="AB2103">
        <f>IF(Table1[[#This Row],[ResolutionHours]]="","",Table1[[#This Row],[ResolutionHours]]-Table1[[#This Row],[SLATargetHours]])</f>
        <v>-43.480000000000004</v>
      </c>
    </row>
    <row r="2104" spans="1:28" x14ac:dyDescent="0.25">
      <c r="A2104" t="s">
        <v>1171</v>
      </c>
      <c r="B2104" t="s">
        <v>1116</v>
      </c>
      <c r="C2104" s="1">
        <v>45801.697511574072</v>
      </c>
      <c r="D2104" t="s">
        <v>51</v>
      </c>
      <c r="E2104" t="s">
        <v>1117</v>
      </c>
      <c r="F2104" t="s">
        <v>95</v>
      </c>
      <c r="G2104" t="s">
        <v>1118</v>
      </c>
      <c r="H2104" t="s">
        <v>40</v>
      </c>
      <c r="I2104" t="s">
        <v>46</v>
      </c>
      <c r="J2104" t="s">
        <v>113</v>
      </c>
      <c r="K2104">
        <v>24</v>
      </c>
      <c r="L2104">
        <v>2.9</v>
      </c>
      <c r="M2104">
        <v>6.2</v>
      </c>
      <c r="N2104" s="1">
        <v>45801.955840868053</v>
      </c>
      <c r="O2104" t="s">
        <v>43</v>
      </c>
      <c r="P2104">
        <v>6.2</v>
      </c>
      <c r="Q2104" t="s">
        <v>58</v>
      </c>
      <c r="R2104" t="s">
        <v>67</v>
      </c>
      <c r="S2104" t="s">
        <v>68</v>
      </c>
      <c r="T2104" t="s">
        <v>121</v>
      </c>
      <c r="U2104" t="s">
        <v>49</v>
      </c>
      <c r="V2104" t="s">
        <v>49</v>
      </c>
      <c r="W2104" t="s">
        <v>43</v>
      </c>
      <c r="X2104">
        <f>YEAR(Table1[[#This Row],[BookingDate]])</f>
        <v>2025</v>
      </c>
      <c r="Y2104" t="str">
        <f>TEXT(Table1[[#This Row],[BookingDate]],"mmm")</f>
        <v>May</v>
      </c>
      <c r="Z2104" t="str">
        <f>TEXT(Table1[[#This Row],[BookingDate]],"mmm-yyy")</f>
        <v>May-2025</v>
      </c>
      <c r="AA2104" t="str">
        <f>IF(Table1[[#This Row],[ResolutionHours]]="","Pending",IF(Table1[[#This Row],[ResolutionHours]]&lt;=4,"0-4 Hours",IF(Table1[[#This Row],[ResolutionHours]]&lt;=8,"5-8 Hours",IF(Table1[[#This Row],[ResolutionHours]]&lt;=24,"9-24 Hours",IF(Table1[[#This Row],[ResolutionHours]]&lt;=48,"25-48 Hours","48+ Hours")))))</f>
        <v>5-8 Hours</v>
      </c>
      <c r="AB2104">
        <f>IF(Table1[[#This Row],[ResolutionHours]]="","",Table1[[#This Row],[ResolutionHours]]-Table1[[#This Row],[SLATargetHours]])</f>
        <v>-17.8</v>
      </c>
    </row>
    <row r="2105" spans="1:28" x14ac:dyDescent="0.25">
      <c r="A2105" t="s">
        <v>86</v>
      </c>
      <c r="B2105" t="s">
        <v>35</v>
      </c>
      <c r="C2105" s="1">
        <v>45801.776018518518</v>
      </c>
      <c r="D2105" t="s">
        <v>87</v>
      </c>
      <c r="E2105" t="s">
        <v>81</v>
      </c>
      <c r="F2105" t="s">
        <v>38</v>
      </c>
      <c r="G2105" t="s">
        <v>39</v>
      </c>
      <c r="H2105" t="s">
        <v>54</v>
      </c>
      <c r="I2105" t="s">
        <v>64</v>
      </c>
      <c r="J2105" t="s">
        <v>88</v>
      </c>
      <c r="K2105">
        <v>72</v>
      </c>
      <c r="L2105">
        <v>3.26</v>
      </c>
      <c r="N2105" s="1"/>
      <c r="O2105" t="s">
        <v>57</v>
      </c>
      <c r="P2105">
        <v>5285.38</v>
      </c>
      <c r="Q2105" t="s">
        <v>58</v>
      </c>
      <c r="R2105" t="s">
        <v>59</v>
      </c>
      <c r="S2105" t="s">
        <v>68</v>
      </c>
      <c r="T2105" t="s">
        <v>69</v>
      </c>
      <c r="U2105" t="s">
        <v>49</v>
      </c>
      <c r="V2105" t="s">
        <v>49</v>
      </c>
      <c r="W2105" t="s">
        <v>57</v>
      </c>
      <c r="X2105">
        <f>YEAR(Table1[[#This Row],[BookingDate]])</f>
        <v>2025</v>
      </c>
      <c r="Y2105" t="str">
        <f>TEXT(Table1[[#This Row],[BookingDate]],"mmm")</f>
        <v>May</v>
      </c>
      <c r="Z2105" t="str">
        <f>TEXT(Table1[[#This Row],[BookingDate]],"mmm-yyy")</f>
        <v>May-2025</v>
      </c>
      <c r="AA2105" t="str">
        <f>IF(Table1[[#This Row],[ResolutionHours]]="","Pending",IF(Table1[[#This Row],[ResolutionHours]]&lt;=4,"0-4 Hours",IF(Table1[[#This Row],[ResolutionHours]]&lt;=8,"5-8 Hours",IF(Table1[[#This Row],[ResolutionHours]]&lt;=24,"9-24 Hours",IF(Table1[[#This Row],[ResolutionHours]]&lt;=48,"25-48 Hours","48+ Hours")))))</f>
        <v>Pending</v>
      </c>
      <c r="AB2105" t="str">
        <f>IF(Table1[[#This Row],[ResolutionHours]]="","",Table1[[#This Row],[ResolutionHours]]-Table1[[#This Row],[SLATargetHours]])</f>
        <v/>
      </c>
    </row>
    <row r="2106" spans="1:28" x14ac:dyDescent="0.25">
      <c r="A2106" t="s">
        <v>989</v>
      </c>
      <c r="B2106" t="s">
        <v>35</v>
      </c>
      <c r="C2106" s="1">
        <v>45801.780370370368</v>
      </c>
      <c r="D2106" t="s">
        <v>51</v>
      </c>
      <c r="E2106" t="s">
        <v>105</v>
      </c>
      <c r="F2106" t="s">
        <v>95</v>
      </c>
      <c r="G2106" t="s">
        <v>39</v>
      </c>
      <c r="H2106" t="s">
        <v>63</v>
      </c>
      <c r="I2106" t="s">
        <v>46</v>
      </c>
      <c r="J2106" t="s">
        <v>113</v>
      </c>
      <c r="K2106">
        <v>24</v>
      </c>
      <c r="L2106">
        <v>0.47</v>
      </c>
      <c r="N2106" s="1"/>
      <c r="O2106" t="s">
        <v>57</v>
      </c>
      <c r="P2106">
        <v>5285.27</v>
      </c>
      <c r="Q2106" t="s">
        <v>58</v>
      </c>
      <c r="R2106" t="s">
        <v>114</v>
      </c>
      <c r="S2106" t="s">
        <v>60</v>
      </c>
      <c r="T2106" t="s">
        <v>121</v>
      </c>
      <c r="U2106" t="s">
        <v>49</v>
      </c>
      <c r="V2106" t="s">
        <v>49</v>
      </c>
      <c r="W2106" t="s">
        <v>57</v>
      </c>
      <c r="X2106">
        <f>YEAR(Table1[[#This Row],[BookingDate]])</f>
        <v>2025</v>
      </c>
      <c r="Y2106" t="str">
        <f>TEXT(Table1[[#This Row],[BookingDate]],"mmm")</f>
        <v>May</v>
      </c>
      <c r="Z2106" t="str">
        <f>TEXT(Table1[[#This Row],[BookingDate]],"mmm-yyy")</f>
        <v>May-2025</v>
      </c>
      <c r="AA2106" t="str">
        <f>IF(Table1[[#This Row],[ResolutionHours]]="","Pending",IF(Table1[[#This Row],[ResolutionHours]]&lt;=4,"0-4 Hours",IF(Table1[[#This Row],[ResolutionHours]]&lt;=8,"5-8 Hours",IF(Table1[[#This Row],[ResolutionHours]]&lt;=24,"9-24 Hours",IF(Table1[[#This Row],[ResolutionHours]]&lt;=48,"25-48 Hours","48+ Hours")))))</f>
        <v>Pending</v>
      </c>
      <c r="AB2106" t="str">
        <f>IF(Table1[[#This Row],[ResolutionHours]]="","",Table1[[#This Row],[ResolutionHours]]-Table1[[#This Row],[SLATargetHours]])</f>
        <v/>
      </c>
    </row>
    <row r="2107" spans="1:28" x14ac:dyDescent="0.25">
      <c r="A2107" t="s">
        <v>1460</v>
      </c>
      <c r="B2107" t="s">
        <v>1116</v>
      </c>
      <c r="C2107" s="1">
        <v>45801.980868055558</v>
      </c>
      <c r="D2107" t="s">
        <v>87</v>
      </c>
      <c r="E2107" t="s">
        <v>1124</v>
      </c>
      <c r="F2107" t="s">
        <v>90</v>
      </c>
      <c r="G2107" t="s">
        <v>1118</v>
      </c>
      <c r="H2107" t="s">
        <v>40</v>
      </c>
      <c r="I2107" t="s">
        <v>64</v>
      </c>
      <c r="J2107" t="s">
        <v>132</v>
      </c>
      <c r="K2107">
        <v>72</v>
      </c>
      <c r="L2107">
        <v>5.85</v>
      </c>
      <c r="M2107">
        <v>91.57</v>
      </c>
      <c r="N2107" s="1">
        <v>45805.796292650462</v>
      </c>
      <c r="O2107" t="s">
        <v>128</v>
      </c>
      <c r="P2107">
        <v>91.57</v>
      </c>
      <c r="Q2107" t="s">
        <v>66</v>
      </c>
      <c r="R2107" t="s">
        <v>59</v>
      </c>
      <c r="S2107" t="s">
        <v>79</v>
      </c>
      <c r="T2107" t="s">
        <v>47</v>
      </c>
      <c r="U2107" t="s">
        <v>49</v>
      </c>
      <c r="V2107" t="s">
        <v>49</v>
      </c>
      <c r="W2107" t="s">
        <v>128</v>
      </c>
      <c r="X2107">
        <f>YEAR(Table1[[#This Row],[BookingDate]])</f>
        <v>2025</v>
      </c>
      <c r="Y2107" t="str">
        <f>TEXT(Table1[[#This Row],[BookingDate]],"mmm")</f>
        <v>May</v>
      </c>
      <c r="Z2107" t="str">
        <f>TEXT(Table1[[#This Row],[BookingDate]],"mmm-yyy")</f>
        <v>May-2025</v>
      </c>
      <c r="AA2107" t="str">
        <f>IF(Table1[[#This Row],[ResolutionHours]]="","Pending",IF(Table1[[#This Row],[ResolutionHours]]&lt;=4,"0-4 Hours",IF(Table1[[#This Row],[ResolutionHours]]&lt;=8,"5-8 Hours",IF(Table1[[#This Row],[ResolutionHours]]&lt;=24,"9-24 Hours",IF(Table1[[#This Row],[ResolutionHours]]&lt;=48,"25-48 Hours","48+ Hours")))))</f>
        <v>48+ Hours</v>
      </c>
      <c r="AB2107">
        <f>IF(Table1[[#This Row],[ResolutionHours]]="","",Table1[[#This Row],[ResolutionHours]]-Table1[[#This Row],[SLATargetHours]])</f>
        <v>19.569999999999993</v>
      </c>
    </row>
    <row r="2108" spans="1:28" x14ac:dyDescent="0.25">
      <c r="A2108" t="s">
        <v>980</v>
      </c>
      <c r="B2108" t="s">
        <v>35</v>
      </c>
      <c r="C2108" s="1">
        <v>45802.326284722221</v>
      </c>
      <c r="D2108" t="s">
        <v>36</v>
      </c>
      <c r="E2108" t="s">
        <v>77</v>
      </c>
      <c r="F2108" t="s">
        <v>90</v>
      </c>
      <c r="G2108" t="s">
        <v>39</v>
      </c>
      <c r="H2108" t="s">
        <v>136</v>
      </c>
      <c r="I2108" t="s">
        <v>55</v>
      </c>
      <c r="J2108" t="s">
        <v>74</v>
      </c>
      <c r="K2108">
        <v>48</v>
      </c>
      <c r="L2108">
        <v>8.4</v>
      </c>
      <c r="N2108" s="1"/>
      <c r="O2108" t="s">
        <v>57</v>
      </c>
      <c r="P2108">
        <v>5272.17</v>
      </c>
      <c r="Q2108" t="s">
        <v>44</v>
      </c>
      <c r="R2108" t="s">
        <v>114</v>
      </c>
      <c r="S2108" t="s">
        <v>46</v>
      </c>
      <c r="T2108" t="s">
        <v>69</v>
      </c>
      <c r="U2108" t="s">
        <v>49</v>
      </c>
      <c r="V2108" t="s">
        <v>49</v>
      </c>
      <c r="W2108" t="s">
        <v>57</v>
      </c>
      <c r="X2108">
        <f>YEAR(Table1[[#This Row],[BookingDate]])</f>
        <v>2025</v>
      </c>
      <c r="Y2108" t="str">
        <f>TEXT(Table1[[#This Row],[BookingDate]],"mmm")</f>
        <v>May</v>
      </c>
      <c r="Z2108" t="str">
        <f>TEXT(Table1[[#This Row],[BookingDate]],"mmm-yyy")</f>
        <v>May-2025</v>
      </c>
      <c r="AA2108" t="str">
        <f>IF(Table1[[#This Row],[ResolutionHours]]="","Pending",IF(Table1[[#This Row],[ResolutionHours]]&lt;=4,"0-4 Hours",IF(Table1[[#This Row],[ResolutionHours]]&lt;=8,"5-8 Hours",IF(Table1[[#This Row],[ResolutionHours]]&lt;=24,"9-24 Hours",IF(Table1[[#This Row],[ResolutionHours]]&lt;=48,"25-48 Hours","48+ Hours")))))</f>
        <v>Pending</v>
      </c>
      <c r="AB2108" t="str">
        <f>IF(Table1[[#This Row],[ResolutionHours]]="","",Table1[[#This Row],[ResolutionHours]]-Table1[[#This Row],[SLATargetHours]])</f>
        <v/>
      </c>
    </row>
    <row r="2109" spans="1:28" x14ac:dyDescent="0.25">
      <c r="A2109" t="s">
        <v>1993</v>
      </c>
      <c r="B2109" t="s">
        <v>1116</v>
      </c>
      <c r="C2109" s="1">
        <v>45802.721990740742</v>
      </c>
      <c r="D2109" t="s">
        <v>36</v>
      </c>
      <c r="E2109" t="s">
        <v>1140</v>
      </c>
      <c r="F2109" t="s">
        <v>130</v>
      </c>
      <c r="G2109" t="s">
        <v>1118</v>
      </c>
      <c r="H2109" t="s">
        <v>109</v>
      </c>
      <c r="I2109" t="s">
        <v>82</v>
      </c>
      <c r="J2109" t="s">
        <v>165</v>
      </c>
      <c r="K2109">
        <v>48</v>
      </c>
      <c r="L2109">
        <v>10.24</v>
      </c>
      <c r="M2109">
        <v>31.82</v>
      </c>
      <c r="N2109" s="1">
        <v>45804.047832418983</v>
      </c>
      <c r="O2109" t="s">
        <v>43</v>
      </c>
      <c r="P2109">
        <v>31.82</v>
      </c>
      <c r="Q2109" t="s">
        <v>66</v>
      </c>
      <c r="R2109" t="s">
        <v>92</v>
      </c>
      <c r="S2109" t="s">
        <v>79</v>
      </c>
      <c r="T2109" t="s">
        <v>47</v>
      </c>
      <c r="U2109" t="s">
        <v>49</v>
      </c>
      <c r="V2109" t="s">
        <v>49</v>
      </c>
      <c r="W2109" t="s">
        <v>43</v>
      </c>
      <c r="X2109">
        <f>YEAR(Table1[[#This Row],[BookingDate]])</f>
        <v>2025</v>
      </c>
      <c r="Y2109" t="str">
        <f>TEXT(Table1[[#This Row],[BookingDate]],"mmm")</f>
        <v>May</v>
      </c>
      <c r="Z2109" t="str">
        <f>TEXT(Table1[[#This Row],[BookingDate]],"mmm-yyy")</f>
        <v>May-2025</v>
      </c>
      <c r="AA2109" t="str">
        <f>IF(Table1[[#This Row],[ResolutionHours]]="","Pending",IF(Table1[[#This Row],[ResolutionHours]]&lt;=4,"0-4 Hours",IF(Table1[[#This Row],[ResolutionHours]]&lt;=8,"5-8 Hours",IF(Table1[[#This Row],[ResolutionHours]]&lt;=24,"9-24 Hours",IF(Table1[[#This Row],[ResolutionHours]]&lt;=48,"25-48 Hours","48+ Hours")))))</f>
        <v>25-48 Hours</v>
      </c>
      <c r="AB2109">
        <f>IF(Table1[[#This Row],[ResolutionHours]]="","",Table1[[#This Row],[ResolutionHours]]-Table1[[#This Row],[SLATargetHours]])</f>
        <v>-16.18</v>
      </c>
    </row>
    <row r="2110" spans="1:28" x14ac:dyDescent="0.25">
      <c r="A2110" t="s">
        <v>2570</v>
      </c>
      <c r="B2110" t="s">
        <v>2126</v>
      </c>
      <c r="C2110" s="1">
        <v>45803.250011574077</v>
      </c>
      <c r="D2110" t="s">
        <v>87</v>
      </c>
      <c r="E2110" t="s">
        <v>2138</v>
      </c>
      <c r="F2110" t="s">
        <v>95</v>
      </c>
      <c r="G2110" t="s">
        <v>2128</v>
      </c>
      <c r="H2110" t="s">
        <v>63</v>
      </c>
      <c r="I2110" t="s">
        <v>64</v>
      </c>
      <c r="J2110" t="s">
        <v>132</v>
      </c>
      <c r="K2110">
        <v>72</v>
      </c>
      <c r="L2110">
        <v>1.67</v>
      </c>
      <c r="N2110" s="1"/>
      <c r="O2110" t="s">
        <v>57</v>
      </c>
      <c r="P2110">
        <v>5250</v>
      </c>
      <c r="Q2110" t="s">
        <v>58</v>
      </c>
      <c r="R2110" t="s">
        <v>114</v>
      </c>
      <c r="S2110" t="s">
        <v>96</v>
      </c>
      <c r="T2110" t="s">
        <v>61</v>
      </c>
      <c r="U2110" t="s">
        <v>49</v>
      </c>
      <c r="V2110" t="s">
        <v>49</v>
      </c>
      <c r="W2110" t="s">
        <v>57</v>
      </c>
      <c r="X2110">
        <f>YEAR(Table1[[#This Row],[BookingDate]])</f>
        <v>2025</v>
      </c>
      <c r="Y2110" t="str">
        <f>TEXT(Table1[[#This Row],[BookingDate]],"mmm")</f>
        <v>May</v>
      </c>
      <c r="Z2110" t="str">
        <f>TEXT(Table1[[#This Row],[BookingDate]],"mmm-yyy")</f>
        <v>May-2025</v>
      </c>
      <c r="AA2110" t="str">
        <f>IF(Table1[[#This Row],[ResolutionHours]]="","Pending",IF(Table1[[#This Row],[ResolutionHours]]&lt;=4,"0-4 Hours",IF(Table1[[#This Row],[ResolutionHours]]&lt;=8,"5-8 Hours",IF(Table1[[#This Row],[ResolutionHours]]&lt;=24,"9-24 Hours",IF(Table1[[#This Row],[ResolutionHours]]&lt;=48,"25-48 Hours","48+ Hours")))))</f>
        <v>Pending</v>
      </c>
      <c r="AB2110" t="str">
        <f>IF(Table1[[#This Row],[ResolutionHours]]="","",Table1[[#This Row],[ResolutionHours]]-Table1[[#This Row],[SLATargetHours]])</f>
        <v/>
      </c>
    </row>
    <row r="2111" spans="1:28" x14ac:dyDescent="0.25">
      <c r="A2111" t="s">
        <v>2903</v>
      </c>
      <c r="B2111" t="s">
        <v>2126</v>
      </c>
      <c r="C2111" s="1">
        <v>45803.269791666673</v>
      </c>
      <c r="D2111" t="s">
        <v>87</v>
      </c>
      <c r="E2111" t="s">
        <v>2163</v>
      </c>
      <c r="F2111" t="s">
        <v>38</v>
      </c>
      <c r="G2111" t="s">
        <v>2128</v>
      </c>
      <c r="H2111" t="s">
        <v>40</v>
      </c>
      <c r="I2111" t="s">
        <v>64</v>
      </c>
      <c r="J2111" t="s">
        <v>42</v>
      </c>
      <c r="K2111">
        <v>72</v>
      </c>
      <c r="L2111">
        <v>8.6999999999999993</v>
      </c>
      <c r="M2111">
        <v>52.46</v>
      </c>
      <c r="N2111" s="1">
        <v>45805.455577233799</v>
      </c>
      <c r="O2111" t="s">
        <v>43</v>
      </c>
      <c r="P2111">
        <v>52.46</v>
      </c>
      <c r="Q2111" t="s">
        <v>44</v>
      </c>
      <c r="R2111" t="s">
        <v>45</v>
      </c>
      <c r="S2111" t="s">
        <v>96</v>
      </c>
      <c r="T2111" t="s">
        <v>69</v>
      </c>
      <c r="U2111" t="s">
        <v>49</v>
      </c>
      <c r="V2111" t="s">
        <v>49</v>
      </c>
      <c r="W2111" t="s">
        <v>43</v>
      </c>
      <c r="X2111">
        <f>YEAR(Table1[[#This Row],[BookingDate]])</f>
        <v>2025</v>
      </c>
      <c r="Y2111" t="str">
        <f>TEXT(Table1[[#This Row],[BookingDate]],"mmm")</f>
        <v>May</v>
      </c>
      <c r="Z2111" t="str">
        <f>TEXT(Table1[[#This Row],[BookingDate]],"mmm-yyy")</f>
        <v>May-2025</v>
      </c>
      <c r="AA2111" t="str">
        <f>IF(Table1[[#This Row],[ResolutionHours]]="","Pending",IF(Table1[[#This Row],[ResolutionHours]]&lt;=4,"0-4 Hours",IF(Table1[[#This Row],[ResolutionHours]]&lt;=8,"5-8 Hours",IF(Table1[[#This Row],[ResolutionHours]]&lt;=24,"9-24 Hours",IF(Table1[[#This Row],[ResolutionHours]]&lt;=48,"25-48 Hours","48+ Hours")))))</f>
        <v>48+ Hours</v>
      </c>
      <c r="AB2111">
        <f>IF(Table1[[#This Row],[ResolutionHours]]="","",Table1[[#This Row],[ResolutionHours]]-Table1[[#This Row],[SLATargetHours]])</f>
        <v>-19.54</v>
      </c>
    </row>
    <row r="2112" spans="1:28" x14ac:dyDescent="0.25">
      <c r="A2112" t="s">
        <v>318</v>
      </c>
      <c r="B2112" t="s">
        <v>35</v>
      </c>
      <c r="C2112" s="1">
        <v>45803.485902777778</v>
      </c>
      <c r="D2112" t="s">
        <v>87</v>
      </c>
      <c r="E2112" t="s">
        <v>37</v>
      </c>
      <c r="F2112" t="s">
        <v>53</v>
      </c>
      <c r="G2112" t="s">
        <v>39</v>
      </c>
      <c r="H2112" t="s">
        <v>63</v>
      </c>
      <c r="I2112" t="s">
        <v>82</v>
      </c>
      <c r="J2112" t="s">
        <v>91</v>
      </c>
      <c r="K2112">
        <v>72</v>
      </c>
      <c r="L2112">
        <v>9.83</v>
      </c>
      <c r="N2112" s="1"/>
      <c r="O2112" t="s">
        <v>57</v>
      </c>
      <c r="P2112">
        <v>5244.34</v>
      </c>
      <c r="Q2112" t="s">
        <v>44</v>
      </c>
      <c r="R2112" t="s">
        <v>59</v>
      </c>
      <c r="S2112" t="s">
        <v>79</v>
      </c>
      <c r="T2112" t="s">
        <v>97</v>
      </c>
      <c r="U2112" t="s">
        <v>49</v>
      </c>
      <c r="V2112" t="s">
        <v>49</v>
      </c>
      <c r="W2112" t="s">
        <v>57</v>
      </c>
      <c r="X2112">
        <f>YEAR(Table1[[#This Row],[BookingDate]])</f>
        <v>2025</v>
      </c>
      <c r="Y2112" t="str">
        <f>TEXT(Table1[[#This Row],[BookingDate]],"mmm")</f>
        <v>May</v>
      </c>
      <c r="Z2112" t="str">
        <f>TEXT(Table1[[#This Row],[BookingDate]],"mmm-yyy")</f>
        <v>May-2025</v>
      </c>
      <c r="AA2112" t="str">
        <f>IF(Table1[[#This Row],[ResolutionHours]]="","Pending",IF(Table1[[#This Row],[ResolutionHours]]&lt;=4,"0-4 Hours",IF(Table1[[#This Row],[ResolutionHours]]&lt;=8,"5-8 Hours",IF(Table1[[#This Row],[ResolutionHours]]&lt;=24,"9-24 Hours",IF(Table1[[#This Row],[ResolutionHours]]&lt;=48,"25-48 Hours","48+ Hours")))))</f>
        <v>Pending</v>
      </c>
      <c r="AB2112" t="str">
        <f>IF(Table1[[#This Row],[ResolutionHours]]="","",Table1[[#This Row],[ResolutionHours]]-Table1[[#This Row],[SLATargetHours]])</f>
        <v/>
      </c>
    </row>
    <row r="2113" spans="1:28" x14ac:dyDescent="0.25">
      <c r="A2113" t="s">
        <v>1046</v>
      </c>
      <c r="B2113" t="s">
        <v>35</v>
      </c>
      <c r="C2113" s="1">
        <v>45803.536203703698</v>
      </c>
      <c r="D2113" t="s">
        <v>51</v>
      </c>
      <c r="E2113" t="s">
        <v>52</v>
      </c>
      <c r="F2113" t="s">
        <v>53</v>
      </c>
      <c r="G2113" t="s">
        <v>39</v>
      </c>
      <c r="H2113" t="s">
        <v>40</v>
      </c>
      <c r="I2113" t="s">
        <v>55</v>
      </c>
      <c r="J2113" t="s">
        <v>65</v>
      </c>
      <c r="K2113">
        <v>24</v>
      </c>
      <c r="L2113">
        <v>3.64</v>
      </c>
      <c r="M2113">
        <v>7.4</v>
      </c>
      <c r="N2113" s="1">
        <v>45803.844544108797</v>
      </c>
      <c r="O2113" t="s">
        <v>43</v>
      </c>
      <c r="P2113">
        <v>7.4</v>
      </c>
      <c r="Q2113" t="s">
        <v>66</v>
      </c>
      <c r="R2113" t="s">
        <v>45</v>
      </c>
      <c r="S2113" t="s">
        <v>68</v>
      </c>
      <c r="T2113" t="s">
        <v>75</v>
      </c>
      <c r="U2113" t="s">
        <v>49</v>
      </c>
      <c r="V2113" t="s">
        <v>49</v>
      </c>
      <c r="W2113" t="s">
        <v>43</v>
      </c>
      <c r="X2113">
        <f>YEAR(Table1[[#This Row],[BookingDate]])</f>
        <v>2025</v>
      </c>
      <c r="Y2113" t="str">
        <f>TEXT(Table1[[#This Row],[BookingDate]],"mmm")</f>
        <v>May</v>
      </c>
      <c r="Z2113" t="str">
        <f>TEXT(Table1[[#This Row],[BookingDate]],"mmm-yyy")</f>
        <v>May-2025</v>
      </c>
      <c r="AA2113" t="str">
        <f>IF(Table1[[#This Row],[ResolutionHours]]="","Pending",IF(Table1[[#This Row],[ResolutionHours]]&lt;=4,"0-4 Hours",IF(Table1[[#This Row],[ResolutionHours]]&lt;=8,"5-8 Hours",IF(Table1[[#This Row],[ResolutionHours]]&lt;=24,"9-24 Hours",IF(Table1[[#This Row],[ResolutionHours]]&lt;=48,"25-48 Hours","48+ Hours")))))</f>
        <v>5-8 Hours</v>
      </c>
      <c r="AB2113">
        <f>IF(Table1[[#This Row],[ResolutionHours]]="","",Table1[[#This Row],[ResolutionHours]]-Table1[[#This Row],[SLATargetHours]])</f>
        <v>-16.600000000000001</v>
      </c>
    </row>
    <row r="2114" spans="1:28" x14ac:dyDescent="0.25">
      <c r="A2114" t="s">
        <v>200</v>
      </c>
      <c r="B2114" t="s">
        <v>35</v>
      </c>
      <c r="C2114" s="1">
        <v>45803.893773148149</v>
      </c>
      <c r="D2114" t="s">
        <v>36</v>
      </c>
      <c r="E2114" t="s">
        <v>81</v>
      </c>
      <c r="F2114" t="s">
        <v>90</v>
      </c>
      <c r="G2114" t="s">
        <v>39</v>
      </c>
      <c r="H2114" t="s">
        <v>40</v>
      </c>
      <c r="I2114" t="s">
        <v>55</v>
      </c>
      <c r="J2114" t="s">
        <v>91</v>
      </c>
      <c r="K2114">
        <v>48</v>
      </c>
      <c r="L2114">
        <v>2.86</v>
      </c>
      <c r="M2114">
        <v>10.9</v>
      </c>
      <c r="N2114" s="1">
        <v>45804.348062164347</v>
      </c>
      <c r="O2114" t="s">
        <v>43</v>
      </c>
      <c r="P2114">
        <v>10.9</v>
      </c>
      <c r="Q2114" t="s">
        <v>66</v>
      </c>
      <c r="R2114" t="s">
        <v>45</v>
      </c>
      <c r="S2114" t="s">
        <v>46</v>
      </c>
      <c r="T2114" t="s">
        <v>115</v>
      </c>
      <c r="U2114" t="s">
        <v>49</v>
      </c>
      <c r="V2114" t="s">
        <v>49</v>
      </c>
      <c r="W2114" t="s">
        <v>43</v>
      </c>
      <c r="X2114">
        <f>YEAR(Table1[[#This Row],[BookingDate]])</f>
        <v>2025</v>
      </c>
      <c r="Y2114" t="str">
        <f>TEXT(Table1[[#This Row],[BookingDate]],"mmm")</f>
        <v>May</v>
      </c>
      <c r="Z2114" t="str">
        <f>TEXT(Table1[[#This Row],[BookingDate]],"mmm-yyy")</f>
        <v>May-2025</v>
      </c>
      <c r="AA2114" t="str">
        <f>IF(Table1[[#This Row],[ResolutionHours]]="","Pending",IF(Table1[[#This Row],[ResolutionHours]]&lt;=4,"0-4 Hours",IF(Table1[[#This Row],[ResolutionHours]]&lt;=8,"5-8 Hours",IF(Table1[[#This Row],[ResolutionHours]]&lt;=24,"9-24 Hours",IF(Table1[[#This Row],[ResolutionHours]]&lt;=48,"25-48 Hours","48+ Hours")))))</f>
        <v>9-24 Hours</v>
      </c>
      <c r="AB2114">
        <f>IF(Table1[[#This Row],[ResolutionHours]]="","",Table1[[#This Row],[ResolutionHours]]-Table1[[#This Row],[SLATargetHours]])</f>
        <v>-37.1</v>
      </c>
    </row>
    <row r="2115" spans="1:28" x14ac:dyDescent="0.25">
      <c r="A2115" t="s">
        <v>154</v>
      </c>
      <c r="B2115" t="s">
        <v>35</v>
      </c>
      <c r="C2115" s="1">
        <v>45804.082280092603</v>
      </c>
      <c r="D2115" t="s">
        <v>36</v>
      </c>
      <c r="E2115" t="s">
        <v>37</v>
      </c>
      <c r="F2115" t="s">
        <v>130</v>
      </c>
      <c r="G2115" t="s">
        <v>39</v>
      </c>
      <c r="H2115" t="s">
        <v>54</v>
      </c>
      <c r="I2115" t="s">
        <v>82</v>
      </c>
      <c r="J2115" t="s">
        <v>120</v>
      </c>
      <c r="K2115">
        <v>48</v>
      </c>
      <c r="L2115">
        <v>1.36</v>
      </c>
      <c r="N2115" s="1"/>
      <c r="O2115" t="s">
        <v>57</v>
      </c>
      <c r="P2115">
        <v>5230.03</v>
      </c>
      <c r="Q2115" t="s">
        <v>66</v>
      </c>
      <c r="R2115" t="s">
        <v>59</v>
      </c>
      <c r="S2115" t="s">
        <v>79</v>
      </c>
      <c r="T2115" t="s">
        <v>121</v>
      </c>
      <c r="U2115" t="s">
        <v>49</v>
      </c>
      <c r="V2115" t="s">
        <v>49</v>
      </c>
      <c r="W2115" t="s">
        <v>57</v>
      </c>
      <c r="X2115">
        <f>YEAR(Table1[[#This Row],[BookingDate]])</f>
        <v>2025</v>
      </c>
      <c r="Y2115" t="str">
        <f>TEXT(Table1[[#This Row],[BookingDate]],"mmm")</f>
        <v>May</v>
      </c>
      <c r="Z2115" t="str">
        <f>TEXT(Table1[[#This Row],[BookingDate]],"mmm-yyy")</f>
        <v>May-2025</v>
      </c>
      <c r="AA2115" t="str">
        <f>IF(Table1[[#This Row],[ResolutionHours]]="","Pending",IF(Table1[[#This Row],[ResolutionHours]]&lt;=4,"0-4 Hours",IF(Table1[[#This Row],[ResolutionHours]]&lt;=8,"5-8 Hours",IF(Table1[[#This Row],[ResolutionHours]]&lt;=24,"9-24 Hours",IF(Table1[[#This Row],[ResolutionHours]]&lt;=48,"25-48 Hours","48+ Hours")))))</f>
        <v>Pending</v>
      </c>
      <c r="AB2115" t="str">
        <f>IF(Table1[[#This Row],[ResolutionHours]]="","",Table1[[#This Row],[ResolutionHours]]-Table1[[#This Row],[SLATargetHours]])</f>
        <v/>
      </c>
    </row>
    <row r="2116" spans="1:28" x14ac:dyDescent="0.25">
      <c r="A2116" t="s">
        <v>1329</v>
      </c>
      <c r="B2116" t="s">
        <v>1116</v>
      </c>
      <c r="C2116" s="1">
        <v>45804.690671296303</v>
      </c>
      <c r="D2116" t="s">
        <v>36</v>
      </c>
      <c r="E2116" t="s">
        <v>1124</v>
      </c>
      <c r="F2116" t="s">
        <v>95</v>
      </c>
      <c r="G2116" t="s">
        <v>1118</v>
      </c>
      <c r="H2116" t="s">
        <v>109</v>
      </c>
      <c r="I2116" t="s">
        <v>46</v>
      </c>
      <c r="J2116" t="s">
        <v>120</v>
      </c>
      <c r="K2116">
        <v>48</v>
      </c>
      <c r="L2116">
        <v>3.79</v>
      </c>
      <c r="M2116">
        <v>29.89</v>
      </c>
      <c r="N2116" s="1">
        <v>45805.93589375</v>
      </c>
      <c r="O2116" t="s">
        <v>43</v>
      </c>
      <c r="P2116">
        <v>29.89</v>
      </c>
      <c r="Q2116" t="s">
        <v>58</v>
      </c>
      <c r="R2116" t="s">
        <v>114</v>
      </c>
      <c r="S2116" t="s">
        <v>79</v>
      </c>
      <c r="T2116" t="s">
        <v>115</v>
      </c>
      <c r="U2116" t="s">
        <v>49</v>
      </c>
      <c r="V2116" t="s">
        <v>49</v>
      </c>
      <c r="W2116" t="s">
        <v>43</v>
      </c>
      <c r="X2116">
        <f>YEAR(Table1[[#This Row],[BookingDate]])</f>
        <v>2025</v>
      </c>
      <c r="Y2116" t="str">
        <f>TEXT(Table1[[#This Row],[BookingDate]],"mmm")</f>
        <v>May</v>
      </c>
      <c r="Z2116" t="str">
        <f>TEXT(Table1[[#This Row],[BookingDate]],"mmm-yyy")</f>
        <v>May-2025</v>
      </c>
      <c r="AA2116" t="str">
        <f>IF(Table1[[#This Row],[ResolutionHours]]="","Pending",IF(Table1[[#This Row],[ResolutionHours]]&lt;=4,"0-4 Hours",IF(Table1[[#This Row],[ResolutionHours]]&lt;=8,"5-8 Hours",IF(Table1[[#This Row],[ResolutionHours]]&lt;=24,"9-24 Hours",IF(Table1[[#This Row],[ResolutionHours]]&lt;=48,"25-48 Hours","48+ Hours")))))</f>
        <v>25-48 Hours</v>
      </c>
      <c r="AB2116">
        <f>IF(Table1[[#This Row],[ResolutionHours]]="","",Table1[[#This Row],[ResolutionHours]]-Table1[[#This Row],[SLATargetHours]])</f>
        <v>-18.11</v>
      </c>
    </row>
    <row r="2117" spans="1:28" x14ac:dyDescent="0.25">
      <c r="A2117" t="s">
        <v>1382</v>
      </c>
      <c r="B2117" t="s">
        <v>1116</v>
      </c>
      <c r="C2117" s="1">
        <v>45804.862245370372</v>
      </c>
      <c r="D2117" t="s">
        <v>51</v>
      </c>
      <c r="E2117" t="s">
        <v>1120</v>
      </c>
      <c r="F2117" t="s">
        <v>90</v>
      </c>
      <c r="G2117" t="s">
        <v>1118</v>
      </c>
      <c r="H2117" t="s">
        <v>40</v>
      </c>
      <c r="I2117" t="s">
        <v>55</v>
      </c>
      <c r="J2117" t="s">
        <v>56</v>
      </c>
      <c r="K2117">
        <v>24</v>
      </c>
      <c r="L2117">
        <v>3.8</v>
      </c>
      <c r="M2117">
        <v>20.420000000000002</v>
      </c>
      <c r="N2117" s="1">
        <v>45805.71306952546</v>
      </c>
      <c r="O2117" t="s">
        <v>43</v>
      </c>
      <c r="P2117">
        <v>20.420000000000002</v>
      </c>
      <c r="Q2117" t="s">
        <v>44</v>
      </c>
      <c r="R2117" t="s">
        <v>45</v>
      </c>
      <c r="S2117" t="s">
        <v>68</v>
      </c>
      <c r="T2117" t="s">
        <v>47</v>
      </c>
      <c r="U2117" t="s">
        <v>49</v>
      </c>
      <c r="V2117" t="s">
        <v>48</v>
      </c>
      <c r="W2117" t="s">
        <v>43</v>
      </c>
      <c r="X2117">
        <f>YEAR(Table1[[#This Row],[BookingDate]])</f>
        <v>2025</v>
      </c>
      <c r="Y2117" t="str">
        <f>TEXT(Table1[[#This Row],[BookingDate]],"mmm")</f>
        <v>May</v>
      </c>
      <c r="Z2117" t="str">
        <f>TEXT(Table1[[#This Row],[BookingDate]],"mmm-yyy")</f>
        <v>May-2025</v>
      </c>
      <c r="AA2117" t="str">
        <f>IF(Table1[[#This Row],[ResolutionHours]]="","Pending",IF(Table1[[#This Row],[ResolutionHours]]&lt;=4,"0-4 Hours",IF(Table1[[#This Row],[ResolutionHours]]&lt;=8,"5-8 Hours",IF(Table1[[#This Row],[ResolutionHours]]&lt;=24,"9-24 Hours",IF(Table1[[#This Row],[ResolutionHours]]&lt;=48,"25-48 Hours","48+ Hours")))))</f>
        <v>9-24 Hours</v>
      </c>
      <c r="AB2117">
        <f>IF(Table1[[#This Row],[ResolutionHours]]="","",Table1[[#This Row],[ResolutionHours]]-Table1[[#This Row],[SLATargetHours]])</f>
        <v>-3.5799999999999983</v>
      </c>
    </row>
    <row r="2118" spans="1:28" x14ac:dyDescent="0.25">
      <c r="A2118" t="s">
        <v>1870</v>
      </c>
      <c r="B2118" t="s">
        <v>1116</v>
      </c>
      <c r="C2118" s="1">
        <v>45805.088819444441</v>
      </c>
      <c r="D2118" t="s">
        <v>51</v>
      </c>
      <c r="E2118" t="s">
        <v>1129</v>
      </c>
      <c r="F2118" t="s">
        <v>72</v>
      </c>
      <c r="G2118" t="s">
        <v>1118</v>
      </c>
      <c r="H2118" t="s">
        <v>136</v>
      </c>
      <c r="I2118" t="s">
        <v>64</v>
      </c>
      <c r="J2118" t="s">
        <v>120</v>
      </c>
      <c r="K2118">
        <v>24</v>
      </c>
      <c r="L2118">
        <v>0.47</v>
      </c>
      <c r="N2118" s="1"/>
      <c r="O2118" t="s">
        <v>57</v>
      </c>
      <c r="P2118">
        <v>5205.87</v>
      </c>
      <c r="Q2118" t="s">
        <v>66</v>
      </c>
      <c r="R2118" t="s">
        <v>67</v>
      </c>
      <c r="S2118" t="s">
        <v>96</v>
      </c>
      <c r="T2118" t="s">
        <v>121</v>
      </c>
      <c r="U2118" t="s">
        <v>49</v>
      </c>
      <c r="V2118" t="s">
        <v>49</v>
      </c>
      <c r="W2118" t="s">
        <v>57</v>
      </c>
      <c r="X2118">
        <f>YEAR(Table1[[#This Row],[BookingDate]])</f>
        <v>2025</v>
      </c>
      <c r="Y2118" t="str">
        <f>TEXT(Table1[[#This Row],[BookingDate]],"mmm")</f>
        <v>May</v>
      </c>
      <c r="Z2118" t="str">
        <f>TEXT(Table1[[#This Row],[BookingDate]],"mmm-yyy")</f>
        <v>May-2025</v>
      </c>
      <c r="AA2118" t="str">
        <f>IF(Table1[[#This Row],[ResolutionHours]]="","Pending",IF(Table1[[#This Row],[ResolutionHours]]&lt;=4,"0-4 Hours",IF(Table1[[#This Row],[ResolutionHours]]&lt;=8,"5-8 Hours",IF(Table1[[#This Row],[ResolutionHours]]&lt;=24,"9-24 Hours",IF(Table1[[#This Row],[ResolutionHours]]&lt;=48,"25-48 Hours","48+ Hours")))))</f>
        <v>Pending</v>
      </c>
      <c r="AB2118" t="str">
        <f>IF(Table1[[#This Row],[ResolutionHours]]="","",Table1[[#This Row],[ResolutionHours]]-Table1[[#This Row],[SLATargetHours]])</f>
        <v/>
      </c>
    </row>
    <row r="2119" spans="1:28" x14ac:dyDescent="0.25">
      <c r="A2119" t="s">
        <v>1096</v>
      </c>
      <c r="B2119" t="s">
        <v>35</v>
      </c>
      <c r="C2119" s="1">
        <v>45805.163576388892</v>
      </c>
      <c r="D2119" t="s">
        <v>36</v>
      </c>
      <c r="E2119" t="s">
        <v>71</v>
      </c>
      <c r="F2119" t="s">
        <v>130</v>
      </c>
      <c r="G2119" t="s">
        <v>39</v>
      </c>
      <c r="H2119" t="s">
        <v>40</v>
      </c>
      <c r="I2119" t="s">
        <v>46</v>
      </c>
      <c r="J2119" t="s">
        <v>160</v>
      </c>
      <c r="K2119">
        <v>48</v>
      </c>
      <c r="L2119">
        <v>1.18</v>
      </c>
      <c r="M2119">
        <v>7.28</v>
      </c>
      <c r="N2119" s="1">
        <v>45805.466994803239</v>
      </c>
      <c r="O2119" t="s">
        <v>43</v>
      </c>
      <c r="P2119">
        <v>7.28</v>
      </c>
      <c r="Q2119" t="s">
        <v>44</v>
      </c>
      <c r="R2119" t="s">
        <v>67</v>
      </c>
      <c r="S2119" t="s">
        <v>46</v>
      </c>
      <c r="T2119" t="s">
        <v>61</v>
      </c>
      <c r="U2119" t="s">
        <v>49</v>
      </c>
      <c r="V2119" t="s">
        <v>49</v>
      </c>
      <c r="W2119" t="s">
        <v>43</v>
      </c>
      <c r="X2119">
        <f>YEAR(Table1[[#This Row],[BookingDate]])</f>
        <v>2025</v>
      </c>
      <c r="Y2119" t="str">
        <f>TEXT(Table1[[#This Row],[BookingDate]],"mmm")</f>
        <v>May</v>
      </c>
      <c r="Z2119" t="str">
        <f>TEXT(Table1[[#This Row],[BookingDate]],"mmm-yyy")</f>
        <v>May-2025</v>
      </c>
      <c r="AA2119" t="str">
        <f>IF(Table1[[#This Row],[ResolutionHours]]="","Pending",IF(Table1[[#This Row],[ResolutionHours]]&lt;=4,"0-4 Hours",IF(Table1[[#This Row],[ResolutionHours]]&lt;=8,"5-8 Hours",IF(Table1[[#This Row],[ResolutionHours]]&lt;=24,"9-24 Hours",IF(Table1[[#This Row],[ResolutionHours]]&lt;=48,"25-48 Hours","48+ Hours")))))</f>
        <v>5-8 Hours</v>
      </c>
      <c r="AB2119">
        <f>IF(Table1[[#This Row],[ResolutionHours]]="","",Table1[[#This Row],[ResolutionHours]]-Table1[[#This Row],[SLATargetHours]])</f>
        <v>-40.72</v>
      </c>
    </row>
    <row r="2120" spans="1:28" x14ac:dyDescent="0.25">
      <c r="A2120" t="s">
        <v>2185</v>
      </c>
      <c r="B2120" t="s">
        <v>2126</v>
      </c>
      <c r="C2120" s="1">
        <v>45805.376782407409</v>
      </c>
      <c r="D2120" t="s">
        <v>87</v>
      </c>
      <c r="E2120" t="s">
        <v>2127</v>
      </c>
      <c r="F2120" t="s">
        <v>38</v>
      </c>
      <c r="G2120" t="s">
        <v>2128</v>
      </c>
      <c r="H2120" t="s">
        <v>54</v>
      </c>
      <c r="I2120" t="s">
        <v>73</v>
      </c>
      <c r="J2120" t="s">
        <v>99</v>
      </c>
      <c r="K2120">
        <v>72</v>
      </c>
      <c r="L2120">
        <v>4.97</v>
      </c>
      <c r="N2120" s="1"/>
      <c r="O2120" t="s">
        <v>57</v>
      </c>
      <c r="P2120">
        <v>5198.96</v>
      </c>
      <c r="Q2120" t="s">
        <v>44</v>
      </c>
      <c r="R2120" t="s">
        <v>59</v>
      </c>
      <c r="S2120" t="s">
        <v>96</v>
      </c>
      <c r="T2120" t="s">
        <v>115</v>
      </c>
      <c r="U2120" t="s">
        <v>49</v>
      </c>
      <c r="V2120" t="s">
        <v>49</v>
      </c>
      <c r="W2120" t="s">
        <v>57</v>
      </c>
      <c r="X2120">
        <f>YEAR(Table1[[#This Row],[BookingDate]])</f>
        <v>2025</v>
      </c>
      <c r="Y2120" t="str">
        <f>TEXT(Table1[[#This Row],[BookingDate]],"mmm")</f>
        <v>May</v>
      </c>
      <c r="Z2120" t="str">
        <f>TEXT(Table1[[#This Row],[BookingDate]],"mmm-yyy")</f>
        <v>May-2025</v>
      </c>
      <c r="AA2120" t="str">
        <f>IF(Table1[[#This Row],[ResolutionHours]]="","Pending",IF(Table1[[#This Row],[ResolutionHours]]&lt;=4,"0-4 Hours",IF(Table1[[#This Row],[ResolutionHours]]&lt;=8,"5-8 Hours",IF(Table1[[#This Row],[ResolutionHours]]&lt;=24,"9-24 Hours",IF(Table1[[#This Row],[ResolutionHours]]&lt;=48,"25-48 Hours","48+ Hours")))))</f>
        <v>Pending</v>
      </c>
      <c r="AB2120" t="str">
        <f>IF(Table1[[#This Row],[ResolutionHours]]="","",Table1[[#This Row],[ResolutionHours]]-Table1[[#This Row],[SLATargetHours]])</f>
        <v/>
      </c>
    </row>
    <row r="2121" spans="1:28" x14ac:dyDescent="0.25">
      <c r="A2121" t="s">
        <v>1282</v>
      </c>
      <c r="B2121" t="s">
        <v>1116</v>
      </c>
      <c r="C2121" s="1">
        <v>45805.690937500003</v>
      </c>
      <c r="D2121" t="s">
        <v>36</v>
      </c>
      <c r="E2121" t="s">
        <v>1126</v>
      </c>
      <c r="F2121" t="s">
        <v>130</v>
      </c>
      <c r="G2121" t="s">
        <v>1118</v>
      </c>
      <c r="H2121" t="s">
        <v>40</v>
      </c>
      <c r="I2121" t="s">
        <v>55</v>
      </c>
      <c r="J2121" t="s">
        <v>157</v>
      </c>
      <c r="K2121">
        <v>48</v>
      </c>
      <c r="L2121">
        <v>3.04</v>
      </c>
      <c r="M2121">
        <v>35.47</v>
      </c>
      <c r="N2121" s="1">
        <v>45807.168941597221</v>
      </c>
      <c r="O2121" t="s">
        <v>43</v>
      </c>
      <c r="P2121">
        <v>35.47</v>
      </c>
      <c r="Q2121" t="s">
        <v>58</v>
      </c>
      <c r="R2121" t="s">
        <v>67</v>
      </c>
      <c r="S2121" t="s">
        <v>79</v>
      </c>
      <c r="T2121" t="s">
        <v>69</v>
      </c>
      <c r="U2121" t="s">
        <v>49</v>
      </c>
      <c r="V2121" t="s">
        <v>49</v>
      </c>
      <c r="W2121" t="s">
        <v>43</v>
      </c>
      <c r="X2121">
        <f>YEAR(Table1[[#This Row],[BookingDate]])</f>
        <v>2025</v>
      </c>
      <c r="Y2121" t="str">
        <f>TEXT(Table1[[#This Row],[BookingDate]],"mmm")</f>
        <v>May</v>
      </c>
      <c r="Z2121" t="str">
        <f>TEXT(Table1[[#This Row],[BookingDate]],"mmm-yyy")</f>
        <v>May-2025</v>
      </c>
      <c r="AA2121" t="str">
        <f>IF(Table1[[#This Row],[ResolutionHours]]="","Pending",IF(Table1[[#This Row],[ResolutionHours]]&lt;=4,"0-4 Hours",IF(Table1[[#This Row],[ResolutionHours]]&lt;=8,"5-8 Hours",IF(Table1[[#This Row],[ResolutionHours]]&lt;=24,"9-24 Hours",IF(Table1[[#This Row],[ResolutionHours]]&lt;=48,"25-48 Hours","48+ Hours")))))</f>
        <v>25-48 Hours</v>
      </c>
      <c r="AB2121">
        <f>IF(Table1[[#This Row],[ResolutionHours]]="","",Table1[[#This Row],[ResolutionHours]]-Table1[[#This Row],[SLATargetHours]])</f>
        <v>-12.530000000000001</v>
      </c>
    </row>
    <row r="2122" spans="1:28" x14ac:dyDescent="0.25">
      <c r="A2122" t="s">
        <v>337</v>
      </c>
      <c r="B2122" t="s">
        <v>35</v>
      </c>
      <c r="C2122" s="1">
        <v>45806.647418981483</v>
      </c>
      <c r="D2122" t="s">
        <v>87</v>
      </c>
      <c r="E2122" t="s">
        <v>71</v>
      </c>
      <c r="F2122" t="s">
        <v>38</v>
      </c>
      <c r="G2122" t="s">
        <v>39</v>
      </c>
      <c r="H2122" t="s">
        <v>109</v>
      </c>
      <c r="I2122" t="s">
        <v>55</v>
      </c>
      <c r="J2122" t="s">
        <v>113</v>
      </c>
      <c r="K2122">
        <v>72</v>
      </c>
      <c r="L2122">
        <v>4.7300000000000004</v>
      </c>
      <c r="M2122">
        <v>93.74</v>
      </c>
      <c r="N2122" s="1">
        <v>45810.553348449073</v>
      </c>
      <c r="O2122" t="s">
        <v>128</v>
      </c>
      <c r="P2122">
        <v>93.74</v>
      </c>
      <c r="Q2122" t="s">
        <v>44</v>
      </c>
      <c r="R2122" t="s">
        <v>59</v>
      </c>
      <c r="S2122" t="s">
        <v>68</v>
      </c>
      <c r="T2122" t="s">
        <v>97</v>
      </c>
      <c r="U2122" t="s">
        <v>49</v>
      </c>
      <c r="V2122" t="s">
        <v>49</v>
      </c>
      <c r="W2122" t="s">
        <v>128</v>
      </c>
      <c r="X2122">
        <f>YEAR(Table1[[#This Row],[BookingDate]])</f>
        <v>2025</v>
      </c>
      <c r="Y2122" t="str">
        <f>TEXT(Table1[[#This Row],[BookingDate]],"mmm")</f>
        <v>May</v>
      </c>
      <c r="Z2122" t="str">
        <f>TEXT(Table1[[#This Row],[BookingDate]],"mmm-yyy")</f>
        <v>May-2025</v>
      </c>
      <c r="AA2122" t="str">
        <f>IF(Table1[[#This Row],[ResolutionHours]]="","Pending",IF(Table1[[#This Row],[ResolutionHours]]&lt;=4,"0-4 Hours",IF(Table1[[#This Row],[ResolutionHours]]&lt;=8,"5-8 Hours",IF(Table1[[#This Row],[ResolutionHours]]&lt;=24,"9-24 Hours",IF(Table1[[#This Row],[ResolutionHours]]&lt;=48,"25-48 Hours","48+ Hours")))))</f>
        <v>48+ Hours</v>
      </c>
      <c r="AB2122">
        <f>IF(Table1[[#This Row],[ResolutionHours]]="","",Table1[[#This Row],[ResolutionHours]]-Table1[[#This Row],[SLATargetHours]])</f>
        <v>21.739999999999995</v>
      </c>
    </row>
    <row r="2123" spans="1:28" x14ac:dyDescent="0.25">
      <c r="A2123" t="s">
        <v>2058</v>
      </c>
      <c r="B2123" t="s">
        <v>1116</v>
      </c>
      <c r="C2123" s="1">
        <v>45806.647534722222</v>
      </c>
      <c r="D2123" t="s">
        <v>87</v>
      </c>
      <c r="E2123" t="s">
        <v>1120</v>
      </c>
      <c r="F2123" t="s">
        <v>126</v>
      </c>
      <c r="G2123" t="s">
        <v>1118</v>
      </c>
      <c r="H2123" t="s">
        <v>54</v>
      </c>
      <c r="I2123" t="s">
        <v>64</v>
      </c>
      <c r="J2123" t="s">
        <v>120</v>
      </c>
      <c r="K2123">
        <v>72</v>
      </c>
      <c r="L2123">
        <v>3.04</v>
      </c>
      <c r="N2123" s="1"/>
      <c r="O2123" t="s">
        <v>57</v>
      </c>
      <c r="P2123">
        <v>5168.46</v>
      </c>
      <c r="Q2123" t="s">
        <v>44</v>
      </c>
      <c r="R2123" t="s">
        <v>45</v>
      </c>
      <c r="S2123" t="s">
        <v>79</v>
      </c>
      <c r="T2123" t="s">
        <v>93</v>
      </c>
      <c r="U2123" t="s">
        <v>49</v>
      </c>
      <c r="V2123" t="s">
        <v>49</v>
      </c>
      <c r="W2123" t="s">
        <v>57</v>
      </c>
      <c r="X2123">
        <f>YEAR(Table1[[#This Row],[BookingDate]])</f>
        <v>2025</v>
      </c>
      <c r="Y2123" t="str">
        <f>TEXT(Table1[[#This Row],[BookingDate]],"mmm")</f>
        <v>May</v>
      </c>
      <c r="Z2123" t="str">
        <f>TEXT(Table1[[#This Row],[BookingDate]],"mmm-yyy")</f>
        <v>May-2025</v>
      </c>
      <c r="AA2123" t="str">
        <f>IF(Table1[[#This Row],[ResolutionHours]]="","Pending",IF(Table1[[#This Row],[ResolutionHours]]&lt;=4,"0-4 Hours",IF(Table1[[#This Row],[ResolutionHours]]&lt;=8,"5-8 Hours",IF(Table1[[#This Row],[ResolutionHours]]&lt;=24,"9-24 Hours",IF(Table1[[#This Row],[ResolutionHours]]&lt;=48,"25-48 Hours","48+ Hours")))))</f>
        <v>Pending</v>
      </c>
      <c r="AB2123" t="str">
        <f>IF(Table1[[#This Row],[ResolutionHours]]="","",Table1[[#This Row],[ResolutionHours]]-Table1[[#This Row],[SLATargetHours]])</f>
        <v/>
      </c>
    </row>
    <row r="2124" spans="1:28" x14ac:dyDescent="0.25">
      <c r="A2124" t="s">
        <v>2652</v>
      </c>
      <c r="B2124" t="s">
        <v>2126</v>
      </c>
      <c r="C2124" s="1">
        <v>45806.817986111113</v>
      </c>
      <c r="D2124" t="s">
        <v>36</v>
      </c>
      <c r="E2124" t="s">
        <v>2138</v>
      </c>
      <c r="F2124" t="s">
        <v>90</v>
      </c>
      <c r="G2124" t="s">
        <v>2128</v>
      </c>
      <c r="H2124" t="s">
        <v>40</v>
      </c>
      <c r="I2124" t="s">
        <v>64</v>
      </c>
      <c r="J2124" t="s">
        <v>78</v>
      </c>
      <c r="K2124">
        <v>48</v>
      </c>
      <c r="L2124">
        <v>5.87</v>
      </c>
      <c r="M2124">
        <v>15.2</v>
      </c>
      <c r="N2124" s="1">
        <v>45807.451333923607</v>
      </c>
      <c r="O2124" t="s">
        <v>43</v>
      </c>
      <c r="P2124">
        <v>15.2</v>
      </c>
      <c r="Q2124" t="s">
        <v>58</v>
      </c>
      <c r="R2124" t="s">
        <v>59</v>
      </c>
      <c r="S2124" t="s">
        <v>68</v>
      </c>
      <c r="T2124" t="s">
        <v>100</v>
      </c>
      <c r="U2124" t="s">
        <v>49</v>
      </c>
      <c r="V2124" t="s">
        <v>48</v>
      </c>
      <c r="W2124" t="s">
        <v>43</v>
      </c>
      <c r="X2124">
        <f>YEAR(Table1[[#This Row],[BookingDate]])</f>
        <v>2025</v>
      </c>
      <c r="Y2124" t="str">
        <f>TEXT(Table1[[#This Row],[BookingDate]],"mmm")</f>
        <v>May</v>
      </c>
      <c r="Z2124" t="str">
        <f>TEXT(Table1[[#This Row],[BookingDate]],"mmm-yyy")</f>
        <v>May-2025</v>
      </c>
      <c r="AA2124" t="str">
        <f>IF(Table1[[#This Row],[ResolutionHours]]="","Pending",IF(Table1[[#This Row],[ResolutionHours]]&lt;=4,"0-4 Hours",IF(Table1[[#This Row],[ResolutionHours]]&lt;=8,"5-8 Hours",IF(Table1[[#This Row],[ResolutionHours]]&lt;=24,"9-24 Hours",IF(Table1[[#This Row],[ResolutionHours]]&lt;=48,"25-48 Hours","48+ Hours")))))</f>
        <v>9-24 Hours</v>
      </c>
      <c r="AB2124">
        <f>IF(Table1[[#This Row],[ResolutionHours]]="","",Table1[[#This Row],[ResolutionHours]]-Table1[[#This Row],[SLATargetHours]])</f>
        <v>-32.799999999999997</v>
      </c>
    </row>
    <row r="2125" spans="1:28" x14ac:dyDescent="0.25">
      <c r="A2125" t="s">
        <v>2437</v>
      </c>
      <c r="B2125" t="s">
        <v>2126</v>
      </c>
      <c r="C2125" s="1">
        <v>45807.301932870367</v>
      </c>
      <c r="D2125" t="s">
        <v>36</v>
      </c>
      <c r="E2125" t="s">
        <v>2163</v>
      </c>
      <c r="F2125" t="s">
        <v>38</v>
      </c>
      <c r="G2125" t="s">
        <v>2128</v>
      </c>
      <c r="H2125" t="s">
        <v>109</v>
      </c>
      <c r="I2125" t="s">
        <v>73</v>
      </c>
      <c r="J2125" t="s">
        <v>42</v>
      </c>
      <c r="K2125">
        <v>48</v>
      </c>
      <c r="L2125">
        <v>0.82</v>
      </c>
      <c r="M2125">
        <v>12.56</v>
      </c>
      <c r="N2125" s="1">
        <v>45807.825384490738</v>
      </c>
      <c r="O2125" t="s">
        <v>43</v>
      </c>
      <c r="P2125">
        <v>12.56</v>
      </c>
      <c r="Q2125" t="s">
        <v>44</v>
      </c>
      <c r="R2125" t="s">
        <v>67</v>
      </c>
      <c r="S2125" t="s">
        <v>46</v>
      </c>
      <c r="T2125" t="s">
        <v>75</v>
      </c>
      <c r="U2125" t="s">
        <v>49</v>
      </c>
      <c r="V2125" t="s">
        <v>49</v>
      </c>
      <c r="W2125" t="s">
        <v>43</v>
      </c>
      <c r="X2125">
        <f>YEAR(Table1[[#This Row],[BookingDate]])</f>
        <v>2025</v>
      </c>
      <c r="Y2125" t="str">
        <f>TEXT(Table1[[#This Row],[BookingDate]],"mmm")</f>
        <v>May</v>
      </c>
      <c r="Z2125" t="str">
        <f>TEXT(Table1[[#This Row],[BookingDate]],"mmm-yyy")</f>
        <v>May-2025</v>
      </c>
      <c r="AA2125" t="str">
        <f>IF(Table1[[#This Row],[ResolutionHours]]="","Pending",IF(Table1[[#This Row],[ResolutionHours]]&lt;=4,"0-4 Hours",IF(Table1[[#This Row],[ResolutionHours]]&lt;=8,"5-8 Hours",IF(Table1[[#This Row],[ResolutionHours]]&lt;=24,"9-24 Hours",IF(Table1[[#This Row],[ResolutionHours]]&lt;=48,"25-48 Hours","48+ Hours")))))</f>
        <v>9-24 Hours</v>
      </c>
      <c r="AB2125">
        <f>IF(Table1[[#This Row],[ResolutionHours]]="","",Table1[[#This Row],[ResolutionHours]]-Table1[[#This Row],[SLATargetHours]])</f>
        <v>-35.44</v>
      </c>
    </row>
    <row r="2126" spans="1:28" x14ac:dyDescent="0.25">
      <c r="A2126" t="s">
        <v>224</v>
      </c>
      <c r="B2126" t="s">
        <v>35</v>
      </c>
      <c r="C2126" s="1">
        <v>45807.47587962963</v>
      </c>
      <c r="D2126" t="s">
        <v>51</v>
      </c>
      <c r="E2126" t="s">
        <v>102</v>
      </c>
      <c r="F2126" t="s">
        <v>72</v>
      </c>
      <c r="G2126" t="s">
        <v>39</v>
      </c>
      <c r="H2126" t="s">
        <v>40</v>
      </c>
      <c r="I2126" t="s">
        <v>73</v>
      </c>
      <c r="J2126" t="s">
        <v>134</v>
      </c>
      <c r="K2126">
        <v>24</v>
      </c>
      <c r="L2126">
        <v>1.76</v>
      </c>
      <c r="M2126">
        <v>14.62</v>
      </c>
      <c r="N2126" s="1">
        <v>45808.084902812501</v>
      </c>
      <c r="O2126" t="s">
        <v>43</v>
      </c>
      <c r="P2126">
        <v>14.62</v>
      </c>
      <c r="Q2126" t="s">
        <v>66</v>
      </c>
      <c r="R2126" t="s">
        <v>114</v>
      </c>
      <c r="S2126" t="s">
        <v>46</v>
      </c>
      <c r="T2126" t="s">
        <v>115</v>
      </c>
      <c r="U2126" t="s">
        <v>48</v>
      </c>
      <c r="V2126" t="s">
        <v>49</v>
      </c>
      <c r="W2126" t="s">
        <v>43</v>
      </c>
      <c r="X2126">
        <f>YEAR(Table1[[#This Row],[BookingDate]])</f>
        <v>2025</v>
      </c>
      <c r="Y2126" t="str">
        <f>TEXT(Table1[[#This Row],[BookingDate]],"mmm")</f>
        <v>May</v>
      </c>
      <c r="Z2126" t="str">
        <f>TEXT(Table1[[#This Row],[BookingDate]],"mmm-yyy")</f>
        <v>May-2025</v>
      </c>
      <c r="AA2126" t="str">
        <f>IF(Table1[[#This Row],[ResolutionHours]]="","Pending",IF(Table1[[#This Row],[ResolutionHours]]&lt;=4,"0-4 Hours",IF(Table1[[#This Row],[ResolutionHours]]&lt;=8,"5-8 Hours",IF(Table1[[#This Row],[ResolutionHours]]&lt;=24,"9-24 Hours",IF(Table1[[#This Row],[ResolutionHours]]&lt;=48,"25-48 Hours","48+ Hours")))))</f>
        <v>9-24 Hours</v>
      </c>
      <c r="AB2126">
        <f>IF(Table1[[#This Row],[ResolutionHours]]="","",Table1[[#This Row],[ResolutionHours]]-Table1[[#This Row],[SLATargetHours]])</f>
        <v>-9.3800000000000008</v>
      </c>
    </row>
    <row r="2127" spans="1:28" x14ac:dyDescent="0.25">
      <c r="A2127" t="s">
        <v>2685</v>
      </c>
      <c r="B2127" t="s">
        <v>2126</v>
      </c>
      <c r="C2127" s="1">
        <v>45807.834560185183</v>
      </c>
      <c r="D2127" t="s">
        <v>87</v>
      </c>
      <c r="E2127" t="s">
        <v>2163</v>
      </c>
      <c r="F2127" t="s">
        <v>90</v>
      </c>
      <c r="G2127" t="s">
        <v>2128</v>
      </c>
      <c r="H2127" t="s">
        <v>136</v>
      </c>
      <c r="I2127" t="s">
        <v>82</v>
      </c>
      <c r="J2127" t="s">
        <v>56</v>
      </c>
      <c r="K2127">
        <v>72</v>
      </c>
      <c r="L2127">
        <v>7.53</v>
      </c>
      <c r="N2127" s="1"/>
      <c r="O2127" t="s">
        <v>57</v>
      </c>
      <c r="P2127">
        <v>5139.97</v>
      </c>
      <c r="Q2127" t="s">
        <v>66</v>
      </c>
      <c r="R2127" t="s">
        <v>114</v>
      </c>
      <c r="S2127" t="s">
        <v>68</v>
      </c>
      <c r="T2127" t="s">
        <v>121</v>
      </c>
      <c r="U2127" t="s">
        <v>49</v>
      </c>
      <c r="V2127" t="s">
        <v>49</v>
      </c>
      <c r="W2127" t="s">
        <v>57</v>
      </c>
      <c r="X2127">
        <f>YEAR(Table1[[#This Row],[BookingDate]])</f>
        <v>2025</v>
      </c>
      <c r="Y2127" t="str">
        <f>TEXT(Table1[[#This Row],[BookingDate]],"mmm")</f>
        <v>May</v>
      </c>
      <c r="Z2127" t="str">
        <f>TEXT(Table1[[#This Row],[BookingDate]],"mmm-yyy")</f>
        <v>May-2025</v>
      </c>
      <c r="AA2127" t="str">
        <f>IF(Table1[[#This Row],[ResolutionHours]]="","Pending",IF(Table1[[#This Row],[ResolutionHours]]&lt;=4,"0-4 Hours",IF(Table1[[#This Row],[ResolutionHours]]&lt;=8,"5-8 Hours",IF(Table1[[#This Row],[ResolutionHours]]&lt;=24,"9-24 Hours",IF(Table1[[#This Row],[ResolutionHours]]&lt;=48,"25-48 Hours","48+ Hours")))))</f>
        <v>Pending</v>
      </c>
      <c r="AB2127" t="str">
        <f>IF(Table1[[#This Row],[ResolutionHours]]="","",Table1[[#This Row],[ResolutionHours]]-Table1[[#This Row],[SLATargetHours]])</f>
        <v/>
      </c>
    </row>
    <row r="2128" spans="1:28" x14ac:dyDescent="0.25">
      <c r="A2128" t="s">
        <v>2229</v>
      </c>
      <c r="B2128" t="s">
        <v>2126</v>
      </c>
      <c r="C2128" s="1">
        <v>45809.290347222217</v>
      </c>
      <c r="D2128" t="s">
        <v>87</v>
      </c>
      <c r="E2128" t="s">
        <v>2163</v>
      </c>
      <c r="F2128" t="s">
        <v>126</v>
      </c>
      <c r="G2128" t="s">
        <v>2128</v>
      </c>
      <c r="H2128" t="s">
        <v>40</v>
      </c>
      <c r="I2128" t="s">
        <v>73</v>
      </c>
      <c r="J2128" t="s">
        <v>42</v>
      </c>
      <c r="K2128">
        <v>72</v>
      </c>
      <c r="L2128">
        <v>0.81</v>
      </c>
      <c r="M2128">
        <v>60.04</v>
      </c>
      <c r="N2128" s="1">
        <v>45811.792049479169</v>
      </c>
      <c r="O2128" t="s">
        <v>43</v>
      </c>
      <c r="P2128">
        <v>60.04</v>
      </c>
      <c r="Q2128" t="s">
        <v>58</v>
      </c>
      <c r="R2128" t="s">
        <v>59</v>
      </c>
      <c r="S2128" t="s">
        <v>68</v>
      </c>
      <c r="T2128" t="s">
        <v>47</v>
      </c>
      <c r="U2128" t="s">
        <v>49</v>
      </c>
      <c r="V2128" t="s">
        <v>49</v>
      </c>
      <c r="W2128" t="s">
        <v>43</v>
      </c>
      <c r="X2128">
        <f>YEAR(Table1[[#This Row],[BookingDate]])</f>
        <v>2025</v>
      </c>
      <c r="Y2128" t="str">
        <f>TEXT(Table1[[#This Row],[BookingDate]],"mmm")</f>
        <v>Jun</v>
      </c>
      <c r="Z2128" t="str">
        <f>TEXT(Table1[[#This Row],[BookingDate]],"mmm-yyy")</f>
        <v>Jun-2025</v>
      </c>
      <c r="AA2128" t="str">
        <f>IF(Table1[[#This Row],[ResolutionHours]]="","Pending",IF(Table1[[#This Row],[ResolutionHours]]&lt;=4,"0-4 Hours",IF(Table1[[#This Row],[ResolutionHours]]&lt;=8,"5-8 Hours",IF(Table1[[#This Row],[ResolutionHours]]&lt;=24,"9-24 Hours",IF(Table1[[#This Row],[ResolutionHours]]&lt;=48,"25-48 Hours","48+ Hours")))))</f>
        <v>48+ Hours</v>
      </c>
      <c r="AB2128">
        <f>IF(Table1[[#This Row],[ResolutionHours]]="","",Table1[[#This Row],[ResolutionHours]]-Table1[[#This Row],[SLATargetHours]])</f>
        <v>-11.96</v>
      </c>
    </row>
    <row r="2129" spans="1:28" x14ac:dyDescent="0.25">
      <c r="A2129" t="s">
        <v>1836</v>
      </c>
      <c r="B2129" t="s">
        <v>1116</v>
      </c>
      <c r="C2129" s="1">
        <v>45809.357719907413</v>
      </c>
      <c r="D2129" t="s">
        <v>87</v>
      </c>
      <c r="E2129" t="s">
        <v>1120</v>
      </c>
      <c r="F2129" t="s">
        <v>126</v>
      </c>
      <c r="G2129" t="s">
        <v>1118</v>
      </c>
      <c r="H2129" t="s">
        <v>40</v>
      </c>
      <c r="I2129" t="s">
        <v>46</v>
      </c>
      <c r="J2129" t="s">
        <v>160</v>
      </c>
      <c r="K2129">
        <v>72</v>
      </c>
      <c r="L2129">
        <v>6.5</v>
      </c>
      <c r="M2129">
        <v>26.19</v>
      </c>
      <c r="N2129" s="1">
        <v>45810.448771608797</v>
      </c>
      <c r="O2129" t="s">
        <v>43</v>
      </c>
      <c r="P2129">
        <v>26.19</v>
      </c>
      <c r="Q2129" t="s">
        <v>58</v>
      </c>
      <c r="R2129" t="s">
        <v>114</v>
      </c>
      <c r="S2129" t="s">
        <v>96</v>
      </c>
      <c r="T2129" t="s">
        <v>61</v>
      </c>
      <c r="U2129" t="s">
        <v>49</v>
      </c>
      <c r="V2129" t="s">
        <v>49</v>
      </c>
      <c r="W2129" t="s">
        <v>43</v>
      </c>
      <c r="X2129">
        <f>YEAR(Table1[[#This Row],[BookingDate]])</f>
        <v>2025</v>
      </c>
      <c r="Y2129" t="str">
        <f>TEXT(Table1[[#This Row],[BookingDate]],"mmm")</f>
        <v>Jun</v>
      </c>
      <c r="Z2129" t="str">
        <f>TEXT(Table1[[#This Row],[BookingDate]],"mmm-yyy")</f>
        <v>Jun-2025</v>
      </c>
      <c r="AA2129" t="str">
        <f>IF(Table1[[#This Row],[ResolutionHours]]="","Pending",IF(Table1[[#This Row],[ResolutionHours]]&lt;=4,"0-4 Hours",IF(Table1[[#This Row],[ResolutionHours]]&lt;=8,"5-8 Hours",IF(Table1[[#This Row],[ResolutionHours]]&lt;=24,"9-24 Hours",IF(Table1[[#This Row],[ResolutionHours]]&lt;=48,"25-48 Hours","48+ Hours")))))</f>
        <v>25-48 Hours</v>
      </c>
      <c r="AB2129">
        <f>IF(Table1[[#This Row],[ResolutionHours]]="","",Table1[[#This Row],[ResolutionHours]]-Table1[[#This Row],[SLATargetHours]])</f>
        <v>-45.81</v>
      </c>
    </row>
    <row r="2130" spans="1:28" x14ac:dyDescent="0.25">
      <c r="A2130" t="s">
        <v>1315</v>
      </c>
      <c r="B2130" t="s">
        <v>1116</v>
      </c>
      <c r="C2130" s="1">
        <v>45809.802893518521</v>
      </c>
      <c r="D2130" t="s">
        <v>51</v>
      </c>
      <c r="E2130" t="s">
        <v>1120</v>
      </c>
      <c r="F2130" t="s">
        <v>72</v>
      </c>
      <c r="G2130" t="s">
        <v>1118</v>
      </c>
      <c r="H2130" t="s">
        <v>40</v>
      </c>
      <c r="I2130" t="s">
        <v>64</v>
      </c>
      <c r="J2130" t="s">
        <v>88</v>
      </c>
      <c r="K2130">
        <v>24</v>
      </c>
      <c r="L2130">
        <v>3.43</v>
      </c>
      <c r="M2130">
        <v>58.92</v>
      </c>
      <c r="N2130" s="1">
        <v>45812.257778657397</v>
      </c>
      <c r="O2130" t="s">
        <v>128</v>
      </c>
      <c r="P2130">
        <v>58.92</v>
      </c>
      <c r="Q2130" t="s">
        <v>44</v>
      </c>
      <c r="R2130" t="s">
        <v>67</v>
      </c>
      <c r="S2130" t="s">
        <v>79</v>
      </c>
      <c r="T2130" t="s">
        <v>85</v>
      </c>
      <c r="U2130" t="s">
        <v>49</v>
      </c>
      <c r="V2130" t="s">
        <v>48</v>
      </c>
      <c r="W2130" t="s">
        <v>128</v>
      </c>
      <c r="X2130">
        <f>YEAR(Table1[[#This Row],[BookingDate]])</f>
        <v>2025</v>
      </c>
      <c r="Y2130" t="str">
        <f>TEXT(Table1[[#This Row],[BookingDate]],"mmm")</f>
        <v>Jun</v>
      </c>
      <c r="Z2130" t="str">
        <f>TEXT(Table1[[#This Row],[BookingDate]],"mmm-yyy")</f>
        <v>Jun-2025</v>
      </c>
      <c r="AA2130" t="str">
        <f>IF(Table1[[#This Row],[ResolutionHours]]="","Pending",IF(Table1[[#This Row],[ResolutionHours]]&lt;=4,"0-4 Hours",IF(Table1[[#This Row],[ResolutionHours]]&lt;=8,"5-8 Hours",IF(Table1[[#This Row],[ResolutionHours]]&lt;=24,"9-24 Hours",IF(Table1[[#This Row],[ResolutionHours]]&lt;=48,"25-48 Hours","48+ Hours")))))</f>
        <v>48+ Hours</v>
      </c>
      <c r="AB2130">
        <f>IF(Table1[[#This Row],[ResolutionHours]]="","",Table1[[#This Row],[ResolutionHours]]-Table1[[#This Row],[SLATargetHours]])</f>
        <v>34.92</v>
      </c>
    </row>
    <row r="2131" spans="1:28" x14ac:dyDescent="0.25">
      <c r="A2131" t="s">
        <v>655</v>
      </c>
      <c r="B2131" t="s">
        <v>35</v>
      </c>
      <c r="C2131" s="1">
        <v>45810.305428240739</v>
      </c>
      <c r="D2131" t="s">
        <v>87</v>
      </c>
      <c r="E2131" t="s">
        <v>123</v>
      </c>
      <c r="F2131" t="s">
        <v>53</v>
      </c>
      <c r="G2131" t="s">
        <v>39</v>
      </c>
      <c r="H2131" t="s">
        <v>109</v>
      </c>
      <c r="I2131" t="s">
        <v>55</v>
      </c>
      <c r="J2131" t="s">
        <v>165</v>
      </c>
      <c r="K2131">
        <v>72</v>
      </c>
      <c r="L2131">
        <v>3.84</v>
      </c>
      <c r="M2131">
        <v>23.28</v>
      </c>
      <c r="N2131" s="1">
        <v>45811.275426458327</v>
      </c>
      <c r="O2131" t="s">
        <v>43</v>
      </c>
      <c r="P2131">
        <v>23.28</v>
      </c>
      <c r="Q2131" t="s">
        <v>66</v>
      </c>
      <c r="R2131" t="s">
        <v>45</v>
      </c>
      <c r="S2131" t="s">
        <v>79</v>
      </c>
      <c r="T2131" t="s">
        <v>69</v>
      </c>
      <c r="U2131" t="s">
        <v>49</v>
      </c>
      <c r="V2131" t="s">
        <v>48</v>
      </c>
      <c r="W2131" t="s">
        <v>43</v>
      </c>
      <c r="X2131">
        <f>YEAR(Table1[[#This Row],[BookingDate]])</f>
        <v>2025</v>
      </c>
      <c r="Y2131" t="str">
        <f>TEXT(Table1[[#This Row],[BookingDate]],"mmm")</f>
        <v>Jun</v>
      </c>
      <c r="Z2131" t="str">
        <f>TEXT(Table1[[#This Row],[BookingDate]],"mmm-yyy")</f>
        <v>Jun-2025</v>
      </c>
      <c r="AA2131" t="str">
        <f>IF(Table1[[#This Row],[ResolutionHours]]="","Pending",IF(Table1[[#This Row],[ResolutionHours]]&lt;=4,"0-4 Hours",IF(Table1[[#This Row],[ResolutionHours]]&lt;=8,"5-8 Hours",IF(Table1[[#This Row],[ResolutionHours]]&lt;=24,"9-24 Hours",IF(Table1[[#This Row],[ResolutionHours]]&lt;=48,"25-48 Hours","48+ Hours")))))</f>
        <v>9-24 Hours</v>
      </c>
      <c r="AB2131">
        <f>IF(Table1[[#This Row],[ResolutionHours]]="","",Table1[[#This Row],[ResolutionHours]]-Table1[[#This Row],[SLATargetHours]])</f>
        <v>-48.72</v>
      </c>
    </row>
    <row r="2132" spans="1:28" x14ac:dyDescent="0.25">
      <c r="A2132" t="s">
        <v>1207</v>
      </c>
      <c r="B2132" t="s">
        <v>1116</v>
      </c>
      <c r="C2132" s="1">
        <v>45810.678333333337</v>
      </c>
      <c r="D2132" t="s">
        <v>36</v>
      </c>
      <c r="E2132" t="s">
        <v>1120</v>
      </c>
      <c r="F2132" t="s">
        <v>90</v>
      </c>
      <c r="G2132" t="s">
        <v>1118</v>
      </c>
      <c r="H2132" t="s">
        <v>40</v>
      </c>
      <c r="I2132" t="s">
        <v>55</v>
      </c>
      <c r="J2132" t="s">
        <v>74</v>
      </c>
      <c r="K2132">
        <v>48</v>
      </c>
      <c r="L2132">
        <v>1.97</v>
      </c>
      <c r="M2132">
        <v>27.02</v>
      </c>
      <c r="N2132" s="1">
        <v>45811.803986574072</v>
      </c>
      <c r="O2132" t="s">
        <v>43</v>
      </c>
      <c r="P2132">
        <v>27.02</v>
      </c>
      <c r="Q2132" t="s">
        <v>66</v>
      </c>
      <c r="R2132" t="s">
        <v>92</v>
      </c>
      <c r="S2132" t="s">
        <v>79</v>
      </c>
      <c r="T2132" t="s">
        <v>97</v>
      </c>
      <c r="U2132" t="s">
        <v>49</v>
      </c>
      <c r="V2132" t="s">
        <v>49</v>
      </c>
      <c r="W2132" t="s">
        <v>43</v>
      </c>
      <c r="X2132">
        <f>YEAR(Table1[[#This Row],[BookingDate]])</f>
        <v>2025</v>
      </c>
      <c r="Y2132" t="str">
        <f>TEXT(Table1[[#This Row],[BookingDate]],"mmm")</f>
        <v>Jun</v>
      </c>
      <c r="Z2132" t="str">
        <f>TEXT(Table1[[#This Row],[BookingDate]],"mmm-yyy")</f>
        <v>Jun-2025</v>
      </c>
      <c r="AA2132" t="str">
        <f>IF(Table1[[#This Row],[ResolutionHours]]="","Pending",IF(Table1[[#This Row],[ResolutionHours]]&lt;=4,"0-4 Hours",IF(Table1[[#This Row],[ResolutionHours]]&lt;=8,"5-8 Hours",IF(Table1[[#This Row],[ResolutionHours]]&lt;=24,"9-24 Hours",IF(Table1[[#This Row],[ResolutionHours]]&lt;=48,"25-48 Hours","48+ Hours")))))</f>
        <v>25-48 Hours</v>
      </c>
      <c r="AB2132">
        <f>IF(Table1[[#This Row],[ResolutionHours]]="","",Table1[[#This Row],[ResolutionHours]]-Table1[[#This Row],[SLATargetHours]])</f>
        <v>-20.98</v>
      </c>
    </row>
    <row r="2133" spans="1:28" x14ac:dyDescent="0.25">
      <c r="A2133" t="s">
        <v>1020</v>
      </c>
      <c r="B2133" t="s">
        <v>35</v>
      </c>
      <c r="C2133" s="1">
        <v>45810.70171296296</v>
      </c>
      <c r="D2133" t="s">
        <v>87</v>
      </c>
      <c r="E2133" t="s">
        <v>77</v>
      </c>
      <c r="F2133" t="s">
        <v>90</v>
      </c>
      <c r="G2133" t="s">
        <v>39</v>
      </c>
      <c r="H2133" t="s">
        <v>40</v>
      </c>
      <c r="I2133" t="s">
        <v>46</v>
      </c>
      <c r="J2133" t="s">
        <v>78</v>
      </c>
      <c r="K2133">
        <v>72</v>
      </c>
      <c r="L2133">
        <v>1.34</v>
      </c>
      <c r="M2133">
        <v>92.85</v>
      </c>
      <c r="N2133" s="1">
        <v>45814.570467557867</v>
      </c>
      <c r="O2133" t="s">
        <v>128</v>
      </c>
      <c r="P2133">
        <v>92.85</v>
      </c>
      <c r="Q2133" t="s">
        <v>58</v>
      </c>
      <c r="R2133" t="s">
        <v>114</v>
      </c>
      <c r="S2133" t="s">
        <v>46</v>
      </c>
      <c r="T2133" t="s">
        <v>100</v>
      </c>
      <c r="U2133" t="s">
        <v>49</v>
      </c>
      <c r="V2133" t="s">
        <v>49</v>
      </c>
      <c r="W2133" t="s">
        <v>128</v>
      </c>
      <c r="X2133">
        <f>YEAR(Table1[[#This Row],[BookingDate]])</f>
        <v>2025</v>
      </c>
      <c r="Y2133" t="str">
        <f>TEXT(Table1[[#This Row],[BookingDate]],"mmm")</f>
        <v>Jun</v>
      </c>
      <c r="Z2133" t="str">
        <f>TEXT(Table1[[#This Row],[BookingDate]],"mmm-yyy")</f>
        <v>Jun-2025</v>
      </c>
      <c r="AA2133" t="str">
        <f>IF(Table1[[#This Row],[ResolutionHours]]="","Pending",IF(Table1[[#This Row],[ResolutionHours]]&lt;=4,"0-4 Hours",IF(Table1[[#This Row],[ResolutionHours]]&lt;=8,"5-8 Hours",IF(Table1[[#This Row],[ResolutionHours]]&lt;=24,"9-24 Hours",IF(Table1[[#This Row],[ResolutionHours]]&lt;=48,"25-48 Hours","48+ Hours")))))</f>
        <v>48+ Hours</v>
      </c>
      <c r="AB2133">
        <f>IF(Table1[[#This Row],[ResolutionHours]]="","",Table1[[#This Row],[ResolutionHours]]-Table1[[#This Row],[SLATargetHours]])</f>
        <v>20.849999999999994</v>
      </c>
    </row>
    <row r="2134" spans="1:28" x14ac:dyDescent="0.25">
      <c r="A2134" t="s">
        <v>1697</v>
      </c>
      <c r="B2134" t="s">
        <v>1116</v>
      </c>
      <c r="C2134" s="1">
        <v>45810.842604166668</v>
      </c>
      <c r="D2134" t="s">
        <v>87</v>
      </c>
      <c r="E2134" t="s">
        <v>1134</v>
      </c>
      <c r="F2134" t="s">
        <v>72</v>
      </c>
      <c r="G2134" t="s">
        <v>1118</v>
      </c>
      <c r="H2134" t="s">
        <v>54</v>
      </c>
      <c r="I2134" t="s">
        <v>55</v>
      </c>
      <c r="J2134" t="s">
        <v>99</v>
      </c>
      <c r="K2134">
        <v>72</v>
      </c>
      <c r="L2134">
        <v>8.23</v>
      </c>
      <c r="N2134" s="1"/>
      <c r="O2134" t="s">
        <v>57</v>
      </c>
      <c r="P2134">
        <v>5067.78</v>
      </c>
      <c r="Q2134" t="s">
        <v>66</v>
      </c>
      <c r="R2134" t="s">
        <v>114</v>
      </c>
      <c r="S2134" t="s">
        <v>68</v>
      </c>
      <c r="T2134" t="s">
        <v>69</v>
      </c>
      <c r="U2134" t="s">
        <v>49</v>
      </c>
      <c r="V2134" t="s">
        <v>48</v>
      </c>
      <c r="W2134" t="s">
        <v>57</v>
      </c>
      <c r="X2134">
        <f>YEAR(Table1[[#This Row],[BookingDate]])</f>
        <v>2025</v>
      </c>
      <c r="Y2134" t="str">
        <f>TEXT(Table1[[#This Row],[BookingDate]],"mmm")</f>
        <v>Jun</v>
      </c>
      <c r="Z2134" t="str">
        <f>TEXT(Table1[[#This Row],[BookingDate]],"mmm-yyy")</f>
        <v>Jun-2025</v>
      </c>
      <c r="AA2134" t="str">
        <f>IF(Table1[[#This Row],[ResolutionHours]]="","Pending",IF(Table1[[#This Row],[ResolutionHours]]&lt;=4,"0-4 Hours",IF(Table1[[#This Row],[ResolutionHours]]&lt;=8,"5-8 Hours",IF(Table1[[#This Row],[ResolutionHours]]&lt;=24,"9-24 Hours",IF(Table1[[#This Row],[ResolutionHours]]&lt;=48,"25-48 Hours","48+ Hours")))))</f>
        <v>Pending</v>
      </c>
      <c r="AB2134" t="str">
        <f>IF(Table1[[#This Row],[ResolutionHours]]="","",Table1[[#This Row],[ResolutionHours]]-Table1[[#This Row],[SLATargetHours]])</f>
        <v/>
      </c>
    </row>
    <row r="2135" spans="1:28" x14ac:dyDescent="0.25">
      <c r="A2135" t="s">
        <v>1006</v>
      </c>
      <c r="B2135" t="s">
        <v>35</v>
      </c>
      <c r="C2135" s="1">
        <v>45810.940324074072</v>
      </c>
      <c r="D2135" t="s">
        <v>51</v>
      </c>
      <c r="E2135" t="s">
        <v>123</v>
      </c>
      <c r="F2135" t="s">
        <v>95</v>
      </c>
      <c r="G2135" t="s">
        <v>39</v>
      </c>
      <c r="H2135" t="s">
        <v>40</v>
      </c>
      <c r="I2135" t="s">
        <v>73</v>
      </c>
      <c r="J2135" t="s">
        <v>99</v>
      </c>
      <c r="K2135">
        <v>24</v>
      </c>
      <c r="L2135">
        <v>0.45</v>
      </c>
      <c r="M2135">
        <v>18.57</v>
      </c>
      <c r="N2135" s="1">
        <v>45811.714160254633</v>
      </c>
      <c r="O2135" t="s">
        <v>43</v>
      </c>
      <c r="P2135">
        <v>18.57</v>
      </c>
      <c r="Q2135" t="s">
        <v>58</v>
      </c>
      <c r="R2135" t="s">
        <v>67</v>
      </c>
      <c r="S2135" t="s">
        <v>96</v>
      </c>
      <c r="T2135" t="s">
        <v>61</v>
      </c>
      <c r="U2135" t="s">
        <v>48</v>
      </c>
      <c r="V2135" t="s">
        <v>49</v>
      </c>
      <c r="W2135" t="s">
        <v>43</v>
      </c>
      <c r="X2135">
        <f>YEAR(Table1[[#This Row],[BookingDate]])</f>
        <v>2025</v>
      </c>
      <c r="Y2135" t="str">
        <f>TEXT(Table1[[#This Row],[BookingDate]],"mmm")</f>
        <v>Jun</v>
      </c>
      <c r="Z2135" t="str">
        <f>TEXT(Table1[[#This Row],[BookingDate]],"mmm-yyy")</f>
        <v>Jun-2025</v>
      </c>
      <c r="AA2135" t="str">
        <f>IF(Table1[[#This Row],[ResolutionHours]]="","Pending",IF(Table1[[#This Row],[ResolutionHours]]&lt;=4,"0-4 Hours",IF(Table1[[#This Row],[ResolutionHours]]&lt;=8,"5-8 Hours",IF(Table1[[#This Row],[ResolutionHours]]&lt;=24,"9-24 Hours",IF(Table1[[#This Row],[ResolutionHours]]&lt;=48,"25-48 Hours","48+ Hours")))))</f>
        <v>9-24 Hours</v>
      </c>
      <c r="AB2135">
        <f>IF(Table1[[#This Row],[ResolutionHours]]="","",Table1[[#This Row],[ResolutionHours]]-Table1[[#This Row],[SLATargetHours]])</f>
        <v>-5.43</v>
      </c>
    </row>
    <row r="2136" spans="1:28" x14ac:dyDescent="0.25">
      <c r="A2136" t="s">
        <v>2905</v>
      </c>
      <c r="B2136" t="s">
        <v>2126</v>
      </c>
      <c r="C2136" s="1">
        <v>45810.981435185182</v>
      </c>
      <c r="D2136" t="s">
        <v>36</v>
      </c>
      <c r="E2136" t="s">
        <v>2163</v>
      </c>
      <c r="F2136" t="s">
        <v>38</v>
      </c>
      <c r="G2136" t="s">
        <v>2128</v>
      </c>
      <c r="H2136" t="s">
        <v>40</v>
      </c>
      <c r="I2136" t="s">
        <v>64</v>
      </c>
      <c r="J2136" t="s">
        <v>74</v>
      </c>
      <c r="K2136">
        <v>48</v>
      </c>
      <c r="L2136">
        <v>2.98</v>
      </c>
      <c r="M2136">
        <v>27.35</v>
      </c>
      <c r="N2136" s="1">
        <v>45812.121171446757</v>
      </c>
      <c r="O2136" t="s">
        <v>43</v>
      </c>
      <c r="P2136">
        <v>27.35</v>
      </c>
      <c r="Q2136" t="s">
        <v>66</v>
      </c>
      <c r="R2136" t="s">
        <v>92</v>
      </c>
      <c r="S2136" t="s">
        <v>79</v>
      </c>
      <c r="T2136" t="s">
        <v>47</v>
      </c>
      <c r="U2136" t="s">
        <v>49</v>
      </c>
      <c r="V2136" t="s">
        <v>49</v>
      </c>
      <c r="W2136" t="s">
        <v>43</v>
      </c>
      <c r="X2136">
        <f>YEAR(Table1[[#This Row],[BookingDate]])</f>
        <v>2025</v>
      </c>
      <c r="Y2136" t="str">
        <f>TEXT(Table1[[#This Row],[BookingDate]],"mmm")</f>
        <v>Jun</v>
      </c>
      <c r="Z2136" t="str">
        <f>TEXT(Table1[[#This Row],[BookingDate]],"mmm-yyy")</f>
        <v>Jun-2025</v>
      </c>
      <c r="AA2136" t="str">
        <f>IF(Table1[[#This Row],[ResolutionHours]]="","Pending",IF(Table1[[#This Row],[ResolutionHours]]&lt;=4,"0-4 Hours",IF(Table1[[#This Row],[ResolutionHours]]&lt;=8,"5-8 Hours",IF(Table1[[#This Row],[ResolutionHours]]&lt;=24,"9-24 Hours",IF(Table1[[#This Row],[ResolutionHours]]&lt;=48,"25-48 Hours","48+ Hours")))))</f>
        <v>25-48 Hours</v>
      </c>
      <c r="AB2136">
        <f>IF(Table1[[#This Row],[ResolutionHours]]="","",Table1[[#This Row],[ResolutionHours]]-Table1[[#This Row],[SLATargetHours]])</f>
        <v>-20.65</v>
      </c>
    </row>
    <row r="2137" spans="1:28" x14ac:dyDescent="0.25">
      <c r="A2137" t="s">
        <v>1628</v>
      </c>
      <c r="B2137" t="s">
        <v>1116</v>
      </c>
      <c r="C2137" s="1">
        <v>45811.258194444446</v>
      </c>
      <c r="D2137" t="s">
        <v>108</v>
      </c>
      <c r="E2137" t="s">
        <v>1117</v>
      </c>
      <c r="F2137" t="s">
        <v>126</v>
      </c>
      <c r="G2137" t="s">
        <v>1118</v>
      </c>
      <c r="H2137" t="s">
        <v>40</v>
      </c>
      <c r="I2137" t="s">
        <v>55</v>
      </c>
      <c r="J2137" t="s">
        <v>118</v>
      </c>
      <c r="K2137">
        <v>4</v>
      </c>
      <c r="L2137">
        <v>0.1</v>
      </c>
      <c r="M2137">
        <v>2.14</v>
      </c>
      <c r="N2137" s="1">
        <v>45811.347372280092</v>
      </c>
      <c r="O2137" t="s">
        <v>43</v>
      </c>
      <c r="P2137">
        <v>2.14</v>
      </c>
      <c r="Q2137" t="s">
        <v>111</v>
      </c>
      <c r="R2137" t="s">
        <v>45</v>
      </c>
      <c r="S2137" t="s">
        <v>60</v>
      </c>
      <c r="T2137" t="s">
        <v>61</v>
      </c>
      <c r="U2137" t="s">
        <v>49</v>
      </c>
      <c r="V2137" t="s">
        <v>49</v>
      </c>
      <c r="W2137" t="s">
        <v>43</v>
      </c>
      <c r="X2137">
        <f>YEAR(Table1[[#This Row],[BookingDate]])</f>
        <v>2025</v>
      </c>
      <c r="Y2137" t="str">
        <f>TEXT(Table1[[#This Row],[BookingDate]],"mmm")</f>
        <v>Jun</v>
      </c>
      <c r="Z2137" t="str">
        <f>TEXT(Table1[[#This Row],[BookingDate]],"mmm-yyy")</f>
        <v>Jun-2025</v>
      </c>
      <c r="AA2137" t="str">
        <f>IF(Table1[[#This Row],[ResolutionHours]]="","Pending",IF(Table1[[#This Row],[ResolutionHours]]&lt;=4,"0-4 Hours",IF(Table1[[#This Row],[ResolutionHours]]&lt;=8,"5-8 Hours",IF(Table1[[#This Row],[ResolutionHours]]&lt;=24,"9-24 Hours",IF(Table1[[#This Row],[ResolutionHours]]&lt;=48,"25-48 Hours","48+ Hours")))))</f>
        <v>0-4 Hours</v>
      </c>
      <c r="AB2137">
        <f>IF(Table1[[#This Row],[ResolutionHours]]="","",Table1[[#This Row],[ResolutionHours]]-Table1[[#This Row],[SLATargetHours]])</f>
        <v>-1.8599999999999999</v>
      </c>
    </row>
    <row r="2138" spans="1:28" x14ac:dyDescent="0.25">
      <c r="A2138" t="s">
        <v>1756</v>
      </c>
      <c r="B2138" t="s">
        <v>1116</v>
      </c>
      <c r="C2138" s="1">
        <v>45811.506435185183</v>
      </c>
      <c r="D2138" t="s">
        <v>36</v>
      </c>
      <c r="E2138" t="s">
        <v>1126</v>
      </c>
      <c r="F2138" t="s">
        <v>130</v>
      </c>
      <c r="G2138" t="s">
        <v>1118</v>
      </c>
      <c r="H2138" t="s">
        <v>40</v>
      </c>
      <c r="I2138" t="s">
        <v>46</v>
      </c>
      <c r="J2138" t="s">
        <v>113</v>
      </c>
      <c r="K2138">
        <v>48</v>
      </c>
      <c r="L2138">
        <v>3.67</v>
      </c>
      <c r="M2138">
        <v>21.64</v>
      </c>
      <c r="N2138" s="1">
        <v>45812.407921921287</v>
      </c>
      <c r="O2138" t="s">
        <v>43</v>
      </c>
      <c r="P2138">
        <v>21.64</v>
      </c>
      <c r="Q2138" t="s">
        <v>58</v>
      </c>
      <c r="R2138" t="s">
        <v>92</v>
      </c>
      <c r="S2138" t="s">
        <v>79</v>
      </c>
      <c r="T2138" t="s">
        <v>115</v>
      </c>
      <c r="U2138" t="s">
        <v>49</v>
      </c>
      <c r="V2138" t="s">
        <v>49</v>
      </c>
      <c r="W2138" t="s">
        <v>43</v>
      </c>
      <c r="X2138">
        <f>YEAR(Table1[[#This Row],[BookingDate]])</f>
        <v>2025</v>
      </c>
      <c r="Y2138" t="str">
        <f>TEXT(Table1[[#This Row],[BookingDate]],"mmm")</f>
        <v>Jun</v>
      </c>
      <c r="Z2138" t="str">
        <f>TEXT(Table1[[#This Row],[BookingDate]],"mmm-yyy")</f>
        <v>Jun-2025</v>
      </c>
      <c r="AA2138" t="str">
        <f>IF(Table1[[#This Row],[ResolutionHours]]="","Pending",IF(Table1[[#This Row],[ResolutionHours]]&lt;=4,"0-4 Hours",IF(Table1[[#This Row],[ResolutionHours]]&lt;=8,"5-8 Hours",IF(Table1[[#This Row],[ResolutionHours]]&lt;=24,"9-24 Hours",IF(Table1[[#This Row],[ResolutionHours]]&lt;=48,"25-48 Hours","48+ Hours")))))</f>
        <v>9-24 Hours</v>
      </c>
      <c r="AB2138">
        <f>IF(Table1[[#This Row],[ResolutionHours]]="","",Table1[[#This Row],[ResolutionHours]]-Table1[[#This Row],[SLATargetHours]])</f>
        <v>-26.36</v>
      </c>
    </row>
    <row r="2139" spans="1:28" x14ac:dyDescent="0.25">
      <c r="A2139" t="s">
        <v>1995</v>
      </c>
      <c r="B2139" t="s">
        <v>1116</v>
      </c>
      <c r="C2139" s="1">
        <v>45812.153449074067</v>
      </c>
      <c r="D2139" t="s">
        <v>36</v>
      </c>
      <c r="E2139" t="s">
        <v>1140</v>
      </c>
      <c r="F2139" t="s">
        <v>53</v>
      </c>
      <c r="G2139" t="s">
        <v>1118</v>
      </c>
      <c r="H2139" t="s">
        <v>40</v>
      </c>
      <c r="I2139" t="s">
        <v>55</v>
      </c>
      <c r="J2139" t="s">
        <v>78</v>
      </c>
      <c r="K2139">
        <v>48</v>
      </c>
      <c r="L2139">
        <v>4.32</v>
      </c>
      <c r="M2139">
        <v>29.21</v>
      </c>
      <c r="N2139" s="1">
        <v>45813.370678321757</v>
      </c>
      <c r="O2139" t="s">
        <v>43</v>
      </c>
      <c r="P2139">
        <v>29.21</v>
      </c>
      <c r="Q2139" t="s">
        <v>58</v>
      </c>
      <c r="R2139" t="s">
        <v>45</v>
      </c>
      <c r="S2139" t="s">
        <v>79</v>
      </c>
      <c r="T2139" t="s">
        <v>121</v>
      </c>
      <c r="U2139" t="s">
        <v>49</v>
      </c>
      <c r="V2139" t="s">
        <v>49</v>
      </c>
      <c r="W2139" t="s">
        <v>43</v>
      </c>
      <c r="X2139">
        <f>YEAR(Table1[[#This Row],[BookingDate]])</f>
        <v>2025</v>
      </c>
      <c r="Y2139" t="str">
        <f>TEXT(Table1[[#This Row],[BookingDate]],"mmm")</f>
        <v>Jun</v>
      </c>
      <c r="Z2139" t="str">
        <f>TEXT(Table1[[#This Row],[BookingDate]],"mmm-yyy")</f>
        <v>Jun-2025</v>
      </c>
      <c r="AA2139" t="str">
        <f>IF(Table1[[#This Row],[ResolutionHours]]="","Pending",IF(Table1[[#This Row],[ResolutionHours]]&lt;=4,"0-4 Hours",IF(Table1[[#This Row],[ResolutionHours]]&lt;=8,"5-8 Hours",IF(Table1[[#This Row],[ResolutionHours]]&lt;=24,"9-24 Hours",IF(Table1[[#This Row],[ResolutionHours]]&lt;=48,"25-48 Hours","48+ Hours")))))</f>
        <v>25-48 Hours</v>
      </c>
      <c r="AB2139">
        <f>IF(Table1[[#This Row],[ResolutionHours]]="","",Table1[[#This Row],[ResolutionHours]]-Table1[[#This Row],[SLATargetHours]])</f>
        <v>-18.79</v>
      </c>
    </row>
    <row r="2140" spans="1:28" x14ac:dyDescent="0.25">
      <c r="A2140" t="s">
        <v>2175</v>
      </c>
      <c r="B2140" t="s">
        <v>2126</v>
      </c>
      <c r="C2140" s="1">
        <v>45813.141689814824</v>
      </c>
      <c r="D2140" t="s">
        <v>87</v>
      </c>
      <c r="E2140" t="s">
        <v>2138</v>
      </c>
      <c r="F2140" t="s">
        <v>130</v>
      </c>
      <c r="G2140" t="s">
        <v>2128</v>
      </c>
      <c r="H2140" t="s">
        <v>40</v>
      </c>
      <c r="I2140" t="s">
        <v>73</v>
      </c>
      <c r="J2140" t="s">
        <v>157</v>
      </c>
      <c r="K2140">
        <v>72</v>
      </c>
      <c r="L2140">
        <v>4.22</v>
      </c>
      <c r="M2140">
        <v>19.510000000000002</v>
      </c>
      <c r="N2140" s="1">
        <v>45813.9547165162</v>
      </c>
      <c r="O2140" t="s">
        <v>43</v>
      </c>
      <c r="P2140">
        <v>19.510000000000002</v>
      </c>
      <c r="Q2140" t="s">
        <v>58</v>
      </c>
      <c r="R2140" t="s">
        <v>59</v>
      </c>
      <c r="S2140" t="s">
        <v>96</v>
      </c>
      <c r="T2140" t="s">
        <v>100</v>
      </c>
      <c r="U2140" t="s">
        <v>49</v>
      </c>
      <c r="V2140" t="s">
        <v>49</v>
      </c>
      <c r="W2140" t="s">
        <v>43</v>
      </c>
      <c r="X2140">
        <f>YEAR(Table1[[#This Row],[BookingDate]])</f>
        <v>2025</v>
      </c>
      <c r="Y2140" t="str">
        <f>TEXT(Table1[[#This Row],[BookingDate]],"mmm")</f>
        <v>Jun</v>
      </c>
      <c r="Z2140" t="str">
        <f>TEXT(Table1[[#This Row],[BookingDate]],"mmm-yyy")</f>
        <v>Jun-2025</v>
      </c>
      <c r="AA2140" t="str">
        <f>IF(Table1[[#This Row],[ResolutionHours]]="","Pending",IF(Table1[[#This Row],[ResolutionHours]]&lt;=4,"0-4 Hours",IF(Table1[[#This Row],[ResolutionHours]]&lt;=8,"5-8 Hours",IF(Table1[[#This Row],[ResolutionHours]]&lt;=24,"9-24 Hours",IF(Table1[[#This Row],[ResolutionHours]]&lt;=48,"25-48 Hours","48+ Hours")))))</f>
        <v>9-24 Hours</v>
      </c>
      <c r="AB2140">
        <f>IF(Table1[[#This Row],[ResolutionHours]]="","",Table1[[#This Row],[ResolutionHours]]-Table1[[#This Row],[SLATargetHours]])</f>
        <v>-52.489999999999995</v>
      </c>
    </row>
    <row r="2141" spans="1:28" x14ac:dyDescent="0.25">
      <c r="A2141" t="s">
        <v>1385</v>
      </c>
      <c r="B2141" t="s">
        <v>1116</v>
      </c>
      <c r="C2141" s="1">
        <v>45813.441296296303</v>
      </c>
      <c r="D2141" t="s">
        <v>51</v>
      </c>
      <c r="E2141" t="s">
        <v>1131</v>
      </c>
      <c r="F2141" t="s">
        <v>130</v>
      </c>
      <c r="G2141" t="s">
        <v>1118</v>
      </c>
      <c r="H2141" t="s">
        <v>40</v>
      </c>
      <c r="I2141" t="s">
        <v>55</v>
      </c>
      <c r="J2141" t="s">
        <v>165</v>
      </c>
      <c r="K2141">
        <v>24</v>
      </c>
      <c r="L2141">
        <v>0.71</v>
      </c>
      <c r="M2141">
        <v>10.92</v>
      </c>
      <c r="N2141" s="1">
        <v>45813.896388715279</v>
      </c>
      <c r="O2141" t="s">
        <v>43</v>
      </c>
      <c r="P2141">
        <v>10.92</v>
      </c>
      <c r="Q2141" t="s">
        <v>66</v>
      </c>
      <c r="R2141" t="s">
        <v>67</v>
      </c>
      <c r="S2141" t="s">
        <v>46</v>
      </c>
      <c r="T2141" t="s">
        <v>69</v>
      </c>
      <c r="U2141" t="s">
        <v>49</v>
      </c>
      <c r="V2141" t="s">
        <v>49</v>
      </c>
      <c r="W2141" t="s">
        <v>43</v>
      </c>
      <c r="X2141">
        <f>YEAR(Table1[[#This Row],[BookingDate]])</f>
        <v>2025</v>
      </c>
      <c r="Y2141" t="str">
        <f>TEXT(Table1[[#This Row],[BookingDate]],"mmm")</f>
        <v>Jun</v>
      </c>
      <c r="Z2141" t="str">
        <f>TEXT(Table1[[#This Row],[BookingDate]],"mmm-yyy")</f>
        <v>Jun-2025</v>
      </c>
      <c r="AA2141" t="str">
        <f>IF(Table1[[#This Row],[ResolutionHours]]="","Pending",IF(Table1[[#This Row],[ResolutionHours]]&lt;=4,"0-4 Hours",IF(Table1[[#This Row],[ResolutionHours]]&lt;=8,"5-8 Hours",IF(Table1[[#This Row],[ResolutionHours]]&lt;=24,"9-24 Hours",IF(Table1[[#This Row],[ResolutionHours]]&lt;=48,"25-48 Hours","48+ Hours")))))</f>
        <v>9-24 Hours</v>
      </c>
      <c r="AB2141">
        <f>IF(Table1[[#This Row],[ResolutionHours]]="","",Table1[[#This Row],[ResolutionHours]]-Table1[[#This Row],[SLATargetHours]])</f>
        <v>-13.08</v>
      </c>
    </row>
    <row r="2142" spans="1:28" x14ac:dyDescent="0.25">
      <c r="A2142" t="s">
        <v>1345</v>
      </c>
      <c r="B2142" t="s">
        <v>1116</v>
      </c>
      <c r="C2142" s="1">
        <v>45814.082824074067</v>
      </c>
      <c r="D2142" t="s">
        <v>87</v>
      </c>
      <c r="E2142" t="s">
        <v>1129</v>
      </c>
      <c r="F2142" t="s">
        <v>72</v>
      </c>
      <c r="G2142" t="s">
        <v>1118</v>
      </c>
      <c r="H2142" t="s">
        <v>40</v>
      </c>
      <c r="I2142" t="s">
        <v>41</v>
      </c>
      <c r="J2142" t="s">
        <v>83</v>
      </c>
      <c r="K2142">
        <v>72</v>
      </c>
      <c r="L2142">
        <v>3.08</v>
      </c>
      <c r="M2142">
        <v>69.14</v>
      </c>
      <c r="N2142" s="1">
        <v>45816.963691365738</v>
      </c>
      <c r="O2142" t="s">
        <v>43</v>
      </c>
      <c r="P2142">
        <v>69.14</v>
      </c>
      <c r="Q2142" t="s">
        <v>66</v>
      </c>
      <c r="R2142" t="s">
        <v>114</v>
      </c>
      <c r="S2142" t="s">
        <v>60</v>
      </c>
      <c r="T2142" t="s">
        <v>100</v>
      </c>
      <c r="U2142" t="s">
        <v>49</v>
      </c>
      <c r="V2142" t="s">
        <v>48</v>
      </c>
      <c r="W2142" t="s">
        <v>43</v>
      </c>
      <c r="X2142">
        <f>YEAR(Table1[[#This Row],[BookingDate]])</f>
        <v>2025</v>
      </c>
      <c r="Y2142" t="str">
        <f>TEXT(Table1[[#This Row],[BookingDate]],"mmm")</f>
        <v>Jun</v>
      </c>
      <c r="Z2142" t="str">
        <f>TEXT(Table1[[#This Row],[BookingDate]],"mmm-yyy")</f>
        <v>Jun-2025</v>
      </c>
      <c r="AA2142" t="str">
        <f>IF(Table1[[#This Row],[ResolutionHours]]="","Pending",IF(Table1[[#This Row],[ResolutionHours]]&lt;=4,"0-4 Hours",IF(Table1[[#This Row],[ResolutionHours]]&lt;=8,"5-8 Hours",IF(Table1[[#This Row],[ResolutionHours]]&lt;=24,"9-24 Hours",IF(Table1[[#This Row],[ResolutionHours]]&lt;=48,"25-48 Hours","48+ Hours")))))</f>
        <v>48+ Hours</v>
      </c>
      <c r="AB2142">
        <f>IF(Table1[[#This Row],[ResolutionHours]]="","",Table1[[#This Row],[ResolutionHours]]-Table1[[#This Row],[SLATargetHours]])</f>
        <v>-2.8599999999999994</v>
      </c>
    </row>
    <row r="2143" spans="1:28" x14ac:dyDescent="0.25">
      <c r="A2143" t="s">
        <v>1197</v>
      </c>
      <c r="B2143" t="s">
        <v>1116</v>
      </c>
      <c r="C2143" s="1">
        <v>45814.45553240741</v>
      </c>
      <c r="D2143" t="s">
        <v>36</v>
      </c>
      <c r="E2143" t="s">
        <v>1120</v>
      </c>
      <c r="F2143" t="s">
        <v>90</v>
      </c>
      <c r="G2143" t="s">
        <v>1118</v>
      </c>
      <c r="H2143" t="s">
        <v>40</v>
      </c>
      <c r="I2143" t="s">
        <v>46</v>
      </c>
      <c r="J2143" t="s">
        <v>74</v>
      </c>
      <c r="K2143">
        <v>48</v>
      </c>
      <c r="L2143">
        <v>2.87</v>
      </c>
      <c r="M2143">
        <v>38.950000000000003</v>
      </c>
      <c r="N2143" s="1">
        <v>45816.078380243052</v>
      </c>
      <c r="O2143" t="s">
        <v>43</v>
      </c>
      <c r="P2143">
        <v>38.950000000000003</v>
      </c>
      <c r="Q2143" t="s">
        <v>58</v>
      </c>
      <c r="R2143" t="s">
        <v>92</v>
      </c>
      <c r="S2143" t="s">
        <v>79</v>
      </c>
      <c r="T2143" t="s">
        <v>93</v>
      </c>
      <c r="U2143" t="s">
        <v>49</v>
      </c>
      <c r="V2143" t="s">
        <v>49</v>
      </c>
      <c r="W2143" t="s">
        <v>43</v>
      </c>
      <c r="X2143">
        <f>YEAR(Table1[[#This Row],[BookingDate]])</f>
        <v>2025</v>
      </c>
      <c r="Y2143" t="str">
        <f>TEXT(Table1[[#This Row],[BookingDate]],"mmm")</f>
        <v>Jun</v>
      </c>
      <c r="Z2143" t="str">
        <f>TEXT(Table1[[#This Row],[BookingDate]],"mmm-yyy")</f>
        <v>Jun-2025</v>
      </c>
      <c r="AA2143" t="str">
        <f>IF(Table1[[#This Row],[ResolutionHours]]="","Pending",IF(Table1[[#This Row],[ResolutionHours]]&lt;=4,"0-4 Hours",IF(Table1[[#This Row],[ResolutionHours]]&lt;=8,"5-8 Hours",IF(Table1[[#This Row],[ResolutionHours]]&lt;=24,"9-24 Hours",IF(Table1[[#This Row],[ResolutionHours]]&lt;=48,"25-48 Hours","48+ Hours")))))</f>
        <v>25-48 Hours</v>
      </c>
      <c r="AB2143">
        <f>IF(Table1[[#This Row],[ResolutionHours]]="","",Table1[[#This Row],[ResolutionHours]]-Table1[[#This Row],[SLATargetHours]])</f>
        <v>-9.0499999999999972</v>
      </c>
    </row>
    <row r="2144" spans="1:28" x14ac:dyDescent="0.25">
      <c r="A2144" t="s">
        <v>2690</v>
      </c>
      <c r="B2144" t="s">
        <v>2126</v>
      </c>
      <c r="C2144" s="1">
        <v>45814.691655092603</v>
      </c>
      <c r="D2144" t="s">
        <v>87</v>
      </c>
      <c r="E2144" t="s">
        <v>2142</v>
      </c>
      <c r="F2144" t="s">
        <v>95</v>
      </c>
      <c r="G2144" t="s">
        <v>2128</v>
      </c>
      <c r="H2144" t="s">
        <v>40</v>
      </c>
      <c r="I2144" t="s">
        <v>64</v>
      </c>
      <c r="J2144" t="s">
        <v>56</v>
      </c>
      <c r="K2144">
        <v>72</v>
      </c>
      <c r="L2144">
        <v>11.72</v>
      </c>
      <c r="M2144">
        <v>18.23</v>
      </c>
      <c r="N2144" s="1">
        <v>45815.451041203713</v>
      </c>
      <c r="O2144" t="s">
        <v>43</v>
      </c>
      <c r="P2144">
        <v>18.23</v>
      </c>
      <c r="Q2144" t="s">
        <v>58</v>
      </c>
      <c r="R2144" t="s">
        <v>59</v>
      </c>
      <c r="S2144" t="s">
        <v>79</v>
      </c>
      <c r="T2144" t="s">
        <v>115</v>
      </c>
      <c r="U2144" t="s">
        <v>49</v>
      </c>
      <c r="V2144" t="s">
        <v>49</v>
      </c>
      <c r="W2144" t="s">
        <v>43</v>
      </c>
      <c r="X2144">
        <f>YEAR(Table1[[#This Row],[BookingDate]])</f>
        <v>2025</v>
      </c>
      <c r="Y2144" t="str">
        <f>TEXT(Table1[[#This Row],[BookingDate]],"mmm")</f>
        <v>Jun</v>
      </c>
      <c r="Z2144" t="str">
        <f>TEXT(Table1[[#This Row],[BookingDate]],"mmm-yyy")</f>
        <v>Jun-2025</v>
      </c>
      <c r="AA2144" t="str">
        <f>IF(Table1[[#This Row],[ResolutionHours]]="","Pending",IF(Table1[[#This Row],[ResolutionHours]]&lt;=4,"0-4 Hours",IF(Table1[[#This Row],[ResolutionHours]]&lt;=8,"5-8 Hours",IF(Table1[[#This Row],[ResolutionHours]]&lt;=24,"9-24 Hours",IF(Table1[[#This Row],[ResolutionHours]]&lt;=48,"25-48 Hours","48+ Hours")))))</f>
        <v>9-24 Hours</v>
      </c>
      <c r="AB2144">
        <f>IF(Table1[[#This Row],[ResolutionHours]]="","",Table1[[#This Row],[ResolutionHours]]-Table1[[#This Row],[SLATargetHours]])</f>
        <v>-53.769999999999996</v>
      </c>
    </row>
    <row r="2145" spans="1:28" x14ac:dyDescent="0.25">
      <c r="A2145" t="s">
        <v>1534</v>
      </c>
      <c r="B2145" t="s">
        <v>1116</v>
      </c>
      <c r="C2145" s="1">
        <v>45814.733113425929</v>
      </c>
      <c r="D2145" t="s">
        <v>36</v>
      </c>
      <c r="E2145" t="s">
        <v>1140</v>
      </c>
      <c r="F2145" t="s">
        <v>53</v>
      </c>
      <c r="G2145" t="s">
        <v>1118</v>
      </c>
      <c r="H2145" t="s">
        <v>54</v>
      </c>
      <c r="I2145" t="s">
        <v>82</v>
      </c>
      <c r="J2145" t="s">
        <v>74</v>
      </c>
      <c r="K2145">
        <v>48</v>
      </c>
      <c r="L2145">
        <v>4.37</v>
      </c>
      <c r="N2145" s="1"/>
      <c r="O2145" t="s">
        <v>57</v>
      </c>
      <c r="P2145">
        <v>4974.41</v>
      </c>
      <c r="Q2145" t="s">
        <v>44</v>
      </c>
      <c r="R2145" t="s">
        <v>45</v>
      </c>
      <c r="S2145" t="s">
        <v>79</v>
      </c>
      <c r="T2145" t="s">
        <v>97</v>
      </c>
      <c r="U2145" t="s">
        <v>49</v>
      </c>
      <c r="V2145" t="s">
        <v>49</v>
      </c>
      <c r="W2145" t="s">
        <v>57</v>
      </c>
      <c r="X2145">
        <f>YEAR(Table1[[#This Row],[BookingDate]])</f>
        <v>2025</v>
      </c>
      <c r="Y2145" t="str">
        <f>TEXT(Table1[[#This Row],[BookingDate]],"mmm")</f>
        <v>Jun</v>
      </c>
      <c r="Z2145" t="str">
        <f>TEXT(Table1[[#This Row],[BookingDate]],"mmm-yyy")</f>
        <v>Jun-2025</v>
      </c>
      <c r="AA2145" t="str">
        <f>IF(Table1[[#This Row],[ResolutionHours]]="","Pending",IF(Table1[[#This Row],[ResolutionHours]]&lt;=4,"0-4 Hours",IF(Table1[[#This Row],[ResolutionHours]]&lt;=8,"5-8 Hours",IF(Table1[[#This Row],[ResolutionHours]]&lt;=24,"9-24 Hours",IF(Table1[[#This Row],[ResolutionHours]]&lt;=48,"25-48 Hours","48+ Hours")))))</f>
        <v>Pending</v>
      </c>
      <c r="AB2145" t="str">
        <f>IF(Table1[[#This Row],[ResolutionHours]]="","",Table1[[#This Row],[ResolutionHours]]-Table1[[#This Row],[SLATargetHours]])</f>
        <v/>
      </c>
    </row>
    <row r="2146" spans="1:28" x14ac:dyDescent="0.25">
      <c r="A2146" t="s">
        <v>544</v>
      </c>
      <c r="B2146" t="s">
        <v>35</v>
      </c>
      <c r="C2146" s="1">
        <v>45814.962592592587</v>
      </c>
      <c r="D2146" t="s">
        <v>36</v>
      </c>
      <c r="E2146" t="s">
        <v>77</v>
      </c>
      <c r="F2146" t="s">
        <v>90</v>
      </c>
      <c r="G2146" t="s">
        <v>39</v>
      </c>
      <c r="H2146" t="s">
        <v>40</v>
      </c>
      <c r="I2146" t="s">
        <v>64</v>
      </c>
      <c r="J2146" t="s">
        <v>65</v>
      </c>
      <c r="K2146">
        <v>48</v>
      </c>
      <c r="L2146">
        <v>5.01</v>
      </c>
      <c r="M2146">
        <v>32.26</v>
      </c>
      <c r="N2146" s="1">
        <v>45816.306561307872</v>
      </c>
      <c r="O2146" t="s">
        <v>43</v>
      </c>
      <c r="P2146">
        <v>32.26</v>
      </c>
      <c r="Q2146" t="s">
        <v>66</v>
      </c>
      <c r="R2146" t="s">
        <v>67</v>
      </c>
      <c r="S2146" t="s">
        <v>46</v>
      </c>
      <c r="T2146" t="s">
        <v>47</v>
      </c>
      <c r="U2146" t="s">
        <v>49</v>
      </c>
      <c r="V2146" t="s">
        <v>49</v>
      </c>
      <c r="W2146" t="s">
        <v>43</v>
      </c>
      <c r="X2146">
        <f>YEAR(Table1[[#This Row],[BookingDate]])</f>
        <v>2025</v>
      </c>
      <c r="Y2146" t="str">
        <f>TEXT(Table1[[#This Row],[BookingDate]],"mmm")</f>
        <v>Jun</v>
      </c>
      <c r="Z2146" t="str">
        <f>TEXT(Table1[[#This Row],[BookingDate]],"mmm-yyy")</f>
        <v>Jun-2025</v>
      </c>
      <c r="AA2146" t="str">
        <f>IF(Table1[[#This Row],[ResolutionHours]]="","Pending",IF(Table1[[#This Row],[ResolutionHours]]&lt;=4,"0-4 Hours",IF(Table1[[#This Row],[ResolutionHours]]&lt;=8,"5-8 Hours",IF(Table1[[#This Row],[ResolutionHours]]&lt;=24,"9-24 Hours",IF(Table1[[#This Row],[ResolutionHours]]&lt;=48,"25-48 Hours","48+ Hours")))))</f>
        <v>25-48 Hours</v>
      </c>
      <c r="AB2146">
        <f>IF(Table1[[#This Row],[ResolutionHours]]="","",Table1[[#This Row],[ResolutionHours]]-Table1[[#This Row],[SLATargetHours]])</f>
        <v>-15.740000000000002</v>
      </c>
    </row>
    <row r="2147" spans="1:28" x14ac:dyDescent="0.25">
      <c r="A2147" t="s">
        <v>2802</v>
      </c>
      <c r="B2147" t="s">
        <v>2126</v>
      </c>
      <c r="C2147" s="1">
        <v>45814.96297453704</v>
      </c>
      <c r="D2147" t="s">
        <v>36</v>
      </c>
      <c r="E2147" t="s">
        <v>2138</v>
      </c>
      <c r="F2147" t="s">
        <v>95</v>
      </c>
      <c r="G2147" t="s">
        <v>2128</v>
      </c>
      <c r="H2147" t="s">
        <v>63</v>
      </c>
      <c r="I2147" t="s">
        <v>64</v>
      </c>
      <c r="J2147" t="s">
        <v>165</v>
      </c>
      <c r="K2147">
        <v>48</v>
      </c>
      <c r="L2147">
        <v>17.38</v>
      </c>
      <c r="N2147" s="1"/>
      <c r="O2147" t="s">
        <v>57</v>
      </c>
      <c r="P2147">
        <v>4968.8900000000003</v>
      </c>
      <c r="Q2147" t="s">
        <v>58</v>
      </c>
      <c r="R2147" t="s">
        <v>92</v>
      </c>
      <c r="S2147" t="s">
        <v>46</v>
      </c>
      <c r="T2147" t="s">
        <v>75</v>
      </c>
      <c r="U2147" t="s">
        <v>49</v>
      </c>
      <c r="V2147" t="s">
        <v>49</v>
      </c>
      <c r="W2147" t="s">
        <v>57</v>
      </c>
      <c r="X2147">
        <f>YEAR(Table1[[#This Row],[BookingDate]])</f>
        <v>2025</v>
      </c>
      <c r="Y2147" t="str">
        <f>TEXT(Table1[[#This Row],[BookingDate]],"mmm")</f>
        <v>Jun</v>
      </c>
      <c r="Z2147" t="str">
        <f>TEXT(Table1[[#This Row],[BookingDate]],"mmm-yyy")</f>
        <v>Jun-2025</v>
      </c>
      <c r="AA2147" t="str">
        <f>IF(Table1[[#This Row],[ResolutionHours]]="","Pending",IF(Table1[[#This Row],[ResolutionHours]]&lt;=4,"0-4 Hours",IF(Table1[[#This Row],[ResolutionHours]]&lt;=8,"5-8 Hours",IF(Table1[[#This Row],[ResolutionHours]]&lt;=24,"9-24 Hours",IF(Table1[[#This Row],[ResolutionHours]]&lt;=48,"25-48 Hours","48+ Hours")))))</f>
        <v>Pending</v>
      </c>
      <c r="AB2147" t="str">
        <f>IF(Table1[[#This Row],[ResolutionHours]]="","",Table1[[#This Row],[ResolutionHours]]-Table1[[#This Row],[SLATargetHours]])</f>
        <v/>
      </c>
    </row>
    <row r="2148" spans="1:28" x14ac:dyDescent="0.25">
      <c r="A2148" t="s">
        <v>2291</v>
      </c>
      <c r="B2148" t="s">
        <v>2126</v>
      </c>
      <c r="C2148" s="1">
        <v>45815.711851851847</v>
      </c>
      <c r="D2148" t="s">
        <v>36</v>
      </c>
      <c r="E2148" t="s">
        <v>2153</v>
      </c>
      <c r="F2148" t="s">
        <v>38</v>
      </c>
      <c r="G2148" t="s">
        <v>2128</v>
      </c>
      <c r="H2148" t="s">
        <v>40</v>
      </c>
      <c r="I2148" t="s">
        <v>46</v>
      </c>
      <c r="J2148" t="s">
        <v>65</v>
      </c>
      <c r="K2148">
        <v>48</v>
      </c>
      <c r="L2148">
        <v>2.2200000000000002</v>
      </c>
      <c r="M2148">
        <v>28.99</v>
      </c>
      <c r="N2148" s="1">
        <v>45816.919752997688</v>
      </c>
      <c r="O2148" t="s">
        <v>43</v>
      </c>
      <c r="P2148">
        <v>28.99</v>
      </c>
      <c r="Q2148" t="s">
        <v>58</v>
      </c>
      <c r="R2148" t="s">
        <v>92</v>
      </c>
      <c r="S2148" t="s">
        <v>60</v>
      </c>
      <c r="T2148" t="s">
        <v>47</v>
      </c>
      <c r="U2148" t="s">
        <v>49</v>
      </c>
      <c r="V2148" t="s">
        <v>49</v>
      </c>
      <c r="W2148" t="s">
        <v>43</v>
      </c>
      <c r="X2148">
        <f>YEAR(Table1[[#This Row],[BookingDate]])</f>
        <v>2025</v>
      </c>
      <c r="Y2148" t="str">
        <f>TEXT(Table1[[#This Row],[BookingDate]],"mmm")</f>
        <v>Jun</v>
      </c>
      <c r="Z2148" t="str">
        <f>TEXT(Table1[[#This Row],[BookingDate]],"mmm-yyy")</f>
        <v>Jun-2025</v>
      </c>
      <c r="AA2148" t="str">
        <f>IF(Table1[[#This Row],[ResolutionHours]]="","Pending",IF(Table1[[#This Row],[ResolutionHours]]&lt;=4,"0-4 Hours",IF(Table1[[#This Row],[ResolutionHours]]&lt;=8,"5-8 Hours",IF(Table1[[#This Row],[ResolutionHours]]&lt;=24,"9-24 Hours",IF(Table1[[#This Row],[ResolutionHours]]&lt;=48,"25-48 Hours","48+ Hours")))))</f>
        <v>25-48 Hours</v>
      </c>
      <c r="AB2148">
        <f>IF(Table1[[#This Row],[ResolutionHours]]="","",Table1[[#This Row],[ResolutionHours]]-Table1[[#This Row],[SLATargetHours]])</f>
        <v>-19.010000000000002</v>
      </c>
    </row>
    <row r="2149" spans="1:28" x14ac:dyDescent="0.25">
      <c r="A2149" t="s">
        <v>1203</v>
      </c>
      <c r="B2149" t="s">
        <v>1116</v>
      </c>
      <c r="C2149" s="1">
        <v>45815.893877314818</v>
      </c>
      <c r="D2149" t="s">
        <v>87</v>
      </c>
      <c r="E2149" t="s">
        <v>1120</v>
      </c>
      <c r="F2149" t="s">
        <v>72</v>
      </c>
      <c r="G2149" t="s">
        <v>1118</v>
      </c>
      <c r="H2149" t="s">
        <v>109</v>
      </c>
      <c r="I2149" t="s">
        <v>46</v>
      </c>
      <c r="J2149" t="s">
        <v>88</v>
      </c>
      <c r="K2149">
        <v>72</v>
      </c>
      <c r="L2149">
        <v>6.03</v>
      </c>
      <c r="M2149">
        <v>33.33</v>
      </c>
      <c r="N2149" s="1">
        <v>45817.282427175916</v>
      </c>
      <c r="O2149" t="s">
        <v>43</v>
      </c>
      <c r="P2149">
        <v>33.33</v>
      </c>
      <c r="Q2149" t="s">
        <v>44</v>
      </c>
      <c r="R2149" t="s">
        <v>92</v>
      </c>
      <c r="S2149" t="s">
        <v>46</v>
      </c>
      <c r="T2149" t="s">
        <v>61</v>
      </c>
      <c r="U2149" t="s">
        <v>49</v>
      </c>
      <c r="V2149" t="s">
        <v>49</v>
      </c>
      <c r="W2149" t="s">
        <v>43</v>
      </c>
      <c r="X2149">
        <f>YEAR(Table1[[#This Row],[BookingDate]])</f>
        <v>2025</v>
      </c>
      <c r="Y2149" t="str">
        <f>TEXT(Table1[[#This Row],[BookingDate]],"mmm")</f>
        <v>Jun</v>
      </c>
      <c r="Z2149" t="str">
        <f>TEXT(Table1[[#This Row],[BookingDate]],"mmm-yyy")</f>
        <v>Jun-2025</v>
      </c>
      <c r="AA2149" t="str">
        <f>IF(Table1[[#This Row],[ResolutionHours]]="","Pending",IF(Table1[[#This Row],[ResolutionHours]]&lt;=4,"0-4 Hours",IF(Table1[[#This Row],[ResolutionHours]]&lt;=8,"5-8 Hours",IF(Table1[[#This Row],[ResolutionHours]]&lt;=24,"9-24 Hours",IF(Table1[[#This Row],[ResolutionHours]]&lt;=48,"25-48 Hours","48+ Hours")))))</f>
        <v>25-48 Hours</v>
      </c>
      <c r="AB2149">
        <f>IF(Table1[[#This Row],[ResolutionHours]]="","",Table1[[#This Row],[ResolutionHours]]-Table1[[#This Row],[SLATargetHours]])</f>
        <v>-38.67</v>
      </c>
    </row>
    <row r="2150" spans="1:28" x14ac:dyDescent="0.25">
      <c r="A2150" t="s">
        <v>326</v>
      </c>
      <c r="B2150" t="s">
        <v>35</v>
      </c>
      <c r="C2150" s="1">
        <v>45816.046712962961</v>
      </c>
      <c r="D2150" t="s">
        <v>104</v>
      </c>
      <c r="E2150" t="s">
        <v>52</v>
      </c>
      <c r="F2150" t="s">
        <v>38</v>
      </c>
      <c r="G2150" t="s">
        <v>39</v>
      </c>
      <c r="H2150" t="s">
        <v>54</v>
      </c>
      <c r="I2150" t="s">
        <v>64</v>
      </c>
      <c r="J2150" t="s">
        <v>132</v>
      </c>
      <c r="K2150">
        <v>8</v>
      </c>
      <c r="L2150">
        <v>1.56</v>
      </c>
      <c r="N2150" s="1"/>
      <c r="O2150" t="s">
        <v>57</v>
      </c>
      <c r="P2150">
        <v>4942.88</v>
      </c>
      <c r="Q2150" t="s">
        <v>58</v>
      </c>
      <c r="R2150" t="s">
        <v>45</v>
      </c>
      <c r="S2150" t="s">
        <v>46</v>
      </c>
      <c r="T2150" t="s">
        <v>61</v>
      </c>
      <c r="U2150" t="s">
        <v>49</v>
      </c>
      <c r="V2150" t="s">
        <v>49</v>
      </c>
      <c r="W2150" t="s">
        <v>57</v>
      </c>
      <c r="X2150">
        <f>YEAR(Table1[[#This Row],[BookingDate]])</f>
        <v>2025</v>
      </c>
      <c r="Y2150" t="str">
        <f>TEXT(Table1[[#This Row],[BookingDate]],"mmm")</f>
        <v>Jun</v>
      </c>
      <c r="Z2150" t="str">
        <f>TEXT(Table1[[#This Row],[BookingDate]],"mmm-yyy")</f>
        <v>Jun-2025</v>
      </c>
      <c r="AA2150" t="str">
        <f>IF(Table1[[#This Row],[ResolutionHours]]="","Pending",IF(Table1[[#This Row],[ResolutionHours]]&lt;=4,"0-4 Hours",IF(Table1[[#This Row],[ResolutionHours]]&lt;=8,"5-8 Hours",IF(Table1[[#This Row],[ResolutionHours]]&lt;=24,"9-24 Hours",IF(Table1[[#This Row],[ResolutionHours]]&lt;=48,"25-48 Hours","48+ Hours")))))</f>
        <v>Pending</v>
      </c>
      <c r="AB2150" t="str">
        <f>IF(Table1[[#This Row],[ResolutionHours]]="","",Table1[[#This Row],[ResolutionHours]]-Table1[[#This Row],[SLATargetHours]])</f>
        <v/>
      </c>
    </row>
    <row r="2151" spans="1:28" x14ac:dyDescent="0.25">
      <c r="A2151" t="s">
        <v>1676</v>
      </c>
      <c r="B2151" t="s">
        <v>1116</v>
      </c>
      <c r="C2151" s="1">
        <v>45816.090370370373</v>
      </c>
      <c r="D2151" t="s">
        <v>36</v>
      </c>
      <c r="E2151" t="s">
        <v>1140</v>
      </c>
      <c r="F2151" t="s">
        <v>126</v>
      </c>
      <c r="G2151" t="s">
        <v>1118</v>
      </c>
      <c r="H2151" t="s">
        <v>40</v>
      </c>
      <c r="I2151" t="s">
        <v>55</v>
      </c>
      <c r="J2151" t="s">
        <v>88</v>
      </c>
      <c r="K2151">
        <v>48</v>
      </c>
      <c r="L2151">
        <v>4.5999999999999996</v>
      </c>
      <c r="M2151">
        <v>12.94</v>
      </c>
      <c r="N2151" s="1">
        <v>45816.629335497688</v>
      </c>
      <c r="O2151" t="s">
        <v>43</v>
      </c>
      <c r="P2151">
        <v>12.94</v>
      </c>
      <c r="Q2151" t="s">
        <v>66</v>
      </c>
      <c r="R2151" t="s">
        <v>59</v>
      </c>
      <c r="S2151" t="s">
        <v>68</v>
      </c>
      <c r="T2151" t="s">
        <v>97</v>
      </c>
      <c r="U2151" t="s">
        <v>49</v>
      </c>
      <c r="V2151" t="s">
        <v>49</v>
      </c>
      <c r="W2151" t="s">
        <v>43</v>
      </c>
      <c r="X2151">
        <f>YEAR(Table1[[#This Row],[BookingDate]])</f>
        <v>2025</v>
      </c>
      <c r="Y2151" t="str">
        <f>TEXT(Table1[[#This Row],[BookingDate]],"mmm")</f>
        <v>Jun</v>
      </c>
      <c r="Z2151" t="str">
        <f>TEXT(Table1[[#This Row],[BookingDate]],"mmm-yyy")</f>
        <v>Jun-2025</v>
      </c>
      <c r="AA2151" t="str">
        <f>IF(Table1[[#This Row],[ResolutionHours]]="","Pending",IF(Table1[[#This Row],[ResolutionHours]]&lt;=4,"0-4 Hours",IF(Table1[[#This Row],[ResolutionHours]]&lt;=8,"5-8 Hours",IF(Table1[[#This Row],[ResolutionHours]]&lt;=24,"9-24 Hours",IF(Table1[[#This Row],[ResolutionHours]]&lt;=48,"25-48 Hours","48+ Hours")))))</f>
        <v>9-24 Hours</v>
      </c>
      <c r="AB2151">
        <f>IF(Table1[[#This Row],[ResolutionHours]]="","",Table1[[#This Row],[ResolutionHours]]-Table1[[#This Row],[SLATargetHours]])</f>
        <v>-35.06</v>
      </c>
    </row>
    <row r="2152" spans="1:28" x14ac:dyDescent="0.25">
      <c r="A2152" t="s">
        <v>291</v>
      </c>
      <c r="B2152" t="s">
        <v>35</v>
      </c>
      <c r="C2152" s="1">
        <v>45816.169756944437</v>
      </c>
      <c r="D2152" t="s">
        <v>36</v>
      </c>
      <c r="E2152" t="s">
        <v>37</v>
      </c>
      <c r="F2152" t="s">
        <v>38</v>
      </c>
      <c r="G2152" t="s">
        <v>39</v>
      </c>
      <c r="H2152" t="s">
        <v>54</v>
      </c>
      <c r="I2152" t="s">
        <v>46</v>
      </c>
      <c r="J2152" t="s">
        <v>74</v>
      </c>
      <c r="K2152">
        <v>48</v>
      </c>
      <c r="L2152">
        <v>4.7</v>
      </c>
      <c r="N2152" s="1"/>
      <c r="O2152" t="s">
        <v>57</v>
      </c>
      <c r="P2152">
        <v>4939.93</v>
      </c>
      <c r="Q2152" t="s">
        <v>66</v>
      </c>
      <c r="R2152" t="s">
        <v>59</v>
      </c>
      <c r="S2152" t="s">
        <v>46</v>
      </c>
      <c r="T2152" t="s">
        <v>85</v>
      </c>
      <c r="U2152" t="s">
        <v>49</v>
      </c>
      <c r="V2152" t="s">
        <v>49</v>
      </c>
      <c r="W2152" t="s">
        <v>57</v>
      </c>
      <c r="X2152">
        <f>YEAR(Table1[[#This Row],[BookingDate]])</f>
        <v>2025</v>
      </c>
      <c r="Y2152" t="str">
        <f>TEXT(Table1[[#This Row],[BookingDate]],"mmm")</f>
        <v>Jun</v>
      </c>
      <c r="Z2152" t="str">
        <f>TEXT(Table1[[#This Row],[BookingDate]],"mmm-yyy")</f>
        <v>Jun-2025</v>
      </c>
      <c r="AA2152" t="str">
        <f>IF(Table1[[#This Row],[ResolutionHours]]="","Pending",IF(Table1[[#This Row],[ResolutionHours]]&lt;=4,"0-4 Hours",IF(Table1[[#This Row],[ResolutionHours]]&lt;=8,"5-8 Hours",IF(Table1[[#This Row],[ResolutionHours]]&lt;=24,"9-24 Hours",IF(Table1[[#This Row],[ResolutionHours]]&lt;=48,"25-48 Hours","48+ Hours")))))</f>
        <v>Pending</v>
      </c>
      <c r="AB2152" t="str">
        <f>IF(Table1[[#This Row],[ResolutionHours]]="","",Table1[[#This Row],[ResolutionHours]]-Table1[[#This Row],[SLATargetHours]])</f>
        <v/>
      </c>
    </row>
    <row r="2153" spans="1:28" x14ac:dyDescent="0.25">
      <c r="A2153" t="s">
        <v>112</v>
      </c>
      <c r="B2153" t="s">
        <v>35</v>
      </c>
      <c r="C2153" s="1">
        <v>45816.47587962963</v>
      </c>
      <c r="D2153" t="s">
        <v>104</v>
      </c>
      <c r="E2153" t="s">
        <v>52</v>
      </c>
      <c r="F2153" t="s">
        <v>53</v>
      </c>
      <c r="G2153" t="s">
        <v>39</v>
      </c>
      <c r="H2153" t="s">
        <v>63</v>
      </c>
      <c r="I2153" t="s">
        <v>55</v>
      </c>
      <c r="J2153" t="s">
        <v>113</v>
      </c>
      <c r="K2153">
        <v>8</v>
      </c>
      <c r="L2153">
        <v>0.14000000000000001</v>
      </c>
      <c r="N2153" s="1"/>
      <c r="O2153" t="s">
        <v>57</v>
      </c>
      <c r="P2153">
        <v>4932.58</v>
      </c>
      <c r="Q2153" t="s">
        <v>58</v>
      </c>
      <c r="R2153" t="s">
        <v>114</v>
      </c>
      <c r="S2153" t="s">
        <v>79</v>
      </c>
      <c r="T2153" t="s">
        <v>115</v>
      </c>
      <c r="U2153" t="s">
        <v>49</v>
      </c>
      <c r="V2153" t="s">
        <v>48</v>
      </c>
      <c r="W2153" t="s">
        <v>57</v>
      </c>
      <c r="X2153">
        <f>YEAR(Table1[[#This Row],[BookingDate]])</f>
        <v>2025</v>
      </c>
      <c r="Y2153" t="str">
        <f>TEXT(Table1[[#This Row],[BookingDate]],"mmm")</f>
        <v>Jun</v>
      </c>
      <c r="Z2153" t="str">
        <f>TEXT(Table1[[#This Row],[BookingDate]],"mmm-yyy")</f>
        <v>Jun-2025</v>
      </c>
      <c r="AA2153" t="str">
        <f>IF(Table1[[#This Row],[ResolutionHours]]="","Pending",IF(Table1[[#This Row],[ResolutionHours]]&lt;=4,"0-4 Hours",IF(Table1[[#This Row],[ResolutionHours]]&lt;=8,"5-8 Hours",IF(Table1[[#This Row],[ResolutionHours]]&lt;=24,"9-24 Hours",IF(Table1[[#This Row],[ResolutionHours]]&lt;=48,"25-48 Hours","48+ Hours")))))</f>
        <v>Pending</v>
      </c>
      <c r="AB2153" t="str">
        <f>IF(Table1[[#This Row],[ResolutionHours]]="","",Table1[[#This Row],[ResolutionHours]]-Table1[[#This Row],[SLATargetHours]])</f>
        <v/>
      </c>
    </row>
    <row r="2154" spans="1:28" x14ac:dyDescent="0.25">
      <c r="A2154" t="s">
        <v>888</v>
      </c>
      <c r="B2154" t="s">
        <v>35</v>
      </c>
      <c r="C2154" s="1">
        <v>45816.682719907411</v>
      </c>
      <c r="D2154" t="s">
        <v>51</v>
      </c>
      <c r="E2154" t="s">
        <v>105</v>
      </c>
      <c r="F2154" t="s">
        <v>95</v>
      </c>
      <c r="G2154" t="s">
        <v>39</v>
      </c>
      <c r="H2154" t="s">
        <v>40</v>
      </c>
      <c r="I2154" t="s">
        <v>64</v>
      </c>
      <c r="J2154" t="s">
        <v>83</v>
      </c>
      <c r="K2154">
        <v>24</v>
      </c>
      <c r="L2154">
        <v>0.38</v>
      </c>
      <c r="M2154">
        <v>17.03</v>
      </c>
      <c r="N2154" s="1">
        <v>45817.392330706018</v>
      </c>
      <c r="O2154" t="s">
        <v>43</v>
      </c>
      <c r="P2154">
        <v>17.03</v>
      </c>
      <c r="Q2154" t="s">
        <v>66</v>
      </c>
      <c r="R2154" t="s">
        <v>59</v>
      </c>
      <c r="S2154" t="s">
        <v>79</v>
      </c>
      <c r="T2154" t="s">
        <v>97</v>
      </c>
      <c r="U2154" t="s">
        <v>48</v>
      </c>
      <c r="V2154" t="s">
        <v>48</v>
      </c>
      <c r="W2154" t="s">
        <v>43</v>
      </c>
      <c r="X2154">
        <f>YEAR(Table1[[#This Row],[BookingDate]])</f>
        <v>2025</v>
      </c>
      <c r="Y2154" t="str">
        <f>TEXT(Table1[[#This Row],[BookingDate]],"mmm")</f>
        <v>Jun</v>
      </c>
      <c r="Z2154" t="str">
        <f>TEXT(Table1[[#This Row],[BookingDate]],"mmm-yyy")</f>
        <v>Jun-2025</v>
      </c>
      <c r="AA2154" t="str">
        <f>IF(Table1[[#This Row],[ResolutionHours]]="","Pending",IF(Table1[[#This Row],[ResolutionHours]]&lt;=4,"0-4 Hours",IF(Table1[[#This Row],[ResolutionHours]]&lt;=8,"5-8 Hours",IF(Table1[[#This Row],[ResolutionHours]]&lt;=24,"9-24 Hours",IF(Table1[[#This Row],[ResolutionHours]]&lt;=48,"25-48 Hours","48+ Hours")))))</f>
        <v>9-24 Hours</v>
      </c>
      <c r="AB2154">
        <f>IF(Table1[[#This Row],[ResolutionHours]]="","",Table1[[#This Row],[ResolutionHours]]-Table1[[#This Row],[SLATargetHours]])</f>
        <v>-6.9699999999999989</v>
      </c>
    </row>
    <row r="2155" spans="1:28" x14ac:dyDescent="0.25">
      <c r="A2155" t="s">
        <v>2222</v>
      </c>
      <c r="B2155" t="s">
        <v>2126</v>
      </c>
      <c r="C2155" s="1">
        <v>45817.090590277781</v>
      </c>
      <c r="D2155" t="s">
        <v>51</v>
      </c>
      <c r="E2155" t="s">
        <v>2153</v>
      </c>
      <c r="F2155" t="s">
        <v>130</v>
      </c>
      <c r="G2155" t="s">
        <v>2128</v>
      </c>
      <c r="H2155" t="s">
        <v>40</v>
      </c>
      <c r="I2155" t="s">
        <v>55</v>
      </c>
      <c r="J2155" t="s">
        <v>160</v>
      </c>
      <c r="K2155">
        <v>24</v>
      </c>
      <c r="L2155">
        <v>2.09</v>
      </c>
      <c r="M2155">
        <v>8.1</v>
      </c>
      <c r="N2155" s="1">
        <v>45817.428222615737</v>
      </c>
      <c r="O2155" t="s">
        <v>43</v>
      </c>
      <c r="P2155">
        <v>8.1</v>
      </c>
      <c r="Q2155" t="s">
        <v>66</v>
      </c>
      <c r="R2155" t="s">
        <v>114</v>
      </c>
      <c r="S2155" t="s">
        <v>96</v>
      </c>
      <c r="T2155" t="s">
        <v>69</v>
      </c>
      <c r="U2155" t="s">
        <v>48</v>
      </c>
      <c r="V2155" t="s">
        <v>48</v>
      </c>
      <c r="W2155" t="s">
        <v>43</v>
      </c>
      <c r="X2155">
        <f>YEAR(Table1[[#This Row],[BookingDate]])</f>
        <v>2025</v>
      </c>
      <c r="Y2155" t="str">
        <f>TEXT(Table1[[#This Row],[BookingDate]],"mmm")</f>
        <v>Jun</v>
      </c>
      <c r="Z2155" t="str">
        <f>TEXT(Table1[[#This Row],[BookingDate]],"mmm-yyy")</f>
        <v>Jun-2025</v>
      </c>
      <c r="AA2155" t="str">
        <f>IF(Table1[[#This Row],[ResolutionHours]]="","Pending",IF(Table1[[#This Row],[ResolutionHours]]&lt;=4,"0-4 Hours",IF(Table1[[#This Row],[ResolutionHours]]&lt;=8,"5-8 Hours",IF(Table1[[#This Row],[ResolutionHours]]&lt;=24,"9-24 Hours",IF(Table1[[#This Row],[ResolutionHours]]&lt;=48,"25-48 Hours","48+ Hours")))))</f>
        <v>9-24 Hours</v>
      </c>
      <c r="AB2155">
        <f>IF(Table1[[#This Row],[ResolutionHours]]="","",Table1[[#This Row],[ResolutionHours]]-Table1[[#This Row],[SLATargetHours]])</f>
        <v>-15.9</v>
      </c>
    </row>
    <row r="2156" spans="1:28" x14ac:dyDescent="0.25">
      <c r="A2156" t="s">
        <v>1458</v>
      </c>
      <c r="B2156" t="s">
        <v>1116</v>
      </c>
      <c r="C2156" s="1">
        <v>45817.508263888893</v>
      </c>
      <c r="D2156" t="s">
        <v>51</v>
      </c>
      <c r="E2156" t="s">
        <v>1140</v>
      </c>
      <c r="F2156" t="s">
        <v>53</v>
      </c>
      <c r="G2156" t="s">
        <v>1118</v>
      </c>
      <c r="H2156" t="s">
        <v>54</v>
      </c>
      <c r="I2156" t="s">
        <v>55</v>
      </c>
      <c r="J2156" t="s">
        <v>110</v>
      </c>
      <c r="K2156">
        <v>24</v>
      </c>
      <c r="L2156">
        <v>0.73</v>
      </c>
      <c r="N2156" s="1"/>
      <c r="O2156" t="s">
        <v>57</v>
      </c>
      <c r="P2156">
        <v>4907.8</v>
      </c>
      <c r="Q2156" t="s">
        <v>58</v>
      </c>
      <c r="R2156" t="s">
        <v>59</v>
      </c>
      <c r="S2156" t="s">
        <v>46</v>
      </c>
      <c r="T2156" t="s">
        <v>93</v>
      </c>
      <c r="U2156" t="s">
        <v>49</v>
      </c>
      <c r="V2156" t="s">
        <v>49</v>
      </c>
      <c r="W2156" t="s">
        <v>57</v>
      </c>
      <c r="X2156">
        <f>YEAR(Table1[[#This Row],[BookingDate]])</f>
        <v>2025</v>
      </c>
      <c r="Y2156" t="str">
        <f>TEXT(Table1[[#This Row],[BookingDate]],"mmm")</f>
        <v>Jun</v>
      </c>
      <c r="Z2156" t="str">
        <f>TEXT(Table1[[#This Row],[BookingDate]],"mmm-yyy")</f>
        <v>Jun-2025</v>
      </c>
      <c r="AA2156" t="str">
        <f>IF(Table1[[#This Row],[ResolutionHours]]="","Pending",IF(Table1[[#This Row],[ResolutionHours]]&lt;=4,"0-4 Hours",IF(Table1[[#This Row],[ResolutionHours]]&lt;=8,"5-8 Hours",IF(Table1[[#This Row],[ResolutionHours]]&lt;=24,"9-24 Hours",IF(Table1[[#This Row],[ResolutionHours]]&lt;=48,"25-48 Hours","48+ Hours")))))</f>
        <v>Pending</v>
      </c>
      <c r="AB2156" t="str">
        <f>IF(Table1[[#This Row],[ResolutionHours]]="","",Table1[[#This Row],[ResolutionHours]]-Table1[[#This Row],[SLATargetHours]])</f>
        <v/>
      </c>
    </row>
    <row r="2157" spans="1:28" x14ac:dyDescent="0.25">
      <c r="A2157" t="s">
        <v>2980</v>
      </c>
      <c r="B2157" t="s">
        <v>2126</v>
      </c>
      <c r="C2157" s="1">
        <v>45817.630740740737</v>
      </c>
      <c r="D2157" t="s">
        <v>36</v>
      </c>
      <c r="E2157" t="s">
        <v>2134</v>
      </c>
      <c r="F2157" t="s">
        <v>90</v>
      </c>
      <c r="G2157" t="s">
        <v>2128</v>
      </c>
      <c r="H2157" t="s">
        <v>40</v>
      </c>
      <c r="I2157" t="s">
        <v>55</v>
      </c>
      <c r="J2157" t="s">
        <v>134</v>
      </c>
      <c r="K2157">
        <v>48</v>
      </c>
      <c r="L2157">
        <v>3.04</v>
      </c>
      <c r="M2157">
        <v>27.01</v>
      </c>
      <c r="N2157" s="1">
        <v>45818.756271388891</v>
      </c>
      <c r="O2157" t="s">
        <v>43</v>
      </c>
      <c r="P2157">
        <v>27.01</v>
      </c>
      <c r="Q2157" t="s">
        <v>58</v>
      </c>
      <c r="R2157" t="s">
        <v>92</v>
      </c>
      <c r="S2157" t="s">
        <v>46</v>
      </c>
      <c r="T2157" t="s">
        <v>121</v>
      </c>
      <c r="U2157" t="s">
        <v>49</v>
      </c>
      <c r="V2157" t="s">
        <v>49</v>
      </c>
      <c r="W2157" t="s">
        <v>43</v>
      </c>
      <c r="X2157">
        <f>YEAR(Table1[[#This Row],[BookingDate]])</f>
        <v>2025</v>
      </c>
      <c r="Y2157" t="str">
        <f>TEXT(Table1[[#This Row],[BookingDate]],"mmm")</f>
        <v>Jun</v>
      </c>
      <c r="Z2157" t="str">
        <f>TEXT(Table1[[#This Row],[BookingDate]],"mmm-yyy")</f>
        <v>Jun-2025</v>
      </c>
      <c r="AA2157" t="str">
        <f>IF(Table1[[#This Row],[ResolutionHours]]="","Pending",IF(Table1[[#This Row],[ResolutionHours]]&lt;=4,"0-4 Hours",IF(Table1[[#This Row],[ResolutionHours]]&lt;=8,"5-8 Hours",IF(Table1[[#This Row],[ResolutionHours]]&lt;=24,"9-24 Hours",IF(Table1[[#This Row],[ResolutionHours]]&lt;=48,"25-48 Hours","48+ Hours")))))</f>
        <v>25-48 Hours</v>
      </c>
      <c r="AB2157">
        <f>IF(Table1[[#This Row],[ResolutionHours]]="","",Table1[[#This Row],[ResolutionHours]]-Table1[[#This Row],[SLATargetHours]])</f>
        <v>-20.99</v>
      </c>
    </row>
    <row r="2158" spans="1:28" x14ac:dyDescent="0.25">
      <c r="A2158" t="s">
        <v>2119</v>
      </c>
      <c r="B2158" t="s">
        <v>1116</v>
      </c>
      <c r="C2158" s="1">
        <v>45817.702986111108</v>
      </c>
      <c r="D2158" t="s">
        <v>87</v>
      </c>
      <c r="E2158" t="s">
        <v>1117</v>
      </c>
      <c r="F2158" t="s">
        <v>38</v>
      </c>
      <c r="G2158" t="s">
        <v>1118</v>
      </c>
      <c r="H2158" t="s">
        <v>40</v>
      </c>
      <c r="I2158" t="s">
        <v>73</v>
      </c>
      <c r="J2158" t="s">
        <v>106</v>
      </c>
      <c r="K2158">
        <v>72</v>
      </c>
      <c r="L2158">
        <v>11.98</v>
      </c>
      <c r="M2158">
        <v>18.66</v>
      </c>
      <c r="N2158" s="1">
        <v>45818.480644976851</v>
      </c>
      <c r="O2158" t="s">
        <v>43</v>
      </c>
      <c r="P2158">
        <v>18.66</v>
      </c>
      <c r="Q2158" t="s">
        <v>44</v>
      </c>
      <c r="R2158" t="s">
        <v>114</v>
      </c>
      <c r="S2158" t="s">
        <v>60</v>
      </c>
      <c r="T2158" t="s">
        <v>121</v>
      </c>
      <c r="U2158" t="s">
        <v>49</v>
      </c>
      <c r="V2158" t="s">
        <v>49</v>
      </c>
      <c r="W2158" t="s">
        <v>43</v>
      </c>
      <c r="X2158">
        <f>YEAR(Table1[[#This Row],[BookingDate]])</f>
        <v>2025</v>
      </c>
      <c r="Y2158" t="str">
        <f>TEXT(Table1[[#This Row],[BookingDate]],"mmm")</f>
        <v>Jun</v>
      </c>
      <c r="Z2158" t="str">
        <f>TEXT(Table1[[#This Row],[BookingDate]],"mmm-yyy")</f>
        <v>Jun-2025</v>
      </c>
      <c r="AA2158" t="str">
        <f>IF(Table1[[#This Row],[ResolutionHours]]="","Pending",IF(Table1[[#This Row],[ResolutionHours]]&lt;=4,"0-4 Hours",IF(Table1[[#This Row],[ResolutionHours]]&lt;=8,"5-8 Hours",IF(Table1[[#This Row],[ResolutionHours]]&lt;=24,"9-24 Hours",IF(Table1[[#This Row],[ResolutionHours]]&lt;=48,"25-48 Hours","48+ Hours")))))</f>
        <v>9-24 Hours</v>
      </c>
      <c r="AB2158">
        <f>IF(Table1[[#This Row],[ResolutionHours]]="","",Table1[[#This Row],[ResolutionHours]]-Table1[[#This Row],[SLATargetHours]])</f>
        <v>-53.34</v>
      </c>
    </row>
    <row r="2159" spans="1:28" x14ac:dyDescent="0.25">
      <c r="A2159" t="s">
        <v>1582</v>
      </c>
      <c r="B2159" t="s">
        <v>1116</v>
      </c>
      <c r="C2159" s="1">
        <v>45817.914027777777</v>
      </c>
      <c r="D2159" t="s">
        <v>36</v>
      </c>
      <c r="E2159" t="s">
        <v>1120</v>
      </c>
      <c r="F2159" t="s">
        <v>72</v>
      </c>
      <c r="G2159" t="s">
        <v>1118</v>
      </c>
      <c r="H2159" t="s">
        <v>136</v>
      </c>
      <c r="I2159" t="s">
        <v>46</v>
      </c>
      <c r="J2159" t="s">
        <v>99</v>
      </c>
      <c r="K2159">
        <v>48</v>
      </c>
      <c r="L2159">
        <v>1.86</v>
      </c>
      <c r="N2159" s="1"/>
      <c r="O2159" t="s">
        <v>57</v>
      </c>
      <c r="P2159">
        <v>4898.0600000000004</v>
      </c>
      <c r="Q2159" t="s">
        <v>66</v>
      </c>
      <c r="R2159" t="s">
        <v>92</v>
      </c>
      <c r="S2159" t="s">
        <v>96</v>
      </c>
      <c r="T2159" t="s">
        <v>97</v>
      </c>
      <c r="U2159" t="s">
        <v>49</v>
      </c>
      <c r="V2159" t="s">
        <v>49</v>
      </c>
      <c r="W2159" t="s">
        <v>57</v>
      </c>
      <c r="X2159">
        <f>YEAR(Table1[[#This Row],[BookingDate]])</f>
        <v>2025</v>
      </c>
      <c r="Y2159" t="str">
        <f>TEXT(Table1[[#This Row],[BookingDate]],"mmm")</f>
        <v>Jun</v>
      </c>
      <c r="Z2159" t="str">
        <f>TEXT(Table1[[#This Row],[BookingDate]],"mmm-yyy")</f>
        <v>Jun-2025</v>
      </c>
      <c r="AA2159" t="str">
        <f>IF(Table1[[#This Row],[ResolutionHours]]="","Pending",IF(Table1[[#This Row],[ResolutionHours]]&lt;=4,"0-4 Hours",IF(Table1[[#This Row],[ResolutionHours]]&lt;=8,"5-8 Hours",IF(Table1[[#This Row],[ResolutionHours]]&lt;=24,"9-24 Hours",IF(Table1[[#This Row],[ResolutionHours]]&lt;=48,"25-48 Hours","48+ Hours")))))</f>
        <v>Pending</v>
      </c>
      <c r="AB2159" t="str">
        <f>IF(Table1[[#This Row],[ResolutionHours]]="","",Table1[[#This Row],[ResolutionHours]]-Table1[[#This Row],[SLATargetHours]])</f>
        <v/>
      </c>
    </row>
    <row r="2160" spans="1:28" x14ac:dyDescent="0.25">
      <c r="A2160" t="s">
        <v>350</v>
      </c>
      <c r="B2160" t="s">
        <v>35</v>
      </c>
      <c r="C2160" s="1">
        <v>45817.927407407413</v>
      </c>
      <c r="D2160" t="s">
        <v>36</v>
      </c>
      <c r="E2160" t="s">
        <v>105</v>
      </c>
      <c r="F2160" t="s">
        <v>53</v>
      </c>
      <c r="G2160" t="s">
        <v>39</v>
      </c>
      <c r="H2160" t="s">
        <v>40</v>
      </c>
      <c r="I2160" t="s">
        <v>82</v>
      </c>
      <c r="J2160" t="s">
        <v>99</v>
      </c>
      <c r="K2160">
        <v>48</v>
      </c>
      <c r="L2160">
        <v>1.23</v>
      </c>
      <c r="M2160">
        <v>15.63</v>
      </c>
      <c r="N2160" s="1">
        <v>45818.578532395833</v>
      </c>
      <c r="O2160" t="s">
        <v>43</v>
      </c>
      <c r="P2160">
        <v>15.63</v>
      </c>
      <c r="Q2160" t="s">
        <v>58</v>
      </c>
      <c r="R2160" t="s">
        <v>59</v>
      </c>
      <c r="S2160" t="s">
        <v>68</v>
      </c>
      <c r="T2160" t="s">
        <v>97</v>
      </c>
      <c r="U2160" t="s">
        <v>49</v>
      </c>
      <c r="V2160" t="s">
        <v>49</v>
      </c>
      <c r="W2160" t="s">
        <v>43</v>
      </c>
      <c r="X2160">
        <f>YEAR(Table1[[#This Row],[BookingDate]])</f>
        <v>2025</v>
      </c>
      <c r="Y2160" t="str">
        <f>TEXT(Table1[[#This Row],[BookingDate]],"mmm")</f>
        <v>Jun</v>
      </c>
      <c r="Z2160" t="str">
        <f>TEXT(Table1[[#This Row],[BookingDate]],"mmm-yyy")</f>
        <v>Jun-2025</v>
      </c>
      <c r="AA2160" t="str">
        <f>IF(Table1[[#This Row],[ResolutionHours]]="","Pending",IF(Table1[[#This Row],[ResolutionHours]]&lt;=4,"0-4 Hours",IF(Table1[[#This Row],[ResolutionHours]]&lt;=8,"5-8 Hours",IF(Table1[[#This Row],[ResolutionHours]]&lt;=24,"9-24 Hours",IF(Table1[[#This Row],[ResolutionHours]]&lt;=48,"25-48 Hours","48+ Hours")))))</f>
        <v>9-24 Hours</v>
      </c>
      <c r="AB2160">
        <f>IF(Table1[[#This Row],[ResolutionHours]]="","",Table1[[#This Row],[ResolutionHours]]-Table1[[#This Row],[SLATargetHours]])</f>
        <v>-32.369999999999997</v>
      </c>
    </row>
    <row r="2161" spans="1:28" x14ac:dyDescent="0.25">
      <c r="A2161" t="s">
        <v>509</v>
      </c>
      <c r="B2161" t="s">
        <v>35</v>
      </c>
      <c r="C2161" s="1">
        <v>45818.266469907408</v>
      </c>
      <c r="D2161" t="s">
        <v>104</v>
      </c>
      <c r="E2161" t="s">
        <v>81</v>
      </c>
      <c r="F2161" t="s">
        <v>72</v>
      </c>
      <c r="G2161" t="s">
        <v>39</v>
      </c>
      <c r="H2161" t="s">
        <v>40</v>
      </c>
      <c r="I2161" t="s">
        <v>82</v>
      </c>
      <c r="J2161" t="s">
        <v>160</v>
      </c>
      <c r="K2161">
        <v>8</v>
      </c>
      <c r="L2161">
        <v>0.1</v>
      </c>
      <c r="M2161">
        <v>1.39</v>
      </c>
      <c r="N2161" s="1">
        <v>45818.324462847217</v>
      </c>
      <c r="O2161" t="s">
        <v>43</v>
      </c>
      <c r="P2161">
        <v>1.39</v>
      </c>
      <c r="Q2161" t="s">
        <v>58</v>
      </c>
      <c r="R2161" t="s">
        <v>59</v>
      </c>
      <c r="S2161" t="s">
        <v>60</v>
      </c>
      <c r="T2161" t="s">
        <v>47</v>
      </c>
      <c r="U2161" t="s">
        <v>49</v>
      </c>
      <c r="V2161" t="s">
        <v>49</v>
      </c>
      <c r="W2161" t="s">
        <v>43</v>
      </c>
      <c r="X2161">
        <f>YEAR(Table1[[#This Row],[BookingDate]])</f>
        <v>2025</v>
      </c>
      <c r="Y2161" t="str">
        <f>TEXT(Table1[[#This Row],[BookingDate]],"mmm")</f>
        <v>Jun</v>
      </c>
      <c r="Z2161" t="str">
        <f>TEXT(Table1[[#This Row],[BookingDate]],"mmm-yyy")</f>
        <v>Jun-2025</v>
      </c>
      <c r="AA2161" t="str">
        <f>IF(Table1[[#This Row],[ResolutionHours]]="","Pending",IF(Table1[[#This Row],[ResolutionHours]]&lt;=4,"0-4 Hours",IF(Table1[[#This Row],[ResolutionHours]]&lt;=8,"5-8 Hours",IF(Table1[[#This Row],[ResolutionHours]]&lt;=24,"9-24 Hours",IF(Table1[[#This Row],[ResolutionHours]]&lt;=48,"25-48 Hours","48+ Hours")))))</f>
        <v>0-4 Hours</v>
      </c>
      <c r="AB2161">
        <f>IF(Table1[[#This Row],[ResolutionHours]]="","",Table1[[#This Row],[ResolutionHours]]-Table1[[#This Row],[SLATargetHours]])</f>
        <v>-6.61</v>
      </c>
    </row>
    <row r="2162" spans="1:28" x14ac:dyDescent="0.25">
      <c r="A2162" t="s">
        <v>2637</v>
      </c>
      <c r="B2162" t="s">
        <v>2126</v>
      </c>
      <c r="C2162" s="1">
        <v>45818.309270833342</v>
      </c>
      <c r="D2162" t="s">
        <v>36</v>
      </c>
      <c r="E2162" t="s">
        <v>2142</v>
      </c>
      <c r="F2162" t="s">
        <v>38</v>
      </c>
      <c r="G2162" t="s">
        <v>2128</v>
      </c>
      <c r="H2162" t="s">
        <v>40</v>
      </c>
      <c r="I2162" t="s">
        <v>46</v>
      </c>
      <c r="J2162" t="s">
        <v>99</v>
      </c>
      <c r="K2162">
        <v>48</v>
      </c>
      <c r="L2162">
        <v>0.77</v>
      </c>
      <c r="M2162">
        <v>107.56</v>
      </c>
      <c r="N2162" s="1">
        <v>45822.791045486112</v>
      </c>
      <c r="O2162" t="s">
        <v>128</v>
      </c>
      <c r="P2162">
        <v>107.56</v>
      </c>
      <c r="Q2162" t="s">
        <v>44</v>
      </c>
      <c r="R2162" t="s">
        <v>67</v>
      </c>
      <c r="S2162" t="s">
        <v>68</v>
      </c>
      <c r="T2162" t="s">
        <v>85</v>
      </c>
      <c r="U2162" t="s">
        <v>49</v>
      </c>
      <c r="V2162" t="s">
        <v>49</v>
      </c>
      <c r="W2162" t="s">
        <v>128</v>
      </c>
      <c r="X2162">
        <f>YEAR(Table1[[#This Row],[BookingDate]])</f>
        <v>2025</v>
      </c>
      <c r="Y2162" t="str">
        <f>TEXT(Table1[[#This Row],[BookingDate]],"mmm")</f>
        <v>Jun</v>
      </c>
      <c r="Z2162" t="str">
        <f>TEXT(Table1[[#This Row],[BookingDate]],"mmm-yyy")</f>
        <v>Jun-2025</v>
      </c>
      <c r="AA2162" t="str">
        <f>IF(Table1[[#This Row],[ResolutionHours]]="","Pending",IF(Table1[[#This Row],[ResolutionHours]]&lt;=4,"0-4 Hours",IF(Table1[[#This Row],[ResolutionHours]]&lt;=8,"5-8 Hours",IF(Table1[[#This Row],[ResolutionHours]]&lt;=24,"9-24 Hours",IF(Table1[[#This Row],[ResolutionHours]]&lt;=48,"25-48 Hours","48+ Hours")))))</f>
        <v>48+ Hours</v>
      </c>
      <c r="AB2162">
        <f>IF(Table1[[#This Row],[ResolutionHours]]="","",Table1[[#This Row],[ResolutionHours]]-Table1[[#This Row],[SLATargetHours]])</f>
        <v>59.56</v>
      </c>
    </row>
    <row r="2163" spans="1:28" x14ac:dyDescent="0.25">
      <c r="A2163" t="s">
        <v>841</v>
      </c>
      <c r="B2163" t="s">
        <v>35</v>
      </c>
      <c r="C2163" s="1">
        <v>45819.215601851851</v>
      </c>
      <c r="D2163" t="s">
        <v>51</v>
      </c>
      <c r="E2163" t="s">
        <v>77</v>
      </c>
      <c r="F2163" t="s">
        <v>53</v>
      </c>
      <c r="G2163" t="s">
        <v>39</v>
      </c>
      <c r="H2163" t="s">
        <v>40</v>
      </c>
      <c r="I2163" t="s">
        <v>41</v>
      </c>
      <c r="J2163" t="s">
        <v>99</v>
      </c>
      <c r="K2163">
        <v>24</v>
      </c>
      <c r="L2163">
        <v>0.9</v>
      </c>
      <c r="M2163">
        <v>16.399999999999999</v>
      </c>
      <c r="N2163" s="1">
        <v>45819.899080381947</v>
      </c>
      <c r="O2163" t="s">
        <v>43</v>
      </c>
      <c r="P2163">
        <v>16.399999999999999</v>
      </c>
      <c r="Q2163" t="s">
        <v>58</v>
      </c>
      <c r="R2163" t="s">
        <v>67</v>
      </c>
      <c r="S2163" t="s">
        <v>79</v>
      </c>
      <c r="T2163" t="s">
        <v>69</v>
      </c>
      <c r="U2163" t="s">
        <v>49</v>
      </c>
      <c r="V2163" t="s">
        <v>49</v>
      </c>
      <c r="W2163" t="s">
        <v>43</v>
      </c>
      <c r="X2163">
        <f>YEAR(Table1[[#This Row],[BookingDate]])</f>
        <v>2025</v>
      </c>
      <c r="Y2163" t="str">
        <f>TEXT(Table1[[#This Row],[BookingDate]],"mmm")</f>
        <v>Jun</v>
      </c>
      <c r="Z2163" t="str">
        <f>TEXT(Table1[[#This Row],[BookingDate]],"mmm-yyy")</f>
        <v>Jun-2025</v>
      </c>
      <c r="AA2163" t="str">
        <f>IF(Table1[[#This Row],[ResolutionHours]]="","Pending",IF(Table1[[#This Row],[ResolutionHours]]&lt;=4,"0-4 Hours",IF(Table1[[#This Row],[ResolutionHours]]&lt;=8,"5-8 Hours",IF(Table1[[#This Row],[ResolutionHours]]&lt;=24,"9-24 Hours",IF(Table1[[#This Row],[ResolutionHours]]&lt;=48,"25-48 Hours","48+ Hours")))))</f>
        <v>9-24 Hours</v>
      </c>
      <c r="AB2163">
        <f>IF(Table1[[#This Row],[ResolutionHours]]="","",Table1[[#This Row],[ResolutionHours]]-Table1[[#This Row],[SLATargetHours]])</f>
        <v>-7.6000000000000014</v>
      </c>
    </row>
    <row r="2164" spans="1:28" x14ac:dyDescent="0.25">
      <c r="A2164" t="s">
        <v>1903</v>
      </c>
      <c r="B2164" t="s">
        <v>1116</v>
      </c>
      <c r="C2164" s="1">
        <v>45819.237083333333</v>
      </c>
      <c r="D2164" t="s">
        <v>51</v>
      </c>
      <c r="E2164" t="s">
        <v>1126</v>
      </c>
      <c r="F2164" t="s">
        <v>53</v>
      </c>
      <c r="G2164" t="s">
        <v>1118</v>
      </c>
      <c r="H2164" t="s">
        <v>40</v>
      </c>
      <c r="I2164" t="s">
        <v>64</v>
      </c>
      <c r="J2164" t="s">
        <v>118</v>
      </c>
      <c r="K2164">
        <v>24</v>
      </c>
      <c r="L2164">
        <v>3.54</v>
      </c>
      <c r="M2164">
        <v>2.5</v>
      </c>
      <c r="N2164" s="1">
        <v>45819.341453703702</v>
      </c>
      <c r="O2164" t="s">
        <v>43</v>
      </c>
      <c r="P2164">
        <v>2.5</v>
      </c>
      <c r="Q2164" t="s">
        <v>58</v>
      </c>
      <c r="R2164" t="s">
        <v>45</v>
      </c>
      <c r="S2164" t="s">
        <v>68</v>
      </c>
      <c r="T2164" t="s">
        <v>61</v>
      </c>
      <c r="U2164" t="s">
        <v>49</v>
      </c>
      <c r="V2164" t="s">
        <v>49</v>
      </c>
      <c r="W2164" t="s">
        <v>43</v>
      </c>
      <c r="X2164">
        <f>YEAR(Table1[[#This Row],[BookingDate]])</f>
        <v>2025</v>
      </c>
      <c r="Y2164" t="str">
        <f>TEXT(Table1[[#This Row],[BookingDate]],"mmm")</f>
        <v>Jun</v>
      </c>
      <c r="Z2164" t="str">
        <f>TEXT(Table1[[#This Row],[BookingDate]],"mmm-yyy")</f>
        <v>Jun-2025</v>
      </c>
      <c r="AA2164" t="str">
        <f>IF(Table1[[#This Row],[ResolutionHours]]="","Pending",IF(Table1[[#This Row],[ResolutionHours]]&lt;=4,"0-4 Hours",IF(Table1[[#This Row],[ResolutionHours]]&lt;=8,"5-8 Hours",IF(Table1[[#This Row],[ResolutionHours]]&lt;=24,"9-24 Hours",IF(Table1[[#This Row],[ResolutionHours]]&lt;=48,"25-48 Hours","48+ Hours")))))</f>
        <v>0-4 Hours</v>
      </c>
      <c r="AB2164">
        <f>IF(Table1[[#This Row],[ResolutionHours]]="","",Table1[[#This Row],[ResolutionHours]]-Table1[[#This Row],[SLATargetHours]])</f>
        <v>-21.5</v>
      </c>
    </row>
    <row r="2165" spans="1:28" x14ac:dyDescent="0.25">
      <c r="A2165" t="s">
        <v>339</v>
      </c>
      <c r="B2165" t="s">
        <v>35</v>
      </c>
      <c r="C2165" s="1">
        <v>45819.501574074071</v>
      </c>
      <c r="D2165" t="s">
        <v>104</v>
      </c>
      <c r="E2165" t="s">
        <v>77</v>
      </c>
      <c r="F2165" t="s">
        <v>126</v>
      </c>
      <c r="G2165" t="s">
        <v>39</v>
      </c>
      <c r="H2165" t="s">
        <v>40</v>
      </c>
      <c r="I2165" t="s">
        <v>64</v>
      </c>
      <c r="J2165" t="s">
        <v>83</v>
      </c>
      <c r="K2165">
        <v>8</v>
      </c>
      <c r="L2165">
        <v>0.85</v>
      </c>
      <c r="M2165">
        <v>2.02</v>
      </c>
      <c r="N2165" s="1">
        <v>45819.585787361109</v>
      </c>
      <c r="O2165" t="s">
        <v>43</v>
      </c>
      <c r="P2165">
        <v>2.02</v>
      </c>
      <c r="Q2165" t="s">
        <v>58</v>
      </c>
      <c r="R2165" t="s">
        <v>67</v>
      </c>
      <c r="S2165" t="s">
        <v>96</v>
      </c>
      <c r="T2165" t="s">
        <v>75</v>
      </c>
      <c r="U2165" t="s">
        <v>49</v>
      </c>
      <c r="V2165" t="s">
        <v>49</v>
      </c>
      <c r="W2165" t="s">
        <v>43</v>
      </c>
      <c r="X2165">
        <f>YEAR(Table1[[#This Row],[BookingDate]])</f>
        <v>2025</v>
      </c>
      <c r="Y2165" t="str">
        <f>TEXT(Table1[[#This Row],[BookingDate]],"mmm")</f>
        <v>Jun</v>
      </c>
      <c r="Z2165" t="str">
        <f>TEXT(Table1[[#This Row],[BookingDate]],"mmm-yyy")</f>
        <v>Jun-2025</v>
      </c>
      <c r="AA2165" t="str">
        <f>IF(Table1[[#This Row],[ResolutionHours]]="","Pending",IF(Table1[[#This Row],[ResolutionHours]]&lt;=4,"0-4 Hours",IF(Table1[[#This Row],[ResolutionHours]]&lt;=8,"5-8 Hours",IF(Table1[[#This Row],[ResolutionHours]]&lt;=24,"9-24 Hours",IF(Table1[[#This Row],[ResolutionHours]]&lt;=48,"25-48 Hours","48+ Hours")))))</f>
        <v>0-4 Hours</v>
      </c>
      <c r="AB2165">
        <f>IF(Table1[[#This Row],[ResolutionHours]]="","",Table1[[#This Row],[ResolutionHours]]-Table1[[#This Row],[SLATargetHours]])</f>
        <v>-5.98</v>
      </c>
    </row>
    <row r="2166" spans="1:28" x14ac:dyDescent="0.25">
      <c r="A2166" t="s">
        <v>1331</v>
      </c>
      <c r="B2166" t="s">
        <v>1116</v>
      </c>
      <c r="C2166" s="1">
        <v>45819.603773148148</v>
      </c>
      <c r="D2166" t="s">
        <v>36</v>
      </c>
      <c r="E2166" t="s">
        <v>1140</v>
      </c>
      <c r="F2166" t="s">
        <v>126</v>
      </c>
      <c r="G2166" t="s">
        <v>1118</v>
      </c>
      <c r="H2166" t="s">
        <v>40</v>
      </c>
      <c r="I2166" t="s">
        <v>73</v>
      </c>
      <c r="J2166" t="s">
        <v>110</v>
      </c>
      <c r="K2166">
        <v>48</v>
      </c>
      <c r="L2166">
        <v>3.95</v>
      </c>
      <c r="M2166">
        <v>44.25</v>
      </c>
      <c r="N2166" s="1">
        <v>45821.447435208327</v>
      </c>
      <c r="O2166" t="s">
        <v>43</v>
      </c>
      <c r="P2166">
        <v>44.25</v>
      </c>
      <c r="Q2166" t="s">
        <v>44</v>
      </c>
      <c r="R2166" t="s">
        <v>67</v>
      </c>
      <c r="S2166" t="s">
        <v>96</v>
      </c>
      <c r="T2166" t="s">
        <v>100</v>
      </c>
      <c r="U2166" t="s">
        <v>49</v>
      </c>
      <c r="V2166" t="s">
        <v>48</v>
      </c>
      <c r="W2166" t="s">
        <v>43</v>
      </c>
      <c r="X2166">
        <f>YEAR(Table1[[#This Row],[BookingDate]])</f>
        <v>2025</v>
      </c>
      <c r="Y2166" t="str">
        <f>TEXT(Table1[[#This Row],[BookingDate]],"mmm")</f>
        <v>Jun</v>
      </c>
      <c r="Z2166" t="str">
        <f>TEXT(Table1[[#This Row],[BookingDate]],"mmm-yyy")</f>
        <v>Jun-2025</v>
      </c>
      <c r="AA2166" t="str">
        <f>IF(Table1[[#This Row],[ResolutionHours]]="","Pending",IF(Table1[[#This Row],[ResolutionHours]]&lt;=4,"0-4 Hours",IF(Table1[[#This Row],[ResolutionHours]]&lt;=8,"5-8 Hours",IF(Table1[[#This Row],[ResolutionHours]]&lt;=24,"9-24 Hours",IF(Table1[[#This Row],[ResolutionHours]]&lt;=48,"25-48 Hours","48+ Hours")))))</f>
        <v>25-48 Hours</v>
      </c>
      <c r="AB2166">
        <f>IF(Table1[[#This Row],[ResolutionHours]]="","",Table1[[#This Row],[ResolutionHours]]-Table1[[#This Row],[SLATargetHours]])</f>
        <v>-3.75</v>
      </c>
    </row>
    <row r="2167" spans="1:28" x14ac:dyDescent="0.25">
      <c r="A2167" t="s">
        <v>811</v>
      </c>
      <c r="B2167" t="s">
        <v>35</v>
      </c>
      <c r="C2167" s="1">
        <v>45819.677141203712</v>
      </c>
      <c r="D2167" t="s">
        <v>36</v>
      </c>
      <c r="E2167" t="s">
        <v>81</v>
      </c>
      <c r="F2167" t="s">
        <v>38</v>
      </c>
      <c r="G2167" t="s">
        <v>39</v>
      </c>
      <c r="H2167" t="s">
        <v>40</v>
      </c>
      <c r="I2167" t="s">
        <v>82</v>
      </c>
      <c r="J2167" t="s">
        <v>113</v>
      </c>
      <c r="K2167">
        <v>48</v>
      </c>
      <c r="L2167">
        <v>2.5499999999999998</v>
      </c>
      <c r="M2167">
        <v>28.58</v>
      </c>
      <c r="N2167" s="1">
        <v>45820.868023229174</v>
      </c>
      <c r="O2167" t="s">
        <v>43</v>
      </c>
      <c r="P2167">
        <v>28.58</v>
      </c>
      <c r="Q2167" t="s">
        <v>58</v>
      </c>
      <c r="R2167" t="s">
        <v>67</v>
      </c>
      <c r="S2167" t="s">
        <v>79</v>
      </c>
      <c r="T2167" t="s">
        <v>121</v>
      </c>
      <c r="U2167" t="s">
        <v>49</v>
      </c>
      <c r="V2167" t="s">
        <v>49</v>
      </c>
      <c r="W2167" t="s">
        <v>43</v>
      </c>
      <c r="X2167">
        <f>YEAR(Table1[[#This Row],[BookingDate]])</f>
        <v>2025</v>
      </c>
      <c r="Y2167" t="str">
        <f>TEXT(Table1[[#This Row],[BookingDate]],"mmm")</f>
        <v>Jun</v>
      </c>
      <c r="Z2167" t="str">
        <f>TEXT(Table1[[#This Row],[BookingDate]],"mmm-yyy")</f>
        <v>Jun-2025</v>
      </c>
      <c r="AA2167" t="str">
        <f>IF(Table1[[#This Row],[ResolutionHours]]="","Pending",IF(Table1[[#This Row],[ResolutionHours]]&lt;=4,"0-4 Hours",IF(Table1[[#This Row],[ResolutionHours]]&lt;=8,"5-8 Hours",IF(Table1[[#This Row],[ResolutionHours]]&lt;=24,"9-24 Hours",IF(Table1[[#This Row],[ResolutionHours]]&lt;=48,"25-48 Hours","48+ Hours")))))</f>
        <v>25-48 Hours</v>
      </c>
      <c r="AB2167">
        <f>IF(Table1[[#This Row],[ResolutionHours]]="","",Table1[[#This Row],[ResolutionHours]]-Table1[[#This Row],[SLATargetHours]])</f>
        <v>-19.420000000000002</v>
      </c>
    </row>
    <row r="2168" spans="1:28" x14ac:dyDescent="0.25">
      <c r="A2168" t="s">
        <v>1296</v>
      </c>
      <c r="B2168" t="s">
        <v>1116</v>
      </c>
      <c r="C2168" s="1">
        <v>45819.904143518521</v>
      </c>
      <c r="D2168" t="s">
        <v>36</v>
      </c>
      <c r="E2168" t="s">
        <v>1126</v>
      </c>
      <c r="F2168" t="s">
        <v>95</v>
      </c>
      <c r="G2168" t="s">
        <v>1118</v>
      </c>
      <c r="H2168" t="s">
        <v>40</v>
      </c>
      <c r="I2168" t="s">
        <v>82</v>
      </c>
      <c r="J2168" t="s">
        <v>160</v>
      </c>
      <c r="K2168">
        <v>48</v>
      </c>
      <c r="L2168">
        <v>1</v>
      </c>
      <c r="M2168">
        <v>24.99</v>
      </c>
      <c r="N2168" s="1">
        <v>45820.945459374998</v>
      </c>
      <c r="O2168" t="s">
        <v>43</v>
      </c>
      <c r="P2168">
        <v>24.99</v>
      </c>
      <c r="Q2168" t="s">
        <v>58</v>
      </c>
      <c r="R2168" t="s">
        <v>67</v>
      </c>
      <c r="S2168" t="s">
        <v>79</v>
      </c>
      <c r="T2168" t="s">
        <v>75</v>
      </c>
      <c r="U2168" t="s">
        <v>49</v>
      </c>
      <c r="V2168" t="s">
        <v>49</v>
      </c>
      <c r="W2168" t="s">
        <v>43</v>
      </c>
      <c r="X2168">
        <f>YEAR(Table1[[#This Row],[BookingDate]])</f>
        <v>2025</v>
      </c>
      <c r="Y2168" t="str">
        <f>TEXT(Table1[[#This Row],[BookingDate]],"mmm")</f>
        <v>Jun</v>
      </c>
      <c r="Z2168" t="str">
        <f>TEXT(Table1[[#This Row],[BookingDate]],"mmm-yyy")</f>
        <v>Jun-2025</v>
      </c>
      <c r="AA2168" t="str">
        <f>IF(Table1[[#This Row],[ResolutionHours]]="","Pending",IF(Table1[[#This Row],[ResolutionHours]]&lt;=4,"0-4 Hours",IF(Table1[[#This Row],[ResolutionHours]]&lt;=8,"5-8 Hours",IF(Table1[[#This Row],[ResolutionHours]]&lt;=24,"9-24 Hours",IF(Table1[[#This Row],[ResolutionHours]]&lt;=48,"25-48 Hours","48+ Hours")))))</f>
        <v>25-48 Hours</v>
      </c>
      <c r="AB2168">
        <f>IF(Table1[[#This Row],[ResolutionHours]]="","",Table1[[#This Row],[ResolutionHours]]-Table1[[#This Row],[SLATargetHours]])</f>
        <v>-23.01</v>
      </c>
    </row>
    <row r="2169" spans="1:28" x14ac:dyDescent="0.25">
      <c r="A2169" t="s">
        <v>288</v>
      </c>
      <c r="B2169" t="s">
        <v>35</v>
      </c>
      <c r="C2169" s="1">
        <v>45820.044675925928</v>
      </c>
      <c r="D2169" t="s">
        <v>51</v>
      </c>
      <c r="E2169" t="s">
        <v>52</v>
      </c>
      <c r="F2169" t="s">
        <v>90</v>
      </c>
      <c r="G2169" t="s">
        <v>39</v>
      </c>
      <c r="H2169" t="s">
        <v>109</v>
      </c>
      <c r="I2169" t="s">
        <v>73</v>
      </c>
      <c r="J2169" t="s">
        <v>152</v>
      </c>
      <c r="K2169">
        <v>24</v>
      </c>
      <c r="L2169">
        <v>2</v>
      </c>
      <c r="M2169">
        <v>7.55</v>
      </c>
      <c r="N2169" s="1">
        <v>45820.359452106481</v>
      </c>
      <c r="O2169" t="s">
        <v>43</v>
      </c>
      <c r="P2169">
        <v>7.55</v>
      </c>
      <c r="Q2169" t="s">
        <v>58</v>
      </c>
      <c r="R2169" t="s">
        <v>92</v>
      </c>
      <c r="S2169" t="s">
        <v>46</v>
      </c>
      <c r="T2169" t="s">
        <v>100</v>
      </c>
      <c r="U2169" t="s">
        <v>49</v>
      </c>
      <c r="V2169" t="s">
        <v>49</v>
      </c>
      <c r="W2169" t="s">
        <v>43</v>
      </c>
      <c r="X2169">
        <f>YEAR(Table1[[#This Row],[BookingDate]])</f>
        <v>2025</v>
      </c>
      <c r="Y2169" t="str">
        <f>TEXT(Table1[[#This Row],[BookingDate]],"mmm")</f>
        <v>Jun</v>
      </c>
      <c r="Z2169" t="str">
        <f>TEXT(Table1[[#This Row],[BookingDate]],"mmm-yyy")</f>
        <v>Jun-2025</v>
      </c>
      <c r="AA2169" t="str">
        <f>IF(Table1[[#This Row],[ResolutionHours]]="","Pending",IF(Table1[[#This Row],[ResolutionHours]]&lt;=4,"0-4 Hours",IF(Table1[[#This Row],[ResolutionHours]]&lt;=8,"5-8 Hours",IF(Table1[[#This Row],[ResolutionHours]]&lt;=24,"9-24 Hours",IF(Table1[[#This Row],[ResolutionHours]]&lt;=48,"25-48 Hours","48+ Hours")))))</f>
        <v>5-8 Hours</v>
      </c>
      <c r="AB2169">
        <f>IF(Table1[[#This Row],[ResolutionHours]]="","",Table1[[#This Row],[ResolutionHours]]-Table1[[#This Row],[SLATargetHours]])</f>
        <v>-16.45</v>
      </c>
    </row>
    <row r="2170" spans="1:28" x14ac:dyDescent="0.25">
      <c r="A2170" t="s">
        <v>907</v>
      </c>
      <c r="B2170" t="s">
        <v>35</v>
      </c>
      <c r="C2170" s="1">
        <v>45820.20994212963</v>
      </c>
      <c r="D2170" t="s">
        <v>87</v>
      </c>
      <c r="E2170" t="s">
        <v>52</v>
      </c>
      <c r="F2170" t="s">
        <v>95</v>
      </c>
      <c r="G2170" t="s">
        <v>39</v>
      </c>
      <c r="H2170" t="s">
        <v>40</v>
      </c>
      <c r="I2170" t="s">
        <v>41</v>
      </c>
      <c r="J2170" t="s">
        <v>42</v>
      </c>
      <c r="K2170">
        <v>72</v>
      </c>
      <c r="L2170">
        <v>1.2</v>
      </c>
      <c r="M2170">
        <v>50.79</v>
      </c>
      <c r="N2170" s="1">
        <v>45822.325997488428</v>
      </c>
      <c r="O2170" t="s">
        <v>43</v>
      </c>
      <c r="P2170">
        <v>50.79</v>
      </c>
      <c r="Q2170" t="s">
        <v>44</v>
      </c>
      <c r="R2170" t="s">
        <v>114</v>
      </c>
      <c r="S2170" t="s">
        <v>60</v>
      </c>
      <c r="T2170" t="s">
        <v>115</v>
      </c>
      <c r="U2170" t="s">
        <v>49</v>
      </c>
      <c r="V2170" t="s">
        <v>49</v>
      </c>
      <c r="W2170" t="s">
        <v>43</v>
      </c>
      <c r="X2170">
        <f>YEAR(Table1[[#This Row],[BookingDate]])</f>
        <v>2025</v>
      </c>
      <c r="Y2170" t="str">
        <f>TEXT(Table1[[#This Row],[BookingDate]],"mmm")</f>
        <v>Jun</v>
      </c>
      <c r="Z2170" t="str">
        <f>TEXT(Table1[[#This Row],[BookingDate]],"mmm-yyy")</f>
        <v>Jun-2025</v>
      </c>
      <c r="AA2170" t="str">
        <f>IF(Table1[[#This Row],[ResolutionHours]]="","Pending",IF(Table1[[#This Row],[ResolutionHours]]&lt;=4,"0-4 Hours",IF(Table1[[#This Row],[ResolutionHours]]&lt;=8,"5-8 Hours",IF(Table1[[#This Row],[ResolutionHours]]&lt;=24,"9-24 Hours",IF(Table1[[#This Row],[ResolutionHours]]&lt;=48,"25-48 Hours","48+ Hours")))))</f>
        <v>48+ Hours</v>
      </c>
      <c r="AB2170">
        <f>IF(Table1[[#This Row],[ResolutionHours]]="","",Table1[[#This Row],[ResolutionHours]]-Table1[[#This Row],[SLATargetHours]])</f>
        <v>-21.21</v>
      </c>
    </row>
    <row r="2171" spans="1:28" x14ac:dyDescent="0.25">
      <c r="A2171" t="s">
        <v>575</v>
      </c>
      <c r="B2171" t="s">
        <v>35</v>
      </c>
      <c r="C2171" s="1">
        <v>45820.748831018522</v>
      </c>
      <c r="D2171" t="s">
        <v>51</v>
      </c>
      <c r="E2171" t="s">
        <v>81</v>
      </c>
      <c r="F2171" t="s">
        <v>38</v>
      </c>
      <c r="G2171" t="s">
        <v>39</v>
      </c>
      <c r="H2171" t="s">
        <v>40</v>
      </c>
      <c r="I2171" t="s">
        <v>41</v>
      </c>
      <c r="J2171" t="s">
        <v>120</v>
      </c>
      <c r="K2171">
        <v>24</v>
      </c>
      <c r="L2171">
        <v>0.55000000000000004</v>
      </c>
      <c r="M2171">
        <v>6.88</v>
      </c>
      <c r="N2171" s="1">
        <v>45821.035583483797</v>
      </c>
      <c r="O2171" t="s">
        <v>43</v>
      </c>
      <c r="P2171">
        <v>6.88</v>
      </c>
      <c r="Q2171" t="s">
        <v>44</v>
      </c>
      <c r="R2171" t="s">
        <v>45</v>
      </c>
      <c r="S2171" t="s">
        <v>46</v>
      </c>
      <c r="T2171" t="s">
        <v>97</v>
      </c>
      <c r="U2171" t="s">
        <v>49</v>
      </c>
      <c r="V2171" t="s">
        <v>49</v>
      </c>
      <c r="W2171" t="s">
        <v>43</v>
      </c>
      <c r="X2171">
        <f>YEAR(Table1[[#This Row],[BookingDate]])</f>
        <v>2025</v>
      </c>
      <c r="Y2171" t="str">
        <f>TEXT(Table1[[#This Row],[BookingDate]],"mmm")</f>
        <v>Jun</v>
      </c>
      <c r="Z2171" t="str">
        <f>TEXT(Table1[[#This Row],[BookingDate]],"mmm-yyy")</f>
        <v>Jun-2025</v>
      </c>
      <c r="AA2171" t="str">
        <f>IF(Table1[[#This Row],[ResolutionHours]]="","Pending",IF(Table1[[#This Row],[ResolutionHours]]&lt;=4,"0-4 Hours",IF(Table1[[#This Row],[ResolutionHours]]&lt;=8,"5-8 Hours",IF(Table1[[#This Row],[ResolutionHours]]&lt;=24,"9-24 Hours",IF(Table1[[#This Row],[ResolutionHours]]&lt;=48,"25-48 Hours","48+ Hours")))))</f>
        <v>5-8 Hours</v>
      </c>
      <c r="AB2171">
        <f>IF(Table1[[#This Row],[ResolutionHours]]="","",Table1[[#This Row],[ResolutionHours]]-Table1[[#This Row],[SLATargetHours]])</f>
        <v>-17.12</v>
      </c>
    </row>
    <row r="2172" spans="1:28" x14ac:dyDescent="0.25">
      <c r="A2172" t="s">
        <v>795</v>
      </c>
      <c r="B2172" t="s">
        <v>35</v>
      </c>
      <c r="C2172" s="1">
        <v>45820.817453703698</v>
      </c>
      <c r="D2172" t="s">
        <v>87</v>
      </c>
      <c r="E2172" t="s">
        <v>105</v>
      </c>
      <c r="F2172" t="s">
        <v>90</v>
      </c>
      <c r="G2172" t="s">
        <v>39</v>
      </c>
      <c r="H2172" t="s">
        <v>136</v>
      </c>
      <c r="I2172" t="s">
        <v>73</v>
      </c>
      <c r="J2172" t="s">
        <v>74</v>
      </c>
      <c r="K2172">
        <v>72</v>
      </c>
      <c r="L2172">
        <v>3.21</v>
      </c>
      <c r="N2172" s="1"/>
      <c r="O2172" t="s">
        <v>57</v>
      </c>
      <c r="P2172">
        <v>4828.38</v>
      </c>
      <c r="Q2172" t="s">
        <v>44</v>
      </c>
      <c r="R2172" t="s">
        <v>59</v>
      </c>
      <c r="S2172" t="s">
        <v>96</v>
      </c>
      <c r="T2172" t="s">
        <v>93</v>
      </c>
      <c r="U2172" t="s">
        <v>49</v>
      </c>
      <c r="V2172" t="s">
        <v>49</v>
      </c>
      <c r="W2172" t="s">
        <v>57</v>
      </c>
      <c r="X2172">
        <f>YEAR(Table1[[#This Row],[BookingDate]])</f>
        <v>2025</v>
      </c>
      <c r="Y2172" t="str">
        <f>TEXT(Table1[[#This Row],[BookingDate]],"mmm")</f>
        <v>Jun</v>
      </c>
      <c r="Z2172" t="str">
        <f>TEXT(Table1[[#This Row],[BookingDate]],"mmm-yyy")</f>
        <v>Jun-2025</v>
      </c>
      <c r="AA2172" t="str">
        <f>IF(Table1[[#This Row],[ResolutionHours]]="","Pending",IF(Table1[[#This Row],[ResolutionHours]]&lt;=4,"0-4 Hours",IF(Table1[[#This Row],[ResolutionHours]]&lt;=8,"5-8 Hours",IF(Table1[[#This Row],[ResolutionHours]]&lt;=24,"9-24 Hours",IF(Table1[[#This Row],[ResolutionHours]]&lt;=48,"25-48 Hours","48+ Hours")))))</f>
        <v>Pending</v>
      </c>
      <c r="AB2172" t="str">
        <f>IF(Table1[[#This Row],[ResolutionHours]]="","",Table1[[#This Row],[ResolutionHours]]-Table1[[#This Row],[SLATargetHours]])</f>
        <v/>
      </c>
    </row>
    <row r="2173" spans="1:28" x14ac:dyDescent="0.25">
      <c r="A2173" t="s">
        <v>2839</v>
      </c>
      <c r="B2173" t="s">
        <v>2126</v>
      </c>
      <c r="C2173" s="1">
        <v>45821.112604166658</v>
      </c>
      <c r="D2173" t="s">
        <v>87</v>
      </c>
      <c r="E2173" t="s">
        <v>2136</v>
      </c>
      <c r="F2173" t="s">
        <v>38</v>
      </c>
      <c r="G2173" t="s">
        <v>2128</v>
      </c>
      <c r="H2173" t="s">
        <v>40</v>
      </c>
      <c r="I2173" t="s">
        <v>55</v>
      </c>
      <c r="J2173" t="s">
        <v>88</v>
      </c>
      <c r="K2173">
        <v>72</v>
      </c>
      <c r="L2173">
        <v>2.93</v>
      </c>
      <c r="M2173">
        <v>22.43</v>
      </c>
      <c r="N2173" s="1">
        <v>45822.047183182869</v>
      </c>
      <c r="O2173" t="s">
        <v>43</v>
      </c>
      <c r="P2173">
        <v>22.43</v>
      </c>
      <c r="Q2173" t="s">
        <v>66</v>
      </c>
      <c r="R2173" t="s">
        <v>114</v>
      </c>
      <c r="S2173" t="s">
        <v>60</v>
      </c>
      <c r="T2173" t="s">
        <v>115</v>
      </c>
      <c r="U2173" t="s">
        <v>49</v>
      </c>
      <c r="V2173" t="s">
        <v>49</v>
      </c>
      <c r="W2173" t="s">
        <v>43</v>
      </c>
      <c r="X2173">
        <f>YEAR(Table1[[#This Row],[BookingDate]])</f>
        <v>2025</v>
      </c>
      <c r="Y2173" t="str">
        <f>TEXT(Table1[[#This Row],[BookingDate]],"mmm")</f>
        <v>Jun</v>
      </c>
      <c r="Z2173" t="str">
        <f>TEXT(Table1[[#This Row],[BookingDate]],"mmm-yyy")</f>
        <v>Jun-2025</v>
      </c>
      <c r="AA2173" t="str">
        <f>IF(Table1[[#This Row],[ResolutionHours]]="","Pending",IF(Table1[[#This Row],[ResolutionHours]]&lt;=4,"0-4 Hours",IF(Table1[[#This Row],[ResolutionHours]]&lt;=8,"5-8 Hours",IF(Table1[[#This Row],[ResolutionHours]]&lt;=24,"9-24 Hours",IF(Table1[[#This Row],[ResolutionHours]]&lt;=48,"25-48 Hours","48+ Hours")))))</f>
        <v>9-24 Hours</v>
      </c>
      <c r="AB2173">
        <f>IF(Table1[[#This Row],[ResolutionHours]]="","",Table1[[#This Row],[ResolutionHours]]-Table1[[#This Row],[SLATargetHours]])</f>
        <v>-49.57</v>
      </c>
    </row>
    <row r="2174" spans="1:28" x14ac:dyDescent="0.25">
      <c r="A2174" t="s">
        <v>1858</v>
      </c>
      <c r="B2174" t="s">
        <v>1116</v>
      </c>
      <c r="C2174" s="1">
        <v>45821.975868055553</v>
      </c>
      <c r="D2174" t="s">
        <v>51</v>
      </c>
      <c r="E2174" t="s">
        <v>1131</v>
      </c>
      <c r="F2174" t="s">
        <v>130</v>
      </c>
      <c r="G2174" t="s">
        <v>1118</v>
      </c>
      <c r="H2174" t="s">
        <v>54</v>
      </c>
      <c r="I2174" t="s">
        <v>46</v>
      </c>
      <c r="J2174" t="s">
        <v>118</v>
      </c>
      <c r="K2174">
        <v>24</v>
      </c>
      <c r="L2174">
        <v>0.3</v>
      </c>
      <c r="N2174" s="1"/>
      <c r="O2174" t="s">
        <v>57</v>
      </c>
      <c r="P2174">
        <v>4800.58</v>
      </c>
      <c r="Q2174" t="s">
        <v>66</v>
      </c>
      <c r="R2174" t="s">
        <v>45</v>
      </c>
      <c r="S2174" t="s">
        <v>68</v>
      </c>
      <c r="T2174" t="s">
        <v>121</v>
      </c>
      <c r="U2174" t="s">
        <v>49</v>
      </c>
      <c r="V2174" t="s">
        <v>49</v>
      </c>
      <c r="W2174" t="s">
        <v>57</v>
      </c>
      <c r="X2174">
        <f>YEAR(Table1[[#This Row],[BookingDate]])</f>
        <v>2025</v>
      </c>
      <c r="Y2174" t="str">
        <f>TEXT(Table1[[#This Row],[BookingDate]],"mmm")</f>
        <v>Jun</v>
      </c>
      <c r="Z2174" t="str">
        <f>TEXT(Table1[[#This Row],[BookingDate]],"mmm-yyy")</f>
        <v>Jun-2025</v>
      </c>
      <c r="AA2174" t="str">
        <f>IF(Table1[[#This Row],[ResolutionHours]]="","Pending",IF(Table1[[#This Row],[ResolutionHours]]&lt;=4,"0-4 Hours",IF(Table1[[#This Row],[ResolutionHours]]&lt;=8,"5-8 Hours",IF(Table1[[#This Row],[ResolutionHours]]&lt;=24,"9-24 Hours",IF(Table1[[#This Row],[ResolutionHours]]&lt;=48,"25-48 Hours","48+ Hours")))))</f>
        <v>Pending</v>
      </c>
      <c r="AB2174" t="str">
        <f>IF(Table1[[#This Row],[ResolutionHours]]="","",Table1[[#This Row],[ResolutionHours]]-Table1[[#This Row],[SLATargetHours]])</f>
        <v/>
      </c>
    </row>
    <row r="2175" spans="1:28" x14ac:dyDescent="0.25">
      <c r="A2175" t="s">
        <v>790</v>
      </c>
      <c r="B2175" t="s">
        <v>35</v>
      </c>
      <c r="C2175" s="1">
        <v>45822.498113425929</v>
      </c>
      <c r="D2175" t="s">
        <v>104</v>
      </c>
      <c r="E2175" t="s">
        <v>105</v>
      </c>
      <c r="F2175" t="s">
        <v>95</v>
      </c>
      <c r="G2175" t="s">
        <v>39</v>
      </c>
      <c r="H2175" t="s">
        <v>63</v>
      </c>
      <c r="I2175" t="s">
        <v>82</v>
      </c>
      <c r="J2175" t="s">
        <v>42</v>
      </c>
      <c r="K2175">
        <v>8</v>
      </c>
      <c r="L2175">
        <v>0.68</v>
      </c>
      <c r="N2175" s="1"/>
      <c r="O2175" t="s">
        <v>57</v>
      </c>
      <c r="P2175">
        <v>4788.05</v>
      </c>
      <c r="Q2175" t="s">
        <v>58</v>
      </c>
      <c r="R2175" t="s">
        <v>59</v>
      </c>
      <c r="S2175" t="s">
        <v>68</v>
      </c>
      <c r="T2175" t="s">
        <v>115</v>
      </c>
      <c r="U2175" t="s">
        <v>49</v>
      </c>
      <c r="V2175" t="s">
        <v>49</v>
      </c>
      <c r="W2175" t="s">
        <v>57</v>
      </c>
      <c r="X2175">
        <f>YEAR(Table1[[#This Row],[BookingDate]])</f>
        <v>2025</v>
      </c>
      <c r="Y2175" t="str">
        <f>TEXT(Table1[[#This Row],[BookingDate]],"mmm")</f>
        <v>Jun</v>
      </c>
      <c r="Z2175" t="str">
        <f>TEXT(Table1[[#This Row],[BookingDate]],"mmm-yyy")</f>
        <v>Jun-2025</v>
      </c>
      <c r="AA2175" t="str">
        <f>IF(Table1[[#This Row],[ResolutionHours]]="","Pending",IF(Table1[[#This Row],[ResolutionHours]]&lt;=4,"0-4 Hours",IF(Table1[[#This Row],[ResolutionHours]]&lt;=8,"5-8 Hours",IF(Table1[[#This Row],[ResolutionHours]]&lt;=24,"9-24 Hours",IF(Table1[[#This Row],[ResolutionHours]]&lt;=48,"25-48 Hours","48+ Hours")))))</f>
        <v>Pending</v>
      </c>
      <c r="AB2175" t="str">
        <f>IF(Table1[[#This Row],[ResolutionHours]]="","",Table1[[#This Row],[ResolutionHours]]-Table1[[#This Row],[SLATargetHours]])</f>
        <v/>
      </c>
    </row>
    <row r="2176" spans="1:28" x14ac:dyDescent="0.25">
      <c r="A2176" t="s">
        <v>2218</v>
      </c>
      <c r="B2176" t="s">
        <v>2126</v>
      </c>
      <c r="C2176" s="1">
        <v>45822.65483796296</v>
      </c>
      <c r="D2176" t="s">
        <v>36</v>
      </c>
      <c r="E2176" t="s">
        <v>2163</v>
      </c>
      <c r="F2176" t="s">
        <v>53</v>
      </c>
      <c r="G2176" t="s">
        <v>2128</v>
      </c>
      <c r="H2176" t="s">
        <v>54</v>
      </c>
      <c r="I2176" t="s">
        <v>82</v>
      </c>
      <c r="J2176" t="s">
        <v>106</v>
      </c>
      <c r="K2176">
        <v>48</v>
      </c>
      <c r="L2176">
        <v>4.82</v>
      </c>
      <c r="N2176" s="1"/>
      <c r="O2176" t="s">
        <v>57</v>
      </c>
      <c r="P2176">
        <v>4784.28</v>
      </c>
      <c r="Q2176" t="s">
        <v>58</v>
      </c>
      <c r="R2176" t="s">
        <v>114</v>
      </c>
      <c r="S2176" t="s">
        <v>96</v>
      </c>
      <c r="T2176" t="s">
        <v>121</v>
      </c>
      <c r="U2176" t="s">
        <v>49</v>
      </c>
      <c r="V2176" t="s">
        <v>49</v>
      </c>
      <c r="W2176" t="s">
        <v>57</v>
      </c>
      <c r="X2176">
        <f>YEAR(Table1[[#This Row],[BookingDate]])</f>
        <v>2025</v>
      </c>
      <c r="Y2176" t="str">
        <f>TEXT(Table1[[#This Row],[BookingDate]],"mmm")</f>
        <v>Jun</v>
      </c>
      <c r="Z2176" t="str">
        <f>TEXT(Table1[[#This Row],[BookingDate]],"mmm-yyy")</f>
        <v>Jun-2025</v>
      </c>
      <c r="AA2176" t="str">
        <f>IF(Table1[[#This Row],[ResolutionHours]]="","Pending",IF(Table1[[#This Row],[ResolutionHours]]&lt;=4,"0-4 Hours",IF(Table1[[#This Row],[ResolutionHours]]&lt;=8,"5-8 Hours",IF(Table1[[#This Row],[ResolutionHours]]&lt;=24,"9-24 Hours",IF(Table1[[#This Row],[ResolutionHours]]&lt;=48,"25-48 Hours","48+ Hours")))))</f>
        <v>Pending</v>
      </c>
      <c r="AB2176" t="str">
        <f>IF(Table1[[#This Row],[ResolutionHours]]="","",Table1[[#This Row],[ResolutionHours]]-Table1[[#This Row],[SLATargetHours]])</f>
        <v/>
      </c>
    </row>
    <row r="2177" spans="1:28" x14ac:dyDescent="0.25">
      <c r="A2177" t="s">
        <v>432</v>
      </c>
      <c r="B2177" t="s">
        <v>35</v>
      </c>
      <c r="C2177" s="1">
        <v>45823.43304398148</v>
      </c>
      <c r="D2177" t="s">
        <v>104</v>
      </c>
      <c r="E2177" t="s">
        <v>102</v>
      </c>
      <c r="F2177" t="s">
        <v>90</v>
      </c>
      <c r="G2177" t="s">
        <v>39</v>
      </c>
      <c r="H2177" t="s">
        <v>63</v>
      </c>
      <c r="I2177" t="s">
        <v>55</v>
      </c>
      <c r="J2177" t="s">
        <v>152</v>
      </c>
      <c r="K2177">
        <v>8</v>
      </c>
      <c r="L2177">
        <v>0.3</v>
      </c>
      <c r="N2177" s="1"/>
      <c r="O2177" t="s">
        <v>57</v>
      </c>
      <c r="P2177">
        <v>4765.6099999999997</v>
      </c>
      <c r="Q2177" t="s">
        <v>58</v>
      </c>
      <c r="R2177" t="s">
        <v>59</v>
      </c>
      <c r="S2177" t="s">
        <v>68</v>
      </c>
      <c r="T2177" t="s">
        <v>100</v>
      </c>
      <c r="U2177" t="s">
        <v>49</v>
      </c>
      <c r="V2177" t="s">
        <v>49</v>
      </c>
      <c r="W2177" t="s">
        <v>57</v>
      </c>
      <c r="X2177">
        <f>YEAR(Table1[[#This Row],[BookingDate]])</f>
        <v>2025</v>
      </c>
      <c r="Y2177" t="str">
        <f>TEXT(Table1[[#This Row],[BookingDate]],"mmm")</f>
        <v>Jun</v>
      </c>
      <c r="Z2177" t="str">
        <f>TEXT(Table1[[#This Row],[BookingDate]],"mmm-yyy")</f>
        <v>Jun-2025</v>
      </c>
      <c r="AA2177" t="str">
        <f>IF(Table1[[#This Row],[ResolutionHours]]="","Pending",IF(Table1[[#This Row],[ResolutionHours]]&lt;=4,"0-4 Hours",IF(Table1[[#This Row],[ResolutionHours]]&lt;=8,"5-8 Hours",IF(Table1[[#This Row],[ResolutionHours]]&lt;=24,"9-24 Hours",IF(Table1[[#This Row],[ResolutionHours]]&lt;=48,"25-48 Hours","48+ Hours")))))</f>
        <v>Pending</v>
      </c>
      <c r="AB2177" t="str">
        <f>IF(Table1[[#This Row],[ResolutionHours]]="","",Table1[[#This Row],[ResolutionHours]]-Table1[[#This Row],[SLATargetHours]])</f>
        <v/>
      </c>
    </row>
    <row r="2178" spans="1:28" x14ac:dyDescent="0.25">
      <c r="A2178" t="s">
        <v>1813</v>
      </c>
      <c r="B2178" t="s">
        <v>1116</v>
      </c>
      <c r="C2178" s="1">
        <v>45823.564074074071</v>
      </c>
      <c r="D2178" t="s">
        <v>36</v>
      </c>
      <c r="E2178" t="s">
        <v>1129</v>
      </c>
      <c r="F2178" t="s">
        <v>72</v>
      </c>
      <c r="G2178" t="s">
        <v>1118</v>
      </c>
      <c r="H2178" t="s">
        <v>40</v>
      </c>
      <c r="I2178" t="s">
        <v>55</v>
      </c>
      <c r="J2178" t="s">
        <v>120</v>
      </c>
      <c r="K2178">
        <v>48</v>
      </c>
      <c r="L2178">
        <v>2.85</v>
      </c>
      <c r="M2178">
        <v>22</v>
      </c>
      <c r="N2178" s="1">
        <v>45824.480674791666</v>
      </c>
      <c r="O2178" t="s">
        <v>43</v>
      </c>
      <c r="P2178">
        <v>22</v>
      </c>
      <c r="Q2178" t="s">
        <v>58</v>
      </c>
      <c r="R2178" t="s">
        <v>59</v>
      </c>
      <c r="S2178" t="s">
        <v>46</v>
      </c>
      <c r="T2178" t="s">
        <v>115</v>
      </c>
      <c r="U2178" t="s">
        <v>49</v>
      </c>
      <c r="V2178" t="s">
        <v>49</v>
      </c>
      <c r="W2178" t="s">
        <v>43</v>
      </c>
      <c r="X2178">
        <f>YEAR(Table1[[#This Row],[BookingDate]])</f>
        <v>2025</v>
      </c>
      <c r="Y2178" t="str">
        <f>TEXT(Table1[[#This Row],[BookingDate]],"mmm")</f>
        <v>Jun</v>
      </c>
      <c r="Z2178" t="str">
        <f>TEXT(Table1[[#This Row],[BookingDate]],"mmm-yyy")</f>
        <v>Jun-2025</v>
      </c>
      <c r="AA2178" t="str">
        <f>IF(Table1[[#This Row],[ResolutionHours]]="","Pending",IF(Table1[[#This Row],[ResolutionHours]]&lt;=4,"0-4 Hours",IF(Table1[[#This Row],[ResolutionHours]]&lt;=8,"5-8 Hours",IF(Table1[[#This Row],[ResolutionHours]]&lt;=24,"9-24 Hours",IF(Table1[[#This Row],[ResolutionHours]]&lt;=48,"25-48 Hours","48+ Hours")))))</f>
        <v>9-24 Hours</v>
      </c>
      <c r="AB2178">
        <f>IF(Table1[[#This Row],[ResolutionHours]]="","",Table1[[#This Row],[ResolutionHours]]-Table1[[#This Row],[SLATargetHours]])</f>
        <v>-26</v>
      </c>
    </row>
    <row r="2179" spans="1:28" x14ac:dyDescent="0.25">
      <c r="A2179" t="s">
        <v>2683</v>
      </c>
      <c r="B2179" t="s">
        <v>2126</v>
      </c>
      <c r="C2179" s="1">
        <v>45823.865763888891</v>
      </c>
      <c r="D2179" t="s">
        <v>36</v>
      </c>
      <c r="E2179" t="s">
        <v>2127</v>
      </c>
      <c r="F2179" t="s">
        <v>126</v>
      </c>
      <c r="G2179" t="s">
        <v>2128</v>
      </c>
      <c r="H2179" t="s">
        <v>40</v>
      </c>
      <c r="I2179" t="s">
        <v>64</v>
      </c>
      <c r="J2179" t="s">
        <v>91</v>
      </c>
      <c r="K2179">
        <v>48</v>
      </c>
      <c r="L2179">
        <v>6.71</v>
      </c>
      <c r="M2179">
        <v>16.8</v>
      </c>
      <c r="N2179" s="1">
        <v>45824.565859641203</v>
      </c>
      <c r="O2179" t="s">
        <v>43</v>
      </c>
      <c r="P2179">
        <v>16.8</v>
      </c>
      <c r="Q2179" t="s">
        <v>58</v>
      </c>
      <c r="R2179" t="s">
        <v>92</v>
      </c>
      <c r="S2179" t="s">
        <v>79</v>
      </c>
      <c r="T2179" t="s">
        <v>61</v>
      </c>
      <c r="U2179" t="s">
        <v>49</v>
      </c>
      <c r="V2179" t="s">
        <v>49</v>
      </c>
      <c r="W2179" t="s">
        <v>43</v>
      </c>
      <c r="X2179">
        <f>YEAR(Table1[[#This Row],[BookingDate]])</f>
        <v>2025</v>
      </c>
      <c r="Y2179" t="str">
        <f>TEXT(Table1[[#This Row],[BookingDate]],"mmm")</f>
        <v>Jun</v>
      </c>
      <c r="Z2179" t="str">
        <f>TEXT(Table1[[#This Row],[BookingDate]],"mmm-yyy")</f>
        <v>Jun-2025</v>
      </c>
      <c r="AA2179" t="str">
        <f>IF(Table1[[#This Row],[ResolutionHours]]="","Pending",IF(Table1[[#This Row],[ResolutionHours]]&lt;=4,"0-4 Hours",IF(Table1[[#This Row],[ResolutionHours]]&lt;=8,"5-8 Hours",IF(Table1[[#This Row],[ResolutionHours]]&lt;=24,"9-24 Hours",IF(Table1[[#This Row],[ResolutionHours]]&lt;=48,"25-48 Hours","48+ Hours")))))</f>
        <v>9-24 Hours</v>
      </c>
      <c r="AB2179">
        <f>IF(Table1[[#This Row],[ResolutionHours]]="","",Table1[[#This Row],[ResolutionHours]]-Table1[[#This Row],[SLATargetHours]])</f>
        <v>-31.2</v>
      </c>
    </row>
    <row r="2180" spans="1:28" x14ac:dyDescent="0.25">
      <c r="A2180" t="s">
        <v>827</v>
      </c>
      <c r="B2180" t="s">
        <v>35</v>
      </c>
      <c r="C2180" s="1">
        <v>45823.9843287037</v>
      </c>
      <c r="D2180" t="s">
        <v>87</v>
      </c>
      <c r="E2180" t="s">
        <v>102</v>
      </c>
      <c r="F2180" t="s">
        <v>95</v>
      </c>
      <c r="G2180" t="s">
        <v>39</v>
      </c>
      <c r="H2180" t="s">
        <v>109</v>
      </c>
      <c r="I2180" t="s">
        <v>82</v>
      </c>
      <c r="J2180" t="s">
        <v>132</v>
      </c>
      <c r="K2180">
        <v>72</v>
      </c>
      <c r="L2180">
        <v>0.56999999999999995</v>
      </c>
      <c r="M2180">
        <v>172.51</v>
      </c>
      <c r="N2180" s="1">
        <v>45831.172137013891</v>
      </c>
      <c r="O2180" t="s">
        <v>128</v>
      </c>
      <c r="P2180">
        <v>172.51</v>
      </c>
      <c r="Q2180" t="s">
        <v>58</v>
      </c>
      <c r="R2180" t="s">
        <v>45</v>
      </c>
      <c r="S2180" t="s">
        <v>96</v>
      </c>
      <c r="T2180" t="s">
        <v>100</v>
      </c>
      <c r="U2180" t="s">
        <v>49</v>
      </c>
      <c r="V2180" t="s">
        <v>49</v>
      </c>
      <c r="W2180" t="s">
        <v>128</v>
      </c>
      <c r="X2180">
        <f>YEAR(Table1[[#This Row],[BookingDate]])</f>
        <v>2025</v>
      </c>
      <c r="Y2180" t="str">
        <f>TEXT(Table1[[#This Row],[BookingDate]],"mmm")</f>
        <v>Jun</v>
      </c>
      <c r="Z2180" t="str">
        <f>TEXT(Table1[[#This Row],[BookingDate]],"mmm-yyy")</f>
        <v>Jun-2025</v>
      </c>
      <c r="AA2180" t="str">
        <f>IF(Table1[[#This Row],[ResolutionHours]]="","Pending",IF(Table1[[#This Row],[ResolutionHours]]&lt;=4,"0-4 Hours",IF(Table1[[#This Row],[ResolutionHours]]&lt;=8,"5-8 Hours",IF(Table1[[#This Row],[ResolutionHours]]&lt;=24,"9-24 Hours",IF(Table1[[#This Row],[ResolutionHours]]&lt;=48,"25-48 Hours","48+ Hours")))))</f>
        <v>48+ Hours</v>
      </c>
      <c r="AB2180">
        <f>IF(Table1[[#This Row],[ResolutionHours]]="","",Table1[[#This Row],[ResolutionHours]]-Table1[[#This Row],[SLATargetHours]])</f>
        <v>100.50999999999999</v>
      </c>
    </row>
    <row r="2181" spans="1:28" x14ac:dyDescent="0.25">
      <c r="A2181" t="s">
        <v>1789</v>
      </c>
      <c r="B2181" t="s">
        <v>1116</v>
      </c>
      <c r="C2181" s="1">
        <v>45824.132164351853</v>
      </c>
      <c r="D2181" t="s">
        <v>87</v>
      </c>
      <c r="E2181" t="s">
        <v>1120</v>
      </c>
      <c r="F2181" t="s">
        <v>90</v>
      </c>
      <c r="G2181" t="s">
        <v>1118</v>
      </c>
      <c r="H2181" t="s">
        <v>40</v>
      </c>
      <c r="I2181" t="s">
        <v>41</v>
      </c>
      <c r="J2181" t="s">
        <v>134</v>
      </c>
      <c r="K2181">
        <v>72</v>
      </c>
      <c r="L2181">
        <v>2.34</v>
      </c>
      <c r="M2181">
        <v>22.12</v>
      </c>
      <c r="N2181" s="1">
        <v>45825.053808819437</v>
      </c>
      <c r="O2181" t="s">
        <v>43</v>
      </c>
      <c r="P2181">
        <v>22.12</v>
      </c>
      <c r="Q2181" t="s">
        <v>44</v>
      </c>
      <c r="R2181" t="s">
        <v>67</v>
      </c>
      <c r="S2181" t="s">
        <v>68</v>
      </c>
      <c r="T2181" t="s">
        <v>93</v>
      </c>
      <c r="U2181" t="s">
        <v>49</v>
      </c>
      <c r="V2181" t="s">
        <v>49</v>
      </c>
      <c r="W2181" t="s">
        <v>43</v>
      </c>
      <c r="X2181">
        <f>YEAR(Table1[[#This Row],[BookingDate]])</f>
        <v>2025</v>
      </c>
      <c r="Y2181" t="str">
        <f>TEXT(Table1[[#This Row],[BookingDate]],"mmm")</f>
        <v>Jun</v>
      </c>
      <c r="Z2181" t="str">
        <f>TEXT(Table1[[#This Row],[BookingDate]],"mmm-yyy")</f>
        <v>Jun-2025</v>
      </c>
      <c r="AA2181" t="str">
        <f>IF(Table1[[#This Row],[ResolutionHours]]="","Pending",IF(Table1[[#This Row],[ResolutionHours]]&lt;=4,"0-4 Hours",IF(Table1[[#This Row],[ResolutionHours]]&lt;=8,"5-8 Hours",IF(Table1[[#This Row],[ResolutionHours]]&lt;=24,"9-24 Hours",IF(Table1[[#This Row],[ResolutionHours]]&lt;=48,"25-48 Hours","48+ Hours")))))</f>
        <v>9-24 Hours</v>
      </c>
      <c r="AB2181">
        <f>IF(Table1[[#This Row],[ResolutionHours]]="","",Table1[[#This Row],[ResolutionHours]]-Table1[[#This Row],[SLATargetHours]])</f>
        <v>-49.879999999999995</v>
      </c>
    </row>
    <row r="2182" spans="1:28" x14ac:dyDescent="0.25">
      <c r="A2182" t="s">
        <v>2656</v>
      </c>
      <c r="B2182" t="s">
        <v>2126</v>
      </c>
      <c r="C2182" s="1">
        <v>45824.157418981478</v>
      </c>
      <c r="D2182" t="s">
        <v>108</v>
      </c>
      <c r="E2182" t="s">
        <v>2130</v>
      </c>
      <c r="F2182" t="s">
        <v>53</v>
      </c>
      <c r="G2182" t="s">
        <v>2128</v>
      </c>
      <c r="H2182" t="s">
        <v>136</v>
      </c>
      <c r="I2182" t="s">
        <v>41</v>
      </c>
      <c r="J2182" t="s">
        <v>152</v>
      </c>
      <c r="K2182">
        <v>4</v>
      </c>
      <c r="L2182">
        <v>0.41</v>
      </c>
      <c r="N2182" s="1"/>
      <c r="O2182" t="s">
        <v>57</v>
      </c>
      <c r="P2182">
        <v>4748.22</v>
      </c>
      <c r="Q2182" t="s">
        <v>111</v>
      </c>
      <c r="R2182" t="s">
        <v>92</v>
      </c>
      <c r="S2182" t="s">
        <v>96</v>
      </c>
      <c r="T2182" t="s">
        <v>93</v>
      </c>
      <c r="U2182" t="s">
        <v>49</v>
      </c>
      <c r="V2182" t="s">
        <v>48</v>
      </c>
      <c r="W2182" t="s">
        <v>57</v>
      </c>
      <c r="X2182">
        <f>YEAR(Table1[[#This Row],[BookingDate]])</f>
        <v>2025</v>
      </c>
      <c r="Y2182" t="str">
        <f>TEXT(Table1[[#This Row],[BookingDate]],"mmm")</f>
        <v>Jun</v>
      </c>
      <c r="Z2182" t="str">
        <f>TEXT(Table1[[#This Row],[BookingDate]],"mmm-yyy")</f>
        <v>Jun-2025</v>
      </c>
      <c r="AA2182" t="str">
        <f>IF(Table1[[#This Row],[ResolutionHours]]="","Pending",IF(Table1[[#This Row],[ResolutionHours]]&lt;=4,"0-4 Hours",IF(Table1[[#This Row],[ResolutionHours]]&lt;=8,"5-8 Hours",IF(Table1[[#This Row],[ResolutionHours]]&lt;=24,"9-24 Hours",IF(Table1[[#This Row],[ResolutionHours]]&lt;=48,"25-48 Hours","48+ Hours")))))</f>
        <v>Pending</v>
      </c>
      <c r="AB2182" t="str">
        <f>IF(Table1[[#This Row],[ResolutionHours]]="","",Table1[[#This Row],[ResolutionHours]]-Table1[[#This Row],[SLATargetHours]])</f>
        <v/>
      </c>
    </row>
    <row r="2183" spans="1:28" x14ac:dyDescent="0.25">
      <c r="A2183" t="s">
        <v>1318</v>
      </c>
      <c r="B2183" t="s">
        <v>1116</v>
      </c>
      <c r="C2183" s="1">
        <v>45824.687534722223</v>
      </c>
      <c r="D2183" t="s">
        <v>51</v>
      </c>
      <c r="E2183" t="s">
        <v>1129</v>
      </c>
      <c r="F2183" t="s">
        <v>53</v>
      </c>
      <c r="G2183" t="s">
        <v>1118</v>
      </c>
      <c r="H2183" t="s">
        <v>40</v>
      </c>
      <c r="I2183" t="s">
        <v>73</v>
      </c>
      <c r="J2183" t="s">
        <v>56</v>
      </c>
      <c r="K2183">
        <v>24</v>
      </c>
      <c r="L2183">
        <v>2.85</v>
      </c>
      <c r="M2183">
        <v>4.6100000000000003</v>
      </c>
      <c r="N2183" s="1">
        <v>45824.87956587963</v>
      </c>
      <c r="O2183" t="s">
        <v>43</v>
      </c>
      <c r="P2183">
        <v>4.6100000000000003</v>
      </c>
      <c r="Q2183" t="s">
        <v>44</v>
      </c>
      <c r="R2183" t="s">
        <v>45</v>
      </c>
      <c r="S2183" t="s">
        <v>96</v>
      </c>
      <c r="T2183" t="s">
        <v>69</v>
      </c>
      <c r="U2183" t="s">
        <v>49</v>
      </c>
      <c r="V2183" t="s">
        <v>49</v>
      </c>
      <c r="W2183" t="s">
        <v>43</v>
      </c>
      <c r="X2183">
        <f>YEAR(Table1[[#This Row],[BookingDate]])</f>
        <v>2025</v>
      </c>
      <c r="Y2183" t="str">
        <f>TEXT(Table1[[#This Row],[BookingDate]],"mmm")</f>
        <v>Jun</v>
      </c>
      <c r="Z2183" t="str">
        <f>TEXT(Table1[[#This Row],[BookingDate]],"mmm-yyy")</f>
        <v>Jun-2025</v>
      </c>
      <c r="AA2183" t="str">
        <f>IF(Table1[[#This Row],[ResolutionHours]]="","Pending",IF(Table1[[#This Row],[ResolutionHours]]&lt;=4,"0-4 Hours",IF(Table1[[#This Row],[ResolutionHours]]&lt;=8,"5-8 Hours",IF(Table1[[#This Row],[ResolutionHours]]&lt;=24,"9-24 Hours",IF(Table1[[#This Row],[ResolutionHours]]&lt;=48,"25-48 Hours","48+ Hours")))))</f>
        <v>5-8 Hours</v>
      </c>
      <c r="AB2183">
        <f>IF(Table1[[#This Row],[ResolutionHours]]="","",Table1[[#This Row],[ResolutionHours]]-Table1[[#This Row],[SLATargetHours]])</f>
        <v>-19.39</v>
      </c>
    </row>
    <row r="2184" spans="1:28" x14ac:dyDescent="0.25">
      <c r="A2184" t="s">
        <v>1647</v>
      </c>
      <c r="B2184" t="s">
        <v>1116</v>
      </c>
      <c r="C2184" s="1">
        <v>45824.734282407408</v>
      </c>
      <c r="D2184" t="s">
        <v>87</v>
      </c>
      <c r="E2184" t="s">
        <v>1124</v>
      </c>
      <c r="F2184" t="s">
        <v>72</v>
      </c>
      <c r="G2184" t="s">
        <v>1118</v>
      </c>
      <c r="H2184" t="s">
        <v>40</v>
      </c>
      <c r="I2184" t="s">
        <v>73</v>
      </c>
      <c r="J2184" t="s">
        <v>74</v>
      </c>
      <c r="K2184">
        <v>72</v>
      </c>
      <c r="L2184">
        <v>4.96</v>
      </c>
      <c r="M2184">
        <v>70.28</v>
      </c>
      <c r="N2184" s="1">
        <v>45827.662823935178</v>
      </c>
      <c r="O2184" t="s">
        <v>43</v>
      </c>
      <c r="P2184">
        <v>70.28</v>
      </c>
      <c r="Q2184" t="s">
        <v>44</v>
      </c>
      <c r="R2184" t="s">
        <v>114</v>
      </c>
      <c r="S2184" t="s">
        <v>46</v>
      </c>
      <c r="T2184" t="s">
        <v>97</v>
      </c>
      <c r="U2184" t="s">
        <v>49</v>
      </c>
      <c r="V2184" t="s">
        <v>49</v>
      </c>
      <c r="W2184" t="s">
        <v>43</v>
      </c>
      <c r="X2184">
        <f>YEAR(Table1[[#This Row],[BookingDate]])</f>
        <v>2025</v>
      </c>
      <c r="Y2184" t="str">
        <f>TEXT(Table1[[#This Row],[BookingDate]],"mmm")</f>
        <v>Jun</v>
      </c>
      <c r="Z2184" t="str">
        <f>TEXT(Table1[[#This Row],[BookingDate]],"mmm-yyy")</f>
        <v>Jun-2025</v>
      </c>
      <c r="AA2184" t="str">
        <f>IF(Table1[[#This Row],[ResolutionHours]]="","Pending",IF(Table1[[#This Row],[ResolutionHours]]&lt;=4,"0-4 Hours",IF(Table1[[#This Row],[ResolutionHours]]&lt;=8,"5-8 Hours",IF(Table1[[#This Row],[ResolutionHours]]&lt;=24,"9-24 Hours",IF(Table1[[#This Row],[ResolutionHours]]&lt;=48,"25-48 Hours","48+ Hours")))))</f>
        <v>48+ Hours</v>
      </c>
      <c r="AB2184">
        <f>IF(Table1[[#This Row],[ResolutionHours]]="","",Table1[[#This Row],[ResolutionHours]]-Table1[[#This Row],[SLATargetHours]])</f>
        <v>-1.7199999999999989</v>
      </c>
    </row>
    <row r="2185" spans="1:28" x14ac:dyDescent="0.25">
      <c r="A2185" t="s">
        <v>845</v>
      </c>
      <c r="B2185" t="s">
        <v>35</v>
      </c>
      <c r="C2185" s="1">
        <v>45824.760706018518</v>
      </c>
      <c r="D2185" t="s">
        <v>104</v>
      </c>
      <c r="E2185" t="s">
        <v>81</v>
      </c>
      <c r="F2185" t="s">
        <v>38</v>
      </c>
      <c r="G2185" t="s">
        <v>39</v>
      </c>
      <c r="H2185" t="s">
        <v>63</v>
      </c>
      <c r="I2185" t="s">
        <v>64</v>
      </c>
      <c r="J2185" t="s">
        <v>160</v>
      </c>
      <c r="K2185">
        <v>8</v>
      </c>
      <c r="L2185">
        <v>2.04</v>
      </c>
      <c r="N2185" s="1"/>
      <c r="O2185" t="s">
        <v>57</v>
      </c>
      <c r="P2185">
        <v>4733.74</v>
      </c>
      <c r="Q2185" t="s">
        <v>58</v>
      </c>
      <c r="R2185" t="s">
        <v>92</v>
      </c>
      <c r="S2185" t="s">
        <v>96</v>
      </c>
      <c r="T2185" t="s">
        <v>121</v>
      </c>
      <c r="U2185" t="s">
        <v>49</v>
      </c>
      <c r="V2185" t="s">
        <v>49</v>
      </c>
      <c r="W2185" t="s">
        <v>57</v>
      </c>
      <c r="X2185">
        <f>YEAR(Table1[[#This Row],[BookingDate]])</f>
        <v>2025</v>
      </c>
      <c r="Y2185" t="str">
        <f>TEXT(Table1[[#This Row],[BookingDate]],"mmm")</f>
        <v>Jun</v>
      </c>
      <c r="Z2185" t="str">
        <f>TEXT(Table1[[#This Row],[BookingDate]],"mmm-yyy")</f>
        <v>Jun-2025</v>
      </c>
      <c r="AA2185" t="str">
        <f>IF(Table1[[#This Row],[ResolutionHours]]="","Pending",IF(Table1[[#This Row],[ResolutionHours]]&lt;=4,"0-4 Hours",IF(Table1[[#This Row],[ResolutionHours]]&lt;=8,"5-8 Hours",IF(Table1[[#This Row],[ResolutionHours]]&lt;=24,"9-24 Hours",IF(Table1[[#This Row],[ResolutionHours]]&lt;=48,"25-48 Hours","48+ Hours")))))</f>
        <v>Pending</v>
      </c>
      <c r="AB2185" t="str">
        <f>IF(Table1[[#This Row],[ResolutionHours]]="","",Table1[[#This Row],[ResolutionHours]]-Table1[[#This Row],[SLATargetHours]])</f>
        <v/>
      </c>
    </row>
    <row r="2186" spans="1:28" x14ac:dyDescent="0.25">
      <c r="A2186" t="s">
        <v>2948</v>
      </c>
      <c r="B2186" t="s">
        <v>2126</v>
      </c>
      <c r="C2186" s="1">
        <v>45825.285590277781</v>
      </c>
      <c r="D2186" t="s">
        <v>104</v>
      </c>
      <c r="E2186" t="s">
        <v>2142</v>
      </c>
      <c r="F2186" t="s">
        <v>95</v>
      </c>
      <c r="G2186" t="s">
        <v>2128</v>
      </c>
      <c r="H2186" t="s">
        <v>54</v>
      </c>
      <c r="I2186" t="s">
        <v>82</v>
      </c>
      <c r="J2186" t="s">
        <v>99</v>
      </c>
      <c r="K2186">
        <v>8</v>
      </c>
      <c r="L2186">
        <v>1.1100000000000001</v>
      </c>
      <c r="N2186" s="1"/>
      <c r="O2186" t="s">
        <v>57</v>
      </c>
      <c r="P2186">
        <v>4721.1499999999996</v>
      </c>
      <c r="Q2186" t="s">
        <v>58</v>
      </c>
      <c r="R2186" t="s">
        <v>59</v>
      </c>
      <c r="S2186" t="s">
        <v>46</v>
      </c>
      <c r="T2186" t="s">
        <v>100</v>
      </c>
      <c r="U2186" t="s">
        <v>49</v>
      </c>
      <c r="V2186" t="s">
        <v>49</v>
      </c>
      <c r="W2186" t="s">
        <v>57</v>
      </c>
      <c r="X2186">
        <f>YEAR(Table1[[#This Row],[BookingDate]])</f>
        <v>2025</v>
      </c>
      <c r="Y2186" t="str">
        <f>TEXT(Table1[[#This Row],[BookingDate]],"mmm")</f>
        <v>Jun</v>
      </c>
      <c r="Z2186" t="str">
        <f>TEXT(Table1[[#This Row],[BookingDate]],"mmm-yyy")</f>
        <v>Jun-2025</v>
      </c>
      <c r="AA2186" t="str">
        <f>IF(Table1[[#This Row],[ResolutionHours]]="","Pending",IF(Table1[[#This Row],[ResolutionHours]]&lt;=4,"0-4 Hours",IF(Table1[[#This Row],[ResolutionHours]]&lt;=8,"5-8 Hours",IF(Table1[[#This Row],[ResolutionHours]]&lt;=24,"9-24 Hours",IF(Table1[[#This Row],[ResolutionHours]]&lt;=48,"25-48 Hours","48+ Hours")))))</f>
        <v>Pending</v>
      </c>
      <c r="AB2186" t="str">
        <f>IF(Table1[[#This Row],[ResolutionHours]]="","",Table1[[#This Row],[ResolutionHours]]-Table1[[#This Row],[SLATargetHours]])</f>
        <v/>
      </c>
    </row>
    <row r="2187" spans="1:28" x14ac:dyDescent="0.25">
      <c r="A2187" t="s">
        <v>874</v>
      </c>
      <c r="B2187" t="s">
        <v>35</v>
      </c>
      <c r="C2187" s="1">
        <v>45825.400243055563</v>
      </c>
      <c r="D2187" t="s">
        <v>87</v>
      </c>
      <c r="E2187" t="s">
        <v>102</v>
      </c>
      <c r="F2187" t="s">
        <v>53</v>
      </c>
      <c r="G2187" t="s">
        <v>39</v>
      </c>
      <c r="H2187" t="s">
        <v>63</v>
      </c>
      <c r="I2187" t="s">
        <v>82</v>
      </c>
      <c r="J2187" t="s">
        <v>120</v>
      </c>
      <c r="K2187">
        <v>72</v>
      </c>
      <c r="L2187">
        <v>1.7</v>
      </c>
      <c r="N2187" s="1"/>
      <c r="O2187" t="s">
        <v>57</v>
      </c>
      <c r="P2187">
        <v>4718.3900000000003</v>
      </c>
      <c r="Q2187" t="s">
        <v>66</v>
      </c>
      <c r="R2187" t="s">
        <v>67</v>
      </c>
      <c r="S2187" t="s">
        <v>79</v>
      </c>
      <c r="T2187" t="s">
        <v>93</v>
      </c>
      <c r="U2187" t="s">
        <v>49</v>
      </c>
      <c r="V2187" t="s">
        <v>49</v>
      </c>
      <c r="W2187" t="s">
        <v>57</v>
      </c>
      <c r="X2187">
        <f>YEAR(Table1[[#This Row],[BookingDate]])</f>
        <v>2025</v>
      </c>
      <c r="Y2187" t="str">
        <f>TEXT(Table1[[#This Row],[BookingDate]],"mmm")</f>
        <v>Jun</v>
      </c>
      <c r="Z2187" t="str">
        <f>TEXT(Table1[[#This Row],[BookingDate]],"mmm-yyy")</f>
        <v>Jun-2025</v>
      </c>
      <c r="AA2187" t="str">
        <f>IF(Table1[[#This Row],[ResolutionHours]]="","Pending",IF(Table1[[#This Row],[ResolutionHours]]&lt;=4,"0-4 Hours",IF(Table1[[#This Row],[ResolutionHours]]&lt;=8,"5-8 Hours",IF(Table1[[#This Row],[ResolutionHours]]&lt;=24,"9-24 Hours",IF(Table1[[#This Row],[ResolutionHours]]&lt;=48,"25-48 Hours","48+ Hours")))))</f>
        <v>Pending</v>
      </c>
      <c r="AB2187" t="str">
        <f>IF(Table1[[#This Row],[ResolutionHours]]="","",Table1[[#This Row],[ResolutionHours]]-Table1[[#This Row],[SLATargetHours]])</f>
        <v/>
      </c>
    </row>
    <row r="2188" spans="1:28" x14ac:dyDescent="0.25">
      <c r="A2188" t="s">
        <v>2401</v>
      </c>
      <c r="B2188" t="s">
        <v>2126</v>
      </c>
      <c r="C2188" s="1">
        <v>45825.727673611109</v>
      </c>
      <c r="D2188" t="s">
        <v>87</v>
      </c>
      <c r="E2188" t="s">
        <v>2134</v>
      </c>
      <c r="F2188" t="s">
        <v>53</v>
      </c>
      <c r="G2188" t="s">
        <v>2128</v>
      </c>
      <c r="H2188" t="s">
        <v>109</v>
      </c>
      <c r="I2188" t="s">
        <v>55</v>
      </c>
      <c r="J2188" t="s">
        <v>120</v>
      </c>
      <c r="K2188">
        <v>72</v>
      </c>
      <c r="L2188">
        <v>1.76</v>
      </c>
      <c r="M2188">
        <v>11.22</v>
      </c>
      <c r="N2188" s="1">
        <v>45826.19518678241</v>
      </c>
      <c r="O2188" t="s">
        <v>43</v>
      </c>
      <c r="P2188">
        <v>11.22</v>
      </c>
      <c r="Q2188" t="s">
        <v>44</v>
      </c>
      <c r="R2188" t="s">
        <v>45</v>
      </c>
      <c r="S2188" t="s">
        <v>46</v>
      </c>
      <c r="T2188" t="s">
        <v>93</v>
      </c>
      <c r="U2188" t="s">
        <v>49</v>
      </c>
      <c r="V2188" t="s">
        <v>49</v>
      </c>
      <c r="W2188" t="s">
        <v>43</v>
      </c>
      <c r="X2188">
        <f>YEAR(Table1[[#This Row],[BookingDate]])</f>
        <v>2025</v>
      </c>
      <c r="Y2188" t="str">
        <f>TEXT(Table1[[#This Row],[BookingDate]],"mmm")</f>
        <v>Jun</v>
      </c>
      <c r="Z2188" t="str">
        <f>TEXT(Table1[[#This Row],[BookingDate]],"mmm-yyy")</f>
        <v>Jun-2025</v>
      </c>
      <c r="AA2188" t="str">
        <f>IF(Table1[[#This Row],[ResolutionHours]]="","Pending",IF(Table1[[#This Row],[ResolutionHours]]&lt;=4,"0-4 Hours",IF(Table1[[#This Row],[ResolutionHours]]&lt;=8,"5-8 Hours",IF(Table1[[#This Row],[ResolutionHours]]&lt;=24,"9-24 Hours",IF(Table1[[#This Row],[ResolutionHours]]&lt;=48,"25-48 Hours","48+ Hours")))))</f>
        <v>9-24 Hours</v>
      </c>
      <c r="AB2188">
        <f>IF(Table1[[#This Row],[ResolutionHours]]="","",Table1[[#This Row],[ResolutionHours]]-Table1[[#This Row],[SLATargetHours]])</f>
        <v>-60.78</v>
      </c>
    </row>
    <row r="2189" spans="1:28" x14ac:dyDescent="0.25">
      <c r="A2189" t="s">
        <v>1305</v>
      </c>
      <c r="B2189" t="s">
        <v>1116</v>
      </c>
      <c r="C2189" s="1">
        <v>45825.740046296298</v>
      </c>
      <c r="D2189" t="s">
        <v>51</v>
      </c>
      <c r="E2189" t="s">
        <v>1129</v>
      </c>
      <c r="F2189" t="s">
        <v>53</v>
      </c>
      <c r="G2189" t="s">
        <v>1118</v>
      </c>
      <c r="H2189" t="s">
        <v>54</v>
      </c>
      <c r="I2189" t="s">
        <v>55</v>
      </c>
      <c r="J2189" t="s">
        <v>56</v>
      </c>
      <c r="K2189">
        <v>24</v>
      </c>
      <c r="L2189">
        <v>2.94</v>
      </c>
      <c r="N2189" s="1"/>
      <c r="O2189" t="s">
        <v>57</v>
      </c>
      <c r="P2189">
        <v>4710.24</v>
      </c>
      <c r="Q2189" t="s">
        <v>66</v>
      </c>
      <c r="R2189" t="s">
        <v>114</v>
      </c>
      <c r="S2189" t="s">
        <v>60</v>
      </c>
      <c r="T2189" t="s">
        <v>93</v>
      </c>
      <c r="U2189" t="s">
        <v>49</v>
      </c>
      <c r="V2189" t="s">
        <v>49</v>
      </c>
      <c r="W2189" t="s">
        <v>57</v>
      </c>
      <c r="X2189">
        <f>YEAR(Table1[[#This Row],[BookingDate]])</f>
        <v>2025</v>
      </c>
      <c r="Y2189" t="str">
        <f>TEXT(Table1[[#This Row],[BookingDate]],"mmm")</f>
        <v>Jun</v>
      </c>
      <c r="Z2189" t="str">
        <f>TEXT(Table1[[#This Row],[BookingDate]],"mmm-yyy")</f>
        <v>Jun-2025</v>
      </c>
      <c r="AA2189" t="str">
        <f>IF(Table1[[#This Row],[ResolutionHours]]="","Pending",IF(Table1[[#This Row],[ResolutionHours]]&lt;=4,"0-4 Hours",IF(Table1[[#This Row],[ResolutionHours]]&lt;=8,"5-8 Hours",IF(Table1[[#This Row],[ResolutionHours]]&lt;=24,"9-24 Hours",IF(Table1[[#This Row],[ResolutionHours]]&lt;=48,"25-48 Hours","48+ Hours")))))</f>
        <v>Pending</v>
      </c>
      <c r="AB2189" t="str">
        <f>IF(Table1[[#This Row],[ResolutionHours]]="","",Table1[[#This Row],[ResolutionHours]]-Table1[[#This Row],[SLATargetHours]])</f>
        <v/>
      </c>
    </row>
    <row r="2190" spans="1:28" x14ac:dyDescent="0.25">
      <c r="A2190" t="s">
        <v>1370</v>
      </c>
      <c r="B2190" t="s">
        <v>1116</v>
      </c>
      <c r="C2190" s="1">
        <v>45825.793495370373</v>
      </c>
      <c r="D2190" t="s">
        <v>104</v>
      </c>
      <c r="E2190" t="s">
        <v>1140</v>
      </c>
      <c r="F2190" t="s">
        <v>126</v>
      </c>
      <c r="G2190" t="s">
        <v>1118</v>
      </c>
      <c r="H2190" t="s">
        <v>109</v>
      </c>
      <c r="I2190" t="s">
        <v>82</v>
      </c>
      <c r="J2190" t="s">
        <v>110</v>
      </c>
      <c r="K2190">
        <v>8</v>
      </c>
      <c r="L2190">
        <v>1.4</v>
      </c>
      <c r="M2190">
        <v>5.57</v>
      </c>
      <c r="N2190" s="1">
        <v>45826.025560891198</v>
      </c>
      <c r="O2190" t="s">
        <v>43</v>
      </c>
      <c r="P2190">
        <v>5.57</v>
      </c>
      <c r="Q2190" t="s">
        <v>58</v>
      </c>
      <c r="R2190" t="s">
        <v>45</v>
      </c>
      <c r="S2190" t="s">
        <v>96</v>
      </c>
      <c r="T2190" t="s">
        <v>69</v>
      </c>
      <c r="U2190" t="s">
        <v>49</v>
      </c>
      <c r="V2190" t="s">
        <v>49</v>
      </c>
      <c r="W2190" t="s">
        <v>43</v>
      </c>
      <c r="X2190">
        <f>YEAR(Table1[[#This Row],[BookingDate]])</f>
        <v>2025</v>
      </c>
      <c r="Y2190" t="str">
        <f>TEXT(Table1[[#This Row],[BookingDate]],"mmm")</f>
        <v>Jun</v>
      </c>
      <c r="Z2190" t="str">
        <f>TEXT(Table1[[#This Row],[BookingDate]],"mmm-yyy")</f>
        <v>Jun-2025</v>
      </c>
      <c r="AA2190" t="str">
        <f>IF(Table1[[#This Row],[ResolutionHours]]="","Pending",IF(Table1[[#This Row],[ResolutionHours]]&lt;=4,"0-4 Hours",IF(Table1[[#This Row],[ResolutionHours]]&lt;=8,"5-8 Hours",IF(Table1[[#This Row],[ResolutionHours]]&lt;=24,"9-24 Hours",IF(Table1[[#This Row],[ResolutionHours]]&lt;=48,"25-48 Hours","48+ Hours")))))</f>
        <v>5-8 Hours</v>
      </c>
      <c r="AB2190">
        <f>IF(Table1[[#This Row],[ResolutionHours]]="","",Table1[[#This Row],[ResolutionHours]]-Table1[[#This Row],[SLATargetHours]])</f>
        <v>-2.4299999999999997</v>
      </c>
    </row>
    <row r="2191" spans="1:28" x14ac:dyDescent="0.25">
      <c r="A2191" t="s">
        <v>431</v>
      </c>
      <c r="B2191" t="s">
        <v>35</v>
      </c>
      <c r="C2191" s="1">
        <v>45825.846064814818</v>
      </c>
      <c r="D2191" t="s">
        <v>87</v>
      </c>
      <c r="E2191" t="s">
        <v>81</v>
      </c>
      <c r="F2191" t="s">
        <v>126</v>
      </c>
      <c r="G2191" t="s">
        <v>39</v>
      </c>
      <c r="H2191" t="s">
        <v>136</v>
      </c>
      <c r="I2191" t="s">
        <v>46</v>
      </c>
      <c r="J2191" t="s">
        <v>120</v>
      </c>
      <c r="K2191">
        <v>72</v>
      </c>
      <c r="L2191">
        <v>11.43</v>
      </c>
      <c r="N2191" s="1"/>
      <c r="O2191" t="s">
        <v>57</v>
      </c>
      <c r="P2191">
        <v>4707.6899999999996</v>
      </c>
      <c r="Q2191" t="s">
        <v>58</v>
      </c>
      <c r="R2191" t="s">
        <v>45</v>
      </c>
      <c r="S2191" t="s">
        <v>68</v>
      </c>
      <c r="T2191" t="s">
        <v>85</v>
      </c>
      <c r="U2191" t="s">
        <v>49</v>
      </c>
      <c r="V2191" t="s">
        <v>49</v>
      </c>
      <c r="W2191" t="s">
        <v>57</v>
      </c>
      <c r="X2191">
        <f>YEAR(Table1[[#This Row],[BookingDate]])</f>
        <v>2025</v>
      </c>
      <c r="Y2191" t="str">
        <f>TEXT(Table1[[#This Row],[BookingDate]],"mmm")</f>
        <v>Jun</v>
      </c>
      <c r="Z2191" t="str">
        <f>TEXT(Table1[[#This Row],[BookingDate]],"mmm-yyy")</f>
        <v>Jun-2025</v>
      </c>
      <c r="AA2191" t="str">
        <f>IF(Table1[[#This Row],[ResolutionHours]]="","Pending",IF(Table1[[#This Row],[ResolutionHours]]&lt;=4,"0-4 Hours",IF(Table1[[#This Row],[ResolutionHours]]&lt;=8,"5-8 Hours",IF(Table1[[#This Row],[ResolutionHours]]&lt;=24,"9-24 Hours",IF(Table1[[#This Row],[ResolutionHours]]&lt;=48,"25-48 Hours","48+ Hours")))))</f>
        <v>Pending</v>
      </c>
      <c r="AB2191" t="str">
        <f>IF(Table1[[#This Row],[ResolutionHours]]="","",Table1[[#This Row],[ResolutionHours]]-Table1[[#This Row],[SLATargetHours]])</f>
        <v/>
      </c>
    </row>
    <row r="2192" spans="1:28" x14ac:dyDescent="0.25">
      <c r="A2192" t="s">
        <v>851</v>
      </c>
      <c r="B2192" t="s">
        <v>35</v>
      </c>
      <c r="C2192" s="1">
        <v>45826.02076388889</v>
      </c>
      <c r="D2192" t="s">
        <v>51</v>
      </c>
      <c r="E2192" t="s">
        <v>37</v>
      </c>
      <c r="F2192" t="s">
        <v>130</v>
      </c>
      <c r="G2192" t="s">
        <v>39</v>
      </c>
      <c r="H2192" t="s">
        <v>109</v>
      </c>
      <c r="I2192" t="s">
        <v>64</v>
      </c>
      <c r="J2192" t="s">
        <v>120</v>
      </c>
      <c r="K2192">
        <v>24</v>
      </c>
      <c r="L2192">
        <v>1.77</v>
      </c>
      <c r="M2192">
        <v>17.8</v>
      </c>
      <c r="N2192" s="1">
        <v>45826.762224629631</v>
      </c>
      <c r="O2192" t="s">
        <v>43</v>
      </c>
      <c r="P2192">
        <v>17.8</v>
      </c>
      <c r="Q2192" t="s">
        <v>58</v>
      </c>
      <c r="R2192" t="s">
        <v>67</v>
      </c>
      <c r="S2192" t="s">
        <v>46</v>
      </c>
      <c r="T2192" t="s">
        <v>75</v>
      </c>
      <c r="U2192" t="s">
        <v>49</v>
      </c>
      <c r="V2192" t="s">
        <v>49</v>
      </c>
      <c r="W2192" t="s">
        <v>43</v>
      </c>
      <c r="X2192">
        <f>YEAR(Table1[[#This Row],[BookingDate]])</f>
        <v>2025</v>
      </c>
      <c r="Y2192" t="str">
        <f>TEXT(Table1[[#This Row],[BookingDate]],"mmm")</f>
        <v>Jun</v>
      </c>
      <c r="Z2192" t="str">
        <f>TEXT(Table1[[#This Row],[BookingDate]],"mmm-yyy")</f>
        <v>Jun-2025</v>
      </c>
      <c r="AA2192" t="str">
        <f>IF(Table1[[#This Row],[ResolutionHours]]="","Pending",IF(Table1[[#This Row],[ResolutionHours]]&lt;=4,"0-4 Hours",IF(Table1[[#This Row],[ResolutionHours]]&lt;=8,"5-8 Hours",IF(Table1[[#This Row],[ResolutionHours]]&lt;=24,"9-24 Hours",IF(Table1[[#This Row],[ResolutionHours]]&lt;=48,"25-48 Hours","48+ Hours")))))</f>
        <v>9-24 Hours</v>
      </c>
      <c r="AB2192">
        <f>IF(Table1[[#This Row],[ResolutionHours]]="","",Table1[[#This Row],[ResolutionHours]]-Table1[[#This Row],[SLATargetHours]])</f>
        <v>-6.1999999999999993</v>
      </c>
    </row>
    <row r="2193" spans="1:28" x14ac:dyDescent="0.25">
      <c r="A2193" t="s">
        <v>2493</v>
      </c>
      <c r="B2193" t="s">
        <v>2126</v>
      </c>
      <c r="C2193" s="1">
        <v>45826.225555555553</v>
      </c>
      <c r="D2193" t="s">
        <v>51</v>
      </c>
      <c r="E2193" t="s">
        <v>2153</v>
      </c>
      <c r="F2193" t="s">
        <v>95</v>
      </c>
      <c r="G2193" t="s">
        <v>2128</v>
      </c>
      <c r="H2193" t="s">
        <v>63</v>
      </c>
      <c r="I2193" t="s">
        <v>46</v>
      </c>
      <c r="J2193" t="s">
        <v>110</v>
      </c>
      <c r="K2193">
        <v>24</v>
      </c>
      <c r="L2193">
        <v>3.06</v>
      </c>
      <c r="N2193" s="1"/>
      <c r="O2193" t="s">
        <v>57</v>
      </c>
      <c r="P2193">
        <v>4698.59</v>
      </c>
      <c r="Q2193" t="s">
        <v>66</v>
      </c>
      <c r="R2193" t="s">
        <v>92</v>
      </c>
      <c r="S2193" t="s">
        <v>96</v>
      </c>
      <c r="T2193" t="s">
        <v>69</v>
      </c>
      <c r="U2193" t="s">
        <v>49</v>
      </c>
      <c r="V2193" t="s">
        <v>49</v>
      </c>
      <c r="W2193" t="s">
        <v>57</v>
      </c>
      <c r="X2193">
        <f>YEAR(Table1[[#This Row],[BookingDate]])</f>
        <v>2025</v>
      </c>
      <c r="Y2193" t="str">
        <f>TEXT(Table1[[#This Row],[BookingDate]],"mmm")</f>
        <v>Jun</v>
      </c>
      <c r="Z2193" t="str">
        <f>TEXT(Table1[[#This Row],[BookingDate]],"mmm-yyy")</f>
        <v>Jun-2025</v>
      </c>
      <c r="AA2193" t="str">
        <f>IF(Table1[[#This Row],[ResolutionHours]]="","Pending",IF(Table1[[#This Row],[ResolutionHours]]&lt;=4,"0-4 Hours",IF(Table1[[#This Row],[ResolutionHours]]&lt;=8,"5-8 Hours",IF(Table1[[#This Row],[ResolutionHours]]&lt;=24,"9-24 Hours",IF(Table1[[#This Row],[ResolutionHours]]&lt;=48,"25-48 Hours","48+ Hours")))))</f>
        <v>Pending</v>
      </c>
      <c r="AB2193" t="str">
        <f>IF(Table1[[#This Row],[ResolutionHours]]="","",Table1[[#This Row],[ResolutionHours]]-Table1[[#This Row],[SLATargetHours]])</f>
        <v/>
      </c>
    </row>
    <row r="2194" spans="1:28" x14ac:dyDescent="0.25">
      <c r="A2194" t="s">
        <v>2377</v>
      </c>
      <c r="B2194" t="s">
        <v>2126</v>
      </c>
      <c r="C2194" s="1">
        <v>45826.311643518522</v>
      </c>
      <c r="D2194" t="s">
        <v>36</v>
      </c>
      <c r="E2194" t="s">
        <v>2142</v>
      </c>
      <c r="F2194" t="s">
        <v>126</v>
      </c>
      <c r="G2194" t="s">
        <v>2128</v>
      </c>
      <c r="H2194" t="s">
        <v>54</v>
      </c>
      <c r="I2194" t="s">
        <v>82</v>
      </c>
      <c r="J2194" t="s">
        <v>78</v>
      </c>
      <c r="K2194">
        <v>48</v>
      </c>
      <c r="L2194">
        <v>1.7</v>
      </c>
      <c r="N2194" s="1"/>
      <c r="O2194" t="s">
        <v>57</v>
      </c>
      <c r="P2194">
        <v>4696.5200000000004</v>
      </c>
      <c r="Q2194" t="s">
        <v>66</v>
      </c>
      <c r="R2194" t="s">
        <v>67</v>
      </c>
      <c r="S2194" t="s">
        <v>46</v>
      </c>
      <c r="T2194" t="s">
        <v>115</v>
      </c>
      <c r="U2194" t="s">
        <v>49</v>
      </c>
      <c r="V2194" t="s">
        <v>49</v>
      </c>
      <c r="W2194" t="s">
        <v>57</v>
      </c>
      <c r="X2194">
        <f>YEAR(Table1[[#This Row],[BookingDate]])</f>
        <v>2025</v>
      </c>
      <c r="Y2194" t="str">
        <f>TEXT(Table1[[#This Row],[BookingDate]],"mmm")</f>
        <v>Jun</v>
      </c>
      <c r="Z2194" t="str">
        <f>TEXT(Table1[[#This Row],[BookingDate]],"mmm-yyy")</f>
        <v>Jun-2025</v>
      </c>
      <c r="AA2194" t="str">
        <f>IF(Table1[[#This Row],[ResolutionHours]]="","Pending",IF(Table1[[#This Row],[ResolutionHours]]&lt;=4,"0-4 Hours",IF(Table1[[#This Row],[ResolutionHours]]&lt;=8,"5-8 Hours",IF(Table1[[#This Row],[ResolutionHours]]&lt;=24,"9-24 Hours",IF(Table1[[#This Row],[ResolutionHours]]&lt;=48,"25-48 Hours","48+ Hours")))))</f>
        <v>Pending</v>
      </c>
      <c r="AB2194" t="str">
        <f>IF(Table1[[#This Row],[ResolutionHours]]="","",Table1[[#This Row],[ResolutionHours]]-Table1[[#This Row],[SLATargetHours]])</f>
        <v/>
      </c>
    </row>
    <row r="2195" spans="1:28" x14ac:dyDescent="0.25">
      <c r="A2195" t="s">
        <v>2496</v>
      </c>
      <c r="B2195" t="s">
        <v>2126</v>
      </c>
      <c r="C2195" s="1">
        <v>45826.435104166667</v>
      </c>
      <c r="D2195" t="s">
        <v>36</v>
      </c>
      <c r="E2195" t="s">
        <v>2138</v>
      </c>
      <c r="F2195" t="s">
        <v>72</v>
      </c>
      <c r="G2195" t="s">
        <v>2128</v>
      </c>
      <c r="H2195" t="s">
        <v>40</v>
      </c>
      <c r="I2195" t="s">
        <v>64</v>
      </c>
      <c r="J2195" t="s">
        <v>78</v>
      </c>
      <c r="K2195">
        <v>48</v>
      </c>
      <c r="L2195">
        <v>0.44</v>
      </c>
      <c r="M2195">
        <v>80.7</v>
      </c>
      <c r="N2195" s="1">
        <v>45829.797678159717</v>
      </c>
      <c r="O2195" t="s">
        <v>128</v>
      </c>
      <c r="P2195">
        <v>80.7</v>
      </c>
      <c r="Q2195" t="s">
        <v>44</v>
      </c>
      <c r="R2195" t="s">
        <v>114</v>
      </c>
      <c r="S2195" t="s">
        <v>68</v>
      </c>
      <c r="T2195" t="s">
        <v>61</v>
      </c>
      <c r="U2195" t="s">
        <v>49</v>
      </c>
      <c r="V2195" t="s">
        <v>49</v>
      </c>
      <c r="W2195" t="s">
        <v>128</v>
      </c>
      <c r="X2195">
        <f>YEAR(Table1[[#This Row],[BookingDate]])</f>
        <v>2025</v>
      </c>
      <c r="Y2195" t="str">
        <f>TEXT(Table1[[#This Row],[BookingDate]],"mmm")</f>
        <v>Jun</v>
      </c>
      <c r="Z2195" t="str">
        <f>TEXT(Table1[[#This Row],[BookingDate]],"mmm-yyy")</f>
        <v>Jun-2025</v>
      </c>
      <c r="AA2195" t="str">
        <f>IF(Table1[[#This Row],[ResolutionHours]]="","Pending",IF(Table1[[#This Row],[ResolutionHours]]&lt;=4,"0-4 Hours",IF(Table1[[#This Row],[ResolutionHours]]&lt;=8,"5-8 Hours",IF(Table1[[#This Row],[ResolutionHours]]&lt;=24,"9-24 Hours",IF(Table1[[#This Row],[ResolutionHours]]&lt;=48,"25-48 Hours","48+ Hours")))))</f>
        <v>48+ Hours</v>
      </c>
      <c r="AB2195">
        <f>IF(Table1[[#This Row],[ResolutionHours]]="","",Table1[[#This Row],[ResolutionHours]]-Table1[[#This Row],[SLATargetHours]])</f>
        <v>32.700000000000003</v>
      </c>
    </row>
    <row r="2196" spans="1:28" x14ac:dyDescent="0.25">
      <c r="A2196" t="s">
        <v>2268</v>
      </c>
      <c r="B2196" t="s">
        <v>2126</v>
      </c>
      <c r="C2196" s="1">
        <v>45826.845393518517</v>
      </c>
      <c r="D2196" t="s">
        <v>51</v>
      </c>
      <c r="E2196" t="s">
        <v>2163</v>
      </c>
      <c r="F2196" t="s">
        <v>72</v>
      </c>
      <c r="G2196" t="s">
        <v>2128</v>
      </c>
      <c r="H2196" t="s">
        <v>40</v>
      </c>
      <c r="I2196" t="s">
        <v>55</v>
      </c>
      <c r="J2196" t="s">
        <v>157</v>
      </c>
      <c r="K2196">
        <v>24</v>
      </c>
      <c r="L2196">
        <v>0.79</v>
      </c>
      <c r="M2196">
        <v>54.68</v>
      </c>
      <c r="N2196" s="1">
        <v>45829.123694236107</v>
      </c>
      <c r="O2196" t="s">
        <v>128</v>
      </c>
      <c r="P2196">
        <v>54.68</v>
      </c>
      <c r="Q2196" t="s">
        <v>66</v>
      </c>
      <c r="R2196" t="s">
        <v>114</v>
      </c>
      <c r="S2196" t="s">
        <v>46</v>
      </c>
      <c r="T2196" t="s">
        <v>61</v>
      </c>
      <c r="U2196" t="s">
        <v>48</v>
      </c>
      <c r="V2196" t="s">
        <v>49</v>
      </c>
      <c r="W2196" t="s">
        <v>128</v>
      </c>
      <c r="X2196">
        <f>YEAR(Table1[[#This Row],[BookingDate]])</f>
        <v>2025</v>
      </c>
      <c r="Y2196" t="str">
        <f>TEXT(Table1[[#This Row],[BookingDate]],"mmm")</f>
        <v>Jun</v>
      </c>
      <c r="Z2196" t="str">
        <f>TEXT(Table1[[#This Row],[BookingDate]],"mmm-yyy")</f>
        <v>Jun-2025</v>
      </c>
      <c r="AA2196" t="str">
        <f>IF(Table1[[#This Row],[ResolutionHours]]="","Pending",IF(Table1[[#This Row],[ResolutionHours]]&lt;=4,"0-4 Hours",IF(Table1[[#This Row],[ResolutionHours]]&lt;=8,"5-8 Hours",IF(Table1[[#This Row],[ResolutionHours]]&lt;=24,"9-24 Hours",IF(Table1[[#This Row],[ResolutionHours]]&lt;=48,"25-48 Hours","48+ Hours")))))</f>
        <v>48+ Hours</v>
      </c>
      <c r="AB2196">
        <f>IF(Table1[[#This Row],[ResolutionHours]]="","",Table1[[#This Row],[ResolutionHours]]-Table1[[#This Row],[SLATargetHours]])</f>
        <v>30.68</v>
      </c>
    </row>
    <row r="2197" spans="1:28" x14ac:dyDescent="0.25">
      <c r="A2197" t="s">
        <v>1986</v>
      </c>
      <c r="B2197" t="s">
        <v>1116</v>
      </c>
      <c r="C2197" s="1">
        <v>45826.968726851846</v>
      </c>
      <c r="D2197" t="s">
        <v>36</v>
      </c>
      <c r="E2197" t="s">
        <v>1120</v>
      </c>
      <c r="F2197" t="s">
        <v>72</v>
      </c>
      <c r="G2197" t="s">
        <v>1118</v>
      </c>
      <c r="H2197" t="s">
        <v>54</v>
      </c>
      <c r="I2197" t="s">
        <v>82</v>
      </c>
      <c r="J2197" t="s">
        <v>152</v>
      </c>
      <c r="K2197">
        <v>48</v>
      </c>
      <c r="L2197">
        <v>1.49</v>
      </c>
      <c r="N2197" s="1"/>
      <c r="O2197" t="s">
        <v>57</v>
      </c>
      <c r="P2197">
        <v>4680.75</v>
      </c>
      <c r="Q2197" t="s">
        <v>44</v>
      </c>
      <c r="R2197" t="s">
        <v>45</v>
      </c>
      <c r="S2197" t="s">
        <v>46</v>
      </c>
      <c r="T2197" t="s">
        <v>47</v>
      </c>
      <c r="U2197" t="s">
        <v>49</v>
      </c>
      <c r="V2197" t="s">
        <v>49</v>
      </c>
      <c r="W2197" t="s">
        <v>57</v>
      </c>
      <c r="X2197">
        <f>YEAR(Table1[[#This Row],[BookingDate]])</f>
        <v>2025</v>
      </c>
      <c r="Y2197" t="str">
        <f>TEXT(Table1[[#This Row],[BookingDate]],"mmm")</f>
        <v>Jun</v>
      </c>
      <c r="Z2197" t="str">
        <f>TEXT(Table1[[#This Row],[BookingDate]],"mmm-yyy")</f>
        <v>Jun-2025</v>
      </c>
      <c r="AA2197" t="str">
        <f>IF(Table1[[#This Row],[ResolutionHours]]="","Pending",IF(Table1[[#This Row],[ResolutionHours]]&lt;=4,"0-4 Hours",IF(Table1[[#This Row],[ResolutionHours]]&lt;=8,"5-8 Hours",IF(Table1[[#This Row],[ResolutionHours]]&lt;=24,"9-24 Hours",IF(Table1[[#This Row],[ResolutionHours]]&lt;=48,"25-48 Hours","48+ Hours")))))</f>
        <v>Pending</v>
      </c>
      <c r="AB2197" t="str">
        <f>IF(Table1[[#This Row],[ResolutionHours]]="","",Table1[[#This Row],[ResolutionHours]]-Table1[[#This Row],[SLATargetHours]])</f>
        <v/>
      </c>
    </row>
    <row r="2198" spans="1:28" x14ac:dyDescent="0.25">
      <c r="A2198" t="s">
        <v>2966</v>
      </c>
      <c r="B2198" t="s">
        <v>2126</v>
      </c>
      <c r="C2198" s="1">
        <v>45827.663807870369</v>
      </c>
      <c r="D2198" t="s">
        <v>51</v>
      </c>
      <c r="E2198" t="s">
        <v>2136</v>
      </c>
      <c r="F2198" t="s">
        <v>95</v>
      </c>
      <c r="G2198" t="s">
        <v>2128</v>
      </c>
      <c r="H2198" t="s">
        <v>40</v>
      </c>
      <c r="I2198" t="s">
        <v>55</v>
      </c>
      <c r="J2198" t="s">
        <v>118</v>
      </c>
      <c r="K2198">
        <v>24</v>
      </c>
      <c r="L2198">
        <v>0.65</v>
      </c>
      <c r="M2198">
        <v>12.64</v>
      </c>
      <c r="N2198" s="1">
        <v>45828.190610509257</v>
      </c>
      <c r="O2198" t="s">
        <v>43</v>
      </c>
      <c r="P2198">
        <v>12.64</v>
      </c>
      <c r="Q2198" t="s">
        <v>58</v>
      </c>
      <c r="R2198" t="s">
        <v>114</v>
      </c>
      <c r="S2198" t="s">
        <v>68</v>
      </c>
      <c r="T2198" t="s">
        <v>47</v>
      </c>
      <c r="U2198" t="s">
        <v>49</v>
      </c>
      <c r="V2198" t="s">
        <v>49</v>
      </c>
      <c r="W2198" t="s">
        <v>43</v>
      </c>
      <c r="X2198">
        <f>YEAR(Table1[[#This Row],[BookingDate]])</f>
        <v>2025</v>
      </c>
      <c r="Y2198" t="str">
        <f>TEXT(Table1[[#This Row],[BookingDate]],"mmm")</f>
        <v>Jun</v>
      </c>
      <c r="Z2198" t="str">
        <f>TEXT(Table1[[#This Row],[BookingDate]],"mmm-yyy")</f>
        <v>Jun-2025</v>
      </c>
      <c r="AA2198" t="str">
        <f>IF(Table1[[#This Row],[ResolutionHours]]="","Pending",IF(Table1[[#This Row],[ResolutionHours]]&lt;=4,"0-4 Hours",IF(Table1[[#This Row],[ResolutionHours]]&lt;=8,"5-8 Hours",IF(Table1[[#This Row],[ResolutionHours]]&lt;=24,"9-24 Hours",IF(Table1[[#This Row],[ResolutionHours]]&lt;=48,"25-48 Hours","48+ Hours")))))</f>
        <v>9-24 Hours</v>
      </c>
      <c r="AB2198">
        <f>IF(Table1[[#This Row],[ResolutionHours]]="","",Table1[[#This Row],[ResolutionHours]]-Table1[[#This Row],[SLATargetHours]])</f>
        <v>-11.36</v>
      </c>
    </row>
    <row r="2199" spans="1:28" x14ac:dyDescent="0.25">
      <c r="A2199" t="s">
        <v>1741</v>
      </c>
      <c r="B2199" t="s">
        <v>1116</v>
      </c>
      <c r="C2199" s="1">
        <v>45827.81759259259</v>
      </c>
      <c r="D2199" t="s">
        <v>51</v>
      </c>
      <c r="E2199" t="s">
        <v>1126</v>
      </c>
      <c r="F2199" t="s">
        <v>126</v>
      </c>
      <c r="G2199" t="s">
        <v>1118</v>
      </c>
      <c r="H2199" t="s">
        <v>40</v>
      </c>
      <c r="I2199" t="s">
        <v>46</v>
      </c>
      <c r="J2199" t="s">
        <v>56</v>
      </c>
      <c r="K2199">
        <v>24</v>
      </c>
      <c r="L2199">
        <v>2.4300000000000002</v>
      </c>
      <c r="M2199">
        <v>7.84</v>
      </c>
      <c r="N2199" s="1">
        <v>45828.144426157407</v>
      </c>
      <c r="O2199" t="s">
        <v>43</v>
      </c>
      <c r="P2199">
        <v>7.84</v>
      </c>
      <c r="Q2199" t="s">
        <v>66</v>
      </c>
      <c r="R2199" t="s">
        <v>45</v>
      </c>
      <c r="S2199" t="s">
        <v>46</v>
      </c>
      <c r="T2199" t="s">
        <v>97</v>
      </c>
      <c r="U2199" t="s">
        <v>49</v>
      </c>
      <c r="V2199" t="s">
        <v>49</v>
      </c>
      <c r="W2199" t="s">
        <v>43</v>
      </c>
      <c r="X2199">
        <f>YEAR(Table1[[#This Row],[BookingDate]])</f>
        <v>2025</v>
      </c>
      <c r="Y2199" t="str">
        <f>TEXT(Table1[[#This Row],[BookingDate]],"mmm")</f>
        <v>Jun</v>
      </c>
      <c r="Z2199" t="str">
        <f>TEXT(Table1[[#This Row],[BookingDate]],"mmm-yyy")</f>
        <v>Jun-2025</v>
      </c>
      <c r="AA2199" t="str">
        <f>IF(Table1[[#This Row],[ResolutionHours]]="","Pending",IF(Table1[[#This Row],[ResolutionHours]]&lt;=4,"0-4 Hours",IF(Table1[[#This Row],[ResolutionHours]]&lt;=8,"5-8 Hours",IF(Table1[[#This Row],[ResolutionHours]]&lt;=24,"9-24 Hours",IF(Table1[[#This Row],[ResolutionHours]]&lt;=48,"25-48 Hours","48+ Hours")))))</f>
        <v>5-8 Hours</v>
      </c>
      <c r="AB2199">
        <f>IF(Table1[[#This Row],[ResolutionHours]]="","",Table1[[#This Row],[ResolutionHours]]-Table1[[#This Row],[SLATargetHours]])</f>
        <v>-16.16</v>
      </c>
    </row>
    <row r="2200" spans="1:28" x14ac:dyDescent="0.25">
      <c r="A2200" t="s">
        <v>1490</v>
      </c>
      <c r="B2200" t="s">
        <v>1116</v>
      </c>
      <c r="C2200" s="1">
        <v>45827.899965277778</v>
      </c>
      <c r="D2200" t="s">
        <v>36</v>
      </c>
      <c r="E2200" t="s">
        <v>1129</v>
      </c>
      <c r="F2200" t="s">
        <v>126</v>
      </c>
      <c r="G2200" t="s">
        <v>1118</v>
      </c>
      <c r="H2200" t="s">
        <v>40</v>
      </c>
      <c r="I2200" t="s">
        <v>41</v>
      </c>
      <c r="J2200" t="s">
        <v>134</v>
      </c>
      <c r="K2200">
        <v>48</v>
      </c>
      <c r="L2200">
        <v>12.6</v>
      </c>
      <c r="M2200">
        <v>28.47</v>
      </c>
      <c r="N2200" s="1">
        <v>45829.086292141197</v>
      </c>
      <c r="O2200" t="s">
        <v>43</v>
      </c>
      <c r="P2200">
        <v>28.47</v>
      </c>
      <c r="Q2200" t="s">
        <v>66</v>
      </c>
      <c r="R2200" t="s">
        <v>114</v>
      </c>
      <c r="S2200" t="s">
        <v>68</v>
      </c>
      <c r="T2200" t="s">
        <v>115</v>
      </c>
      <c r="U2200" t="s">
        <v>49</v>
      </c>
      <c r="V2200" t="s">
        <v>49</v>
      </c>
      <c r="W2200" t="s">
        <v>43</v>
      </c>
      <c r="X2200">
        <f>YEAR(Table1[[#This Row],[BookingDate]])</f>
        <v>2025</v>
      </c>
      <c r="Y2200" t="str">
        <f>TEXT(Table1[[#This Row],[BookingDate]],"mmm")</f>
        <v>Jun</v>
      </c>
      <c r="Z2200" t="str">
        <f>TEXT(Table1[[#This Row],[BookingDate]],"mmm-yyy")</f>
        <v>Jun-2025</v>
      </c>
      <c r="AA2200" t="str">
        <f>IF(Table1[[#This Row],[ResolutionHours]]="","Pending",IF(Table1[[#This Row],[ResolutionHours]]&lt;=4,"0-4 Hours",IF(Table1[[#This Row],[ResolutionHours]]&lt;=8,"5-8 Hours",IF(Table1[[#This Row],[ResolutionHours]]&lt;=24,"9-24 Hours",IF(Table1[[#This Row],[ResolutionHours]]&lt;=48,"25-48 Hours","48+ Hours")))))</f>
        <v>25-48 Hours</v>
      </c>
      <c r="AB2200">
        <f>IF(Table1[[#This Row],[ResolutionHours]]="","",Table1[[#This Row],[ResolutionHours]]-Table1[[#This Row],[SLATargetHours]])</f>
        <v>-19.53</v>
      </c>
    </row>
    <row r="2201" spans="1:28" x14ac:dyDescent="0.25">
      <c r="A2201" t="s">
        <v>3122</v>
      </c>
      <c r="B2201" t="s">
        <v>2126</v>
      </c>
      <c r="C2201" s="1">
        <v>45827.991944444453</v>
      </c>
      <c r="D2201" t="s">
        <v>87</v>
      </c>
      <c r="E2201" t="s">
        <v>2138</v>
      </c>
      <c r="F2201" t="s">
        <v>53</v>
      </c>
      <c r="G2201" t="s">
        <v>2128</v>
      </c>
      <c r="H2201" t="s">
        <v>63</v>
      </c>
      <c r="I2201" t="s">
        <v>82</v>
      </c>
      <c r="J2201" t="s">
        <v>78</v>
      </c>
      <c r="K2201">
        <v>72</v>
      </c>
      <c r="L2201">
        <v>3.04</v>
      </c>
      <c r="N2201" s="1"/>
      <c r="O2201" t="s">
        <v>57</v>
      </c>
      <c r="P2201">
        <v>4656.1899999999996</v>
      </c>
      <c r="Q2201" t="s">
        <v>58</v>
      </c>
      <c r="R2201" t="s">
        <v>67</v>
      </c>
      <c r="S2201" t="s">
        <v>60</v>
      </c>
      <c r="T2201" t="s">
        <v>69</v>
      </c>
      <c r="U2201" t="s">
        <v>49</v>
      </c>
      <c r="V2201" t="s">
        <v>49</v>
      </c>
      <c r="W2201" t="s">
        <v>57</v>
      </c>
      <c r="X2201">
        <f>YEAR(Table1[[#This Row],[BookingDate]])</f>
        <v>2025</v>
      </c>
      <c r="Y2201" t="str">
        <f>TEXT(Table1[[#This Row],[BookingDate]],"mmm")</f>
        <v>Jun</v>
      </c>
      <c r="Z2201" t="str">
        <f>TEXT(Table1[[#This Row],[BookingDate]],"mmm-yyy")</f>
        <v>Jun-2025</v>
      </c>
      <c r="AA2201" t="str">
        <f>IF(Table1[[#This Row],[ResolutionHours]]="","Pending",IF(Table1[[#This Row],[ResolutionHours]]&lt;=4,"0-4 Hours",IF(Table1[[#This Row],[ResolutionHours]]&lt;=8,"5-8 Hours",IF(Table1[[#This Row],[ResolutionHours]]&lt;=24,"9-24 Hours",IF(Table1[[#This Row],[ResolutionHours]]&lt;=48,"25-48 Hours","48+ Hours")))))</f>
        <v>Pending</v>
      </c>
      <c r="AB2201" t="str">
        <f>IF(Table1[[#This Row],[ResolutionHours]]="","",Table1[[#This Row],[ResolutionHours]]-Table1[[#This Row],[SLATargetHours]])</f>
        <v/>
      </c>
    </row>
    <row r="2202" spans="1:28" x14ac:dyDescent="0.25">
      <c r="A2202" t="s">
        <v>1533</v>
      </c>
      <c r="B2202" t="s">
        <v>1116</v>
      </c>
      <c r="C2202" s="1">
        <v>45828.531446759262</v>
      </c>
      <c r="D2202" t="s">
        <v>51</v>
      </c>
      <c r="E2202" t="s">
        <v>1140</v>
      </c>
      <c r="F2202" t="s">
        <v>130</v>
      </c>
      <c r="G2202" t="s">
        <v>1118</v>
      </c>
      <c r="H2202" t="s">
        <v>54</v>
      </c>
      <c r="I2202" t="s">
        <v>82</v>
      </c>
      <c r="J2202" t="s">
        <v>91</v>
      </c>
      <c r="K2202">
        <v>24</v>
      </c>
      <c r="L2202">
        <v>0.44</v>
      </c>
      <c r="N2202" s="1"/>
      <c r="O2202" t="s">
        <v>57</v>
      </c>
      <c r="P2202">
        <v>4643.25</v>
      </c>
      <c r="Q2202" t="s">
        <v>44</v>
      </c>
      <c r="R2202" t="s">
        <v>92</v>
      </c>
      <c r="S2202" t="s">
        <v>96</v>
      </c>
      <c r="T2202" t="s">
        <v>121</v>
      </c>
      <c r="U2202" t="s">
        <v>49</v>
      </c>
      <c r="V2202" t="s">
        <v>49</v>
      </c>
      <c r="W2202" t="s">
        <v>57</v>
      </c>
      <c r="X2202">
        <f>YEAR(Table1[[#This Row],[BookingDate]])</f>
        <v>2025</v>
      </c>
      <c r="Y2202" t="str">
        <f>TEXT(Table1[[#This Row],[BookingDate]],"mmm")</f>
        <v>Jun</v>
      </c>
      <c r="Z2202" t="str">
        <f>TEXT(Table1[[#This Row],[BookingDate]],"mmm-yyy")</f>
        <v>Jun-2025</v>
      </c>
      <c r="AA2202" t="str">
        <f>IF(Table1[[#This Row],[ResolutionHours]]="","Pending",IF(Table1[[#This Row],[ResolutionHours]]&lt;=4,"0-4 Hours",IF(Table1[[#This Row],[ResolutionHours]]&lt;=8,"5-8 Hours",IF(Table1[[#This Row],[ResolutionHours]]&lt;=24,"9-24 Hours",IF(Table1[[#This Row],[ResolutionHours]]&lt;=48,"25-48 Hours","48+ Hours")))))</f>
        <v>Pending</v>
      </c>
      <c r="AB2202" t="str">
        <f>IF(Table1[[#This Row],[ResolutionHours]]="","",Table1[[#This Row],[ResolutionHours]]-Table1[[#This Row],[SLATargetHours]])</f>
        <v/>
      </c>
    </row>
    <row r="2203" spans="1:28" x14ac:dyDescent="0.25">
      <c r="A2203" t="s">
        <v>2965</v>
      </c>
      <c r="B2203" t="s">
        <v>2126</v>
      </c>
      <c r="C2203" s="1">
        <v>45828.750555555547</v>
      </c>
      <c r="D2203" t="s">
        <v>36</v>
      </c>
      <c r="E2203" t="s">
        <v>2130</v>
      </c>
      <c r="F2203" t="s">
        <v>95</v>
      </c>
      <c r="G2203" t="s">
        <v>2128</v>
      </c>
      <c r="H2203" t="s">
        <v>54</v>
      </c>
      <c r="I2203" t="s">
        <v>82</v>
      </c>
      <c r="J2203" t="s">
        <v>157</v>
      </c>
      <c r="K2203">
        <v>48</v>
      </c>
      <c r="L2203">
        <v>0.72</v>
      </c>
      <c r="N2203" s="1"/>
      <c r="O2203" t="s">
        <v>57</v>
      </c>
      <c r="P2203">
        <v>4637.99</v>
      </c>
      <c r="Q2203" t="s">
        <v>44</v>
      </c>
      <c r="R2203" t="s">
        <v>67</v>
      </c>
      <c r="S2203" t="s">
        <v>46</v>
      </c>
      <c r="T2203" t="s">
        <v>61</v>
      </c>
      <c r="U2203" t="s">
        <v>49</v>
      </c>
      <c r="V2203" t="s">
        <v>49</v>
      </c>
      <c r="W2203" t="s">
        <v>57</v>
      </c>
      <c r="X2203">
        <f>YEAR(Table1[[#This Row],[BookingDate]])</f>
        <v>2025</v>
      </c>
      <c r="Y2203" t="str">
        <f>TEXT(Table1[[#This Row],[BookingDate]],"mmm")</f>
        <v>Jun</v>
      </c>
      <c r="Z2203" t="str">
        <f>TEXT(Table1[[#This Row],[BookingDate]],"mmm-yyy")</f>
        <v>Jun-2025</v>
      </c>
      <c r="AA2203" t="str">
        <f>IF(Table1[[#This Row],[ResolutionHours]]="","Pending",IF(Table1[[#This Row],[ResolutionHours]]&lt;=4,"0-4 Hours",IF(Table1[[#This Row],[ResolutionHours]]&lt;=8,"5-8 Hours",IF(Table1[[#This Row],[ResolutionHours]]&lt;=24,"9-24 Hours",IF(Table1[[#This Row],[ResolutionHours]]&lt;=48,"25-48 Hours","48+ Hours")))))</f>
        <v>Pending</v>
      </c>
      <c r="AB2203" t="str">
        <f>IF(Table1[[#This Row],[ResolutionHours]]="","",Table1[[#This Row],[ResolutionHours]]-Table1[[#This Row],[SLATargetHours]])</f>
        <v/>
      </c>
    </row>
    <row r="2204" spans="1:28" x14ac:dyDescent="0.25">
      <c r="A2204" t="s">
        <v>2997</v>
      </c>
      <c r="B2204" t="s">
        <v>2126</v>
      </c>
      <c r="C2204" s="1">
        <v>45828.774618055562</v>
      </c>
      <c r="D2204" t="s">
        <v>51</v>
      </c>
      <c r="E2204" t="s">
        <v>2142</v>
      </c>
      <c r="F2204" t="s">
        <v>53</v>
      </c>
      <c r="G2204" t="s">
        <v>2128</v>
      </c>
      <c r="H2204" t="s">
        <v>109</v>
      </c>
      <c r="I2204" t="s">
        <v>41</v>
      </c>
      <c r="J2204" t="s">
        <v>157</v>
      </c>
      <c r="K2204">
        <v>24</v>
      </c>
      <c r="L2204">
        <v>0.69</v>
      </c>
      <c r="M2204">
        <v>9.9</v>
      </c>
      <c r="N2204" s="1">
        <v>45829.187261296298</v>
      </c>
      <c r="O2204" t="s">
        <v>43</v>
      </c>
      <c r="P2204">
        <v>9.9</v>
      </c>
      <c r="Q2204" t="s">
        <v>44</v>
      </c>
      <c r="R2204" t="s">
        <v>114</v>
      </c>
      <c r="S2204" t="s">
        <v>96</v>
      </c>
      <c r="T2204" t="s">
        <v>69</v>
      </c>
      <c r="U2204" t="s">
        <v>49</v>
      </c>
      <c r="V2204" t="s">
        <v>49</v>
      </c>
      <c r="W2204" t="s">
        <v>43</v>
      </c>
      <c r="X2204">
        <f>YEAR(Table1[[#This Row],[BookingDate]])</f>
        <v>2025</v>
      </c>
      <c r="Y2204" t="str">
        <f>TEXT(Table1[[#This Row],[BookingDate]],"mmm")</f>
        <v>Jun</v>
      </c>
      <c r="Z2204" t="str">
        <f>TEXT(Table1[[#This Row],[BookingDate]],"mmm-yyy")</f>
        <v>Jun-2025</v>
      </c>
      <c r="AA2204" t="str">
        <f>IF(Table1[[#This Row],[ResolutionHours]]="","Pending",IF(Table1[[#This Row],[ResolutionHours]]&lt;=4,"0-4 Hours",IF(Table1[[#This Row],[ResolutionHours]]&lt;=8,"5-8 Hours",IF(Table1[[#This Row],[ResolutionHours]]&lt;=24,"9-24 Hours",IF(Table1[[#This Row],[ResolutionHours]]&lt;=48,"25-48 Hours","48+ Hours")))))</f>
        <v>9-24 Hours</v>
      </c>
      <c r="AB2204">
        <f>IF(Table1[[#This Row],[ResolutionHours]]="","",Table1[[#This Row],[ResolutionHours]]-Table1[[#This Row],[SLATargetHours]])</f>
        <v>-14.1</v>
      </c>
    </row>
    <row r="2205" spans="1:28" x14ac:dyDescent="0.25">
      <c r="A2205" t="s">
        <v>1000</v>
      </c>
      <c r="B2205" t="s">
        <v>35</v>
      </c>
      <c r="C2205" s="1">
        <v>45829.008009259262</v>
      </c>
      <c r="D2205" t="s">
        <v>51</v>
      </c>
      <c r="E2205" t="s">
        <v>71</v>
      </c>
      <c r="F2205" t="s">
        <v>95</v>
      </c>
      <c r="G2205" t="s">
        <v>39</v>
      </c>
      <c r="H2205" t="s">
        <v>40</v>
      </c>
      <c r="I2205" t="s">
        <v>41</v>
      </c>
      <c r="J2205" t="s">
        <v>42</v>
      </c>
      <c r="K2205">
        <v>24</v>
      </c>
      <c r="L2205">
        <v>1.38</v>
      </c>
      <c r="M2205">
        <v>11.84</v>
      </c>
      <c r="N2205" s="1">
        <v>45829.501409988428</v>
      </c>
      <c r="O2205" t="s">
        <v>43</v>
      </c>
      <c r="P2205">
        <v>11.84</v>
      </c>
      <c r="Q2205" t="s">
        <v>66</v>
      </c>
      <c r="R2205" t="s">
        <v>45</v>
      </c>
      <c r="S2205" t="s">
        <v>79</v>
      </c>
      <c r="T2205" t="s">
        <v>121</v>
      </c>
      <c r="U2205" t="s">
        <v>49</v>
      </c>
      <c r="V2205" t="s">
        <v>49</v>
      </c>
      <c r="W2205" t="s">
        <v>43</v>
      </c>
      <c r="X2205">
        <f>YEAR(Table1[[#This Row],[BookingDate]])</f>
        <v>2025</v>
      </c>
      <c r="Y2205" t="str">
        <f>TEXT(Table1[[#This Row],[BookingDate]],"mmm")</f>
        <v>Jun</v>
      </c>
      <c r="Z2205" t="str">
        <f>TEXT(Table1[[#This Row],[BookingDate]],"mmm-yyy")</f>
        <v>Jun-2025</v>
      </c>
      <c r="AA2205" t="str">
        <f>IF(Table1[[#This Row],[ResolutionHours]]="","Pending",IF(Table1[[#This Row],[ResolutionHours]]&lt;=4,"0-4 Hours",IF(Table1[[#This Row],[ResolutionHours]]&lt;=8,"5-8 Hours",IF(Table1[[#This Row],[ResolutionHours]]&lt;=24,"9-24 Hours",IF(Table1[[#This Row],[ResolutionHours]]&lt;=48,"25-48 Hours","48+ Hours")))))</f>
        <v>9-24 Hours</v>
      </c>
      <c r="AB2205">
        <f>IF(Table1[[#This Row],[ResolutionHours]]="","",Table1[[#This Row],[ResolutionHours]]-Table1[[#This Row],[SLATargetHours]])</f>
        <v>-12.16</v>
      </c>
    </row>
    <row r="2206" spans="1:28" x14ac:dyDescent="0.25">
      <c r="A2206" t="s">
        <v>776</v>
      </c>
      <c r="B2206" t="s">
        <v>35</v>
      </c>
      <c r="C2206" s="1">
        <v>45829.206886574073</v>
      </c>
      <c r="D2206" t="s">
        <v>36</v>
      </c>
      <c r="E2206" t="s">
        <v>71</v>
      </c>
      <c r="F2206" t="s">
        <v>53</v>
      </c>
      <c r="G2206" t="s">
        <v>39</v>
      </c>
      <c r="H2206" t="s">
        <v>40</v>
      </c>
      <c r="I2206" t="s">
        <v>64</v>
      </c>
      <c r="J2206" t="s">
        <v>160</v>
      </c>
      <c r="K2206">
        <v>48</v>
      </c>
      <c r="L2206">
        <v>3.84</v>
      </c>
      <c r="M2206">
        <v>26.95</v>
      </c>
      <c r="N2206" s="1">
        <v>45830.329812638891</v>
      </c>
      <c r="O2206" t="s">
        <v>43</v>
      </c>
      <c r="P2206">
        <v>26.95</v>
      </c>
      <c r="Q2206" t="s">
        <v>58</v>
      </c>
      <c r="R2206" t="s">
        <v>92</v>
      </c>
      <c r="S2206" t="s">
        <v>96</v>
      </c>
      <c r="T2206" t="s">
        <v>75</v>
      </c>
      <c r="U2206" t="s">
        <v>49</v>
      </c>
      <c r="V2206" t="s">
        <v>49</v>
      </c>
      <c r="W2206" t="s">
        <v>43</v>
      </c>
      <c r="X2206">
        <f>YEAR(Table1[[#This Row],[BookingDate]])</f>
        <v>2025</v>
      </c>
      <c r="Y2206" t="str">
        <f>TEXT(Table1[[#This Row],[BookingDate]],"mmm")</f>
        <v>Jun</v>
      </c>
      <c r="Z2206" t="str">
        <f>TEXT(Table1[[#This Row],[BookingDate]],"mmm-yyy")</f>
        <v>Jun-2025</v>
      </c>
      <c r="AA2206" t="str">
        <f>IF(Table1[[#This Row],[ResolutionHours]]="","Pending",IF(Table1[[#This Row],[ResolutionHours]]&lt;=4,"0-4 Hours",IF(Table1[[#This Row],[ResolutionHours]]&lt;=8,"5-8 Hours",IF(Table1[[#This Row],[ResolutionHours]]&lt;=24,"9-24 Hours",IF(Table1[[#This Row],[ResolutionHours]]&lt;=48,"25-48 Hours","48+ Hours")))))</f>
        <v>25-48 Hours</v>
      </c>
      <c r="AB2206">
        <f>IF(Table1[[#This Row],[ResolutionHours]]="","",Table1[[#This Row],[ResolutionHours]]-Table1[[#This Row],[SLATargetHours]])</f>
        <v>-21.05</v>
      </c>
    </row>
    <row r="2207" spans="1:28" x14ac:dyDescent="0.25">
      <c r="A2207" t="s">
        <v>1618</v>
      </c>
      <c r="B2207" t="s">
        <v>1116</v>
      </c>
      <c r="C2207" s="1">
        <v>45829.447777777779</v>
      </c>
      <c r="D2207" t="s">
        <v>87</v>
      </c>
      <c r="E2207" t="s">
        <v>1117</v>
      </c>
      <c r="F2207" t="s">
        <v>95</v>
      </c>
      <c r="G2207" t="s">
        <v>1118</v>
      </c>
      <c r="H2207" t="s">
        <v>54</v>
      </c>
      <c r="I2207" t="s">
        <v>41</v>
      </c>
      <c r="J2207" t="s">
        <v>65</v>
      </c>
      <c r="K2207">
        <v>72</v>
      </c>
      <c r="L2207">
        <v>5.94</v>
      </c>
      <c r="N2207" s="1"/>
      <c r="O2207" t="s">
        <v>57</v>
      </c>
      <c r="P2207">
        <v>4621.25</v>
      </c>
      <c r="Q2207" t="s">
        <v>66</v>
      </c>
      <c r="R2207" t="s">
        <v>114</v>
      </c>
      <c r="S2207" t="s">
        <v>46</v>
      </c>
      <c r="T2207" t="s">
        <v>47</v>
      </c>
      <c r="U2207" t="s">
        <v>49</v>
      </c>
      <c r="V2207" t="s">
        <v>49</v>
      </c>
      <c r="W2207" t="s">
        <v>57</v>
      </c>
      <c r="X2207">
        <f>YEAR(Table1[[#This Row],[BookingDate]])</f>
        <v>2025</v>
      </c>
      <c r="Y2207" t="str">
        <f>TEXT(Table1[[#This Row],[BookingDate]],"mmm")</f>
        <v>Jun</v>
      </c>
      <c r="Z2207" t="str">
        <f>TEXT(Table1[[#This Row],[BookingDate]],"mmm-yyy")</f>
        <v>Jun-2025</v>
      </c>
      <c r="AA2207" t="str">
        <f>IF(Table1[[#This Row],[ResolutionHours]]="","Pending",IF(Table1[[#This Row],[ResolutionHours]]&lt;=4,"0-4 Hours",IF(Table1[[#This Row],[ResolutionHours]]&lt;=8,"5-8 Hours",IF(Table1[[#This Row],[ResolutionHours]]&lt;=24,"9-24 Hours",IF(Table1[[#This Row],[ResolutionHours]]&lt;=48,"25-48 Hours","48+ Hours")))))</f>
        <v>Pending</v>
      </c>
      <c r="AB2207" t="str">
        <f>IF(Table1[[#This Row],[ResolutionHours]]="","",Table1[[#This Row],[ResolutionHours]]-Table1[[#This Row],[SLATargetHours]])</f>
        <v/>
      </c>
    </row>
    <row r="2208" spans="1:28" x14ac:dyDescent="0.25">
      <c r="A2208" t="s">
        <v>103</v>
      </c>
      <c r="B2208" t="s">
        <v>35</v>
      </c>
      <c r="C2208" s="1">
        <v>45829.834965277783</v>
      </c>
      <c r="D2208" t="s">
        <v>104</v>
      </c>
      <c r="E2208" t="s">
        <v>105</v>
      </c>
      <c r="F2208" t="s">
        <v>38</v>
      </c>
      <c r="G2208" t="s">
        <v>39</v>
      </c>
      <c r="H2208" t="s">
        <v>40</v>
      </c>
      <c r="I2208" t="s">
        <v>55</v>
      </c>
      <c r="J2208" t="s">
        <v>106</v>
      </c>
      <c r="K2208">
        <v>8</v>
      </c>
      <c r="L2208">
        <v>0.87</v>
      </c>
      <c r="M2208">
        <v>3.37</v>
      </c>
      <c r="N2208" s="1">
        <v>45829.975368831023</v>
      </c>
      <c r="O2208" t="s">
        <v>43</v>
      </c>
      <c r="P2208">
        <v>3.37</v>
      </c>
      <c r="Q2208" t="s">
        <v>58</v>
      </c>
      <c r="R2208" t="s">
        <v>67</v>
      </c>
      <c r="S2208" t="s">
        <v>46</v>
      </c>
      <c r="T2208" t="s">
        <v>100</v>
      </c>
      <c r="U2208" t="s">
        <v>49</v>
      </c>
      <c r="V2208" t="s">
        <v>49</v>
      </c>
      <c r="W2208" t="s">
        <v>43</v>
      </c>
      <c r="X2208">
        <f>YEAR(Table1[[#This Row],[BookingDate]])</f>
        <v>2025</v>
      </c>
      <c r="Y2208" t="str">
        <f>TEXT(Table1[[#This Row],[BookingDate]],"mmm")</f>
        <v>Jun</v>
      </c>
      <c r="Z2208" t="str">
        <f>TEXT(Table1[[#This Row],[BookingDate]],"mmm-yyy")</f>
        <v>Jun-2025</v>
      </c>
      <c r="AA2208" t="str">
        <f>IF(Table1[[#This Row],[ResolutionHours]]="","Pending",IF(Table1[[#This Row],[ResolutionHours]]&lt;=4,"0-4 Hours",IF(Table1[[#This Row],[ResolutionHours]]&lt;=8,"5-8 Hours",IF(Table1[[#This Row],[ResolutionHours]]&lt;=24,"9-24 Hours",IF(Table1[[#This Row],[ResolutionHours]]&lt;=48,"25-48 Hours","48+ Hours")))))</f>
        <v>0-4 Hours</v>
      </c>
      <c r="AB2208">
        <f>IF(Table1[[#This Row],[ResolutionHours]]="","",Table1[[#This Row],[ResolutionHours]]-Table1[[#This Row],[SLATargetHours]])</f>
        <v>-4.63</v>
      </c>
    </row>
    <row r="2209" spans="1:28" x14ac:dyDescent="0.25">
      <c r="A2209" t="s">
        <v>671</v>
      </c>
      <c r="B2209" t="s">
        <v>35</v>
      </c>
      <c r="C2209" s="1">
        <v>45830.025740740741</v>
      </c>
      <c r="D2209" t="s">
        <v>36</v>
      </c>
      <c r="E2209" t="s">
        <v>123</v>
      </c>
      <c r="F2209" t="s">
        <v>126</v>
      </c>
      <c r="G2209" t="s">
        <v>39</v>
      </c>
      <c r="H2209" t="s">
        <v>54</v>
      </c>
      <c r="I2209" t="s">
        <v>82</v>
      </c>
      <c r="J2209" t="s">
        <v>134</v>
      </c>
      <c r="K2209">
        <v>48</v>
      </c>
      <c r="L2209">
        <v>0.28999999999999998</v>
      </c>
      <c r="N2209" s="1"/>
      <c r="O2209" t="s">
        <v>57</v>
      </c>
      <c r="P2209">
        <v>4607.38</v>
      </c>
      <c r="Q2209" t="s">
        <v>58</v>
      </c>
      <c r="R2209" t="s">
        <v>45</v>
      </c>
      <c r="S2209" t="s">
        <v>60</v>
      </c>
      <c r="T2209" t="s">
        <v>69</v>
      </c>
      <c r="U2209" t="s">
        <v>49</v>
      </c>
      <c r="V2209" t="s">
        <v>49</v>
      </c>
      <c r="W2209" t="s">
        <v>57</v>
      </c>
      <c r="X2209">
        <f>YEAR(Table1[[#This Row],[BookingDate]])</f>
        <v>2025</v>
      </c>
      <c r="Y2209" t="str">
        <f>TEXT(Table1[[#This Row],[BookingDate]],"mmm")</f>
        <v>Jun</v>
      </c>
      <c r="Z2209" t="str">
        <f>TEXT(Table1[[#This Row],[BookingDate]],"mmm-yyy")</f>
        <v>Jun-2025</v>
      </c>
      <c r="AA2209" t="str">
        <f>IF(Table1[[#This Row],[ResolutionHours]]="","Pending",IF(Table1[[#This Row],[ResolutionHours]]&lt;=4,"0-4 Hours",IF(Table1[[#This Row],[ResolutionHours]]&lt;=8,"5-8 Hours",IF(Table1[[#This Row],[ResolutionHours]]&lt;=24,"9-24 Hours",IF(Table1[[#This Row],[ResolutionHours]]&lt;=48,"25-48 Hours","48+ Hours")))))</f>
        <v>Pending</v>
      </c>
      <c r="AB2209" t="str">
        <f>IF(Table1[[#This Row],[ResolutionHours]]="","",Table1[[#This Row],[ResolutionHours]]-Table1[[#This Row],[SLATargetHours]])</f>
        <v/>
      </c>
    </row>
    <row r="2210" spans="1:28" x14ac:dyDescent="0.25">
      <c r="A2210" t="s">
        <v>491</v>
      </c>
      <c r="B2210" t="s">
        <v>35</v>
      </c>
      <c r="C2210" s="1">
        <v>45830.467280092591</v>
      </c>
      <c r="D2210" t="s">
        <v>87</v>
      </c>
      <c r="E2210" t="s">
        <v>81</v>
      </c>
      <c r="F2210" t="s">
        <v>53</v>
      </c>
      <c r="G2210" t="s">
        <v>39</v>
      </c>
      <c r="H2210" t="s">
        <v>54</v>
      </c>
      <c r="I2210" t="s">
        <v>46</v>
      </c>
      <c r="J2210" t="s">
        <v>56</v>
      </c>
      <c r="K2210">
        <v>72</v>
      </c>
      <c r="L2210">
        <v>2.2400000000000002</v>
      </c>
      <c r="N2210" s="1"/>
      <c r="O2210" t="s">
        <v>57</v>
      </c>
      <c r="P2210">
        <v>4596.79</v>
      </c>
      <c r="Q2210" t="s">
        <v>66</v>
      </c>
      <c r="R2210" t="s">
        <v>67</v>
      </c>
      <c r="S2210" t="s">
        <v>96</v>
      </c>
      <c r="T2210" t="s">
        <v>85</v>
      </c>
      <c r="U2210" t="s">
        <v>49</v>
      </c>
      <c r="V2210" t="s">
        <v>49</v>
      </c>
      <c r="W2210" t="s">
        <v>57</v>
      </c>
      <c r="X2210">
        <f>YEAR(Table1[[#This Row],[BookingDate]])</f>
        <v>2025</v>
      </c>
      <c r="Y2210" t="str">
        <f>TEXT(Table1[[#This Row],[BookingDate]],"mmm")</f>
        <v>Jun</v>
      </c>
      <c r="Z2210" t="str">
        <f>TEXT(Table1[[#This Row],[BookingDate]],"mmm-yyy")</f>
        <v>Jun-2025</v>
      </c>
      <c r="AA2210" t="str">
        <f>IF(Table1[[#This Row],[ResolutionHours]]="","Pending",IF(Table1[[#This Row],[ResolutionHours]]&lt;=4,"0-4 Hours",IF(Table1[[#This Row],[ResolutionHours]]&lt;=8,"5-8 Hours",IF(Table1[[#This Row],[ResolutionHours]]&lt;=24,"9-24 Hours",IF(Table1[[#This Row],[ResolutionHours]]&lt;=48,"25-48 Hours","48+ Hours")))))</f>
        <v>Pending</v>
      </c>
      <c r="AB2210" t="str">
        <f>IF(Table1[[#This Row],[ResolutionHours]]="","",Table1[[#This Row],[ResolutionHours]]-Table1[[#This Row],[SLATargetHours]])</f>
        <v/>
      </c>
    </row>
    <row r="2211" spans="1:28" x14ac:dyDescent="0.25">
      <c r="A2211" t="s">
        <v>1314</v>
      </c>
      <c r="B2211" t="s">
        <v>1116</v>
      </c>
      <c r="C2211" s="1">
        <v>45830.662118055552</v>
      </c>
      <c r="D2211" t="s">
        <v>87</v>
      </c>
      <c r="E2211" t="s">
        <v>1117</v>
      </c>
      <c r="F2211" t="s">
        <v>126</v>
      </c>
      <c r="G2211" t="s">
        <v>1118</v>
      </c>
      <c r="H2211" t="s">
        <v>40</v>
      </c>
      <c r="I2211" t="s">
        <v>64</v>
      </c>
      <c r="J2211" t="s">
        <v>42</v>
      </c>
      <c r="K2211">
        <v>72</v>
      </c>
      <c r="L2211">
        <v>6.16</v>
      </c>
      <c r="M2211">
        <v>60.22</v>
      </c>
      <c r="N2211" s="1">
        <v>45833.171243275458</v>
      </c>
      <c r="O2211" t="s">
        <v>43</v>
      </c>
      <c r="P2211">
        <v>60.22</v>
      </c>
      <c r="Q2211" t="s">
        <v>66</v>
      </c>
      <c r="R2211" t="s">
        <v>92</v>
      </c>
      <c r="S2211" t="s">
        <v>79</v>
      </c>
      <c r="T2211" t="s">
        <v>97</v>
      </c>
      <c r="U2211" t="s">
        <v>49</v>
      </c>
      <c r="V2211" t="s">
        <v>49</v>
      </c>
      <c r="W2211" t="s">
        <v>43</v>
      </c>
      <c r="X2211">
        <f>YEAR(Table1[[#This Row],[BookingDate]])</f>
        <v>2025</v>
      </c>
      <c r="Y2211" t="str">
        <f>TEXT(Table1[[#This Row],[BookingDate]],"mmm")</f>
        <v>Jun</v>
      </c>
      <c r="Z2211" t="str">
        <f>TEXT(Table1[[#This Row],[BookingDate]],"mmm-yyy")</f>
        <v>Jun-2025</v>
      </c>
      <c r="AA2211" t="str">
        <f>IF(Table1[[#This Row],[ResolutionHours]]="","Pending",IF(Table1[[#This Row],[ResolutionHours]]&lt;=4,"0-4 Hours",IF(Table1[[#This Row],[ResolutionHours]]&lt;=8,"5-8 Hours",IF(Table1[[#This Row],[ResolutionHours]]&lt;=24,"9-24 Hours",IF(Table1[[#This Row],[ResolutionHours]]&lt;=48,"25-48 Hours","48+ Hours")))))</f>
        <v>48+ Hours</v>
      </c>
      <c r="AB2211">
        <f>IF(Table1[[#This Row],[ResolutionHours]]="","",Table1[[#This Row],[ResolutionHours]]-Table1[[#This Row],[SLATargetHours]])</f>
        <v>-11.780000000000001</v>
      </c>
    </row>
    <row r="2212" spans="1:28" x14ac:dyDescent="0.25">
      <c r="A2212" t="s">
        <v>329</v>
      </c>
      <c r="B2212" t="s">
        <v>35</v>
      </c>
      <c r="C2212" s="1">
        <v>45830.688217592593</v>
      </c>
      <c r="D2212" t="s">
        <v>36</v>
      </c>
      <c r="E2212" t="s">
        <v>105</v>
      </c>
      <c r="F2212" t="s">
        <v>53</v>
      </c>
      <c r="G2212" t="s">
        <v>39</v>
      </c>
      <c r="H2212" t="s">
        <v>54</v>
      </c>
      <c r="I2212" t="s">
        <v>64</v>
      </c>
      <c r="J2212" t="s">
        <v>65</v>
      </c>
      <c r="K2212">
        <v>48</v>
      </c>
      <c r="L2212">
        <v>2.0699999999999998</v>
      </c>
      <c r="N2212" s="1"/>
      <c r="O2212" t="s">
        <v>57</v>
      </c>
      <c r="P2212">
        <v>4591.4799999999996</v>
      </c>
      <c r="Q2212" t="s">
        <v>58</v>
      </c>
      <c r="R2212" t="s">
        <v>67</v>
      </c>
      <c r="S2212" t="s">
        <v>46</v>
      </c>
      <c r="T2212" t="s">
        <v>97</v>
      </c>
      <c r="U2212" t="s">
        <v>49</v>
      </c>
      <c r="V2212" t="s">
        <v>49</v>
      </c>
      <c r="W2212" t="s">
        <v>57</v>
      </c>
      <c r="X2212">
        <f>YEAR(Table1[[#This Row],[BookingDate]])</f>
        <v>2025</v>
      </c>
      <c r="Y2212" t="str">
        <f>TEXT(Table1[[#This Row],[BookingDate]],"mmm")</f>
        <v>Jun</v>
      </c>
      <c r="Z2212" t="str">
        <f>TEXT(Table1[[#This Row],[BookingDate]],"mmm-yyy")</f>
        <v>Jun-2025</v>
      </c>
      <c r="AA2212" t="str">
        <f>IF(Table1[[#This Row],[ResolutionHours]]="","Pending",IF(Table1[[#This Row],[ResolutionHours]]&lt;=4,"0-4 Hours",IF(Table1[[#This Row],[ResolutionHours]]&lt;=8,"5-8 Hours",IF(Table1[[#This Row],[ResolutionHours]]&lt;=24,"9-24 Hours",IF(Table1[[#This Row],[ResolutionHours]]&lt;=48,"25-48 Hours","48+ Hours")))))</f>
        <v>Pending</v>
      </c>
      <c r="AB2212" t="str">
        <f>IF(Table1[[#This Row],[ResolutionHours]]="","",Table1[[#This Row],[ResolutionHours]]-Table1[[#This Row],[SLATargetHours]])</f>
        <v/>
      </c>
    </row>
    <row r="2213" spans="1:28" x14ac:dyDescent="0.25">
      <c r="A2213" t="s">
        <v>745</v>
      </c>
      <c r="B2213" t="s">
        <v>35</v>
      </c>
      <c r="C2213" s="1">
        <v>45830.706504629627</v>
      </c>
      <c r="D2213" t="s">
        <v>87</v>
      </c>
      <c r="E2213" t="s">
        <v>81</v>
      </c>
      <c r="F2213" t="s">
        <v>130</v>
      </c>
      <c r="G2213" t="s">
        <v>39</v>
      </c>
      <c r="H2213" t="s">
        <v>54</v>
      </c>
      <c r="I2213" t="s">
        <v>64</v>
      </c>
      <c r="J2213" t="s">
        <v>83</v>
      </c>
      <c r="K2213">
        <v>72</v>
      </c>
      <c r="L2213">
        <v>2.66</v>
      </c>
      <c r="N2213" s="1"/>
      <c r="O2213" t="s">
        <v>57</v>
      </c>
      <c r="P2213">
        <v>4591.04</v>
      </c>
      <c r="Q2213" t="s">
        <v>44</v>
      </c>
      <c r="R2213" t="s">
        <v>67</v>
      </c>
      <c r="S2213" t="s">
        <v>46</v>
      </c>
      <c r="T2213" t="s">
        <v>75</v>
      </c>
      <c r="U2213" t="s">
        <v>49</v>
      </c>
      <c r="V2213" t="s">
        <v>49</v>
      </c>
      <c r="W2213" t="s">
        <v>57</v>
      </c>
      <c r="X2213">
        <f>YEAR(Table1[[#This Row],[BookingDate]])</f>
        <v>2025</v>
      </c>
      <c r="Y2213" t="str">
        <f>TEXT(Table1[[#This Row],[BookingDate]],"mmm")</f>
        <v>Jun</v>
      </c>
      <c r="Z2213" t="str">
        <f>TEXT(Table1[[#This Row],[BookingDate]],"mmm-yyy")</f>
        <v>Jun-2025</v>
      </c>
      <c r="AA2213" t="str">
        <f>IF(Table1[[#This Row],[ResolutionHours]]="","Pending",IF(Table1[[#This Row],[ResolutionHours]]&lt;=4,"0-4 Hours",IF(Table1[[#This Row],[ResolutionHours]]&lt;=8,"5-8 Hours",IF(Table1[[#This Row],[ResolutionHours]]&lt;=24,"9-24 Hours",IF(Table1[[#This Row],[ResolutionHours]]&lt;=48,"25-48 Hours","48+ Hours")))))</f>
        <v>Pending</v>
      </c>
      <c r="AB2213" t="str">
        <f>IF(Table1[[#This Row],[ResolutionHours]]="","",Table1[[#This Row],[ResolutionHours]]-Table1[[#This Row],[SLATargetHours]])</f>
        <v/>
      </c>
    </row>
    <row r="2214" spans="1:28" x14ac:dyDescent="0.25">
      <c r="A2214" t="s">
        <v>2576</v>
      </c>
      <c r="B2214" t="s">
        <v>2126</v>
      </c>
      <c r="C2214" s="1">
        <v>45830.874988425923</v>
      </c>
      <c r="D2214" t="s">
        <v>36</v>
      </c>
      <c r="E2214" t="s">
        <v>2142</v>
      </c>
      <c r="F2214" t="s">
        <v>95</v>
      </c>
      <c r="G2214" t="s">
        <v>2128</v>
      </c>
      <c r="H2214" t="s">
        <v>40</v>
      </c>
      <c r="I2214" t="s">
        <v>46</v>
      </c>
      <c r="J2214" t="s">
        <v>56</v>
      </c>
      <c r="K2214">
        <v>48</v>
      </c>
      <c r="L2214">
        <v>3.9</v>
      </c>
      <c r="M2214">
        <v>69.510000000000005</v>
      </c>
      <c r="N2214" s="1">
        <v>45833.771315266204</v>
      </c>
      <c r="O2214" t="s">
        <v>128</v>
      </c>
      <c r="P2214">
        <v>69.510000000000005</v>
      </c>
      <c r="Q2214" t="s">
        <v>44</v>
      </c>
      <c r="R2214" t="s">
        <v>92</v>
      </c>
      <c r="S2214" t="s">
        <v>46</v>
      </c>
      <c r="T2214" t="s">
        <v>100</v>
      </c>
      <c r="U2214" t="s">
        <v>49</v>
      </c>
      <c r="V2214" t="s">
        <v>49</v>
      </c>
      <c r="W2214" t="s">
        <v>128</v>
      </c>
      <c r="X2214">
        <f>YEAR(Table1[[#This Row],[BookingDate]])</f>
        <v>2025</v>
      </c>
      <c r="Y2214" t="str">
        <f>TEXT(Table1[[#This Row],[BookingDate]],"mmm")</f>
        <v>Jun</v>
      </c>
      <c r="Z2214" t="str">
        <f>TEXT(Table1[[#This Row],[BookingDate]],"mmm-yyy")</f>
        <v>Jun-2025</v>
      </c>
      <c r="AA2214" t="str">
        <f>IF(Table1[[#This Row],[ResolutionHours]]="","Pending",IF(Table1[[#This Row],[ResolutionHours]]&lt;=4,"0-4 Hours",IF(Table1[[#This Row],[ResolutionHours]]&lt;=8,"5-8 Hours",IF(Table1[[#This Row],[ResolutionHours]]&lt;=24,"9-24 Hours",IF(Table1[[#This Row],[ResolutionHours]]&lt;=48,"25-48 Hours","48+ Hours")))))</f>
        <v>48+ Hours</v>
      </c>
      <c r="AB2214">
        <f>IF(Table1[[#This Row],[ResolutionHours]]="","",Table1[[#This Row],[ResolutionHours]]-Table1[[#This Row],[SLATargetHours]])</f>
        <v>21.510000000000005</v>
      </c>
    </row>
    <row r="2215" spans="1:28" x14ac:dyDescent="0.25">
      <c r="A2215" t="s">
        <v>871</v>
      </c>
      <c r="B2215" t="s">
        <v>35</v>
      </c>
      <c r="C2215" s="1">
        <v>45831.106157407397</v>
      </c>
      <c r="D2215" t="s">
        <v>87</v>
      </c>
      <c r="E2215" t="s">
        <v>81</v>
      </c>
      <c r="F2215" t="s">
        <v>126</v>
      </c>
      <c r="G2215" t="s">
        <v>39</v>
      </c>
      <c r="H2215" t="s">
        <v>40</v>
      </c>
      <c r="I2215" t="s">
        <v>73</v>
      </c>
      <c r="J2215" t="s">
        <v>165</v>
      </c>
      <c r="K2215">
        <v>72</v>
      </c>
      <c r="L2215">
        <v>3.9</v>
      </c>
      <c r="M2215">
        <v>51.28</v>
      </c>
      <c r="N2215" s="1">
        <v>45833.242636840281</v>
      </c>
      <c r="O2215" t="s">
        <v>43</v>
      </c>
      <c r="P2215">
        <v>51.28</v>
      </c>
      <c r="Q2215" t="s">
        <v>44</v>
      </c>
      <c r="R2215" t="s">
        <v>45</v>
      </c>
      <c r="S2215" t="s">
        <v>60</v>
      </c>
      <c r="T2215" t="s">
        <v>97</v>
      </c>
      <c r="U2215" t="s">
        <v>48</v>
      </c>
      <c r="V2215" t="s">
        <v>49</v>
      </c>
      <c r="W2215" t="s">
        <v>43</v>
      </c>
      <c r="X2215">
        <f>YEAR(Table1[[#This Row],[BookingDate]])</f>
        <v>2025</v>
      </c>
      <c r="Y2215" t="str">
        <f>TEXT(Table1[[#This Row],[BookingDate]],"mmm")</f>
        <v>Jun</v>
      </c>
      <c r="Z2215" t="str">
        <f>TEXT(Table1[[#This Row],[BookingDate]],"mmm-yyy")</f>
        <v>Jun-2025</v>
      </c>
      <c r="AA2215" t="str">
        <f>IF(Table1[[#This Row],[ResolutionHours]]="","Pending",IF(Table1[[#This Row],[ResolutionHours]]&lt;=4,"0-4 Hours",IF(Table1[[#This Row],[ResolutionHours]]&lt;=8,"5-8 Hours",IF(Table1[[#This Row],[ResolutionHours]]&lt;=24,"9-24 Hours",IF(Table1[[#This Row],[ResolutionHours]]&lt;=48,"25-48 Hours","48+ Hours")))))</f>
        <v>48+ Hours</v>
      </c>
      <c r="AB2215">
        <f>IF(Table1[[#This Row],[ResolutionHours]]="","",Table1[[#This Row],[ResolutionHours]]-Table1[[#This Row],[SLATargetHours]])</f>
        <v>-20.72</v>
      </c>
    </row>
    <row r="2216" spans="1:28" x14ac:dyDescent="0.25">
      <c r="A2216" t="s">
        <v>3052</v>
      </c>
      <c r="B2216" t="s">
        <v>2126</v>
      </c>
      <c r="C2216" s="1">
        <v>45831.147939814808</v>
      </c>
      <c r="D2216" t="s">
        <v>51</v>
      </c>
      <c r="E2216" t="s">
        <v>2142</v>
      </c>
      <c r="F2216" t="s">
        <v>130</v>
      </c>
      <c r="G2216" t="s">
        <v>2128</v>
      </c>
      <c r="H2216" t="s">
        <v>40</v>
      </c>
      <c r="I2216" t="s">
        <v>82</v>
      </c>
      <c r="J2216" t="s">
        <v>160</v>
      </c>
      <c r="K2216">
        <v>24</v>
      </c>
      <c r="L2216">
        <v>2.85</v>
      </c>
      <c r="M2216">
        <v>6.58</v>
      </c>
      <c r="N2216" s="1">
        <v>45831.422059641212</v>
      </c>
      <c r="O2216" t="s">
        <v>43</v>
      </c>
      <c r="P2216">
        <v>6.58</v>
      </c>
      <c r="Q2216" t="s">
        <v>44</v>
      </c>
      <c r="R2216" t="s">
        <v>59</v>
      </c>
      <c r="S2216" t="s">
        <v>96</v>
      </c>
      <c r="T2216" t="s">
        <v>93</v>
      </c>
      <c r="U2216" t="s">
        <v>49</v>
      </c>
      <c r="V2216" t="s">
        <v>49</v>
      </c>
      <c r="W2216" t="s">
        <v>43</v>
      </c>
      <c r="X2216">
        <f>YEAR(Table1[[#This Row],[BookingDate]])</f>
        <v>2025</v>
      </c>
      <c r="Y2216" t="str">
        <f>TEXT(Table1[[#This Row],[BookingDate]],"mmm")</f>
        <v>Jun</v>
      </c>
      <c r="Z2216" t="str">
        <f>TEXT(Table1[[#This Row],[BookingDate]],"mmm-yyy")</f>
        <v>Jun-2025</v>
      </c>
      <c r="AA2216" t="str">
        <f>IF(Table1[[#This Row],[ResolutionHours]]="","Pending",IF(Table1[[#This Row],[ResolutionHours]]&lt;=4,"0-4 Hours",IF(Table1[[#This Row],[ResolutionHours]]&lt;=8,"5-8 Hours",IF(Table1[[#This Row],[ResolutionHours]]&lt;=24,"9-24 Hours",IF(Table1[[#This Row],[ResolutionHours]]&lt;=48,"25-48 Hours","48+ Hours")))))</f>
        <v>5-8 Hours</v>
      </c>
      <c r="AB2216">
        <f>IF(Table1[[#This Row],[ResolutionHours]]="","",Table1[[#This Row],[ResolutionHours]]-Table1[[#This Row],[SLATargetHours]])</f>
        <v>-17.420000000000002</v>
      </c>
    </row>
    <row r="2217" spans="1:28" x14ac:dyDescent="0.25">
      <c r="A2217" t="s">
        <v>1799</v>
      </c>
      <c r="B2217" t="s">
        <v>1116</v>
      </c>
      <c r="C2217" s="1">
        <v>45831.208020833343</v>
      </c>
      <c r="D2217" t="s">
        <v>51</v>
      </c>
      <c r="E2217" t="s">
        <v>1120</v>
      </c>
      <c r="F2217" t="s">
        <v>126</v>
      </c>
      <c r="G2217" t="s">
        <v>1118</v>
      </c>
      <c r="H2217" t="s">
        <v>40</v>
      </c>
      <c r="I2217" t="s">
        <v>55</v>
      </c>
      <c r="J2217" t="s">
        <v>165</v>
      </c>
      <c r="K2217">
        <v>24</v>
      </c>
      <c r="L2217">
        <v>2.96</v>
      </c>
      <c r="M2217">
        <v>13.33</v>
      </c>
      <c r="N2217" s="1">
        <v>45831.763315775461</v>
      </c>
      <c r="O2217" t="s">
        <v>43</v>
      </c>
      <c r="P2217">
        <v>13.33</v>
      </c>
      <c r="Q2217" t="s">
        <v>44</v>
      </c>
      <c r="R2217" t="s">
        <v>114</v>
      </c>
      <c r="S2217" t="s">
        <v>60</v>
      </c>
      <c r="T2217" t="s">
        <v>75</v>
      </c>
      <c r="U2217" t="s">
        <v>49</v>
      </c>
      <c r="V2217" t="s">
        <v>48</v>
      </c>
      <c r="W2217" t="s">
        <v>43</v>
      </c>
      <c r="X2217">
        <f>YEAR(Table1[[#This Row],[BookingDate]])</f>
        <v>2025</v>
      </c>
      <c r="Y2217" t="str">
        <f>TEXT(Table1[[#This Row],[BookingDate]],"mmm")</f>
        <v>Jun</v>
      </c>
      <c r="Z2217" t="str">
        <f>TEXT(Table1[[#This Row],[BookingDate]],"mmm-yyy")</f>
        <v>Jun-2025</v>
      </c>
      <c r="AA2217" t="str">
        <f>IF(Table1[[#This Row],[ResolutionHours]]="","Pending",IF(Table1[[#This Row],[ResolutionHours]]&lt;=4,"0-4 Hours",IF(Table1[[#This Row],[ResolutionHours]]&lt;=8,"5-8 Hours",IF(Table1[[#This Row],[ResolutionHours]]&lt;=24,"9-24 Hours",IF(Table1[[#This Row],[ResolutionHours]]&lt;=48,"25-48 Hours","48+ Hours")))))</f>
        <v>9-24 Hours</v>
      </c>
      <c r="AB2217">
        <f>IF(Table1[[#This Row],[ResolutionHours]]="","",Table1[[#This Row],[ResolutionHours]]-Table1[[#This Row],[SLATargetHours]])</f>
        <v>-10.67</v>
      </c>
    </row>
    <row r="2218" spans="1:28" x14ac:dyDescent="0.25">
      <c r="A2218" t="s">
        <v>1256</v>
      </c>
      <c r="B2218" t="s">
        <v>1116</v>
      </c>
      <c r="C2218" s="1">
        <v>45831.352384259262</v>
      </c>
      <c r="D2218" t="s">
        <v>36</v>
      </c>
      <c r="E2218" t="s">
        <v>1120</v>
      </c>
      <c r="F2218" t="s">
        <v>38</v>
      </c>
      <c r="G2218" t="s">
        <v>1118</v>
      </c>
      <c r="H2218" t="s">
        <v>109</v>
      </c>
      <c r="I2218" t="s">
        <v>46</v>
      </c>
      <c r="J2218" t="s">
        <v>65</v>
      </c>
      <c r="K2218">
        <v>48</v>
      </c>
      <c r="L2218">
        <v>5.16</v>
      </c>
      <c r="M2218">
        <v>44.12</v>
      </c>
      <c r="N2218" s="1">
        <v>45833.190535775473</v>
      </c>
      <c r="O2218" t="s">
        <v>43</v>
      </c>
      <c r="P2218">
        <v>44.12</v>
      </c>
      <c r="Q2218" t="s">
        <v>58</v>
      </c>
      <c r="R2218" t="s">
        <v>67</v>
      </c>
      <c r="S2218" t="s">
        <v>79</v>
      </c>
      <c r="T2218" t="s">
        <v>47</v>
      </c>
      <c r="U2218" t="s">
        <v>49</v>
      </c>
      <c r="V2218" t="s">
        <v>49</v>
      </c>
      <c r="W2218" t="s">
        <v>43</v>
      </c>
      <c r="X2218">
        <f>YEAR(Table1[[#This Row],[BookingDate]])</f>
        <v>2025</v>
      </c>
      <c r="Y2218" t="str">
        <f>TEXT(Table1[[#This Row],[BookingDate]],"mmm")</f>
        <v>Jun</v>
      </c>
      <c r="Z2218" t="str">
        <f>TEXT(Table1[[#This Row],[BookingDate]],"mmm-yyy")</f>
        <v>Jun-2025</v>
      </c>
      <c r="AA2218" t="str">
        <f>IF(Table1[[#This Row],[ResolutionHours]]="","Pending",IF(Table1[[#This Row],[ResolutionHours]]&lt;=4,"0-4 Hours",IF(Table1[[#This Row],[ResolutionHours]]&lt;=8,"5-8 Hours",IF(Table1[[#This Row],[ResolutionHours]]&lt;=24,"9-24 Hours",IF(Table1[[#This Row],[ResolutionHours]]&lt;=48,"25-48 Hours","48+ Hours")))))</f>
        <v>25-48 Hours</v>
      </c>
      <c r="AB2218">
        <f>IF(Table1[[#This Row],[ResolutionHours]]="","",Table1[[#This Row],[ResolutionHours]]-Table1[[#This Row],[SLATargetHours]])</f>
        <v>-3.8800000000000026</v>
      </c>
    </row>
    <row r="2219" spans="1:28" x14ac:dyDescent="0.25">
      <c r="A2219" t="s">
        <v>919</v>
      </c>
      <c r="B2219" t="s">
        <v>35</v>
      </c>
      <c r="C2219" s="1">
        <v>45831.643240740741</v>
      </c>
      <c r="D2219" t="s">
        <v>51</v>
      </c>
      <c r="E2219" t="s">
        <v>77</v>
      </c>
      <c r="F2219" t="s">
        <v>95</v>
      </c>
      <c r="G2219" t="s">
        <v>39</v>
      </c>
      <c r="H2219" t="s">
        <v>40</v>
      </c>
      <c r="I2219" t="s">
        <v>82</v>
      </c>
      <c r="J2219" t="s">
        <v>118</v>
      </c>
      <c r="K2219">
        <v>24</v>
      </c>
      <c r="L2219">
        <v>1.68</v>
      </c>
      <c r="M2219">
        <v>20.170000000000002</v>
      </c>
      <c r="N2219" s="1">
        <v>45832.483857349544</v>
      </c>
      <c r="O2219" t="s">
        <v>43</v>
      </c>
      <c r="P2219">
        <v>20.170000000000002</v>
      </c>
      <c r="Q2219" t="s">
        <v>58</v>
      </c>
      <c r="R2219" t="s">
        <v>67</v>
      </c>
      <c r="S2219" t="s">
        <v>60</v>
      </c>
      <c r="T2219" t="s">
        <v>85</v>
      </c>
      <c r="U2219" t="s">
        <v>49</v>
      </c>
      <c r="V2219" t="s">
        <v>49</v>
      </c>
      <c r="W2219" t="s">
        <v>43</v>
      </c>
      <c r="X2219">
        <f>YEAR(Table1[[#This Row],[BookingDate]])</f>
        <v>2025</v>
      </c>
      <c r="Y2219" t="str">
        <f>TEXT(Table1[[#This Row],[BookingDate]],"mmm")</f>
        <v>Jun</v>
      </c>
      <c r="Z2219" t="str">
        <f>TEXT(Table1[[#This Row],[BookingDate]],"mmm-yyy")</f>
        <v>Jun-2025</v>
      </c>
      <c r="AA2219" t="str">
        <f>IF(Table1[[#This Row],[ResolutionHours]]="","Pending",IF(Table1[[#This Row],[ResolutionHours]]&lt;=4,"0-4 Hours",IF(Table1[[#This Row],[ResolutionHours]]&lt;=8,"5-8 Hours",IF(Table1[[#This Row],[ResolutionHours]]&lt;=24,"9-24 Hours",IF(Table1[[#This Row],[ResolutionHours]]&lt;=48,"25-48 Hours","48+ Hours")))))</f>
        <v>9-24 Hours</v>
      </c>
      <c r="AB2219">
        <f>IF(Table1[[#This Row],[ResolutionHours]]="","",Table1[[#This Row],[ResolutionHours]]-Table1[[#This Row],[SLATargetHours]])</f>
        <v>-3.8299999999999983</v>
      </c>
    </row>
    <row r="2220" spans="1:28" x14ac:dyDescent="0.25">
      <c r="A2220" t="s">
        <v>853</v>
      </c>
      <c r="B2220" t="s">
        <v>35</v>
      </c>
      <c r="C2220" s="1">
        <v>45831.647083333337</v>
      </c>
      <c r="D2220" t="s">
        <v>87</v>
      </c>
      <c r="E2220" t="s">
        <v>81</v>
      </c>
      <c r="F2220" t="s">
        <v>130</v>
      </c>
      <c r="G2220" t="s">
        <v>39</v>
      </c>
      <c r="H2220" t="s">
        <v>40</v>
      </c>
      <c r="I2220" t="s">
        <v>73</v>
      </c>
      <c r="J2220" t="s">
        <v>165</v>
      </c>
      <c r="K2220">
        <v>72</v>
      </c>
      <c r="L2220">
        <v>4.4800000000000004</v>
      </c>
      <c r="M2220">
        <v>51.09</v>
      </c>
      <c r="N2220" s="1">
        <v>45833.775687442132</v>
      </c>
      <c r="O2220" t="s">
        <v>43</v>
      </c>
      <c r="P2220">
        <v>51.09</v>
      </c>
      <c r="Q2220" t="s">
        <v>66</v>
      </c>
      <c r="R2220" t="s">
        <v>45</v>
      </c>
      <c r="S2220" t="s">
        <v>79</v>
      </c>
      <c r="T2220" t="s">
        <v>97</v>
      </c>
      <c r="U2220" t="s">
        <v>49</v>
      </c>
      <c r="V2220" t="s">
        <v>49</v>
      </c>
      <c r="W2220" t="s">
        <v>43</v>
      </c>
      <c r="X2220">
        <f>YEAR(Table1[[#This Row],[BookingDate]])</f>
        <v>2025</v>
      </c>
      <c r="Y2220" t="str">
        <f>TEXT(Table1[[#This Row],[BookingDate]],"mmm")</f>
        <v>Jun</v>
      </c>
      <c r="Z2220" t="str">
        <f>TEXT(Table1[[#This Row],[BookingDate]],"mmm-yyy")</f>
        <v>Jun-2025</v>
      </c>
      <c r="AA2220" t="str">
        <f>IF(Table1[[#This Row],[ResolutionHours]]="","Pending",IF(Table1[[#This Row],[ResolutionHours]]&lt;=4,"0-4 Hours",IF(Table1[[#This Row],[ResolutionHours]]&lt;=8,"5-8 Hours",IF(Table1[[#This Row],[ResolutionHours]]&lt;=24,"9-24 Hours",IF(Table1[[#This Row],[ResolutionHours]]&lt;=48,"25-48 Hours","48+ Hours")))))</f>
        <v>48+ Hours</v>
      </c>
      <c r="AB2220">
        <f>IF(Table1[[#This Row],[ResolutionHours]]="","",Table1[[#This Row],[ResolutionHours]]-Table1[[#This Row],[SLATargetHours]])</f>
        <v>-20.909999999999997</v>
      </c>
    </row>
    <row r="2221" spans="1:28" x14ac:dyDescent="0.25">
      <c r="A2221" t="s">
        <v>585</v>
      </c>
      <c r="B2221" t="s">
        <v>35</v>
      </c>
      <c r="C2221" s="1">
        <v>45831.715960648151</v>
      </c>
      <c r="D2221" t="s">
        <v>104</v>
      </c>
      <c r="E2221" t="s">
        <v>81</v>
      </c>
      <c r="F2221" t="s">
        <v>53</v>
      </c>
      <c r="G2221" t="s">
        <v>39</v>
      </c>
      <c r="H2221" t="s">
        <v>54</v>
      </c>
      <c r="I2221" t="s">
        <v>64</v>
      </c>
      <c r="J2221" t="s">
        <v>65</v>
      </c>
      <c r="K2221">
        <v>8</v>
      </c>
      <c r="L2221">
        <v>1.1200000000000001</v>
      </c>
      <c r="N2221" s="1"/>
      <c r="O2221" t="s">
        <v>57</v>
      </c>
      <c r="P2221">
        <v>4566.82</v>
      </c>
      <c r="Q2221" t="s">
        <v>58</v>
      </c>
      <c r="R2221" t="s">
        <v>114</v>
      </c>
      <c r="S2221" t="s">
        <v>96</v>
      </c>
      <c r="T2221" t="s">
        <v>75</v>
      </c>
      <c r="U2221" t="s">
        <v>49</v>
      </c>
      <c r="V2221" t="s">
        <v>49</v>
      </c>
      <c r="W2221" t="s">
        <v>57</v>
      </c>
      <c r="X2221">
        <f>YEAR(Table1[[#This Row],[BookingDate]])</f>
        <v>2025</v>
      </c>
      <c r="Y2221" t="str">
        <f>TEXT(Table1[[#This Row],[BookingDate]],"mmm")</f>
        <v>Jun</v>
      </c>
      <c r="Z2221" t="str">
        <f>TEXT(Table1[[#This Row],[BookingDate]],"mmm-yyy")</f>
        <v>Jun-2025</v>
      </c>
      <c r="AA2221" t="str">
        <f>IF(Table1[[#This Row],[ResolutionHours]]="","Pending",IF(Table1[[#This Row],[ResolutionHours]]&lt;=4,"0-4 Hours",IF(Table1[[#This Row],[ResolutionHours]]&lt;=8,"5-8 Hours",IF(Table1[[#This Row],[ResolutionHours]]&lt;=24,"9-24 Hours",IF(Table1[[#This Row],[ResolutionHours]]&lt;=48,"25-48 Hours","48+ Hours")))))</f>
        <v>Pending</v>
      </c>
      <c r="AB2221" t="str">
        <f>IF(Table1[[#This Row],[ResolutionHours]]="","",Table1[[#This Row],[ResolutionHours]]-Table1[[#This Row],[SLATargetHours]])</f>
        <v/>
      </c>
    </row>
    <row r="2222" spans="1:28" x14ac:dyDescent="0.25">
      <c r="A2222" t="s">
        <v>2033</v>
      </c>
      <c r="B2222" t="s">
        <v>1116</v>
      </c>
      <c r="C2222" s="1">
        <v>45831.878460648149</v>
      </c>
      <c r="D2222" t="s">
        <v>36</v>
      </c>
      <c r="E2222" t="s">
        <v>1124</v>
      </c>
      <c r="F2222" t="s">
        <v>38</v>
      </c>
      <c r="G2222" t="s">
        <v>1118</v>
      </c>
      <c r="H2222" t="s">
        <v>63</v>
      </c>
      <c r="I2222" t="s">
        <v>73</v>
      </c>
      <c r="J2222" t="s">
        <v>160</v>
      </c>
      <c r="K2222">
        <v>48</v>
      </c>
      <c r="L2222">
        <v>2.48</v>
      </c>
      <c r="N2222" s="1"/>
      <c r="O2222" t="s">
        <v>57</v>
      </c>
      <c r="P2222">
        <v>4562.92</v>
      </c>
      <c r="Q2222" t="s">
        <v>66</v>
      </c>
      <c r="R2222" t="s">
        <v>59</v>
      </c>
      <c r="S2222" t="s">
        <v>60</v>
      </c>
      <c r="T2222" t="s">
        <v>69</v>
      </c>
      <c r="U2222" t="s">
        <v>49</v>
      </c>
      <c r="V2222" t="s">
        <v>49</v>
      </c>
      <c r="W2222" t="s">
        <v>57</v>
      </c>
      <c r="X2222">
        <f>YEAR(Table1[[#This Row],[BookingDate]])</f>
        <v>2025</v>
      </c>
      <c r="Y2222" t="str">
        <f>TEXT(Table1[[#This Row],[BookingDate]],"mmm")</f>
        <v>Jun</v>
      </c>
      <c r="Z2222" t="str">
        <f>TEXT(Table1[[#This Row],[BookingDate]],"mmm-yyy")</f>
        <v>Jun-2025</v>
      </c>
      <c r="AA2222" t="str">
        <f>IF(Table1[[#This Row],[ResolutionHours]]="","Pending",IF(Table1[[#This Row],[ResolutionHours]]&lt;=4,"0-4 Hours",IF(Table1[[#This Row],[ResolutionHours]]&lt;=8,"5-8 Hours",IF(Table1[[#This Row],[ResolutionHours]]&lt;=24,"9-24 Hours",IF(Table1[[#This Row],[ResolutionHours]]&lt;=48,"25-48 Hours","48+ Hours")))))</f>
        <v>Pending</v>
      </c>
      <c r="AB2222" t="str">
        <f>IF(Table1[[#This Row],[ResolutionHours]]="","",Table1[[#This Row],[ResolutionHours]]-Table1[[#This Row],[SLATargetHours]])</f>
        <v/>
      </c>
    </row>
    <row r="2223" spans="1:28" x14ac:dyDescent="0.25">
      <c r="A2223" t="s">
        <v>1717</v>
      </c>
      <c r="B2223" t="s">
        <v>1116</v>
      </c>
      <c r="C2223" s="1">
        <v>45832.076550925929</v>
      </c>
      <c r="D2223" t="s">
        <v>36</v>
      </c>
      <c r="E2223" t="s">
        <v>1120</v>
      </c>
      <c r="F2223" t="s">
        <v>130</v>
      </c>
      <c r="G2223" t="s">
        <v>1118</v>
      </c>
      <c r="H2223" t="s">
        <v>63</v>
      </c>
      <c r="I2223" t="s">
        <v>64</v>
      </c>
      <c r="J2223" t="s">
        <v>132</v>
      </c>
      <c r="K2223">
        <v>48</v>
      </c>
      <c r="L2223">
        <v>1.48</v>
      </c>
      <c r="N2223" s="1"/>
      <c r="O2223" t="s">
        <v>57</v>
      </c>
      <c r="P2223">
        <v>4558.16</v>
      </c>
      <c r="Q2223" t="s">
        <v>44</v>
      </c>
      <c r="R2223" t="s">
        <v>59</v>
      </c>
      <c r="S2223" t="s">
        <v>68</v>
      </c>
      <c r="T2223" t="s">
        <v>47</v>
      </c>
      <c r="U2223" t="s">
        <v>49</v>
      </c>
      <c r="V2223" t="s">
        <v>49</v>
      </c>
      <c r="W2223" t="s">
        <v>57</v>
      </c>
      <c r="X2223">
        <f>YEAR(Table1[[#This Row],[BookingDate]])</f>
        <v>2025</v>
      </c>
      <c r="Y2223" t="str">
        <f>TEXT(Table1[[#This Row],[BookingDate]],"mmm")</f>
        <v>Jun</v>
      </c>
      <c r="Z2223" t="str">
        <f>TEXT(Table1[[#This Row],[BookingDate]],"mmm-yyy")</f>
        <v>Jun-2025</v>
      </c>
      <c r="AA2223" t="str">
        <f>IF(Table1[[#This Row],[ResolutionHours]]="","Pending",IF(Table1[[#This Row],[ResolutionHours]]&lt;=4,"0-4 Hours",IF(Table1[[#This Row],[ResolutionHours]]&lt;=8,"5-8 Hours",IF(Table1[[#This Row],[ResolutionHours]]&lt;=24,"9-24 Hours",IF(Table1[[#This Row],[ResolutionHours]]&lt;=48,"25-48 Hours","48+ Hours")))))</f>
        <v>Pending</v>
      </c>
      <c r="AB2223" t="str">
        <f>IF(Table1[[#This Row],[ResolutionHours]]="","",Table1[[#This Row],[ResolutionHours]]-Table1[[#This Row],[SLATargetHours]])</f>
        <v/>
      </c>
    </row>
    <row r="2224" spans="1:28" x14ac:dyDescent="0.25">
      <c r="A2224" t="s">
        <v>546</v>
      </c>
      <c r="B2224" t="s">
        <v>35</v>
      </c>
      <c r="C2224" s="1">
        <v>45832.197291666656</v>
      </c>
      <c r="D2224" t="s">
        <v>87</v>
      </c>
      <c r="E2224" t="s">
        <v>71</v>
      </c>
      <c r="F2224" t="s">
        <v>130</v>
      </c>
      <c r="G2224" t="s">
        <v>39</v>
      </c>
      <c r="H2224" t="s">
        <v>40</v>
      </c>
      <c r="I2224" t="s">
        <v>64</v>
      </c>
      <c r="J2224" t="s">
        <v>152</v>
      </c>
      <c r="K2224">
        <v>72</v>
      </c>
      <c r="L2224">
        <v>7.24</v>
      </c>
      <c r="M2224">
        <v>39.79</v>
      </c>
      <c r="N2224" s="1">
        <v>45833.855151840267</v>
      </c>
      <c r="O2224" t="s">
        <v>43</v>
      </c>
      <c r="P2224">
        <v>39.79</v>
      </c>
      <c r="Q2224" t="s">
        <v>66</v>
      </c>
      <c r="R2224" t="s">
        <v>59</v>
      </c>
      <c r="S2224" t="s">
        <v>68</v>
      </c>
      <c r="T2224" t="s">
        <v>93</v>
      </c>
      <c r="U2224" t="s">
        <v>49</v>
      </c>
      <c r="V2224" t="s">
        <v>49</v>
      </c>
      <c r="W2224" t="s">
        <v>43</v>
      </c>
      <c r="X2224">
        <f>YEAR(Table1[[#This Row],[BookingDate]])</f>
        <v>2025</v>
      </c>
      <c r="Y2224" t="str">
        <f>TEXT(Table1[[#This Row],[BookingDate]],"mmm")</f>
        <v>Jun</v>
      </c>
      <c r="Z2224" t="str">
        <f>TEXT(Table1[[#This Row],[BookingDate]],"mmm-yyy")</f>
        <v>Jun-2025</v>
      </c>
      <c r="AA2224" t="str">
        <f>IF(Table1[[#This Row],[ResolutionHours]]="","Pending",IF(Table1[[#This Row],[ResolutionHours]]&lt;=4,"0-4 Hours",IF(Table1[[#This Row],[ResolutionHours]]&lt;=8,"5-8 Hours",IF(Table1[[#This Row],[ResolutionHours]]&lt;=24,"9-24 Hours",IF(Table1[[#This Row],[ResolutionHours]]&lt;=48,"25-48 Hours","48+ Hours")))))</f>
        <v>25-48 Hours</v>
      </c>
      <c r="AB2224">
        <f>IF(Table1[[#This Row],[ResolutionHours]]="","",Table1[[#This Row],[ResolutionHours]]-Table1[[#This Row],[SLATargetHours]])</f>
        <v>-32.21</v>
      </c>
    </row>
    <row r="2225" spans="1:28" x14ac:dyDescent="0.25">
      <c r="A2225" t="s">
        <v>717</v>
      </c>
      <c r="B2225" t="s">
        <v>35</v>
      </c>
      <c r="C2225" s="1">
        <v>45832.240393518521</v>
      </c>
      <c r="D2225" t="s">
        <v>51</v>
      </c>
      <c r="E2225" t="s">
        <v>71</v>
      </c>
      <c r="F2225" t="s">
        <v>95</v>
      </c>
      <c r="G2225" t="s">
        <v>39</v>
      </c>
      <c r="H2225" t="s">
        <v>40</v>
      </c>
      <c r="I2225" t="s">
        <v>64</v>
      </c>
      <c r="J2225" t="s">
        <v>165</v>
      </c>
      <c r="K2225">
        <v>24</v>
      </c>
      <c r="L2225">
        <v>2.4900000000000002</v>
      </c>
      <c r="M2225">
        <v>10.46</v>
      </c>
      <c r="N2225" s="1">
        <v>45832.67633199074</v>
      </c>
      <c r="O2225" t="s">
        <v>43</v>
      </c>
      <c r="P2225">
        <v>10.46</v>
      </c>
      <c r="Q2225" t="s">
        <v>66</v>
      </c>
      <c r="R2225" t="s">
        <v>114</v>
      </c>
      <c r="S2225" t="s">
        <v>79</v>
      </c>
      <c r="T2225" t="s">
        <v>93</v>
      </c>
      <c r="U2225" t="s">
        <v>49</v>
      </c>
      <c r="V2225" t="s">
        <v>49</v>
      </c>
      <c r="W2225" t="s">
        <v>43</v>
      </c>
      <c r="X2225">
        <f>YEAR(Table1[[#This Row],[BookingDate]])</f>
        <v>2025</v>
      </c>
      <c r="Y2225" t="str">
        <f>TEXT(Table1[[#This Row],[BookingDate]],"mmm")</f>
        <v>Jun</v>
      </c>
      <c r="Z2225" t="str">
        <f>TEXT(Table1[[#This Row],[BookingDate]],"mmm-yyy")</f>
        <v>Jun-2025</v>
      </c>
      <c r="AA2225" t="str">
        <f>IF(Table1[[#This Row],[ResolutionHours]]="","Pending",IF(Table1[[#This Row],[ResolutionHours]]&lt;=4,"0-4 Hours",IF(Table1[[#This Row],[ResolutionHours]]&lt;=8,"5-8 Hours",IF(Table1[[#This Row],[ResolutionHours]]&lt;=24,"9-24 Hours",IF(Table1[[#This Row],[ResolutionHours]]&lt;=48,"25-48 Hours","48+ Hours")))))</f>
        <v>9-24 Hours</v>
      </c>
      <c r="AB2225">
        <f>IF(Table1[[#This Row],[ResolutionHours]]="","",Table1[[#This Row],[ResolutionHours]]-Table1[[#This Row],[SLATargetHours]])</f>
        <v>-13.54</v>
      </c>
    </row>
    <row r="2226" spans="1:28" x14ac:dyDescent="0.25">
      <c r="A2226" t="s">
        <v>2413</v>
      </c>
      <c r="B2226" t="s">
        <v>2126</v>
      </c>
      <c r="C2226" s="1">
        <v>45832.691064814811</v>
      </c>
      <c r="D2226" t="s">
        <v>87</v>
      </c>
      <c r="E2226" t="s">
        <v>2142</v>
      </c>
      <c r="F2226" t="s">
        <v>126</v>
      </c>
      <c r="G2226" t="s">
        <v>2128</v>
      </c>
      <c r="H2226" t="s">
        <v>40</v>
      </c>
      <c r="I2226" t="s">
        <v>82</v>
      </c>
      <c r="J2226" t="s">
        <v>78</v>
      </c>
      <c r="K2226">
        <v>72</v>
      </c>
      <c r="L2226">
        <v>3.64</v>
      </c>
      <c r="M2226">
        <v>64.430000000000007</v>
      </c>
      <c r="N2226" s="1">
        <v>45835.375753182867</v>
      </c>
      <c r="O2226" t="s">
        <v>43</v>
      </c>
      <c r="P2226">
        <v>64.430000000000007</v>
      </c>
      <c r="Q2226" t="s">
        <v>44</v>
      </c>
      <c r="R2226" t="s">
        <v>59</v>
      </c>
      <c r="S2226" t="s">
        <v>96</v>
      </c>
      <c r="T2226" t="s">
        <v>61</v>
      </c>
      <c r="U2226" t="s">
        <v>49</v>
      </c>
      <c r="V2226" t="s">
        <v>49</v>
      </c>
      <c r="W2226" t="s">
        <v>43</v>
      </c>
      <c r="X2226">
        <f>YEAR(Table1[[#This Row],[BookingDate]])</f>
        <v>2025</v>
      </c>
      <c r="Y2226" t="str">
        <f>TEXT(Table1[[#This Row],[BookingDate]],"mmm")</f>
        <v>Jun</v>
      </c>
      <c r="Z2226" t="str">
        <f>TEXT(Table1[[#This Row],[BookingDate]],"mmm-yyy")</f>
        <v>Jun-2025</v>
      </c>
      <c r="AA2226" t="str">
        <f>IF(Table1[[#This Row],[ResolutionHours]]="","Pending",IF(Table1[[#This Row],[ResolutionHours]]&lt;=4,"0-4 Hours",IF(Table1[[#This Row],[ResolutionHours]]&lt;=8,"5-8 Hours",IF(Table1[[#This Row],[ResolutionHours]]&lt;=24,"9-24 Hours",IF(Table1[[#This Row],[ResolutionHours]]&lt;=48,"25-48 Hours","48+ Hours")))))</f>
        <v>48+ Hours</v>
      </c>
      <c r="AB2226">
        <f>IF(Table1[[#This Row],[ResolutionHours]]="","",Table1[[#This Row],[ResolutionHours]]-Table1[[#This Row],[SLATargetHours]])</f>
        <v>-7.5699999999999932</v>
      </c>
    </row>
    <row r="2227" spans="1:28" x14ac:dyDescent="0.25">
      <c r="A2227" t="s">
        <v>2969</v>
      </c>
      <c r="B2227" t="s">
        <v>2126</v>
      </c>
      <c r="C2227" s="1">
        <v>45833.152268518519</v>
      </c>
      <c r="D2227" t="s">
        <v>36</v>
      </c>
      <c r="E2227" t="s">
        <v>2153</v>
      </c>
      <c r="F2227" t="s">
        <v>95</v>
      </c>
      <c r="G2227" t="s">
        <v>2128</v>
      </c>
      <c r="H2227" t="s">
        <v>54</v>
      </c>
      <c r="I2227" t="s">
        <v>41</v>
      </c>
      <c r="J2227" t="s">
        <v>99</v>
      </c>
      <c r="K2227">
        <v>48</v>
      </c>
      <c r="L2227">
        <v>4.1399999999999997</v>
      </c>
      <c r="N2227" s="1"/>
      <c r="O2227" t="s">
        <v>57</v>
      </c>
      <c r="P2227">
        <v>4532.3500000000004</v>
      </c>
      <c r="Q2227" t="s">
        <v>44</v>
      </c>
      <c r="R2227" t="s">
        <v>114</v>
      </c>
      <c r="S2227" t="s">
        <v>46</v>
      </c>
      <c r="T2227" t="s">
        <v>47</v>
      </c>
      <c r="U2227" t="s">
        <v>49</v>
      </c>
      <c r="V2227" t="s">
        <v>49</v>
      </c>
      <c r="W2227" t="s">
        <v>57</v>
      </c>
      <c r="X2227">
        <f>YEAR(Table1[[#This Row],[BookingDate]])</f>
        <v>2025</v>
      </c>
      <c r="Y2227" t="str">
        <f>TEXT(Table1[[#This Row],[BookingDate]],"mmm")</f>
        <v>Jun</v>
      </c>
      <c r="Z2227" t="str">
        <f>TEXT(Table1[[#This Row],[BookingDate]],"mmm-yyy")</f>
        <v>Jun-2025</v>
      </c>
      <c r="AA2227" t="str">
        <f>IF(Table1[[#This Row],[ResolutionHours]]="","Pending",IF(Table1[[#This Row],[ResolutionHours]]&lt;=4,"0-4 Hours",IF(Table1[[#This Row],[ResolutionHours]]&lt;=8,"5-8 Hours",IF(Table1[[#This Row],[ResolutionHours]]&lt;=24,"9-24 Hours",IF(Table1[[#This Row],[ResolutionHours]]&lt;=48,"25-48 Hours","48+ Hours")))))</f>
        <v>Pending</v>
      </c>
      <c r="AB2227" t="str">
        <f>IF(Table1[[#This Row],[ResolutionHours]]="","",Table1[[#This Row],[ResolutionHours]]-Table1[[#This Row],[SLATargetHours]])</f>
        <v/>
      </c>
    </row>
    <row r="2228" spans="1:28" x14ac:dyDescent="0.25">
      <c r="A2228" t="s">
        <v>3056</v>
      </c>
      <c r="B2228" t="s">
        <v>2126</v>
      </c>
      <c r="C2228" s="1">
        <v>45833.431701388887</v>
      </c>
      <c r="D2228" t="s">
        <v>36</v>
      </c>
      <c r="E2228" t="s">
        <v>2142</v>
      </c>
      <c r="F2228" t="s">
        <v>130</v>
      </c>
      <c r="G2228" t="s">
        <v>2128</v>
      </c>
      <c r="H2228" t="s">
        <v>40</v>
      </c>
      <c r="I2228" t="s">
        <v>82</v>
      </c>
      <c r="J2228" t="s">
        <v>42</v>
      </c>
      <c r="K2228">
        <v>48</v>
      </c>
      <c r="L2228">
        <v>3.05</v>
      </c>
      <c r="M2228">
        <v>24.87</v>
      </c>
      <c r="N2228" s="1">
        <v>45834.46804078704</v>
      </c>
      <c r="O2228" t="s">
        <v>43</v>
      </c>
      <c r="P2228">
        <v>24.87</v>
      </c>
      <c r="Q2228" t="s">
        <v>66</v>
      </c>
      <c r="R2228" t="s">
        <v>67</v>
      </c>
      <c r="S2228" t="s">
        <v>68</v>
      </c>
      <c r="T2228" t="s">
        <v>85</v>
      </c>
      <c r="U2228" t="s">
        <v>49</v>
      </c>
      <c r="V2228" t="s">
        <v>49</v>
      </c>
      <c r="W2228" t="s">
        <v>43</v>
      </c>
      <c r="X2228">
        <f>YEAR(Table1[[#This Row],[BookingDate]])</f>
        <v>2025</v>
      </c>
      <c r="Y2228" t="str">
        <f>TEXT(Table1[[#This Row],[BookingDate]],"mmm")</f>
        <v>Jun</v>
      </c>
      <c r="Z2228" t="str">
        <f>TEXT(Table1[[#This Row],[BookingDate]],"mmm-yyy")</f>
        <v>Jun-2025</v>
      </c>
      <c r="AA2228" t="str">
        <f>IF(Table1[[#This Row],[ResolutionHours]]="","Pending",IF(Table1[[#This Row],[ResolutionHours]]&lt;=4,"0-4 Hours",IF(Table1[[#This Row],[ResolutionHours]]&lt;=8,"5-8 Hours",IF(Table1[[#This Row],[ResolutionHours]]&lt;=24,"9-24 Hours",IF(Table1[[#This Row],[ResolutionHours]]&lt;=48,"25-48 Hours","48+ Hours")))))</f>
        <v>25-48 Hours</v>
      </c>
      <c r="AB2228">
        <f>IF(Table1[[#This Row],[ResolutionHours]]="","",Table1[[#This Row],[ResolutionHours]]-Table1[[#This Row],[SLATargetHours]])</f>
        <v>-23.13</v>
      </c>
    </row>
    <row r="2229" spans="1:28" x14ac:dyDescent="0.25">
      <c r="A2229" t="s">
        <v>1753</v>
      </c>
      <c r="B2229" t="s">
        <v>1116</v>
      </c>
      <c r="C2229" s="1">
        <v>45833.545405092591</v>
      </c>
      <c r="D2229" t="s">
        <v>36</v>
      </c>
      <c r="E2229" t="s">
        <v>1129</v>
      </c>
      <c r="F2229" t="s">
        <v>72</v>
      </c>
      <c r="G2229" t="s">
        <v>1118</v>
      </c>
      <c r="H2229" t="s">
        <v>40</v>
      </c>
      <c r="I2229" t="s">
        <v>82</v>
      </c>
      <c r="J2229" t="s">
        <v>160</v>
      </c>
      <c r="K2229">
        <v>48</v>
      </c>
      <c r="L2229">
        <v>1.22</v>
      </c>
      <c r="M2229">
        <v>32.14</v>
      </c>
      <c r="N2229" s="1">
        <v>45834.88465699074</v>
      </c>
      <c r="O2229" t="s">
        <v>43</v>
      </c>
      <c r="P2229">
        <v>32.14</v>
      </c>
      <c r="Q2229" t="s">
        <v>66</v>
      </c>
      <c r="R2229" t="s">
        <v>92</v>
      </c>
      <c r="S2229" t="s">
        <v>68</v>
      </c>
      <c r="T2229" t="s">
        <v>97</v>
      </c>
      <c r="U2229" t="s">
        <v>49</v>
      </c>
      <c r="V2229" t="s">
        <v>49</v>
      </c>
      <c r="W2229" t="s">
        <v>43</v>
      </c>
      <c r="X2229">
        <f>YEAR(Table1[[#This Row],[BookingDate]])</f>
        <v>2025</v>
      </c>
      <c r="Y2229" t="str">
        <f>TEXT(Table1[[#This Row],[BookingDate]],"mmm")</f>
        <v>Jun</v>
      </c>
      <c r="Z2229" t="str">
        <f>TEXT(Table1[[#This Row],[BookingDate]],"mmm-yyy")</f>
        <v>Jun-2025</v>
      </c>
      <c r="AA2229" t="str">
        <f>IF(Table1[[#This Row],[ResolutionHours]]="","Pending",IF(Table1[[#This Row],[ResolutionHours]]&lt;=4,"0-4 Hours",IF(Table1[[#This Row],[ResolutionHours]]&lt;=8,"5-8 Hours",IF(Table1[[#This Row],[ResolutionHours]]&lt;=24,"9-24 Hours",IF(Table1[[#This Row],[ResolutionHours]]&lt;=48,"25-48 Hours","48+ Hours")))))</f>
        <v>25-48 Hours</v>
      </c>
      <c r="AB2229">
        <f>IF(Table1[[#This Row],[ResolutionHours]]="","",Table1[[#This Row],[ResolutionHours]]-Table1[[#This Row],[SLATargetHours]])</f>
        <v>-15.86</v>
      </c>
    </row>
    <row r="2230" spans="1:28" x14ac:dyDescent="0.25">
      <c r="A2230" t="s">
        <v>2526</v>
      </c>
      <c r="B2230" t="s">
        <v>2126</v>
      </c>
      <c r="C2230" s="1">
        <v>45834.197708333333</v>
      </c>
      <c r="D2230" t="s">
        <v>87</v>
      </c>
      <c r="E2230" t="s">
        <v>2163</v>
      </c>
      <c r="F2230" t="s">
        <v>130</v>
      </c>
      <c r="G2230" t="s">
        <v>2128</v>
      </c>
      <c r="H2230" t="s">
        <v>63</v>
      </c>
      <c r="I2230" t="s">
        <v>55</v>
      </c>
      <c r="J2230" t="s">
        <v>120</v>
      </c>
      <c r="K2230">
        <v>72</v>
      </c>
      <c r="L2230">
        <v>13.42</v>
      </c>
      <c r="N2230" s="1"/>
      <c r="O2230" t="s">
        <v>57</v>
      </c>
      <c r="P2230">
        <v>4507.26</v>
      </c>
      <c r="Q2230" t="s">
        <v>58</v>
      </c>
      <c r="R2230" t="s">
        <v>67</v>
      </c>
      <c r="S2230" t="s">
        <v>46</v>
      </c>
      <c r="T2230" t="s">
        <v>93</v>
      </c>
      <c r="U2230" t="s">
        <v>49</v>
      </c>
      <c r="V2230" t="s">
        <v>49</v>
      </c>
      <c r="W2230" t="s">
        <v>57</v>
      </c>
      <c r="X2230">
        <f>YEAR(Table1[[#This Row],[BookingDate]])</f>
        <v>2025</v>
      </c>
      <c r="Y2230" t="str">
        <f>TEXT(Table1[[#This Row],[BookingDate]],"mmm")</f>
        <v>Jun</v>
      </c>
      <c r="Z2230" t="str">
        <f>TEXT(Table1[[#This Row],[BookingDate]],"mmm-yyy")</f>
        <v>Jun-2025</v>
      </c>
      <c r="AA2230" t="str">
        <f>IF(Table1[[#This Row],[ResolutionHours]]="","Pending",IF(Table1[[#This Row],[ResolutionHours]]&lt;=4,"0-4 Hours",IF(Table1[[#This Row],[ResolutionHours]]&lt;=8,"5-8 Hours",IF(Table1[[#This Row],[ResolutionHours]]&lt;=24,"9-24 Hours",IF(Table1[[#This Row],[ResolutionHours]]&lt;=48,"25-48 Hours","48+ Hours")))))</f>
        <v>Pending</v>
      </c>
      <c r="AB2230" t="str">
        <f>IF(Table1[[#This Row],[ResolutionHours]]="","",Table1[[#This Row],[ResolutionHours]]-Table1[[#This Row],[SLATargetHours]])</f>
        <v/>
      </c>
    </row>
    <row r="2231" spans="1:28" x14ac:dyDescent="0.25">
      <c r="A2231" t="s">
        <v>1922</v>
      </c>
      <c r="B2231" t="s">
        <v>1116</v>
      </c>
      <c r="C2231" s="1">
        <v>45834.664664351847</v>
      </c>
      <c r="D2231" t="s">
        <v>36</v>
      </c>
      <c r="E2231" t="s">
        <v>1120</v>
      </c>
      <c r="F2231" t="s">
        <v>126</v>
      </c>
      <c r="G2231" t="s">
        <v>1118</v>
      </c>
      <c r="H2231" t="s">
        <v>109</v>
      </c>
      <c r="I2231" t="s">
        <v>64</v>
      </c>
      <c r="J2231" t="s">
        <v>65</v>
      </c>
      <c r="K2231">
        <v>48</v>
      </c>
      <c r="L2231">
        <v>5.21</v>
      </c>
      <c r="M2231">
        <v>37.770000000000003</v>
      </c>
      <c r="N2231" s="1">
        <v>45836.238401898147</v>
      </c>
      <c r="O2231" t="s">
        <v>43</v>
      </c>
      <c r="P2231">
        <v>37.770000000000003</v>
      </c>
      <c r="Q2231" t="s">
        <v>66</v>
      </c>
      <c r="R2231" t="s">
        <v>67</v>
      </c>
      <c r="S2231" t="s">
        <v>96</v>
      </c>
      <c r="T2231" t="s">
        <v>75</v>
      </c>
      <c r="U2231" t="s">
        <v>49</v>
      </c>
      <c r="V2231" t="s">
        <v>49</v>
      </c>
      <c r="W2231" t="s">
        <v>43</v>
      </c>
      <c r="X2231">
        <f>YEAR(Table1[[#This Row],[BookingDate]])</f>
        <v>2025</v>
      </c>
      <c r="Y2231" t="str">
        <f>TEXT(Table1[[#This Row],[BookingDate]],"mmm")</f>
        <v>Jun</v>
      </c>
      <c r="Z2231" t="str">
        <f>TEXT(Table1[[#This Row],[BookingDate]],"mmm-yyy")</f>
        <v>Jun-2025</v>
      </c>
      <c r="AA2231" t="str">
        <f>IF(Table1[[#This Row],[ResolutionHours]]="","Pending",IF(Table1[[#This Row],[ResolutionHours]]&lt;=4,"0-4 Hours",IF(Table1[[#This Row],[ResolutionHours]]&lt;=8,"5-8 Hours",IF(Table1[[#This Row],[ResolutionHours]]&lt;=24,"9-24 Hours",IF(Table1[[#This Row],[ResolutionHours]]&lt;=48,"25-48 Hours","48+ Hours")))))</f>
        <v>25-48 Hours</v>
      </c>
      <c r="AB2231">
        <f>IF(Table1[[#This Row],[ResolutionHours]]="","",Table1[[#This Row],[ResolutionHours]]-Table1[[#This Row],[SLATargetHours]])</f>
        <v>-10.229999999999997</v>
      </c>
    </row>
    <row r="2232" spans="1:28" x14ac:dyDescent="0.25">
      <c r="A2232" t="s">
        <v>2351</v>
      </c>
      <c r="B2232" t="s">
        <v>2126</v>
      </c>
      <c r="C2232" s="1">
        <v>45834.905266203707</v>
      </c>
      <c r="D2232" t="s">
        <v>36</v>
      </c>
      <c r="E2232" t="s">
        <v>2142</v>
      </c>
      <c r="F2232" t="s">
        <v>72</v>
      </c>
      <c r="G2232" t="s">
        <v>2128</v>
      </c>
      <c r="H2232" t="s">
        <v>63</v>
      </c>
      <c r="I2232" t="s">
        <v>46</v>
      </c>
      <c r="J2232" t="s">
        <v>42</v>
      </c>
      <c r="K2232">
        <v>48</v>
      </c>
      <c r="L2232">
        <v>4.82</v>
      </c>
      <c r="N2232" s="1"/>
      <c r="O2232" t="s">
        <v>57</v>
      </c>
      <c r="P2232">
        <v>4490.2700000000004</v>
      </c>
      <c r="Q2232" t="s">
        <v>58</v>
      </c>
      <c r="R2232" t="s">
        <v>59</v>
      </c>
      <c r="S2232" t="s">
        <v>60</v>
      </c>
      <c r="T2232" t="s">
        <v>85</v>
      </c>
      <c r="U2232" t="s">
        <v>49</v>
      </c>
      <c r="V2232" t="s">
        <v>49</v>
      </c>
      <c r="W2232" t="s">
        <v>57</v>
      </c>
      <c r="X2232">
        <f>YEAR(Table1[[#This Row],[BookingDate]])</f>
        <v>2025</v>
      </c>
      <c r="Y2232" t="str">
        <f>TEXT(Table1[[#This Row],[BookingDate]],"mmm")</f>
        <v>Jun</v>
      </c>
      <c r="Z2232" t="str">
        <f>TEXT(Table1[[#This Row],[BookingDate]],"mmm-yyy")</f>
        <v>Jun-2025</v>
      </c>
      <c r="AA2232" t="str">
        <f>IF(Table1[[#This Row],[ResolutionHours]]="","Pending",IF(Table1[[#This Row],[ResolutionHours]]&lt;=4,"0-4 Hours",IF(Table1[[#This Row],[ResolutionHours]]&lt;=8,"5-8 Hours",IF(Table1[[#This Row],[ResolutionHours]]&lt;=24,"9-24 Hours",IF(Table1[[#This Row],[ResolutionHours]]&lt;=48,"25-48 Hours","48+ Hours")))))</f>
        <v>Pending</v>
      </c>
      <c r="AB2232" t="str">
        <f>IF(Table1[[#This Row],[ResolutionHours]]="","",Table1[[#This Row],[ResolutionHours]]-Table1[[#This Row],[SLATargetHours]])</f>
        <v/>
      </c>
    </row>
    <row r="2233" spans="1:28" x14ac:dyDescent="0.25">
      <c r="A2233" t="s">
        <v>1712</v>
      </c>
      <c r="B2233" t="s">
        <v>1116</v>
      </c>
      <c r="C2233" s="1">
        <v>45835.162916666668</v>
      </c>
      <c r="D2233" t="s">
        <v>51</v>
      </c>
      <c r="E2233" t="s">
        <v>1129</v>
      </c>
      <c r="F2233" t="s">
        <v>38</v>
      </c>
      <c r="G2233" t="s">
        <v>1118</v>
      </c>
      <c r="H2233" t="s">
        <v>54</v>
      </c>
      <c r="I2233" t="s">
        <v>64</v>
      </c>
      <c r="J2233" t="s">
        <v>134</v>
      </c>
      <c r="K2233">
        <v>24</v>
      </c>
      <c r="L2233">
        <v>0.9</v>
      </c>
      <c r="N2233" s="1"/>
      <c r="O2233" t="s">
        <v>57</v>
      </c>
      <c r="P2233">
        <v>4484.09</v>
      </c>
      <c r="Q2233" t="s">
        <v>58</v>
      </c>
      <c r="R2233" t="s">
        <v>114</v>
      </c>
      <c r="S2233" t="s">
        <v>68</v>
      </c>
      <c r="T2233" t="s">
        <v>93</v>
      </c>
      <c r="U2233" t="s">
        <v>49</v>
      </c>
      <c r="V2233" t="s">
        <v>49</v>
      </c>
      <c r="W2233" t="s">
        <v>57</v>
      </c>
      <c r="X2233">
        <f>YEAR(Table1[[#This Row],[BookingDate]])</f>
        <v>2025</v>
      </c>
      <c r="Y2233" t="str">
        <f>TEXT(Table1[[#This Row],[BookingDate]],"mmm")</f>
        <v>Jun</v>
      </c>
      <c r="Z2233" t="str">
        <f>TEXT(Table1[[#This Row],[BookingDate]],"mmm-yyy")</f>
        <v>Jun-2025</v>
      </c>
      <c r="AA2233" t="str">
        <f>IF(Table1[[#This Row],[ResolutionHours]]="","Pending",IF(Table1[[#This Row],[ResolutionHours]]&lt;=4,"0-4 Hours",IF(Table1[[#This Row],[ResolutionHours]]&lt;=8,"5-8 Hours",IF(Table1[[#This Row],[ResolutionHours]]&lt;=24,"9-24 Hours",IF(Table1[[#This Row],[ResolutionHours]]&lt;=48,"25-48 Hours","48+ Hours")))))</f>
        <v>Pending</v>
      </c>
      <c r="AB2233" t="str">
        <f>IF(Table1[[#This Row],[ResolutionHours]]="","",Table1[[#This Row],[ResolutionHours]]-Table1[[#This Row],[SLATargetHours]])</f>
        <v/>
      </c>
    </row>
    <row r="2234" spans="1:28" x14ac:dyDescent="0.25">
      <c r="A2234" t="s">
        <v>3047</v>
      </c>
      <c r="B2234" t="s">
        <v>2126</v>
      </c>
      <c r="C2234" s="1">
        <v>45835.377638888887</v>
      </c>
      <c r="D2234" t="s">
        <v>87</v>
      </c>
      <c r="E2234" t="s">
        <v>2136</v>
      </c>
      <c r="F2234" t="s">
        <v>130</v>
      </c>
      <c r="G2234" t="s">
        <v>2128</v>
      </c>
      <c r="H2234" t="s">
        <v>40</v>
      </c>
      <c r="I2234" t="s">
        <v>41</v>
      </c>
      <c r="J2234" t="s">
        <v>132</v>
      </c>
      <c r="K2234">
        <v>72</v>
      </c>
      <c r="L2234">
        <v>8.25</v>
      </c>
      <c r="M2234">
        <v>50.15</v>
      </c>
      <c r="N2234" s="1">
        <v>45837.467014293979</v>
      </c>
      <c r="O2234" t="s">
        <v>43</v>
      </c>
      <c r="P2234">
        <v>50.15</v>
      </c>
      <c r="Q2234" t="s">
        <v>66</v>
      </c>
      <c r="R2234" t="s">
        <v>45</v>
      </c>
      <c r="S2234" t="s">
        <v>46</v>
      </c>
      <c r="T2234" t="s">
        <v>100</v>
      </c>
      <c r="U2234" t="s">
        <v>49</v>
      </c>
      <c r="V2234" t="s">
        <v>49</v>
      </c>
      <c r="W2234" t="s">
        <v>43</v>
      </c>
      <c r="X2234">
        <f>YEAR(Table1[[#This Row],[BookingDate]])</f>
        <v>2025</v>
      </c>
      <c r="Y2234" t="str">
        <f>TEXT(Table1[[#This Row],[BookingDate]],"mmm")</f>
        <v>Jun</v>
      </c>
      <c r="Z2234" t="str">
        <f>TEXT(Table1[[#This Row],[BookingDate]],"mmm-yyy")</f>
        <v>Jun-2025</v>
      </c>
      <c r="AA2234" t="str">
        <f>IF(Table1[[#This Row],[ResolutionHours]]="","Pending",IF(Table1[[#This Row],[ResolutionHours]]&lt;=4,"0-4 Hours",IF(Table1[[#This Row],[ResolutionHours]]&lt;=8,"5-8 Hours",IF(Table1[[#This Row],[ResolutionHours]]&lt;=24,"9-24 Hours",IF(Table1[[#This Row],[ResolutionHours]]&lt;=48,"25-48 Hours","48+ Hours")))))</f>
        <v>48+ Hours</v>
      </c>
      <c r="AB2234">
        <f>IF(Table1[[#This Row],[ResolutionHours]]="","",Table1[[#This Row],[ResolutionHours]]-Table1[[#This Row],[SLATargetHours]])</f>
        <v>-21.85</v>
      </c>
    </row>
    <row r="2235" spans="1:28" x14ac:dyDescent="0.25">
      <c r="A2235" t="s">
        <v>173</v>
      </c>
      <c r="B2235" t="s">
        <v>35</v>
      </c>
      <c r="C2235" s="1">
        <v>45835.407777777778</v>
      </c>
      <c r="D2235" t="s">
        <v>51</v>
      </c>
      <c r="E2235" t="s">
        <v>37</v>
      </c>
      <c r="F2235" t="s">
        <v>72</v>
      </c>
      <c r="G2235" t="s">
        <v>39</v>
      </c>
      <c r="H2235" t="s">
        <v>40</v>
      </c>
      <c r="I2235" t="s">
        <v>82</v>
      </c>
      <c r="J2235" t="s">
        <v>99</v>
      </c>
      <c r="K2235">
        <v>24</v>
      </c>
      <c r="L2235">
        <v>2.04</v>
      </c>
      <c r="M2235">
        <v>22.06</v>
      </c>
      <c r="N2235" s="1">
        <v>45836.326826898148</v>
      </c>
      <c r="O2235" t="s">
        <v>43</v>
      </c>
      <c r="P2235">
        <v>22.06</v>
      </c>
      <c r="Q2235" t="s">
        <v>44</v>
      </c>
      <c r="R2235" t="s">
        <v>114</v>
      </c>
      <c r="S2235" t="s">
        <v>79</v>
      </c>
      <c r="T2235" t="s">
        <v>100</v>
      </c>
      <c r="U2235" t="s">
        <v>49</v>
      </c>
      <c r="V2235" t="s">
        <v>49</v>
      </c>
      <c r="W2235" t="s">
        <v>43</v>
      </c>
      <c r="X2235">
        <f>YEAR(Table1[[#This Row],[BookingDate]])</f>
        <v>2025</v>
      </c>
      <c r="Y2235" t="str">
        <f>TEXT(Table1[[#This Row],[BookingDate]],"mmm")</f>
        <v>Jun</v>
      </c>
      <c r="Z2235" t="str">
        <f>TEXT(Table1[[#This Row],[BookingDate]],"mmm-yyy")</f>
        <v>Jun-2025</v>
      </c>
      <c r="AA2235" t="str">
        <f>IF(Table1[[#This Row],[ResolutionHours]]="","Pending",IF(Table1[[#This Row],[ResolutionHours]]&lt;=4,"0-4 Hours",IF(Table1[[#This Row],[ResolutionHours]]&lt;=8,"5-8 Hours",IF(Table1[[#This Row],[ResolutionHours]]&lt;=24,"9-24 Hours",IF(Table1[[#This Row],[ResolutionHours]]&lt;=48,"25-48 Hours","48+ Hours")))))</f>
        <v>9-24 Hours</v>
      </c>
      <c r="AB2235">
        <f>IF(Table1[[#This Row],[ResolutionHours]]="","",Table1[[#This Row],[ResolutionHours]]-Table1[[#This Row],[SLATargetHours]])</f>
        <v>-1.9400000000000013</v>
      </c>
    </row>
    <row r="2236" spans="1:28" x14ac:dyDescent="0.25">
      <c r="A2236" t="s">
        <v>2480</v>
      </c>
      <c r="B2236" t="s">
        <v>2126</v>
      </c>
      <c r="C2236" s="1">
        <v>45835.40865740741</v>
      </c>
      <c r="D2236" t="s">
        <v>87</v>
      </c>
      <c r="E2236" t="s">
        <v>2153</v>
      </c>
      <c r="F2236" t="s">
        <v>38</v>
      </c>
      <c r="G2236" t="s">
        <v>2128</v>
      </c>
      <c r="H2236" t="s">
        <v>40</v>
      </c>
      <c r="I2236" t="s">
        <v>55</v>
      </c>
      <c r="J2236" t="s">
        <v>113</v>
      </c>
      <c r="K2236">
        <v>72</v>
      </c>
      <c r="L2236">
        <v>4.3</v>
      </c>
      <c r="M2236">
        <v>60.62</v>
      </c>
      <c r="N2236" s="1">
        <v>45837.934476400464</v>
      </c>
      <c r="O2236" t="s">
        <v>43</v>
      </c>
      <c r="P2236">
        <v>60.62</v>
      </c>
      <c r="Q2236" t="s">
        <v>66</v>
      </c>
      <c r="R2236" t="s">
        <v>59</v>
      </c>
      <c r="S2236" t="s">
        <v>46</v>
      </c>
      <c r="T2236" t="s">
        <v>61</v>
      </c>
      <c r="U2236" t="s">
        <v>49</v>
      </c>
      <c r="V2236" t="s">
        <v>48</v>
      </c>
      <c r="W2236" t="s">
        <v>43</v>
      </c>
      <c r="X2236">
        <f>YEAR(Table1[[#This Row],[BookingDate]])</f>
        <v>2025</v>
      </c>
      <c r="Y2236" t="str">
        <f>TEXT(Table1[[#This Row],[BookingDate]],"mmm")</f>
        <v>Jun</v>
      </c>
      <c r="Z2236" t="str">
        <f>TEXT(Table1[[#This Row],[BookingDate]],"mmm-yyy")</f>
        <v>Jun-2025</v>
      </c>
      <c r="AA2236" t="str">
        <f>IF(Table1[[#This Row],[ResolutionHours]]="","Pending",IF(Table1[[#This Row],[ResolutionHours]]&lt;=4,"0-4 Hours",IF(Table1[[#This Row],[ResolutionHours]]&lt;=8,"5-8 Hours",IF(Table1[[#This Row],[ResolutionHours]]&lt;=24,"9-24 Hours",IF(Table1[[#This Row],[ResolutionHours]]&lt;=48,"25-48 Hours","48+ Hours")))))</f>
        <v>48+ Hours</v>
      </c>
      <c r="AB2236">
        <f>IF(Table1[[#This Row],[ResolutionHours]]="","",Table1[[#This Row],[ResolutionHours]]-Table1[[#This Row],[SLATargetHours]])</f>
        <v>-11.380000000000003</v>
      </c>
    </row>
    <row r="2237" spans="1:28" x14ac:dyDescent="0.25">
      <c r="A2237" t="s">
        <v>2543</v>
      </c>
      <c r="B2237" t="s">
        <v>2126</v>
      </c>
      <c r="C2237" s="1">
        <v>45835.607615740737</v>
      </c>
      <c r="D2237" t="s">
        <v>36</v>
      </c>
      <c r="E2237" t="s">
        <v>2163</v>
      </c>
      <c r="F2237" t="s">
        <v>95</v>
      </c>
      <c r="G2237" t="s">
        <v>2128</v>
      </c>
      <c r="H2237" t="s">
        <v>40</v>
      </c>
      <c r="I2237" t="s">
        <v>64</v>
      </c>
      <c r="J2237" t="s">
        <v>132</v>
      </c>
      <c r="K2237">
        <v>48</v>
      </c>
      <c r="L2237">
        <v>0.2</v>
      </c>
      <c r="M2237">
        <v>17.27</v>
      </c>
      <c r="N2237" s="1">
        <v>45836.327150625002</v>
      </c>
      <c r="O2237" t="s">
        <v>43</v>
      </c>
      <c r="P2237">
        <v>17.27</v>
      </c>
      <c r="Q2237" t="s">
        <v>44</v>
      </c>
      <c r="R2237" t="s">
        <v>114</v>
      </c>
      <c r="S2237" t="s">
        <v>60</v>
      </c>
      <c r="T2237" t="s">
        <v>69</v>
      </c>
      <c r="U2237" t="s">
        <v>49</v>
      </c>
      <c r="V2237" t="s">
        <v>49</v>
      </c>
      <c r="W2237" t="s">
        <v>43</v>
      </c>
      <c r="X2237">
        <f>YEAR(Table1[[#This Row],[BookingDate]])</f>
        <v>2025</v>
      </c>
      <c r="Y2237" t="str">
        <f>TEXT(Table1[[#This Row],[BookingDate]],"mmm")</f>
        <v>Jun</v>
      </c>
      <c r="Z2237" t="str">
        <f>TEXT(Table1[[#This Row],[BookingDate]],"mmm-yyy")</f>
        <v>Jun-2025</v>
      </c>
      <c r="AA2237" t="str">
        <f>IF(Table1[[#This Row],[ResolutionHours]]="","Pending",IF(Table1[[#This Row],[ResolutionHours]]&lt;=4,"0-4 Hours",IF(Table1[[#This Row],[ResolutionHours]]&lt;=8,"5-8 Hours",IF(Table1[[#This Row],[ResolutionHours]]&lt;=24,"9-24 Hours",IF(Table1[[#This Row],[ResolutionHours]]&lt;=48,"25-48 Hours","48+ Hours")))))</f>
        <v>9-24 Hours</v>
      </c>
      <c r="AB2237">
        <f>IF(Table1[[#This Row],[ResolutionHours]]="","",Table1[[#This Row],[ResolutionHours]]-Table1[[#This Row],[SLATargetHours]])</f>
        <v>-30.73</v>
      </c>
    </row>
    <row r="2238" spans="1:28" x14ac:dyDescent="0.25">
      <c r="A2238" t="s">
        <v>2551</v>
      </c>
      <c r="B2238" t="s">
        <v>2126</v>
      </c>
      <c r="C2238" s="1">
        <v>45835.647291666668</v>
      </c>
      <c r="D2238" t="s">
        <v>87</v>
      </c>
      <c r="E2238" t="s">
        <v>2142</v>
      </c>
      <c r="F2238" t="s">
        <v>38</v>
      </c>
      <c r="G2238" t="s">
        <v>2128</v>
      </c>
      <c r="H2238" t="s">
        <v>136</v>
      </c>
      <c r="I2238" t="s">
        <v>55</v>
      </c>
      <c r="J2238" t="s">
        <v>65</v>
      </c>
      <c r="K2238">
        <v>72</v>
      </c>
      <c r="L2238">
        <v>11.83</v>
      </c>
      <c r="N2238" s="1"/>
      <c r="O2238" t="s">
        <v>57</v>
      </c>
      <c r="P2238">
        <v>4472.47</v>
      </c>
      <c r="Q2238" t="s">
        <v>58</v>
      </c>
      <c r="R2238" t="s">
        <v>67</v>
      </c>
      <c r="S2238" t="s">
        <v>96</v>
      </c>
      <c r="T2238" t="s">
        <v>85</v>
      </c>
      <c r="U2238" t="s">
        <v>49</v>
      </c>
      <c r="V2238" t="s">
        <v>49</v>
      </c>
      <c r="W2238" t="s">
        <v>57</v>
      </c>
      <c r="X2238">
        <f>YEAR(Table1[[#This Row],[BookingDate]])</f>
        <v>2025</v>
      </c>
      <c r="Y2238" t="str">
        <f>TEXT(Table1[[#This Row],[BookingDate]],"mmm")</f>
        <v>Jun</v>
      </c>
      <c r="Z2238" t="str">
        <f>TEXT(Table1[[#This Row],[BookingDate]],"mmm-yyy")</f>
        <v>Jun-2025</v>
      </c>
      <c r="AA2238" t="str">
        <f>IF(Table1[[#This Row],[ResolutionHours]]="","Pending",IF(Table1[[#This Row],[ResolutionHours]]&lt;=4,"0-4 Hours",IF(Table1[[#This Row],[ResolutionHours]]&lt;=8,"5-8 Hours",IF(Table1[[#This Row],[ResolutionHours]]&lt;=24,"9-24 Hours",IF(Table1[[#This Row],[ResolutionHours]]&lt;=48,"25-48 Hours","48+ Hours")))))</f>
        <v>Pending</v>
      </c>
      <c r="AB2238" t="str">
        <f>IF(Table1[[#This Row],[ResolutionHours]]="","",Table1[[#This Row],[ResolutionHours]]-Table1[[#This Row],[SLATargetHours]])</f>
        <v/>
      </c>
    </row>
    <row r="2239" spans="1:28" x14ac:dyDescent="0.25">
      <c r="A2239" t="s">
        <v>3134</v>
      </c>
      <c r="B2239" t="s">
        <v>2126</v>
      </c>
      <c r="C2239" s="1">
        <v>45835.71947916667</v>
      </c>
      <c r="D2239" t="s">
        <v>36</v>
      </c>
      <c r="E2239" t="s">
        <v>2136</v>
      </c>
      <c r="F2239" t="s">
        <v>38</v>
      </c>
      <c r="G2239" t="s">
        <v>2128</v>
      </c>
      <c r="H2239" t="s">
        <v>54</v>
      </c>
      <c r="I2239" t="s">
        <v>73</v>
      </c>
      <c r="J2239" t="s">
        <v>132</v>
      </c>
      <c r="K2239">
        <v>48</v>
      </c>
      <c r="L2239">
        <v>5.98</v>
      </c>
      <c r="N2239" s="1"/>
      <c r="O2239" t="s">
        <v>57</v>
      </c>
      <c r="P2239">
        <v>4470.7299999999996</v>
      </c>
      <c r="Q2239" t="s">
        <v>66</v>
      </c>
      <c r="R2239" t="s">
        <v>114</v>
      </c>
      <c r="S2239" t="s">
        <v>60</v>
      </c>
      <c r="T2239" t="s">
        <v>47</v>
      </c>
      <c r="U2239" t="s">
        <v>49</v>
      </c>
      <c r="V2239" t="s">
        <v>49</v>
      </c>
      <c r="W2239" t="s">
        <v>57</v>
      </c>
      <c r="X2239">
        <f>YEAR(Table1[[#This Row],[BookingDate]])</f>
        <v>2025</v>
      </c>
      <c r="Y2239" t="str">
        <f>TEXT(Table1[[#This Row],[BookingDate]],"mmm")</f>
        <v>Jun</v>
      </c>
      <c r="Z2239" t="str">
        <f>TEXT(Table1[[#This Row],[BookingDate]],"mmm-yyy")</f>
        <v>Jun-2025</v>
      </c>
      <c r="AA2239" t="str">
        <f>IF(Table1[[#This Row],[ResolutionHours]]="","Pending",IF(Table1[[#This Row],[ResolutionHours]]&lt;=4,"0-4 Hours",IF(Table1[[#This Row],[ResolutionHours]]&lt;=8,"5-8 Hours",IF(Table1[[#This Row],[ResolutionHours]]&lt;=24,"9-24 Hours",IF(Table1[[#This Row],[ResolutionHours]]&lt;=48,"25-48 Hours","48+ Hours")))))</f>
        <v>Pending</v>
      </c>
      <c r="AB2239" t="str">
        <f>IF(Table1[[#This Row],[ResolutionHours]]="","",Table1[[#This Row],[ResolutionHours]]-Table1[[#This Row],[SLATargetHours]])</f>
        <v/>
      </c>
    </row>
    <row r="2240" spans="1:28" x14ac:dyDescent="0.25">
      <c r="A2240" t="s">
        <v>2280</v>
      </c>
      <c r="B2240" t="s">
        <v>2126</v>
      </c>
      <c r="C2240" s="1">
        <v>45835.892916666657</v>
      </c>
      <c r="D2240" t="s">
        <v>36</v>
      </c>
      <c r="E2240" t="s">
        <v>2138</v>
      </c>
      <c r="F2240" t="s">
        <v>72</v>
      </c>
      <c r="G2240" t="s">
        <v>2128</v>
      </c>
      <c r="H2240" t="s">
        <v>136</v>
      </c>
      <c r="I2240" t="s">
        <v>46</v>
      </c>
      <c r="J2240" t="s">
        <v>83</v>
      </c>
      <c r="K2240">
        <v>48</v>
      </c>
      <c r="L2240">
        <v>2.42</v>
      </c>
      <c r="N2240" s="1"/>
      <c r="O2240" t="s">
        <v>57</v>
      </c>
      <c r="P2240">
        <v>4466.57</v>
      </c>
      <c r="Q2240" t="s">
        <v>66</v>
      </c>
      <c r="R2240" t="s">
        <v>67</v>
      </c>
      <c r="S2240" t="s">
        <v>60</v>
      </c>
      <c r="T2240" t="s">
        <v>93</v>
      </c>
      <c r="U2240" t="s">
        <v>49</v>
      </c>
      <c r="V2240" t="s">
        <v>49</v>
      </c>
      <c r="W2240" t="s">
        <v>57</v>
      </c>
      <c r="X2240">
        <f>YEAR(Table1[[#This Row],[BookingDate]])</f>
        <v>2025</v>
      </c>
      <c r="Y2240" t="str">
        <f>TEXT(Table1[[#This Row],[BookingDate]],"mmm")</f>
        <v>Jun</v>
      </c>
      <c r="Z2240" t="str">
        <f>TEXT(Table1[[#This Row],[BookingDate]],"mmm-yyy")</f>
        <v>Jun-2025</v>
      </c>
      <c r="AA2240" t="str">
        <f>IF(Table1[[#This Row],[ResolutionHours]]="","Pending",IF(Table1[[#This Row],[ResolutionHours]]&lt;=4,"0-4 Hours",IF(Table1[[#This Row],[ResolutionHours]]&lt;=8,"5-8 Hours",IF(Table1[[#This Row],[ResolutionHours]]&lt;=24,"9-24 Hours",IF(Table1[[#This Row],[ResolutionHours]]&lt;=48,"25-48 Hours","48+ Hours")))))</f>
        <v>Pending</v>
      </c>
      <c r="AB2240" t="str">
        <f>IF(Table1[[#This Row],[ResolutionHours]]="","",Table1[[#This Row],[ResolutionHours]]-Table1[[#This Row],[SLATargetHours]])</f>
        <v/>
      </c>
    </row>
    <row r="2241" spans="1:28" x14ac:dyDescent="0.25">
      <c r="A2241" t="s">
        <v>1428</v>
      </c>
      <c r="B2241" t="s">
        <v>1116</v>
      </c>
      <c r="C2241" s="1">
        <v>45836.339548611111</v>
      </c>
      <c r="D2241" t="s">
        <v>36</v>
      </c>
      <c r="E2241" t="s">
        <v>1117</v>
      </c>
      <c r="F2241" t="s">
        <v>72</v>
      </c>
      <c r="G2241" t="s">
        <v>1118</v>
      </c>
      <c r="H2241" t="s">
        <v>109</v>
      </c>
      <c r="I2241" t="s">
        <v>55</v>
      </c>
      <c r="J2241" t="s">
        <v>99</v>
      </c>
      <c r="K2241">
        <v>48</v>
      </c>
      <c r="L2241">
        <v>2.56</v>
      </c>
      <c r="M2241">
        <v>29.2</v>
      </c>
      <c r="N2241" s="1">
        <v>45837.556358946757</v>
      </c>
      <c r="O2241" t="s">
        <v>43</v>
      </c>
      <c r="P2241">
        <v>29.2</v>
      </c>
      <c r="Q2241" t="s">
        <v>58</v>
      </c>
      <c r="R2241" t="s">
        <v>92</v>
      </c>
      <c r="S2241" t="s">
        <v>46</v>
      </c>
      <c r="T2241" t="s">
        <v>121</v>
      </c>
      <c r="U2241" t="s">
        <v>49</v>
      </c>
      <c r="V2241" t="s">
        <v>49</v>
      </c>
      <c r="W2241" t="s">
        <v>43</v>
      </c>
      <c r="X2241">
        <f>YEAR(Table1[[#This Row],[BookingDate]])</f>
        <v>2025</v>
      </c>
      <c r="Y2241" t="str">
        <f>TEXT(Table1[[#This Row],[BookingDate]],"mmm")</f>
        <v>Jun</v>
      </c>
      <c r="Z2241" t="str">
        <f>TEXT(Table1[[#This Row],[BookingDate]],"mmm-yyy")</f>
        <v>Jun-2025</v>
      </c>
      <c r="AA2241" t="str">
        <f>IF(Table1[[#This Row],[ResolutionHours]]="","Pending",IF(Table1[[#This Row],[ResolutionHours]]&lt;=4,"0-4 Hours",IF(Table1[[#This Row],[ResolutionHours]]&lt;=8,"5-8 Hours",IF(Table1[[#This Row],[ResolutionHours]]&lt;=24,"9-24 Hours",IF(Table1[[#This Row],[ResolutionHours]]&lt;=48,"25-48 Hours","48+ Hours")))))</f>
        <v>25-48 Hours</v>
      </c>
      <c r="AB2241">
        <f>IF(Table1[[#This Row],[ResolutionHours]]="","",Table1[[#This Row],[ResolutionHours]]-Table1[[#This Row],[SLATargetHours]])</f>
        <v>-18.8</v>
      </c>
    </row>
    <row r="2242" spans="1:28" x14ac:dyDescent="0.25">
      <c r="A2242" t="s">
        <v>176</v>
      </c>
      <c r="B2242" t="s">
        <v>35</v>
      </c>
      <c r="C2242" s="1">
        <v>45836.421122685177</v>
      </c>
      <c r="D2242" t="s">
        <v>87</v>
      </c>
      <c r="E2242" t="s">
        <v>81</v>
      </c>
      <c r="F2242" t="s">
        <v>126</v>
      </c>
      <c r="G2242" t="s">
        <v>39</v>
      </c>
      <c r="H2242" t="s">
        <v>136</v>
      </c>
      <c r="I2242" t="s">
        <v>46</v>
      </c>
      <c r="J2242" t="s">
        <v>91</v>
      </c>
      <c r="K2242">
        <v>72</v>
      </c>
      <c r="L2242">
        <v>16.850000000000001</v>
      </c>
      <c r="N2242" s="1"/>
      <c r="O2242" t="s">
        <v>57</v>
      </c>
      <c r="P2242">
        <v>4453.8900000000003</v>
      </c>
      <c r="Q2242" t="s">
        <v>58</v>
      </c>
      <c r="R2242" t="s">
        <v>45</v>
      </c>
      <c r="S2242" t="s">
        <v>79</v>
      </c>
      <c r="T2242" t="s">
        <v>47</v>
      </c>
      <c r="U2242" t="s">
        <v>49</v>
      </c>
      <c r="V2242" t="s">
        <v>49</v>
      </c>
      <c r="W2242" t="s">
        <v>57</v>
      </c>
      <c r="X2242">
        <f>YEAR(Table1[[#This Row],[BookingDate]])</f>
        <v>2025</v>
      </c>
      <c r="Y2242" t="str">
        <f>TEXT(Table1[[#This Row],[BookingDate]],"mmm")</f>
        <v>Jun</v>
      </c>
      <c r="Z2242" t="str">
        <f>TEXT(Table1[[#This Row],[BookingDate]],"mmm-yyy")</f>
        <v>Jun-2025</v>
      </c>
      <c r="AA2242" t="str">
        <f>IF(Table1[[#This Row],[ResolutionHours]]="","Pending",IF(Table1[[#This Row],[ResolutionHours]]&lt;=4,"0-4 Hours",IF(Table1[[#This Row],[ResolutionHours]]&lt;=8,"5-8 Hours",IF(Table1[[#This Row],[ResolutionHours]]&lt;=24,"9-24 Hours",IF(Table1[[#This Row],[ResolutionHours]]&lt;=48,"25-48 Hours","48+ Hours")))))</f>
        <v>Pending</v>
      </c>
      <c r="AB2242" t="str">
        <f>IF(Table1[[#This Row],[ResolutionHours]]="","",Table1[[#This Row],[ResolutionHours]]-Table1[[#This Row],[SLATargetHours]])</f>
        <v/>
      </c>
    </row>
    <row r="2243" spans="1:28" x14ac:dyDescent="0.25">
      <c r="A2243" t="s">
        <v>992</v>
      </c>
      <c r="B2243" t="s">
        <v>35</v>
      </c>
      <c r="C2243" s="1">
        <v>45836.732511574082</v>
      </c>
      <c r="D2243" t="s">
        <v>51</v>
      </c>
      <c r="E2243" t="s">
        <v>81</v>
      </c>
      <c r="F2243" t="s">
        <v>90</v>
      </c>
      <c r="G2243" t="s">
        <v>39</v>
      </c>
      <c r="H2243" t="s">
        <v>63</v>
      </c>
      <c r="I2243" t="s">
        <v>73</v>
      </c>
      <c r="J2243" t="s">
        <v>157</v>
      </c>
      <c r="K2243">
        <v>24</v>
      </c>
      <c r="L2243">
        <v>5.41</v>
      </c>
      <c r="N2243" s="1"/>
      <c r="O2243" t="s">
        <v>57</v>
      </c>
      <c r="P2243">
        <v>4446.42</v>
      </c>
      <c r="Q2243" t="s">
        <v>44</v>
      </c>
      <c r="R2243" t="s">
        <v>59</v>
      </c>
      <c r="S2243" t="s">
        <v>68</v>
      </c>
      <c r="T2243" t="s">
        <v>97</v>
      </c>
      <c r="U2243" t="s">
        <v>49</v>
      </c>
      <c r="V2243" t="s">
        <v>49</v>
      </c>
      <c r="W2243" t="s">
        <v>57</v>
      </c>
      <c r="X2243">
        <f>YEAR(Table1[[#This Row],[BookingDate]])</f>
        <v>2025</v>
      </c>
      <c r="Y2243" t="str">
        <f>TEXT(Table1[[#This Row],[BookingDate]],"mmm")</f>
        <v>Jun</v>
      </c>
      <c r="Z2243" t="str">
        <f>TEXT(Table1[[#This Row],[BookingDate]],"mmm-yyy")</f>
        <v>Jun-2025</v>
      </c>
      <c r="AA2243" t="str">
        <f>IF(Table1[[#This Row],[ResolutionHours]]="","Pending",IF(Table1[[#This Row],[ResolutionHours]]&lt;=4,"0-4 Hours",IF(Table1[[#This Row],[ResolutionHours]]&lt;=8,"5-8 Hours",IF(Table1[[#This Row],[ResolutionHours]]&lt;=24,"9-24 Hours",IF(Table1[[#This Row],[ResolutionHours]]&lt;=48,"25-48 Hours","48+ Hours")))))</f>
        <v>Pending</v>
      </c>
      <c r="AB2243" t="str">
        <f>IF(Table1[[#This Row],[ResolutionHours]]="","",Table1[[#This Row],[ResolutionHours]]-Table1[[#This Row],[SLATargetHours]])</f>
        <v/>
      </c>
    </row>
    <row r="2244" spans="1:28" x14ac:dyDescent="0.25">
      <c r="A2244" t="s">
        <v>2187</v>
      </c>
      <c r="B2244" t="s">
        <v>2126</v>
      </c>
      <c r="C2244" s="1">
        <v>45836.909351851849</v>
      </c>
      <c r="D2244" t="s">
        <v>87</v>
      </c>
      <c r="E2244" t="s">
        <v>2153</v>
      </c>
      <c r="F2244" t="s">
        <v>72</v>
      </c>
      <c r="G2244" t="s">
        <v>2128</v>
      </c>
      <c r="H2244" t="s">
        <v>109</v>
      </c>
      <c r="I2244" t="s">
        <v>46</v>
      </c>
      <c r="J2244" t="s">
        <v>106</v>
      </c>
      <c r="K2244">
        <v>72</v>
      </c>
      <c r="L2244">
        <v>16.02</v>
      </c>
      <c r="M2244">
        <v>46.9</v>
      </c>
      <c r="N2244" s="1">
        <v>45838.863333333327</v>
      </c>
      <c r="O2244" t="s">
        <v>43</v>
      </c>
      <c r="P2244">
        <v>46.9</v>
      </c>
      <c r="Q2244" t="s">
        <v>66</v>
      </c>
      <c r="R2244" t="s">
        <v>59</v>
      </c>
      <c r="S2244" t="s">
        <v>79</v>
      </c>
      <c r="T2244" t="s">
        <v>61</v>
      </c>
      <c r="U2244" t="s">
        <v>49</v>
      </c>
      <c r="V2244" t="s">
        <v>49</v>
      </c>
      <c r="W2244" t="s">
        <v>43</v>
      </c>
      <c r="X2244">
        <f>YEAR(Table1[[#This Row],[BookingDate]])</f>
        <v>2025</v>
      </c>
      <c r="Y2244" t="str">
        <f>TEXT(Table1[[#This Row],[BookingDate]],"mmm")</f>
        <v>Jun</v>
      </c>
      <c r="Z2244" t="str">
        <f>TEXT(Table1[[#This Row],[BookingDate]],"mmm-yyy")</f>
        <v>Jun-2025</v>
      </c>
      <c r="AA2244" t="str">
        <f>IF(Table1[[#This Row],[ResolutionHours]]="","Pending",IF(Table1[[#This Row],[ResolutionHours]]&lt;=4,"0-4 Hours",IF(Table1[[#This Row],[ResolutionHours]]&lt;=8,"5-8 Hours",IF(Table1[[#This Row],[ResolutionHours]]&lt;=24,"9-24 Hours",IF(Table1[[#This Row],[ResolutionHours]]&lt;=48,"25-48 Hours","48+ Hours")))))</f>
        <v>25-48 Hours</v>
      </c>
      <c r="AB2244">
        <f>IF(Table1[[#This Row],[ResolutionHours]]="","",Table1[[#This Row],[ResolutionHours]]-Table1[[#This Row],[SLATargetHours]])</f>
        <v>-25.1</v>
      </c>
    </row>
    <row r="2245" spans="1:28" x14ac:dyDescent="0.25">
      <c r="A2245" t="s">
        <v>2783</v>
      </c>
      <c r="B2245" t="s">
        <v>2126</v>
      </c>
      <c r="C2245" s="1">
        <v>45836.9531712963</v>
      </c>
      <c r="D2245" t="s">
        <v>51</v>
      </c>
      <c r="E2245" t="s">
        <v>2163</v>
      </c>
      <c r="F2245" t="s">
        <v>126</v>
      </c>
      <c r="G2245" t="s">
        <v>2128</v>
      </c>
      <c r="H2245" t="s">
        <v>109</v>
      </c>
      <c r="I2245" t="s">
        <v>55</v>
      </c>
      <c r="J2245" t="s">
        <v>65</v>
      </c>
      <c r="K2245">
        <v>24</v>
      </c>
      <c r="L2245">
        <v>1.03</v>
      </c>
      <c r="M2245">
        <v>6.3</v>
      </c>
      <c r="N2245" s="1">
        <v>45837.215535613417</v>
      </c>
      <c r="O2245" t="s">
        <v>43</v>
      </c>
      <c r="P2245">
        <v>6.3</v>
      </c>
      <c r="Q2245" t="s">
        <v>66</v>
      </c>
      <c r="R2245" t="s">
        <v>92</v>
      </c>
      <c r="S2245" t="s">
        <v>79</v>
      </c>
      <c r="T2245" t="s">
        <v>100</v>
      </c>
      <c r="U2245" t="s">
        <v>49</v>
      </c>
      <c r="V2245" t="s">
        <v>49</v>
      </c>
      <c r="W2245" t="s">
        <v>43</v>
      </c>
      <c r="X2245">
        <f>YEAR(Table1[[#This Row],[BookingDate]])</f>
        <v>2025</v>
      </c>
      <c r="Y2245" t="str">
        <f>TEXT(Table1[[#This Row],[BookingDate]],"mmm")</f>
        <v>Jun</v>
      </c>
      <c r="Z2245" t="str">
        <f>TEXT(Table1[[#This Row],[BookingDate]],"mmm-yyy")</f>
        <v>Jun-2025</v>
      </c>
      <c r="AA2245" t="str">
        <f>IF(Table1[[#This Row],[ResolutionHours]]="","Pending",IF(Table1[[#This Row],[ResolutionHours]]&lt;=4,"0-4 Hours",IF(Table1[[#This Row],[ResolutionHours]]&lt;=8,"5-8 Hours",IF(Table1[[#This Row],[ResolutionHours]]&lt;=24,"9-24 Hours",IF(Table1[[#This Row],[ResolutionHours]]&lt;=48,"25-48 Hours","48+ Hours")))))</f>
        <v>5-8 Hours</v>
      </c>
      <c r="AB2245">
        <f>IF(Table1[[#This Row],[ResolutionHours]]="","",Table1[[#This Row],[ResolutionHours]]-Table1[[#This Row],[SLATargetHours]])</f>
        <v>-17.7</v>
      </c>
    </row>
    <row r="2246" spans="1:28" x14ac:dyDescent="0.25">
      <c r="A2246" t="s">
        <v>626</v>
      </c>
      <c r="B2246" t="s">
        <v>35</v>
      </c>
      <c r="C2246" s="1">
        <v>45837.336423611108</v>
      </c>
      <c r="D2246" t="s">
        <v>87</v>
      </c>
      <c r="E2246" t="s">
        <v>81</v>
      </c>
      <c r="F2246" t="s">
        <v>130</v>
      </c>
      <c r="G2246" t="s">
        <v>39</v>
      </c>
      <c r="H2246" t="s">
        <v>40</v>
      </c>
      <c r="I2246" t="s">
        <v>82</v>
      </c>
      <c r="J2246" t="s">
        <v>56</v>
      </c>
      <c r="K2246">
        <v>72</v>
      </c>
      <c r="L2246">
        <v>1.85</v>
      </c>
      <c r="M2246">
        <v>8.5299999999999994</v>
      </c>
      <c r="N2246" s="1">
        <v>45837.691676666669</v>
      </c>
      <c r="O2246" t="s">
        <v>43</v>
      </c>
      <c r="P2246">
        <v>8.5299999999999994</v>
      </c>
      <c r="Q2246" t="s">
        <v>58</v>
      </c>
      <c r="R2246" t="s">
        <v>92</v>
      </c>
      <c r="S2246" t="s">
        <v>96</v>
      </c>
      <c r="T2246" t="s">
        <v>97</v>
      </c>
      <c r="U2246" t="s">
        <v>49</v>
      </c>
      <c r="V2246" t="s">
        <v>49</v>
      </c>
      <c r="W2246" t="s">
        <v>43</v>
      </c>
      <c r="X2246">
        <f>YEAR(Table1[[#This Row],[BookingDate]])</f>
        <v>2025</v>
      </c>
      <c r="Y2246" t="str">
        <f>TEXT(Table1[[#This Row],[BookingDate]],"mmm")</f>
        <v>Jun</v>
      </c>
      <c r="Z2246" t="str">
        <f>TEXT(Table1[[#This Row],[BookingDate]],"mmm-yyy")</f>
        <v>Jun-2025</v>
      </c>
      <c r="AA2246" t="str">
        <f>IF(Table1[[#This Row],[ResolutionHours]]="","Pending",IF(Table1[[#This Row],[ResolutionHours]]&lt;=4,"0-4 Hours",IF(Table1[[#This Row],[ResolutionHours]]&lt;=8,"5-8 Hours",IF(Table1[[#This Row],[ResolutionHours]]&lt;=24,"9-24 Hours",IF(Table1[[#This Row],[ResolutionHours]]&lt;=48,"25-48 Hours","48+ Hours")))))</f>
        <v>9-24 Hours</v>
      </c>
      <c r="AB2246">
        <f>IF(Table1[[#This Row],[ResolutionHours]]="","",Table1[[#This Row],[ResolutionHours]]-Table1[[#This Row],[SLATargetHours]])</f>
        <v>-63.47</v>
      </c>
    </row>
    <row r="2247" spans="1:28" x14ac:dyDescent="0.25">
      <c r="A2247" t="s">
        <v>1180</v>
      </c>
      <c r="B2247" t="s">
        <v>1116</v>
      </c>
      <c r="C2247" s="1">
        <v>45837.429629629631</v>
      </c>
      <c r="D2247" t="s">
        <v>104</v>
      </c>
      <c r="E2247" t="s">
        <v>1140</v>
      </c>
      <c r="F2247" t="s">
        <v>72</v>
      </c>
      <c r="G2247" t="s">
        <v>1118</v>
      </c>
      <c r="H2247" t="s">
        <v>40</v>
      </c>
      <c r="I2247" t="s">
        <v>82</v>
      </c>
      <c r="J2247" t="s">
        <v>134</v>
      </c>
      <c r="K2247">
        <v>8</v>
      </c>
      <c r="L2247">
        <v>0.34</v>
      </c>
      <c r="M2247">
        <v>15.37</v>
      </c>
      <c r="N2247" s="1">
        <v>45838.069854340283</v>
      </c>
      <c r="O2247" t="s">
        <v>128</v>
      </c>
      <c r="P2247">
        <v>15.37</v>
      </c>
      <c r="Q2247" t="s">
        <v>58</v>
      </c>
      <c r="R2247" t="s">
        <v>67</v>
      </c>
      <c r="S2247" t="s">
        <v>96</v>
      </c>
      <c r="T2247" t="s">
        <v>69</v>
      </c>
      <c r="U2247" t="s">
        <v>49</v>
      </c>
      <c r="V2247" t="s">
        <v>49</v>
      </c>
      <c r="W2247" t="s">
        <v>128</v>
      </c>
      <c r="X2247">
        <f>YEAR(Table1[[#This Row],[BookingDate]])</f>
        <v>2025</v>
      </c>
      <c r="Y2247" t="str">
        <f>TEXT(Table1[[#This Row],[BookingDate]],"mmm")</f>
        <v>Jun</v>
      </c>
      <c r="Z2247" t="str">
        <f>TEXT(Table1[[#This Row],[BookingDate]],"mmm-yyy")</f>
        <v>Jun-2025</v>
      </c>
      <c r="AA2247" t="str">
        <f>IF(Table1[[#This Row],[ResolutionHours]]="","Pending",IF(Table1[[#This Row],[ResolutionHours]]&lt;=4,"0-4 Hours",IF(Table1[[#This Row],[ResolutionHours]]&lt;=8,"5-8 Hours",IF(Table1[[#This Row],[ResolutionHours]]&lt;=24,"9-24 Hours",IF(Table1[[#This Row],[ResolutionHours]]&lt;=48,"25-48 Hours","48+ Hours")))))</f>
        <v>9-24 Hours</v>
      </c>
      <c r="AB2247">
        <f>IF(Table1[[#This Row],[ResolutionHours]]="","",Table1[[#This Row],[ResolutionHours]]-Table1[[#This Row],[SLATargetHours]])</f>
        <v>7.3699999999999992</v>
      </c>
    </row>
    <row r="2248" spans="1:28" x14ac:dyDescent="0.25">
      <c r="A2248" t="s">
        <v>2439</v>
      </c>
      <c r="B2248" t="s">
        <v>2126</v>
      </c>
      <c r="C2248" s="1">
        <v>45837.52076388889</v>
      </c>
      <c r="D2248" t="s">
        <v>87</v>
      </c>
      <c r="E2248" t="s">
        <v>2136</v>
      </c>
      <c r="F2248" t="s">
        <v>90</v>
      </c>
      <c r="G2248" t="s">
        <v>2128</v>
      </c>
      <c r="H2248" t="s">
        <v>40</v>
      </c>
      <c r="I2248" t="s">
        <v>64</v>
      </c>
      <c r="J2248" t="s">
        <v>83</v>
      </c>
      <c r="K2248">
        <v>72</v>
      </c>
      <c r="L2248">
        <v>10.49</v>
      </c>
      <c r="M2248">
        <v>137.74</v>
      </c>
      <c r="N2248" s="1">
        <v>45843.259956006943</v>
      </c>
      <c r="O2248" t="s">
        <v>128</v>
      </c>
      <c r="P2248">
        <v>137.74</v>
      </c>
      <c r="Q2248" t="s">
        <v>58</v>
      </c>
      <c r="R2248" t="s">
        <v>92</v>
      </c>
      <c r="S2248" t="s">
        <v>68</v>
      </c>
      <c r="T2248" t="s">
        <v>93</v>
      </c>
      <c r="U2248" t="s">
        <v>49</v>
      </c>
      <c r="V2248" t="s">
        <v>49</v>
      </c>
      <c r="W2248" t="s">
        <v>128</v>
      </c>
      <c r="X2248">
        <f>YEAR(Table1[[#This Row],[BookingDate]])</f>
        <v>2025</v>
      </c>
      <c r="Y2248" t="str">
        <f>TEXT(Table1[[#This Row],[BookingDate]],"mmm")</f>
        <v>Jun</v>
      </c>
      <c r="Z2248" t="str">
        <f>TEXT(Table1[[#This Row],[BookingDate]],"mmm-yyy")</f>
        <v>Jun-2025</v>
      </c>
      <c r="AA2248" t="str">
        <f>IF(Table1[[#This Row],[ResolutionHours]]="","Pending",IF(Table1[[#This Row],[ResolutionHours]]&lt;=4,"0-4 Hours",IF(Table1[[#This Row],[ResolutionHours]]&lt;=8,"5-8 Hours",IF(Table1[[#This Row],[ResolutionHours]]&lt;=24,"9-24 Hours",IF(Table1[[#This Row],[ResolutionHours]]&lt;=48,"25-48 Hours","48+ Hours")))))</f>
        <v>48+ Hours</v>
      </c>
      <c r="AB2248">
        <f>IF(Table1[[#This Row],[ResolutionHours]]="","",Table1[[#This Row],[ResolutionHours]]-Table1[[#This Row],[SLATargetHours]])</f>
        <v>65.740000000000009</v>
      </c>
    </row>
    <row r="2249" spans="1:28" x14ac:dyDescent="0.25">
      <c r="A2249" t="s">
        <v>1433</v>
      </c>
      <c r="B2249" t="s">
        <v>1116</v>
      </c>
      <c r="C2249" s="1">
        <v>45837.629537037043</v>
      </c>
      <c r="D2249" t="s">
        <v>51</v>
      </c>
      <c r="E2249" t="s">
        <v>1129</v>
      </c>
      <c r="F2249" t="s">
        <v>72</v>
      </c>
      <c r="G2249" t="s">
        <v>1118</v>
      </c>
      <c r="H2249" t="s">
        <v>40</v>
      </c>
      <c r="I2249" t="s">
        <v>64</v>
      </c>
      <c r="J2249" t="s">
        <v>99</v>
      </c>
      <c r="K2249">
        <v>24</v>
      </c>
      <c r="L2249">
        <v>0.65</v>
      </c>
      <c r="M2249">
        <v>55.57</v>
      </c>
      <c r="N2249" s="1">
        <v>45839.945028634262</v>
      </c>
      <c r="O2249" t="s">
        <v>128</v>
      </c>
      <c r="P2249">
        <v>55.57</v>
      </c>
      <c r="Q2249" t="s">
        <v>44</v>
      </c>
      <c r="R2249" t="s">
        <v>67</v>
      </c>
      <c r="S2249" t="s">
        <v>79</v>
      </c>
      <c r="T2249" t="s">
        <v>85</v>
      </c>
      <c r="U2249" t="s">
        <v>48</v>
      </c>
      <c r="V2249" t="s">
        <v>49</v>
      </c>
      <c r="W2249" t="s">
        <v>128</v>
      </c>
      <c r="X2249">
        <f>YEAR(Table1[[#This Row],[BookingDate]])</f>
        <v>2025</v>
      </c>
      <c r="Y2249" t="str">
        <f>TEXT(Table1[[#This Row],[BookingDate]],"mmm")</f>
        <v>Jun</v>
      </c>
      <c r="Z2249" t="str">
        <f>TEXT(Table1[[#This Row],[BookingDate]],"mmm-yyy")</f>
        <v>Jun-2025</v>
      </c>
      <c r="AA2249" t="str">
        <f>IF(Table1[[#This Row],[ResolutionHours]]="","Pending",IF(Table1[[#This Row],[ResolutionHours]]&lt;=4,"0-4 Hours",IF(Table1[[#This Row],[ResolutionHours]]&lt;=8,"5-8 Hours",IF(Table1[[#This Row],[ResolutionHours]]&lt;=24,"9-24 Hours",IF(Table1[[#This Row],[ResolutionHours]]&lt;=48,"25-48 Hours","48+ Hours")))))</f>
        <v>48+ Hours</v>
      </c>
      <c r="AB2249">
        <f>IF(Table1[[#This Row],[ResolutionHours]]="","",Table1[[#This Row],[ResolutionHours]]-Table1[[#This Row],[SLATargetHours]])</f>
        <v>31.57</v>
      </c>
    </row>
    <row r="2250" spans="1:28" x14ac:dyDescent="0.25">
      <c r="A2250" t="s">
        <v>505</v>
      </c>
      <c r="B2250" t="s">
        <v>35</v>
      </c>
      <c r="C2250" s="1">
        <v>45837.866527777784</v>
      </c>
      <c r="D2250" t="s">
        <v>51</v>
      </c>
      <c r="E2250" t="s">
        <v>37</v>
      </c>
      <c r="F2250" t="s">
        <v>53</v>
      </c>
      <c r="G2250" t="s">
        <v>39</v>
      </c>
      <c r="H2250" t="s">
        <v>40</v>
      </c>
      <c r="I2250" t="s">
        <v>55</v>
      </c>
      <c r="J2250" t="s">
        <v>42</v>
      </c>
      <c r="K2250">
        <v>24</v>
      </c>
      <c r="L2250">
        <v>2.37</v>
      </c>
      <c r="M2250">
        <v>8.15</v>
      </c>
      <c r="N2250" s="1">
        <v>45838.20607940972</v>
      </c>
      <c r="O2250" t="s">
        <v>43</v>
      </c>
      <c r="P2250">
        <v>8.15</v>
      </c>
      <c r="Q2250" t="s">
        <v>66</v>
      </c>
      <c r="R2250" t="s">
        <v>92</v>
      </c>
      <c r="S2250" t="s">
        <v>46</v>
      </c>
      <c r="T2250" t="s">
        <v>93</v>
      </c>
      <c r="U2250" t="s">
        <v>49</v>
      </c>
      <c r="V2250" t="s">
        <v>49</v>
      </c>
      <c r="W2250" t="s">
        <v>43</v>
      </c>
      <c r="X2250">
        <f>YEAR(Table1[[#This Row],[BookingDate]])</f>
        <v>2025</v>
      </c>
      <c r="Y2250" t="str">
        <f>TEXT(Table1[[#This Row],[BookingDate]],"mmm")</f>
        <v>Jun</v>
      </c>
      <c r="Z2250" t="str">
        <f>TEXT(Table1[[#This Row],[BookingDate]],"mmm-yyy")</f>
        <v>Jun-2025</v>
      </c>
      <c r="AA2250" t="str">
        <f>IF(Table1[[#This Row],[ResolutionHours]]="","Pending",IF(Table1[[#This Row],[ResolutionHours]]&lt;=4,"0-4 Hours",IF(Table1[[#This Row],[ResolutionHours]]&lt;=8,"5-8 Hours",IF(Table1[[#This Row],[ResolutionHours]]&lt;=24,"9-24 Hours",IF(Table1[[#This Row],[ResolutionHours]]&lt;=48,"25-48 Hours","48+ Hours")))))</f>
        <v>9-24 Hours</v>
      </c>
      <c r="AB2250">
        <f>IF(Table1[[#This Row],[ResolutionHours]]="","",Table1[[#This Row],[ResolutionHours]]-Table1[[#This Row],[SLATargetHours]])</f>
        <v>-15.85</v>
      </c>
    </row>
    <row r="2251" spans="1:28" x14ac:dyDescent="0.25">
      <c r="A2251" t="s">
        <v>492</v>
      </c>
      <c r="B2251" t="s">
        <v>35</v>
      </c>
      <c r="C2251" s="1">
        <v>45837.903194444443</v>
      </c>
      <c r="D2251" t="s">
        <v>36</v>
      </c>
      <c r="E2251" t="s">
        <v>123</v>
      </c>
      <c r="F2251" t="s">
        <v>53</v>
      </c>
      <c r="G2251" t="s">
        <v>39</v>
      </c>
      <c r="H2251" t="s">
        <v>136</v>
      </c>
      <c r="I2251" t="s">
        <v>64</v>
      </c>
      <c r="J2251" t="s">
        <v>42</v>
      </c>
      <c r="K2251">
        <v>48</v>
      </c>
      <c r="L2251">
        <v>4.38</v>
      </c>
      <c r="N2251" s="1"/>
      <c r="O2251" t="s">
        <v>57</v>
      </c>
      <c r="P2251">
        <v>4418.32</v>
      </c>
      <c r="Q2251" t="s">
        <v>44</v>
      </c>
      <c r="R2251" t="s">
        <v>59</v>
      </c>
      <c r="S2251" t="s">
        <v>79</v>
      </c>
      <c r="T2251" t="s">
        <v>85</v>
      </c>
      <c r="U2251" t="s">
        <v>49</v>
      </c>
      <c r="V2251" t="s">
        <v>49</v>
      </c>
      <c r="W2251" t="s">
        <v>57</v>
      </c>
      <c r="X2251">
        <f>YEAR(Table1[[#This Row],[BookingDate]])</f>
        <v>2025</v>
      </c>
      <c r="Y2251" t="str">
        <f>TEXT(Table1[[#This Row],[BookingDate]],"mmm")</f>
        <v>Jun</v>
      </c>
      <c r="Z2251" t="str">
        <f>TEXT(Table1[[#This Row],[BookingDate]],"mmm-yyy")</f>
        <v>Jun-2025</v>
      </c>
      <c r="AA2251" t="str">
        <f>IF(Table1[[#This Row],[ResolutionHours]]="","Pending",IF(Table1[[#This Row],[ResolutionHours]]&lt;=4,"0-4 Hours",IF(Table1[[#This Row],[ResolutionHours]]&lt;=8,"5-8 Hours",IF(Table1[[#This Row],[ResolutionHours]]&lt;=24,"9-24 Hours",IF(Table1[[#This Row],[ResolutionHours]]&lt;=48,"25-48 Hours","48+ Hours")))))</f>
        <v>Pending</v>
      </c>
      <c r="AB2251" t="str">
        <f>IF(Table1[[#This Row],[ResolutionHours]]="","",Table1[[#This Row],[ResolutionHours]]-Table1[[#This Row],[SLATargetHours]])</f>
        <v/>
      </c>
    </row>
    <row r="2252" spans="1:28" x14ac:dyDescent="0.25">
      <c r="A2252" t="s">
        <v>2035</v>
      </c>
      <c r="B2252" t="s">
        <v>1116</v>
      </c>
      <c r="C2252" s="1">
        <v>45838.015219907407</v>
      </c>
      <c r="D2252" t="s">
        <v>36</v>
      </c>
      <c r="E2252" t="s">
        <v>1140</v>
      </c>
      <c r="F2252" t="s">
        <v>95</v>
      </c>
      <c r="G2252" t="s">
        <v>1118</v>
      </c>
      <c r="H2252" t="s">
        <v>54</v>
      </c>
      <c r="I2252" t="s">
        <v>64</v>
      </c>
      <c r="J2252" t="s">
        <v>160</v>
      </c>
      <c r="K2252">
        <v>48</v>
      </c>
      <c r="L2252">
        <v>2.83</v>
      </c>
      <c r="N2252" s="1"/>
      <c r="O2252" t="s">
        <v>57</v>
      </c>
      <c r="P2252">
        <v>4415.63</v>
      </c>
      <c r="Q2252" t="s">
        <v>66</v>
      </c>
      <c r="R2252" t="s">
        <v>59</v>
      </c>
      <c r="S2252" t="s">
        <v>79</v>
      </c>
      <c r="T2252" t="s">
        <v>47</v>
      </c>
      <c r="U2252" t="s">
        <v>49</v>
      </c>
      <c r="V2252" t="s">
        <v>48</v>
      </c>
      <c r="W2252" t="s">
        <v>57</v>
      </c>
      <c r="X2252">
        <f>YEAR(Table1[[#This Row],[BookingDate]])</f>
        <v>2025</v>
      </c>
      <c r="Y2252" t="str">
        <f>TEXT(Table1[[#This Row],[BookingDate]],"mmm")</f>
        <v>Jun</v>
      </c>
      <c r="Z2252" t="str">
        <f>TEXT(Table1[[#This Row],[BookingDate]],"mmm-yyy")</f>
        <v>Jun-2025</v>
      </c>
      <c r="AA2252" t="str">
        <f>IF(Table1[[#This Row],[ResolutionHours]]="","Pending",IF(Table1[[#This Row],[ResolutionHours]]&lt;=4,"0-4 Hours",IF(Table1[[#This Row],[ResolutionHours]]&lt;=8,"5-8 Hours",IF(Table1[[#This Row],[ResolutionHours]]&lt;=24,"9-24 Hours",IF(Table1[[#This Row],[ResolutionHours]]&lt;=48,"25-48 Hours","48+ Hours")))))</f>
        <v>Pending</v>
      </c>
      <c r="AB2252" t="str">
        <f>IF(Table1[[#This Row],[ResolutionHours]]="","",Table1[[#This Row],[ResolutionHours]]-Table1[[#This Row],[SLATargetHours]])</f>
        <v/>
      </c>
    </row>
    <row r="2253" spans="1:28" x14ac:dyDescent="0.25">
      <c r="A2253" t="s">
        <v>1973</v>
      </c>
      <c r="B2253" t="s">
        <v>1116</v>
      </c>
      <c r="C2253" s="1">
        <v>45838.263113425928</v>
      </c>
      <c r="D2253" t="s">
        <v>36</v>
      </c>
      <c r="E2253" t="s">
        <v>1117</v>
      </c>
      <c r="F2253" t="s">
        <v>130</v>
      </c>
      <c r="G2253" t="s">
        <v>1118</v>
      </c>
      <c r="H2253" t="s">
        <v>40</v>
      </c>
      <c r="I2253" t="s">
        <v>46</v>
      </c>
      <c r="J2253" t="s">
        <v>99</v>
      </c>
      <c r="K2253">
        <v>48</v>
      </c>
      <c r="L2253">
        <v>0.64</v>
      </c>
      <c r="M2253">
        <v>23.06</v>
      </c>
      <c r="N2253" s="1">
        <v>45839.223984328702</v>
      </c>
      <c r="O2253" t="s">
        <v>43</v>
      </c>
      <c r="P2253">
        <v>23.06</v>
      </c>
      <c r="Q2253" t="s">
        <v>58</v>
      </c>
      <c r="R2253" t="s">
        <v>114</v>
      </c>
      <c r="S2253" t="s">
        <v>79</v>
      </c>
      <c r="T2253" t="s">
        <v>97</v>
      </c>
      <c r="U2253" t="s">
        <v>49</v>
      </c>
      <c r="V2253" t="s">
        <v>49</v>
      </c>
      <c r="W2253" t="s">
        <v>43</v>
      </c>
      <c r="X2253">
        <f>YEAR(Table1[[#This Row],[BookingDate]])</f>
        <v>2025</v>
      </c>
      <c r="Y2253" t="str">
        <f>TEXT(Table1[[#This Row],[BookingDate]],"mmm")</f>
        <v>Jun</v>
      </c>
      <c r="Z2253" t="str">
        <f>TEXT(Table1[[#This Row],[BookingDate]],"mmm-yyy")</f>
        <v>Jun-2025</v>
      </c>
      <c r="AA2253" t="str">
        <f>IF(Table1[[#This Row],[ResolutionHours]]="","Pending",IF(Table1[[#This Row],[ResolutionHours]]&lt;=4,"0-4 Hours",IF(Table1[[#This Row],[ResolutionHours]]&lt;=8,"5-8 Hours",IF(Table1[[#This Row],[ResolutionHours]]&lt;=24,"9-24 Hours",IF(Table1[[#This Row],[ResolutionHours]]&lt;=48,"25-48 Hours","48+ Hours")))))</f>
        <v>9-24 Hours</v>
      </c>
      <c r="AB2253">
        <f>IF(Table1[[#This Row],[ResolutionHours]]="","",Table1[[#This Row],[ResolutionHours]]-Table1[[#This Row],[SLATargetHours]])</f>
        <v>-24.94</v>
      </c>
    </row>
    <row r="2254" spans="1:28" x14ac:dyDescent="0.25">
      <c r="A2254" t="s">
        <v>1246</v>
      </c>
      <c r="B2254" t="s">
        <v>1116</v>
      </c>
      <c r="C2254" s="1">
        <v>45838.266435185193</v>
      </c>
      <c r="D2254" t="s">
        <v>87</v>
      </c>
      <c r="E2254" t="s">
        <v>1131</v>
      </c>
      <c r="F2254" t="s">
        <v>95</v>
      </c>
      <c r="G2254" t="s">
        <v>1118</v>
      </c>
      <c r="H2254" t="s">
        <v>40</v>
      </c>
      <c r="I2254" t="s">
        <v>55</v>
      </c>
      <c r="J2254" t="s">
        <v>113</v>
      </c>
      <c r="K2254">
        <v>72</v>
      </c>
      <c r="L2254">
        <v>6.47</v>
      </c>
      <c r="M2254">
        <v>53.22</v>
      </c>
      <c r="N2254" s="1">
        <v>45840.483755729168</v>
      </c>
      <c r="O2254" t="s">
        <v>43</v>
      </c>
      <c r="P2254">
        <v>53.22</v>
      </c>
      <c r="Q2254" t="s">
        <v>44</v>
      </c>
      <c r="R2254" t="s">
        <v>114</v>
      </c>
      <c r="S2254" t="s">
        <v>60</v>
      </c>
      <c r="T2254" t="s">
        <v>115</v>
      </c>
      <c r="U2254" t="s">
        <v>49</v>
      </c>
      <c r="V2254" t="s">
        <v>49</v>
      </c>
      <c r="W2254" t="s">
        <v>43</v>
      </c>
      <c r="X2254">
        <f>YEAR(Table1[[#This Row],[BookingDate]])</f>
        <v>2025</v>
      </c>
      <c r="Y2254" t="str">
        <f>TEXT(Table1[[#This Row],[BookingDate]],"mmm")</f>
        <v>Jun</v>
      </c>
      <c r="Z2254" t="str">
        <f>TEXT(Table1[[#This Row],[BookingDate]],"mmm-yyy")</f>
        <v>Jun-2025</v>
      </c>
      <c r="AA2254" t="str">
        <f>IF(Table1[[#This Row],[ResolutionHours]]="","Pending",IF(Table1[[#This Row],[ResolutionHours]]&lt;=4,"0-4 Hours",IF(Table1[[#This Row],[ResolutionHours]]&lt;=8,"5-8 Hours",IF(Table1[[#This Row],[ResolutionHours]]&lt;=24,"9-24 Hours",IF(Table1[[#This Row],[ResolutionHours]]&lt;=48,"25-48 Hours","48+ Hours")))))</f>
        <v>48+ Hours</v>
      </c>
      <c r="AB2254">
        <f>IF(Table1[[#This Row],[ResolutionHours]]="","",Table1[[#This Row],[ResolutionHours]]-Table1[[#This Row],[SLATargetHours]])</f>
        <v>-18.78</v>
      </c>
    </row>
    <row r="2255" spans="1:28" x14ac:dyDescent="0.25">
      <c r="A2255" t="s">
        <v>1731</v>
      </c>
      <c r="B2255" t="s">
        <v>1116</v>
      </c>
      <c r="C2255" s="1">
        <v>45838.54583333333</v>
      </c>
      <c r="D2255" t="s">
        <v>51</v>
      </c>
      <c r="E2255" t="s">
        <v>1126</v>
      </c>
      <c r="F2255" t="s">
        <v>53</v>
      </c>
      <c r="G2255" t="s">
        <v>1118</v>
      </c>
      <c r="H2255" t="s">
        <v>40</v>
      </c>
      <c r="I2255" t="s">
        <v>82</v>
      </c>
      <c r="J2255" t="s">
        <v>152</v>
      </c>
      <c r="K2255">
        <v>24</v>
      </c>
      <c r="L2255">
        <v>3.6</v>
      </c>
      <c r="M2255">
        <v>32.299999999999997</v>
      </c>
      <c r="N2255" s="1">
        <v>45839.891863726851</v>
      </c>
      <c r="O2255" t="s">
        <v>128</v>
      </c>
      <c r="P2255">
        <v>32.299999999999997</v>
      </c>
      <c r="Q2255" t="s">
        <v>58</v>
      </c>
      <c r="R2255" t="s">
        <v>67</v>
      </c>
      <c r="S2255" t="s">
        <v>46</v>
      </c>
      <c r="T2255" t="s">
        <v>97</v>
      </c>
      <c r="U2255" t="s">
        <v>49</v>
      </c>
      <c r="V2255" t="s">
        <v>49</v>
      </c>
      <c r="W2255" t="s">
        <v>128</v>
      </c>
      <c r="X2255">
        <f>YEAR(Table1[[#This Row],[BookingDate]])</f>
        <v>2025</v>
      </c>
      <c r="Y2255" t="str">
        <f>TEXT(Table1[[#This Row],[BookingDate]],"mmm")</f>
        <v>Jun</v>
      </c>
      <c r="Z2255" t="str">
        <f>TEXT(Table1[[#This Row],[BookingDate]],"mmm-yyy")</f>
        <v>Jun-2025</v>
      </c>
      <c r="AA2255" t="str">
        <f>IF(Table1[[#This Row],[ResolutionHours]]="","Pending",IF(Table1[[#This Row],[ResolutionHours]]&lt;=4,"0-4 Hours",IF(Table1[[#This Row],[ResolutionHours]]&lt;=8,"5-8 Hours",IF(Table1[[#This Row],[ResolutionHours]]&lt;=24,"9-24 Hours",IF(Table1[[#This Row],[ResolutionHours]]&lt;=48,"25-48 Hours","48+ Hours")))))</f>
        <v>25-48 Hours</v>
      </c>
      <c r="AB2255">
        <f>IF(Table1[[#This Row],[ResolutionHours]]="","",Table1[[#This Row],[ResolutionHours]]-Table1[[#This Row],[SLATargetHours]])</f>
        <v>8.2999999999999972</v>
      </c>
    </row>
    <row r="2256" spans="1:28" x14ac:dyDescent="0.25">
      <c r="A2256" t="s">
        <v>2536</v>
      </c>
      <c r="B2256" t="s">
        <v>2126</v>
      </c>
      <c r="C2256" s="1">
        <v>45839.150671296287</v>
      </c>
      <c r="D2256" t="s">
        <v>51</v>
      </c>
      <c r="E2256" t="s">
        <v>2134</v>
      </c>
      <c r="F2256" t="s">
        <v>72</v>
      </c>
      <c r="G2256" t="s">
        <v>2128</v>
      </c>
      <c r="H2256" t="s">
        <v>40</v>
      </c>
      <c r="I2256" t="s">
        <v>55</v>
      </c>
      <c r="J2256" t="s">
        <v>165</v>
      </c>
      <c r="K2256">
        <v>24</v>
      </c>
      <c r="L2256">
        <v>2.6</v>
      </c>
      <c r="M2256">
        <v>10.65</v>
      </c>
      <c r="N2256" s="1">
        <v>45839.594573877323</v>
      </c>
      <c r="O2256" t="s">
        <v>43</v>
      </c>
      <c r="P2256">
        <v>10.65</v>
      </c>
      <c r="Q2256" t="s">
        <v>66</v>
      </c>
      <c r="R2256" t="s">
        <v>114</v>
      </c>
      <c r="S2256" t="s">
        <v>68</v>
      </c>
      <c r="T2256" t="s">
        <v>121</v>
      </c>
      <c r="U2256" t="s">
        <v>49</v>
      </c>
      <c r="V2256" t="s">
        <v>49</v>
      </c>
      <c r="W2256" t="s">
        <v>43</v>
      </c>
      <c r="X2256">
        <f>YEAR(Table1[[#This Row],[BookingDate]])</f>
        <v>2025</v>
      </c>
      <c r="Y2256" t="str">
        <f>TEXT(Table1[[#This Row],[BookingDate]],"mmm")</f>
        <v>Jul</v>
      </c>
      <c r="Z2256" t="str">
        <f>TEXT(Table1[[#This Row],[BookingDate]],"mmm-yyy")</f>
        <v>Jul-2025</v>
      </c>
      <c r="AA2256" t="str">
        <f>IF(Table1[[#This Row],[ResolutionHours]]="","Pending",IF(Table1[[#This Row],[ResolutionHours]]&lt;=4,"0-4 Hours",IF(Table1[[#This Row],[ResolutionHours]]&lt;=8,"5-8 Hours",IF(Table1[[#This Row],[ResolutionHours]]&lt;=24,"9-24 Hours",IF(Table1[[#This Row],[ResolutionHours]]&lt;=48,"25-48 Hours","48+ Hours")))))</f>
        <v>9-24 Hours</v>
      </c>
      <c r="AB2256">
        <f>IF(Table1[[#This Row],[ResolutionHours]]="","",Table1[[#This Row],[ResolutionHours]]-Table1[[#This Row],[SLATargetHours]])</f>
        <v>-13.35</v>
      </c>
    </row>
    <row r="2257" spans="1:28" x14ac:dyDescent="0.25">
      <c r="A2257" t="s">
        <v>474</v>
      </c>
      <c r="B2257" t="s">
        <v>35</v>
      </c>
      <c r="C2257" s="1">
        <v>45839.232442129629</v>
      </c>
      <c r="D2257" t="s">
        <v>104</v>
      </c>
      <c r="E2257" t="s">
        <v>102</v>
      </c>
      <c r="F2257" t="s">
        <v>53</v>
      </c>
      <c r="G2257" t="s">
        <v>39</v>
      </c>
      <c r="H2257" t="s">
        <v>40</v>
      </c>
      <c r="I2257" t="s">
        <v>82</v>
      </c>
      <c r="J2257" t="s">
        <v>160</v>
      </c>
      <c r="K2257">
        <v>8</v>
      </c>
      <c r="L2257">
        <v>2.46</v>
      </c>
      <c r="M2257">
        <v>19.420000000000002</v>
      </c>
      <c r="N2257" s="1">
        <v>45840.041402303243</v>
      </c>
      <c r="O2257" t="s">
        <v>128</v>
      </c>
      <c r="P2257">
        <v>19.420000000000002</v>
      </c>
      <c r="Q2257" t="s">
        <v>58</v>
      </c>
      <c r="R2257" t="s">
        <v>114</v>
      </c>
      <c r="S2257" t="s">
        <v>68</v>
      </c>
      <c r="T2257" t="s">
        <v>93</v>
      </c>
      <c r="U2257" t="s">
        <v>49</v>
      </c>
      <c r="V2257" t="s">
        <v>49</v>
      </c>
      <c r="W2257" t="s">
        <v>128</v>
      </c>
      <c r="X2257">
        <f>YEAR(Table1[[#This Row],[BookingDate]])</f>
        <v>2025</v>
      </c>
      <c r="Y2257" t="str">
        <f>TEXT(Table1[[#This Row],[BookingDate]],"mmm")</f>
        <v>Jul</v>
      </c>
      <c r="Z2257" t="str">
        <f>TEXT(Table1[[#This Row],[BookingDate]],"mmm-yyy")</f>
        <v>Jul-2025</v>
      </c>
      <c r="AA2257" t="str">
        <f>IF(Table1[[#This Row],[ResolutionHours]]="","Pending",IF(Table1[[#This Row],[ResolutionHours]]&lt;=4,"0-4 Hours",IF(Table1[[#This Row],[ResolutionHours]]&lt;=8,"5-8 Hours",IF(Table1[[#This Row],[ResolutionHours]]&lt;=24,"9-24 Hours",IF(Table1[[#This Row],[ResolutionHours]]&lt;=48,"25-48 Hours","48+ Hours")))))</f>
        <v>9-24 Hours</v>
      </c>
      <c r="AB2257">
        <f>IF(Table1[[#This Row],[ResolutionHours]]="","",Table1[[#This Row],[ResolutionHours]]-Table1[[#This Row],[SLATargetHours]])</f>
        <v>11.420000000000002</v>
      </c>
    </row>
    <row r="2258" spans="1:28" x14ac:dyDescent="0.25">
      <c r="A2258" t="s">
        <v>577</v>
      </c>
      <c r="B2258" t="s">
        <v>35</v>
      </c>
      <c r="C2258" s="1">
        <v>45839.39199074074</v>
      </c>
      <c r="D2258" t="s">
        <v>104</v>
      </c>
      <c r="E2258" t="s">
        <v>102</v>
      </c>
      <c r="F2258" t="s">
        <v>53</v>
      </c>
      <c r="G2258" t="s">
        <v>39</v>
      </c>
      <c r="H2258" t="s">
        <v>40</v>
      </c>
      <c r="I2258" t="s">
        <v>41</v>
      </c>
      <c r="J2258" t="s">
        <v>74</v>
      </c>
      <c r="K2258">
        <v>8</v>
      </c>
      <c r="L2258">
        <v>1.03</v>
      </c>
      <c r="M2258">
        <v>2.82</v>
      </c>
      <c r="N2258" s="1">
        <v>45839.509294085648</v>
      </c>
      <c r="O2258" t="s">
        <v>43</v>
      </c>
      <c r="P2258">
        <v>2.82</v>
      </c>
      <c r="Q2258" t="s">
        <v>58</v>
      </c>
      <c r="R2258" t="s">
        <v>114</v>
      </c>
      <c r="S2258" t="s">
        <v>96</v>
      </c>
      <c r="T2258" t="s">
        <v>85</v>
      </c>
      <c r="U2258" t="s">
        <v>49</v>
      </c>
      <c r="V2258" t="s">
        <v>49</v>
      </c>
      <c r="W2258" t="s">
        <v>43</v>
      </c>
      <c r="X2258">
        <f>YEAR(Table1[[#This Row],[BookingDate]])</f>
        <v>2025</v>
      </c>
      <c r="Y2258" t="str">
        <f>TEXT(Table1[[#This Row],[BookingDate]],"mmm")</f>
        <v>Jul</v>
      </c>
      <c r="Z2258" t="str">
        <f>TEXT(Table1[[#This Row],[BookingDate]],"mmm-yyy")</f>
        <v>Jul-2025</v>
      </c>
      <c r="AA2258" t="str">
        <f>IF(Table1[[#This Row],[ResolutionHours]]="","Pending",IF(Table1[[#This Row],[ResolutionHours]]&lt;=4,"0-4 Hours",IF(Table1[[#This Row],[ResolutionHours]]&lt;=8,"5-8 Hours",IF(Table1[[#This Row],[ResolutionHours]]&lt;=24,"9-24 Hours",IF(Table1[[#This Row],[ResolutionHours]]&lt;=48,"25-48 Hours","48+ Hours")))))</f>
        <v>0-4 Hours</v>
      </c>
      <c r="AB2258">
        <f>IF(Table1[[#This Row],[ResolutionHours]]="","",Table1[[#This Row],[ResolutionHours]]-Table1[[#This Row],[SLATargetHours]])</f>
        <v>-5.18</v>
      </c>
    </row>
    <row r="2259" spans="1:28" x14ac:dyDescent="0.25">
      <c r="A2259" t="s">
        <v>2097</v>
      </c>
      <c r="B2259" t="s">
        <v>1116</v>
      </c>
      <c r="C2259" s="1">
        <v>45839.667592592603</v>
      </c>
      <c r="D2259" t="s">
        <v>51</v>
      </c>
      <c r="E2259" t="s">
        <v>1134</v>
      </c>
      <c r="F2259" t="s">
        <v>95</v>
      </c>
      <c r="G2259" t="s">
        <v>1118</v>
      </c>
      <c r="H2259" t="s">
        <v>40</v>
      </c>
      <c r="I2259" t="s">
        <v>73</v>
      </c>
      <c r="J2259" t="s">
        <v>56</v>
      </c>
      <c r="K2259">
        <v>24</v>
      </c>
      <c r="L2259">
        <v>1.06</v>
      </c>
      <c r="M2259">
        <v>8.4</v>
      </c>
      <c r="N2259" s="1">
        <v>45840.017734027781</v>
      </c>
      <c r="O2259" t="s">
        <v>43</v>
      </c>
      <c r="P2259">
        <v>8.4</v>
      </c>
      <c r="Q2259" t="s">
        <v>44</v>
      </c>
      <c r="R2259" t="s">
        <v>114</v>
      </c>
      <c r="S2259" t="s">
        <v>96</v>
      </c>
      <c r="T2259" t="s">
        <v>85</v>
      </c>
      <c r="U2259" t="s">
        <v>49</v>
      </c>
      <c r="V2259" t="s">
        <v>49</v>
      </c>
      <c r="W2259" t="s">
        <v>43</v>
      </c>
      <c r="X2259">
        <f>YEAR(Table1[[#This Row],[BookingDate]])</f>
        <v>2025</v>
      </c>
      <c r="Y2259" t="str">
        <f>TEXT(Table1[[#This Row],[BookingDate]],"mmm")</f>
        <v>Jul</v>
      </c>
      <c r="Z2259" t="str">
        <f>TEXT(Table1[[#This Row],[BookingDate]],"mmm-yyy")</f>
        <v>Jul-2025</v>
      </c>
      <c r="AA2259" t="str">
        <f>IF(Table1[[#This Row],[ResolutionHours]]="","Pending",IF(Table1[[#This Row],[ResolutionHours]]&lt;=4,"0-4 Hours",IF(Table1[[#This Row],[ResolutionHours]]&lt;=8,"5-8 Hours",IF(Table1[[#This Row],[ResolutionHours]]&lt;=24,"9-24 Hours",IF(Table1[[#This Row],[ResolutionHours]]&lt;=48,"25-48 Hours","48+ Hours")))))</f>
        <v>9-24 Hours</v>
      </c>
      <c r="AB2259">
        <f>IF(Table1[[#This Row],[ResolutionHours]]="","",Table1[[#This Row],[ResolutionHours]]-Table1[[#This Row],[SLATargetHours]])</f>
        <v>-15.6</v>
      </c>
    </row>
    <row r="2260" spans="1:28" x14ac:dyDescent="0.25">
      <c r="A2260" t="s">
        <v>1009</v>
      </c>
      <c r="B2260" t="s">
        <v>35</v>
      </c>
      <c r="C2260" s="1">
        <v>45839.828981481478</v>
      </c>
      <c r="D2260" t="s">
        <v>36</v>
      </c>
      <c r="E2260" t="s">
        <v>77</v>
      </c>
      <c r="F2260" t="s">
        <v>53</v>
      </c>
      <c r="G2260" t="s">
        <v>39</v>
      </c>
      <c r="H2260" t="s">
        <v>54</v>
      </c>
      <c r="I2260" t="s">
        <v>82</v>
      </c>
      <c r="J2260" t="s">
        <v>106</v>
      </c>
      <c r="K2260">
        <v>48</v>
      </c>
      <c r="L2260">
        <v>5.39</v>
      </c>
      <c r="N2260" s="1"/>
      <c r="O2260" t="s">
        <v>57</v>
      </c>
      <c r="P2260">
        <v>4372.1000000000004</v>
      </c>
      <c r="Q2260" t="s">
        <v>58</v>
      </c>
      <c r="R2260" t="s">
        <v>67</v>
      </c>
      <c r="S2260" t="s">
        <v>96</v>
      </c>
      <c r="T2260" t="s">
        <v>61</v>
      </c>
      <c r="U2260" t="s">
        <v>49</v>
      </c>
      <c r="V2260" t="s">
        <v>49</v>
      </c>
      <c r="W2260" t="s">
        <v>57</v>
      </c>
      <c r="X2260">
        <f>YEAR(Table1[[#This Row],[BookingDate]])</f>
        <v>2025</v>
      </c>
      <c r="Y2260" t="str">
        <f>TEXT(Table1[[#This Row],[BookingDate]],"mmm")</f>
        <v>Jul</v>
      </c>
      <c r="Z2260" t="str">
        <f>TEXT(Table1[[#This Row],[BookingDate]],"mmm-yyy")</f>
        <v>Jul-2025</v>
      </c>
      <c r="AA2260" t="str">
        <f>IF(Table1[[#This Row],[ResolutionHours]]="","Pending",IF(Table1[[#This Row],[ResolutionHours]]&lt;=4,"0-4 Hours",IF(Table1[[#This Row],[ResolutionHours]]&lt;=8,"5-8 Hours",IF(Table1[[#This Row],[ResolutionHours]]&lt;=24,"9-24 Hours",IF(Table1[[#This Row],[ResolutionHours]]&lt;=48,"25-48 Hours","48+ Hours")))))</f>
        <v>Pending</v>
      </c>
      <c r="AB2260" t="str">
        <f>IF(Table1[[#This Row],[ResolutionHours]]="","",Table1[[#This Row],[ResolutionHours]]-Table1[[#This Row],[SLATargetHours]])</f>
        <v/>
      </c>
    </row>
    <row r="2261" spans="1:28" x14ac:dyDescent="0.25">
      <c r="A2261" t="s">
        <v>2020</v>
      </c>
      <c r="B2261" t="s">
        <v>1116</v>
      </c>
      <c r="C2261" s="1">
        <v>45839.889699074083</v>
      </c>
      <c r="D2261" t="s">
        <v>51</v>
      </c>
      <c r="E2261" t="s">
        <v>1124</v>
      </c>
      <c r="F2261" t="s">
        <v>130</v>
      </c>
      <c r="G2261" t="s">
        <v>1118</v>
      </c>
      <c r="H2261" t="s">
        <v>40</v>
      </c>
      <c r="I2261" t="s">
        <v>55</v>
      </c>
      <c r="J2261" t="s">
        <v>152</v>
      </c>
      <c r="K2261">
        <v>24</v>
      </c>
      <c r="L2261">
        <v>2.2200000000000002</v>
      </c>
      <c r="M2261">
        <v>10.6</v>
      </c>
      <c r="N2261" s="1">
        <v>45840.331273414347</v>
      </c>
      <c r="O2261" t="s">
        <v>43</v>
      </c>
      <c r="P2261">
        <v>10.6</v>
      </c>
      <c r="Q2261" t="s">
        <v>66</v>
      </c>
      <c r="R2261" t="s">
        <v>67</v>
      </c>
      <c r="S2261" t="s">
        <v>68</v>
      </c>
      <c r="T2261" t="s">
        <v>85</v>
      </c>
      <c r="U2261" t="s">
        <v>49</v>
      </c>
      <c r="V2261" t="s">
        <v>49</v>
      </c>
      <c r="W2261" t="s">
        <v>43</v>
      </c>
      <c r="X2261">
        <f>YEAR(Table1[[#This Row],[BookingDate]])</f>
        <v>2025</v>
      </c>
      <c r="Y2261" t="str">
        <f>TEXT(Table1[[#This Row],[BookingDate]],"mmm")</f>
        <v>Jul</v>
      </c>
      <c r="Z2261" t="str">
        <f>TEXT(Table1[[#This Row],[BookingDate]],"mmm-yyy")</f>
        <v>Jul-2025</v>
      </c>
      <c r="AA2261" t="str">
        <f>IF(Table1[[#This Row],[ResolutionHours]]="","Pending",IF(Table1[[#This Row],[ResolutionHours]]&lt;=4,"0-4 Hours",IF(Table1[[#This Row],[ResolutionHours]]&lt;=8,"5-8 Hours",IF(Table1[[#This Row],[ResolutionHours]]&lt;=24,"9-24 Hours",IF(Table1[[#This Row],[ResolutionHours]]&lt;=48,"25-48 Hours","48+ Hours")))))</f>
        <v>9-24 Hours</v>
      </c>
      <c r="AB2261">
        <f>IF(Table1[[#This Row],[ResolutionHours]]="","",Table1[[#This Row],[ResolutionHours]]-Table1[[#This Row],[SLATargetHours]])</f>
        <v>-13.4</v>
      </c>
    </row>
    <row r="2262" spans="1:28" x14ac:dyDescent="0.25">
      <c r="A2262" t="s">
        <v>2418</v>
      </c>
      <c r="B2262" t="s">
        <v>2126</v>
      </c>
      <c r="C2262" s="1">
        <v>45840.120196759257</v>
      </c>
      <c r="D2262" t="s">
        <v>104</v>
      </c>
      <c r="E2262" t="s">
        <v>2127</v>
      </c>
      <c r="F2262" t="s">
        <v>72</v>
      </c>
      <c r="G2262" t="s">
        <v>2128</v>
      </c>
      <c r="H2262" t="s">
        <v>40</v>
      </c>
      <c r="I2262" t="s">
        <v>46</v>
      </c>
      <c r="J2262" t="s">
        <v>134</v>
      </c>
      <c r="K2262">
        <v>8</v>
      </c>
      <c r="L2262">
        <v>0.53</v>
      </c>
      <c r="M2262">
        <v>3.17</v>
      </c>
      <c r="N2262" s="1">
        <v>45840.252451458327</v>
      </c>
      <c r="O2262" t="s">
        <v>43</v>
      </c>
      <c r="P2262">
        <v>3.17</v>
      </c>
      <c r="Q2262" t="s">
        <v>58</v>
      </c>
      <c r="R2262" t="s">
        <v>59</v>
      </c>
      <c r="S2262" t="s">
        <v>68</v>
      </c>
      <c r="T2262" t="s">
        <v>121</v>
      </c>
      <c r="U2262" t="s">
        <v>49</v>
      </c>
      <c r="V2262" t="s">
        <v>49</v>
      </c>
      <c r="W2262" t="s">
        <v>43</v>
      </c>
      <c r="X2262">
        <f>YEAR(Table1[[#This Row],[BookingDate]])</f>
        <v>2025</v>
      </c>
      <c r="Y2262" t="str">
        <f>TEXT(Table1[[#This Row],[BookingDate]],"mmm")</f>
        <v>Jul</v>
      </c>
      <c r="Z2262" t="str">
        <f>TEXT(Table1[[#This Row],[BookingDate]],"mmm-yyy")</f>
        <v>Jul-2025</v>
      </c>
      <c r="AA2262" t="str">
        <f>IF(Table1[[#This Row],[ResolutionHours]]="","Pending",IF(Table1[[#This Row],[ResolutionHours]]&lt;=4,"0-4 Hours",IF(Table1[[#This Row],[ResolutionHours]]&lt;=8,"5-8 Hours",IF(Table1[[#This Row],[ResolutionHours]]&lt;=24,"9-24 Hours",IF(Table1[[#This Row],[ResolutionHours]]&lt;=48,"25-48 Hours","48+ Hours")))))</f>
        <v>0-4 Hours</v>
      </c>
      <c r="AB2262">
        <f>IF(Table1[[#This Row],[ResolutionHours]]="","",Table1[[#This Row],[ResolutionHours]]-Table1[[#This Row],[SLATargetHours]])</f>
        <v>-4.83</v>
      </c>
    </row>
    <row r="2263" spans="1:28" x14ac:dyDescent="0.25">
      <c r="A2263" t="s">
        <v>1222</v>
      </c>
      <c r="B2263" t="s">
        <v>1116</v>
      </c>
      <c r="C2263" s="1">
        <v>45840.992465277777</v>
      </c>
      <c r="D2263" t="s">
        <v>36</v>
      </c>
      <c r="E2263" t="s">
        <v>1129</v>
      </c>
      <c r="F2263" t="s">
        <v>72</v>
      </c>
      <c r="G2263" t="s">
        <v>1118</v>
      </c>
      <c r="H2263" t="s">
        <v>54</v>
      </c>
      <c r="I2263" t="s">
        <v>73</v>
      </c>
      <c r="J2263" t="s">
        <v>65</v>
      </c>
      <c r="K2263">
        <v>48</v>
      </c>
      <c r="L2263">
        <v>11.07</v>
      </c>
      <c r="N2263" s="1"/>
      <c r="O2263" t="s">
        <v>57</v>
      </c>
      <c r="P2263">
        <v>4344.18</v>
      </c>
      <c r="Q2263" t="s">
        <v>58</v>
      </c>
      <c r="R2263" t="s">
        <v>59</v>
      </c>
      <c r="S2263" t="s">
        <v>96</v>
      </c>
      <c r="T2263" t="s">
        <v>47</v>
      </c>
      <c r="U2263" t="s">
        <v>49</v>
      </c>
      <c r="V2263" t="s">
        <v>49</v>
      </c>
      <c r="W2263" t="s">
        <v>57</v>
      </c>
      <c r="X2263">
        <f>YEAR(Table1[[#This Row],[BookingDate]])</f>
        <v>2025</v>
      </c>
      <c r="Y2263" t="str">
        <f>TEXT(Table1[[#This Row],[BookingDate]],"mmm")</f>
        <v>Jul</v>
      </c>
      <c r="Z2263" t="str">
        <f>TEXT(Table1[[#This Row],[BookingDate]],"mmm-yyy")</f>
        <v>Jul-2025</v>
      </c>
      <c r="AA2263" t="str">
        <f>IF(Table1[[#This Row],[ResolutionHours]]="","Pending",IF(Table1[[#This Row],[ResolutionHours]]&lt;=4,"0-4 Hours",IF(Table1[[#This Row],[ResolutionHours]]&lt;=8,"5-8 Hours",IF(Table1[[#This Row],[ResolutionHours]]&lt;=24,"9-24 Hours",IF(Table1[[#This Row],[ResolutionHours]]&lt;=48,"25-48 Hours","48+ Hours")))))</f>
        <v>Pending</v>
      </c>
      <c r="AB2263" t="str">
        <f>IF(Table1[[#This Row],[ResolutionHours]]="","",Table1[[#This Row],[ResolutionHours]]-Table1[[#This Row],[SLATargetHours]])</f>
        <v/>
      </c>
    </row>
    <row r="2264" spans="1:28" x14ac:dyDescent="0.25">
      <c r="A2264" t="s">
        <v>1245</v>
      </c>
      <c r="B2264" t="s">
        <v>1116</v>
      </c>
      <c r="C2264" s="1">
        <v>45841.061388888891</v>
      </c>
      <c r="D2264" t="s">
        <v>36</v>
      </c>
      <c r="E2264" t="s">
        <v>1134</v>
      </c>
      <c r="F2264" t="s">
        <v>90</v>
      </c>
      <c r="G2264" t="s">
        <v>1118</v>
      </c>
      <c r="H2264" t="s">
        <v>40</v>
      </c>
      <c r="I2264" t="s">
        <v>82</v>
      </c>
      <c r="J2264" t="s">
        <v>83</v>
      </c>
      <c r="K2264">
        <v>48</v>
      </c>
      <c r="L2264">
        <v>6.58</v>
      </c>
      <c r="M2264">
        <v>13.32</v>
      </c>
      <c r="N2264" s="1">
        <v>45841.616465729167</v>
      </c>
      <c r="O2264" t="s">
        <v>43</v>
      </c>
      <c r="P2264">
        <v>13.32</v>
      </c>
      <c r="Q2264" t="s">
        <v>66</v>
      </c>
      <c r="R2264" t="s">
        <v>45</v>
      </c>
      <c r="S2264" t="s">
        <v>46</v>
      </c>
      <c r="T2264" t="s">
        <v>121</v>
      </c>
      <c r="U2264" t="s">
        <v>48</v>
      </c>
      <c r="V2264" t="s">
        <v>49</v>
      </c>
      <c r="W2264" t="s">
        <v>43</v>
      </c>
      <c r="X2264">
        <f>YEAR(Table1[[#This Row],[BookingDate]])</f>
        <v>2025</v>
      </c>
      <c r="Y2264" t="str">
        <f>TEXT(Table1[[#This Row],[BookingDate]],"mmm")</f>
        <v>Jul</v>
      </c>
      <c r="Z2264" t="str">
        <f>TEXT(Table1[[#This Row],[BookingDate]],"mmm-yyy")</f>
        <v>Jul-2025</v>
      </c>
      <c r="AA2264" t="str">
        <f>IF(Table1[[#This Row],[ResolutionHours]]="","Pending",IF(Table1[[#This Row],[ResolutionHours]]&lt;=4,"0-4 Hours",IF(Table1[[#This Row],[ResolutionHours]]&lt;=8,"5-8 Hours",IF(Table1[[#This Row],[ResolutionHours]]&lt;=24,"9-24 Hours",IF(Table1[[#This Row],[ResolutionHours]]&lt;=48,"25-48 Hours","48+ Hours")))))</f>
        <v>9-24 Hours</v>
      </c>
      <c r="AB2264">
        <f>IF(Table1[[#This Row],[ResolutionHours]]="","",Table1[[#This Row],[ResolutionHours]]-Table1[[#This Row],[SLATargetHours]])</f>
        <v>-34.68</v>
      </c>
    </row>
    <row r="2265" spans="1:28" x14ac:dyDescent="0.25">
      <c r="A2265" t="s">
        <v>2723</v>
      </c>
      <c r="B2265" t="s">
        <v>2126</v>
      </c>
      <c r="C2265" s="1">
        <v>45841.132928240739</v>
      </c>
      <c r="D2265" t="s">
        <v>51</v>
      </c>
      <c r="E2265" t="s">
        <v>2138</v>
      </c>
      <c r="F2265" t="s">
        <v>38</v>
      </c>
      <c r="G2265" t="s">
        <v>2128</v>
      </c>
      <c r="H2265" t="s">
        <v>54</v>
      </c>
      <c r="I2265" t="s">
        <v>73</v>
      </c>
      <c r="J2265" t="s">
        <v>110</v>
      </c>
      <c r="K2265">
        <v>24</v>
      </c>
      <c r="L2265">
        <v>1.77</v>
      </c>
      <c r="N2265" s="1"/>
      <c r="O2265" t="s">
        <v>57</v>
      </c>
      <c r="P2265">
        <v>4340.8100000000004</v>
      </c>
      <c r="Q2265" t="s">
        <v>66</v>
      </c>
      <c r="R2265" t="s">
        <v>92</v>
      </c>
      <c r="S2265" t="s">
        <v>96</v>
      </c>
      <c r="T2265" t="s">
        <v>100</v>
      </c>
      <c r="U2265" t="s">
        <v>49</v>
      </c>
      <c r="V2265" t="s">
        <v>49</v>
      </c>
      <c r="W2265" t="s">
        <v>57</v>
      </c>
      <c r="X2265">
        <f>YEAR(Table1[[#This Row],[BookingDate]])</f>
        <v>2025</v>
      </c>
      <c r="Y2265" t="str">
        <f>TEXT(Table1[[#This Row],[BookingDate]],"mmm")</f>
        <v>Jul</v>
      </c>
      <c r="Z2265" t="str">
        <f>TEXT(Table1[[#This Row],[BookingDate]],"mmm-yyy")</f>
        <v>Jul-2025</v>
      </c>
      <c r="AA2265" t="str">
        <f>IF(Table1[[#This Row],[ResolutionHours]]="","Pending",IF(Table1[[#This Row],[ResolutionHours]]&lt;=4,"0-4 Hours",IF(Table1[[#This Row],[ResolutionHours]]&lt;=8,"5-8 Hours",IF(Table1[[#This Row],[ResolutionHours]]&lt;=24,"9-24 Hours",IF(Table1[[#This Row],[ResolutionHours]]&lt;=48,"25-48 Hours","48+ Hours")))))</f>
        <v>Pending</v>
      </c>
      <c r="AB2265" t="str">
        <f>IF(Table1[[#This Row],[ResolutionHours]]="","",Table1[[#This Row],[ResolutionHours]]-Table1[[#This Row],[SLATargetHours]])</f>
        <v/>
      </c>
    </row>
    <row r="2266" spans="1:28" x14ac:dyDescent="0.25">
      <c r="A2266" t="s">
        <v>1450</v>
      </c>
      <c r="B2266" t="s">
        <v>1116</v>
      </c>
      <c r="C2266" s="1">
        <v>45841.33053240741</v>
      </c>
      <c r="D2266" t="s">
        <v>87</v>
      </c>
      <c r="E2266" t="s">
        <v>1129</v>
      </c>
      <c r="F2266" t="s">
        <v>95</v>
      </c>
      <c r="G2266" t="s">
        <v>1118</v>
      </c>
      <c r="H2266" t="s">
        <v>54</v>
      </c>
      <c r="I2266" t="s">
        <v>64</v>
      </c>
      <c r="J2266" t="s">
        <v>134</v>
      </c>
      <c r="K2266">
        <v>72</v>
      </c>
      <c r="L2266">
        <v>6.94</v>
      </c>
      <c r="N2266" s="1"/>
      <c r="O2266" t="s">
        <v>57</v>
      </c>
      <c r="P2266">
        <v>4336.07</v>
      </c>
      <c r="Q2266" t="s">
        <v>58</v>
      </c>
      <c r="R2266" t="s">
        <v>45</v>
      </c>
      <c r="S2266" t="s">
        <v>46</v>
      </c>
      <c r="T2266" t="s">
        <v>115</v>
      </c>
      <c r="U2266" t="s">
        <v>49</v>
      </c>
      <c r="V2266" t="s">
        <v>49</v>
      </c>
      <c r="W2266" t="s">
        <v>57</v>
      </c>
      <c r="X2266">
        <f>YEAR(Table1[[#This Row],[BookingDate]])</f>
        <v>2025</v>
      </c>
      <c r="Y2266" t="str">
        <f>TEXT(Table1[[#This Row],[BookingDate]],"mmm")</f>
        <v>Jul</v>
      </c>
      <c r="Z2266" t="str">
        <f>TEXT(Table1[[#This Row],[BookingDate]],"mmm-yyy")</f>
        <v>Jul-2025</v>
      </c>
      <c r="AA2266" t="str">
        <f>IF(Table1[[#This Row],[ResolutionHours]]="","Pending",IF(Table1[[#This Row],[ResolutionHours]]&lt;=4,"0-4 Hours",IF(Table1[[#This Row],[ResolutionHours]]&lt;=8,"5-8 Hours",IF(Table1[[#This Row],[ResolutionHours]]&lt;=24,"9-24 Hours",IF(Table1[[#This Row],[ResolutionHours]]&lt;=48,"25-48 Hours","48+ Hours")))))</f>
        <v>Pending</v>
      </c>
      <c r="AB2266" t="str">
        <f>IF(Table1[[#This Row],[ResolutionHours]]="","",Table1[[#This Row],[ResolutionHours]]-Table1[[#This Row],[SLATargetHours]])</f>
        <v/>
      </c>
    </row>
    <row r="2267" spans="1:28" x14ac:dyDescent="0.25">
      <c r="A2267" t="s">
        <v>2738</v>
      </c>
      <c r="B2267" t="s">
        <v>2126</v>
      </c>
      <c r="C2267" s="1">
        <v>45841.381874999999</v>
      </c>
      <c r="D2267" t="s">
        <v>36</v>
      </c>
      <c r="E2267" t="s">
        <v>2153</v>
      </c>
      <c r="F2267" t="s">
        <v>130</v>
      </c>
      <c r="G2267" t="s">
        <v>2128</v>
      </c>
      <c r="H2267" t="s">
        <v>54</v>
      </c>
      <c r="I2267" t="s">
        <v>46</v>
      </c>
      <c r="J2267" t="s">
        <v>42</v>
      </c>
      <c r="K2267">
        <v>48</v>
      </c>
      <c r="L2267">
        <v>2.92</v>
      </c>
      <c r="N2267" s="1"/>
      <c r="O2267" t="s">
        <v>57</v>
      </c>
      <c r="P2267">
        <v>4334.84</v>
      </c>
      <c r="Q2267" t="s">
        <v>66</v>
      </c>
      <c r="R2267" t="s">
        <v>92</v>
      </c>
      <c r="S2267" t="s">
        <v>68</v>
      </c>
      <c r="T2267" t="s">
        <v>69</v>
      </c>
      <c r="U2267" t="s">
        <v>49</v>
      </c>
      <c r="V2267" t="s">
        <v>49</v>
      </c>
      <c r="W2267" t="s">
        <v>57</v>
      </c>
      <c r="X2267">
        <f>YEAR(Table1[[#This Row],[BookingDate]])</f>
        <v>2025</v>
      </c>
      <c r="Y2267" t="str">
        <f>TEXT(Table1[[#This Row],[BookingDate]],"mmm")</f>
        <v>Jul</v>
      </c>
      <c r="Z2267" t="str">
        <f>TEXT(Table1[[#This Row],[BookingDate]],"mmm-yyy")</f>
        <v>Jul-2025</v>
      </c>
      <c r="AA2267" t="str">
        <f>IF(Table1[[#This Row],[ResolutionHours]]="","Pending",IF(Table1[[#This Row],[ResolutionHours]]&lt;=4,"0-4 Hours",IF(Table1[[#This Row],[ResolutionHours]]&lt;=8,"5-8 Hours",IF(Table1[[#This Row],[ResolutionHours]]&lt;=24,"9-24 Hours",IF(Table1[[#This Row],[ResolutionHours]]&lt;=48,"25-48 Hours","48+ Hours")))))</f>
        <v>Pending</v>
      </c>
      <c r="AB2267" t="str">
        <f>IF(Table1[[#This Row],[ResolutionHours]]="","",Table1[[#This Row],[ResolutionHours]]-Table1[[#This Row],[SLATargetHours]])</f>
        <v/>
      </c>
    </row>
    <row r="2268" spans="1:28" x14ac:dyDescent="0.25">
      <c r="A2268" t="s">
        <v>2085</v>
      </c>
      <c r="B2268" t="s">
        <v>1116</v>
      </c>
      <c r="C2268" s="1">
        <v>45841.782708333332</v>
      </c>
      <c r="D2268" t="s">
        <v>87</v>
      </c>
      <c r="E2268" t="s">
        <v>1126</v>
      </c>
      <c r="F2268" t="s">
        <v>53</v>
      </c>
      <c r="G2268" t="s">
        <v>1118</v>
      </c>
      <c r="H2268" t="s">
        <v>54</v>
      </c>
      <c r="I2268" t="s">
        <v>41</v>
      </c>
      <c r="J2268" t="s">
        <v>88</v>
      </c>
      <c r="K2268">
        <v>72</v>
      </c>
      <c r="L2268">
        <v>4.82</v>
      </c>
      <c r="N2268" s="1"/>
      <c r="O2268" t="s">
        <v>57</v>
      </c>
      <c r="P2268">
        <v>4325.22</v>
      </c>
      <c r="Q2268" t="s">
        <v>44</v>
      </c>
      <c r="R2268" t="s">
        <v>67</v>
      </c>
      <c r="S2268" t="s">
        <v>46</v>
      </c>
      <c r="T2268" t="s">
        <v>75</v>
      </c>
      <c r="U2268" t="s">
        <v>49</v>
      </c>
      <c r="V2268" t="s">
        <v>49</v>
      </c>
      <c r="W2268" t="s">
        <v>57</v>
      </c>
      <c r="X2268">
        <f>YEAR(Table1[[#This Row],[BookingDate]])</f>
        <v>2025</v>
      </c>
      <c r="Y2268" t="str">
        <f>TEXT(Table1[[#This Row],[BookingDate]],"mmm")</f>
        <v>Jul</v>
      </c>
      <c r="Z2268" t="str">
        <f>TEXT(Table1[[#This Row],[BookingDate]],"mmm-yyy")</f>
        <v>Jul-2025</v>
      </c>
      <c r="AA2268" t="str">
        <f>IF(Table1[[#This Row],[ResolutionHours]]="","Pending",IF(Table1[[#This Row],[ResolutionHours]]&lt;=4,"0-4 Hours",IF(Table1[[#This Row],[ResolutionHours]]&lt;=8,"5-8 Hours",IF(Table1[[#This Row],[ResolutionHours]]&lt;=24,"9-24 Hours",IF(Table1[[#This Row],[ResolutionHours]]&lt;=48,"25-48 Hours","48+ Hours")))))</f>
        <v>Pending</v>
      </c>
      <c r="AB2268" t="str">
        <f>IF(Table1[[#This Row],[ResolutionHours]]="","",Table1[[#This Row],[ResolutionHours]]-Table1[[#This Row],[SLATargetHours]])</f>
        <v/>
      </c>
    </row>
    <row r="2269" spans="1:28" x14ac:dyDescent="0.25">
      <c r="A2269" t="s">
        <v>2784</v>
      </c>
      <c r="B2269" t="s">
        <v>2126</v>
      </c>
      <c r="C2269" s="1">
        <v>45841.977708333332</v>
      </c>
      <c r="D2269" t="s">
        <v>87</v>
      </c>
      <c r="E2269" t="s">
        <v>2142</v>
      </c>
      <c r="F2269" t="s">
        <v>95</v>
      </c>
      <c r="G2269" t="s">
        <v>2128</v>
      </c>
      <c r="H2269" t="s">
        <v>54</v>
      </c>
      <c r="I2269" t="s">
        <v>46</v>
      </c>
      <c r="J2269" t="s">
        <v>118</v>
      </c>
      <c r="K2269">
        <v>72</v>
      </c>
      <c r="L2269">
        <v>2.94</v>
      </c>
      <c r="N2269" s="1"/>
      <c r="O2269" t="s">
        <v>57</v>
      </c>
      <c r="P2269">
        <v>4320.53</v>
      </c>
      <c r="Q2269" t="s">
        <v>58</v>
      </c>
      <c r="R2269" t="s">
        <v>114</v>
      </c>
      <c r="S2269" t="s">
        <v>46</v>
      </c>
      <c r="T2269" t="s">
        <v>75</v>
      </c>
      <c r="U2269" t="s">
        <v>49</v>
      </c>
      <c r="V2269" t="s">
        <v>49</v>
      </c>
      <c r="W2269" t="s">
        <v>57</v>
      </c>
      <c r="X2269">
        <f>YEAR(Table1[[#This Row],[BookingDate]])</f>
        <v>2025</v>
      </c>
      <c r="Y2269" t="str">
        <f>TEXT(Table1[[#This Row],[BookingDate]],"mmm")</f>
        <v>Jul</v>
      </c>
      <c r="Z2269" t="str">
        <f>TEXT(Table1[[#This Row],[BookingDate]],"mmm-yyy")</f>
        <v>Jul-2025</v>
      </c>
      <c r="AA2269" t="str">
        <f>IF(Table1[[#This Row],[ResolutionHours]]="","Pending",IF(Table1[[#This Row],[ResolutionHours]]&lt;=4,"0-4 Hours",IF(Table1[[#This Row],[ResolutionHours]]&lt;=8,"5-8 Hours",IF(Table1[[#This Row],[ResolutionHours]]&lt;=24,"9-24 Hours",IF(Table1[[#This Row],[ResolutionHours]]&lt;=48,"25-48 Hours","48+ Hours")))))</f>
        <v>Pending</v>
      </c>
      <c r="AB2269" t="str">
        <f>IF(Table1[[#This Row],[ResolutionHours]]="","",Table1[[#This Row],[ResolutionHours]]-Table1[[#This Row],[SLATargetHours]])</f>
        <v/>
      </c>
    </row>
    <row r="2270" spans="1:28" x14ac:dyDescent="0.25">
      <c r="A2270" t="s">
        <v>1637</v>
      </c>
      <c r="B2270" t="s">
        <v>1116</v>
      </c>
      <c r="C2270" s="1">
        <v>45842.697175925918</v>
      </c>
      <c r="D2270" t="s">
        <v>104</v>
      </c>
      <c r="E2270" t="s">
        <v>1124</v>
      </c>
      <c r="F2270" t="s">
        <v>95</v>
      </c>
      <c r="G2270" t="s">
        <v>1118</v>
      </c>
      <c r="H2270" t="s">
        <v>40</v>
      </c>
      <c r="I2270" t="s">
        <v>64</v>
      </c>
      <c r="J2270" t="s">
        <v>56</v>
      </c>
      <c r="K2270">
        <v>8</v>
      </c>
      <c r="L2270">
        <v>0.1</v>
      </c>
      <c r="M2270">
        <v>5.38</v>
      </c>
      <c r="N2270" s="1">
        <v>45842.921325162039</v>
      </c>
      <c r="O2270" t="s">
        <v>43</v>
      </c>
      <c r="P2270">
        <v>5.38</v>
      </c>
      <c r="Q2270" t="s">
        <v>58</v>
      </c>
      <c r="R2270" t="s">
        <v>114</v>
      </c>
      <c r="S2270" t="s">
        <v>46</v>
      </c>
      <c r="T2270" t="s">
        <v>97</v>
      </c>
      <c r="U2270" t="s">
        <v>49</v>
      </c>
      <c r="V2270" t="s">
        <v>48</v>
      </c>
      <c r="W2270" t="s">
        <v>43</v>
      </c>
      <c r="X2270">
        <f>YEAR(Table1[[#This Row],[BookingDate]])</f>
        <v>2025</v>
      </c>
      <c r="Y2270" t="str">
        <f>TEXT(Table1[[#This Row],[BookingDate]],"mmm")</f>
        <v>Jul</v>
      </c>
      <c r="Z2270" t="str">
        <f>TEXT(Table1[[#This Row],[BookingDate]],"mmm-yyy")</f>
        <v>Jul-2025</v>
      </c>
      <c r="AA2270" t="str">
        <f>IF(Table1[[#This Row],[ResolutionHours]]="","Pending",IF(Table1[[#This Row],[ResolutionHours]]&lt;=4,"0-4 Hours",IF(Table1[[#This Row],[ResolutionHours]]&lt;=8,"5-8 Hours",IF(Table1[[#This Row],[ResolutionHours]]&lt;=24,"9-24 Hours",IF(Table1[[#This Row],[ResolutionHours]]&lt;=48,"25-48 Hours","48+ Hours")))))</f>
        <v>5-8 Hours</v>
      </c>
      <c r="AB2270">
        <f>IF(Table1[[#This Row],[ResolutionHours]]="","",Table1[[#This Row],[ResolutionHours]]-Table1[[#This Row],[SLATargetHours]])</f>
        <v>-2.62</v>
      </c>
    </row>
    <row r="2271" spans="1:28" x14ac:dyDescent="0.25">
      <c r="A2271" t="s">
        <v>607</v>
      </c>
      <c r="B2271" t="s">
        <v>35</v>
      </c>
      <c r="C2271" s="1">
        <v>45842.701412037037</v>
      </c>
      <c r="D2271" t="s">
        <v>36</v>
      </c>
      <c r="E2271" t="s">
        <v>52</v>
      </c>
      <c r="F2271" t="s">
        <v>95</v>
      </c>
      <c r="G2271" t="s">
        <v>39</v>
      </c>
      <c r="H2271" t="s">
        <v>40</v>
      </c>
      <c r="I2271" t="s">
        <v>55</v>
      </c>
      <c r="J2271" t="s">
        <v>113</v>
      </c>
      <c r="K2271">
        <v>48</v>
      </c>
      <c r="L2271">
        <v>1.42</v>
      </c>
      <c r="M2271">
        <v>21.59</v>
      </c>
      <c r="N2271" s="1">
        <v>45843.600794039347</v>
      </c>
      <c r="O2271" t="s">
        <v>43</v>
      </c>
      <c r="P2271">
        <v>21.59</v>
      </c>
      <c r="Q2271" t="s">
        <v>58</v>
      </c>
      <c r="R2271" t="s">
        <v>114</v>
      </c>
      <c r="S2271" t="s">
        <v>60</v>
      </c>
      <c r="T2271" t="s">
        <v>93</v>
      </c>
      <c r="U2271" t="s">
        <v>49</v>
      </c>
      <c r="V2271" t="s">
        <v>49</v>
      </c>
      <c r="W2271" t="s">
        <v>43</v>
      </c>
      <c r="X2271">
        <f>YEAR(Table1[[#This Row],[BookingDate]])</f>
        <v>2025</v>
      </c>
      <c r="Y2271" t="str">
        <f>TEXT(Table1[[#This Row],[BookingDate]],"mmm")</f>
        <v>Jul</v>
      </c>
      <c r="Z2271" t="str">
        <f>TEXT(Table1[[#This Row],[BookingDate]],"mmm-yyy")</f>
        <v>Jul-2025</v>
      </c>
      <c r="AA2271" t="str">
        <f>IF(Table1[[#This Row],[ResolutionHours]]="","Pending",IF(Table1[[#This Row],[ResolutionHours]]&lt;=4,"0-4 Hours",IF(Table1[[#This Row],[ResolutionHours]]&lt;=8,"5-8 Hours",IF(Table1[[#This Row],[ResolutionHours]]&lt;=24,"9-24 Hours",IF(Table1[[#This Row],[ResolutionHours]]&lt;=48,"25-48 Hours","48+ Hours")))))</f>
        <v>9-24 Hours</v>
      </c>
      <c r="AB2271">
        <f>IF(Table1[[#This Row],[ResolutionHours]]="","",Table1[[#This Row],[ResolutionHours]]-Table1[[#This Row],[SLATargetHours]])</f>
        <v>-26.41</v>
      </c>
    </row>
    <row r="2272" spans="1:28" x14ac:dyDescent="0.25">
      <c r="A2272" t="s">
        <v>2975</v>
      </c>
      <c r="B2272" t="s">
        <v>2126</v>
      </c>
      <c r="C2272" s="1">
        <v>45842.93922453704</v>
      </c>
      <c r="D2272" t="s">
        <v>36</v>
      </c>
      <c r="E2272" t="s">
        <v>2136</v>
      </c>
      <c r="F2272" t="s">
        <v>90</v>
      </c>
      <c r="G2272" t="s">
        <v>2128</v>
      </c>
      <c r="H2272" t="s">
        <v>109</v>
      </c>
      <c r="I2272" t="s">
        <v>64</v>
      </c>
      <c r="J2272" t="s">
        <v>65</v>
      </c>
      <c r="K2272">
        <v>48</v>
      </c>
      <c r="L2272">
        <v>0.18</v>
      </c>
      <c r="M2272">
        <v>17.14</v>
      </c>
      <c r="N2272" s="1">
        <v>45843.653301469909</v>
      </c>
      <c r="O2272" t="s">
        <v>43</v>
      </c>
      <c r="P2272">
        <v>17.14</v>
      </c>
      <c r="Q2272" t="s">
        <v>58</v>
      </c>
      <c r="R2272" t="s">
        <v>59</v>
      </c>
      <c r="S2272" t="s">
        <v>46</v>
      </c>
      <c r="T2272" t="s">
        <v>115</v>
      </c>
      <c r="U2272" t="s">
        <v>49</v>
      </c>
      <c r="V2272" t="s">
        <v>49</v>
      </c>
      <c r="W2272" t="s">
        <v>43</v>
      </c>
      <c r="X2272">
        <f>YEAR(Table1[[#This Row],[BookingDate]])</f>
        <v>2025</v>
      </c>
      <c r="Y2272" t="str">
        <f>TEXT(Table1[[#This Row],[BookingDate]],"mmm")</f>
        <v>Jul</v>
      </c>
      <c r="Z2272" t="str">
        <f>TEXT(Table1[[#This Row],[BookingDate]],"mmm-yyy")</f>
        <v>Jul-2025</v>
      </c>
      <c r="AA2272" t="str">
        <f>IF(Table1[[#This Row],[ResolutionHours]]="","Pending",IF(Table1[[#This Row],[ResolutionHours]]&lt;=4,"0-4 Hours",IF(Table1[[#This Row],[ResolutionHours]]&lt;=8,"5-8 Hours",IF(Table1[[#This Row],[ResolutionHours]]&lt;=24,"9-24 Hours",IF(Table1[[#This Row],[ResolutionHours]]&lt;=48,"25-48 Hours","48+ Hours")))))</f>
        <v>9-24 Hours</v>
      </c>
      <c r="AB2272">
        <f>IF(Table1[[#This Row],[ResolutionHours]]="","",Table1[[#This Row],[ResolutionHours]]-Table1[[#This Row],[SLATargetHours]])</f>
        <v>-30.86</v>
      </c>
    </row>
    <row r="2273" spans="1:28" x14ac:dyDescent="0.25">
      <c r="A2273" t="s">
        <v>2613</v>
      </c>
      <c r="B2273" t="s">
        <v>2126</v>
      </c>
      <c r="C2273" s="1">
        <v>45843.042083333326</v>
      </c>
      <c r="D2273" t="s">
        <v>36</v>
      </c>
      <c r="E2273" t="s">
        <v>2136</v>
      </c>
      <c r="F2273" t="s">
        <v>38</v>
      </c>
      <c r="G2273" t="s">
        <v>2128</v>
      </c>
      <c r="H2273" t="s">
        <v>40</v>
      </c>
      <c r="I2273" t="s">
        <v>55</v>
      </c>
      <c r="J2273" t="s">
        <v>65</v>
      </c>
      <c r="K2273">
        <v>48</v>
      </c>
      <c r="L2273">
        <v>2.0499999999999998</v>
      </c>
      <c r="M2273">
        <v>34.020000000000003</v>
      </c>
      <c r="N2273" s="1">
        <v>45844.459398680563</v>
      </c>
      <c r="O2273" t="s">
        <v>43</v>
      </c>
      <c r="P2273">
        <v>34.020000000000003</v>
      </c>
      <c r="Q2273" t="s">
        <v>58</v>
      </c>
      <c r="R2273" t="s">
        <v>59</v>
      </c>
      <c r="S2273" t="s">
        <v>46</v>
      </c>
      <c r="T2273" t="s">
        <v>93</v>
      </c>
      <c r="U2273" t="s">
        <v>49</v>
      </c>
      <c r="V2273" t="s">
        <v>49</v>
      </c>
      <c r="W2273" t="s">
        <v>43</v>
      </c>
      <c r="X2273">
        <f>YEAR(Table1[[#This Row],[BookingDate]])</f>
        <v>2025</v>
      </c>
      <c r="Y2273" t="str">
        <f>TEXT(Table1[[#This Row],[BookingDate]],"mmm")</f>
        <v>Jul</v>
      </c>
      <c r="Z2273" t="str">
        <f>TEXT(Table1[[#This Row],[BookingDate]],"mmm-yyy")</f>
        <v>Jul-2025</v>
      </c>
      <c r="AA2273" t="str">
        <f>IF(Table1[[#This Row],[ResolutionHours]]="","Pending",IF(Table1[[#This Row],[ResolutionHours]]&lt;=4,"0-4 Hours",IF(Table1[[#This Row],[ResolutionHours]]&lt;=8,"5-8 Hours",IF(Table1[[#This Row],[ResolutionHours]]&lt;=24,"9-24 Hours",IF(Table1[[#This Row],[ResolutionHours]]&lt;=48,"25-48 Hours","48+ Hours")))))</f>
        <v>25-48 Hours</v>
      </c>
      <c r="AB2273">
        <f>IF(Table1[[#This Row],[ResolutionHours]]="","",Table1[[#This Row],[ResolutionHours]]-Table1[[#This Row],[SLATargetHours]])</f>
        <v>-13.979999999999997</v>
      </c>
    </row>
    <row r="2274" spans="1:28" x14ac:dyDescent="0.25">
      <c r="A2274" t="s">
        <v>2155</v>
      </c>
      <c r="B2274" t="s">
        <v>2126</v>
      </c>
      <c r="C2274" s="1">
        <v>45843.243819444448</v>
      </c>
      <c r="D2274" t="s">
        <v>36</v>
      </c>
      <c r="E2274" t="s">
        <v>2138</v>
      </c>
      <c r="F2274" t="s">
        <v>130</v>
      </c>
      <c r="G2274" t="s">
        <v>2128</v>
      </c>
      <c r="H2274" t="s">
        <v>40</v>
      </c>
      <c r="I2274" t="s">
        <v>55</v>
      </c>
      <c r="J2274" t="s">
        <v>56</v>
      </c>
      <c r="K2274">
        <v>48</v>
      </c>
      <c r="L2274">
        <v>4.1100000000000003</v>
      </c>
      <c r="M2274">
        <v>54.08</v>
      </c>
      <c r="N2274" s="1">
        <v>45845.497108761578</v>
      </c>
      <c r="O2274" t="s">
        <v>128</v>
      </c>
      <c r="P2274">
        <v>54.08</v>
      </c>
      <c r="Q2274" t="s">
        <v>58</v>
      </c>
      <c r="R2274" t="s">
        <v>92</v>
      </c>
      <c r="S2274" t="s">
        <v>60</v>
      </c>
      <c r="T2274" t="s">
        <v>100</v>
      </c>
      <c r="U2274" t="s">
        <v>49</v>
      </c>
      <c r="V2274" t="s">
        <v>49</v>
      </c>
      <c r="W2274" t="s">
        <v>128</v>
      </c>
      <c r="X2274">
        <f>YEAR(Table1[[#This Row],[BookingDate]])</f>
        <v>2025</v>
      </c>
      <c r="Y2274" t="str">
        <f>TEXT(Table1[[#This Row],[BookingDate]],"mmm")</f>
        <v>Jul</v>
      </c>
      <c r="Z2274" t="str">
        <f>TEXT(Table1[[#This Row],[BookingDate]],"mmm-yyy")</f>
        <v>Jul-2025</v>
      </c>
      <c r="AA2274" t="str">
        <f>IF(Table1[[#This Row],[ResolutionHours]]="","Pending",IF(Table1[[#This Row],[ResolutionHours]]&lt;=4,"0-4 Hours",IF(Table1[[#This Row],[ResolutionHours]]&lt;=8,"5-8 Hours",IF(Table1[[#This Row],[ResolutionHours]]&lt;=24,"9-24 Hours",IF(Table1[[#This Row],[ResolutionHours]]&lt;=48,"25-48 Hours","48+ Hours")))))</f>
        <v>48+ Hours</v>
      </c>
      <c r="AB2274">
        <f>IF(Table1[[#This Row],[ResolutionHours]]="","",Table1[[#This Row],[ResolutionHours]]-Table1[[#This Row],[SLATargetHours]])</f>
        <v>6.0799999999999983</v>
      </c>
    </row>
    <row r="2275" spans="1:28" x14ac:dyDescent="0.25">
      <c r="A2275" t="s">
        <v>1281</v>
      </c>
      <c r="B2275" t="s">
        <v>1116</v>
      </c>
      <c r="C2275" s="1">
        <v>45843.385798611111</v>
      </c>
      <c r="D2275" t="s">
        <v>51</v>
      </c>
      <c r="E2275" t="s">
        <v>1140</v>
      </c>
      <c r="F2275" t="s">
        <v>53</v>
      </c>
      <c r="G2275" t="s">
        <v>1118</v>
      </c>
      <c r="H2275" t="s">
        <v>54</v>
      </c>
      <c r="I2275" t="s">
        <v>55</v>
      </c>
      <c r="J2275" t="s">
        <v>65</v>
      </c>
      <c r="K2275">
        <v>24</v>
      </c>
      <c r="L2275">
        <v>1.36</v>
      </c>
      <c r="N2275" s="1"/>
      <c r="O2275" t="s">
        <v>57</v>
      </c>
      <c r="P2275">
        <v>4286.74</v>
      </c>
      <c r="Q2275" t="s">
        <v>44</v>
      </c>
      <c r="R2275" t="s">
        <v>45</v>
      </c>
      <c r="S2275" t="s">
        <v>79</v>
      </c>
      <c r="T2275" t="s">
        <v>100</v>
      </c>
      <c r="U2275" t="s">
        <v>49</v>
      </c>
      <c r="V2275" t="s">
        <v>49</v>
      </c>
      <c r="W2275" t="s">
        <v>57</v>
      </c>
      <c r="X2275">
        <f>YEAR(Table1[[#This Row],[BookingDate]])</f>
        <v>2025</v>
      </c>
      <c r="Y2275" t="str">
        <f>TEXT(Table1[[#This Row],[BookingDate]],"mmm")</f>
        <v>Jul</v>
      </c>
      <c r="Z2275" t="str">
        <f>TEXT(Table1[[#This Row],[BookingDate]],"mmm-yyy")</f>
        <v>Jul-2025</v>
      </c>
      <c r="AA2275" t="str">
        <f>IF(Table1[[#This Row],[ResolutionHours]]="","Pending",IF(Table1[[#This Row],[ResolutionHours]]&lt;=4,"0-4 Hours",IF(Table1[[#This Row],[ResolutionHours]]&lt;=8,"5-8 Hours",IF(Table1[[#This Row],[ResolutionHours]]&lt;=24,"9-24 Hours",IF(Table1[[#This Row],[ResolutionHours]]&lt;=48,"25-48 Hours","48+ Hours")))))</f>
        <v>Pending</v>
      </c>
      <c r="AB2275" t="str">
        <f>IF(Table1[[#This Row],[ResolutionHours]]="","",Table1[[#This Row],[ResolutionHours]]-Table1[[#This Row],[SLATargetHours]])</f>
        <v/>
      </c>
    </row>
    <row r="2276" spans="1:28" x14ac:dyDescent="0.25">
      <c r="A2276" t="s">
        <v>2768</v>
      </c>
      <c r="B2276" t="s">
        <v>2126</v>
      </c>
      <c r="C2276" s="1">
        <v>45843.405717592592</v>
      </c>
      <c r="D2276" t="s">
        <v>36</v>
      </c>
      <c r="E2276" t="s">
        <v>2136</v>
      </c>
      <c r="F2276" t="s">
        <v>130</v>
      </c>
      <c r="G2276" t="s">
        <v>2128</v>
      </c>
      <c r="H2276" t="s">
        <v>40</v>
      </c>
      <c r="I2276" t="s">
        <v>41</v>
      </c>
      <c r="J2276" t="s">
        <v>160</v>
      </c>
      <c r="K2276">
        <v>48</v>
      </c>
      <c r="L2276">
        <v>6.1</v>
      </c>
      <c r="M2276">
        <v>19.37</v>
      </c>
      <c r="N2276" s="1">
        <v>45844.212752928237</v>
      </c>
      <c r="O2276" t="s">
        <v>43</v>
      </c>
      <c r="P2276">
        <v>19.37</v>
      </c>
      <c r="Q2276" t="s">
        <v>66</v>
      </c>
      <c r="R2276" t="s">
        <v>92</v>
      </c>
      <c r="S2276" t="s">
        <v>96</v>
      </c>
      <c r="T2276" t="s">
        <v>115</v>
      </c>
      <c r="U2276" t="s">
        <v>49</v>
      </c>
      <c r="V2276" t="s">
        <v>49</v>
      </c>
      <c r="W2276" t="s">
        <v>43</v>
      </c>
      <c r="X2276">
        <f>YEAR(Table1[[#This Row],[BookingDate]])</f>
        <v>2025</v>
      </c>
      <c r="Y2276" t="str">
        <f>TEXT(Table1[[#This Row],[BookingDate]],"mmm")</f>
        <v>Jul</v>
      </c>
      <c r="Z2276" t="str">
        <f>TEXT(Table1[[#This Row],[BookingDate]],"mmm-yyy")</f>
        <v>Jul-2025</v>
      </c>
      <c r="AA2276" t="str">
        <f>IF(Table1[[#This Row],[ResolutionHours]]="","Pending",IF(Table1[[#This Row],[ResolutionHours]]&lt;=4,"0-4 Hours",IF(Table1[[#This Row],[ResolutionHours]]&lt;=8,"5-8 Hours",IF(Table1[[#This Row],[ResolutionHours]]&lt;=24,"9-24 Hours",IF(Table1[[#This Row],[ResolutionHours]]&lt;=48,"25-48 Hours","48+ Hours")))))</f>
        <v>9-24 Hours</v>
      </c>
      <c r="AB2276">
        <f>IF(Table1[[#This Row],[ResolutionHours]]="","",Table1[[#This Row],[ResolutionHours]]-Table1[[#This Row],[SLATargetHours]])</f>
        <v>-28.63</v>
      </c>
    </row>
    <row r="2277" spans="1:28" x14ac:dyDescent="0.25">
      <c r="A2277" t="s">
        <v>2430</v>
      </c>
      <c r="B2277" t="s">
        <v>2126</v>
      </c>
      <c r="C2277" s="1">
        <v>45843.610752314817</v>
      </c>
      <c r="D2277" t="s">
        <v>87</v>
      </c>
      <c r="E2277" t="s">
        <v>2130</v>
      </c>
      <c r="F2277" t="s">
        <v>130</v>
      </c>
      <c r="G2277" t="s">
        <v>2128</v>
      </c>
      <c r="H2277" t="s">
        <v>40</v>
      </c>
      <c r="I2277" t="s">
        <v>82</v>
      </c>
      <c r="J2277" t="s">
        <v>165</v>
      </c>
      <c r="K2277">
        <v>72</v>
      </c>
      <c r="L2277">
        <v>15.57</v>
      </c>
      <c r="M2277">
        <v>155.88999999999999</v>
      </c>
      <c r="N2277" s="1">
        <v>45850.106193587962</v>
      </c>
      <c r="O2277" t="s">
        <v>128</v>
      </c>
      <c r="P2277">
        <v>155.88999999999999</v>
      </c>
      <c r="Q2277" t="s">
        <v>58</v>
      </c>
      <c r="R2277" t="s">
        <v>59</v>
      </c>
      <c r="S2277" t="s">
        <v>96</v>
      </c>
      <c r="T2277" t="s">
        <v>47</v>
      </c>
      <c r="U2277" t="s">
        <v>49</v>
      </c>
      <c r="V2277" t="s">
        <v>49</v>
      </c>
      <c r="W2277" t="s">
        <v>128</v>
      </c>
      <c r="X2277">
        <f>YEAR(Table1[[#This Row],[BookingDate]])</f>
        <v>2025</v>
      </c>
      <c r="Y2277" t="str">
        <f>TEXT(Table1[[#This Row],[BookingDate]],"mmm")</f>
        <v>Jul</v>
      </c>
      <c r="Z2277" t="str">
        <f>TEXT(Table1[[#This Row],[BookingDate]],"mmm-yyy")</f>
        <v>Jul-2025</v>
      </c>
      <c r="AA2277" t="str">
        <f>IF(Table1[[#This Row],[ResolutionHours]]="","Pending",IF(Table1[[#This Row],[ResolutionHours]]&lt;=4,"0-4 Hours",IF(Table1[[#This Row],[ResolutionHours]]&lt;=8,"5-8 Hours",IF(Table1[[#This Row],[ResolutionHours]]&lt;=24,"9-24 Hours",IF(Table1[[#This Row],[ResolutionHours]]&lt;=48,"25-48 Hours","48+ Hours")))))</f>
        <v>48+ Hours</v>
      </c>
      <c r="AB2277">
        <f>IF(Table1[[#This Row],[ResolutionHours]]="","",Table1[[#This Row],[ResolutionHours]]-Table1[[#This Row],[SLATargetHours]])</f>
        <v>83.889999999999986</v>
      </c>
    </row>
    <row r="2278" spans="1:28" x14ac:dyDescent="0.25">
      <c r="A2278" t="s">
        <v>1266</v>
      </c>
      <c r="B2278" t="s">
        <v>1116</v>
      </c>
      <c r="C2278" s="1">
        <v>45843.853414351863</v>
      </c>
      <c r="D2278" t="s">
        <v>104</v>
      </c>
      <c r="E2278" t="s">
        <v>1120</v>
      </c>
      <c r="F2278" t="s">
        <v>38</v>
      </c>
      <c r="G2278" t="s">
        <v>1118</v>
      </c>
      <c r="H2278" t="s">
        <v>40</v>
      </c>
      <c r="I2278" t="s">
        <v>64</v>
      </c>
      <c r="J2278" t="s">
        <v>118</v>
      </c>
      <c r="K2278">
        <v>8</v>
      </c>
      <c r="L2278">
        <v>0.48</v>
      </c>
      <c r="M2278">
        <v>4.57</v>
      </c>
      <c r="N2278" s="1">
        <v>45844.044020289351</v>
      </c>
      <c r="O2278" t="s">
        <v>43</v>
      </c>
      <c r="P2278">
        <v>4.57</v>
      </c>
      <c r="Q2278" t="s">
        <v>58</v>
      </c>
      <c r="R2278" t="s">
        <v>59</v>
      </c>
      <c r="S2278" t="s">
        <v>60</v>
      </c>
      <c r="T2278" t="s">
        <v>115</v>
      </c>
      <c r="U2278" t="s">
        <v>49</v>
      </c>
      <c r="V2278" t="s">
        <v>48</v>
      </c>
      <c r="W2278" t="s">
        <v>43</v>
      </c>
      <c r="X2278">
        <f>YEAR(Table1[[#This Row],[BookingDate]])</f>
        <v>2025</v>
      </c>
      <c r="Y2278" t="str">
        <f>TEXT(Table1[[#This Row],[BookingDate]],"mmm")</f>
        <v>Jul</v>
      </c>
      <c r="Z2278" t="str">
        <f>TEXT(Table1[[#This Row],[BookingDate]],"mmm-yyy")</f>
        <v>Jul-2025</v>
      </c>
      <c r="AA2278" t="str">
        <f>IF(Table1[[#This Row],[ResolutionHours]]="","Pending",IF(Table1[[#This Row],[ResolutionHours]]&lt;=4,"0-4 Hours",IF(Table1[[#This Row],[ResolutionHours]]&lt;=8,"5-8 Hours",IF(Table1[[#This Row],[ResolutionHours]]&lt;=24,"9-24 Hours",IF(Table1[[#This Row],[ResolutionHours]]&lt;=48,"25-48 Hours","48+ Hours")))))</f>
        <v>5-8 Hours</v>
      </c>
      <c r="AB2278">
        <f>IF(Table1[[#This Row],[ResolutionHours]]="","",Table1[[#This Row],[ResolutionHours]]-Table1[[#This Row],[SLATargetHours]])</f>
        <v>-3.4299999999999997</v>
      </c>
    </row>
    <row r="2279" spans="1:28" x14ac:dyDescent="0.25">
      <c r="A2279" t="s">
        <v>3092</v>
      </c>
      <c r="B2279" t="s">
        <v>2126</v>
      </c>
      <c r="C2279" s="1">
        <v>45843.928414351853</v>
      </c>
      <c r="D2279" t="s">
        <v>87</v>
      </c>
      <c r="E2279" t="s">
        <v>2134</v>
      </c>
      <c r="F2279" t="s">
        <v>53</v>
      </c>
      <c r="G2279" t="s">
        <v>2128</v>
      </c>
      <c r="H2279" t="s">
        <v>54</v>
      </c>
      <c r="I2279" t="s">
        <v>55</v>
      </c>
      <c r="J2279" t="s">
        <v>160</v>
      </c>
      <c r="K2279">
        <v>72</v>
      </c>
      <c r="L2279">
        <v>2.99</v>
      </c>
      <c r="N2279" s="1"/>
      <c r="O2279" t="s">
        <v>57</v>
      </c>
      <c r="P2279">
        <v>4273.72</v>
      </c>
      <c r="Q2279" t="s">
        <v>44</v>
      </c>
      <c r="R2279" t="s">
        <v>67</v>
      </c>
      <c r="S2279" t="s">
        <v>60</v>
      </c>
      <c r="T2279" t="s">
        <v>85</v>
      </c>
      <c r="U2279" t="s">
        <v>49</v>
      </c>
      <c r="V2279" t="s">
        <v>49</v>
      </c>
      <c r="W2279" t="s">
        <v>57</v>
      </c>
      <c r="X2279">
        <f>YEAR(Table1[[#This Row],[BookingDate]])</f>
        <v>2025</v>
      </c>
      <c r="Y2279" t="str">
        <f>TEXT(Table1[[#This Row],[BookingDate]],"mmm")</f>
        <v>Jul</v>
      </c>
      <c r="Z2279" t="str">
        <f>TEXT(Table1[[#This Row],[BookingDate]],"mmm-yyy")</f>
        <v>Jul-2025</v>
      </c>
      <c r="AA2279" t="str">
        <f>IF(Table1[[#This Row],[ResolutionHours]]="","Pending",IF(Table1[[#This Row],[ResolutionHours]]&lt;=4,"0-4 Hours",IF(Table1[[#This Row],[ResolutionHours]]&lt;=8,"5-8 Hours",IF(Table1[[#This Row],[ResolutionHours]]&lt;=24,"9-24 Hours",IF(Table1[[#This Row],[ResolutionHours]]&lt;=48,"25-48 Hours","48+ Hours")))))</f>
        <v>Pending</v>
      </c>
      <c r="AB2279" t="str">
        <f>IF(Table1[[#This Row],[ResolutionHours]]="","",Table1[[#This Row],[ResolutionHours]]-Table1[[#This Row],[SLATargetHours]])</f>
        <v/>
      </c>
    </row>
    <row r="2280" spans="1:28" x14ac:dyDescent="0.25">
      <c r="A2280" t="s">
        <v>2886</v>
      </c>
      <c r="B2280" t="s">
        <v>2126</v>
      </c>
      <c r="C2280" s="1">
        <v>45843.928472222222</v>
      </c>
      <c r="D2280" t="s">
        <v>87</v>
      </c>
      <c r="E2280" t="s">
        <v>2130</v>
      </c>
      <c r="F2280" t="s">
        <v>90</v>
      </c>
      <c r="G2280" t="s">
        <v>2128</v>
      </c>
      <c r="H2280" t="s">
        <v>40</v>
      </c>
      <c r="I2280" t="s">
        <v>46</v>
      </c>
      <c r="J2280" t="s">
        <v>157</v>
      </c>
      <c r="K2280">
        <v>72</v>
      </c>
      <c r="L2280">
        <v>4.6100000000000003</v>
      </c>
      <c r="M2280">
        <v>136.9</v>
      </c>
      <c r="N2280" s="1">
        <v>45849.632509699077</v>
      </c>
      <c r="O2280" t="s">
        <v>128</v>
      </c>
      <c r="P2280">
        <v>136.9</v>
      </c>
      <c r="Q2280" t="s">
        <v>44</v>
      </c>
      <c r="R2280" t="s">
        <v>45</v>
      </c>
      <c r="S2280" t="s">
        <v>46</v>
      </c>
      <c r="T2280" t="s">
        <v>121</v>
      </c>
      <c r="U2280" t="s">
        <v>48</v>
      </c>
      <c r="V2280" t="s">
        <v>49</v>
      </c>
      <c r="W2280" t="s">
        <v>128</v>
      </c>
      <c r="X2280">
        <f>YEAR(Table1[[#This Row],[BookingDate]])</f>
        <v>2025</v>
      </c>
      <c r="Y2280" t="str">
        <f>TEXT(Table1[[#This Row],[BookingDate]],"mmm")</f>
        <v>Jul</v>
      </c>
      <c r="Z2280" t="str">
        <f>TEXT(Table1[[#This Row],[BookingDate]],"mmm-yyy")</f>
        <v>Jul-2025</v>
      </c>
      <c r="AA2280" t="str">
        <f>IF(Table1[[#This Row],[ResolutionHours]]="","Pending",IF(Table1[[#This Row],[ResolutionHours]]&lt;=4,"0-4 Hours",IF(Table1[[#This Row],[ResolutionHours]]&lt;=8,"5-8 Hours",IF(Table1[[#This Row],[ResolutionHours]]&lt;=24,"9-24 Hours",IF(Table1[[#This Row],[ResolutionHours]]&lt;=48,"25-48 Hours","48+ Hours")))))</f>
        <v>48+ Hours</v>
      </c>
      <c r="AB2280">
        <f>IF(Table1[[#This Row],[ResolutionHours]]="","",Table1[[#This Row],[ResolutionHours]]-Table1[[#This Row],[SLATargetHours]])</f>
        <v>64.900000000000006</v>
      </c>
    </row>
    <row r="2281" spans="1:28" x14ac:dyDescent="0.25">
      <c r="A2281" t="s">
        <v>2462</v>
      </c>
      <c r="B2281" t="s">
        <v>2126</v>
      </c>
      <c r="C2281" s="1">
        <v>45844.349259259259</v>
      </c>
      <c r="D2281" t="s">
        <v>36</v>
      </c>
      <c r="E2281" t="s">
        <v>2138</v>
      </c>
      <c r="F2281" t="s">
        <v>38</v>
      </c>
      <c r="G2281" t="s">
        <v>2128</v>
      </c>
      <c r="H2281" t="s">
        <v>136</v>
      </c>
      <c r="I2281" t="s">
        <v>46</v>
      </c>
      <c r="J2281" t="s">
        <v>132</v>
      </c>
      <c r="K2281">
        <v>48</v>
      </c>
      <c r="L2281">
        <v>1.3</v>
      </c>
      <c r="N2281" s="1"/>
      <c r="O2281" t="s">
        <v>57</v>
      </c>
      <c r="P2281">
        <v>4263.62</v>
      </c>
      <c r="Q2281" t="s">
        <v>58</v>
      </c>
      <c r="R2281" t="s">
        <v>45</v>
      </c>
      <c r="S2281" t="s">
        <v>46</v>
      </c>
      <c r="T2281" t="s">
        <v>115</v>
      </c>
      <c r="U2281" t="s">
        <v>49</v>
      </c>
      <c r="V2281" t="s">
        <v>49</v>
      </c>
      <c r="W2281" t="s">
        <v>57</v>
      </c>
      <c r="X2281">
        <f>YEAR(Table1[[#This Row],[BookingDate]])</f>
        <v>2025</v>
      </c>
      <c r="Y2281" t="str">
        <f>TEXT(Table1[[#This Row],[BookingDate]],"mmm")</f>
        <v>Jul</v>
      </c>
      <c r="Z2281" t="str">
        <f>TEXT(Table1[[#This Row],[BookingDate]],"mmm-yyy")</f>
        <v>Jul-2025</v>
      </c>
      <c r="AA2281" t="str">
        <f>IF(Table1[[#This Row],[ResolutionHours]]="","Pending",IF(Table1[[#This Row],[ResolutionHours]]&lt;=4,"0-4 Hours",IF(Table1[[#This Row],[ResolutionHours]]&lt;=8,"5-8 Hours",IF(Table1[[#This Row],[ResolutionHours]]&lt;=24,"9-24 Hours",IF(Table1[[#This Row],[ResolutionHours]]&lt;=48,"25-48 Hours","48+ Hours")))))</f>
        <v>Pending</v>
      </c>
      <c r="AB2281" t="str">
        <f>IF(Table1[[#This Row],[ResolutionHours]]="","",Table1[[#This Row],[ResolutionHours]]-Table1[[#This Row],[SLATargetHours]])</f>
        <v/>
      </c>
    </row>
    <row r="2282" spans="1:28" x14ac:dyDescent="0.25">
      <c r="A2282" t="s">
        <v>2678</v>
      </c>
      <c r="B2282" t="s">
        <v>2126</v>
      </c>
      <c r="C2282" s="1">
        <v>45844.771469907413</v>
      </c>
      <c r="D2282" t="s">
        <v>36</v>
      </c>
      <c r="E2282" t="s">
        <v>2142</v>
      </c>
      <c r="F2282" t="s">
        <v>126</v>
      </c>
      <c r="G2282" t="s">
        <v>2128</v>
      </c>
      <c r="H2282" t="s">
        <v>136</v>
      </c>
      <c r="I2282" t="s">
        <v>82</v>
      </c>
      <c r="J2282" t="s">
        <v>132</v>
      </c>
      <c r="K2282">
        <v>48</v>
      </c>
      <c r="L2282">
        <v>3.33</v>
      </c>
      <c r="N2282" s="1"/>
      <c r="O2282" t="s">
        <v>57</v>
      </c>
      <c r="P2282">
        <v>4253.4799999999996</v>
      </c>
      <c r="Q2282" t="s">
        <v>44</v>
      </c>
      <c r="R2282" t="s">
        <v>59</v>
      </c>
      <c r="S2282" t="s">
        <v>60</v>
      </c>
      <c r="T2282" t="s">
        <v>61</v>
      </c>
      <c r="U2282" t="s">
        <v>49</v>
      </c>
      <c r="V2282" t="s">
        <v>49</v>
      </c>
      <c r="W2282" t="s">
        <v>57</v>
      </c>
      <c r="X2282">
        <f>YEAR(Table1[[#This Row],[BookingDate]])</f>
        <v>2025</v>
      </c>
      <c r="Y2282" t="str">
        <f>TEXT(Table1[[#This Row],[BookingDate]],"mmm")</f>
        <v>Jul</v>
      </c>
      <c r="Z2282" t="str">
        <f>TEXT(Table1[[#This Row],[BookingDate]],"mmm-yyy")</f>
        <v>Jul-2025</v>
      </c>
      <c r="AA2282" t="str">
        <f>IF(Table1[[#This Row],[ResolutionHours]]="","Pending",IF(Table1[[#This Row],[ResolutionHours]]&lt;=4,"0-4 Hours",IF(Table1[[#This Row],[ResolutionHours]]&lt;=8,"5-8 Hours",IF(Table1[[#This Row],[ResolutionHours]]&lt;=24,"9-24 Hours",IF(Table1[[#This Row],[ResolutionHours]]&lt;=48,"25-48 Hours","48+ Hours")))))</f>
        <v>Pending</v>
      </c>
      <c r="AB2282" t="str">
        <f>IF(Table1[[#This Row],[ResolutionHours]]="","",Table1[[#This Row],[ResolutionHours]]-Table1[[#This Row],[SLATargetHours]])</f>
        <v/>
      </c>
    </row>
    <row r="2283" spans="1:28" x14ac:dyDescent="0.25">
      <c r="A2283" t="s">
        <v>361</v>
      </c>
      <c r="B2283" t="s">
        <v>35</v>
      </c>
      <c r="C2283" s="1">
        <v>45845.723634259259</v>
      </c>
      <c r="D2283" t="s">
        <v>51</v>
      </c>
      <c r="E2283" t="s">
        <v>77</v>
      </c>
      <c r="F2283" t="s">
        <v>130</v>
      </c>
      <c r="G2283" t="s">
        <v>39</v>
      </c>
      <c r="H2283" t="s">
        <v>40</v>
      </c>
      <c r="I2283" t="s">
        <v>41</v>
      </c>
      <c r="J2283" t="s">
        <v>74</v>
      </c>
      <c r="K2283">
        <v>24</v>
      </c>
      <c r="L2283">
        <v>0.36</v>
      </c>
      <c r="M2283">
        <v>3.95</v>
      </c>
      <c r="N2283" s="1">
        <v>45845.888116712973</v>
      </c>
      <c r="O2283" t="s">
        <v>43</v>
      </c>
      <c r="P2283">
        <v>3.95</v>
      </c>
      <c r="Q2283" t="s">
        <v>66</v>
      </c>
      <c r="R2283" t="s">
        <v>92</v>
      </c>
      <c r="S2283" t="s">
        <v>79</v>
      </c>
      <c r="T2283" t="s">
        <v>85</v>
      </c>
      <c r="U2283" t="s">
        <v>49</v>
      </c>
      <c r="V2283" t="s">
        <v>49</v>
      </c>
      <c r="W2283" t="s">
        <v>43</v>
      </c>
      <c r="X2283">
        <f>YEAR(Table1[[#This Row],[BookingDate]])</f>
        <v>2025</v>
      </c>
      <c r="Y2283" t="str">
        <f>TEXT(Table1[[#This Row],[BookingDate]],"mmm")</f>
        <v>Jul</v>
      </c>
      <c r="Z2283" t="str">
        <f>TEXT(Table1[[#This Row],[BookingDate]],"mmm-yyy")</f>
        <v>Jul-2025</v>
      </c>
      <c r="AA2283" t="str">
        <f>IF(Table1[[#This Row],[ResolutionHours]]="","Pending",IF(Table1[[#This Row],[ResolutionHours]]&lt;=4,"0-4 Hours",IF(Table1[[#This Row],[ResolutionHours]]&lt;=8,"5-8 Hours",IF(Table1[[#This Row],[ResolutionHours]]&lt;=24,"9-24 Hours",IF(Table1[[#This Row],[ResolutionHours]]&lt;=48,"25-48 Hours","48+ Hours")))))</f>
        <v>0-4 Hours</v>
      </c>
      <c r="AB2283">
        <f>IF(Table1[[#This Row],[ResolutionHours]]="","",Table1[[#This Row],[ResolutionHours]]-Table1[[#This Row],[SLATargetHours]])</f>
        <v>-20.05</v>
      </c>
    </row>
    <row r="2284" spans="1:28" x14ac:dyDescent="0.25">
      <c r="A2284" t="s">
        <v>2072</v>
      </c>
      <c r="B2284" t="s">
        <v>1116</v>
      </c>
      <c r="C2284" s="1">
        <v>45845.851550925923</v>
      </c>
      <c r="D2284" t="s">
        <v>36</v>
      </c>
      <c r="E2284" t="s">
        <v>1124</v>
      </c>
      <c r="F2284" t="s">
        <v>38</v>
      </c>
      <c r="G2284" t="s">
        <v>1118</v>
      </c>
      <c r="H2284" t="s">
        <v>40</v>
      </c>
      <c r="I2284" t="s">
        <v>82</v>
      </c>
      <c r="J2284" t="s">
        <v>113</v>
      </c>
      <c r="K2284">
        <v>48</v>
      </c>
      <c r="L2284">
        <v>2.13</v>
      </c>
      <c r="M2284">
        <v>25.83</v>
      </c>
      <c r="N2284" s="1">
        <v>45846.927765590277</v>
      </c>
      <c r="O2284" t="s">
        <v>43</v>
      </c>
      <c r="P2284">
        <v>25.83</v>
      </c>
      <c r="Q2284" t="s">
        <v>58</v>
      </c>
      <c r="R2284" t="s">
        <v>67</v>
      </c>
      <c r="S2284" t="s">
        <v>46</v>
      </c>
      <c r="T2284" t="s">
        <v>115</v>
      </c>
      <c r="U2284" t="s">
        <v>49</v>
      </c>
      <c r="V2284" t="s">
        <v>49</v>
      </c>
      <c r="W2284" t="s">
        <v>43</v>
      </c>
      <c r="X2284">
        <f>YEAR(Table1[[#This Row],[BookingDate]])</f>
        <v>2025</v>
      </c>
      <c r="Y2284" t="str">
        <f>TEXT(Table1[[#This Row],[BookingDate]],"mmm")</f>
        <v>Jul</v>
      </c>
      <c r="Z2284" t="str">
        <f>TEXT(Table1[[#This Row],[BookingDate]],"mmm-yyy")</f>
        <v>Jul-2025</v>
      </c>
      <c r="AA2284" t="str">
        <f>IF(Table1[[#This Row],[ResolutionHours]]="","Pending",IF(Table1[[#This Row],[ResolutionHours]]&lt;=4,"0-4 Hours",IF(Table1[[#This Row],[ResolutionHours]]&lt;=8,"5-8 Hours",IF(Table1[[#This Row],[ResolutionHours]]&lt;=24,"9-24 Hours",IF(Table1[[#This Row],[ResolutionHours]]&lt;=48,"25-48 Hours","48+ Hours")))))</f>
        <v>25-48 Hours</v>
      </c>
      <c r="AB2284">
        <f>IF(Table1[[#This Row],[ResolutionHours]]="","",Table1[[#This Row],[ResolutionHours]]-Table1[[#This Row],[SLATargetHours]])</f>
        <v>-22.17</v>
      </c>
    </row>
    <row r="2285" spans="1:28" x14ac:dyDescent="0.25">
      <c r="A2285" t="s">
        <v>1146</v>
      </c>
      <c r="B2285" t="s">
        <v>1116</v>
      </c>
      <c r="C2285" s="1">
        <v>45846.049525462957</v>
      </c>
      <c r="D2285" t="s">
        <v>36</v>
      </c>
      <c r="E2285" t="s">
        <v>1117</v>
      </c>
      <c r="F2285" t="s">
        <v>126</v>
      </c>
      <c r="G2285" t="s">
        <v>1118</v>
      </c>
      <c r="H2285" t="s">
        <v>40</v>
      </c>
      <c r="I2285" t="s">
        <v>82</v>
      </c>
      <c r="J2285" t="s">
        <v>74</v>
      </c>
      <c r="K2285">
        <v>48</v>
      </c>
      <c r="L2285">
        <v>8.9700000000000006</v>
      </c>
      <c r="M2285">
        <v>18.13</v>
      </c>
      <c r="N2285" s="1">
        <v>45846.80482164352</v>
      </c>
      <c r="O2285" t="s">
        <v>43</v>
      </c>
      <c r="P2285">
        <v>18.13</v>
      </c>
      <c r="Q2285" t="s">
        <v>44</v>
      </c>
      <c r="R2285" t="s">
        <v>114</v>
      </c>
      <c r="S2285" t="s">
        <v>60</v>
      </c>
      <c r="T2285" t="s">
        <v>100</v>
      </c>
      <c r="U2285" t="s">
        <v>48</v>
      </c>
      <c r="V2285" t="s">
        <v>49</v>
      </c>
      <c r="W2285" t="s">
        <v>43</v>
      </c>
      <c r="X2285">
        <f>YEAR(Table1[[#This Row],[BookingDate]])</f>
        <v>2025</v>
      </c>
      <c r="Y2285" t="str">
        <f>TEXT(Table1[[#This Row],[BookingDate]],"mmm")</f>
        <v>Jul</v>
      </c>
      <c r="Z2285" t="str">
        <f>TEXT(Table1[[#This Row],[BookingDate]],"mmm-yyy")</f>
        <v>Jul-2025</v>
      </c>
      <c r="AA2285" t="str">
        <f>IF(Table1[[#This Row],[ResolutionHours]]="","Pending",IF(Table1[[#This Row],[ResolutionHours]]&lt;=4,"0-4 Hours",IF(Table1[[#This Row],[ResolutionHours]]&lt;=8,"5-8 Hours",IF(Table1[[#This Row],[ResolutionHours]]&lt;=24,"9-24 Hours",IF(Table1[[#This Row],[ResolutionHours]]&lt;=48,"25-48 Hours","48+ Hours")))))</f>
        <v>9-24 Hours</v>
      </c>
      <c r="AB2285">
        <f>IF(Table1[[#This Row],[ResolutionHours]]="","",Table1[[#This Row],[ResolutionHours]]-Table1[[#This Row],[SLATargetHours]])</f>
        <v>-29.87</v>
      </c>
    </row>
    <row r="2286" spans="1:28" x14ac:dyDescent="0.25">
      <c r="A2286" t="s">
        <v>153</v>
      </c>
      <c r="B2286" t="s">
        <v>35</v>
      </c>
      <c r="C2286" s="1">
        <v>45846.162118055552</v>
      </c>
      <c r="D2286" t="s">
        <v>104</v>
      </c>
      <c r="E2286" t="s">
        <v>102</v>
      </c>
      <c r="F2286" t="s">
        <v>38</v>
      </c>
      <c r="G2286" t="s">
        <v>39</v>
      </c>
      <c r="H2286" t="s">
        <v>40</v>
      </c>
      <c r="I2286" t="s">
        <v>73</v>
      </c>
      <c r="J2286" t="s">
        <v>152</v>
      </c>
      <c r="K2286">
        <v>8</v>
      </c>
      <c r="L2286">
        <v>0.83</v>
      </c>
      <c r="M2286">
        <v>3.99</v>
      </c>
      <c r="N2286" s="1">
        <v>45846.328522245371</v>
      </c>
      <c r="O2286" t="s">
        <v>43</v>
      </c>
      <c r="P2286">
        <v>3.99</v>
      </c>
      <c r="Q2286" t="s">
        <v>58</v>
      </c>
      <c r="R2286" t="s">
        <v>67</v>
      </c>
      <c r="S2286" t="s">
        <v>96</v>
      </c>
      <c r="T2286" t="s">
        <v>115</v>
      </c>
      <c r="U2286" t="s">
        <v>49</v>
      </c>
      <c r="V2286" t="s">
        <v>49</v>
      </c>
      <c r="W2286" t="s">
        <v>43</v>
      </c>
      <c r="X2286">
        <f>YEAR(Table1[[#This Row],[BookingDate]])</f>
        <v>2025</v>
      </c>
      <c r="Y2286" t="str">
        <f>TEXT(Table1[[#This Row],[BookingDate]],"mmm")</f>
        <v>Jul</v>
      </c>
      <c r="Z2286" t="str">
        <f>TEXT(Table1[[#This Row],[BookingDate]],"mmm-yyy")</f>
        <v>Jul-2025</v>
      </c>
      <c r="AA2286" t="str">
        <f>IF(Table1[[#This Row],[ResolutionHours]]="","Pending",IF(Table1[[#This Row],[ResolutionHours]]&lt;=4,"0-4 Hours",IF(Table1[[#This Row],[ResolutionHours]]&lt;=8,"5-8 Hours",IF(Table1[[#This Row],[ResolutionHours]]&lt;=24,"9-24 Hours",IF(Table1[[#This Row],[ResolutionHours]]&lt;=48,"25-48 Hours","48+ Hours")))))</f>
        <v>0-4 Hours</v>
      </c>
      <c r="AB2286">
        <f>IF(Table1[[#This Row],[ResolutionHours]]="","",Table1[[#This Row],[ResolutionHours]]-Table1[[#This Row],[SLATargetHours]])</f>
        <v>-4.01</v>
      </c>
    </row>
    <row r="2287" spans="1:28" x14ac:dyDescent="0.25">
      <c r="A2287" t="s">
        <v>3009</v>
      </c>
      <c r="B2287" t="s">
        <v>2126</v>
      </c>
      <c r="C2287" s="1">
        <v>45846.265370370369</v>
      </c>
      <c r="D2287" t="s">
        <v>36</v>
      </c>
      <c r="E2287" t="s">
        <v>2136</v>
      </c>
      <c r="F2287" t="s">
        <v>130</v>
      </c>
      <c r="G2287" t="s">
        <v>2128</v>
      </c>
      <c r="H2287" t="s">
        <v>63</v>
      </c>
      <c r="I2287" t="s">
        <v>73</v>
      </c>
      <c r="J2287" t="s">
        <v>157</v>
      </c>
      <c r="K2287">
        <v>48</v>
      </c>
      <c r="L2287">
        <v>6.25</v>
      </c>
      <c r="N2287" s="1"/>
      <c r="O2287" t="s">
        <v>57</v>
      </c>
      <c r="P2287">
        <v>4217.63</v>
      </c>
      <c r="Q2287" t="s">
        <v>58</v>
      </c>
      <c r="R2287" t="s">
        <v>59</v>
      </c>
      <c r="S2287" t="s">
        <v>96</v>
      </c>
      <c r="T2287" t="s">
        <v>115</v>
      </c>
      <c r="U2287" t="s">
        <v>49</v>
      </c>
      <c r="V2287" t="s">
        <v>49</v>
      </c>
      <c r="W2287" t="s">
        <v>57</v>
      </c>
      <c r="X2287">
        <f>YEAR(Table1[[#This Row],[BookingDate]])</f>
        <v>2025</v>
      </c>
      <c r="Y2287" t="str">
        <f>TEXT(Table1[[#This Row],[BookingDate]],"mmm")</f>
        <v>Jul</v>
      </c>
      <c r="Z2287" t="str">
        <f>TEXT(Table1[[#This Row],[BookingDate]],"mmm-yyy")</f>
        <v>Jul-2025</v>
      </c>
      <c r="AA2287" t="str">
        <f>IF(Table1[[#This Row],[ResolutionHours]]="","Pending",IF(Table1[[#This Row],[ResolutionHours]]&lt;=4,"0-4 Hours",IF(Table1[[#This Row],[ResolutionHours]]&lt;=8,"5-8 Hours",IF(Table1[[#This Row],[ResolutionHours]]&lt;=24,"9-24 Hours",IF(Table1[[#This Row],[ResolutionHours]]&lt;=48,"25-48 Hours","48+ Hours")))))</f>
        <v>Pending</v>
      </c>
      <c r="AB2287" t="str">
        <f>IF(Table1[[#This Row],[ResolutionHours]]="","",Table1[[#This Row],[ResolutionHours]]-Table1[[#This Row],[SLATargetHours]])</f>
        <v/>
      </c>
    </row>
    <row r="2288" spans="1:28" x14ac:dyDescent="0.25">
      <c r="A2288" t="s">
        <v>348</v>
      </c>
      <c r="B2288" t="s">
        <v>35</v>
      </c>
      <c r="C2288" s="1">
        <v>45846.477766203701</v>
      </c>
      <c r="D2288" t="s">
        <v>36</v>
      </c>
      <c r="E2288" t="s">
        <v>77</v>
      </c>
      <c r="F2288" t="s">
        <v>38</v>
      </c>
      <c r="G2288" t="s">
        <v>39</v>
      </c>
      <c r="H2288" t="s">
        <v>54</v>
      </c>
      <c r="I2288" t="s">
        <v>46</v>
      </c>
      <c r="J2288" t="s">
        <v>83</v>
      </c>
      <c r="K2288">
        <v>48</v>
      </c>
      <c r="L2288">
        <v>6.27</v>
      </c>
      <c r="N2288" s="1"/>
      <c r="O2288" t="s">
        <v>57</v>
      </c>
      <c r="P2288">
        <v>4212.53</v>
      </c>
      <c r="Q2288" t="s">
        <v>44</v>
      </c>
      <c r="R2288" t="s">
        <v>114</v>
      </c>
      <c r="S2288" t="s">
        <v>79</v>
      </c>
      <c r="T2288" t="s">
        <v>61</v>
      </c>
      <c r="U2288" t="s">
        <v>49</v>
      </c>
      <c r="V2288" t="s">
        <v>49</v>
      </c>
      <c r="W2288" t="s">
        <v>57</v>
      </c>
      <c r="X2288">
        <f>YEAR(Table1[[#This Row],[BookingDate]])</f>
        <v>2025</v>
      </c>
      <c r="Y2288" t="str">
        <f>TEXT(Table1[[#This Row],[BookingDate]],"mmm")</f>
        <v>Jul</v>
      </c>
      <c r="Z2288" t="str">
        <f>TEXT(Table1[[#This Row],[BookingDate]],"mmm-yyy")</f>
        <v>Jul-2025</v>
      </c>
      <c r="AA2288" t="str">
        <f>IF(Table1[[#This Row],[ResolutionHours]]="","Pending",IF(Table1[[#This Row],[ResolutionHours]]&lt;=4,"0-4 Hours",IF(Table1[[#This Row],[ResolutionHours]]&lt;=8,"5-8 Hours",IF(Table1[[#This Row],[ResolutionHours]]&lt;=24,"9-24 Hours",IF(Table1[[#This Row],[ResolutionHours]]&lt;=48,"25-48 Hours","48+ Hours")))))</f>
        <v>Pending</v>
      </c>
      <c r="AB2288" t="str">
        <f>IF(Table1[[#This Row],[ResolutionHours]]="","",Table1[[#This Row],[ResolutionHours]]-Table1[[#This Row],[SLATargetHours]])</f>
        <v/>
      </c>
    </row>
    <row r="2289" spans="1:28" x14ac:dyDescent="0.25">
      <c r="A2289" t="s">
        <v>164</v>
      </c>
      <c r="B2289" t="s">
        <v>35</v>
      </c>
      <c r="C2289" s="1">
        <v>45847.486481481479</v>
      </c>
      <c r="D2289" t="s">
        <v>87</v>
      </c>
      <c r="E2289" t="s">
        <v>77</v>
      </c>
      <c r="F2289" t="s">
        <v>90</v>
      </c>
      <c r="G2289" t="s">
        <v>39</v>
      </c>
      <c r="H2289" t="s">
        <v>40</v>
      </c>
      <c r="I2289" t="s">
        <v>46</v>
      </c>
      <c r="J2289" t="s">
        <v>165</v>
      </c>
      <c r="K2289">
        <v>72</v>
      </c>
      <c r="L2289">
        <v>5.44</v>
      </c>
      <c r="M2289">
        <v>33.21</v>
      </c>
      <c r="N2289" s="1">
        <v>45848.870092581019</v>
      </c>
      <c r="O2289" t="s">
        <v>43</v>
      </c>
      <c r="P2289">
        <v>33.21</v>
      </c>
      <c r="Q2289" t="s">
        <v>66</v>
      </c>
      <c r="R2289" t="s">
        <v>92</v>
      </c>
      <c r="S2289" t="s">
        <v>79</v>
      </c>
      <c r="T2289" t="s">
        <v>100</v>
      </c>
      <c r="U2289" t="s">
        <v>49</v>
      </c>
      <c r="V2289" t="s">
        <v>49</v>
      </c>
      <c r="W2289" t="s">
        <v>43</v>
      </c>
      <c r="X2289">
        <f>YEAR(Table1[[#This Row],[BookingDate]])</f>
        <v>2025</v>
      </c>
      <c r="Y2289" t="str">
        <f>TEXT(Table1[[#This Row],[BookingDate]],"mmm")</f>
        <v>Jul</v>
      </c>
      <c r="Z2289" t="str">
        <f>TEXT(Table1[[#This Row],[BookingDate]],"mmm-yyy")</f>
        <v>Jul-2025</v>
      </c>
      <c r="AA2289" t="str">
        <f>IF(Table1[[#This Row],[ResolutionHours]]="","Pending",IF(Table1[[#This Row],[ResolutionHours]]&lt;=4,"0-4 Hours",IF(Table1[[#This Row],[ResolutionHours]]&lt;=8,"5-8 Hours",IF(Table1[[#This Row],[ResolutionHours]]&lt;=24,"9-24 Hours",IF(Table1[[#This Row],[ResolutionHours]]&lt;=48,"25-48 Hours","48+ Hours")))))</f>
        <v>25-48 Hours</v>
      </c>
      <c r="AB2289">
        <f>IF(Table1[[#This Row],[ResolutionHours]]="","",Table1[[#This Row],[ResolutionHours]]-Table1[[#This Row],[SLATargetHours]])</f>
        <v>-38.79</v>
      </c>
    </row>
    <row r="2290" spans="1:28" x14ac:dyDescent="0.25">
      <c r="A2290" t="s">
        <v>2387</v>
      </c>
      <c r="B2290" t="s">
        <v>2126</v>
      </c>
      <c r="C2290" s="1">
        <v>45847.914027777777</v>
      </c>
      <c r="D2290" t="s">
        <v>51</v>
      </c>
      <c r="E2290" t="s">
        <v>2130</v>
      </c>
      <c r="F2290" t="s">
        <v>38</v>
      </c>
      <c r="G2290" t="s">
        <v>2128</v>
      </c>
      <c r="H2290" t="s">
        <v>54</v>
      </c>
      <c r="I2290" t="s">
        <v>73</v>
      </c>
      <c r="J2290" t="s">
        <v>110</v>
      </c>
      <c r="K2290">
        <v>24</v>
      </c>
      <c r="L2290">
        <v>1.67</v>
      </c>
      <c r="N2290" s="1"/>
      <c r="O2290" t="s">
        <v>57</v>
      </c>
      <c r="P2290">
        <v>4178.0600000000004</v>
      </c>
      <c r="Q2290" t="s">
        <v>66</v>
      </c>
      <c r="R2290" t="s">
        <v>67</v>
      </c>
      <c r="S2290" t="s">
        <v>96</v>
      </c>
      <c r="T2290" t="s">
        <v>75</v>
      </c>
      <c r="U2290" t="s">
        <v>49</v>
      </c>
      <c r="V2290" t="s">
        <v>49</v>
      </c>
      <c r="W2290" t="s">
        <v>57</v>
      </c>
      <c r="X2290">
        <f>YEAR(Table1[[#This Row],[BookingDate]])</f>
        <v>2025</v>
      </c>
      <c r="Y2290" t="str">
        <f>TEXT(Table1[[#This Row],[BookingDate]],"mmm")</f>
        <v>Jul</v>
      </c>
      <c r="Z2290" t="str">
        <f>TEXT(Table1[[#This Row],[BookingDate]],"mmm-yyy")</f>
        <v>Jul-2025</v>
      </c>
      <c r="AA2290" t="str">
        <f>IF(Table1[[#This Row],[ResolutionHours]]="","Pending",IF(Table1[[#This Row],[ResolutionHours]]&lt;=4,"0-4 Hours",IF(Table1[[#This Row],[ResolutionHours]]&lt;=8,"5-8 Hours",IF(Table1[[#This Row],[ResolutionHours]]&lt;=24,"9-24 Hours",IF(Table1[[#This Row],[ResolutionHours]]&lt;=48,"25-48 Hours","48+ Hours")))))</f>
        <v>Pending</v>
      </c>
      <c r="AB2290" t="str">
        <f>IF(Table1[[#This Row],[ResolutionHours]]="","",Table1[[#This Row],[ResolutionHours]]-Table1[[#This Row],[SLATargetHours]])</f>
        <v/>
      </c>
    </row>
    <row r="2291" spans="1:28" x14ac:dyDescent="0.25">
      <c r="A2291" t="s">
        <v>1358</v>
      </c>
      <c r="B2291" t="s">
        <v>1116</v>
      </c>
      <c r="C2291" s="1">
        <v>45848.141574074078</v>
      </c>
      <c r="D2291" t="s">
        <v>51</v>
      </c>
      <c r="E2291" t="s">
        <v>1124</v>
      </c>
      <c r="F2291" t="s">
        <v>38</v>
      </c>
      <c r="G2291" t="s">
        <v>1118</v>
      </c>
      <c r="H2291" t="s">
        <v>40</v>
      </c>
      <c r="I2291" t="s">
        <v>64</v>
      </c>
      <c r="J2291" t="s">
        <v>65</v>
      </c>
      <c r="K2291">
        <v>24</v>
      </c>
      <c r="L2291">
        <v>2.58</v>
      </c>
      <c r="M2291">
        <v>8.18</v>
      </c>
      <c r="N2291" s="1">
        <v>45848.48251869213</v>
      </c>
      <c r="O2291" t="s">
        <v>43</v>
      </c>
      <c r="P2291">
        <v>8.18</v>
      </c>
      <c r="Q2291" t="s">
        <v>66</v>
      </c>
      <c r="R2291" t="s">
        <v>92</v>
      </c>
      <c r="S2291" t="s">
        <v>68</v>
      </c>
      <c r="T2291" t="s">
        <v>69</v>
      </c>
      <c r="U2291" t="s">
        <v>49</v>
      </c>
      <c r="V2291" t="s">
        <v>49</v>
      </c>
      <c r="W2291" t="s">
        <v>43</v>
      </c>
      <c r="X2291">
        <f>YEAR(Table1[[#This Row],[BookingDate]])</f>
        <v>2025</v>
      </c>
      <c r="Y2291" t="str">
        <f>TEXT(Table1[[#This Row],[BookingDate]],"mmm")</f>
        <v>Jul</v>
      </c>
      <c r="Z2291" t="str">
        <f>TEXT(Table1[[#This Row],[BookingDate]],"mmm-yyy")</f>
        <v>Jul-2025</v>
      </c>
      <c r="AA2291" t="str">
        <f>IF(Table1[[#This Row],[ResolutionHours]]="","Pending",IF(Table1[[#This Row],[ResolutionHours]]&lt;=4,"0-4 Hours",IF(Table1[[#This Row],[ResolutionHours]]&lt;=8,"5-8 Hours",IF(Table1[[#This Row],[ResolutionHours]]&lt;=24,"9-24 Hours",IF(Table1[[#This Row],[ResolutionHours]]&lt;=48,"25-48 Hours","48+ Hours")))))</f>
        <v>9-24 Hours</v>
      </c>
      <c r="AB2291">
        <f>IF(Table1[[#This Row],[ResolutionHours]]="","",Table1[[#This Row],[ResolutionHours]]-Table1[[#This Row],[SLATargetHours]])</f>
        <v>-15.82</v>
      </c>
    </row>
    <row r="2292" spans="1:28" x14ac:dyDescent="0.25">
      <c r="A2292" t="s">
        <v>2642</v>
      </c>
      <c r="B2292" t="s">
        <v>2126</v>
      </c>
      <c r="C2292" s="1">
        <v>45848.332766203697</v>
      </c>
      <c r="D2292" t="s">
        <v>87</v>
      </c>
      <c r="E2292" t="s">
        <v>2136</v>
      </c>
      <c r="F2292" t="s">
        <v>53</v>
      </c>
      <c r="G2292" t="s">
        <v>2128</v>
      </c>
      <c r="H2292" t="s">
        <v>40</v>
      </c>
      <c r="I2292" t="s">
        <v>82</v>
      </c>
      <c r="J2292" t="s">
        <v>134</v>
      </c>
      <c r="K2292">
        <v>72</v>
      </c>
      <c r="L2292">
        <v>12.28</v>
      </c>
      <c r="M2292">
        <v>174.81</v>
      </c>
      <c r="N2292" s="1">
        <v>45855.616582152783</v>
      </c>
      <c r="O2292" t="s">
        <v>128</v>
      </c>
      <c r="P2292">
        <v>174.81</v>
      </c>
      <c r="Q2292" t="s">
        <v>66</v>
      </c>
      <c r="R2292" t="s">
        <v>45</v>
      </c>
      <c r="S2292" t="s">
        <v>79</v>
      </c>
      <c r="T2292" t="s">
        <v>115</v>
      </c>
      <c r="U2292" t="s">
        <v>49</v>
      </c>
      <c r="V2292" t="s">
        <v>49</v>
      </c>
      <c r="W2292" t="s">
        <v>128</v>
      </c>
      <c r="X2292">
        <f>YEAR(Table1[[#This Row],[BookingDate]])</f>
        <v>2025</v>
      </c>
      <c r="Y2292" t="str">
        <f>TEXT(Table1[[#This Row],[BookingDate]],"mmm")</f>
        <v>Jul</v>
      </c>
      <c r="Z2292" t="str">
        <f>TEXT(Table1[[#This Row],[BookingDate]],"mmm-yyy")</f>
        <v>Jul-2025</v>
      </c>
      <c r="AA2292" t="str">
        <f>IF(Table1[[#This Row],[ResolutionHours]]="","Pending",IF(Table1[[#This Row],[ResolutionHours]]&lt;=4,"0-4 Hours",IF(Table1[[#This Row],[ResolutionHours]]&lt;=8,"5-8 Hours",IF(Table1[[#This Row],[ResolutionHours]]&lt;=24,"9-24 Hours",IF(Table1[[#This Row],[ResolutionHours]]&lt;=48,"25-48 Hours","48+ Hours")))))</f>
        <v>48+ Hours</v>
      </c>
      <c r="AB2292">
        <f>IF(Table1[[#This Row],[ResolutionHours]]="","",Table1[[#This Row],[ResolutionHours]]-Table1[[#This Row],[SLATargetHours]])</f>
        <v>102.81</v>
      </c>
    </row>
    <row r="2293" spans="1:28" x14ac:dyDescent="0.25">
      <c r="A2293" t="s">
        <v>107</v>
      </c>
      <c r="B2293" t="s">
        <v>35</v>
      </c>
      <c r="C2293" s="1">
        <v>45848.393101851849</v>
      </c>
      <c r="D2293" t="s">
        <v>108</v>
      </c>
      <c r="E2293" t="s">
        <v>37</v>
      </c>
      <c r="F2293" t="s">
        <v>90</v>
      </c>
      <c r="G2293" t="s">
        <v>39</v>
      </c>
      <c r="H2293" t="s">
        <v>109</v>
      </c>
      <c r="I2293" t="s">
        <v>41</v>
      </c>
      <c r="J2293" t="s">
        <v>110</v>
      </c>
      <c r="K2293">
        <v>4</v>
      </c>
      <c r="L2293">
        <v>0.15</v>
      </c>
      <c r="M2293">
        <v>0.24</v>
      </c>
      <c r="N2293" s="1">
        <v>45848.402944270827</v>
      </c>
      <c r="O2293" t="s">
        <v>43</v>
      </c>
      <c r="P2293">
        <v>0.24</v>
      </c>
      <c r="Q2293" t="s">
        <v>111</v>
      </c>
      <c r="R2293" t="s">
        <v>92</v>
      </c>
      <c r="S2293" t="s">
        <v>60</v>
      </c>
      <c r="T2293" t="s">
        <v>61</v>
      </c>
      <c r="U2293" t="s">
        <v>49</v>
      </c>
      <c r="V2293" t="s">
        <v>49</v>
      </c>
      <c r="W2293" t="s">
        <v>43</v>
      </c>
      <c r="X2293">
        <f>YEAR(Table1[[#This Row],[BookingDate]])</f>
        <v>2025</v>
      </c>
      <c r="Y2293" t="str">
        <f>TEXT(Table1[[#This Row],[BookingDate]],"mmm")</f>
        <v>Jul</v>
      </c>
      <c r="Z2293" t="str">
        <f>TEXT(Table1[[#This Row],[BookingDate]],"mmm-yyy")</f>
        <v>Jul-2025</v>
      </c>
      <c r="AA2293" t="str">
        <f>IF(Table1[[#This Row],[ResolutionHours]]="","Pending",IF(Table1[[#This Row],[ResolutionHours]]&lt;=4,"0-4 Hours",IF(Table1[[#This Row],[ResolutionHours]]&lt;=8,"5-8 Hours",IF(Table1[[#This Row],[ResolutionHours]]&lt;=24,"9-24 Hours",IF(Table1[[#This Row],[ResolutionHours]]&lt;=48,"25-48 Hours","48+ Hours")))))</f>
        <v>0-4 Hours</v>
      </c>
      <c r="AB2293">
        <f>IF(Table1[[#This Row],[ResolutionHours]]="","",Table1[[#This Row],[ResolutionHours]]-Table1[[#This Row],[SLATargetHours]])</f>
        <v>-3.76</v>
      </c>
    </row>
    <row r="2294" spans="1:28" x14ac:dyDescent="0.25">
      <c r="A2294" t="s">
        <v>2181</v>
      </c>
      <c r="B2294" t="s">
        <v>2126</v>
      </c>
      <c r="C2294" s="1">
        <v>45848.39340277778</v>
      </c>
      <c r="D2294" t="s">
        <v>36</v>
      </c>
      <c r="E2294" t="s">
        <v>2130</v>
      </c>
      <c r="F2294" t="s">
        <v>90</v>
      </c>
      <c r="G2294" t="s">
        <v>2128</v>
      </c>
      <c r="H2294" t="s">
        <v>40</v>
      </c>
      <c r="I2294" t="s">
        <v>55</v>
      </c>
      <c r="J2294" t="s">
        <v>113</v>
      </c>
      <c r="K2294">
        <v>48</v>
      </c>
      <c r="L2294">
        <v>4.03</v>
      </c>
      <c r="M2294">
        <v>14.73</v>
      </c>
      <c r="N2294" s="1">
        <v>45849.007221770837</v>
      </c>
      <c r="O2294" t="s">
        <v>43</v>
      </c>
      <c r="P2294">
        <v>14.73</v>
      </c>
      <c r="Q2294" t="s">
        <v>44</v>
      </c>
      <c r="R2294" t="s">
        <v>114</v>
      </c>
      <c r="S2294" t="s">
        <v>46</v>
      </c>
      <c r="T2294" t="s">
        <v>47</v>
      </c>
      <c r="U2294" t="s">
        <v>49</v>
      </c>
      <c r="V2294" t="s">
        <v>49</v>
      </c>
      <c r="W2294" t="s">
        <v>43</v>
      </c>
      <c r="X2294">
        <f>YEAR(Table1[[#This Row],[BookingDate]])</f>
        <v>2025</v>
      </c>
      <c r="Y2294" t="str">
        <f>TEXT(Table1[[#This Row],[BookingDate]],"mmm")</f>
        <v>Jul</v>
      </c>
      <c r="Z2294" t="str">
        <f>TEXT(Table1[[#This Row],[BookingDate]],"mmm-yyy")</f>
        <v>Jul-2025</v>
      </c>
      <c r="AA2294" t="str">
        <f>IF(Table1[[#This Row],[ResolutionHours]]="","Pending",IF(Table1[[#This Row],[ResolutionHours]]&lt;=4,"0-4 Hours",IF(Table1[[#This Row],[ResolutionHours]]&lt;=8,"5-8 Hours",IF(Table1[[#This Row],[ResolutionHours]]&lt;=24,"9-24 Hours",IF(Table1[[#This Row],[ResolutionHours]]&lt;=48,"25-48 Hours","48+ Hours")))))</f>
        <v>9-24 Hours</v>
      </c>
      <c r="AB2294">
        <f>IF(Table1[[#This Row],[ResolutionHours]]="","",Table1[[#This Row],[ResolutionHours]]-Table1[[#This Row],[SLATargetHours]])</f>
        <v>-33.269999999999996</v>
      </c>
    </row>
    <row r="2295" spans="1:28" x14ac:dyDescent="0.25">
      <c r="A2295" t="s">
        <v>2970</v>
      </c>
      <c r="B2295" t="s">
        <v>2126</v>
      </c>
      <c r="C2295" s="1">
        <v>45848.62226851852</v>
      </c>
      <c r="D2295" t="s">
        <v>36</v>
      </c>
      <c r="E2295" t="s">
        <v>2142</v>
      </c>
      <c r="F2295" t="s">
        <v>126</v>
      </c>
      <c r="G2295" t="s">
        <v>2128</v>
      </c>
      <c r="H2295" t="s">
        <v>40</v>
      </c>
      <c r="I2295" t="s">
        <v>46</v>
      </c>
      <c r="J2295" t="s">
        <v>65</v>
      </c>
      <c r="K2295">
        <v>48</v>
      </c>
      <c r="L2295">
        <v>4.6100000000000003</v>
      </c>
      <c r="M2295">
        <v>92.1</v>
      </c>
      <c r="N2295" s="1">
        <v>45852.459892673607</v>
      </c>
      <c r="O2295" t="s">
        <v>128</v>
      </c>
      <c r="P2295">
        <v>92.1</v>
      </c>
      <c r="Q2295" t="s">
        <v>66</v>
      </c>
      <c r="R2295" t="s">
        <v>59</v>
      </c>
      <c r="S2295" t="s">
        <v>46</v>
      </c>
      <c r="T2295" t="s">
        <v>97</v>
      </c>
      <c r="U2295" t="s">
        <v>49</v>
      </c>
      <c r="V2295" t="s">
        <v>49</v>
      </c>
      <c r="W2295" t="s">
        <v>128</v>
      </c>
      <c r="X2295">
        <f>YEAR(Table1[[#This Row],[BookingDate]])</f>
        <v>2025</v>
      </c>
      <c r="Y2295" t="str">
        <f>TEXT(Table1[[#This Row],[BookingDate]],"mmm")</f>
        <v>Jul</v>
      </c>
      <c r="Z2295" t="str">
        <f>TEXT(Table1[[#This Row],[BookingDate]],"mmm-yyy")</f>
        <v>Jul-2025</v>
      </c>
      <c r="AA2295" t="str">
        <f>IF(Table1[[#This Row],[ResolutionHours]]="","Pending",IF(Table1[[#This Row],[ResolutionHours]]&lt;=4,"0-4 Hours",IF(Table1[[#This Row],[ResolutionHours]]&lt;=8,"5-8 Hours",IF(Table1[[#This Row],[ResolutionHours]]&lt;=24,"9-24 Hours",IF(Table1[[#This Row],[ResolutionHours]]&lt;=48,"25-48 Hours","48+ Hours")))))</f>
        <v>48+ Hours</v>
      </c>
      <c r="AB2295">
        <f>IF(Table1[[#This Row],[ResolutionHours]]="","",Table1[[#This Row],[ResolutionHours]]-Table1[[#This Row],[SLATargetHours]])</f>
        <v>44.099999999999994</v>
      </c>
    </row>
    <row r="2296" spans="1:28" x14ac:dyDescent="0.25">
      <c r="A2296" t="s">
        <v>1835</v>
      </c>
      <c r="B2296" t="s">
        <v>1116</v>
      </c>
      <c r="C2296" s="1">
        <v>45848.845358796287</v>
      </c>
      <c r="D2296" t="s">
        <v>36</v>
      </c>
      <c r="E2296" t="s">
        <v>1131</v>
      </c>
      <c r="F2296" t="s">
        <v>53</v>
      </c>
      <c r="G2296" t="s">
        <v>1118</v>
      </c>
      <c r="H2296" t="s">
        <v>40</v>
      </c>
      <c r="I2296" t="s">
        <v>73</v>
      </c>
      <c r="J2296" t="s">
        <v>157</v>
      </c>
      <c r="K2296">
        <v>48</v>
      </c>
      <c r="L2296">
        <v>5.0999999999999996</v>
      </c>
      <c r="M2296">
        <v>27.14</v>
      </c>
      <c r="N2296" s="1">
        <v>45849.976182303239</v>
      </c>
      <c r="O2296" t="s">
        <v>43</v>
      </c>
      <c r="P2296">
        <v>27.14</v>
      </c>
      <c r="Q2296" t="s">
        <v>66</v>
      </c>
      <c r="R2296" t="s">
        <v>114</v>
      </c>
      <c r="S2296" t="s">
        <v>68</v>
      </c>
      <c r="T2296" t="s">
        <v>85</v>
      </c>
      <c r="U2296" t="s">
        <v>49</v>
      </c>
      <c r="V2296" t="s">
        <v>49</v>
      </c>
      <c r="W2296" t="s">
        <v>43</v>
      </c>
      <c r="X2296">
        <f>YEAR(Table1[[#This Row],[BookingDate]])</f>
        <v>2025</v>
      </c>
      <c r="Y2296" t="str">
        <f>TEXT(Table1[[#This Row],[BookingDate]],"mmm")</f>
        <v>Jul</v>
      </c>
      <c r="Z2296" t="str">
        <f>TEXT(Table1[[#This Row],[BookingDate]],"mmm-yyy")</f>
        <v>Jul-2025</v>
      </c>
      <c r="AA2296" t="str">
        <f>IF(Table1[[#This Row],[ResolutionHours]]="","Pending",IF(Table1[[#This Row],[ResolutionHours]]&lt;=4,"0-4 Hours",IF(Table1[[#This Row],[ResolutionHours]]&lt;=8,"5-8 Hours",IF(Table1[[#This Row],[ResolutionHours]]&lt;=24,"9-24 Hours",IF(Table1[[#This Row],[ResolutionHours]]&lt;=48,"25-48 Hours","48+ Hours")))))</f>
        <v>25-48 Hours</v>
      </c>
      <c r="AB2296">
        <f>IF(Table1[[#This Row],[ResolutionHours]]="","",Table1[[#This Row],[ResolutionHours]]-Table1[[#This Row],[SLATargetHours]])</f>
        <v>-20.86</v>
      </c>
    </row>
    <row r="2297" spans="1:28" x14ac:dyDescent="0.25">
      <c r="A2297" t="s">
        <v>2397</v>
      </c>
      <c r="B2297" t="s">
        <v>2126</v>
      </c>
      <c r="C2297" s="1">
        <v>45849.305115740739</v>
      </c>
      <c r="D2297" t="s">
        <v>36</v>
      </c>
      <c r="E2297" t="s">
        <v>2163</v>
      </c>
      <c r="F2297" t="s">
        <v>130</v>
      </c>
      <c r="G2297" t="s">
        <v>2128</v>
      </c>
      <c r="H2297" t="s">
        <v>54</v>
      </c>
      <c r="I2297" t="s">
        <v>41</v>
      </c>
      <c r="J2297" t="s">
        <v>74</v>
      </c>
      <c r="K2297">
        <v>48</v>
      </c>
      <c r="L2297">
        <v>1.01</v>
      </c>
      <c r="N2297" s="1"/>
      <c r="O2297" t="s">
        <v>57</v>
      </c>
      <c r="P2297">
        <v>4144.68</v>
      </c>
      <c r="Q2297" t="s">
        <v>66</v>
      </c>
      <c r="R2297" t="s">
        <v>67</v>
      </c>
      <c r="S2297" t="s">
        <v>79</v>
      </c>
      <c r="T2297" t="s">
        <v>85</v>
      </c>
      <c r="U2297" t="s">
        <v>49</v>
      </c>
      <c r="V2297" t="s">
        <v>49</v>
      </c>
      <c r="W2297" t="s">
        <v>57</v>
      </c>
      <c r="X2297">
        <f>YEAR(Table1[[#This Row],[BookingDate]])</f>
        <v>2025</v>
      </c>
      <c r="Y2297" t="str">
        <f>TEXT(Table1[[#This Row],[BookingDate]],"mmm")</f>
        <v>Jul</v>
      </c>
      <c r="Z2297" t="str">
        <f>TEXT(Table1[[#This Row],[BookingDate]],"mmm-yyy")</f>
        <v>Jul-2025</v>
      </c>
      <c r="AA2297" t="str">
        <f>IF(Table1[[#This Row],[ResolutionHours]]="","Pending",IF(Table1[[#This Row],[ResolutionHours]]&lt;=4,"0-4 Hours",IF(Table1[[#This Row],[ResolutionHours]]&lt;=8,"5-8 Hours",IF(Table1[[#This Row],[ResolutionHours]]&lt;=24,"9-24 Hours",IF(Table1[[#This Row],[ResolutionHours]]&lt;=48,"25-48 Hours","48+ Hours")))))</f>
        <v>Pending</v>
      </c>
      <c r="AB2297" t="str">
        <f>IF(Table1[[#This Row],[ResolutionHours]]="","",Table1[[#This Row],[ResolutionHours]]-Table1[[#This Row],[SLATargetHours]])</f>
        <v/>
      </c>
    </row>
    <row r="2298" spans="1:28" x14ac:dyDescent="0.25">
      <c r="A2298" t="s">
        <v>856</v>
      </c>
      <c r="B2298" t="s">
        <v>35</v>
      </c>
      <c r="C2298" s="1">
        <v>45849.410983796297</v>
      </c>
      <c r="D2298" t="s">
        <v>36</v>
      </c>
      <c r="E2298" t="s">
        <v>123</v>
      </c>
      <c r="F2298" t="s">
        <v>95</v>
      </c>
      <c r="G2298" t="s">
        <v>39</v>
      </c>
      <c r="H2298" t="s">
        <v>54</v>
      </c>
      <c r="I2298" t="s">
        <v>41</v>
      </c>
      <c r="J2298" t="s">
        <v>88</v>
      </c>
      <c r="K2298">
        <v>48</v>
      </c>
      <c r="L2298">
        <v>3.22</v>
      </c>
      <c r="N2298" s="1"/>
      <c r="O2298" t="s">
        <v>57</v>
      </c>
      <c r="P2298">
        <v>4142.1400000000003</v>
      </c>
      <c r="Q2298" t="s">
        <v>58</v>
      </c>
      <c r="R2298" t="s">
        <v>67</v>
      </c>
      <c r="S2298" t="s">
        <v>60</v>
      </c>
      <c r="T2298" t="s">
        <v>115</v>
      </c>
      <c r="U2298" t="s">
        <v>49</v>
      </c>
      <c r="V2298" t="s">
        <v>49</v>
      </c>
      <c r="W2298" t="s">
        <v>57</v>
      </c>
      <c r="X2298">
        <f>YEAR(Table1[[#This Row],[BookingDate]])</f>
        <v>2025</v>
      </c>
      <c r="Y2298" t="str">
        <f>TEXT(Table1[[#This Row],[BookingDate]],"mmm")</f>
        <v>Jul</v>
      </c>
      <c r="Z2298" t="str">
        <f>TEXT(Table1[[#This Row],[BookingDate]],"mmm-yyy")</f>
        <v>Jul-2025</v>
      </c>
      <c r="AA2298" t="str">
        <f>IF(Table1[[#This Row],[ResolutionHours]]="","Pending",IF(Table1[[#This Row],[ResolutionHours]]&lt;=4,"0-4 Hours",IF(Table1[[#This Row],[ResolutionHours]]&lt;=8,"5-8 Hours",IF(Table1[[#This Row],[ResolutionHours]]&lt;=24,"9-24 Hours",IF(Table1[[#This Row],[ResolutionHours]]&lt;=48,"25-48 Hours","48+ Hours")))))</f>
        <v>Pending</v>
      </c>
      <c r="AB2298" t="str">
        <f>IF(Table1[[#This Row],[ResolutionHours]]="","",Table1[[#This Row],[ResolutionHours]]-Table1[[#This Row],[SLATargetHours]])</f>
        <v/>
      </c>
    </row>
    <row r="2299" spans="1:28" x14ac:dyDescent="0.25">
      <c r="A2299" t="s">
        <v>1932</v>
      </c>
      <c r="B2299" t="s">
        <v>1116</v>
      </c>
      <c r="C2299" s="1">
        <v>45849.949583333328</v>
      </c>
      <c r="D2299" t="s">
        <v>51</v>
      </c>
      <c r="E2299" t="s">
        <v>1129</v>
      </c>
      <c r="F2299" t="s">
        <v>90</v>
      </c>
      <c r="G2299" t="s">
        <v>1118</v>
      </c>
      <c r="H2299" t="s">
        <v>63</v>
      </c>
      <c r="I2299" t="s">
        <v>46</v>
      </c>
      <c r="J2299" t="s">
        <v>65</v>
      </c>
      <c r="K2299">
        <v>24</v>
      </c>
      <c r="L2299">
        <v>1.32</v>
      </c>
      <c r="N2299" s="1"/>
      <c r="O2299" t="s">
        <v>57</v>
      </c>
      <c r="P2299">
        <v>4129.21</v>
      </c>
      <c r="Q2299" t="s">
        <v>58</v>
      </c>
      <c r="R2299" t="s">
        <v>114</v>
      </c>
      <c r="S2299" t="s">
        <v>79</v>
      </c>
      <c r="T2299" t="s">
        <v>75</v>
      </c>
      <c r="U2299" t="s">
        <v>49</v>
      </c>
      <c r="V2299" t="s">
        <v>49</v>
      </c>
      <c r="W2299" t="s">
        <v>57</v>
      </c>
      <c r="X2299">
        <f>YEAR(Table1[[#This Row],[BookingDate]])</f>
        <v>2025</v>
      </c>
      <c r="Y2299" t="str">
        <f>TEXT(Table1[[#This Row],[BookingDate]],"mmm")</f>
        <v>Jul</v>
      </c>
      <c r="Z2299" t="str">
        <f>TEXT(Table1[[#This Row],[BookingDate]],"mmm-yyy")</f>
        <v>Jul-2025</v>
      </c>
      <c r="AA2299" t="str">
        <f>IF(Table1[[#This Row],[ResolutionHours]]="","Pending",IF(Table1[[#This Row],[ResolutionHours]]&lt;=4,"0-4 Hours",IF(Table1[[#This Row],[ResolutionHours]]&lt;=8,"5-8 Hours",IF(Table1[[#This Row],[ResolutionHours]]&lt;=24,"9-24 Hours",IF(Table1[[#This Row],[ResolutionHours]]&lt;=48,"25-48 Hours","48+ Hours")))))</f>
        <v>Pending</v>
      </c>
      <c r="AB2299" t="str">
        <f>IF(Table1[[#This Row],[ResolutionHours]]="","",Table1[[#This Row],[ResolutionHours]]-Table1[[#This Row],[SLATargetHours]])</f>
        <v/>
      </c>
    </row>
    <row r="2300" spans="1:28" x14ac:dyDescent="0.25">
      <c r="A2300" t="s">
        <v>2967</v>
      </c>
      <c r="B2300" t="s">
        <v>2126</v>
      </c>
      <c r="C2300" s="1">
        <v>45850.323761574073</v>
      </c>
      <c r="D2300" t="s">
        <v>87</v>
      </c>
      <c r="E2300" t="s">
        <v>2127</v>
      </c>
      <c r="F2300" t="s">
        <v>130</v>
      </c>
      <c r="G2300" t="s">
        <v>2128</v>
      </c>
      <c r="H2300" t="s">
        <v>54</v>
      </c>
      <c r="I2300" t="s">
        <v>73</v>
      </c>
      <c r="J2300" t="s">
        <v>157</v>
      </c>
      <c r="K2300">
        <v>72</v>
      </c>
      <c r="L2300">
        <v>15.33</v>
      </c>
      <c r="N2300" s="1"/>
      <c r="O2300" t="s">
        <v>57</v>
      </c>
      <c r="P2300">
        <v>4120.2299999999996</v>
      </c>
      <c r="Q2300" t="s">
        <v>66</v>
      </c>
      <c r="R2300" t="s">
        <v>45</v>
      </c>
      <c r="S2300" t="s">
        <v>96</v>
      </c>
      <c r="T2300" t="s">
        <v>61</v>
      </c>
      <c r="U2300" t="s">
        <v>49</v>
      </c>
      <c r="V2300" t="s">
        <v>49</v>
      </c>
      <c r="W2300" t="s">
        <v>57</v>
      </c>
      <c r="X2300">
        <f>YEAR(Table1[[#This Row],[BookingDate]])</f>
        <v>2025</v>
      </c>
      <c r="Y2300" t="str">
        <f>TEXT(Table1[[#This Row],[BookingDate]],"mmm")</f>
        <v>Jul</v>
      </c>
      <c r="Z2300" t="str">
        <f>TEXT(Table1[[#This Row],[BookingDate]],"mmm-yyy")</f>
        <v>Jul-2025</v>
      </c>
      <c r="AA2300" t="str">
        <f>IF(Table1[[#This Row],[ResolutionHours]]="","Pending",IF(Table1[[#This Row],[ResolutionHours]]&lt;=4,"0-4 Hours",IF(Table1[[#This Row],[ResolutionHours]]&lt;=8,"5-8 Hours",IF(Table1[[#This Row],[ResolutionHours]]&lt;=24,"9-24 Hours",IF(Table1[[#This Row],[ResolutionHours]]&lt;=48,"25-48 Hours","48+ Hours")))))</f>
        <v>Pending</v>
      </c>
      <c r="AB2300" t="str">
        <f>IF(Table1[[#This Row],[ResolutionHours]]="","",Table1[[#This Row],[ResolutionHours]]-Table1[[#This Row],[SLATargetHours]])</f>
        <v/>
      </c>
    </row>
    <row r="2301" spans="1:28" x14ac:dyDescent="0.25">
      <c r="A2301" t="s">
        <v>828</v>
      </c>
      <c r="B2301" t="s">
        <v>35</v>
      </c>
      <c r="C2301" s="1">
        <v>45850.427986111114</v>
      </c>
      <c r="D2301" t="s">
        <v>51</v>
      </c>
      <c r="E2301" t="s">
        <v>105</v>
      </c>
      <c r="F2301" t="s">
        <v>126</v>
      </c>
      <c r="G2301" t="s">
        <v>39</v>
      </c>
      <c r="H2301" t="s">
        <v>40</v>
      </c>
      <c r="I2301" t="s">
        <v>46</v>
      </c>
      <c r="J2301" t="s">
        <v>83</v>
      </c>
      <c r="K2301">
        <v>24</v>
      </c>
      <c r="L2301">
        <v>5.62</v>
      </c>
      <c r="M2301">
        <v>12.08</v>
      </c>
      <c r="N2301" s="1">
        <v>45850.931346238423</v>
      </c>
      <c r="O2301" t="s">
        <v>43</v>
      </c>
      <c r="P2301">
        <v>12.08</v>
      </c>
      <c r="Q2301" t="s">
        <v>44</v>
      </c>
      <c r="R2301" t="s">
        <v>114</v>
      </c>
      <c r="S2301" t="s">
        <v>68</v>
      </c>
      <c r="T2301" t="s">
        <v>97</v>
      </c>
      <c r="U2301" t="s">
        <v>49</v>
      </c>
      <c r="V2301" t="s">
        <v>48</v>
      </c>
      <c r="W2301" t="s">
        <v>43</v>
      </c>
      <c r="X2301">
        <f>YEAR(Table1[[#This Row],[BookingDate]])</f>
        <v>2025</v>
      </c>
      <c r="Y2301" t="str">
        <f>TEXT(Table1[[#This Row],[BookingDate]],"mmm")</f>
        <v>Jul</v>
      </c>
      <c r="Z2301" t="str">
        <f>TEXT(Table1[[#This Row],[BookingDate]],"mmm-yyy")</f>
        <v>Jul-2025</v>
      </c>
      <c r="AA2301" t="str">
        <f>IF(Table1[[#This Row],[ResolutionHours]]="","Pending",IF(Table1[[#This Row],[ResolutionHours]]&lt;=4,"0-4 Hours",IF(Table1[[#This Row],[ResolutionHours]]&lt;=8,"5-8 Hours",IF(Table1[[#This Row],[ResolutionHours]]&lt;=24,"9-24 Hours",IF(Table1[[#This Row],[ResolutionHours]]&lt;=48,"25-48 Hours","48+ Hours")))))</f>
        <v>9-24 Hours</v>
      </c>
      <c r="AB2301">
        <f>IF(Table1[[#This Row],[ResolutionHours]]="","",Table1[[#This Row],[ResolutionHours]]-Table1[[#This Row],[SLATargetHours]])</f>
        <v>-11.92</v>
      </c>
    </row>
    <row r="2302" spans="1:28" x14ac:dyDescent="0.25">
      <c r="A2302" t="s">
        <v>321</v>
      </c>
      <c r="B2302" t="s">
        <v>35</v>
      </c>
      <c r="C2302" s="1">
        <v>45850.651712962957</v>
      </c>
      <c r="D2302" t="s">
        <v>51</v>
      </c>
      <c r="E2302" t="s">
        <v>102</v>
      </c>
      <c r="F2302" t="s">
        <v>95</v>
      </c>
      <c r="G2302" t="s">
        <v>39</v>
      </c>
      <c r="H2302" t="s">
        <v>40</v>
      </c>
      <c r="I2302" t="s">
        <v>46</v>
      </c>
      <c r="J2302" t="s">
        <v>74</v>
      </c>
      <c r="K2302">
        <v>24</v>
      </c>
      <c r="L2302">
        <v>0.46</v>
      </c>
      <c r="M2302">
        <v>20.53</v>
      </c>
      <c r="N2302" s="1">
        <v>45851.507044398153</v>
      </c>
      <c r="O2302" t="s">
        <v>43</v>
      </c>
      <c r="P2302">
        <v>20.53</v>
      </c>
      <c r="Q2302" t="s">
        <v>66</v>
      </c>
      <c r="R2302" t="s">
        <v>67</v>
      </c>
      <c r="S2302" t="s">
        <v>79</v>
      </c>
      <c r="T2302" t="s">
        <v>115</v>
      </c>
      <c r="U2302" t="s">
        <v>49</v>
      </c>
      <c r="V2302" t="s">
        <v>49</v>
      </c>
      <c r="W2302" t="s">
        <v>43</v>
      </c>
      <c r="X2302">
        <f>YEAR(Table1[[#This Row],[BookingDate]])</f>
        <v>2025</v>
      </c>
      <c r="Y2302" t="str">
        <f>TEXT(Table1[[#This Row],[BookingDate]],"mmm")</f>
        <v>Jul</v>
      </c>
      <c r="Z2302" t="str">
        <f>TEXT(Table1[[#This Row],[BookingDate]],"mmm-yyy")</f>
        <v>Jul-2025</v>
      </c>
      <c r="AA2302" t="str">
        <f>IF(Table1[[#This Row],[ResolutionHours]]="","Pending",IF(Table1[[#This Row],[ResolutionHours]]&lt;=4,"0-4 Hours",IF(Table1[[#This Row],[ResolutionHours]]&lt;=8,"5-8 Hours",IF(Table1[[#This Row],[ResolutionHours]]&lt;=24,"9-24 Hours",IF(Table1[[#This Row],[ResolutionHours]]&lt;=48,"25-48 Hours","48+ Hours")))))</f>
        <v>9-24 Hours</v>
      </c>
      <c r="AB2302">
        <f>IF(Table1[[#This Row],[ResolutionHours]]="","",Table1[[#This Row],[ResolutionHours]]-Table1[[#This Row],[SLATargetHours]])</f>
        <v>-3.4699999999999989</v>
      </c>
    </row>
    <row r="2303" spans="1:28" x14ac:dyDescent="0.25">
      <c r="A2303" t="s">
        <v>242</v>
      </c>
      <c r="B2303" t="s">
        <v>35</v>
      </c>
      <c r="C2303" s="1">
        <v>45851.214155092603</v>
      </c>
      <c r="D2303" t="s">
        <v>36</v>
      </c>
      <c r="E2303" t="s">
        <v>52</v>
      </c>
      <c r="F2303" t="s">
        <v>72</v>
      </c>
      <c r="G2303" t="s">
        <v>39</v>
      </c>
      <c r="H2303" t="s">
        <v>40</v>
      </c>
      <c r="I2303" t="s">
        <v>46</v>
      </c>
      <c r="J2303" t="s">
        <v>134</v>
      </c>
      <c r="K2303">
        <v>48</v>
      </c>
      <c r="L2303">
        <v>4.18</v>
      </c>
      <c r="M2303">
        <v>148.80000000000001</v>
      </c>
      <c r="N2303" s="1">
        <v>45857.41432640046</v>
      </c>
      <c r="O2303" t="s">
        <v>128</v>
      </c>
      <c r="P2303">
        <v>148.80000000000001</v>
      </c>
      <c r="Q2303" t="s">
        <v>66</v>
      </c>
      <c r="R2303" t="s">
        <v>45</v>
      </c>
      <c r="S2303" t="s">
        <v>68</v>
      </c>
      <c r="T2303" t="s">
        <v>61</v>
      </c>
      <c r="U2303" t="s">
        <v>49</v>
      </c>
      <c r="V2303" t="s">
        <v>48</v>
      </c>
      <c r="W2303" t="s">
        <v>128</v>
      </c>
      <c r="X2303">
        <f>YEAR(Table1[[#This Row],[BookingDate]])</f>
        <v>2025</v>
      </c>
      <c r="Y2303" t="str">
        <f>TEXT(Table1[[#This Row],[BookingDate]],"mmm")</f>
        <v>Jul</v>
      </c>
      <c r="Z2303" t="str">
        <f>TEXT(Table1[[#This Row],[BookingDate]],"mmm-yyy")</f>
        <v>Jul-2025</v>
      </c>
      <c r="AA2303" t="str">
        <f>IF(Table1[[#This Row],[ResolutionHours]]="","Pending",IF(Table1[[#This Row],[ResolutionHours]]&lt;=4,"0-4 Hours",IF(Table1[[#This Row],[ResolutionHours]]&lt;=8,"5-8 Hours",IF(Table1[[#This Row],[ResolutionHours]]&lt;=24,"9-24 Hours",IF(Table1[[#This Row],[ResolutionHours]]&lt;=48,"25-48 Hours","48+ Hours")))))</f>
        <v>48+ Hours</v>
      </c>
      <c r="AB2303">
        <f>IF(Table1[[#This Row],[ResolutionHours]]="","",Table1[[#This Row],[ResolutionHours]]-Table1[[#This Row],[SLATargetHours]])</f>
        <v>100.80000000000001</v>
      </c>
    </row>
    <row r="2304" spans="1:28" x14ac:dyDescent="0.25">
      <c r="A2304" t="s">
        <v>2148</v>
      </c>
      <c r="B2304" t="s">
        <v>2126</v>
      </c>
      <c r="C2304" s="1">
        <v>45851.240023148152</v>
      </c>
      <c r="D2304" t="s">
        <v>87</v>
      </c>
      <c r="E2304" t="s">
        <v>2142</v>
      </c>
      <c r="F2304" t="s">
        <v>90</v>
      </c>
      <c r="G2304" t="s">
        <v>2128</v>
      </c>
      <c r="H2304" t="s">
        <v>40</v>
      </c>
      <c r="I2304" t="s">
        <v>82</v>
      </c>
      <c r="J2304" t="s">
        <v>134</v>
      </c>
      <c r="K2304">
        <v>72</v>
      </c>
      <c r="L2304">
        <v>12.32</v>
      </c>
      <c r="M2304">
        <v>97.07</v>
      </c>
      <c r="N2304" s="1">
        <v>45855.284743680553</v>
      </c>
      <c r="O2304" t="s">
        <v>128</v>
      </c>
      <c r="P2304">
        <v>97.07</v>
      </c>
      <c r="Q2304" t="s">
        <v>58</v>
      </c>
      <c r="R2304" t="s">
        <v>45</v>
      </c>
      <c r="S2304" t="s">
        <v>79</v>
      </c>
      <c r="T2304" t="s">
        <v>85</v>
      </c>
      <c r="U2304" t="s">
        <v>49</v>
      </c>
      <c r="V2304" t="s">
        <v>49</v>
      </c>
      <c r="W2304" t="s">
        <v>128</v>
      </c>
      <c r="X2304">
        <f>YEAR(Table1[[#This Row],[BookingDate]])</f>
        <v>2025</v>
      </c>
      <c r="Y2304" t="str">
        <f>TEXT(Table1[[#This Row],[BookingDate]],"mmm")</f>
        <v>Jul</v>
      </c>
      <c r="Z2304" t="str">
        <f>TEXT(Table1[[#This Row],[BookingDate]],"mmm-yyy")</f>
        <v>Jul-2025</v>
      </c>
      <c r="AA2304" t="str">
        <f>IF(Table1[[#This Row],[ResolutionHours]]="","Pending",IF(Table1[[#This Row],[ResolutionHours]]&lt;=4,"0-4 Hours",IF(Table1[[#This Row],[ResolutionHours]]&lt;=8,"5-8 Hours",IF(Table1[[#This Row],[ResolutionHours]]&lt;=24,"9-24 Hours",IF(Table1[[#This Row],[ResolutionHours]]&lt;=48,"25-48 Hours","48+ Hours")))))</f>
        <v>48+ Hours</v>
      </c>
      <c r="AB2304">
        <f>IF(Table1[[#This Row],[ResolutionHours]]="","",Table1[[#This Row],[ResolutionHours]]-Table1[[#This Row],[SLATargetHours]])</f>
        <v>25.069999999999993</v>
      </c>
    </row>
    <row r="2305" spans="1:28" x14ac:dyDescent="0.25">
      <c r="A2305" t="s">
        <v>2305</v>
      </c>
      <c r="B2305" t="s">
        <v>2126</v>
      </c>
      <c r="C2305" s="1">
        <v>45851.262928240743</v>
      </c>
      <c r="D2305" t="s">
        <v>36</v>
      </c>
      <c r="E2305" t="s">
        <v>2136</v>
      </c>
      <c r="F2305" t="s">
        <v>53</v>
      </c>
      <c r="G2305" t="s">
        <v>2128</v>
      </c>
      <c r="H2305" t="s">
        <v>109</v>
      </c>
      <c r="I2305" t="s">
        <v>55</v>
      </c>
      <c r="J2305" t="s">
        <v>99</v>
      </c>
      <c r="K2305">
        <v>48</v>
      </c>
      <c r="L2305">
        <v>5.95</v>
      </c>
      <c r="M2305">
        <v>29.06</v>
      </c>
      <c r="N2305" s="1">
        <v>45852.473916261573</v>
      </c>
      <c r="O2305" t="s">
        <v>43</v>
      </c>
      <c r="P2305">
        <v>29.06</v>
      </c>
      <c r="Q2305" t="s">
        <v>58</v>
      </c>
      <c r="R2305" t="s">
        <v>67</v>
      </c>
      <c r="S2305" t="s">
        <v>46</v>
      </c>
      <c r="T2305" t="s">
        <v>93</v>
      </c>
      <c r="U2305" t="s">
        <v>49</v>
      </c>
      <c r="V2305" t="s">
        <v>48</v>
      </c>
      <c r="W2305" t="s">
        <v>43</v>
      </c>
      <c r="X2305">
        <f>YEAR(Table1[[#This Row],[BookingDate]])</f>
        <v>2025</v>
      </c>
      <c r="Y2305" t="str">
        <f>TEXT(Table1[[#This Row],[BookingDate]],"mmm")</f>
        <v>Jul</v>
      </c>
      <c r="Z2305" t="str">
        <f>TEXT(Table1[[#This Row],[BookingDate]],"mmm-yyy")</f>
        <v>Jul-2025</v>
      </c>
      <c r="AA2305" t="str">
        <f>IF(Table1[[#This Row],[ResolutionHours]]="","Pending",IF(Table1[[#This Row],[ResolutionHours]]&lt;=4,"0-4 Hours",IF(Table1[[#This Row],[ResolutionHours]]&lt;=8,"5-8 Hours",IF(Table1[[#This Row],[ResolutionHours]]&lt;=24,"9-24 Hours",IF(Table1[[#This Row],[ResolutionHours]]&lt;=48,"25-48 Hours","48+ Hours")))))</f>
        <v>25-48 Hours</v>
      </c>
      <c r="AB2305">
        <f>IF(Table1[[#This Row],[ResolutionHours]]="","",Table1[[#This Row],[ResolutionHours]]-Table1[[#This Row],[SLATargetHours]])</f>
        <v>-18.940000000000001</v>
      </c>
    </row>
    <row r="2306" spans="1:28" x14ac:dyDescent="0.25">
      <c r="A2306" t="s">
        <v>1868</v>
      </c>
      <c r="B2306" t="s">
        <v>1116</v>
      </c>
      <c r="C2306" s="1">
        <v>45851.287210648137</v>
      </c>
      <c r="D2306" t="s">
        <v>108</v>
      </c>
      <c r="E2306" t="s">
        <v>1129</v>
      </c>
      <c r="F2306" t="s">
        <v>72</v>
      </c>
      <c r="G2306" t="s">
        <v>1118</v>
      </c>
      <c r="H2306" t="s">
        <v>136</v>
      </c>
      <c r="I2306" t="s">
        <v>73</v>
      </c>
      <c r="J2306" t="s">
        <v>78</v>
      </c>
      <c r="K2306">
        <v>4</v>
      </c>
      <c r="L2306">
        <v>0.1</v>
      </c>
      <c r="N2306" s="1"/>
      <c r="O2306" t="s">
        <v>57</v>
      </c>
      <c r="P2306">
        <v>4097.1099999999997</v>
      </c>
      <c r="Q2306" t="s">
        <v>111</v>
      </c>
      <c r="R2306" t="s">
        <v>45</v>
      </c>
      <c r="S2306" t="s">
        <v>60</v>
      </c>
      <c r="T2306" t="s">
        <v>121</v>
      </c>
      <c r="U2306" t="s">
        <v>49</v>
      </c>
      <c r="V2306" t="s">
        <v>49</v>
      </c>
      <c r="W2306" t="s">
        <v>57</v>
      </c>
      <c r="X2306">
        <f>YEAR(Table1[[#This Row],[BookingDate]])</f>
        <v>2025</v>
      </c>
      <c r="Y2306" t="str">
        <f>TEXT(Table1[[#This Row],[BookingDate]],"mmm")</f>
        <v>Jul</v>
      </c>
      <c r="Z2306" t="str">
        <f>TEXT(Table1[[#This Row],[BookingDate]],"mmm-yyy")</f>
        <v>Jul-2025</v>
      </c>
      <c r="AA2306" t="str">
        <f>IF(Table1[[#This Row],[ResolutionHours]]="","Pending",IF(Table1[[#This Row],[ResolutionHours]]&lt;=4,"0-4 Hours",IF(Table1[[#This Row],[ResolutionHours]]&lt;=8,"5-8 Hours",IF(Table1[[#This Row],[ResolutionHours]]&lt;=24,"9-24 Hours",IF(Table1[[#This Row],[ResolutionHours]]&lt;=48,"25-48 Hours","48+ Hours")))))</f>
        <v>Pending</v>
      </c>
      <c r="AB2306" t="str">
        <f>IF(Table1[[#This Row],[ResolutionHours]]="","",Table1[[#This Row],[ResolutionHours]]-Table1[[#This Row],[SLATargetHours]])</f>
        <v/>
      </c>
    </row>
    <row r="2307" spans="1:28" x14ac:dyDescent="0.25">
      <c r="A2307" t="s">
        <v>603</v>
      </c>
      <c r="B2307" t="s">
        <v>35</v>
      </c>
      <c r="C2307" s="1">
        <v>45851.322569444441</v>
      </c>
      <c r="D2307" t="s">
        <v>51</v>
      </c>
      <c r="E2307" t="s">
        <v>102</v>
      </c>
      <c r="F2307" t="s">
        <v>95</v>
      </c>
      <c r="G2307" t="s">
        <v>39</v>
      </c>
      <c r="H2307" t="s">
        <v>136</v>
      </c>
      <c r="I2307" t="s">
        <v>41</v>
      </c>
      <c r="J2307" t="s">
        <v>113</v>
      </c>
      <c r="K2307">
        <v>24</v>
      </c>
      <c r="L2307">
        <v>3.8</v>
      </c>
      <c r="N2307" s="1"/>
      <c r="O2307" t="s">
        <v>57</v>
      </c>
      <c r="P2307">
        <v>4096.26</v>
      </c>
      <c r="Q2307" t="s">
        <v>44</v>
      </c>
      <c r="R2307" t="s">
        <v>67</v>
      </c>
      <c r="S2307" t="s">
        <v>60</v>
      </c>
      <c r="T2307" t="s">
        <v>69</v>
      </c>
      <c r="U2307" t="s">
        <v>49</v>
      </c>
      <c r="V2307" t="s">
        <v>49</v>
      </c>
      <c r="W2307" t="s">
        <v>57</v>
      </c>
      <c r="X2307">
        <f>YEAR(Table1[[#This Row],[BookingDate]])</f>
        <v>2025</v>
      </c>
      <c r="Y2307" t="str">
        <f>TEXT(Table1[[#This Row],[BookingDate]],"mmm")</f>
        <v>Jul</v>
      </c>
      <c r="Z2307" t="str">
        <f>TEXT(Table1[[#This Row],[BookingDate]],"mmm-yyy")</f>
        <v>Jul-2025</v>
      </c>
      <c r="AA2307" t="str">
        <f>IF(Table1[[#This Row],[ResolutionHours]]="","Pending",IF(Table1[[#This Row],[ResolutionHours]]&lt;=4,"0-4 Hours",IF(Table1[[#This Row],[ResolutionHours]]&lt;=8,"5-8 Hours",IF(Table1[[#This Row],[ResolutionHours]]&lt;=24,"9-24 Hours",IF(Table1[[#This Row],[ResolutionHours]]&lt;=48,"25-48 Hours","48+ Hours")))))</f>
        <v>Pending</v>
      </c>
      <c r="AB2307" t="str">
        <f>IF(Table1[[#This Row],[ResolutionHours]]="","",Table1[[#This Row],[ResolutionHours]]-Table1[[#This Row],[SLATargetHours]])</f>
        <v/>
      </c>
    </row>
    <row r="2308" spans="1:28" x14ac:dyDescent="0.25">
      <c r="A2308" t="s">
        <v>2871</v>
      </c>
      <c r="B2308" t="s">
        <v>2126</v>
      </c>
      <c r="C2308" s="1">
        <v>45851.573125000003</v>
      </c>
      <c r="D2308" t="s">
        <v>87</v>
      </c>
      <c r="E2308" t="s">
        <v>2163</v>
      </c>
      <c r="F2308" t="s">
        <v>72</v>
      </c>
      <c r="G2308" t="s">
        <v>2128</v>
      </c>
      <c r="H2308" t="s">
        <v>54</v>
      </c>
      <c r="I2308" t="s">
        <v>73</v>
      </c>
      <c r="J2308" t="s">
        <v>78</v>
      </c>
      <c r="K2308">
        <v>72</v>
      </c>
      <c r="L2308">
        <v>1.81</v>
      </c>
      <c r="N2308" s="1"/>
      <c r="O2308" t="s">
        <v>57</v>
      </c>
      <c r="P2308">
        <v>4090.24</v>
      </c>
      <c r="Q2308" t="s">
        <v>66</v>
      </c>
      <c r="R2308" t="s">
        <v>59</v>
      </c>
      <c r="S2308" t="s">
        <v>46</v>
      </c>
      <c r="T2308" t="s">
        <v>47</v>
      </c>
      <c r="U2308" t="s">
        <v>49</v>
      </c>
      <c r="V2308" t="s">
        <v>49</v>
      </c>
      <c r="W2308" t="s">
        <v>57</v>
      </c>
      <c r="X2308">
        <f>YEAR(Table1[[#This Row],[BookingDate]])</f>
        <v>2025</v>
      </c>
      <c r="Y2308" t="str">
        <f>TEXT(Table1[[#This Row],[BookingDate]],"mmm")</f>
        <v>Jul</v>
      </c>
      <c r="Z2308" t="str">
        <f>TEXT(Table1[[#This Row],[BookingDate]],"mmm-yyy")</f>
        <v>Jul-2025</v>
      </c>
      <c r="AA2308" t="str">
        <f>IF(Table1[[#This Row],[ResolutionHours]]="","Pending",IF(Table1[[#This Row],[ResolutionHours]]&lt;=4,"0-4 Hours",IF(Table1[[#This Row],[ResolutionHours]]&lt;=8,"5-8 Hours",IF(Table1[[#This Row],[ResolutionHours]]&lt;=24,"9-24 Hours",IF(Table1[[#This Row],[ResolutionHours]]&lt;=48,"25-48 Hours","48+ Hours")))))</f>
        <v>Pending</v>
      </c>
      <c r="AB2308" t="str">
        <f>IF(Table1[[#This Row],[ResolutionHours]]="","",Table1[[#This Row],[ResolutionHours]]-Table1[[#This Row],[SLATargetHours]])</f>
        <v/>
      </c>
    </row>
    <row r="2309" spans="1:28" x14ac:dyDescent="0.25">
      <c r="A2309" t="s">
        <v>537</v>
      </c>
      <c r="B2309" t="s">
        <v>35</v>
      </c>
      <c r="C2309" s="1">
        <v>45852.083506944437</v>
      </c>
      <c r="D2309" t="s">
        <v>51</v>
      </c>
      <c r="E2309" t="s">
        <v>105</v>
      </c>
      <c r="F2309" t="s">
        <v>95</v>
      </c>
      <c r="G2309" t="s">
        <v>39</v>
      </c>
      <c r="H2309" t="s">
        <v>40</v>
      </c>
      <c r="I2309" t="s">
        <v>55</v>
      </c>
      <c r="J2309" t="s">
        <v>65</v>
      </c>
      <c r="K2309">
        <v>24</v>
      </c>
      <c r="L2309">
        <v>0.66</v>
      </c>
      <c r="M2309">
        <v>3.34</v>
      </c>
      <c r="N2309" s="1">
        <v>45852.222511284723</v>
      </c>
      <c r="O2309" t="s">
        <v>43</v>
      </c>
      <c r="P2309">
        <v>3.34</v>
      </c>
      <c r="Q2309" t="s">
        <v>44</v>
      </c>
      <c r="R2309" t="s">
        <v>92</v>
      </c>
      <c r="S2309" t="s">
        <v>60</v>
      </c>
      <c r="T2309" t="s">
        <v>93</v>
      </c>
      <c r="U2309" t="s">
        <v>49</v>
      </c>
      <c r="V2309" t="s">
        <v>49</v>
      </c>
      <c r="W2309" t="s">
        <v>43</v>
      </c>
      <c r="X2309">
        <f>YEAR(Table1[[#This Row],[BookingDate]])</f>
        <v>2025</v>
      </c>
      <c r="Y2309" t="str">
        <f>TEXT(Table1[[#This Row],[BookingDate]],"mmm")</f>
        <v>Jul</v>
      </c>
      <c r="Z2309" t="str">
        <f>TEXT(Table1[[#This Row],[BookingDate]],"mmm-yyy")</f>
        <v>Jul-2025</v>
      </c>
      <c r="AA2309" t="str">
        <f>IF(Table1[[#This Row],[ResolutionHours]]="","Pending",IF(Table1[[#This Row],[ResolutionHours]]&lt;=4,"0-4 Hours",IF(Table1[[#This Row],[ResolutionHours]]&lt;=8,"5-8 Hours",IF(Table1[[#This Row],[ResolutionHours]]&lt;=24,"9-24 Hours",IF(Table1[[#This Row],[ResolutionHours]]&lt;=48,"25-48 Hours","48+ Hours")))))</f>
        <v>0-4 Hours</v>
      </c>
      <c r="AB2309">
        <f>IF(Table1[[#This Row],[ResolutionHours]]="","",Table1[[#This Row],[ResolutionHours]]-Table1[[#This Row],[SLATargetHours]])</f>
        <v>-20.66</v>
      </c>
    </row>
    <row r="2310" spans="1:28" x14ac:dyDescent="0.25">
      <c r="A2310" t="s">
        <v>771</v>
      </c>
      <c r="B2310" t="s">
        <v>35</v>
      </c>
      <c r="C2310" s="1">
        <v>45852.153240740743</v>
      </c>
      <c r="D2310" t="s">
        <v>51</v>
      </c>
      <c r="E2310" t="s">
        <v>102</v>
      </c>
      <c r="F2310" t="s">
        <v>53</v>
      </c>
      <c r="G2310" t="s">
        <v>39</v>
      </c>
      <c r="H2310" t="s">
        <v>40</v>
      </c>
      <c r="I2310" t="s">
        <v>73</v>
      </c>
      <c r="J2310" t="s">
        <v>74</v>
      </c>
      <c r="K2310">
        <v>24</v>
      </c>
      <c r="L2310">
        <v>0.33</v>
      </c>
      <c r="M2310">
        <v>16.21</v>
      </c>
      <c r="N2310" s="1">
        <v>45852.82863434028</v>
      </c>
      <c r="O2310" t="s">
        <v>43</v>
      </c>
      <c r="P2310">
        <v>16.21</v>
      </c>
      <c r="Q2310" t="s">
        <v>66</v>
      </c>
      <c r="R2310" t="s">
        <v>45</v>
      </c>
      <c r="S2310" t="s">
        <v>68</v>
      </c>
      <c r="T2310" t="s">
        <v>97</v>
      </c>
      <c r="U2310" t="s">
        <v>49</v>
      </c>
      <c r="V2310" t="s">
        <v>49</v>
      </c>
      <c r="W2310" t="s">
        <v>43</v>
      </c>
      <c r="X2310">
        <f>YEAR(Table1[[#This Row],[BookingDate]])</f>
        <v>2025</v>
      </c>
      <c r="Y2310" t="str">
        <f>TEXT(Table1[[#This Row],[BookingDate]],"mmm")</f>
        <v>Jul</v>
      </c>
      <c r="Z2310" t="str">
        <f>TEXT(Table1[[#This Row],[BookingDate]],"mmm-yyy")</f>
        <v>Jul-2025</v>
      </c>
      <c r="AA2310" t="str">
        <f>IF(Table1[[#This Row],[ResolutionHours]]="","Pending",IF(Table1[[#This Row],[ResolutionHours]]&lt;=4,"0-4 Hours",IF(Table1[[#This Row],[ResolutionHours]]&lt;=8,"5-8 Hours",IF(Table1[[#This Row],[ResolutionHours]]&lt;=24,"9-24 Hours",IF(Table1[[#This Row],[ResolutionHours]]&lt;=48,"25-48 Hours","48+ Hours")))))</f>
        <v>9-24 Hours</v>
      </c>
      <c r="AB2310">
        <f>IF(Table1[[#This Row],[ResolutionHours]]="","",Table1[[#This Row],[ResolutionHours]]-Table1[[#This Row],[SLATargetHours]])</f>
        <v>-7.7899999999999991</v>
      </c>
    </row>
    <row r="2311" spans="1:28" x14ac:dyDescent="0.25">
      <c r="A2311" t="s">
        <v>2889</v>
      </c>
      <c r="B2311" t="s">
        <v>2126</v>
      </c>
      <c r="C2311" s="1">
        <v>45852.326435185183</v>
      </c>
      <c r="D2311" t="s">
        <v>87</v>
      </c>
      <c r="E2311" t="s">
        <v>2136</v>
      </c>
      <c r="F2311" t="s">
        <v>90</v>
      </c>
      <c r="G2311" t="s">
        <v>2128</v>
      </c>
      <c r="H2311" t="s">
        <v>40</v>
      </c>
      <c r="I2311" t="s">
        <v>55</v>
      </c>
      <c r="J2311" t="s">
        <v>83</v>
      </c>
      <c r="K2311">
        <v>72</v>
      </c>
      <c r="L2311">
        <v>8.5399999999999991</v>
      </c>
      <c r="M2311">
        <v>19.12</v>
      </c>
      <c r="N2311" s="1">
        <v>45853.123162754629</v>
      </c>
      <c r="O2311" t="s">
        <v>43</v>
      </c>
      <c r="P2311">
        <v>19.12</v>
      </c>
      <c r="Q2311" t="s">
        <v>66</v>
      </c>
      <c r="R2311" t="s">
        <v>67</v>
      </c>
      <c r="S2311" t="s">
        <v>68</v>
      </c>
      <c r="T2311" t="s">
        <v>93</v>
      </c>
      <c r="U2311" t="s">
        <v>49</v>
      </c>
      <c r="V2311" t="s">
        <v>49</v>
      </c>
      <c r="W2311" t="s">
        <v>43</v>
      </c>
      <c r="X2311">
        <f>YEAR(Table1[[#This Row],[BookingDate]])</f>
        <v>2025</v>
      </c>
      <c r="Y2311" t="str">
        <f>TEXT(Table1[[#This Row],[BookingDate]],"mmm")</f>
        <v>Jul</v>
      </c>
      <c r="Z2311" t="str">
        <f>TEXT(Table1[[#This Row],[BookingDate]],"mmm-yyy")</f>
        <v>Jul-2025</v>
      </c>
      <c r="AA2311" t="str">
        <f>IF(Table1[[#This Row],[ResolutionHours]]="","Pending",IF(Table1[[#This Row],[ResolutionHours]]&lt;=4,"0-4 Hours",IF(Table1[[#This Row],[ResolutionHours]]&lt;=8,"5-8 Hours",IF(Table1[[#This Row],[ResolutionHours]]&lt;=24,"9-24 Hours",IF(Table1[[#This Row],[ResolutionHours]]&lt;=48,"25-48 Hours","48+ Hours")))))</f>
        <v>9-24 Hours</v>
      </c>
      <c r="AB2311">
        <f>IF(Table1[[#This Row],[ResolutionHours]]="","",Table1[[#This Row],[ResolutionHours]]-Table1[[#This Row],[SLATargetHours]])</f>
        <v>-52.879999999999995</v>
      </c>
    </row>
    <row r="2312" spans="1:28" x14ac:dyDescent="0.25">
      <c r="A2312" t="s">
        <v>2158</v>
      </c>
      <c r="B2312" t="s">
        <v>2126</v>
      </c>
      <c r="C2312" s="1">
        <v>45852.346875000003</v>
      </c>
      <c r="D2312" t="s">
        <v>36</v>
      </c>
      <c r="E2312" t="s">
        <v>2153</v>
      </c>
      <c r="F2312" t="s">
        <v>126</v>
      </c>
      <c r="G2312" t="s">
        <v>2128</v>
      </c>
      <c r="H2312" t="s">
        <v>63</v>
      </c>
      <c r="I2312" t="s">
        <v>41</v>
      </c>
      <c r="J2312" t="s">
        <v>132</v>
      </c>
      <c r="K2312">
        <v>48</v>
      </c>
      <c r="L2312">
        <v>2.4900000000000002</v>
      </c>
      <c r="N2312" s="1"/>
      <c r="O2312" t="s">
        <v>57</v>
      </c>
      <c r="P2312">
        <v>4071.68</v>
      </c>
      <c r="Q2312" t="s">
        <v>44</v>
      </c>
      <c r="R2312" t="s">
        <v>114</v>
      </c>
      <c r="S2312" t="s">
        <v>79</v>
      </c>
      <c r="T2312" t="s">
        <v>100</v>
      </c>
      <c r="U2312" t="s">
        <v>49</v>
      </c>
      <c r="V2312" t="s">
        <v>49</v>
      </c>
      <c r="W2312" t="s">
        <v>57</v>
      </c>
      <c r="X2312">
        <f>YEAR(Table1[[#This Row],[BookingDate]])</f>
        <v>2025</v>
      </c>
      <c r="Y2312" t="str">
        <f>TEXT(Table1[[#This Row],[BookingDate]],"mmm")</f>
        <v>Jul</v>
      </c>
      <c r="Z2312" t="str">
        <f>TEXT(Table1[[#This Row],[BookingDate]],"mmm-yyy")</f>
        <v>Jul-2025</v>
      </c>
      <c r="AA2312" t="str">
        <f>IF(Table1[[#This Row],[ResolutionHours]]="","Pending",IF(Table1[[#This Row],[ResolutionHours]]&lt;=4,"0-4 Hours",IF(Table1[[#This Row],[ResolutionHours]]&lt;=8,"5-8 Hours",IF(Table1[[#This Row],[ResolutionHours]]&lt;=24,"9-24 Hours",IF(Table1[[#This Row],[ResolutionHours]]&lt;=48,"25-48 Hours","48+ Hours")))))</f>
        <v>Pending</v>
      </c>
      <c r="AB2312" t="str">
        <f>IF(Table1[[#This Row],[ResolutionHours]]="","",Table1[[#This Row],[ResolutionHours]]-Table1[[#This Row],[SLATargetHours]])</f>
        <v/>
      </c>
    </row>
    <row r="2313" spans="1:28" x14ac:dyDescent="0.25">
      <c r="A2313" t="s">
        <v>1614</v>
      </c>
      <c r="B2313" t="s">
        <v>1116</v>
      </c>
      <c r="C2313" s="1">
        <v>45852.688587962963</v>
      </c>
      <c r="D2313" t="s">
        <v>51</v>
      </c>
      <c r="E2313" t="s">
        <v>1120</v>
      </c>
      <c r="F2313" t="s">
        <v>53</v>
      </c>
      <c r="G2313" t="s">
        <v>1118</v>
      </c>
      <c r="H2313" t="s">
        <v>40</v>
      </c>
      <c r="I2313" t="s">
        <v>73</v>
      </c>
      <c r="J2313" t="s">
        <v>165</v>
      </c>
      <c r="K2313">
        <v>24</v>
      </c>
      <c r="L2313">
        <v>0.42</v>
      </c>
      <c r="M2313">
        <v>16.489999999999998</v>
      </c>
      <c r="N2313" s="1">
        <v>45853.375601331019</v>
      </c>
      <c r="O2313" t="s">
        <v>43</v>
      </c>
      <c r="P2313">
        <v>16.489999999999998</v>
      </c>
      <c r="Q2313" t="s">
        <v>44</v>
      </c>
      <c r="R2313" t="s">
        <v>59</v>
      </c>
      <c r="S2313" t="s">
        <v>60</v>
      </c>
      <c r="T2313" t="s">
        <v>75</v>
      </c>
      <c r="U2313" t="s">
        <v>49</v>
      </c>
      <c r="V2313" t="s">
        <v>48</v>
      </c>
      <c r="W2313" t="s">
        <v>43</v>
      </c>
      <c r="X2313">
        <f>YEAR(Table1[[#This Row],[BookingDate]])</f>
        <v>2025</v>
      </c>
      <c r="Y2313" t="str">
        <f>TEXT(Table1[[#This Row],[BookingDate]],"mmm")</f>
        <v>Jul</v>
      </c>
      <c r="Z2313" t="str">
        <f>TEXT(Table1[[#This Row],[BookingDate]],"mmm-yyy")</f>
        <v>Jul-2025</v>
      </c>
      <c r="AA2313" t="str">
        <f>IF(Table1[[#This Row],[ResolutionHours]]="","Pending",IF(Table1[[#This Row],[ResolutionHours]]&lt;=4,"0-4 Hours",IF(Table1[[#This Row],[ResolutionHours]]&lt;=8,"5-8 Hours",IF(Table1[[#This Row],[ResolutionHours]]&lt;=24,"9-24 Hours",IF(Table1[[#This Row],[ResolutionHours]]&lt;=48,"25-48 Hours","48+ Hours")))))</f>
        <v>9-24 Hours</v>
      </c>
      <c r="AB2313">
        <f>IF(Table1[[#This Row],[ResolutionHours]]="","",Table1[[#This Row],[ResolutionHours]]-Table1[[#This Row],[SLATargetHours]])</f>
        <v>-7.5100000000000016</v>
      </c>
    </row>
    <row r="2314" spans="1:28" x14ac:dyDescent="0.25">
      <c r="A2314" t="s">
        <v>2298</v>
      </c>
      <c r="B2314" t="s">
        <v>2126</v>
      </c>
      <c r="C2314" s="1">
        <v>45852.832083333327</v>
      </c>
      <c r="D2314" t="s">
        <v>87</v>
      </c>
      <c r="E2314" t="s">
        <v>2136</v>
      </c>
      <c r="F2314" t="s">
        <v>72</v>
      </c>
      <c r="G2314" t="s">
        <v>2128</v>
      </c>
      <c r="H2314" t="s">
        <v>40</v>
      </c>
      <c r="I2314" t="s">
        <v>55</v>
      </c>
      <c r="J2314" t="s">
        <v>56</v>
      </c>
      <c r="K2314">
        <v>72</v>
      </c>
      <c r="L2314">
        <v>5.71</v>
      </c>
      <c r="M2314">
        <v>24.32</v>
      </c>
      <c r="N2314" s="1">
        <v>45853.845253622683</v>
      </c>
      <c r="O2314" t="s">
        <v>43</v>
      </c>
      <c r="P2314">
        <v>24.32</v>
      </c>
      <c r="Q2314" t="s">
        <v>58</v>
      </c>
      <c r="R2314" t="s">
        <v>92</v>
      </c>
      <c r="S2314" t="s">
        <v>79</v>
      </c>
      <c r="T2314" t="s">
        <v>75</v>
      </c>
      <c r="U2314" t="s">
        <v>49</v>
      </c>
      <c r="V2314" t="s">
        <v>49</v>
      </c>
      <c r="W2314" t="s">
        <v>43</v>
      </c>
      <c r="X2314">
        <f>YEAR(Table1[[#This Row],[BookingDate]])</f>
        <v>2025</v>
      </c>
      <c r="Y2314" t="str">
        <f>TEXT(Table1[[#This Row],[BookingDate]],"mmm")</f>
        <v>Jul</v>
      </c>
      <c r="Z2314" t="str">
        <f>TEXT(Table1[[#This Row],[BookingDate]],"mmm-yyy")</f>
        <v>Jul-2025</v>
      </c>
      <c r="AA2314" t="str">
        <f>IF(Table1[[#This Row],[ResolutionHours]]="","Pending",IF(Table1[[#This Row],[ResolutionHours]]&lt;=4,"0-4 Hours",IF(Table1[[#This Row],[ResolutionHours]]&lt;=8,"5-8 Hours",IF(Table1[[#This Row],[ResolutionHours]]&lt;=24,"9-24 Hours",IF(Table1[[#This Row],[ResolutionHours]]&lt;=48,"25-48 Hours","48+ Hours")))))</f>
        <v>25-48 Hours</v>
      </c>
      <c r="AB2314">
        <f>IF(Table1[[#This Row],[ResolutionHours]]="","",Table1[[#This Row],[ResolutionHours]]-Table1[[#This Row],[SLATargetHours]])</f>
        <v>-47.68</v>
      </c>
    </row>
    <row r="2315" spans="1:28" x14ac:dyDescent="0.25">
      <c r="A2315" t="s">
        <v>3019</v>
      </c>
      <c r="B2315" t="s">
        <v>2126</v>
      </c>
      <c r="C2315" s="1">
        <v>45852.940960648149</v>
      </c>
      <c r="D2315" t="s">
        <v>51</v>
      </c>
      <c r="E2315" t="s">
        <v>2142</v>
      </c>
      <c r="F2315" t="s">
        <v>38</v>
      </c>
      <c r="G2315" t="s">
        <v>2128</v>
      </c>
      <c r="H2315" t="s">
        <v>54</v>
      </c>
      <c r="I2315" t="s">
        <v>64</v>
      </c>
      <c r="J2315" t="s">
        <v>132</v>
      </c>
      <c r="K2315">
        <v>24</v>
      </c>
      <c r="L2315">
        <v>0.52</v>
      </c>
      <c r="N2315" s="1"/>
      <c r="O2315" t="s">
        <v>57</v>
      </c>
      <c r="P2315">
        <v>4057.42</v>
      </c>
      <c r="Q2315" t="s">
        <v>44</v>
      </c>
      <c r="R2315" t="s">
        <v>92</v>
      </c>
      <c r="S2315" t="s">
        <v>68</v>
      </c>
      <c r="T2315" t="s">
        <v>100</v>
      </c>
      <c r="U2315" t="s">
        <v>49</v>
      </c>
      <c r="V2315" t="s">
        <v>48</v>
      </c>
      <c r="W2315" t="s">
        <v>57</v>
      </c>
      <c r="X2315">
        <f>YEAR(Table1[[#This Row],[BookingDate]])</f>
        <v>2025</v>
      </c>
      <c r="Y2315" t="str">
        <f>TEXT(Table1[[#This Row],[BookingDate]],"mmm")</f>
        <v>Jul</v>
      </c>
      <c r="Z2315" t="str">
        <f>TEXT(Table1[[#This Row],[BookingDate]],"mmm-yyy")</f>
        <v>Jul-2025</v>
      </c>
      <c r="AA2315" t="str">
        <f>IF(Table1[[#This Row],[ResolutionHours]]="","Pending",IF(Table1[[#This Row],[ResolutionHours]]&lt;=4,"0-4 Hours",IF(Table1[[#This Row],[ResolutionHours]]&lt;=8,"5-8 Hours",IF(Table1[[#This Row],[ResolutionHours]]&lt;=24,"9-24 Hours",IF(Table1[[#This Row],[ResolutionHours]]&lt;=48,"25-48 Hours","48+ Hours")))))</f>
        <v>Pending</v>
      </c>
      <c r="AB2315" t="str">
        <f>IF(Table1[[#This Row],[ResolutionHours]]="","",Table1[[#This Row],[ResolutionHours]]-Table1[[#This Row],[SLATargetHours]])</f>
        <v/>
      </c>
    </row>
    <row r="2316" spans="1:28" x14ac:dyDescent="0.25">
      <c r="A2316" t="s">
        <v>203</v>
      </c>
      <c r="B2316" t="s">
        <v>35</v>
      </c>
      <c r="C2316" s="1">
        <v>45853.293888888889</v>
      </c>
      <c r="D2316" t="s">
        <v>51</v>
      </c>
      <c r="E2316" t="s">
        <v>77</v>
      </c>
      <c r="F2316" t="s">
        <v>90</v>
      </c>
      <c r="G2316" t="s">
        <v>39</v>
      </c>
      <c r="H2316" t="s">
        <v>63</v>
      </c>
      <c r="I2316" t="s">
        <v>55</v>
      </c>
      <c r="J2316" t="s">
        <v>152</v>
      </c>
      <c r="K2316">
        <v>24</v>
      </c>
      <c r="L2316">
        <v>2.48</v>
      </c>
      <c r="N2316" s="1"/>
      <c r="O2316" t="s">
        <v>57</v>
      </c>
      <c r="P2316">
        <v>4048.95</v>
      </c>
      <c r="Q2316" t="s">
        <v>44</v>
      </c>
      <c r="R2316" t="s">
        <v>92</v>
      </c>
      <c r="S2316" t="s">
        <v>68</v>
      </c>
      <c r="T2316" t="s">
        <v>93</v>
      </c>
      <c r="U2316" t="s">
        <v>49</v>
      </c>
      <c r="V2316" t="s">
        <v>49</v>
      </c>
      <c r="W2316" t="s">
        <v>57</v>
      </c>
      <c r="X2316">
        <f>YEAR(Table1[[#This Row],[BookingDate]])</f>
        <v>2025</v>
      </c>
      <c r="Y2316" t="str">
        <f>TEXT(Table1[[#This Row],[BookingDate]],"mmm")</f>
        <v>Jul</v>
      </c>
      <c r="Z2316" t="str">
        <f>TEXT(Table1[[#This Row],[BookingDate]],"mmm-yyy")</f>
        <v>Jul-2025</v>
      </c>
      <c r="AA2316" t="str">
        <f>IF(Table1[[#This Row],[ResolutionHours]]="","Pending",IF(Table1[[#This Row],[ResolutionHours]]&lt;=4,"0-4 Hours",IF(Table1[[#This Row],[ResolutionHours]]&lt;=8,"5-8 Hours",IF(Table1[[#This Row],[ResolutionHours]]&lt;=24,"9-24 Hours",IF(Table1[[#This Row],[ResolutionHours]]&lt;=48,"25-48 Hours","48+ Hours")))))</f>
        <v>Pending</v>
      </c>
      <c r="AB2316" t="str">
        <f>IF(Table1[[#This Row],[ResolutionHours]]="","",Table1[[#This Row],[ResolutionHours]]-Table1[[#This Row],[SLATargetHours]])</f>
        <v/>
      </c>
    </row>
    <row r="2317" spans="1:28" x14ac:dyDescent="0.25">
      <c r="A2317" t="s">
        <v>1982</v>
      </c>
      <c r="B2317" t="s">
        <v>1116</v>
      </c>
      <c r="C2317" s="1">
        <v>45853.415543981479</v>
      </c>
      <c r="D2317" t="s">
        <v>36</v>
      </c>
      <c r="E2317" t="s">
        <v>1134</v>
      </c>
      <c r="F2317" t="s">
        <v>130</v>
      </c>
      <c r="G2317" t="s">
        <v>1118</v>
      </c>
      <c r="H2317" t="s">
        <v>40</v>
      </c>
      <c r="I2317" t="s">
        <v>82</v>
      </c>
      <c r="J2317" t="s">
        <v>88</v>
      </c>
      <c r="K2317">
        <v>48</v>
      </c>
      <c r="L2317">
        <v>4.74</v>
      </c>
      <c r="M2317">
        <v>40.700000000000003</v>
      </c>
      <c r="N2317" s="1">
        <v>45855.111400023146</v>
      </c>
      <c r="O2317" t="s">
        <v>43</v>
      </c>
      <c r="P2317">
        <v>40.700000000000003</v>
      </c>
      <c r="Q2317" t="s">
        <v>44</v>
      </c>
      <c r="R2317" t="s">
        <v>45</v>
      </c>
      <c r="S2317" t="s">
        <v>60</v>
      </c>
      <c r="T2317" t="s">
        <v>47</v>
      </c>
      <c r="U2317" t="s">
        <v>48</v>
      </c>
      <c r="V2317" t="s">
        <v>48</v>
      </c>
      <c r="W2317" t="s">
        <v>43</v>
      </c>
      <c r="X2317">
        <f>YEAR(Table1[[#This Row],[BookingDate]])</f>
        <v>2025</v>
      </c>
      <c r="Y2317" t="str">
        <f>TEXT(Table1[[#This Row],[BookingDate]],"mmm")</f>
        <v>Jul</v>
      </c>
      <c r="Z2317" t="str">
        <f>TEXT(Table1[[#This Row],[BookingDate]],"mmm-yyy")</f>
        <v>Jul-2025</v>
      </c>
      <c r="AA2317" t="str">
        <f>IF(Table1[[#This Row],[ResolutionHours]]="","Pending",IF(Table1[[#This Row],[ResolutionHours]]&lt;=4,"0-4 Hours",IF(Table1[[#This Row],[ResolutionHours]]&lt;=8,"5-8 Hours",IF(Table1[[#This Row],[ResolutionHours]]&lt;=24,"9-24 Hours",IF(Table1[[#This Row],[ResolutionHours]]&lt;=48,"25-48 Hours","48+ Hours")))))</f>
        <v>25-48 Hours</v>
      </c>
      <c r="AB2317">
        <f>IF(Table1[[#This Row],[ResolutionHours]]="","",Table1[[#This Row],[ResolutionHours]]-Table1[[#This Row],[SLATargetHours]])</f>
        <v>-7.2999999999999972</v>
      </c>
    </row>
    <row r="2318" spans="1:28" x14ac:dyDescent="0.25">
      <c r="A2318" t="s">
        <v>434</v>
      </c>
      <c r="B2318" t="s">
        <v>35</v>
      </c>
      <c r="C2318" s="1">
        <v>45853.881296296298</v>
      </c>
      <c r="D2318" t="s">
        <v>51</v>
      </c>
      <c r="E2318" t="s">
        <v>81</v>
      </c>
      <c r="F2318" t="s">
        <v>53</v>
      </c>
      <c r="G2318" t="s">
        <v>39</v>
      </c>
      <c r="H2318" t="s">
        <v>40</v>
      </c>
      <c r="I2318" t="s">
        <v>46</v>
      </c>
      <c r="J2318" t="s">
        <v>65</v>
      </c>
      <c r="K2318">
        <v>24</v>
      </c>
      <c r="L2318">
        <v>4.4800000000000004</v>
      </c>
      <c r="M2318">
        <v>8.07</v>
      </c>
      <c r="N2318" s="1">
        <v>45854.217531817128</v>
      </c>
      <c r="O2318" t="s">
        <v>43</v>
      </c>
      <c r="P2318">
        <v>8.07</v>
      </c>
      <c r="Q2318" t="s">
        <v>66</v>
      </c>
      <c r="R2318" t="s">
        <v>92</v>
      </c>
      <c r="S2318" t="s">
        <v>96</v>
      </c>
      <c r="T2318" t="s">
        <v>115</v>
      </c>
      <c r="U2318" t="s">
        <v>49</v>
      </c>
      <c r="V2318" t="s">
        <v>48</v>
      </c>
      <c r="W2318" t="s">
        <v>43</v>
      </c>
      <c r="X2318">
        <f>YEAR(Table1[[#This Row],[BookingDate]])</f>
        <v>2025</v>
      </c>
      <c r="Y2318" t="str">
        <f>TEXT(Table1[[#This Row],[BookingDate]],"mmm")</f>
        <v>Jul</v>
      </c>
      <c r="Z2318" t="str">
        <f>TEXT(Table1[[#This Row],[BookingDate]],"mmm-yyy")</f>
        <v>Jul-2025</v>
      </c>
      <c r="AA2318" t="str">
        <f>IF(Table1[[#This Row],[ResolutionHours]]="","Pending",IF(Table1[[#This Row],[ResolutionHours]]&lt;=4,"0-4 Hours",IF(Table1[[#This Row],[ResolutionHours]]&lt;=8,"5-8 Hours",IF(Table1[[#This Row],[ResolutionHours]]&lt;=24,"9-24 Hours",IF(Table1[[#This Row],[ResolutionHours]]&lt;=48,"25-48 Hours","48+ Hours")))))</f>
        <v>9-24 Hours</v>
      </c>
      <c r="AB2318">
        <f>IF(Table1[[#This Row],[ResolutionHours]]="","",Table1[[#This Row],[ResolutionHours]]-Table1[[#This Row],[SLATargetHours]])</f>
        <v>-15.93</v>
      </c>
    </row>
    <row r="2319" spans="1:28" x14ac:dyDescent="0.25">
      <c r="A2319" t="s">
        <v>1300</v>
      </c>
      <c r="B2319" t="s">
        <v>1116</v>
      </c>
      <c r="C2319" s="1">
        <v>45853.927673611113</v>
      </c>
      <c r="D2319" t="s">
        <v>51</v>
      </c>
      <c r="E2319" t="s">
        <v>1126</v>
      </c>
      <c r="F2319" t="s">
        <v>126</v>
      </c>
      <c r="G2319" t="s">
        <v>1118</v>
      </c>
      <c r="H2319" t="s">
        <v>40</v>
      </c>
      <c r="I2319" t="s">
        <v>64</v>
      </c>
      <c r="J2319" t="s">
        <v>165</v>
      </c>
      <c r="K2319">
        <v>24</v>
      </c>
      <c r="L2319">
        <v>6.15</v>
      </c>
      <c r="M2319">
        <v>3.43</v>
      </c>
      <c r="N2319" s="1">
        <v>45854.070569849537</v>
      </c>
      <c r="O2319" t="s">
        <v>43</v>
      </c>
      <c r="P2319">
        <v>3.43</v>
      </c>
      <c r="Q2319" t="s">
        <v>44</v>
      </c>
      <c r="R2319" t="s">
        <v>67</v>
      </c>
      <c r="S2319" t="s">
        <v>46</v>
      </c>
      <c r="T2319" t="s">
        <v>121</v>
      </c>
      <c r="U2319" t="s">
        <v>49</v>
      </c>
      <c r="V2319" t="s">
        <v>49</v>
      </c>
      <c r="W2319" t="s">
        <v>43</v>
      </c>
      <c r="X2319">
        <f>YEAR(Table1[[#This Row],[BookingDate]])</f>
        <v>2025</v>
      </c>
      <c r="Y2319" t="str">
        <f>TEXT(Table1[[#This Row],[BookingDate]],"mmm")</f>
        <v>Jul</v>
      </c>
      <c r="Z2319" t="str">
        <f>TEXT(Table1[[#This Row],[BookingDate]],"mmm-yyy")</f>
        <v>Jul-2025</v>
      </c>
      <c r="AA2319" t="str">
        <f>IF(Table1[[#This Row],[ResolutionHours]]="","Pending",IF(Table1[[#This Row],[ResolutionHours]]&lt;=4,"0-4 Hours",IF(Table1[[#This Row],[ResolutionHours]]&lt;=8,"5-8 Hours",IF(Table1[[#This Row],[ResolutionHours]]&lt;=24,"9-24 Hours",IF(Table1[[#This Row],[ResolutionHours]]&lt;=48,"25-48 Hours","48+ Hours")))))</f>
        <v>0-4 Hours</v>
      </c>
      <c r="AB2319">
        <f>IF(Table1[[#This Row],[ResolutionHours]]="","",Table1[[#This Row],[ResolutionHours]]-Table1[[#This Row],[SLATargetHours]])</f>
        <v>-20.57</v>
      </c>
    </row>
    <row r="2320" spans="1:28" x14ac:dyDescent="0.25">
      <c r="A2320" t="s">
        <v>2744</v>
      </c>
      <c r="B2320" t="s">
        <v>2126</v>
      </c>
      <c r="C2320" s="1">
        <v>45853.991400462961</v>
      </c>
      <c r="D2320" t="s">
        <v>36</v>
      </c>
      <c r="E2320" t="s">
        <v>2136</v>
      </c>
      <c r="F2320" t="s">
        <v>72</v>
      </c>
      <c r="G2320" t="s">
        <v>2128</v>
      </c>
      <c r="H2320" t="s">
        <v>40</v>
      </c>
      <c r="I2320" t="s">
        <v>73</v>
      </c>
      <c r="J2320" t="s">
        <v>110</v>
      </c>
      <c r="K2320">
        <v>48</v>
      </c>
      <c r="L2320">
        <v>1.18</v>
      </c>
      <c r="M2320">
        <v>51.93</v>
      </c>
      <c r="N2320" s="1">
        <v>45856.155164571763</v>
      </c>
      <c r="O2320" t="s">
        <v>128</v>
      </c>
      <c r="P2320">
        <v>51.93</v>
      </c>
      <c r="Q2320" t="s">
        <v>58</v>
      </c>
      <c r="R2320" t="s">
        <v>114</v>
      </c>
      <c r="S2320" t="s">
        <v>60</v>
      </c>
      <c r="T2320" t="s">
        <v>97</v>
      </c>
      <c r="U2320" t="s">
        <v>49</v>
      </c>
      <c r="V2320" t="s">
        <v>49</v>
      </c>
      <c r="W2320" t="s">
        <v>128</v>
      </c>
      <c r="X2320">
        <f>YEAR(Table1[[#This Row],[BookingDate]])</f>
        <v>2025</v>
      </c>
      <c r="Y2320" t="str">
        <f>TEXT(Table1[[#This Row],[BookingDate]],"mmm")</f>
        <v>Jul</v>
      </c>
      <c r="Z2320" t="str">
        <f>TEXT(Table1[[#This Row],[BookingDate]],"mmm-yyy")</f>
        <v>Jul-2025</v>
      </c>
      <c r="AA2320" t="str">
        <f>IF(Table1[[#This Row],[ResolutionHours]]="","Pending",IF(Table1[[#This Row],[ResolutionHours]]&lt;=4,"0-4 Hours",IF(Table1[[#This Row],[ResolutionHours]]&lt;=8,"5-8 Hours",IF(Table1[[#This Row],[ResolutionHours]]&lt;=24,"9-24 Hours",IF(Table1[[#This Row],[ResolutionHours]]&lt;=48,"25-48 Hours","48+ Hours")))))</f>
        <v>48+ Hours</v>
      </c>
      <c r="AB2320">
        <f>IF(Table1[[#This Row],[ResolutionHours]]="","",Table1[[#This Row],[ResolutionHours]]-Table1[[#This Row],[SLATargetHours]])</f>
        <v>3.9299999999999997</v>
      </c>
    </row>
    <row r="2321" spans="1:28" x14ac:dyDescent="0.25">
      <c r="A2321" t="s">
        <v>1691</v>
      </c>
      <c r="B2321" t="s">
        <v>1116</v>
      </c>
      <c r="C2321" s="1">
        <v>45854.075624999998</v>
      </c>
      <c r="D2321" t="s">
        <v>36</v>
      </c>
      <c r="E2321" t="s">
        <v>1131</v>
      </c>
      <c r="F2321" t="s">
        <v>72</v>
      </c>
      <c r="G2321" t="s">
        <v>1118</v>
      </c>
      <c r="H2321" t="s">
        <v>54</v>
      </c>
      <c r="I2321" t="s">
        <v>55</v>
      </c>
      <c r="J2321" t="s">
        <v>88</v>
      </c>
      <c r="K2321">
        <v>48</v>
      </c>
      <c r="L2321">
        <v>0.75</v>
      </c>
      <c r="N2321" s="1"/>
      <c r="O2321" t="s">
        <v>57</v>
      </c>
      <c r="P2321">
        <v>4030.18</v>
      </c>
      <c r="Q2321" t="s">
        <v>58</v>
      </c>
      <c r="R2321" t="s">
        <v>45</v>
      </c>
      <c r="S2321" t="s">
        <v>96</v>
      </c>
      <c r="T2321" t="s">
        <v>61</v>
      </c>
      <c r="U2321" t="s">
        <v>49</v>
      </c>
      <c r="V2321" t="s">
        <v>49</v>
      </c>
      <c r="W2321" t="s">
        <v>57</v>
      </c>
      <c r="X2321">
        <f>YEAR(Table1[[#This Row],[BookingDate]])</f>
        <v>2025</v>
      </c>
      <c r="Y2321" t="str">
        <f>TEXT(Table1[[#This Row],[BookingDate]],"mmm")</f>
        <v>Jul</v>
      </c>
      <c r="Z2321" t="str">
        <f>TEXT(Table1[[#This Row],[BookingDate]],"mmm-yyy")</f>
        <v>Jul-2025</v>
      </c>
      <c r="AA2321" t="str">
        <f>IF(Table1[[#This Row],[ResolutionHours]]="","Pending",IF(Table1[[#This Row],[ResolutionHours]]&lt;=4,"0-4 Hours",IF(Table1[[#This Row],[ResolutionHours]]&lt;=8,"5-8 Hours",IF(Table1[[#This Row],[ResolutionHours]]&lt;=24,"9-24 Hours",IF(Table1[[#This Row],[ResolutionHours]]&lt;=48,"25-48 Hours","48+ Hours")))))</f>
        <v>Pending</v>
      </c>
      <c r="AB2321" t="str">
        <f>IF(Table1[[#This Row],[ResolutionHours]]="","",Table1[[#This Row],[ResolutionHours]]-Table1[[#This Row],[SLATargetHours]])</f>
        <v/>
      </c>
    </row>
    <row r="2322" spans="1:28" x14ac:dyDescent="0.25">
      <c r="A2322" t="s">
        <v>1605</v>
      </c>
      <c r="B2322" t="s">
        <v>1116</v>
      </c>
      <c r="C2322" s="1">
        <v>45854.431377314817</v>
      </c>
      <c r="D2322" t="s">
        <v>104</v>
      </c>
      <c r="E2322" t="s">
        <v>1117</v>
      </c>
      <c r="F2322" t="s">
        <v>53</v>
      </c>
      <c r="G2322" t="s">
        <v>1118</v>
      </c>
      <c r="H2322" t="s">
        <v>54</v>
      </c>
      <c r="I2322" t="s">
        <v>46</v>
      </c>
      <c r="J2322" t="s">
        <v>134</v>
      </c>
      <c r="K2322">
        <v>8</v>
      </c>
      <c r="L2322">
        <v>0.72</v>
      </c>
      <c r="N2322" s="1"/>
      <c r="O2322" t="s">
        <v>57</v>
      </c>
      <c r="P2322">
        <v>4021.65</v>
      </c>
      <c r="Q2322" t="s">
        <v>58</v>
      </c>
      <c r="R2322" t="s">
        <v>67</v>
      </c>
      <c r="S2322" t="s">
        <v>68</v>
      </c>
      <c r="T2322" t="s">
        <v>115</v>
      </c>
      <c r="U2322" t="s">
        <v>49</v>
      </c>
      <c r="V2322" t="s">
        <v>49</v>
      </c>
      <c r="W2322" t="s">
        <v>57</v>
      </c>
      <c r="X2322">
        <f>YEAR(Table1[[#This Row],[BookingDate]])</f>
        <v>2025</v>
      </c>
      <c r="Y2322" t="str">
        <f>TEXT(Table1[[#This Row],[BookingDate]],"mmm")</f>
        <v>Jul</v>
      </c>
      <c r="Z2322" t="str">
        <f>TEXT(Table1[[#This Row],[BookingDate]],"mmm-yyy")</f>
        <v>Jul-2025</v>
      </c>
      <c r="AA2322" t="str">
        <f>IF(Table1[[#This Row],[ResolutionHours]]="","Pending",IF(Table1[[#This Row],[ResolutionHours]]&lt;=4,"0-4 Hours",IF(Table1[[#This Row],[ResolutionHours]]&lt;=8,"5-8 Hours",IF(Table1[[#This Row],[ResolutionHours]]&lt;=24,"9-24 Hours",IF(Table1[[#This Row],[ResolutionHours]]&lt;=48,"25-48 Hours","48+ Hours")))))</f>
        <v>Pending</v>
      </c>
      <c r="AB2322" t="str">
        <f>IF(Table1[[#This Row],[ResolutionHours]]="","",Table1[[#This Row],[ResolutionHours]]-Table1[[#This Row],[SLATargetHours]])</f>
        <v/>
      </c>
    </row>
    <row r="2323" spans="1:28" x14ac:dyDescent="0.25">
      <c r="A2323" t="s">
        <v>1689</v>
      </c>
      <c r="B2323" t="s">
        <v>1116</v>
      </c>
      <c r="C2323" s="1">
        <v>45854.915694444448</v>
      </c>
      <c r="D2323" t="s">
        <v>36</v>
      </c>
      <c r="E2323" t="s">
        <v>1131</v>
      </c>
      <c r="F2323" t="s">
        <v>130</v>
      </c>
      <c r="G2323" t="s">
        <v>1118</v>
      </c>
      <c r="H2323" t="s">
        <v>109</v>
      </c>
      <c r="I2323" t="s">
        <v>73</v>
      </c>
      <c r="J2323" t="s">
        <v>134</v>
      </c>
      <c r="K2323">
        <v>48</v>
      </c>
      <c r="L2323">
        <v>3.97</v>
      </c>
      <c r="M2323">
        <v>9.64</v>
      </c>
      <c r="N2323" s="1">
        <v>45855.317263645833</v>
      </c>
      <c r="O2323" t="s">
        <v>43</v>
      </c>
      <c r="P2323">
        <v>9.64</v>
      </c>
      <c r="Q2323" t="s">
        <v>44</v>
      </c>
      <c r="R2323" t="s">
        <v>45</v>
      </c>
      <c r="S2323" t="s">
        <v>96</v>
      </c>
      <c r="T2323" t="s">
        <v>121</v>
      </c>
      <c r="U2323" t="s">
        <v>49</v>
      </c>
      <c r="V2323" t="s">
        <v>49</v>
      </c>
      <c r="W2323" t="s">
        <v>43</v>
      </c>
      <c r="X2323">
        <f>YEAR(Table1[[#This Row],[BookingDate]])</f>
        <v>2025</v>
      </c>
      <c r="Y2323" t="str">
        <f>TEXT(Table1[[#This Row],[BookingDate]],"mmm")</f>
        <v>Jul</v>
      </c>
      <c r="Z2323" t="str">
        <f>TEXT(Table1[[#This Row],[BookingDate]],"mmm-yyy")</f>
        <v>Jul-2025</v>
      </c>
      <c r="AA2323" t="str">
        <f>IF(Table1[[#This Row],[ResolutionHours]]="","Pending",IF(Table1[[#This Row],[ResolutionHours]]&lt;=4,"0-4 Hours",IF(Table1[[#This Row],[ResolutionHours]]&lt;=8,"5-8 Hours",IF(Table1[[#This Row],[ResolutionHours]]&lt;=24,"9-24 Hours",IF(Table1[[#This Row],[ResolutionHours]]&lt;=48,"25-48 Hours","48+ Hours")))))</f>
        <v>9-24 Hours</v>
      </c>
      <c r="AB2323">
        <f>IF(Table1[[#This Row],[ResolutionHours]]="","",Table1[[#This Row],[ResolutionHours]]-Table1[[#This Row],[SLATargetHours]])</f>
        <v>-38.36</v>
      </c>
    </row>
    <row r="2324" spans="1:28" x14ac:dyDescent="0.25">
      <c r="A2324" t="s">
        <v>1025</v>
      </c>
      <c r="B2324" t="s">
        <v>35</v>
      </c>
      <c r="C2324" s="1">
        <v>45855.055034722223</v>
      </c>
      <c r="D2324" t="s">
        <v>87</v>
      </c>
      <c r="E2324" t="s">
        <v>81</v>
      </c>
      <c r="F2324" t="s">
        <v>95</v>
      </c>
      <c r="G2324" t="s">
        <v>39</v>
      </c>
      <c r="H2324" t="s">
        <v>136</v>
      </c>
      <c r="I2324" t="s">
        <v>41</v>
      </c>
      <c r="J2324" t="s">
        <v>165</v>
      </c>
      <c r="K2324">
        <v>72</v>
      </c>
      <c r="L2324">
        <v>3.6</v>
      </c>
      <c r="N2324" s="1"/>
      <c r="O2324" t="s">
        <v>57</v>
      </c>
      <c r="P2324">
        <v>4006.68</v>
      </c>
      <c r="Q2324" t="s">
        <v>58</v>
      </c>
      <c r="R2324" t="s">
        <v>59</v>
      </c>
      <c r="S2324" t="s">
        <v>96</v>
      </c>
      <c r="T2324" t="s">
        <v>115</v>
      </c>
      <c r="U2324" t="s">
        <v>49</v>
      </c>
      <c r="V2324" t="s">
        <v>49</v>
      </c>
      <c r="W2324" t="s">
        <v>57</v>
      </c>
      <c r="X2324">
        <f>YEAR(Table1[[#This Row],[BookingDate]])</f>
        <v>2025</v>
      </c>
      <c r="Y2324" t="str">
        <f>TEXT(Table1[[#This Row],[BookingDate]],"mmm")</f>
        <v>Jul</v>
      </c>
      <c r="Z2324" t="str">
        <f>TEXT(Table1[[#This Row],[BookingDate]],"mmm-yyy")</f>
        <v>Jul-2025</v>
      </c>
      <c r="AA2324" t="str">
        <f>IF(Table1[[#This Row],[ResolutionHours]]="","Pending",IF(Table1[[#This Row],[ResolutionHours]]&lt;=4,"0-4 Hours",IF(Table1[[#This Row],[ResolutionHours]]&lt;=8,"5-8 Hours",IF(Table1[[#This Row],[ResolutionHours]]&lt;=24,"9-24 Hours",IF(Table1[[#This Row],[ResolutionHours]]&lt;=48,"25-48 Hours","48+ Hours")))))</f>
        <v>Pending</v>
      </c>
      <c r="AB2324" t="str">
        <f>IF(Table1[[#This Row],[ResolutionHours]]="","",Table1[[#This Row],[ResolutionHours]]-Table1[[#This Row],[SLATargetHours]])</f>
        <v/>
      </c>
    </row>
    <row r="2325" spans="1:28" x14ac:dyDescent="0.25">
      <c r="A2325" t="s">
        <v>759</v>
      </c>
      <c r="B2325" t="s">
        <v>35</v>
      </c>
      <c r="C2325" s="1">
        <v>45855.082106481481</v>
      </c>
      <c r="D2325" t="s">
        <v>87</v>
      </c>
      <c r="E2325" t="s">
        <v>37</v>
      </c>
      <c r="F2325" t="s">
        <v>38</v>
      </c>
      <c r="G2325" t="s">
        <v>39</v>
      </c>
      <c r="H2325" t="s">
        <v>40</v>
      </c>
      <c r="I2325" t="s">
        <v>82</v>
      </c>
      <c r="J2325" t="s">
        <v>120</v>
      </c>
      <c r="K2325">
        <v>72</v>
      </c>
      <c r="L2325">
        <v>6.15</v>
      </c>
      <c r="M2325">
        <v>114.53</v>
      </c>
      <c r="N2325" s="1">
        <v>45859.854114780093</v>
      </c>
      <c r="O2325" t="s">
        <v>128</v>
      </c>
      <c r="P2325">
        <v>114.53</v>
      </c>
      <c r="Q2325" t="s">
        <v>58</v>
      </c>
      <c r="R2325" t="s">
        <v>45</v>
      </c>
      <c r="S2325" t="s">
        <v>46</v>
      </c>
      <c r="T2325" t="s">
        <v>121</v>
      </c>
      <c r="U2325" t="s">
        <v>49</v>
      </c>
      <c r="V2325" t="s">
        <v>49</v>
      </c>
      <c r="W2325" t="s">
        <v>128</v>
      </c>
      <c r="X2325">
        <f>YEAR(Table1[[#This Row],[BookingDate]])</f>
        <v>2025</v>
      </c>
      <c r="Y2325" t="str">
        <f>TEXT(Table1[[#This Row],[BookingDate]],"mmm")</f>
        <v>Jul</v>
      </c>
      <c r="Z2325" t="str">
        <f>TEXT(Table1[[#This Row],[BookingDate]],"mmm-yyy")</f>
        <v>Jul-2025</v>
      </c>
      <c r="AA2325" t="str">
        <f>IF(Table1[[#This Row],[ResolutionHours]]="","Pending",IF(Table1[[#This Row],[ResolutionHours]]&lt;=4,"0-4 Hours",IF(Table1[[#This Row],[ResolutionHours]]&lt;=8,"5-8 Hours",IF(Table1[[#This Row],[ResolutionHours]]&lt;=24,"9-24 Hours",IF(Table1[[#This Row],[ResolutionHours]]&lt;=48,"25-48 Hours","48+ Hours")))))</f>
        <v>48+ Hours</v>
      </c>
      <c r="AB2325">
        <f>IF(Table1[[#This Row],[ResolutionHours]]="","",Table1[[#This Row],[ResolutionHours]]-Table1[[#This Row],[SLATargetHours]])</f>
        <v>42.53</v>
      </c>
    </row>
    <row r="2326" spans="1:28" x14ac:dyDescent="0.25">
      <c r="A2326" t="s">
        <v>2256</v>
      </c>
      <c r="B2326" t="s">
        <v>2126</v>
      </c>
      <c r="C2326" s="1">
        <v>45855.082766203697</v>
      </c>
      <c r="D2326" t="s">
        <v>36</v>
      </c>
      <c r="E2326" t="s">
        <v>2136</v>
      </c>
      <c r="F2326" t="s">
        <v>126</v>
      </c>
      <c r="G2326" t="s">
        <v>2128</v>
      </c>
      <c r="H2326" t="s">
        <v>54</v>
      </c>
      <c r="I2326" t="s">
        <v>46</v>
      </c>
      <c r="J2326" t="s">
        <v>110</v>
      </c>
      <c r="K2326">
        <v>48</v>
      </c>
      <c r="L2326">
        <v>0.62</v>
      </c>
      <c r="N2326" s="1"/>
      <c r="O2326" t="s">
        <v>57</v>
      </c>
      <c r="P2326">
        <v>4006.01</v>
      </c>
      <c r="Q2326" t="s">
        <v>44</v>
      </c>
      <c r="R2326" t="s">
        <v>114</v>
      </c>
      <c r="S2326" t="s">
        <v>60</v>
      </c>
      <c r="T2326" t="s">
        <v>115</v>
      </c>
      <c r="U2326" t="s">
        <v>49</v>
      </c>
      <c r="V2326" t="s">
        <v>49</v>
      </c>
      <c r="W2326" t="s">
        <v>57</v>
      </c>
      <c r="X2326">
        <f>YEAR(Table1[[#This Row],[BookingDate]])</f>
        <v>2025</v>
      </c>
      <c r="Y2326" t="str">
        <f>TEXT(Table1[[#This Row],[BookingDate]],"mmm")</f>
        <v>Jul</v>
      </c>
      <c r="Z2326" t="str">
        <f>TEXT(Table1[[#This Row],[BookingDate]],"mmm-yyy")</f>
        <v>Jul-2025</v>
      </c>
      <c r="AA2326" t="str">
        <f>IF(Table1[[#This Row],[ResolutionHours]]="","Pending",IF(Table1[[#This Row],[ResolutionHours]]&lt;=4,"0-4 Hours",IF(Table1[[#This Row],[ResolutionHours]]&lt;=8,"5-8 Hours",IF(Table1[[#This Row],[ResolutionHours]]&lt;=24,"9-24 Hours",IF(Table1[[#This Row],[ResolutionHours]]&lt;=48,"25-48 Hours","48+ Hours")))))</f>
        <v>Pending</v>
      </c>
      <c r="AB2326" t="str">
        <f>IF(Table1[[#This Row],[ResolutionHours]]="","",Table1[[#This Row],[ResolutionHours]]-Table1[[#This Row],[SLATargetHours]])</f>
        <v/>
      </c>
    </row>
    <row r="2327" spans="1:28" x14ac:dyDescent="0.25">
      <c r="A2327" t="s">
        <v>2665</v>
      </c>
      <c r="B2327" t="s">
        <v>2126</v>
      </c>
      <c r="C2327" s="1">
        <v>45855.182060185187</v>
      </c>
      <c r="D2327" t="s">
        <v>87</v>
      </c>
      <c r="E2327" t="s">
        <v>2138</v>
      </c>
      <c r="F2327" t="s">
        <v>53</v>
      </c>
      <c r="G2327" t="s">
        <v>2128</v>
      </c>
      <c r="H2327" t="s">
        <v>136</v>
      </c>
      <c r="I2327" t="s">
        <v>82</v>
      </c>
      <c r="J2327" t="s">
        <v>134</v>
      </c>
      <c r="K2327">
        <v>72</v>
      </c>
      <c r="L2327">
        <v>3.24</v>
      </c>
      <c r="N2327" s="1"/>
      <c r="O2327" t="s">
        <v>57</v>
      </c>
      <c r="P2327">
        <v>4003.63</v>
      </c>
      <c r="Q2327" t="s">
        <v>66</v>
      </c>
      <c r="R2327" t="s">
        <v>59</v>
      </c>
      <c r="S2327" t="s">
        <v>60</v>
      </c>
      <c r="T2327" t="s">
        <v>115</v>
      </c>
      <c r="U2327" t="s">
        <v>49</v>
      </c>
      <c r="V2327" t="s">
        <v>49</v>
      </c>
      <c r="W2327" t="s">
        <v>57</v>
      </c>
      <c r="X2327">
        <f>YEAR(Table1[[#This Row],[BookingDate]])</f>
        <v>2025</v>
      </c>
      <c r="Y2327" t="str">
        <f>TEXT(Table1[[#This Row],[BookingDate]],"mmm")</f>
        <v>Jul</v>
      </c>
      <c r="Z2327" t="str">
        <f>TEXT(Table1[[#This Row],[BookingDate]],"mmm-yyy")</f>
        <v>Jul-2025</v>
      </c>
      <c r="AA2327" t="str">
        <f>IF(Table1[[#This Row],[ResolutionHours]]="","Pending",IF(Table1[[#This Row],[ResolutionHours]]&lt;=4,"0-4 Hours",IF(Table1[[#This Row],[ResolutionHours]]&lt;=8,"5-8 Hours",IF(Table1[[#This Row],[ResolutionHours]]&lt;=24,"9-24 Hours",IF(Table1[[#This Row],[ResolutionHours]]&lt;=48,"25-48 Hours","48+ Hours")))))</f>
        <v>Pending</v>
      </c>
      <c r="AB2327" t="str">
        <f>IF(Table1[[#This Row],[ResolutionHours]]="","",Table1[[#This Row],[ResolutionHours]]-Table1[[#This Row],[SLATargetHours]])</f>
        <v/>
      </c>
    </row>
    <row r="2328" spans="1:28" x14ac:dyDescent="0.25">
      <c r="A2328" t="s">
        <v>1234</v>
      </c>
      <c r="B2328" t="s">
        <v>1116</v>
      </c>
      <c r="C2328" s="1">
        <v>45855.346307870372</v>
      </c>
      <c r="D2328" t="s">
        <v>36</v>
      </c>
      <c r="E2328" t="s">
        <v>1140</v>
      </c>
      <c r="F2328" t="s">
        <v>38</v>
      </c>
      <c r="G2328" t="s">
        <v>1118</v>
      </c>
      <c r="H2328" t="s">
        <v>40</v>
      </c>
      <c r="I2328" t="s">
        <v>41</v>
      </c>
      <c r="J2328" t="s">
        <v>160</v>
      </c>
      <c r="K2328">
        <v>48</v>
      </c>
      <c r="L2328">
        <v>1.82</v>
      </c>
      <c r="M2328">
        <v>37.020000000000003</v>
      </c>
      <c r="N2328" s="1">
        <v>45856.888965763887</v>
      </c>
      <c r="O2328" t="s">
        <v>43</v>
      </c>
      <c r="P2328">
        <v>37.020000000000003</v>
      </c>
      <c r="Q2328" t="s">
        <v>44</v>
      </c>
      <c r="R2328" t="s">
        <v>59</v>
      </c>
      <c r="S2328" t="s">
        <v>46</v>
      </c>
      <c r="T2328" t="s">
        <v>61</v>
      </c>
      <c r="U2328" t="s">
        <v>49</v>
      </c>
      <c r="V2328" t="s">
        <v>49</v>
      </c>
      <c r="W2328" t="s">
        <v>43</v>
      </c>
      <c r="X2328">
        <f>YEAR(Table1[[#This Row],[BookingDate]])</f>
        <v>2025</v>
      </c>
      <c r="Y2328" t="str">
        <f>TEXT(Table1[[#This Row],[BookingDate]],"mmm")</f>
        <v>Jul</v>
      </c>
      <c r="Z2328" t="str">
        <f>TEXT(Table1[[#This Row],[BookingDate]],"mmm-yyy")</f>
        <v>Jul-2025</v>
      </c>
      <c r="AA2328" t="str">
        <f>IF(Table1[[#This Row],[ResolutionHours]]="","Pending",IF(Table1[[#This Row],[ResolutionHours]]&lt;=4,"0-4 Hours",IF(Table1[[#This Row],[ResolutionHours]]&lt;=8,"5-8 Hours",IF(Table1[[#This Row],[ResolutionHours]]&lt;=24,"9-24 Hours",IF(Table1[[#This Row],[ResolutionHours]]&lt;=48,"25-48 Hours","48+ Hours")))))</f>
        <v>25-48 Hours</v>
      </c>
      <c r="AB2328">
        <f>IF(Table1[[#This Row],[ResolutionHours]]="","",Table1[[#This Row],[ResolutionHours]]-Table1[[#This Row],[SLATargetHours]])</f>
        <v>-10.979999999999997</v>
      </c>
    </row>
    <row r="2329" spans="1:28" x14ac:dyDescent="0.25">
      <c r="A2329" t="s">
        <v>3030</v>
      </c>
      <c r="B2329" t="s">
        <v>2126</v>
      </c>
      <c r="C2329" s="1">
        <v>45855.39702546296</v>
      </c>
      <c r="D2329" t="s">
        <v>87</v>
      </c>
      <c r="E2329" t="s">
        <v>2138</v>
      </c>
      <c r="F2329" t="s">
        <v>90</v>
      </c>
      <c r="G2329" t="s">
        <v>2128</v>
      </c>
      <c r="H2329" t="s">
        <v>40</v>
      </c>
      <c r="I2329" t="s">
        <v>64</v>
      </c>
      <c r="J2329" t="s">
        <v>152</v>
      </c>
      <c r="K2329">
        <v>72</v>
      </c>
      <c r="L2329">
        <v>2.0299999999999998</v>
      </c>
      <c r="M2329">
        <v>67.69</v>
      </c>
      <c r="N2329" s="1">
        <v>45858.217371064813</v>
      </c>
      <c r="O2329" t="s">
        <v>43</v>
      </c>
      <c r="P2329">
        <v>67.69</v>
      </c>
      <c r="Q2329" t="s">
        <v>66</v>
      </c>
      <c r="R2329" t="s">
        <v>92</v>
      </c>
      <c r="S2329" t="s">
        <v>79</v>
      </c>
      <c r="T2329" t="s">
        <v>115</v>
      </c>
      <c r="U2329" t="s">
        <v>49</v>
      </c>
      <c r="V2329" t="s">
        <v>49</v>
      </c>
      <c r="W2329" t="s">
        <v>43</v>
      </c>
      <c r="X2329">
        <f>YEAR(Table1[[#This Row],[BookingDate]])</f>
        <v>2025</v>
      </c>
      <c r="Y2329" t="str">
        <f>TEXT(Table1[[#This Row],[BookingDate]],"mmm")</f>
        <v>Jul</v>
      </c>
      <c r="Z2329" t="str">
        <f>TEXT(Table1[[#This Row],[BookingDate]],"mmm-yyy")</f>
        <v>Jul-2025</v>
      </c>
      <c r="AA2329" t="str">
        <f>IF(Table1[[#This Row],[ResolutionHours]]="","Pending",IF(Table1[[#This Row],[ResolutionHours]]&lt;=4,"0-4 Hours",IF(Table1[[#This Row],[ResolutionHours]]&lt;=8,"5-8 Hours",IF(Table1[[#This Row],[ResolutionHours]]&lt;=24,"9-24 Hours",IF(Table1[[#This Row],[ResolutionHours]]&lt;=48,"25-48 Hours","48+ Hours")))))</f>
        <v>48+ Hours</v>
      </c>
      <c r="AB2329">
        <f>IF(Table1[[#This Row],[ResolutionHours]]="","",Table1[[#This Row],[ResolutionHours]]-Table1[[#This Row],[SLATargetHours]])</f>
        <v>-4.3100000000000023</v>
      </c>
    </row>
    <row r="2330" spans="1:28" x14ac:dyDescent="0.25">
      <c r="A2330" t="s">
        <v>2482</v>
      </c>
      <c r="B2330" t="s">
        <v>2126</v>
      </c>
      <c r="C2330" s="1">
        <v>45855.561122685183</v>
      </c>
      <c r="D2330" t="s">
        <v>51</v>
      </c>
      <c r="E2330" t="s">
        <v>2163</v>
      </c>
      <c r="F2330" t="s">
        <v>38</v>
      </c>
      <c r="G2330" t="s">
        <v>2128</v>
      </c>
      <c r="H2330" t="s">
        <v>40</v>
      </c>
      <c r="I2330" t="s">
        <v>64</v>
      </c>
      <c r="J2330" t="s">
        <v>118</v>
      </c>
      <c r="K2330">
        <v>24</v>
      </c>
      <c r="L2330">
        <v>0.4</v>
      </c>
      <c r="M2330">
        <v>11.59</v>
      </c>
      <c r="N2330" s="1">
        <v>45856.04390167824</v>
      </c>
      <c r="O2330" t="s">
        <v>43</v>
      </c>
      <c r="P2330">
        <v>11.59</v>
      </c>
      <c r="Q2330" t="s">
        <v>44</v>
      </c>
      <c r="R2330" t="s">
        <v>92</v>
      </c>
      <c r="S2330" t="s">
        <v>96</v>
      </c>
      <c r="T2330" t="s">
        <v>85</v>
      </c>
      <c r="U2330" t="s">
        <v>49</v>
      </c>
      <c r="V2330" t="s">
        <v>49</v>
      </c>
      <c r="W2330" t="s">
        <v>43</v>
      </c>
      <c r="X2330">
        <f>YEAR(Table1[[#This Row],[BookingDate]])</f>
        <v>2025</v>
      </c>
      <c r="Y2330" t="str">
        <f>TEXT(Table1[[#This Row],[BookingDate]],"mmm")</f>
        <v>Jul</v>
      </c>
      <c r="Z2330" t="str">
        <f>TEXT(Table1[[#This Row],[BookingDate]],"mmm-yyy")</f>
        <v>Jul-2025</v>
      </c>
      <c r="AA2330" t="str">
        <f>IF(Table1[[#This Row],[ResolutionHours]]="","Pending",IF(Table1[[#This Row],[ResolutionHours]]&lt;=4,"0-4 Hours",IF(Table1[[#This Row],[ResolutionHours]]&lt;=8,"5-8 Hours",IF(Table1[[#This Row],[ResolutionHours]]&lt;=24,"9-24 Hours",IF(Table1[[#This Row],[ResolutionHours]]&lt;=48,"25-48 Hours","48+ Hours")))))</f>
        <v>9-24 Hours</v>
      </c>
      <c r="AB2330">
        <f>IF(Table1[[#This Row],[ResolutionHours]]="","",Table1[[#This Row],[ResolutionHours]]-Table1[[#This Row],[SLATargetHours]])</f>
        <v>-12.41</v>
      </c>
    </row>
    <row r="2331" spans="1:28" x14ac:dyDescent="0.25">
      <c r="A2331" t="s">
        <v>2775</v>
      </c>
      <c r="B2331" t="s">
        <v>2126</v>
      </c>
      <c r="C2331" s="1">
        <v>45855.568020833343</v>
      </c>
      <c r="D2331" t="s">
        <v>87</v>
      </c>
      <c r="E2331" t="s">
        <v>2153</v>
      </c>
      <c r="F2331" t="s">
        <v>53</v>
      </c>
      <c r="G2331" t="s">
        <v>2128</v>
      </c>
      <c r="H2331" t="s">
        <v>109</v>
      </c>
      <c r="I2331" t="s">
        <v>64</v>
      </c>
      <c r="J2331" t="s">
        <v>88</v>
      </c>
      <c r="K2331">
        <v>72</v>
      </c>
      <c r="L2331">
        <v>9.5399999999999991</v>
      </c>
      <c r="M2331">
        <v>26.37</v>
      </c>
      <c r="N2331" s="1">
        <v>45856.666701192131</v>
      </c>
      <c r="O2331" t="s">
        <v>43</v>
      </c>
      <c r="P2331">
        <v>26.37</v>
      </c>
      <c r="Q2331" t="s">
        <v>66</v>
      </c>
      <c r="R2331" t="s">
        <v>45</v>
      </c>
      <c r="S2331" t="s">
        <v>46</v>
      </c>
      <c r="T2331" t="s">
        <v>75</v>
      </c>
      <c r="U2331" t="s">
        <v>49</v>
      </c>
      <c r="V2331" t="s">
        <v>49</v>
      </c>
      <c r="W2331" t="s">
        <v>43</v>
      </c>
      <c r="X2331">
        <f>YEAR(Table1[[#This Row],[BookingDate]])</f>
        <v>2025</v>
      </c>
      <c r="Y2331" t="str">
        <f>TEXT(Table1[[#This Row],[BookingDate]],"mmm")</f>
        <v>Jul</v>
      </c>
      <c r="Z2331" t="str">
        <f>TEXT(Table1[[#This Row],[BookingDate]],"mmm-yyy")</f>
        <v>Jul-2025</v>
      </c>
      <c r="AA2331" t="str">
        <f>IF(Table1[[#This Row],[ResolutionHours]]="","Pending",IF(Table1[[#This Row],[ResolutionHours]]&lt;=4,"0-4 Hours",IF(Table1[[#This Row],[ResolutionHours]]&lt;=8,"5-8 Hours",IF(Table1[[#This Row],[ResolutionHours]]&lt;=24,"9-24 Hours",IF(Table1[[#This Row],[ResolutionHours]]&lt;=48,"25-48 Hours","48+ Hours")))))</f>
        <v>25-48 Hours</v>
      </c>
      <c r="AB2331">
        <f>IF(Table1[[#This Row],[ResolutionHours]]="","",Table1[[#This Row],[ResolutionHours]]-Table1[[#This Row],[SLATargetHours]])</f>
        <v>-45.629999999999995</v>
      </c>
    </row>
    <row r="2332" spans="1:28" x14ac:dyDescent="0.25">
      <c r="A2332" t="s">
        <v>287</v>
      </c>
      <c r="B2332" t="s">
        <v>35</v>
      </c>
      <c r="C2332" s="1">
        <v>45856.004803240743</v>
      </c>
      <c r="D2332" t="s">
        <v>36</v>
      </c>
      <c r="E2332" t="s">
        <v>52</v>
      </c>
      <c r="F2332" t="s">
        <v>38</v>
      </c>
      <c r="G2332" t="s">
        <v>39</v>
      </c>
      <c r="H2332" t="s">
        <v>40</v>
      </c>
      <c r="I2332" t="s">
        <v>55</v>
      </c>
      <c r="J2332" t="s">
        <v>110</v>
      </c>
      <c r="K2332">
        <v>48</v>
      </c>
      <c r="L2332">
        <v>2.81</v>
      </c>
      <c r="M2332">
        <v>41.3</v>
      </c>
      <c r="N2332" s="1">
        <v>45857.725654872687</v>
      </c>
      <c r="O2332" t="s">
        <v>43</v>
      </c>
      <c r="P2332">
        <v>41.3</v>
      </c>
      <c r="Q2332" t="s">
        <v>44</v>
      </c>
      <c r="R2332" t="s">
        <v>67</v>
      </c>
      <c r="S2332" t="s">
        <v>96</v>
      </c>
      <c r="T2332" t="s">
        <v>69</v>
      </c>
      <c r="U2332" t="s">
        <v>49</v>
      </c>
      <c r="V2332" t="s">
        <v>49</v>
      </c>
      <c r="W2332" t="s">
        <v>43</v>
      </c>
      <c r="X2332">
        <f>YEAR(Table1[[#This Row],[BookingDate]])</f>
        <v>2025</v>
      </c>
      <c r="Y2332" t="str">
        <f>TEXT(Table1[[#This Row],[BookingDate]],"mmm")</f>
        <v>Jul</v>
      </c>
      <c r="Z2332" t="str">
        <f>TEXT(Table1[[#This Row],[BookingDate]],"mmm-yyy")</f>
        <v>Jul-2025</v>
      </c>
      <c r="AA2332" t="str">
        <f>IF(Table1[[#This Row],[ResolutionHours]]="","Pending",IF(Table1[[#This Row],[ResolutionHours]]&lt;=4,"0-4 Hours",IF(Table1[[#This Row],[ResolutionHours]]&lt;=8,"5-8 Hours",IF(Table1[[#This Row],[ResolutionHours]]&lt;=24,"9-24 Hours",IF(Table1[[#This Row],[ResolutionHours]]&lt;=48,"25-48 Hours","48+ Hours")))))</f>
        <v>25-48 Hours</v>
      </c>
      <c r="AB2332">
        <f>IF(Table1[[#This Row],[ResolutionHours]]="","",Table1[[#This Row],[ResolutionHours]]-Table1[[#This Row],[SLATargetHours]])</f>
        <v>-6.7000000000000028</v>
      </c>
    </row>
    <row r="2333" spans="1:28" x14ac:dyDescent="0.25">
      <c r="A2333" t="s">
        <v>484</v>
      </c>
      <c r="B2333" t="s">
        <v>35</v>
      </c>
      <c r="C2333" s="1">
        <v>45856.34107638889</v>
      </c>
      <c r="D2333" t="s">
        <v>51</v>
      </c>
      <c r="E2333" t="s">
        <v>71</v>
      </c>
      <c r="F2333" t="s">
        <v>72</v>
      </c>
      <c r="G2333" t="s">
        <v>39</v>
      </c>
      <c r="H2333" t="s">
        <v>40</v>
      </c>
      <c r="I2333" t="s">
        <v>64</v>
      </c>
      <c r="J2333" t="s">
        <v>65</v>
      </c>
      <c r="K2333">
        <v>24</v>
      </c>
      <c r="L2333">
        <v>0.27</v>
      </c>
      <c r="M2333">
        <v>5.4</v>
      </c>
      <c r="N2333" s="1">
        <v>45856.565970312498</v>
      </c>
      <c r="O2333" t="s">
        <v>43</v>
      </c>
      <c r="P2333">
        <v>5.4</v>
      </c>
      <c r="Q2333" t="s">
        <v>44</v>
      </c>
      <c r="R2333" t="s">
        <v>114</v>
      </c>
      <c r="S2333" t="s">
        <v>79</v>
      </c>
      <c r="T2333" t="s">
        <v>115</v>
      </c>
      <c r="U2333" t="s">
        <v>49</v>
      </c>
      <c r="V2333" t="s">
        <v>49</v>
      </c>
      <c r="W2333" t="s">
        <v>43</v>
      </c>
      <c r="X2333">
        <f>YEAR(Table1[[#This Row],[BookingDate]])</f>
        <v>2025</v>
      </c>
      <c r="Y2333" t="str">
        <f>TEXT(Table1[[#This Row],[BookingDate]],"mmm")</f>
        <v>Jul</v>
      </c>
      <c r="Z2333" t="str">
        <f>TEXT(Table1[[#This Row],[BookingDate]],"mmm-yyy")</f>
        <v>Jul-2025</v>
      </c>
      <c r="AA2333" t="str">
        <f>IF(Table1[[#This Row],[ResolutionHours]]="","Pending",IF(Table1[[#This Row],[ResolutionHours]]&lt;=4,"0-4 Hours",IF(Table1[[#This Row],[ResolutionHours]]&lt;=8,"5-8 Hours",IF(Table1[[#This Row],[ResolutionHours]]&lt;=24,"9-24 Hours",IF(Table1[[#This Row],[ResolutionHours]]&lt;=48,"25-48 Hours","48+ Hours")))))</f>
        <v>5-8 Hours</v>
      </c>
      <c r="AB2333">
        <f>IF(Table1[[#This Row],[ResolutionHours]]="","",Table1[[#This Row],[ResolutionHours]]-Table1[[#This Row],[SLATargetHours]])</f>
        <v>-18.600000000000001</v>
      </c>
    </row>
    <row r="2334" spans="1:28" x14ac:dyDescent="0.25">
      <c r="A2334" t="s">
        <v>2777</v>
      </c>
      <c r="B2334" t="s">
        <v>2126</v>
      </c>
      <c r="C2334" s="1">
        <v>45856.399652777778</v>
      </c>
      <c r="D2334" t="s">
        <v>36</v>
      </c>
      <c r="E2334" t="s">
        <v>2127</v>
      </c>
      <c r="F2334" t="s">
        <v>53</v>
      </c>
      <c r="G2334" t="s">
        <v>2128</v>
      </c>
      <c r="H2334" t="s">
        <v>40</v>
      </c>
      <c r="I2334" t="s">
        <v>41</v>
      </c>
      <c r="J2334" t="s">
        <v>165</v>
      </c>
      <c r="K2334">
        <v>48</v>
      </c>
      <c r="L2334">
        <v>2.08</v>
      </c>
      <c r="M2334">
        <v>21.72</v>
      </c>
      <c r="N2334" s="1">
        <v>45857.304516608798</v>
      </c>
      <c r="O2334" t="s">
        <v>43</v>
      </c>
      <c r="P2334">
        <v>21.72</v>
      </c>
      <c r="Q2334" t="s">
        <v>58</v>
      </c>
      <c r="R2334" t="s">
        <v>114</v>
      </c>
      <c r="S2334" t="s">
        <v>68</v>
      </c>
      <c r="T2334" t="s">
        <v>93</v>
      </c>
      <c r="U2334" t="s">
        <v>49</v>
      </c>
      <c r="V2334" t="s">
        <v>49</v>
      </c>
      <c r="W2334" t="s">
        <v>43</v>
      </c>
      <c r="X2334">
        <f>YEAR(Table1[[#This Row],[BookingDate]])</f>
        <v>2025</v>
      </c>
      <c r="Y2334" t="str">
        <f>TEXT(Table1[[#This Row],[BookingDate]],"mmm")</f>
        <v>Jul</v>
      </c>
      <c r="Z2334" t="str">
        <f>TEXT(Table1[[#This Row],[BookingDate]],"mmm-yyy")</f>
        <v>Jul-2025</v>
      </c>
      <c r="AA2334" t="str">
        <f>IF(Table1[[#This Row],[ResolutionHours]]="","Pending",IF(Table1[[#This Row],[ResolutionHours]]&lt;=4,"0-4 Hours",IF(Table1[[#This Row],[ResolutionHours]]&lt;=8,"5-8 Hours",IF(Table1[[#This Row],[ResolutionHours]]&lt;=24,"9-24 Hours",IF(Table1[[#This Row],[ResolutionHours]]&lt;=48,"25-48 Hours","48+ Hours")))))</f>
        <v>9-24 Hours</v>
      </c>
      <c r="AB2334">
        <f>IF(Table1[[#This Row],[ResolutionHours]]="","",Table1[[#This Row],[ResolutionHours]]-Table1[[#This Row],[SLATargetHours]])</f>
        <v>-26.28</v>
      </c>
    </row>
    <row r="2335" spans="1:28" x14ac:dyDescent="0.25">
      <c r="A2335" t="s">
        <v>978</v>
      </c>
      <c r="B2335" t="s">
        <v>35</v>
      </c>
      <c r="C2335" s="1">
        <v>45856.411226851851</v>
      </c>
      <c r="D2335" t="s">
        <v>51</v>
      </c>
      <c r="E2335" t="s">
        <v>52</v>
      </c>
      <c r="F2335" t="s">
        <v>38</v>
      </c>
      <c r="G2335" t="s">
        <v>39</v>
      </c>
      <c r="H2335" t="s">
        <v>136</v>
      </c>
      <c r="I2335" t="s">
        <v>55</v>
      </c>
      <c r="J2335" t="s">
        <v>99</v>
      </c>
      <c r="K2335">
        <v>24</v>
      </c>
      <c r="L2335">
        <v>5.16</v>
      </c>
      <c r="N2335" s="1"/>
      <c r="O2335" t="s">
        <v>57</v>
      </c>
      <c r="P2335">
        <v>3974.13</v>
      </c>
      <c r="Q2335" t="s">
        <v>44</v>
      </c>
      <c r="R2335" t="s">
        <v>114</v>
      </c>
      <c r="S2335" t="s">
        <v>68</v>
      </c>
      <c r="T2335" t="s">
        <v>75</v>
      </c>
      <c r="U2335" t="s">
        <v>49</v>
      </c>
      <c r="V2335" t="s">
        <v>49</v>
      </c>
      <c r="W2335" t="s">
        <v>57</v>
      </c>
      <c r="X2335">
        <f>YEAR(Table1[[#This Row],[BookingDate]])</f>
        <v>2025</v>
      </c>
      <c r="Y2335" t="str">
        <f>TEXT(Table1[[#This Row],[BookingDate]],"mmm")</f>
        <v>Jul</v>
      </c>
      <c r="Z2335" t="str">
        <f>TEXT(Table1[[#This Row],[BookingDate]],"mmm-yyy")</f>
        <v>Jul-2025</v>
      </c>
      <c r="AA2335" t="str">
        <f>IF(Table1[[#This Row],[ResolutionHours]]="","Pending",IF(Table1[[#This Row],[ResolutionHours]]&lt;=4,"0-4 Hours",IF(Table1[[#This Row],[ResolutionHours]]&lt;=8,"5-8 Hours",IF(Table1[[#This Row],[ResolutionHours]]&lt;=24,"9-24 Hours",IF(Table1[[#This Row],[ResolutionHours]]&lt;=48,"25-48 Hours","48+ Hours")))))</f>
        <v>Pending</v>
      </c>
      <c r="AB2335" t="str">
        <f>IF(Table1[[#This Row],[ResolutionHours]]="","",Table1[[#This Row],[ResolutionHours]]-Table1[[#This Row],[SLATargetHours]])</f>
        <v/>
      </c>
    </row>
    <row r="2336" spans="1:28" x14ac:dyDescent="0.25">
      <c r="A2336" t="s">
        <v>1949</v>
      </c>
      <c r="B2336" t="s">
        <v>1116</v>
      </c>
      <c r="C2336" s="1">
        <v>45856.717858796299</v>
      </c>
      <c r="D2336" t="s">
        <v>108</v>
      </c>
      <c r="E2336" t="s">
        <v>1124</v>
      </c>
      <c r="F2336" t="s">
        <v>38</v>
      </c>
      <c r="G2336" t="s">
        <v>1118</v>
      </c>
      <c r="H2336" t="s">
        <v>40</v>
      </c>
      <c r="I2336" t="s">
        <v>73</v>
      </c>
      <c r="J2336" t="s">
        <v>88</v>
      </c>
      <c r="K2336">
        <v>4</v>
      </c>
      <c r="L2336">
        <v>0.51</v>
      </c>
      <c r="M2336">
        <v>9.5399999999999991</v>
      </c>
      <c r="N2336" s="1">
        <v>45857.115177800923</v>
      </c>
      <c r="O2336" t="s">
        <v>128</v>
      </c>
      <c r="P2336">
        <v>9.5399999999999991</v>
      </c>
      <c r="Q2336" t="s">
        <v>111</v>
      </c>
      <c r="R2336" t="s">
        <v>67</v>
      </c>
      <c r="S2336" t="s">
        <v>79</v>
      </c>
      <c r="T2336" t="s">
        <v>75</v>
      </c>
      <c r="U2336" t="s">
        <v>49</v>
      </c>
      <c r="V2336" t="s">
        <v>49</v>
      </c>
      <c r="W2336" t="s">
        <v>128</v>
      </c>
      <c r="X2336">
        <f>YEAR(Table1[[#This Row],[BookingDate]])</f>
        <v>2025</v>
      </c>
      <c r="Y2336" t="str">
        <f>TEXT(Table1[[#This Row],[BookingDate]],"mmm")</f>
        <v>Jul</v>
      </c>
      <c r="Z2336" t="str">
        <f>TEXT(Table1[[#This Row],[BookingDate]],"mmm-yyy")</f>
        <v>Jul-2025</v>
      </c>
      <c r="AA2336" t="str">
        <f>IF(Table1[[#This Row],[ResolutionHours]]="","Pending",IF(Table1[[#This Row],[ResolutionHours]]&lt;=4,"0-4 Hours",IF(Table1[[#This Row],[ResolutionHours]]&lt;=8,"5-8 Hours",IF(Table1[[#This Row],[ResolutionHours]]&lt;=24,"9-24 Hours",IF(Table1[[#This Row],[ResolutionHours]]&lt;=48,"25-48 Hours","48+ Hours")))))</f>
        <v>9-24 Hours</v>
      </c>
      <c r="AB2336">
        <f>IF(Table1[[#This Row],[ResolutionHours]]="","",Table1[[#This Row],[ResolutionHours]]-Table1[[#This Row],[SLATargetHours]])</f>
        <v>5.5399999999999991</v>
      </c>
    </row>
    <row r="2337" spans="1:28" x14ac:dyDescent="0.25">
      <c r="A2337" t="s">
        <v>1452</v>
      </c>
      <c r="B2337" t="s">
        <v>1116</v>
      </c>
      <c r="C2337" s="1">
        <v>45856.748194444437</v>
      </c>
      <c r="D2337" t="s">
        <v>104</v>
      </c>
      <c r="E2337" t="s">
        <v>1131</v>
      </c>
      <c r="F2337" t="s">
        <v>38</v>
      </c>
      <c r="G2337" t="s">
        <v>1118</v>
      </c>
      <c r="H2337" t="s">
        <v>40</v>
      </c>
      <c r="I2337" t="s">
        <v>41</v>
      </c>
      <c r="J2337" t="s">
        <v>118</v>
      </c>
      <c r="K2337">
        <v>8</v>
      </c>
      <c r="L2337">
        <v>1.75</v>
      </c>
      <c r="M2337">
        <v>15.95</v>
      </c>
      <c r="N2337" s="1">
        <v>45857.412630902778</v>
      </c>
      <c r="O2337" t="s">
        <v>128</v>
      </c>
      <c r="P2337">
        <v>15.95</v>
      </c>
      <c r="Q2337" t="s">
        <v>58</v>
      </c>
      <c r="R2337" t="s">
        <v>114</v>
      </c>
      <c r="S2337" t="s">
        <v>46</v>
      </c>
      <c r="T2337" t="s">
        <v>75</v>
      </c>
      <c r="U2337" t="s">
        <v>49</v>
      </c>
      <c r="V2337" t="s">
        <v>49</v>
      </c>
      <c r="W2337" t="s">
        <v>128</v>
      </c>
      <c r="X2337">
        <f>YEAR(Table1[[#This Row],[BookingDate]])</f>
        <v>2025</v>
      </c>
      <c r="Y2337" t="str">
        <f>TEXT(Table1[[#This Row],[BookingDate]],"mmm")</f>
        <v>Jul</v>
      </c>
      <c r="Z2337" t="str">
        <f>TEXT(Table1[[#This Row],[BookingDate]],"mmm-yyy")</f>
        <v>Jul-2025</v>
      </c>
      <c r="AA2337" t="str">
        <f>IF(Table1[[#This Row],[ResolutionHours]]="","Pending",IF(Table1[[#This Row],[ResolutionHours]]&lt;=4,"0-4 Hours",IF(Table1[[#This Row],[ResolutionHours]]&lt;=8,"5-8 Hours",IF(Table1[[#This Row],[ResolutionHours]]&lt;=24,"9-24 Hours",IF(Table1[[#This Row],[ResolutionHours]]&lt;=48,"25-48 Hours","48+ Hours")))))</f>
        <v>9-24 Hours</v>
      </c>
      <c r="AB2337">
        <f>IF(Table1[[#This Row],[ResolutionHours]]="","",Table1[[#This Row],[ResolutionHours]]-Table1[[#This Row],[SLATargetHours]])</f>
        <v>7.9499999999999993</v>
      </c>
    </row>
    <row r="2338" spans="1:28" x14ac:dyDescent="0.25">
      <c r="A2338" t="s">
        <v>2988</v>
      </c>
      <c r="B2338" t="s">
        <v>2126</v>
      </c>
      <c r="C2338" s="1">
        <v>45857.303159722222</v>
      </c>
      <c r="D2338" t="s">
        <v>87</v>
      </c>
      <c r="E2338" t="s">
        <v>2142</v>
      </c>
      <c r="F2338" t="s">
        <v>38</v>
      </c>
      <c r="G2338" t="s">
        <v>2128</v>
      </c>
      <c r="H2338" t="s">
        <v>136</v>
      </c>
      <c r="I2338" t="s">
        <v>46</v>
      </c>
      <c r="J2338" t="s">
        <v>120</v>
      </c>
      <c r="K2338">
        <v>72</v>
      </c>
      <c r="L2338">
        <v>2.85</v>
      </c>
      <c r="N2338" s="1"/>
      <c r="O2338" t="s">
        <v>57</v>
      </c>
      <c r="P2338">
        <v>3952.72</v>
      </c>
      <c r="Q2338" t="s">
        <v>66</v>
      </c>
      <c r="R2338" t="s">
        <v>59</v>
      </c>
      <c r="S2338" t="s">
        <v>46</v>
      </c>
      <c r="T2338" t="s">
        <v>69</v>
      </c>
      <c r="U2338" t="s">
        <v>49</v>
      </c>
      <c r="V2338" t="s">
        <v>49</v>
      </c>
      <c r="W2338" t="s">
        <v>57</v>
      </c>
      <c r="X2338">
        <f>YEAR(Table1[[#This Row],[BookingDate]])</f>
        <v>2025</v>
      </c>
      <c r="Y2338" t="str">
        <f>TEXT(Table1[[#This Row],[BookingDate]],"mmm")</f>
        <v>Jul</v>
      </c>
      <c r="Z2338" t="str">
        <f>TEXT(Table1[[#This Row],[BookingDate]],"mmm-yyy")</f>
        <v>Jul-2025</v>
      </c>
      <c r="AA2338" t="str">
        <f>IF(Table1[[#This Row],[ResolutionHours]]="","Pending",IF(Table1[[#This Row],[ResolutionHours]]&lt;=4,"0-4 Hours",IF(Table1[[#This Row],[ResolutionHours]]&lt;=8,"5-8 Hours",IF(Table1[[#This Row],[ResolutionHours]]&lt;=24,"9-24 Hours",IF(Table1[[#This Row],[ResolutionHours]]&lt;=48,"25-48 Hours","48+ Hours")))))</f>
        <v>Pending</v>
      </c>
      <c r="AB2338" t="str">
        <f>IF(Table1[[#This Row],[ResolutionHours]]="","",Table1[[#This Row],[ResolutionHours]]-Table1[[#This Row],[SLATargetHours]])</f>
        <v/>
      </c>
    </row>
    <row r="2339" spans="1:28" x14ac:dyDescent="0.25">
      <c r="A2339" t="s">
        <v>2241</v>
      </c>
      <c r="B2339" t="s">
        <v>2126</v>
      </c>
      <c r="C2339" s="1">
        <v>45857.536979166667</v>
      </c>
      <c r="D2339" t="s">
        <v>36</v>
      </c>
      <c r="E2339" t="s">
        <v>2142</v>
      </c>
      <c r="F2339" t="s">
        <v>38</v>
      </c>
      <c r="G2339" t="s">
        <v>2128</v>
      </c>
      <c r="H2339" t="s">
        <v>40</v>
      </c>
      <c r="I2339" t="s">
        <v>41</v>
      </c>
      <c r="J2339" t="s">
        <v>42</v>
      </c>
      <c r="K2339">
        <v>48</v>
      </c>
      <c r="L2339">
        <v>1.21</v>
      </c>
      <c r="M2339">
        <v>24.44</v>
      </c>
      <c r="N2339" s="1">
        <v>45858.555177893519</v>
      </c>
      <c r="O2339" t="s">
        <v>43</v>
      </c>
      <c r="P2339">
        <v>24.44</v>
      </c>
      <c r="Q2339" t="s">
        <v>66</v>
      </c>
      <c r="R2339" t="s">
        <v>45</v>
      </c>
      <c r="S2339" t="s">
        <v>68</v>
      </c>
      <c r="T2339" t="s">
        <v>93</v>
      </c>
      <c r="U2339" t="s">
        <v>49</v>
      </c>
      <c r="V2339" t="s">
        <v>49</v>
      </c>
      <c r="W2339" t="s">
        <v>43</v>
      </c>
      <c r="X2339">
        <f>YEAR(Table1[[#This Row],[BookingDate]])</f>
        <v>2025</v>
      </c>
      <c r="Y2339" t="str">
        <f>TEXT(Table1[[#This Row],[BookingDate]],"mmm")</f>
        <v>Jul</v>
      </c>
      <c r="Z2339" t="str">
        <f>TEXT(Table1[[#This Row],[BookingDate]],"mmm-yyy")</f>
        <v>Jul-2025</v>
      </c>
      <c r="AA2339" t="str">
        <f>IF(Table1[[#This Row],[ResolutionHours]]="","Pending",IF(Table1[[#This Row],[ResolutionHours]]&lt;=4,"0-4 Hours",IF(Table1[[#This Row],[ResolutionHours]]&lt;=8,"5-8 Hours",IF(Table1[[#This Row],[ResolutionHours]]&lt;=24,"9-24 Hours",IF(Table1[[#This Row],[ResolutionHours]]&lt;=48,"25-48 Hours","48+ Hours")))))</f>
        <v>25-48 Hours</v>
      </c>
      <c r="AB2339">
        <f>IF(Table1[[#This Row],[ResolutionHours]]="","",Table1[[#This Row],[ResolutionHours]]-Table1[[#This Row],[SLATargetHours]])</f>
        <v>-23.56</v>
      </c>
    </row>
    <row r="2340" spans="1:28" x14ac:dyDescent="0.25">
      <c r="A2340" t="s">
        <v>2792</v>
      </c>
      <c r="B2340" t="s">
        <v>2126</v>
      </c>
      <c r="C2340" s="1">
        <v>45857.561701388891</v>
      </c>
      <c r="D2340" t="s">
        <v>36</v>
      </c>
      <c r="E2340" t="s">
        <v>2153</v>
      </c>
      <c r="F2340" t="s">
        <v>38</v>
      </c>
      <c r="G2340" t="s">
        <v>2128</v>
      </c>
      <c r="H2340" t="s">
        <v>109</v>
      </c>
      <c r="I2340" t="s">
        <v>46</v>
      </c>
      <c r="J2340" t="s">
        <v>91</v>
      </c>
      <c r="K2340">
        <v>48</v>
      </c>
      <c r="L2340">
        <v>2.08</v>
      </c>
      <c r="M2340">
        <v>41.78</v>
      </c>
      <c r="N2340" s="1">
        <v>45859.302490127317</v>
      </c>
      <c r="O2340" t="s">
        <v>43</v>
      </c>
      <c r="P2340">
        <v>41.78</v>
      </c>
      <c r="Q2340" t="s">
        <v>44</v>
      </c>
      <c r="R2340" t="s">
        <v>67</v>
      </c>
      <c r="S2340" t="s">
        <v>96</v>
      </c>
      <c r="T2340" t="s">
        <v>121</v>
      </c>
      <c r="U2340" t="s">
        <v>49</v>
      </c>
      <c r="V2340" t="s">
        <v>49</v>
      </c>
      <c r="W2340" t="s">
        <v>43</v>
      </c>
      <c r="X2340">
        <f>YEAR(Table1[[#This Row],[BookingDate]])</f>
        <v>2025</v>
      </c>
      <c r="Y2340" t="str">
        <f>TEXT(Table1[[#This Row],[BookingDate]],"mmm")</f>
        <v>Jul</v>
      </c>
      <c r="Z2340" t="str">
        <f>TEXT(Table1[[#This Row],[BookingDate]],"mmm-yyy")</f>
        <v>Jul-2025</v>
      </c>
      <c r="AA2340" t="str">
        <f>IF(Table1[[#This Row],[ResolutionHours]]="","Pending",IF(Table1[[#This Row],[ResolutionHours]]&lt;=4,"0-4 Hours",IF(Table1[[#This Row],[ResolutionHours]]&lt;=8,"5-8 Hours",IF(Table1[[#This Row],[ResolutionHours]]&lt;=24,"9-24 Hours",IF(Table1[[#This Row],[ResolutionHours]]&lt;=48,"25-48 Hours","48+ Hours")))))</f>
        <v>25-48 Hours</v>
      </c>
      <c r="AB2340">
        <f>IF(Table1[[#This Row],[ResolutionHours]]="","",Table1[[#This Row],[ResolutionHours]]-Table1[[#This Row],[SLATargetHours]])</f>
        <v>-6.2199999999999989</v>
      </c>
    </row>
    <row r="2341" spans="1:28" x14ac:dyDescent="0.25">
      <c r="A2341" t="s">
        <v>50</v>
      </c>
      <c r="B2341" t="s">
        <v>35</v>
      </c>
      <c r="C2341" s="1">
        <v>45857.76185185185</v>
      </c>
      <c r="D2341" t="s">
        <v>51</v>
      </c>
      <c r="E2341" t="s">
        <v>52</v>
      </c>
      <c r="F2341" t="s">
        <v>53</v>
      </c>
      <c r="G2341" t="s">
        <v>39</v>
      </c>
      <c r="H2341" t="s">
        <v>54</v>
      </c>
      <c r="I2341" t="s">
        <v>55</v>
      </c>
      <c r="J2341" t="s">
        <v>56</v>
      </c>
      <c r="K2341">
        <v>24</v>
      </c>
      <c r="L2341">
        <v>0.24</v>
      </c>
      <c r="N2341" s="1"/>
      <c r="O2341" t="s">
        <v>57</v>
      </c>
      <c r="P2341">
        <v>3941.72</v>
      </c>
      <c r="Q2341" t="s">
        <v>58</v>
      </c>
      <c r="R2341" t="s">
        <v>59</v>
      </c>
      <c r="S2341" t="s">
        <v>60</v>
      </c>
      <c r="T2341" t="s">
        <v>61</v>
      </c>
      <c r="U2341" t="s">
        <v>49</v>
      </c>
      <c r="V2341" t="s">
        <v>49</v>
      </c>
      <c r="W2341" t="s">
        <v>57</v>
      </c>
      <c r="X2341">
        <f>YEAR(Table1[[#This Row],[BookingDate]])</f>
        <v>2025</v>
      </c>
      <c r="Y2341" t="str">
        <f>TEXT(Table1[[#This Row],[BookingDate]],"mmm")</f>
        <v>Jul</v>
      </c>
      <c r="Z2341" t="str">
        <f>TEXT(Table1[[#This Row],[BookingDate]],"mmm-yyy")</f>
        <v>Jul-2025</v>
      </c>
      <c r="AA2341" t="str">
        <f>IF(Table1[[#This Row],[ResolutionHours]]="","Pending",IF(Table1[[#This Row],[ResolutionHours]]&lt;=4,"0-4 Hours",IF(Table1[[#This Row],[ResolutionHours]]&lt;=8,"5-8 Hours",IF(Table1[[#This Row],[ResolutionHours]]&lt;=24,"9-24 Hours",IF(Table1[[#This Row],[ResolutionHours]]&lt;=48,"25-48 Hours","48+ Hours")))))</f>
        <v>Pending</v>
      </c>
      <c r="AB2341" t="str">
        <f>IF(Table1[[#This Row],[ResolutionHours]]="","",Table1[[#This Row],[ResolutionHours]]-Table1[[#This Row],[SLATargetHours]])</f>
        <v/>
      </c>
    </row>
    <row r="2342" spans="1:28" x14ac:dyDescent="0.25">
      <c r="A2342" t="s">
        <v>2628</v>
      </c>
      <c r="B2342" t="s">
        <v>2126</v>
      </c>
      <c r="C2342" s="1">
        <v>45857.774733796286</v>
      </c>
      <c r="D2342" t="s">
        <v>36</v>
      </c>
      <c r="E2342" t="s">
        <v>2134</v>
      </c>
      <c r="F2342" t="s">
        <v>95</v>
      </c>
      <c r="G2342" t="s">
        <v>2128</v>
      </c>
      <c r="H2342" t="s">
        <v>40</v>
      </c>
      <c r="I2342" t="s">
        <v>73</v>
      </c>
      <c r="J2342" t="s">
        <v>157</v>
      </c>
      <c r="K2342">
        <v>48</v>
      </c>
      <c r="L2342">
        <v>1.24</v>
      </c>
      <c r="M2342">
        <v>15.65</v>
      </c>
      <c r="N2342" s="1">
        <v>45858.426815671293</v>
      </c>
      <c r="O2342" t="s">
        <v>43</v>
      </c>
      <c r="P2342">
        <v>15.65</v>
      </c>
      <c r="Q2342" t="s">
        <v>66</v>
      </c>
      <c r="R2342" t="s">
        <v>114</v>
      </c>
      <c r="S2342" t="s">
        <v>96</v>
      </c>
      <c r="T2342" t="s">
        <v>93</v>
      </c>
      <c r="U2342" t="s">
        <v>49</v>
      </c>
      <c r="V2342" t="s">
        <v>49</v>
      </c>
      <c r="W2342" t="s">
        <v>43</v>
      </c>
      <c r="X2342">
        <f>YEAR(Table1[[#This Row],[BookingDate]])</f>
        <v>2025</v>
      </c>
      <c r="Y2342" t="str">
        <f>TEXT(Table1[[#This Row],[BookingDate]],"mmm")</f>
        <v>Jul</v>
      </c>
      <c r="Z2342" t="str">
        <f>TEXT(Table1[[#This Row],[BookingDate]],"mmm-yyy")</f>
        <v>Jul-2025</v>
      </c>
      <c r="AA2342" t="str">
        <f>IF(Table1[[#This Row],[ResolutionHours]]="","Pending",IF(Table1[[#This Row],[ResolutionHours]]&lt;=4,"0-4 Hours",IF(Table1[[#This Row],[ResolutionHours]]&lt;=8,"5-8 Hours",IF(Table1[[#This Row],[ResolutionHours]]&lt;=24,"9-24 Hours",IF(Table1[[#This Row],[ResolutionHours]]&lt;=48,"25-48 Hours","48+ Hours")))))</f>
        <v>9-24 Hours</v>
      </c>
      <c r="AB2342">
        <f>IF(Table1[[#This Row],[ResolutionHours]]="","",Table1[[#This Row],[ResolutionHours]]-Table1[[#This Row],[SLATargetHours]])</f>
        <v>-32.35</v>
      </c>
    </row>
    <row r="2343" spans="1:28" x14ac:dyDescent="0.25">
      <c r="A2343" t="s">
        <v>2881</v>
      </c>
      <c r="B2343" t="s">
        <v>2126</v>
      </c>
      <c r="C2343" s="1">
        <v>45857.805833333332</v>
      </c>
      <c r="D2343" t="s">
        <v>36</v>
      </c>
      <c r="E2343" t="s">
        <v>2127</v>
      </c>
      <c r="F2343" t="s">
        <v>130</v>
      </c>
      <c r="G2343" t="s">
        <v>2128</v>
      </c>
      <c r="H2343" t="s">
        <v>63</v>
      </c>
      <c r="I2343" t="s">
        <v>41</v>
      </c>
      <c r="J2343" t="s">
        <v>65</v>
      </c>
      <c r="K2343">
        <v>48</v>
      </c>
      <c r="L2343">
        <v>1.24</v>
      </c>
      <c r="N2343" s="1"/>
      <c r="O2343" t="s">
        <v>57</v>
      </c>
      <c r="P2343">
        <v>3940.66</v>
      </c>
      <c r="Q2343" t="s">
        <v>58</v>
      </c>
      <c r="R2343" t="s">
        <v>45</v>
      </c>
      <c r="S2343" t="s">
        <v>79</v>
      </c>
      <c r="T2343" t="s">
        <v>93</v>
      </c>
      <c r="U2343" t="s">
        <v>49</v>
      </c>
      <c r="V2343" t="s">
        <v>49</v>
      </c>
      <c r="W2343" t="s">
        <v>57</v>
      </c>
      <c r="X2343">
        <f>YEAR(Table1[[#This Row],[BookingDate]])</f>
        <v>2025</v>
      </c>
      <c r="Y2343" t="str">
        <f>TEXT(Table1[[#This Row],[BookingDate]],"mmm")</f>
        <v>Jul</v>
      </c>
      <c r="Z2343" t="str">
        <f>TEXT(Table1[[#This Row],[BookingDate]],"mmm-yyy")</f>
        <v>Jul-2025</v>
      </c>
      <c r="AA2343" t="str">
        <f>IF(Table1[[#This Row],[ResolutionHours]]="","Pending",IF(Table1[[#This Row],[ResolutionHours]]&lt;=4,"0-4 Hours",IF(Table1[[#This Row],[ResolutionHours]]&lt;=8,"5-8 Hours",IF(Table1[[#This Row],[ResolutionHours]]&lt;=24,"9-24 Hours",IF(Table1[[#This Row],[ResolutionHours]]&lt;=48,"25-48 Hours","48+ Hours")))))</f>
        <v>Pending</v>
      </c>
      <c r="AB2343" t="str">
        <f>IF(Table1[[#This Row],[ResolutionHours]]="","",Table1[[#This Row],[ResolutionHours]]-Table1[[#This Row],[SLATargetHours]])</f>
        <v/>
      </c>
    </row>
    <row r="2344" spans="1:28" x14ac:dyDescent="0.25">
      <c r="A2344" t="s">
        <v>848</v>
      </c>
      <c r="B2344" t="s">
        <v>35</v>
      </c>
      <c r="C2344" s="1">
        <v>45858.028935185182</v>
      </c>
      <c r="D2344" t="s">
        <v>36</v>
      </c>
      <c r="E2344" t="s">
        <v>81</v>
      </c>
      <c r="F2344" t="s">
        <v>90</v>
      </c>
      <c r="G2344" t="s">
        <v>39</v>
      </c>
      <c r="H2344" t="s">
        <v>40</v>
      </c>
      <c r="I2344" t="s">
        <v>55</v>
      </c>
      <c r="J2344" t="s">
        <v>56</v>
      </c>
      <c r="K2344">
        <v>48</v>
      </c>
      <c r="L2344">
        <v>6.37</v>
      </c>
      <c r="M2344">
        <v>20.82</v>
      </c>
      <c r="N2344" s="1">
        <v>45858.896361250001</v>
      </c>
      <c r="O2344" t="s">
        <v>43</v>
      </c>
      <c r="P2344">
        <v>20.82</v>
      </c>
      <c r="Q2344" t="s">
        <v>66</v>
      </c>
      <c r="R2344" t="s">
        <v>45</v>
      </c>
      <c r="S2344" t="s">
        <v>60</v>
      </c>
      <c r="T2344" t="s">
        <v>69</v>
      </c>
      <c r="U2344" t="s">
        <v>48</v>
      </c>
      <c r="V2344" t="s">
        <v>48</v>
      </c>
      <c r="W2344" t="s">
        <v>43</v>
      </c>
      <c r="X2344">
        <f>YEAR(Table1[[#This Row],[BookingDate]])</f>
        <v>2025</v>
      </c>
      <c r="Y2344" t="str">
        <f>TEXT(Table1[[#This Row],[BookingDate]],"mmm")</f>
        <v>Jul</v>
      </c>
      <c r="Z2344" t="str">
        <f>TEXT(Table1[[#This Row],[BookingDate]],"mmm-yyy")</f>
        <v>Jul-2025</v>
      </c>
      <c r="AA2344" t="str">
        <f>IF(Table1[[#This Row],[ResolutionHours]]="","Pending",IF(Table1[[#This Row],[ResolutionHours]]&lt;=4,"0-4 Hours",IF(Table1[[#This Row],[ResolutionHours]]&lt;=8,"5-8 Hours",IF(Table1[[#This Row],[ResolutionHours]]&lt;=24,"9-24 Hours",IF(Table1[[#This Row],[ResolutionHours]]&lt;=48,"25-48 Hours","48+ Hours")))))</f>
        <v>9-24 Hours</v>
      </c>
      <c r="AB2344">
        <f>IF(Table1[[#This Row],[ResolutionHours]]="","",Table1[[#This Row],[ResolutionHours]]-Table1[[#This Row],[SLATargetHours]])</f>
        <v>-27.18</v>
      </c>
    </row>
    <row r="2345" spans="1:28" x14ac:dyDescent="0.25">
      <c r="A2345" t="s">
        <v>1802</v>
      </c>
      <c r="B2345" t="s">
        <v>1116</v>
      </c>
      <c r="C2345" s="1">
        <v>45858.481458333343</v>
      </c>
      <c r="D2345" t="s">
        <v>51</v>
      </c>
      <c r="E2345" t="s">
        <v>1140</v>
      </c>
      <c r="F2345" t="s">
        <v>53</v>
      </c>
      <c r="G2345" t="s">
        <v>1118</v>
      </c>
      <c r="H2345" t="s">
        <v>54</v>
      </c>
      <c r="I2345" t="s">
        <v>73</v>
      </c>
      <c r="J2345" t="s">
        <v>110</v>
      </c>
      <c r="K2345">
        <v>24</v>
      </c>
      <c r="L2345">
        <v>1.61</v>
      </c>
      <c r="N2345" s="1"/>
      <c r="O2345" t="s">
        <v>57</v>
      </c>
      <c r="P2345">
        <v>3924.45</v>
      </c>
      <c r="Q2345" t="s">
        <v>58</v>
      </c>
      <c r="R2345" t="s">
        <v>59</v>
      </c>
      <c r="S2345" t="s">
        <v>79</v>
      </c>
      <c r="T2345" t="s">
        <v>97</v>
      </c>
      <c r="U2345" t="s">
        <v>49</v>
      </c>
      <c r="V2345" t="s">
        <v>49</v>
      </c>
      <c r="W2345" t="s">
        <v>57</v>
      </c>
      <c r="X2345">
        <f>YEAR(Table1[[#This Row],[BookingDate]])</f>
        <v>2025</v>
      </c>
      <c r="Y2345" t="str">
        <f>TEXT(Table1[[#This Row],[BookingDate]],"mmm")</f>
        <v>Jul</v>
      </c>
      <c r="Z2345" t="str">
        <f>TEXT(Table1[[#This Row],[BookingDate]],"mmm-yyy")</f>
        <v>Jul-2025</v>
      </c>
      <c r="AA2345" t="str">
        <f>IF(Table1[[#This Row],[ResolutionHours]]="","Pending",IF(Table1[[#This Row],[ResolutionHours]]&lt;=4,"0-4 Hours",IF(Table1[[#This Row],[ResolutionHours]]&lt;=8,"5-8 Hours",IF(Table1[[#This Row],[ResolutionHours]]&lt;=24,"9-24 Hours",IF(Table1[[#This Row],[ResolutionHours]]&lt;=48,"25-48 Hours","48+ Hours")))))</f>
        <v>Pending</v>
      </c>
      <c r="AB2345" t="str">
        <f>IF(Table1[[#This Row],[ResolutionHours]]="","",Table1[[#This Row],[ResolutionHours]]-Table1[[#This Row],[SLATargetHours]])</f>
        <v/>
      </c>
    </row>
    <row r="2346" spans="1:28" x14ac:dyDescent="0.25">
      <c r="A2346" t="s">
        <v>2214</v>
      </c>
      <c r="B2346" t="s">
        <v>2126</v>
      </c>
      <c r="C2346" s="1">
        <v>45859.096134259264</v>
      </c>
      <c r="D2346" t="s">
        <v>36</v>
      </c>
      <c r="E2346" t="s">
        <v>2136</v>
      </c>
      <c r="F2346" t="s">
        <v>38</v>
      </c>
      <c r="G2346" t="s">
        <v>2128</v>
      </c>
      <c r="H2346" t="s">
        <v>40</v>
      </c>
      <c r="I2346" t="s">
        <v>82</v>
      </c>
      <c r="J2346" t="s">
        <v>99</v>
      </c>
      <c r="K2346">
        <v>48</v>
      </c>
      <c r="L2346">
        <v>7.31</v>
      </c>
      <c r="M2346">
        <v>40.49</v>
      </c>
      <c r="N2346" s="1">
        <v>45860.78323241898</v>
      </c>
      <c r="O2346" t="s">
        <v>43</v>
      </c>
      <c r="P2346">
        <v>40.49</v>
      </c>
      <c r="Q2346" t="s">
        <v>66</v>
      </c>
      <c r="R2346" t="s">
        <v>59</v>
      </c>
      <c r="S2346" t="s">
        <v>68</v>
      </c>
      <c r="T2346" t="s">
        <v>97</v>
      </c>
      <c r="U2346" t="s">
        <v>49</v>
      </c>
      <c r="V2346" t="s">
        <v>49</v>
      </c>
      <c r="W2346" t="s">
        <v>43</v>
      </c>
      <c r="X2346">
        <f>YEAR(Table1[[#This Row],[BookingDate]])</f>
        <v>2025</v>
      </c>
      <c r="Y2346" t="str">
        <f>TEXT(Table1[[#This Row],[BookingDate]],"mmm")</f>
        <v>Jul</v>
      </c>
      <c r="Z2346" t="str">
        <f>TEXT(Table1[[#This Row],[BookingDate]],"mmm-yyy")</f>
        <v>Jul-2025</v>
      </c>
      <c r="AA2346" t="str">
        <f>IF(Table1[[#This Row],[ResolutionHours]]="","Pending",IF(Table1[[#This Row],[ResolutionHours]]&lt;=4,"0-4 Hours",IF(Table1[[#This Row],[ResolutionHours]]&lt;=8,"5-8 Hours",IF(Table1[[#This Row],[ResolutionHours]]&lt;=24,"9-24 Hours",IF(Table1[[#This Row],[ResolutionHours]]&lt;=48,"25-48 Hours","48+ Hours")))))</f>
        <v>25-48 Hours</v>
      </c>
      <c r="AB2346">
        <f>IF(Table1[[#This Row],[ResolutionHours]]="","",Table1[[#This Row],[ResolutionHours]]-Table1[[#This Row],[SLATargetHours]])</f>
        <v>-7.509999999999998</v>
      </c>
    </row>
    <row r="2347" spans="1:28" x14ac:dyDescent="0.25">
      <c r="A2347" t="s">
        <v>1551</v>
      </c>
      <c r="B2347" t="s">
        <v>1116</v>
      </c>
      <c r="C2347" s="1">
        <v>45859.776631944442</v>
      </c>
      <c r="D2347" t="s">
        <v>36</v>
      </c>
      <c r="E2347" t="s">
        <v>1131</v>
      </c>
      <c r="F2347" t="s">
        <v>95</v>
      </c>
      <c r="G2347" t="s">
        <v>1118</v>
      </c>
      <c r="H2347" t="s">
        <v>109</v>
      </c>
      <c r="I2347" t="s">
        <v>41</v>
      </c>
      <c r="J2347" t="s">
        <v>42</v>
      </c>
      <c r="K2347">
        <v>48</v>
      </c>
      <c r="L2347">
        <v>1.17</v>
      </c>
      <c r="M2347">
        <v>37.76</v>
      </c>
      <c r="N2347" s="1">
        <v>45861.350062118057</v>
      </c>
      <c r="O2347" t="s">
        <v>43</v>
      </c>
      <c r="P2347">
        <v>37.76</v>
      </c>
      <c r="Q2347" t="s">
        <v>44</v>
      </c>
      <c r="R2347" t="s">
        <v>67</v>
      </c>
      <c r="S2347" t="s">
        <v>96</v>
      </c>
      <c r="T2347" t="s">
        <v>100</v>
      </c>
      <c r="U2347" t="s">
        <v>49</v>
      </c>
      <c r="V2347" t="s">
        <v>49</v>
      </c>
      <c r="W2347" t="s">
        <v>43</v>
      </c>
      <c r="X2347">
        <f>YEAR(Table1[[#This Row],[BookingDate]])</f>
        <v>2025</v>
      </c>
      <c r="Y2347" t="str">
        <f>TEXT(Table1[[#This Row],[BookingDate]],"mmm")</f>
        <v>Jul</v>
      </c>
      <c r="Z2347" t="str">
        <f>TEXT(Table1[[#This Row],[BookingDate]],"mmm-yyy")</f>
        <v>Jul-2025</v>
      </c>
      <c r="AA2347" t="str">
        <f>IF(Table1[[#This Row],[ResolutionHours]]="","Pending",IF(Table1[[#This Row],[ResolutionHours]]&lt;=4,"0-4 Hours",IF(Table1[[#This Row],[ResolutionHours]]&lt;=8,"5-8 Hours",IF(Table1[[#This Row],[ResolutionHours]]&lt;=24,"9-24 Hours",IF(Table1[[#This Row],[ResolutionHours]]&lt;=48,"25-48 Hours","48+ Hours")))))</f>
        <v>25-48 Hours</v>
      </c>
      <c r="AB2347">
        <f>IF(Table1[[#This Row],[ResolutionHours]]="","",Table1[[#This Row],[ResolutionHours]]-Table1[[#This Row],[SLATargetHours]])</f>
        <v>-10.240000000000002</v>
      </c>
    </row>
    <row r="2348" spans="1:28" x14ac:dyDescent="0.25">
      <c r="A2348" t="s">
        <v>950</v>
      </c>
      <c r="B2348" t="s">
        <v>35</v>
      </c>
      <c r="C2348" s="1">
        <v>45859.817349537043</v>
      </c>
      <c r="D2348" t="s">
        <v>51</v>
      </c>
      <c r="E2348" t="s">
        <v>71</v>
      </c>
      <c r="F2348" t="s">
        <v>53</v>
      </c>
      <c r="G2348" t="s">
        <v>39</v>
      </c>
      <c r="H2348" t="s">
        <v>40</v>
      </c>
      <c r="I2348" t="s">
        <v>41</v>
      </c>
      <c r="J2348" t="s">
        <v>91</v>
      </c>
      <c r="K2348">
        <v>24</v>
      </c>
      <c r="L2348">
        <v>1.47</v>
      </c>
      <c r="M2348">
        <v>20.77</v>
      </c>
      <c r="N2348" s="1">
        <v>45860.682640879633</v>
      </c>
      <c r="O2348" t="s">
        <v>43</v>
      </c>
      <c r="P2348">
        <v>20.77</v>
      </c>
      <c r="Q2348" t="s">
        <v>58</v>
      </c>
      <c r="R2348" t="s">
        <v>92</v>
      </c>
      <c r="S2348" t="s">
        <v>79</v>
      </c>
      <c r="T2348" t="s">
        <v>47</v>
      </c>
      <c r="U2348" t="s">
        <v>49</v>
      </c>
      <c r="V2348" t="s">
        <v>49</v>
      </c>
      <c r="W2348" t="s">
        <v>43</v>
      </c>
      <c r="X2348">
        <f>YEAR(Table1[[#This Row],[BookingDate]])</f>
        <v>2025</v>
      </c>
      <c r="Y2348" t="str">
        <f>TEXT(Table1[[#This Row],[BookingDate]],"mmm")</f>
        <v>Jul</v>
      </c>
      <c r="Z2348" t="str">
        <f>TEXT(Table1[[#This Row],[BookingDate]],"mmm-yyy")</f>
        <v>Jul-2025</v>
      </c>
      <c r="AA2348" t="str">
        <f>IF(Table1[[#This Row],[ResolutionHours]]="","Pending",IF(Table1[[#This Row],[ResolutionHours]]&lt;=4,"0-4 Hours",IF(Table1[[#This Row],[ResolutionHours]]&lt;=8,"5-8 Hours",IF(Table1[[#This Row],[ResolutionHours]]&lt;=24,"9-24 Hours",IF(Table1[[#This Row],[ResolutionHours]]&lt;=48,"25-48 Hours","48+ Hours")))))</f>
        <v>9-24 Hours</v>
      </c>
      <c r="AB2348">
        <f>IF(Table1[[#This Row],[ResolutionHours]]="","",Table1[[#This Row],[ResolutionHours]]-Table1[[#This Row],[SLATargetHours]])</f>
        <v>-3.2300000000000004</v>
      </c>
    </row>
    <row r="2349" spans="1:28" x14ac:dyDescent="0.25">
      <c r="A2349" t="s">
        <v>2450</v>
      </c>
      <c r="B2349" t="s">
        <v>2126</v>
      </c>
      <c r="C2349" s="1">
        <v>45860.061261574083</v>
      </c>
      <c r="D2349" t="s">
        <v>36</v>
      </c>
      <c r="E2349" t="s">
        <v>2134</v>
      </c>
      <c r="F2349" t="s">
        <v>126</v>
      </c>
      <c r="G2349" t="s">
        <v>2128</v>
      </c>
      <c r="H2349" t="s">
        <v>136</v>
      </c>
      <c r="I2349" t="s">
        <v>41</v>
      </c>
      <c r="J2349" t="s">
        <v>106</v>
      </c>
      <c r="K2349">
        <v>48</v>
      </c>
      <c r="L2349">
        <v>4.9000000000000004</v>
      </c>
      <c r="N2349" s="1"/>
      <c r="O2349" t="s">
        <v>57</v>
      </c>
      <c r="P2349">
        <v>3886.53</v>
      </c>
      <c r="Q2349" t="s">
        <v>44</v>
      </c>
      <c r="R2349" t="s">
        <v>92</v>
      </c>
      <c r="S2349" t="s">
        <v>68</v>
      </c>
      <c r="T2349" t="s">
        <v>97</v>
      </c>
      <c r="U2349" t="s">
        <v>49</v>
      </c>
      <c r="V2349" t="s">
        <v>49</v>
      </c>
      <c r="W2349" t="s">
        <v>57</v>
      </c>
      <c r="X2349">
        <f>YEAR(Table1[[#This Row],[BookingDate]])</f>
        <v>2025</v>
      </c>
      <c r="Y2349" t="str">
        <f>TEXT(Table1[[#This Row],[BookingDate]],"mmm")</f>
        <v>Jul</v>
      </c>
      <c r="Z2349" t="str">
        <f>TEXT(Table1[[#This Row],[BookingDate]],"mmm-yyy")</f>
        <v>Jul-2025</v>
      </c>
      <c r="AA2349" t="str">
        <f>IF(Table1[[#This Row],[ResolutionHours]]="","Pending",IF(Table1[[#This Row],[ResolutionHours]]&lt;=4,"0-4 Hours",IF(Table1[[#This Row],[ResolutionHours]]&lt;=8,"5-8 Hours",IF(Table1[[#This Row],[ResolutionHours]]&lt;=24,"9-24 Hours",IF(Table1[[#This Row],[ResolutionHours]]&lt;=48,"25-48 Hours","48+ Hours")))))</f>
        <v>Pending</v>
      </c>
      <c r="AB2349" t="str">
        <f>IF(Table1[[#This Row],[ResolutionHours]]="","",Table1[[#This Row],[ResolutionHours]]-Table1[[#This Row],[SLATargetHours]])</f>
        <v/>
      </c>
    </row>
    <row r="2350" spans="1:28" x14ac:dyDescent="0.25">
      <c r="A2350" t="s">
        <v>2754</v>
      </c>
      <c r="B2350" t="s">
        <v>2126</v>
      </c>
      <c r="C2350" s="1">
        <v>45860.062395833331</v>
      </c>
      <c r="D2350" t="s">
        <v>51</v>
      </c>
      <c r="E2350" t="s">
        <v>2163</v>
      </c>
      <c r="F2350" t="s">
        <v>130</v>
      </c>
      <c r="G2350" t="s">
        <v>2128</v>
      </c>
      <c r="H2350" t="s">
        <v>40</v>
      </c>
      <c r="I2350" t="s">
        <v>73</v>
      </c>
      <c r="J2350" t="s">
        <v>42</v>
      </c>
      <c r="K2350">
        <v>24</v>
      </c>
      <c r="L2350">
        <v>5.73</v>
      </c>
      <c r="M2350">
        <v>13.82</v>
      </c>
      <c r="N2350" s="1">
        <v>45860.638046655091</v>
      </c>
      <c r="O2350" t="s">
        <v>43</v>
      </c>
      <c r="P2350">
        <v>13.82</v>
      </c>
      <c r="Q2350" t="s">
        <v>44</v>
      </c>
      <c r="R2350" t="s">
        <v>67</v>
      </c>
      <c r="S2350" t="s">
        <v>96</v>
      </c>
      <c r="T2350" t="s">
        <v>61</v>
      </c>
      <c r="U2350" t="s">
        <v>48</v>
      </c>
      <c r="V2350" t="s">
        <v>49</v>
      </c>
      <c r="W2350" t="s">
        <v>43</v>
      </c>
      <c r="X2350">
        <f>YEAR(Table1[[#This Row],[BookingDate]])</f>
        <v>2025</v>
      </c>
      <c r="Y2350" t="str">
        <f>TEXT(Table1[[#This Row],[BookingDate]],"mmm")</f>
        <v>Jul</v>
      </c>
      <c r="Z2350" t="str">
        <f>TEXT(Table1[[#This Row],[BookingDate]],"mmm-yyy")</f>
        <v>Jul-2025</v>
      </c>
      <c r="AA2350" t="str">
        <f>IF(Table1[[#This Row],[ResolutionHours]]="","Pending",IF(Table1[[#This Row],[ResolutionHours]]&lt;=4,"0-4 Hours",IF(Table1[[#This Row],[ResolutionHours]]&lt;=8,"5-8 Hours",IF(Table1[[#This Row],[ResolutionHours]]&lt;=24,"9-24 Hours",IF(Table1[[#This Row],[ResolutionHours]]&lt;=48,"25-48 Hours","48+ Hours")))))</f>
        <v>9-24 Hours</v>
      </c>
      <c r="AB2350">
        <f>IF(Table1[[#This Row],[ResolutionHours]]="","",Table1[[#This Row],[ResolutionHours]]-Table1[[#This Row],[SLATargetHours]])</f>
        <v>-10.18</v>
      </c>
    </row>
    <row r="2351" spans="1:28" x14ac:dyDescent="0.25">
      <c r="A2351" t="s">
        <v>3027</v>
      </c>
      <c r="B2351" t="s">
        <v>2126</v>
      </c>
      <c r="C2351" s="1">
        <v>45860.101261574076</v>
      </c>
      <c r="D2351" t="s">
        <v>87</v>
      </c>
      <c r="E2351" t="s">
        <v>2136</v>
      </c>
      <c r="F2351" t="s">
        <v>95</v>
      </c>
      <c r="G2351" t="s">
        <v>2128</v>
      </c>
      <c r="H2351" t="s">
        <v>40</v>
      </c>
      <c r="I2351" t="s">
        <v>46</v>
      </c>
      <c r="J2351" t="s">
        <v>42</v>
      </c>
      <c r="K2351">
        <v>72</v>
      </c>
      <c r="L2351">
        <v>1.03</v>
      </c>
      <c r="M2351">
        <v>36.33</v>
      </c>
      <c r="N2351" s="1">
        <v>45861.614944537039</v>
      </c>
      <c r="O2351" t="s">
        <v>43</v>
      </c>
      <c r="P2351">
        <v>36.33</v>
      </c>
      <c r="Q2351" t="s">
        <v>58</v>
      </c>
      <c r="R2351" t="s">
        <v>45</v>
      </c>
      <c r="S2351" t="s">
        <v>46</v>
      </c>
      <c r="T2351" t="s">
        <v>75</v>
      </c>
      <c r="U2351" t="s">
        <v>49</v>
      </c>
      <c r="V2351" t="s">
        <v>49</v>
      </c>
      <c r="W2351" t="s">
        <v>43</v>
      </c>
      <c r="X2351">
        <f>YEAR(Table1[[#This Row],[BookingDate]])</f>
        <v>2025</v>
      </c>
      <c r="Y2351" t="str">
        <f>TEXT(Table1[[#This Row],[BookingDate]],"mmm")</f>
        <v>Jul</v>
      </c>
      <c r="Z2351" t="str">
        <f>TEXT(Table1[[#This Row],[BookingDate]],"mmm-yyy")</f>
        <v>Jul-2025</v>
      </c>
      <c r="AA2351" t="str">
        <f>IF(Table1[[#This Row],[ResolutionHours]]="","Pending",IF(Table1[[#This Row],[ResolutionHours]]&lt;=4,"0-4 Hours",IF(Table1[[#This Row],[ResolutionHours]]&lt;=8,"5-8 Hours",IF(Table1[[#This Row],[ResolutionHours]]&lt;=24,"9-24 Hours",IF(Table1[[#This Row],[ResolutionHours]]&lt;=48,"25-48 Hours","48+ Hours")))))</f>
        <v>25-48 Hours</v>
      </c>
      <c r="AB2351">
        <f>IF(Table1[[#This Row],[ResolutionHours]]="","",Table1[[#This Row],[ResolutionHours]]-Table1[[#This Row],[SLATargetHours]])</f>
        <v>-35.67</v>
      </c>
    </row>
    <row r="2352" spans="1:28" x14ac:dyDescent="0.25">
      <c r="A2352" t="s">
        <v>516</v>
      </c>
      <c r="B2352" t="s">
        <v>35</v>
      </c>
      <c r="C2352" s="1">
        <v>45860.282916666663</v>
      </c>
      <c r="D2352" t="s">
        <v>51</v>
      </c>
      <c r="E2352" t="s">
        <v>123</v>
      </c>
      <c r="F2352" t="s">
        <v>95</v>
      </c>
      <c r="G2352" t="s">
        <v>39</v>
      </c>
      <c r="H2352" t="s">
        <v>136</v>
      </c>
      <c r="I2352" t="s">
        <v>41</v>
      </c>
      <c r="J2352" t="s">
        <v>65</v>
      </c>
      <c r="K2352">
        <v>24</v>
      </c>
      <c r="L2352">
        <v>0.2</v>
      </c>
      <c r="N2352" s="1"/>
      <c r="O2352" t="s">
        <v>57</v>
      </c>
      <c r="P2352">
        <v>3881.21</v>
      </c>
      <c r="Q2352" t="s">
        <v>44</v>
      </c>
      <c r="R2352" t="s">
        <v>92</v>
      </c>
      <c r="S2352" t="s">
        <v>46</v>
      </c>
      <c r="T2352" t="s">
        <v>100</v>
      </c>
      <c r="U2352" t="s">
        <v>49</v>
      </c>
      <c r="V2352" t="s">
        <v>49</v>
      </c>
      <c r="W2352" t="s">
        <v>57</v>
      </c>
      <c r="X2352">
        <f>YEAR(Table1[[#This Row],[BookingDate]])</f>
        <v>2025</v>
      </c>
      <c r="Y2352" t="str">
        <f>TEXT(Table1[[#This Row],[BookingDate]],"mmm")</f>
        <v>Jul</v>
      </c>
      <c r="Z2352" t="str">
        <f>TEXT(Table1[[#This Row],[BookingDate]],"mmm-yyy")</f>
        <v>Jul-2025</v>
      </c>
      <c r="AA2352" t="str">
        <f>IF(Table1[[#This Row],[ResolutionHours]]="","Pending",IF(Table1[[#This Row],[ResolutionHours]]&lt;=4,"0-4 Hours",IF(Table1[[#This Row],[ResolutionHours]]&lt;=8,"5-8 Hours",IF(Table1[[#This Row],[ResolutionHours]]&lt;=24,"9-24 Hours",IF(Table1[[#This Row],[ResolutionHours]]&lt;=48,"25-48 Hours","48+ Hours")))))</f>
        <v>Pending</v>
      </c>
      <c r="AB2352" t="str">
        <f>IF(Table1[[#This Row],[ResolutionHours]]="","",Table1[[#This Row],[ResolutionHours]]-Table1[[#This Row],[SLATargetHours]])</f>
        <v/>
      </c>
    </row>
    <row r="2353" spans="1:28" x14ac:dyDescent="0.25">
      <c r="A2353" t="s">
        <v>929</v>
      </c>
      <c r="B2353" t="s">
        <v>35</v>
      </c>
      <c r="C2353" s="1">
        <v>45860.709710648152</v>
      </c>
      <c r="D2353" t="s">
        <v>36</v>
      </c>
      <c r="E2353" t="s">
        <v>102</v>
      </c>
      <c r="F2353" t="s">
        <v>38</v>
      </c>
      <c r="G2353" t="s">
        <v>39</v>
      </c>
      <c r="H2353" t="s">
        <v>40</v>
      </c>
      <c r="I2353" t="s">
        <v>46</v>
      </c>
      <c r="J2353" t="s">
        <v>120</v>
      </c>
      <c r="K2353">
        <v>48</v>
      </c>
      <c r="L2353">
        <v>1.74</v>
      </c>
      <c r="M2353">
        <v>16.63</v>
      </c>
      <c r="N2353" s="1">
        <v>45861.402587395831</v>
      </c>
      <c r="O2353" t="s">
        <v>43</v>
      </c>
      <c r="P2353">
        <v>16.63</v>
      </c>
      <c r="Q2353" t="s">
        <v>66</v>
      </c>
      <c r="R2353" t="s">
        <v>92</v>
      </c>
      <c r="S2353" t="s">
        <v>68</v>
      </c>
      <c r="T2353" t="s">
        <v>85</v>
      </c>
      <c r="U2353" t="s">
        <v>49</v>
      </c>
      <c r="V2353" t="s">
        <v>49</v>
      </c>
      <c r="W2353" t="s">
        <v>43</v>
      </c>
      <c r="X2353">
        <f>YEAR(Table1[[#This Row],[BookingDate]])</f>
        <v>2025</v>
      </c>
      <c r="Y2353" t="str">
        <f>TEXT(Table1[[#This Row],[BookingDate]],"mmm")</f>
        <v>Jul</v>
      </c>
      <c r="Z2353" t="str">
        <f>TEXT(Table1[[#This Row],[BookingDate]],"mmm-yyy")</f>
        <v>Jul-2025</v>
      </c>
      <c r="AA2353" t="str">
        <f>IF(Table1[[#This Row],[ResolutionHours]]="","Pending",IF(Table1[[#This Row],[ResolutionHours]]&lt;=4,"0-4 Hours",IF(Table1[[#This Row],[ResolutionHours]]&lt;=8,"5-8 Hours",IF(Table1[[#This Row],[ResolutionHours]]&lt;=24,"9-24 Hours",IF(Table1[[#This Row],[ResolutionHours]]&lt;=48,"25-48 Hours","48+ Hours")))))</f>
        <v>9-24 Hours</v>
      </c>
      <c r="AB2353">
        <f>IF(Table1[[#This Row],[ResolutionHours]]="","",Table1[[#This Row],[ResolutionHours]]-Table1[[#This Row],[SLATargetHours]])</f>
        <v>-31.37</v>
      </c>
    </row>
    <row r="2354" spans="1:28" x14ac:dyDescent="0.25">
      <c r="A2354" t="s">
        <v>1298</v>
      </c>
      <c r="B2354" t="s">
        <v>1116</v>
      </c>
      <c r="C2354" s="1">
        <v>45860.764513888891</v>
      </c>
      <c r="D2354" t="s">
        <v>36</v>
      </c>
      <c r="E2354" t="s">
        <v>1131</v>
      </c>
      <c r="F2354" t="s">
        <v>72</v>
      </c>
      <c r="G2354" t="s">
        <v>1118</v>
      </c>
      <c r="H2354" t="s">
        <v>40</v>
      </c>
      <c r="I2354" t="s">
        <v>64</v>
      </c>
      <c r="J2354" t="s">
        <v>132</v>
      </c>
      <c r="K2354">
        <v>48</v>
      </c>
      <c r="L2354">
        <v>3.97</v>
      </c>
      <c r="M2354">
        <v>34.950000000000003</v>
      </c>
      <c r="N2354" s="1">
        <v>45862.220833136576</v>
      </c>
      <c r="O2354" t="s">
        <v>43</v>
      </c>
      <c r="P2354">
        <v>34.950000000000003</v>
      </c>
      <c r="Q2354" t="s">
        <v>44</v>
      </c>
      <c r="R2354" t="s">
        <v>92</v>
      </c>
      <c r="S2354" t="s">
        <v>60</v>
      </c>
      <c r="T2354" t="s">
        <v>75</v>
      </c>
      <c r="U2354" t="s">
        <v>49</v>
      </c>
      <c r="V2354" t="s">
        <v>49</v>
      </c>
      <c r="W2354" t="s">
        <v>43</v>
      </c>
      <c r="X2354">
        <f>YEAR(Table1[[#This Row],[BookingDate]])</f>
        <v>2025</v>
      </c>
      <c r="Y2354" t="str">
        <f>TEXT(Table1[[#This Row],[BookingDate]],"mmm")</f>
        <v>Jul</v>
      </c>
      <c r="Z2354" t="str">
        <f>TEXT(Table1[[#This Row],[BookingDate]],"mmm-yyy")</f>
        <v>Jul-2025</v>
      </c>
      <c r="AA2354" t="str">
        <f>IF(Table1[[#This Row],[ResolutionHours]]="","Pending",IF(Table1[[#This Row],[ResolutionHours]]&lt;=4,"0-4 Hours",IF(Table1[[#This Row],[ResolutionHours]]&lt;=8,"5-8 Hours",IF(Table1[[#This Row],[ResolutionHours]]&lt;=24,"9-24 Hours",IF(Table1[[#This Row],[ResolutionHours]]&lt;=48,"25-48 Hours","48+ Hours")))))</f>
        <v>25-48 Hours</v>
      </c>
      <c r="AB2354">
        <f>IF(Table1[[#This Row],[ResolutionHours]]="","",Table1[[#This Row],[ResolutionHours]]-Table1[[#This Row],[SLATargetHours]])</f>
        <v>-13.049999999999997</v>
      </c>
    </row>
    <row r="2355" spans="1:28" x14ac:dyDescent="0.25">
      <c r="A2355" t="s">
        <v>1632</v>
      </c>
      <c r="B2355" t="s">
        <v>1116</v>
      </c>
      <c r="C2355" s="1">
        <v>45860.881631944438</v>
      </c>
      <c r="D2355" t="s">
        <v>87</v>
      </c>
      <c r="E2355" t="s">
        <v>1129</v>
      </c>
      <c r="F2355" t="s">
        <v>53</v>
      </c>
      <c r="G2355" t="s">
        <v>1118</v>
      </c>
      <c r="H2355" t="s">
        <v>40</v>
      </c>
      <c r="I2355" t="s">
        <v>82</v>
      </c>
      <c r="J2355" t="s">
        <v>110</v>
      </c>
      <c r="K2355">
        <v>72</v>
      </c>
      <c r="L2355">
        <v>4.04</v>
      </c>
      <c r="M2355">
        <v>49.94</v>
      </c>
      <c r="N2355" s="1">
        <v>45862.962558761566</v>
      </c>
      <c r="O2355" t="s">
        <v>43</v>
      </c>
      <c r="P2355">
        <v>49.94</v>
      </c>
      <c r="Q2355" t="s">
        <v>66</v>
      </c>
      <c r="R2355" t="s">
        <v>59</v>
      </c>
      <c r="S2355" t="s">
        <v>60</v>
      </c>
      <c r="T2355" t="s">
        <v>47</v>
      </c>
      <c r="U2355" t="s">
        <v>49</v>
      </c>
      <c r="V2355" t="s">
        <v>49</v>
      </c>
      <c r="W2355" t="s">
        <v>43</v>
      </c>
      <c r="X2355">
        <f>YEAR(Table1[[#This Row],[BookingDate]])</f>
        <v>2025</v>
      </c>
      <c r="Y2355" t="str">
        <f>TEXT(Table1[[#This Row],[BookingDate]],"mmm")</f>
        <v>Jul</v>
      </c>
      <c r="Z2355" t="str">
        <f>TEXT(Table1[[#This Row],[BookingDate]],"mmm-yyy")</f>
        <v>Jul-2025</v>
      </c>
      <c r="AA2355" t="str">
        <f>IF(Table1[[#This Row],[ResolutionHours]]="","Pending",IF(Table1[[#This Row],[ResolutionHours]]&lt;=4,"0-4 Hours",IF(Table1[[#This Row],[ResolutionHours]]&lt;=8,"5-8 Hours",IF(Table1[[#This Row],[ResolutionHours]]&lt;=24,"9-24 Hours",IF(Table1[[#This Row],[ResolutionHours]]&lt;=48,"25-48 Hours","48+ Hours")))))</f>
        <v>48+ Hours</v>
      </c>
      <c r="AB2355">
        <f>IF(Table1[[#This Row],[ResolutionHours]]="","",Table1[[#This Row],[ResolutionHours]]-Table1[[#This Row],[SLATargetHours]])</f>
        <v>-22.060000000000002</v>
      </c>
    </row>
    <row r="2356" spans="1:28" x14ac:dyDescent="0.25">
      <c r="A2356" t="s">
        <v>2893</v>
      </c>
      <c r="B2356" t="s">
        <v>2126</v>
      </c>
      <c r="C2356" s="1">
        <v>45860.898182870369</v>
      </c>
      <c r="D2356" t="s">
        <v>36</v>
      </c>
      <c r="E2356" t="s">
        <v>2153</v>
      </c>
      <c r="F2356" t="s">
        <v>130</v>
      </c>
      <c r="G2356" t="s">
        <v>2128</v>
      </c>
      <c r="H2356" t="s">
        <v>63</v>
      </c>
      <c r="I2356" t="s">
        <v>41</v>
      </c>
      <c r="J2356" t="s">
        <v>91</v>
      </c>
      <c r="K2356">
        <v>48</v>
      </c>
      <c r="L2356">
        <v>5.04</v>
      </c>
      <c r="N2356" s="1"/>
      <c r="O2356" t="s">
        <v>57</v>
      </c>
      <c r="P2356">
        <v>3866.44</v>
      </c>
      <c r="Q2356" t="s">
        <v>66</v>
      </c>
      <c r="R2356" t="s">
        <v>114</v>
      </c>
      <c r="S2356" t="s">
        <v>68</v>
      </c>
      <c r="T2356" t="s">
        <v>85</v>
      </c>
      <c r="U2356" t="s">
        <v>49</v>
      </c>
      <c r="V2356" t="s">
        <v>49</v>
      </c>
      <c r="W2356" t="s">
        <v>57</v>
      </c>
      <c r="X2356">
        <f>YEAR(Table1[[#This Row],[BookingDate]])</f>
        <v>2025</v>
      </c>
      <c r="Y2356" t="str">
        <f>TEXT(Table1[[#This Row],[BookingDate]],"mmm")</f>
        <v>Jul</v>
      </c>
      <c r="Z2356" t="str">
        <f>TEXT(Table1[[#This Row],[BookingDate]],"mmm-yyy")</f>
        <v>Jul-2025</v>
      </c>
      <c r="AA2356" t="str">
        <f>IF(Table1[[#This Row],[ResolutionHours]]="","Pending",IF(Table1[[#This Row],[ResolutionHours]]&lt;=4,"0-4 Hours",IF(Table1[[#This Row],[ResolutionHours]]&lt;=8,"5-8 Hours",IF(Table1[[#This Row],[ResolutionHours]]&lt;=24,"9-24 Hours",IF(Table1[[#This Row],[ResolutionHours]]&lt;=48,"25-48 Hours","48+ Hours")))))</f>
        <v>Pending</v>
      </c>
      <c r="AB2356" t="str">
        <f>IF(Table1[[#This Row],[ResolutionHours]]="","",Table1[[#This Row],[ResolutionHours]]-Table1[[#This Row],[SLATargetHours]])</f>
        <v/>
      </c>
    </row>
    <row r="2357" spans="1:28" x14ac:dyDescent="0.25">
      <c r="A2357" t="s">
        <v>163</v>
      </c>
      <c r="B2357" t="s">
        <v>35</v>
      </c>
      <c r="C2357" s="1">
        <v>45860.99832175926</v>
      </c>
      <c r="D2357" t="s">
        <v>87</v>
      </c>
      <c r="E2357" t="s">
        <v>81</v>
      </c>
      <c r="F2357" t="s">
        <v>130</v>
      </c>
      <c r="G2357" t="s">
        <v>39</v>
      </c>
      <c r="H2357" t="s">
        <v>40</v>
      </c>
      <c r="I2357" t="s">
        <v>73</v>
      </c>
      <c r="J2357" t="s">
        <v>91</v>
      </c>
      <c r="K2357">
        <v>72</v>
      </c>
      <c r="L2357">
        <v>8.81</v>
      </c>
      <c r="M2357">
        <v>51.23</v>
      </c>
      <c r="N2357" s="1">
        <v>45863.132845231477</v>
      </c>
      <c r="O2357" t="s">
        <v>43</v>
      </c>
      <c r="P2357">
        <v>51.23</v>
      </c>
      <c r="Q2357" t="s">
        <v>58</v>
      </c>
      <c r="R2357" t="s">
        <v>67</v>
      </c>
      <c r="S2357" t="s">
        <v>60</v>
      </c>
      <c r="T2357" t="s">
        <v>75</v>
      </c>
      <c r="U2357" t="s">
        <v>49</v>
      </c>
      <c r="V2357" t="s">
        <v>49</v>
      </c>
      <c r="W2357" t="s">
        <v>43</v>
      </c>
      <c r="X2357">
        <f>YEAR(Table1[[#This Row],[BookingDate]])</f>
        <v>2025</v>
      </c>
      <c r="Y2357" t="str">
        <f>TEXT(Table1[[#This Row],[BookingDate]],"mmm")</f>
        <v>Jul</v>
      </c>
      <c r="Z2357" t="str">
        <f>TEXT(Table1[[#This Row],[BookingDate]],"mmm-yyy")</f>
        <v>Jul-2025</v>
      </c>
      <c r="AA2357" t="str">
        <f>IF(Table1[[#This Row],[ResolutionHours]]="","Pending",IF(Table1[[#This Row],[ResolutionHours]]&lt;=4,"0-4 Hours",IF(Table1[[#This Row],[ResolutionHours]]&lt;=8,"5-8 Hours",IF(Table1[[#This Row],[ResolutionHours]]&lt;=24,"9-24 Hours",IF(Table1[[#This Row],[ResolutionHours]]&lt;=48,"25-48 Hours","48+ Hours")))))</f>
        <v>48+ Hours</v>
      </c>
      <c r="AB2357">
        <f>IF(Table1[[#This Row],[ResolutionHours]]="","",Table1[[#This Row],[ResolutionHours]]-Table1[[#This Row],[SLATargetHours]])</f>
        <v>-20.770000000000003</v>
      </c>
    </row>
    <row r="2358" spans="1:28" x14ac:dyDescent="0.25">
      <c r="A2358" t="s">
        <v>2282</v>
      </c>
      <c r="B2358" t="s">
        <v>2126</v>
      </c>
      <c r="C2358" s="1">
        <v>45861.144097222219</v>
      </c>
      <c r="D2358" t="s">
        <v>104</v>
      </c>
      <c r="E2358" t="s">
        <v>2134</v>
      </c>
      <c r="F2358" t="s">
        <v>38</v>
      </c>
      <c r="G2358" t="s">
        <v>2128</v>
      </c>
      <c r="H2358" t="s">
        <v>40</v>
      </c>
      <c r="I2358" t="s">
        <v>41</v>
      </c>
      <c r="J2358" t="s">
        <v>160</v>
      </c>
      <c r="K2358">
        <v>8</v>
      </c>
      <c r="L2358">
        <v>2.92</v>
      </c>
      <c r="M2358">
        <v>4.53</v>
      </c>
      <c r="N2358" s="1">
        <v>45861.333047141197</v>
      </c>
      <c r="O2358" t="s">
        <v>43</v>
      </c>
      <c r="P2358">
        <v>4.53</v>
      </c>
      <c r="Q2358" t="s">
        <v>58</v>
      </c>
      <c r="R2358" t="s">
        <v>59</v>
      </c>
      <c r="S2358" t="s">
        <v>46</v>
      </c>
      <c r="T2358" t="s">
        <v>121</v>
      </c>
      <c r="U2358" t="s">
        <v>49</v>
      </c>
      <c r="V2358" t="s">
        <v>49</v>
      </c>
      <c r="W2358" t="s">
        <v>43</v>
      </c>
      <c r="X2358">
        <f>YEAR(Table1[[#This Row],[BookingDate]])</f>
        <v>2025</v>
      </c>
      <c r="Y2358" t="str">
        <f>TEXT(Table1[[#This Row],[BookingDate]],"mmm")</f>
        <v>Jul</v>
      </c>
      <c r="Z2358" t="str">
        <f>TEXT(Table1[[#This Row],[BookingDate]],"mmm-yyy")</f>
        <v>Jul-2025</v>
      </c>
      <c r="AA2358" t="str">
        <f>IF(Table1[[#This Row],[ResolutionHours]]="","Pending",IF(Table1[[#This Row],[ResolutionHours]]&lt;=4,"0-4 Hours",IF(Table1[[#This Row],[ResolutionHours]]&lt;=8,"5-8 Hours",IF(Table1[[#This Row],[ResolutionHours]]&lt;=24,"9-24 Hours",IF(Table1[[#This Row],[ResolutionHours]]&lt;=48,"25-48 Hours","48+ Hours")))))</f>
        <v>5-8 Hours</v>
      </c>
      <c r="AB2358">
        <f>IF(Table1[[#This Row],[ResolutionHours]]="","",Table1[[#This Row],[ResolutionHours]]-Table1[[#This Row],[SLATargetHours]])</f>
        <v>-3.4699999999999998</v>
      </c>
    </row>
    <row r="2359" spans="1:28" x14ac:dyDescent="0.25">
      <c r="A2359" t="s">
        <v>324</v>
      </c>
      <c r="B2359" t="s">
        <v>35</v>
      </c>
      <c r="C2359" s="1">
        <v>45861.266898148147</v>
      </c>
      <c r="D2359" t="s">
        <v>51</v>
      </c>
      <c r="E2359" t="s">
        <v>71</v>
      </c>
      <c r="F2359" t="s">
        <v>90</v>
      </c>
      <c r="G2359" t="s">
        <v>39</v>
      </c>
      <c r="H2359" t="s">
        <v>40</v>
      </c>
      <c r="I2359" t="s">
        <v>73</v>
      </c>
      <c r="J2359" t="s">
        <v>78</v>
      </c>
      <c r="K2359">
        <v>24</v>
      </c>
      <c r="L2359">
        <v>1.7</v>
      </c>
      <c r="M2359">
        <v>25.37</v>
      </c>
      <c r="N2359" s="1">
        <v>45862.324126342603</v>
      </c>
      <c r="O2359" t="s">
        <v>128</v>
      </c>
      <c r="P2359">
        <v>25.37</v>
      </c>
      <c r="Q2359" t="s">
        <v>66</v>
      </c>
      <c r="R2359" t="s">
        <v>114</v>
      </c>
      <c r="S2359" t="s">
        <v>46</v>
      </c>
      <c r="T2359" t="s">
        <v>61</v>
      </c>
      <c r="U2359" t="s">
        <v>49</v>
      </c>
      <c r="V2359" t="s">
        <v>49</v>
      </c>
      <c r="W2359" t="s">
        <v>128</v>
      </c>
      <c r="X2359">
        <f>YEAR(Table1[[#This Row],[BookingDate]])</f>
        <v>2025</v>
      </c>
      <c r="Y2359" t="str">
        <f>TEXT(Table1[[#This Row],[BookingDate]],"mmm")</f>
        <v>Jul</v>
      </c>
      <c r="Z2359" t="str">
        <f>TEXT(Table1[[#This Row],[BookingDate]],"mmm-yyy")</f>
        <v>Jul-2025</v>
      </c>
      <c r="AA2359" t="str">
        <f>IF(Table1[[#This Row],[ResolutionHours]]="","Pending",IF(Table1[[#This Row],[ResolutionHours]]&lt;=4,"0-4 Hours",IF(Table1[[#This Row],[ResolutionHours]]&lt;=8,"5-8 Hours",IF(Table1[[#This Row],[ResolutionHours]]&lt;=24,"9-24 Hours",IF(Table1[[#This Row],[ResolutionHours]]&lt;=48,"25-48 Hours","48+ Hours")))))</f>
        <v>25-48 Hours</v>
      </c>
      <c r="AB2359">
        <f>IF(Table1[[#This Row],[ResolutionHours]]="","",Table1[[#This Row],[ResolutionHours]]-Table1[[#This Row],[SLATargetHours]])</f>
        <v>1.370000000000001</v>
      </c>
    </row>
    <row r="2360" spans="1:28" x14ac:dyDescent="0.25">
      <c r="A2360" t="s">
        <v>716</v>
      </c>
      <c r="B2360" t="s">
        <v>35</v>
      </c>
      <c r="C2360" s="1">
        <v>45861.446319444447</v>
      </c>
      <c r="D2360" t="s">
        <v>51</v>
      </c>
      <c r="E2360" t="s">
        <v>77</v>
      </c>
      <c r="F2360" t="s">
        <v>53</v>
      </c>
      <c r="G2360" t="s">
        <v>39</v>
      </c>
      <c r="H2360" t="s">
        <v>40</v>
      </c>
      <c r="I2360" t="s">
        <v>64</v>
      </c>
      <c r="J2360" t="s">
        <v>56</v>
      </c>
      <c r="K2360">
        <v>24</v>
      </c>
      <c r="L2360">
        <v>1.89</v>
      </c>
      <c r="M2360">
        <v>11.04</v>
      </c>
      <c r="N2360" s="1">
        <v>45861.906435555553</v>
      </c>
      <c r="O2360" t="s">
        <v>43</v>
      </c>
      <c r="P2360">
        <v>11.04</v>
      </c>
      <c r="Q2360" t="s">
        <v>66</v>
      </c>
      <c r="R2360" t="s">
        <v>59</v>
      </c>
      <c r="S2360" t="s">
        <v>68</v>
      </c>
      <c r="T2360" t="s">
        <v>121</v>
      </c>
      <c r="U2360" t="s">
        <v>49</v>
      </c>
      <c r="V2360" t="s">
        <v>49</v>
      </c>
      <c r="W2360" t="s">
        <v>43</v>
      </c>
      <c r="X2360">
        <f>YEAR(Table1[[#This Row],[BookingDate]])</f>
        <v>2025</v>
      </c>
      <c r="Y2360" t="str">
        <f>TEXT(Table1[[#This Row],[BookingDate]],"mmm")</f>
        <v>Jul</v>
      </c>
      <c r="Z2360" t="str">
        <f>TEXT(Table1[[#This Row],[BookingDate]],"mmm-yyy")</f>
        <v>Jul-2025</v>
      </c>
      <c r="AA2360" t="str">
        <f>IF(Table1[[#This Row],[ResolutionHours]]="","Pending",IF(Table1[[#This Row],[ResolutionHours]]&lt;=4,"0-4 Hours",IF(Table1[[#This Row],[ResolutionHours]]&lt;=8,"5-8 Hours",IF(Table1[[#This Row],[ResolutionHours]]&lt;=24,"9-24 Hours",IF(Table1[[#This Row],[ResolutionHours]]&lt;=48,"25-48 Hours","48+ Hours")))))</f>
        <v>9-24 Hours</v>
      </c>
      <c r="AB2360">
        <f>IF(Table1[[#This Row],[ResolutionHours]]="","",Table1[[#This Row],[ResolutionHours]]-Table1[[#This Row],[SLATargetHours]])</f>
        <v>-12.96</v>
      </c>
    </row>
    <row r="2361" spans="1:28" x14ac:dyDescent="0.25">
      <c r="A2361" t="s">
        <v>3131</v>
      </c>
      <c r="B2361" t="s">
        <v>2126</v>
      </c>
      <c r="C2361" s="1">
        <v>45861.5856712963</v>
      </c>
      <c r="D2361" t="s">
        <v>87</v>
      </c>
      <c r="E2361" t="s">
        <v>2153</v>
      </c>
      <c r="F2361" t="s">
        <v>95</v>
      </c>
      <c r="G2361" t="s">
        <v>2128</v>
      </c>
      <c r="H2361" t="s">
        <v>54</v>
      </c>
      <c r="I2361" t="s">
        <v>64</v>
      </c>
      <c r="J2361" t="s">
        <v>74</v>
      </c>
      <c r="K2361">
        <v>72</v>
      </c>
      <c r="L2361">
        <v>13.29</v>
      </c>
      <c r="N2361" s="1"/>
      <c r="O2361" t="s">
        <v>57</v>
      </c>
      <c r="P2361">
        <v>3849.94</v>
      </c>
      <c r="Q2361" t="s">
        <v>58</v>
      </c>
      <c r="R2361" t="s">
        <v>45</v>
      </c>
      <c r="S2361" t="s">
        <v>60</v>
      </c>
      <c r="T2361" t="s">
        <v>75</v>
      </c>
      <c r="U2361" t="s">
        <v>49</v>
      </c>
      <c r="V2361" t="s">
        <v>49</v>
      </c>
      <c r="W2361" t="s">
        <v>57</v>
      </c>
      <c r="X2361">
        <f>YEAR(Table1[[#This Row],[BookingDate]])</f>
        <v>2025</v>
      </c>
      <c r="Y2361" t="str">
        <f>TEXT(Table1[[#This Row],[BookingDate]],"mmm")</f>
        <v>Jul</v>
      </c>
      <c r="Z2361" t="str">
        <f>TEXT(Table1[[#This Row],[BookingDate]],"mmm-yyy")</f>
        <v>Jul-2025</v>
      </c>
      <c r="AA2361" t="str">
        <f>IF(Table1[[#This Row],[ResolutionHours]]="","Pending",IF(Table1[[#This Row],[ResolutionHours]]&lt;=4,"0-4 Hours",IF(Table1[[#This Row],[ResolutionHours]]&lt;=8,"5-8 Hours",IF(Table1[[#This Row],[ResolutionHours]]&lt;=24,"9-24 Hours",IF(Table1[[#This Row],[ResolutionHours]]&lt;=48,"25-48 Hours","48+ Hours")))))</f>
        <v>Pending</v>
      </c>
      <c r="AB2361" t="str">
        <f>IF(Table1[[#This Row],[ResolutionHours]]="","",Table1[[#This Row],[ResolutionHours]]-Table1[[#This Row],[SLATargetHours]])</f>
        <v/>
      </c>
    </row>
    <row r="2362" spans="1:28" x14ac:dyDescent="0.25">
      <c r="A2362" t="s">
        <v>712</v>
      </c>
      <c r="B2362" t="s">
        <v>35</v>
      </c>
      <c r="C2362" s="1">
        <v>45861.798067129632</v>
      </c>
      <c r="D2362" t="s">
        <v>108</v>
      </c>
      <c r="E2362" t="s">
        <v>123</v>
      </c>
      <c r="F2362" t="s">
        <v>38</v>
      </c>
      <c r="G2362" t="s">
        <v>39</v>
      </c>
      <c r="H2362" t="s">
        <v>109</v>
      </c>
      <c r="I2362" t="s">
        <v>55</v>
      </c>
      <c r="J2362" t="s">
        <v>132</v>
      </c>
      <c r="K2362">
        <v>4</v>
      </c>
      <c r="L2362">
        <v>0.25</v>
      </c>
      <c r="M2362">
        <v>1.77</v>
      </c>
      <c r="N2362" s="1">
        <v>45861.871714490742</v>
      </c>
      <c r="O2362" t="s">
        <v>43</v>
      </c>
      <c r="P2362">
        <v>1.77</v>
      </c>
      <c r="Q2362" t="s">
        <v>111</v>
      </c>
      <c r="R2362" t="s">
        <v>92</v>
      </c>
      <c r="S2362" t="s">
        <v>46</v>
      </c>
      <c r="T2362" t="s">
        <v>97</v>
      </c>
      <c r="U2362" t="s">
        <v>49</v>
      </c>
      <c r="V2362" t="s">
        <v>49</v>
      </c>
      <c r="W2362" t="s">
        <v>43</v>
      </c>
      <c r="X2362">
        <f>YEAR(Table1[[#This Row],[BookingDate]])</f>
        <v>2025</v>
      </c>
      <c r="Y2362" t="str">
        <f>TEXT(Table1[[#This Row],[BookingDate]],"mmm")</f>
        <v>Jul</v>
      </c>
      <c r="Z2362" t="str">
        <f>TEXT(Table1[[#This Row],[BookingDate]],"mmm-yyy")</f>
        <v>Jul-2025</v>
      </c>
      <c r="AA2362" t="str">
        <f>IF(Table1[[#This Row],[ResolutionHours]]="","Pending",IF(Table1[[#This Row],[ResolutionHours]]&lt;=4,"0-4 Hours",IF(Table1[[#This Row],[ResolutionHours]]&lt;=8,"5-8 Hours",IF(Table1[[#This Row],[ResolutionHours]]&lt;=24,"9-24 Hours",IF(Table1[[#This Row],[ResolutionHours]]&lt;=48,"25-48 Hours","48+ Hours")))))</f>
        <v>0-4 Hours</v>
      </c>
      <c r="AB2362">
        <f>IF(Table1[[#This Row],[ResolutionHours]]="","",Table1[[#This Row],[ResolutionHours]]-Table1[[#This Row],[SLATargetHours]])</f>
        <v>-2.23</v>
      </c>
    </row>
    <row r="2363" spans="1:28" x14ac:dyDescent="0.25">
      <c r="A2363" t="s">
        <v>1297</v>
      </c>
      <c r="B2363" t="s">
        <v>1116</v>
      </c>
      <c r="C2363" s="1">
        <v>45861.909490740742</v>
      </c>
      <c r="D2363" t="s">
        <v>51</v>
      </c>
      <c r="E2363" t="s">
        <v>1134</v>
      </c>
      <c r="F2363" t="s">
        <v>53</v>
      </c>
      <c r="G2363" t="s">
        <v>1118</v>
      </c>
      <c r="H2363" t="s">
        <v>40</v>
      </c>
      <c r="I2363" t="s">
        <v>55</v>
      </c>
      <c r="J2363" t="s">
        <v>165</v>
      </c>
      <c r="K2363">
        <v>24</v>
      </c>
      <c r="L2363">
        <v>1.69</v>
      </c>
      <c r="M2363">
        <v>13.92</v>
      </c>
      <c r="N2363" s="1">
        <v>45862.489304733797</v>
      </c>
      <c r="O2363" t="s">
        <v>43</v>
      </c>
      <c r="P2363">
        <v>13.92</v>
      </c>
      <c r="Q2363" t="s">
        <v>58</v>
      </c>
      <c r="R2363" t="s">
        <v>92</v>
      </c>
      <c r="S2363" t="s">
        <v>96</v>
      </c>
      <c r="T2363" t="s">
        <v>69</v>
      </c>
      <c r="U2363" t="s">
        <v>49</v>
      </c>
      <c r="V2363" t="s">
        <v>49</v>
      </c>
      <c r="W2363" t="s">
        <v>43</v>
      </c>
      <c r="X2363">
        <f>YEAR(Table1[[#This Row],[BookingDate]])</f>
        <v>2025</v>
      </c>
      <c r="Y2363" t="str">
        <f>TEXT(Table1[[#This Row],[BookingDate]],"mmm")</f>
        <v>Jul</v>
      </c>
      <c r="Z2363" t="str">
        <f>TEXT(Table1[[#This Row],[BookingDate]],"mmm-yyy")</f>
        <v>Jul-2025</v>
      </c>
      <c r="AA2363" t="str">
        <f>IF(Table1[[#This Row],[ResolutionHours]]="","Pending",IF(Table1[[#This Row],[ResolutionHours]]&lt;=4,"0-4 Hours",IF(Table1[[#This Row],[ResolutionHours]]&lt;=8,"5-8 Hours",IF(Table1[[#This Row],[ResolutionHours]]&lt;=24,"9-24 Hours",IF(Table1[[#This Row],[ResolutionHours]]&lt;=48,"25-48 Hours","48+ Hours")))))</f>
        <v>9-24 Hours</v>
      </c>
      <c r="AB2363">
        <f>IF(Table1[[#This Row],[ResolutionHours]]="","",Table1[[#This Row],[ResolutionHours]]-Table1[[#This Row],[SLATargetHours]])</f>
        <v>-10.08</v>
      </c>
    </row>
    <row r="2364" spans="1:28" x14ac:dyDescent="0.25">
      <c r="A2364" t="s">
        <v>1630</v>
      </c>
      <c r="B2364" t="s">
        <v>1116</v>
      </c>
      <c r="C2364" s="1">
        <v>45861.935717592591</v>
      </c>
      <c r="D2364" t="s">
        <v>51</v>
      </c>
      <c r="E2364" t="s">
        <v>1129</v>
      </c>
      <c r="F2364" t="s">
        <v>126</v>
      </c>
      <c r="G2364" t="s">
        <v>1118</v>
      </c>
      <c r="H2364" t="s">
        <v>54</v>
      </c>
      <c r="I2364" t="s">
        <v>64</v>
      </c>
      <c r="J2364" t="s">
        <v>134</v>
      </c>
      <c r="K2364">
        <v>24</v>
      </c>
      <c r="L2364">
        <v>2.04</v>
      </c>
      <c r="N2364" s="1"/>
      <c r="O2364" t="s">
        <v>57</v>
      </c>
      <c r="P2364">
        <v>3841.54</v>
      </c>
      <c r="Q2364" t="s">
        <v>44</v>
      </c>
      <c r="R2364" t="s">
        <v>92</v>
      </c>
      <c r="S2364" t="s">
        <v>68</v>
      </c>
      <c r="T2364" t="s">
        <v>100</v>
      </c>
      <c r="U2364" t="s">
        <v>49</v>
      </c>
      <c r="V2364" t="s">
        <v>49</v>
      </c>
      <c r="W2364" t="s">
        <v>57</v>
      </c>
      <c r="X2364">
        <f>YEAR(Table1[[#This Row],[BookingDate]])</f>
        <v>2025</v>
      </c>
      <c r="Y2364" t="str">
        <f>TEXT(Table1[[#This Row],[BookingDate]],"mmm")</f>
        <v>Jul</v>
      </c>
      <c r="Z2364" t="str">
        <f>TEXT(Table1[[#This Row],[BookingDate]],"mmm-yyy")</f>
        <v>Jul-2025</v>
      </c>
      <c r="AA2364" t="str">
        <f>IF(Table1[[#This Row],[ResolutionHours]]="","Pending",IF(Table1[[#This Row],[ResolutionHours]]&lt;=4,"0-4 Hours",IF(Table1[[#This Row],[ResolutionHours]]&lt;=8,"5-8 Hours",IF(Table1[[#This Row],[ResolutionHours]]&lt;=24,"9-24 Hours",IF(Table1[[#This Row],[ResolutionHours]]&lt;=48,"25-48 Hours","48+ Hours")))))</f>
        <v>Pending</v>
      </c>
      <c r="AB2364" t="str">
        <f>IF(Table1[[#This Row],[ResolutionHours]]="","",Table1[[#This Row],[ResolutionHours]]-Table1[[#This Row],[SLATargetHours]])</f>
        <v/>
      </c>
    </row>
    <row r="2365" spans="1:28" x14ac:dyDescent="0.25">
      <c r="A2365" t="s">
        <v>1309</v>
      </c>
      <c r="B2365" t="s">
        <v>1116</v>
      </c>
      <c r="C2365" s="1">
        <v>45862.111261574071</v>
      </c>
      <c r="D2365" t="s">
        <v>104</v>
      </c>
      <c r="E2365" t="s">
        <v>1140</v>
      </c>
      <c r="F2365" t="s">
        <v>130</v>
      </c>
      <c r="G2365" t="s">
        <v>1118</v>
      </c>
      <c r="H2365" t="s">
        <v>40</v>
      </c>
      <c r="I2365" t="s">
        <v>64</v>
      </c>
      <c r="J2365" t="s">
        <v>165</v>
      </c>
      <c r="K2365">
        <v>8</v>
      </c>
      <c r="L2365">
        <v>1.19</v>
      </c>
      <c r="M2365">
        <v>18.46</v>
      </c>
      <c r="N2365" s="1">
        <v>45862.88053440972</v>
      </c>
      <c r="O2365" t="s">
        <v>128</v>
      </c>
      <c r="P2365">
        <v>18.46</v>
      </c>
      <c r="Q2365" t="s">
        <v>58</v>
      </c>
      <c r="R2365" t="s">
        <v>45</v>
      </c>
      <c r="S2365" t="s">
        <v>79</v>
      </c>
      <c r="T2365" t="s">
        <v>121</v>
      </c>
      <c r="U2365" t="s">
        <v>49</v>
      </c>
      <c r="V2365" t="s">
        <v>48</v>
      </c>
      <c r="W2365" t="s">
        <v>128</v>
      </c>
      <c r="X2365">
        <f>YEAR(Table1[[#This Row],[BookingDate]])</f>
        <v>2025</v>
      </c>
      <c r="Y2365" t="str">
        <f>TEXT(Table1[[#This Row],[BookingDate]],"mmm")</f>
        <v>Jul</v>
      </c>
      <c r="Z2365" t="str">
        <f>TEXT(Table1[[#This Row],[BookingDate]],"mmm-yyy")</f>
        <v>Jul-2025</v>
      </c>
      <c r="AA2365" t="str">
        <f>IF(Table1[[#This Row],[ResolutionHours]]="","Pending",IF(Table1[[#This Row],[ResolutionHours]]&lt;=4,"0-4 Hours",IF(Table1[[#This Row],[ResolutionHours]]&lt;=8,"5-8 Hours",IF(Table1[[#This Row],[ResolutionHours]]&lt;=24,"9-24 Hours",IF(Table1[[#This Row],[ResolutionHours]]&lt;=48,"25-48 Hours","48+ Hours")))))</f>
        <v>9-24 Hours</v>
      </c>
      <c r="AB2365">
        <f>IF(Table1[[#This Row],[ResolutionHours]]="","",Table1[[#This Row],[ResolutionHours]]-Table1[[#This Row],[SLATargetHours]])</f>
        <v>10.46</v>
      </c>
    </row>
    <row r="2366" spans="1:28" x14ac:dyDescent="0.25">
      <c r="A2366" t="s">
        <v>2029</v>
      </c>
      <c r="B2366" t="s">
        <v>1116</v>
      </c>
      <c r="C2366" s="1">
        <v>45862.28533564815</v>
      </c>
      <c r="D2366" t="s">
        <v>36</v>
      </c>
      <c r="E2366" t="s">
        <v>1129</v>
      </c>
      <c r="F2366" t="s">
        <v>90</v>
      </c>
      <c r="G2366" t="s">
        <v>1118</v>
      </c>
      <c r="H2366" t="s">
        <v>109</v>
      </c>
      <c r="I2366" t="s">
        <v>55</v>
      </c>
      <c r="J2366" t="s">
        <v>160</v>
      </c>
      <c r="K2366">
        <v>48</v>
      </c>
      <c r="L2366">
        <v>1.39</v>
      </c>
      <c r="M2366">
        <v>41.05</v>
      </c>
      <c r="N2366" s="1">
        <v>45863.995852268519</v>
      </c>
      <c r="O2366" t="s">
        <v>43</v>
      </c>
      <c r="P2366">
        <v>41.05</v>
      </c>
      <c r="Q2366" t="s">
        <v>44</v>
      </c>
      <c r="R2366" t="s">
        <v>45</v>
      </c>
      <c r="S2366" t="s">
        <v>96</v>
      </c>
      <c r="T2366" t="s">
        <v>69</v>
      </c>
      <c r="U2366" t="s">
        <v>49</v>
      </c>
      <c r="V2366" t="s">
        <v>49</v>
      </c>
      <c r="W2366" t="s">
        <v>43</v>
      </c>
      <c r="X2366">
        <f>YEAR(Table1[[#This Row],[BookingDate]])</f>
        <v>2025</v>
      </c>
      <c r="Y2366" t="str">
        <f>TEXT(Table1[[#This Row],[BookingDate]],"mmm")</f>
        <v>Jul</v>
      </c>
      <c r="Z2366" t="str">
        <f>TEXT(Table1[[#This Row],[BookingDate]],"mmm-yyy")</f>
        <v>Jul-2025</v>
      </c>
      <c r="AA2366" t="str">
        <f>IF(Table1[[#This Row],[ResolutionHours]]="","Pending",IF(Table1[[#This Row],[ResolutionHours]]&lt;=4,"0-4 Hours",IF(Table1[[#This Row],[ResolutionHours]]&lt;=8,"5-8 Hours",IF(Table1[[#This Row],[ResolutionHours]]&lt;=24,"9-24 Hours",IF(Table1[[#This Row],[ResolutionHours]]&lt;=48,"25-48 Hours","48+ Hours")))))</f>
        <v>25-48 Hours</v>
      </c>
      <c r="AB2366">
        <f>IF(Table1[[#This Row],[ResolutionHours]]="","",Table1[[#This Row],[ResolutionHours]]-Table1[[#This Row],[SLATargetHours]])</f>
        <v>-6.9500000000000028</v>
      </c>
    </row>
    <row r="2367" spans="1:28" x14ac:dyDescent="0.25">
      <c r="A2367" t="s">
        <v>880</v>
      </c>
      <c r="B2367" t="s">
        <v>35</v>
      </c>
      <c r="C2367" s="1">
        <v>45862.400381944448</v>
      </c>
      <c r="D2367" t="s">
        <v>36</v>
      </c>
      <c r="E2367" t="s">
        <v>81</v>
      </c>
      <c r="F2367" t="s">
        <v>95</v>
      </c>
      <c r="G2367" t="s">
        <v>39</v>
      </c>
      <c r="H2367" t="s">
        <v>136</v>
      </c>
      <c r="I2367" t="s">
        <v>64</v>
      </c>
      <c r="J2367" t="s">
        <v>56</v>
      </c>
      <c r="K2367">
        <v>48</v>
      </c>
      <c r="L2367">
        <v>3.62</v>
      </c>
      <c r="N2367" s="1"/>
      <c r="O2367" t="s">
        <v>57</v>
      </c>
      <c r="P2367">
        <v>3830.39</v>
      </c>
      <c r="Q2367" t="s">
        <v>44</v>
      </c>
      <c r="R2367" t="s">
        <v>45</v>
      </c>
      <c r="S2367" t="s">
        <v>96</v>
      </c>
      <c r="T2367" t="s">
        <v>115</v>
      </c>
      <c r="U2367" t="s">
        <v>49</v>
      </c>
      <c r="V2367" t="s">
        <v>49</v>
      </c>
      <c r="W2367" t="s">
        <v>57</v>
      </c>
      <c r="X2367">
        <f>YEAR(Table1[[#This Row],[BookingDate]])</f>
        <v>2025</v>
      </c>
      <c r="Y2367" t="str">
        <f>TEXT(Table1[[#This Row],[BookingDate]],"mmm")</f>
        <v>Jul</v>
      </c>
      <c r="Z2367" t="str">
        <f>TEXT(Table1[[#This Row],[BookingDate]],"mmm-yyy")</f>
        <v>Jul-2025</v>
      </c>
      <c r="AA2367" t="str">
        <f>IF(Table1[[#This Row],[ResolutionHours]]="","Pending",IF(Table1[[#This Row],[ResolutionHours]]&lt;=4,"0-4 Hours",IF(Table1[[#This Row],[ResolutionHours]]&lt;=8,"5-8 Hours",IF(Table1[[#This Row],[ResolutionHours]]&lt;=24,"9-24 Hours",IF(Table1[[#This Row],[ResolutionHours]]&lt;=48,"25-48 Hours","48+ Hours")))))</f>
        <v>Pending</v>
      </c>
      <c r="AB2367" t="str">
        <f>IF(Table1[[#This Row],[ResolutionHours]]="","",Table1[[#This Row],[ResolutionHours]]-Table1[[#This Row],[SLATargetHours]])</f>
        <v/>
      </c>
    </row>
    <row r="2368" spans="1:28" x14ac:dyDescent="0.25">
      <c r="A2368" t="s">
        <v>221</v>
      </c>
      <c r="B2368" t="s">
        <v>35</v>
      </c>
      <c r="C2368" s="1">
        <v>45862.446296296293</v>
      </c>
      <c r="D2368" t="s">
        <v>36</v>
      </c>
      <c r="E2368" t="s">
        <v>123</v>
      </c>
      <c r="F2368" t="s">
        <v>95</v>
      </c>
      <c r="G2368" t="s">
        <v>39</v>
      </c>
      <c r="H2368" t="s">
        <v>54</v>
      </c>
      <c r="I2368" t="s">
        <v>73</v>
      </c>
      <c r="J2368" t="s">
        <v>91</v>
      </c>
      <c r="K2368">
        <v>48</v>
      </c>
      <c r="L2368">
        <v>8.7899999999999991</v>
      </c>
      <c r="N2368" s="1"/>
      <c r="O2368" t="s">
        <v>57</v>
      </c>
      <c r="P2368">
        <v>3829.29</v>
      </c>
      <c r="Q2368" t="s">
        <v>58</v>
      </c>
      <c r="R2368" t="s">
        <v>114</v>
      </c>
      <c r="S2368" t="s">
        <v>68</v>
      </c>
      <c r="T2368" t="s">
        <v>47</v>
      </c>
      <c r="U2368" t="s">
        <v>49</v>
      </c>
      <c r="V2368" t="s">
        <v>49</v>
      </c>
      <c r="W2368" t="s">
        <v>57</v>
      </c>
      <c r="X2368">
        <f>YEAR(Table1[[#This Row],[BookingDate]])</f>
        <v>2025</v>
      </c>
      <c r="Y2368" t="str">
        <f>TEXT(Table1[[#This Row],[BookingDate]],"mmm")</f>
        <v>Jul</v>
      </c>
      <c r="Z2368" t="str">
        <f>TEXT(Table1[[#This Row],[BookingDate]],"mmm-yyy")</f>
        <v>Jul-2025</v>
      </c>
      <c r="AA2368" t="str">
        <f>IF(Table1[[#This Row],[ResolutionHours]]="","Pending",IF(Table1[[#This Row],[ResolutionHours]]&lt;=4,"0-4 Hours",IF(Table1[[#This Row],[ResolutionHours]]&lt;=8,"5-8 Hours",IF(Table1[[#This Row],[ResolutionHours]]&lt;=24,"9-24 Hours",IF(Table1[[#This Row],[ResolutionHours]]&lt;=48,"25-48 Hours","48+ Hours")))))</f>
        <v>Pending</v>
      </c>
      <c r="AB2368" t="str">
        <f>IF(Table1[[#This Row],[ResolutionHours]]="","",Table1[[#This Row],[ResolutionHours]]-Table1[[#This Row],[SLATargetHours]])</f>
        <v/>
      </c>
    </row>
    <row r="2369" spans="1:28" x14ac:dyDescent="0.25">
      <c r="A2369" t="s">
        <v>2275</v>
      </c>
      <c r="B2369" t="s">
        <v>2126</v>
      </c>
      <c r="C2369" s="1">
        <v>45862.580613425933</v>
      </c>
      <c r="D2369" t="s">
        <v>51</v>
      </c>
      <c r="E2369" t="s">
        <v>2142</v>
      </c>
      <c r="F2369" t="s">
        <v>130</v>
      </c>
      <c r="G2369" t="s">
        <v>2128</v>
      </c>
      <c r="H2369" t="s">
        <v>40</v>
      </c>
      <c r="I2369" t="s">
        <v>64</v>
      </c>
      <c r="J2369" t="s">
        <v>160</v>
      </c>
      <c r="K2369">
        <v>24</v>
      </c>
      <c r="L2369">
        <v>0.69</v>
      </c>
      <c r="M2369">
        <v>18.25</v>
      </c>
      <c r="N2369" s="1">
        <v>45863.341190104169</v>
      </c>
      <c r="O2369" t="s">
        <v>43</v>
      </c>
      <c r="P2369">
        <v>18.25</v>
      </c>
      <c r="Q2369" t="s">
        <v>58</v>
      </c>
      <c r="R2369" t="s">
        <v>114</v>
      </c>
      <c r="S2369" t="s">
        <v>60</v>
      </c>
      <c r="T2369" t="s">
        <v>85</v>
      </c>
      <c r="U2369" t="s">
        <v>49</v>
      </c>
      <c r="V2369" t="s">
        <v>49</v>
      </c>
      <c r="W2369" t="s">
        <v>43</v>
      </c>
      <c r="X2369">
        <f>YEAR(Table1[[#This Row],[BookingDate]])</f>
        <v>2025</v>
      </c>
      <c r="Y2369" t="str">
        <f>TEXT(Table1[[#This Row],[BookingDate]],"mmm")</f>
        <v>Jul</v>
      </c>
      <c r="Z2369" t="str">
        <f>TEXT(Table1[[#This Row],[BookingDate]],"mmm-yyy")</f>
        <v>Jul-2025</v>
      </c>
      <c r="AA2369" t="str">
        <f>IF(Table1[[#This Row],[ResolutionHours]]="","Pending",IF(Table1[[#This Row],[ResolutionHours]]&lt;=4,"0-4 Hours",IF(Table1[[#This Row],[ResolutionHours]]&lt;=8,"5-8 Hours",IF(Table1[[#This Row],[ResolutionHours]]&lt;=24,"9-24 Hours",IF(Table1[[#This Row],[ResolutionHours]]&lt;=48,"25-48 Hours","48+ Hours")))))</f>
        <v>9-24 Hours</v>
      </c>
      <c r="AB2369">
        <f>IF(Table1[[#This Row],[ResolutionHours]]="","",Table1[[#This Row],[ResolutionHours]]-Table1[[#This Row],[SLATargetHours]])</f>
        <v>-5.75</v>
      </c>
    </row>
    <row r="2370" spans="1:28" x14ac:dyDescent="0.25">
      <c r="A2370" t="s">
        <v>1524</v>
      </c>
      <c r="B2370" t="s">
        <v>1116</v>
      </c>
      <c r="C2370" s="1">
        <v>45862.647349537037</v>
      </c>
      <c r="D2370" t="s">
        <v>51</v>
      </c>
      <c r="E2370" t="s">
        <v>1140</v>
      </c>
      <c r="F2370" t="s">
        <v>90</v>
      </c>
      <c r="G2370" t="s">
        <v>1118</v>
      </c>
      <c r="H2370" t="s">
        <v>40</v>
      </c>
      <c r="I2370" t="s">
        <v>55</v>
      </c>
      <c r="J2370" t="s">
        <v>134</v>
      </c>
      <c r="K2370">
        <v>24</v>
      </c>
      <c r="L2370">
        <v>2.52</v>
      </c>
      <c r="M2370">
        <v>17.54</v>
      </c>
      <c r="N2370" s="1">
        <v>45863.378351516207</v>
      </c>
      <c r="O2370" t="s">
        <v>43</v>
      </c>
      <c r="P2370">
        <v>17.54</v>
      </c>
      <c r="Q2370" t="s">
        <v>44</v>
      </c>
      <c r="R2370" t="s">
        <v>67</v>
      </c>
      <c r="S2370" t="s">
        <v>68</v>
      </c>
      <c r="T2370" t="s">
        <v>69</v>
      </c>
      <c r="U2370" t="s">
        <v>49</v>
      </c>
      <c r="V2370" t="s">
        <v>49</v>
      </c>
      <c r="W2370" t="s">
        <v>43</v>
      </c>
      <c r="X2370">
        <f>YEAR(Table1[[#This Row],[BookingDate]])</f>
        <v>2025</v>
      </c>
      <c r="Y2370" t="str">
        <f>TEXT(Table1[[#This Row],[BookingDate]],"mmm")</f>
        <v>Jul</v>
      </c>
      <c r="Z2370" t="str">
        <f>TEXT(Table1[[#This Row],[BookingDate]],"mmm-yyy")</f>
        <v>Jul-2025</v>
      </c>
      <c r="AA2370" t="str">
        <f>IF(Table1[[#This Row],[ResolutionHours]]="","Pending",IF(Table1[[#This Row],[ResolutionHours]]&lt;=4,"0-4 Hours",IF(Table1[[#This Row],[ResolutionHours]]&lt;=8,"5-8 Hours",IF(Table1[[#This Row],[ResolutionHours]]&lt;=24,"9-24 Hours",IF(Table1[[#This Row],[ResolutionHours]]&lt;=48,"25-48 Hours","48+ Hours")))))</f>
        <v>9-24 Hours</v>
      </c>
      <c r="AB2370">
        <f>IF(Table1[[#This Row],[ResolutionHours]]="","",Table1[[#This Row],[ResolutionHours]]-Table1[[#This Row],[SLATargetHours]])</f>
        <v>-6.4600000000000009</v>
      </c>
    </row>
    <row r="2371" spans="1:28" x14ac:dyDescent="0.25">
      <c r="A2371" t="s">
        <v>226</v>
      </c>
      <c r="B2371" t="s">
        <v>35</v>
      </c>
      <c r="C2371" s="1">
        <v>45862.712905092587</v>
      </c>
      <c r="D2371" t="s">
        <v>36</v>
      </c>
      <c r="E2371" t="s">
        <v>37</v>
      </c>
      <c r="F2371" t="s">
        <v>126</v>
      </c>
      <c r="G2371" t="s">
        <v>39</v>
      </c>
      <c r="H2371" t="s">
        <v>63</v>
      </c>
      <c r="I2371" t="s">
        <v>41</v>
      </c>
      <c r="J2371" t="s">
        <v>91</v>
      </c>
      <c r="K2371">
        <v>48</v>
      </c>
      <c r="L2371">
        <v>2.3199999999999998</v>
      </c>
      <c r="N2371" s="1"/>
      <c r="O2371" t="s">
        <v>57</v>
      </c>
      <c r="P2371">
        <v>3822.89</v>
      </c>
      <c r="Q2371" t="s">
        <v>66</v>
      </c>
      <c r="R2371" t="s">
        <v>114</v>
      </c>
      <c r="S2371" t="s">
        <v>79</v>
      </c>
      <c r="T2371" t="s">
        <v>100</v>
      </c>
      <c r="U2371" t="s">
        <v>49</v>
      </c>
      <c r="V2371" t="s">
        <v>49</v>
      </c>
      <c r="W2371" t="s">
        <v>57</v>
      </c>
      <c r="X2371">
        <f>YEAR(Table1[[#This Row],[BookingDate]])</f>
        <v>2025</v>
      </c>
      <c r="Y2371" t="str">
        <f>TEXT(Table1[[#This Row],[BookingDate]],"mmm")</f>
        <v>Jul</v>
      </c>
      <c r="Z2371" t="str">
        <f>TEXT(Table1[[#This Row],[BookingDate]],"mmm-yyy")</f>
        <v>Jul-2025</v>
      </c>
      <c r="AA2371" t="str">
        <f>IF(Table1[[#This Row],[ResolutionHours]]="","Pending",IF(Table1[[#This Row],[ResolutionHours]]&lt;=4,"0-4 Hours",IF(Table1[[#This Row],[ResolutionHours]]&lt;=8,"5-8 Hours",IF(Table1[[#This Row],[ResolutionHours]]&lt;=24,"9-24 Hours",IF(Table1[[#This Row],[ResolutionHours]]&lt;=48,"25-48 Hours","48+ Hours")))))</f>
        <v>Pending</v>
      </c>
      <c r="AB2371" t="str">
        <f>IF(Table1[[#This Row],[ResolutionHours]]="","",Table1[[#This Row],[ResolutionHours]]-Table1[[#This Row],[SLATargetHours]])</f>
        <v/>
      </c>
    </row>
    <row r="2372" spans="1:28" x14ac:dyDescent="0.25">
      <c r="A2372" t="s">
        <v>2594</v>
      </c>
      <c r="B2372" t="s">
        <v>2126</v>
      </c>
      <c r="C2372" s="1">
        <v>45862.769953703697</v>
      </c>
      <c r="D2372" t="s">
        <v>36</v>
      </c>
      <c r="E2372" t="s">
        <v>2134</v>
      </c>
      <c r="F2372" t="s">
        <v>72</v>
      </c>
      <c r="G2372" t="s">
        <v>2128</v>
      </c>
      <c r="H2372" t="s">
        <v>40</v>
      </c>
      <c r="I2372" t="s">
        <v>41</v>
      </c>
      <c r="J2372" t="s">
        <v>120</v>
      </c>
      <c r="K2372">
        <v>48</v>
      </c>
      <c r="L2372">
        <v>4.04</v>
      </c>
      <c r="M2372">
        <v>15.52</v>
      </c>
      <c r="N2372" s="1">
        <v>45863.416815219913</v>
      </c>
      <c r="O2372" t="s">
        <v>43</v>
      </c>
      <c r="P2372">
        <v>15.52</v>
      </c>
      <c r="Q2372" t="s">
        <v>44</v>
      </c>
      <c r="R2372" t="s">
        <v>59</v>
      </c>
      <c r="S2372" t="s">
        <v>79</v>
      </c>
      <c r="T2372" t="s">
        <v>69</v>
      </c>
      <c r="U2372" t="s">
        <v>49</v>
      </c>
      <c r="V2372" t="s">
        <v>49</v>
      </c>
      <c r="W2372" t="s">
        <v>43</v>
      </c>
      <c r="X2372">
        <f>YEAR(Table1[[#This Row],[BookingDate]])</f>
        <v>2025</v>
      </c>
      <c r="Y2372" t="str">
        <f>TEXT(Table1[[#This Row],[BookingDate]],"mmm")</f>
        <v>Jul</v>
      </c>
      <c r="Z2372" t="str">
        <f>TEXT(Table1[[#This Row],[BookingDate]],"mmm-yyy")</f>
        <v>Jul-2025</v>
      </c>
      <c r="AA2372" t="str">
        <f>IF(Table1[[#This Row],[ResolutionHours]]="","Pending",IF(Table1[[#This Row],[ResolutionHours]]&lt;=4,"0-4 Hours",IF(Table1[[#This Row],[ResolutionHours]]&lt;=8,"5-8 Hours",IF(Table1[[#This Row],[ResolutionHours]]&lt;=24,"9-24 Hours",IF(Table1[[#This Row],[ResolutionHours]]&lt;=48,"25-48 Hours","48+ Hours")))))</f>
        <v>9-24 Hours</v>
      </c>
      <c r="AB2372">
        <f>IF(Table1[[#This Row],[ResolutionHours]]="","",Table1[[#This Row],[ResolutionHours]]-Table1[[#This Row],[SLATargetHours]])</f>
        <v>-32.480000000000004</v>
      </c>
    </row>
    <row r="2373" spans="1:28" x14ac:dyDescent="0.25">
      <c r="A2373" t="s">
        <v>2183</v>
      </c>
      <c r="B2373" t="s">
        <v>2126</v>
      </c>
      <c r="C2373" s="1">
        <v>45863.044293981482</v>
      </c>
      <c r="D2373" t="s">
        <v>108</v>
      </c>
      <c r="E2373" t="s">
        <v>2134</v>
      </c>
      <c r="F2373" t="s">
        <v>72</v>
      </c>
      <c r="G2373" t="s">
        <v>2128</v>
      </c>
      <c r="H2373" t="s">
        <v>40</v>
      </c>
      <c r="I2373" t="s">
        <v>41</v>
      </c>
      <c r="J2373" t="s">
        <v>83</v>
      </c>
      <c r="K2373">
        <v>4</v>
      </c>
      <c r="L2373">
        <v>0.28999999999999998</v>
      </c>
      <c r="M2373">
        <v>2.99</v>
      </c>
      <c r="N2373" s="1">
        <v>45863.168747141201</v>
      </c>
      <c r="O2373" t="s">
        <v>43</v>
      </c>
      <c r="P2373">
        <v>2.99</v>
      </c>
      <c r="Q2373" t="s">
        <v>111</v>
      </c>
      <c r="R2373" t="s">
        <v>92</v>
      </c>
      <c r="S2373" t="s">
        <v>60</v>
      </c>
      <c r="T2373" t="s">
        <v>121</v>
      </c>
      <c r="U2373" t="s">
        <v>49</v>
      </c>
      <c r="V2373" t="s">
        <v>49</v>
      </c>
      <c r="W2373" t="s">
        <v>43</v>
      </c>
      <c r="X2373">
        <f>YEAR(Table1[[#This Row],[BookingDate]])</f>
        <v>2025</v>
      </c>
      <c r="Y2373" t="str">
        <f>TEXT(Table1[[#This Row],[BookingDate]],"mmm")</f>
        <v>Jul</v>
      </c>
      <c r="Z2373" t="str">
        <f>TEXT(Table1[[#This Row],[BookingDate]],"mmm-yyy")</f>
        <v>Jul-2025</v>
      </c>
      <c r="AA2373" t="str">
        <f>IF(Table1[[#This Row],[ResolutionHours]]="","Pending",IF(Table1[[#This Row],[ResolutionHours]]&lt;=4,"0-4 Hours",IF(Table1[[#This Row],[ResolutionHours]]&lt;=8,"5-8 Hours",IF(Table1[[#This Row],[ResolutionHours]]&lt;=24,"9-24 Hours",IF(Table1[[#This Row],[ResolutionHours]]&lt;=48,"25-48 Hours","48+ Hours")))))</f>
        <v>0-4 Hours</v>
      </c>
      <c r="AB2373">
        <f>IF(Table1[[#This Row],[ResolutionHours]]="","",Table1[[#This Row],[ResolutionHours]]-Table1[[#This Row],[SLATargetHours]])</f>
        <v>-1.0099999999999998</v>
      </c>
    </row>
    <row r="2374" spans="1:28" x14ac:dyDescent="0.25">
      <c r="A2374" t="s">
        <v>920</v>
      </c>
      <c r="B2374" t="s">
        <v>35</v>
      </c>
      <c r="C2374" s="1">
        <v>45863.125925925917</v>
      </c>
      <c r="D2374" t="s">
        <v>51</v>
      </c>
      <c r="E2374" t="s">
        <v>77</v>
      </c>
      <c r="F2374" t="s">
        <v>38</v>
      </c>
      <c r="G2374" t="s">
        <v>39</v>
      </c>
      <c r="H2374" t="s">
        <v>54</v>
      </c>
      <c r="I2374" t="s">
        <v>73</v>
      </c>
      <c r="J2374" t="s">
        <v>99</v>
      </c>
      <c r="K2374">
        <v>24</v>
      </c>
      <c r="L2374">
        <v>1.48</v>
      </c>
      <c r="N2374" s="1"/>
      <c r="O2374" t="s">
        <v>57</v>
      </c>
      <c r="P2374">
        <v>3812.98</v>
      </c>
      <c r="Q2374" t="s">
        <v>66</v>
      </c>
      <c r="R2374" t="s">
        <v>59</v>
      </c>
      <c r="S2374" t="s">
        <v>96</v>
      </c>
      <c r="T2374" t="s">
        <v>93</v>
      </c>
      <c r="U2374" t="s">
        <v>49</v>
      </c>
      <c r="V2374" t="s">
        <v>49</v>
      </c>
      <c r="W2374" t="s">
        <v>57</v>
      </c>
      <c r="X2374">
        <f>YEAR(Table1[[#This Row],[BookingDate]])</f>
        <v>2025</v>
      </c>
      <c r="Y2374" t="str">
        <f>TEXT(Table1[[#This Row],[BookingDate]],"mmm")</f>
        <v>Jul</v>
      </c>
      <c r="Z2374" t="str">
        <f>TEXT(Table1[[#This Row],[BookingDate]],"mmm-yyy")</f>
        <v>Jul-2025</v>
      </c>
      <c r="AA2374" t="str">
        <f>IF(Table1[[#This Row],[ResolutionHours]]="","Pending",IF(Table1[[#This Row],[ResolutionHours]]&lt;=4,"0-4 Hours",IF(Table1[[#This Row],[ResolutionHours]]&lt;=8,"5-8 Hours",IF(Table1[[#This Row],[ResolutionHours]]&lt;=24,"9-24 Hours",IF(Table1[[#This Row],[ResolutionHours]]&lt;=48,"25-48 Hours","48+ Hours")))))</f>
        <v>Pending</v>
      </c>
      <c r="AB2374" t="str">
        <f>IF(Table1[[#This Row],[ResolutionHours]]="","",Table1[[#This Row],[ResolutionHours]]-Table1[[#This Row],[SLATargetHours]])</f>
        <v/>
      </c>
    </row>
    <row r="2375" spans="1:28" x14ac:dyDescent="0.25">
      <c r="A2375" t="s">
        <v>1247</v>
      </c>
      <c r="B2375" t="s">
        <v>1116</v>
      </c>
      <c r="C2375" s="1">
        <v>45863.163865740738</v>
      </c>
      <c r="D2375" t="s">
        <v>51</v>
      </c>
      <c r="E2375" t="s">
        <v>1134</v>
      </c>
      <c r="F2375" t="s">
        <v>72</v>
      </c>
      <c r="G2375" t="s">
        <v>1118</v>
      </c>
      <c r="H2375" t="s">
        <v>54</v>
      </c>
      <c r="I2375" t="s">
        <v>46</v>
      </c>
      <c r="J2375" t="s">
        <v>132</v>
      </c>
      <c r="K2375">
        <v>24</v>
      </c>
      <c r="L2375">
        <v>0.34</v>
      </c>
      <c r="N2375" s="1"/>
      <c r="O2375" t="s">
        <v>57</v>
      </c>
      <c r="P2375">
        <v>3812.07</v>
      </c>
      <c r="Q2375" t="s">
        <v>44</v>
      </c>
      <c r="R2375" t="s">
        <v>67</v>
      </c>
      <c r="S2375" t="s">
        <v>96</v>
      </c>
      <c r="T2375" t="s">
        <v>100</v>
      </c>
      <c r="U2375" t="s">
        <v>49</v>
      </c>
      <c r="V2375" t="s">
        <v>49</v>
      </c>
      <c r="W2375" t="s">
        <v>57</v>
      </c>
      <c r="X2375">
        <f>YEAR(Table1[[#This Row],[BookingDate]])</f>
        <v>2025</v>
      </c>
      <c r="Y2375" t="str">
        <f>TEXT(Table1[[#This Row],[BookingDate]],"mmm")</f>
        <v>Jul</v>
      </c>
      <c r="Z2375" t="str">
        <f>TEXT(Table1[[#This Row],[BookingDate]],"mmm-yyy")</f>
        <v>Jul-2025</v>
      </c>
      <c r="AA2375" t="str">
        <f>IF(Table1[[#This Row],[ResolutionHours]]="","Pending",IF(Table1[[#This Row],[ResolutionHours]]&lt;=4,"0-4 Hours",IF(Table1[[#This Row],[ResolutionHours]]&lt;=8,"5-8 Hours",IF(Table1[[#This Row],[ResolutionHours]]&lt;=24,"9-24 Hours",IF(Table1[[#This Row],[ResolutionHours]]&lt;=48,"25-48 Hours","48+ Hours")))))</f>
        <v>Pending</v>
      </c>
      <c r="AB2375" t="str">
        <f>IF(Table1[[#This Row],[ResolutionHours]]="","",Table1[[#This Row],[ResolutionHours]]-Table1[[#This Row],[SLATargetHours]])</f>
        <v/>
      </c>
    </row>
    <row r="2376" spans="1:28" x14ac:dyDescent="0.25">
      <c r="A2376" t="s">
        <v>2434</v>
      </c>
      <c r="B2376" t="s">
        <v>2126</v>
      </c>
      <c r="C2376" s="1">
        <v>45863.166956018518</v>
      </c>
      <c r="D2376" t="s">
        <v>87</v>
      </c>
      <c r="E2376" t="s">
        <v>2130</v>
      </c>
      <c r="F2376" t="s">
        <v>90</v>
      </c>
      <c r="G2376" t="s">
        <v>2128</v>
      </c>
      <c r="H2376" t="s">
        <v>40</v>
      </c>
      <c r="I2376" t="s">
        <v>73</v>
      </c>
      <c r="J2376" t="s">
        <v>120</v>
      </c>
      <c r="K2376">
        <v>72</v>
      </c>
      <c r="L2376">
        <v>4.3</v>
      </c>
      <c r="M2376">
        <v>50.4</v>
      </c>
      <c r="N2376" s="1">
        <v>45865.266992662037</v>
      </c>
      <c r="O2376" t="s">
        <v>43</v>
      </c>
      <c r="P2376">
        <v>50.4</v>
      </c>
      <c r="Q2376" t="s">
        <v>66</v>
      </c>
      <c r="R2376" t="s">
        <v>92</v>
      </c>
      <c r="S2376" t="s">
        <v>68</v>
      </c>
      <c r="T2376" t="s">
        <v>97</v>
      </c>
      <c r="U2376" t="s">
        <v>49</v>
      </c>
      <c r="V2376" t="s">
        <v>48</v>
      </c>
      <c r="W2376" t="s">
        <v>43</v>
      </c>
      <c r="X2376">
        <f>YEAR(Table1[[#This Row],[BookingDate]])</f>
        <v>2025</v>
      </c>
      <c r="Y2376" t="str">
        <f>TEXT(Table1[[#This Row],[BookingDate]],"mmm")</f>
        <v>Jul</v>
      </c>
      <c r="Z2376" t="str">
        <f>TEXT(Table1[[#This Row],[BookingDate]],"mmm-yyy")</f>
        <v>Jul-2025</v>
      </c>
      <c r="AA2376" t="str">
        <f>IF(Table1[[#This Row],[ResolutionHours]]="","Pending",IF(Table1[[#This Row],[ResolutionHours]]&lt;=4,"0-4 Hours",IF(Table1[[#This Row],[ResolutionHours]]&lt;=8,"5-8 Hours",IF(Table1[[#This Row],[ResolutionHours]]&lt;=24,"9-24 Hours",IF(Table1[[#This Row],[ResolutionHours]]&lt;=48,"25-48 Hours","48+ Hours")))))</f>
        <v>48+ Hours</v>
      </c>
      <c r="AB2376">
        <f>IF(Table1[[#This Row],[ResolutionHours]]="","",Table1[[#This Row],[ResolutionHours]]-Table1[[#This Row],[SLATargetHours]])</f>
        <v>-21.6</v>
      </c>
    </row>
    <row r="2377" spans="1:28" x14ac:dyDescent="0.25">
      <c r="A2377" t="s">
        <v>133</v>
      </c>
      <c r="B2377" t="s">
        <v>35</v>
      </c>
      <c r="C2377" s="1">
        <v>45863.325798611113</v>
      </c>
      <c r="D2377" t="s">
        <v>36</v>
      </c>
      <c r="E2377" t="s">
        <v>52</v>
      </c>
      <c r="F2377" t="s">
        <v>126</v>
      </c>
      <c r="G2377" t="s">
        <v>39</v>
      </c>
      <c r="H2377" t="s">
        <v>54</v>
      </c>
      <c r="I2377" t="s">
        <v>64</v>
      </c>
      <c r="J2377" t="s">
        <v>134</v>
      </c>
      <c r="K2377">
        <v>48</v>
      </c>
      <c r="L2377">
        <v>5.27</v>
      </c>
      <c r="N2377" s="1"/>
      <c r="O2377" t="s">
        <v>57</v>
      </c>
      <c r="P2377">
        <v>3808.18</v>
      </c>
      <c r="Q2377" t="s">
        <v>66</v>
      </c>
      <c r="R2377" t="s">
        <v>114</v>
      </c>
      <c r="S2377" t="s">
        <v>79</v>
      </c>
      <c r="T2377" t="s">
        <v>47</v>
      </c>
      <c r="U2377" t="s">
        <v>49</v>
      </c>
      <c r="V2377" t="s">
        <v>48</v>
      </c>
      <c r="W2377" t="s">
        <v>57</v>
      </c>
      <c r="X2377">
        <f>YEAR(Table1[[#This Row],[BookingDate]])</f>
        <v>2025</v>
      </c>
      <c r="Y2377" t="str">
        <f>TEXT(Table1[[#This Row],[BookingDate]],"mmm")</f>
        <v>Jul</v>
      </c>
      <c r="Z2377" t="str">
        <f>TEXT(Table1[[#This Row],[BookingDate]],"mmm-yyy")</f>
        <v>Jul-2025</v>
      </c>
      <c r="AA2377" t="str">
        <f>IF(Table1[[#This Row],[ResolutionHours]]="","Pending",IF(Table1[[#This Row],[ResolutionHours]]&lt;=4,"0-4 Hours",IF(Table1[[#This Row],[ResolutionHours]]&lt;=8,"5-8 Hours",IF(Table1[[#This Row],[ResolutionHours]]&lt;=24,"9-24 Hours",IF(Table1[[#This Row],[ResolutionHours]]&lt;=48,"25-48 Hours","48+ Hours")))))</f>
        <v>Pending</v>
      </c>
      <c r="AB2377" t="str">
        <f>IF(Table1[[#This Row],[ResolutionHours]]="","",Table1[[#This Row],[ResolutionHours]]-Table1[[#This Row],[SLATargetHours]])</f>
        <v/>
      </c>
    </row>
    <row r="2378" spans="1:28" x14ac:dyDescent="0.25">
      <c r="A2378" t="s">
        <v>1189</v>
      </c>
      <c r="B2378" t="s">
        <v>1116</v>
      </c>
      <c r="C2378" s="1">
        <v>45863.770185185182</v>
      </c>
      <c r="D2378" t="s">
        <v>51</v>
      </c>
      <c r="E2378" t="s">
        <v>1120</v>
      </c>
      <c r="F2378" t="s">
        <v>90</v>
      </c>
      <c r="G2378" t="s">
        <v>1118</v>
      </c>
      <c r="H2378" t="s">
        <v>40</v>
      </c>
      <c r="I2378" t="s">
        <v>73</v>
      </c>
      <c r="J2378" t="s">
        <v>65</v>
      </c>
      <c r="K2378">
        <v>24</v>
      </c>
      <c r="L2378">
        <v>1.49</v>
      </c>
      <c r="M2378">
        <v>15.92</v>
      </c>
      <c r="N2378" s="1">
        <v>45864.433641944437</v>
      </c>
      <c r="O2378" t="s">
        <v>43</v>
      </c>
      <c r="P2378">
        <v>15.92</v>
      </c>
      <c r="Q2378" t="s">
        <v>58</v>
      </c>
      <c r="R2378" t="s">
        <v>59</v>
      </c>
      <c r="S2378" t="s">
        <v>68</v>
      </c>
      <c r="T2378" t="s">
        <v>61</v>
      </c>
      <c r="U2378" t="s">
        <v>49</v>
      </c>
      <c r="V2378" t="s">
        <v>49</v>
      </c>
      <c r="W2378" t="s">
        <v>43</v>
      </c>
      <c r="X2378">
        <f>YEAR(Table1[[#This Row],[BookingDate]])</f>
        <v>2025</v>
      </c>
      <c r="Y2378" t="str">
        <f>TEXT(Table1[[#This Row],[BookingDate]],"mmm")</f>
        <v>Jul</v>
      </c>
      <c r="Z2378" t="str">
        <f>TEXT(Table1[[#This Row],[BookingDate]],"mmm-yyy")</f>
        <v>Jul-2025</v>
      </c>
      <c r="AA2378" t="str">
        <f>IF(Table1[[#This Row],[ResolutionHours]]="","Pending",IF(Table1[[#This Row],[ResolutionHours]]&lt;=4,"0-4 Hours",IF(Table1[[#This Row],[ResolutionHours]]&lt;=8,"5-8 Hours",IF(Table1[[#This Row],[ResolutionHours]]&lt;=24,"9-24 Hours",IF(Table1[[#This Row],[ResolutionHours]]&lt;=48,"25-48 Hours","48+ Hours")))))</f>
        <v>9-24 Hours</v>
      </c>
      <c r="AB2378">
        <f>IF(Table1[[#This Row],[ResolutionHours]]="","",Table1[[#This Row],[ResolutionHours]]-Table1[[#This Row],[SLATargetHours]])</f>
        <v>-8.08</v>
      </c>
    </row>
    <row r="2379" spans="1:28" x14ac:dyDescent="0.25">
      <c r="A2379" t="s">
        <v>2790</v>
      </c>
      <c r="B2379" t="s">
        <v>2126</v>
      </c>
      <c r="C2379" s="1">
        <v>45863.990613425929</v>
      </c>
      <c r="D2379" t="s">
        <v>87</v>
      </c>
      <c r="E2379" t="s">
        <v>2163</v>
      </c>
      <c r="F2379" t="s">
        <v>90</v>
      </c>
      <c r="G2379" t="s">
        <v>2128</v>
      </c>
      <c r="H2379" t="s">
        <v>54</v>
      </c>
      <c r="I2379" t="s">
        <v>82</v>
      </c>
      <c r="J2379" t="s">
        <v>134</v>
      </c>
      <c r="K2379">
        <v>72</v>
      </c>
      <c r="L2379">
        <v>7.83</v>
      </c>
      <c r="N2379" s="1"/>
      <c r="O2379" t="s">
        <v>57</v>
      </c>
      <c r="P2379">
        <v>3792.23</v>
      </c>
      <c r="Q2379" t="s">
        <v>58</v>
      </c>
      <c r="R2379" t="s">
        <v>67</v>
      </c>
      <c r="S2379" t="s">
        <v>60</v>
      </c>
      <c r="T2379" t="s">
        <v>97</v>
      </c>
      <c r="U2379" t="s">
        <v>49</v>
      </c>
      <c r="V2379" t="s">
        <v>49</v>
      </c>
      <c r="W2379" t="s">
        <v>57</v>
      </c>
      <c r="X2379">
        <f>YEAR(Table1[[#This Row],[BookingDate]])</f>
        <v>2025</v>
      </c>
      <c r="Y2379" t="str">
        <f>TEXT(Table1[[#This Row],[BookingDate]],"mmm")</f>
        <v>Jul</v>
      </c>
      <c r="Z2379" t="str">
        <f>TEXT(Table1[[#This Row],[BookingDate]],"mmm-yyy")</f>
        <v>Jul-2025</v>
      </c>
      <c r="AA2379" t="str">
        <f>IF(Table1[[#This Row],[ResolutionHours]]="","Pending",IF(Table1[[#This Row],[ResolutionHours]]&lt;=4,"0-4 Hours",IF(Table1[[#This Row],[ResolutionHours]]&lt;=8,"5-8 Hours",IF(Table1[[#This Row],[ResolutionHours]]&lt;=24,"9-24 Hours",IF(Table1[[#This Row],[ResolutionHours]]&lt;=48,"25-48 Hours","48+ Hours")))))</f>
        <v>Pending</v>
      </c>
      <c r="AB2379" t="str">
        <f>IF(Table1[[#This Row],[ResolutionHours]]="","",Table1[[#This Row],[ResolutionHours]]-Table1[[#This Row],[SLATargetHours]])</f>
        <v/>
      </c>
    </row>
    <row r="2380" spans="1:28" x14ac:dyDescent="0.25">
      <c r="A2380" t="s">
        <v>804</v>
      </c>
      <c r="B2380" t="s">
        <v>35</v>
      </c>
      <c r="C2380" s="1">
        <v>45864.09820601852</v>
      </c>
      <c r="D2380" t="s">
        <v>104</v>
      </c>
      <c r="E2380" t="s">
        <v>71</v>
      </c>
      <c r="F2380" t="s">
        <v>38</v>
      </c>
      <c r="G2380" t="s">
        <v>39</v>
      </c>
      <c r="H2380" t="s">
        <v>40</v>
      </c>
      <c r="I2380" t="s">
        <v>41</v>
      </c>
      <c r="J2380" t="s">
        <v>74</v>
      </c>
      <c r="K2380">
        <v>8</v>
      </c>
      <c r="L2380">
        <v>0.47</v>
      </c>
      <c r="M2380">
        <v>4.62</v>
      </c>
      <c r="N2380" s="1">
        <v>45864.290700115736</v>
      </c>
      <c r="O2380" t="s">
        <v>43</v>
      </c>
      <c r="P2380">
        <v>4.62</v>
      </c>
      <c r="Q2380" t="s">
        <v>58</v>
      </c>
      <c r="R2380" t="s">
        <v>114</v>
      </c>
      <c r="S2380" t="s">
        <v>96</v>
      </c>
      <c r="T2380" t="s">
        <v>75</v>
      </c>
      <c r="U2380" t="s">
        <v>49</v>
      </c>
      <c r="V2380" t="s">
        <v>49</v>
      </c>
      <c r="W2380" t="s">
        <v>43</v>
      </c>
      <c r="X2380">
        <f>YEAR(Table1[[#This Row],[BookingDate]])</f>
        <v>2025</v>
      </c>
      <c r="Y2380" t="str">
        <f>TEXT(Table1[[#This Row],[BookingDate]],"mmm")</f>
        <v>Jul</v>
      </c>
      <c r="Z2380" t="str">
        <f>TEXT(Table1[[#This Row],[BookingDate]],"mmm-yyy")</f>
        <v>Jul-2025</v>
      </c>
      <c r="AA2380" t="str">
        <f>IF(Table1[[#This Row],[ResolutionHours]]="","Pending",IF(Table1[[#This Row],[ResolutionHours]]&lt;=4,"0-4 Hours",IF(Table1[[#This Row],[ResolutionHours]]&lt;=8,"5-8 Hours",IF(Table1[[#This Row],[ResolutionHours]]&lt;=24,"9-24 Hours",IF(Table1[[#This Row],[ResolutionHours]]&lt;=48,"25-48 Hours","48+ Hours")))))</f>
        <v>5-8 Hours</v>
      </c>
      <c r="AB2380">
        <f>IF(Table1[[#This Row],[ResolutionHours]]="","",Table1[[#This Row],[ResolutionHours]]-Table1[[#This Row],[SLATargetHours]])</f>
        <v>-3.38</v>
      </c>
    </row>
    <row r="2381" spans="1:28" x14ac:dyDescent="0.25">
      <c r="A2381" t="s">
        <v>392</v>
      </c>
      <c r="B2381" t="s">
        <v>35</v>
      </c>
      <c r="C2381" s="1">
        <v>45864.179432870369</v>
      </c>
      <c r="D2381" t="s">
        <v>104</v>
      </c>
      <c r="E2381" t="s">
        <v>71</v>
      </c>
      <c r="F2381" t="s">
        <v>126</v>
      </c>
      <c r="G2381" t="s">
        <v>39</v>
      </c>
      <c r="H2381" t="s">
        <v>40</v>
      </c>
      <c r="I2381" t="s">
        <v>55</v>
      </c>
      <c r="J2381" t="s">
        <v>106</v>
      </c>
      <c r="K2381">
        <v>8</v>
      </c>
      <c r="L2381">
        <v>0.93</v>
      </c>
      <c r="M2381">
        <v>11.39</v>
      </c>
      <c r="N2381" s="1">
        <v>45864.653836863428</v>
      </c>
      <c r="O2381" t="s">
        <v>128</v>
      </c>
      <c r="P2381">
        <v>11.39</v>
      </c>
      <c r="Q2381" t="s">
        <v>58</v>
      </c>
      <c r="R2381" t="s">
        <v>114</v>
      </c>
      <c r="S2381" t="s">
        <v>60</v>
      </c>
      <c r="T2381" t="s">
        <v>97</v>
      </c>
      <c r="U2381" t="s">
        <v>49</v>
      </c>
      <c r="V2381" t="s">
        <v>48</v>
      </c>
      <c r="W2381" t="s">
        <v>128</v>
      </c>
      <c r="X2381">
        <f>YEAR(Table1[[#This Row],[BookingDate]])</f>
        <v>2025</v>
      </c>
      <c r="Y2381" t="str">
        <f>TEXT(Table1[[#This Row],[BookingDate]],"mmm")</f>
        <v>Jul</v>
      </c>
      <c r="Z2381" t="str">
        <f>TEXT(Table1[[#This Row],[BookingDate]],"mmm-yyy")</f>
        <v>Jul-2025</v>
      </c>
      <c r="AA2381" t="str">
        <f>IF(Table1[[#This Row],[ResolutionHours]]="","Pending",IF(Table1[[#This Row],[ResolutionHours]]&lt;=4,"0-4 Hours",IF(Table1[[#This Row],[ResolutionHours]]&lt;=8,"5-8 Hours",IF(Table1[[#This Row],[ResolutionHours]]&lt;=24,"9-24 Hours",IF(Table1[[#This Row],[ResolutionHours]]&lt;=48,"25-48 Hours","48+ Hours")))))</f>
        <v>9-24 Hours</v>
      </c>
      <c r="AB2381">
        <f>IF(Table1[[#This Row],[ResolutionHours]]="","",Table1[[#This Row],[ResolutionHours]]-Table1[[#This Row],[SLATargetHours]])</f>
        <v>3.3900000000000006</v>
      </c>
    </row>
    <row r="2382" spans="1:28" x14ac:dyDescent="0.25">
      <c r="A2382" t="s">
        <v>1240</v>
      </c>
      <c r="B2382" t="s">
        <v>1116</v>
      </c>
      <c r="C2382" s="1">
        <v>45864.360474537039</v>
      </c>
      <c r="D2382" t="s">
        <v>87</v>
      </c>
      <c r="E2382" t="s">
        <v>1126</v>
      </c>
      <c r="F2382" t="s">
        <v>126</v>
      </c>
      <c r="G2382" t="s">
        <v>1118</v>
      </c>
      <c r="H2382" t="s">
        <v>40</v>
      </c>
      <c r="I2382" t="s">
        <v>73</v>
      </c>
      <c r="J2382" t="s">
        <v>134</v>
      </c>
      <c r="K2382">
        <v>72</v>
      </c>
      <c r="L2382">
        <v>3.28</v>
      </c>
      <c r="M2382">
        <v>32.39</v>
      </c>
      <c r="N2382" s="1">
        <v>45865.710172581021</v>
      </c>
      <c r="O2382" t="s">
        <v>43</v>
      </c>
      <c r="P2382">
        <v>32.39</v>
      </c>
      <c r="Q2382" t="s">
        <v>66</v>
      </c>
      <c r="R2382" t="s">
        <v>114</v>
      </c>
      <c r="S2382" t="s">
        <v>60</v>
      </c>
      <c r="T2382" t="s">
        <v>97</v>
      </c>
      <c r="U2382" t="s">
        <v>49</v>
      </c>
      <c r="V2382" t="s">
        <v>49</v>
      </c>
      <c r="W2382" t="s">
        <v>43</v>
      </c>
      <c r="X2382">
        <f>YEAR(Table1[[#This Row],[BookingDate]])</f>
        <v>2025</v>
      </c>
      <c r="Y2382" t="str">
        <f>TEXT(Table1[[#This Row],[BookingDate]],"mmm")</f>
        <v>Jul</v>
      </c>
      <c r="Z2382" t="str">
        <f>TEXT(Table1[[#This Row],[BookingDate]],"mmm-yyy")</f>
        <v>Jul-2025</v>
      </c>
      <c r="AA2382" t="str">
        <f>IF(Table1[[#This Row],[ResolutionHours]]="","Pending",IF(Table1[[#This Row],[ResolutionHours]]&lt;=4,"0-4 Hours",IF(Table1[[#This Row],[ResolutionHours]]&lt;=8,"5-8 Hours",IF(Table1[[#This Row],[ResolutionHours]]&lt;=24,"9-24 Hours",IF(Table1[[#This Row],[ResolutionHours]]&lt;=48,"25-48 Hours","48+ Hours")))))</f>
        <v>25-48 Hours</v>
      </c>
      <c r="AB2382">
        <f>IF(Table1[[#This Row],[ResolutionHours]]="","",Table1[[#This Row],[ResolutionHours]]-Table1[[#This Row],[SLATargetHours]])</f>
        <v>-39.61</v>
      </c>
    </row>
    <row r="2383" spans="1:28" x14ac:dyDescent="0.25">
      <c r="A2383" t="s">
        <v>1863</v>
      </c>
      <c r="B2383" t="s">
        <v>1116</v>
      </c>
      <c r="C2383" s="1">
        <v>45864.947662037041</v>
      </c>
      <c r="D2383" t="s">
        <v>87</v>
      </c>
      <c r="E2383" t="s">
        <v>1117</v>
      </c>
      <c r="F2383" t="s">
        <v>126</v>
      </c>
      <c r="G2383" t="s">
        <v>1118</v>
      </c>
      <c r="H2383" t="s">
        <v>40</v>
      </c>
      <c r="I2383" t="s">
        <v>41</v>
      </c>
      <c r="J2383" t="s">
        <v>165</v>
      </c>
      <c r="K2383">
        <v>72</v>
      </c>
      <c r="L2383">
        <v>5.7</v>
      </c>
      <c r="M2383">
        <v>22.37</v>
      </c>
      <c r="N2383" s="1">
        <v>45865.879913310193</v>
      </c>
      <c r="O2383" t="s">
        <v>43</v>
      </c>
      <c r="P2383">
        <v>22.37</v>
      </c>
      <c r="Q2383" t="s">
        <v>66</v>
      </c>
      <c r="R2383" t="s">
        <v>114</v>
      </c>
      <c r="S2383" t="s">
        <v>46</v>
      </c>
      <c r="T2383" t="s">
        <v>115</v>
      </c>
      <c r="U2383" t="s">
        <v>49</v>
      </c>
      <c r="V2383" t="s">
        <v>49</v>
      </c>
      <c r="W2383" t="s">
        <v>43</v>
      </c>
      <c r="X2383">
        <f>YEAR(Table1[[#This Row],[BookingDate]])</f>
        <v>2025</v>
      </c>
      <c r="Y2383" t="str">
        <f>TEXT(Table1[[#This Row],[BookingDate]],"mmm")</f>
        <v>Jul</v>
      </c>
      <c r="Z2383" t="str">
        <f>TEXT(Table1[[#This Row],[BookingDate]],"mmm-yyy")</f>
        <v>Jul-2025</v>
      </c>
      <c r="AA2383" t="str">
        <f>IF(Table1[[#This Row],[ResolutionHours]]="","Pending",IF(Table1[[#This Row],[ResolutionHours]]&lt;=4,"0-4 Hours",IF(Table1[[#This Row],[ResolutionHours]]&lt;=8,"5-8 Hours",IF(Table1[[#This Row],[ResolutionHours]]&lt;=24,"9-24 Hours",IF(Table1[[#This Row],[ResolutionHours]]&lt;=48,"25-48 Hours","48+ Hours")))))</f>
        <v>9-24 Hours</v>
      </c>
      <c r="AB2383">
        <f>IF(Table1[[#This Row],[ResolutionHours]]="","",Table1[[#This Row],[ResolutionHours]]-Table1[[#This Row],[SLATargetHours]])</f>
        <v>-49.629999999999995</v>
      </c>
    </row>
    <row r="2384" spans="1:28" x14ac:dyDescent="0.25">
      <c r="A2384" t="s">
        <v>274</v>
      </c>
      <c r="B2384" t="s">
        <v>35</v>
      </c>
      <c r="C2384" s="1">
        <v>45865.02957175926</v>
      </c>
      <c r="D2384" t="s">
        <v>36</v>
      </c>
      <c r="E2384" t="s">
        <v>71</v>
      </c>
      <c r="F2384" t="s">
        <v>130</v>
      </c>
      <c r="G2384" t="s">
        <v>39</v>
      </c>
      <c r="H2384" t="s">
        <v>40</v>
      </c>
      <c r="I2384" t="s">
        <v>73</v>
      </c>
      <c r="J2384" t="s">
        <v>65</v>
      </c>
      <c r="K2384">
        <v>48</v>
      </c>
      <c r="L2384">
        <v>7.14</v>
      </c>
      <c r="M2384">
        <v>18.940000000000001</v>
      </c>
      <c r="N2384" s="1">
        <v>45865.818623645842</v>
      </c>
      <c r="O2384" t="s">
        <v>43</v>
      </c>
      <c r="P2384">
        <v>18.940000000000001</v>
      </c>
      <c r="Q2384" t="s">
        <v>58</v>
      </c>
      <c r="R2384" t="s">
        <v>45</v>
      </c>
      <c r="S2384" t="s">
        <v>96</v>
      </c>
      <c r="T2384" t="s">
        <v>75</v>
      </c>
      <c r="U2384" t="s">
        <v>49</v>
      </c>
      <c r="V2384" t="s">
        <v>49</v>
      </c>
      <c r="W2384" t="s">
        <v>43</v>
      </c>
      <c r="X2384">
        <f>YEAR(Table1[[#This Row],[BookingDate]])</f>
        <v>2025</v>
      </c>
      <c r="Y2384" t="str">
        <f>TEXT(Table1[[#This Row],[BookingDate]],"mmm")</f>
        <v>Jul</v>
      </c>
      <c r="Z2384" t="str">
        <f>TEXT(Table1[[#This Row],[BookingDate]],"mmm-yyy")</f>
        <v>Jul-2025</v>
      </c>
      <c r="AA2384" t="str">
        <f>IF(Table1[[#This Row],[ResolutionHours]]="","Pending",IF(Table1[[#This Row],[ResolutionHours]]&lt;=4,"0-4 Hours",IF(Table1[[#This Row],[ResolutionHours]]&lt;=8,"5-8 Hours",IF(Table1[[#This Row],[ResolutionHours]]&lt;=24,"9-24 Hours",IF(Table1[[#This Row],[ResolutionHours]]&lt;=48,"25-48 Hours","48+ Hours")))))</f>
        <v>9-24 Hours</v>
      </c>
      <c r="AB2384">
        <f>IF(Table1[[#This Row],[ResolutionHours]]="","",Table1[[#This Row],[ResolutionHours]]-Table1[[#This Row],[SLATargetHours]])</f>
        <v>-29.06</v>
      </c>
    </row>
    <row r="2385" spans="1:28" x14ac:dyDescent="0.25">
      <c r="A2385" t="s">
        <v>2258</v>
      </c>
      <c r="B2385" t="s">
        <v>2126</v>
      </c>
      <c r="C2385" s="1">
        <v>45865.094918981478</v>
      </c>
      <c r="D2385" t="s">
        <v>36</v>
      </c>
      <c r="E2385" t="s">
        <v>2130</v>
      </c>
      <c r="F2385" t="s">
        <v>53</v>
      </c>
      <c r="G2385" t="s">
        <v>2128</v>
      </c>
      <c r="H2385" t="s">
        <v>40</v>
      </c>
      <c r="I2385" t="s">
        <v>82</v>
      </c>
      <c r="J2385" t="s">
        <v>120</v>
      </c>
      <c r="K2385">
        <v>48</v>
      </c>
      <c r="L2385">
        <v>10.73</v>
      </c>
      <c r="M2385">
        <v>18.07</v>
      </c>
      <c r="N2385" s="1">
        <v>45865.84781728009</v>
      </c>
      <c r="O2385" t="s">
        <v>43</v>
      </c>
      <c r="P2385">
        <v>18.07</v>
      </c>
      <c r="Q2385" t="s">
        <v>44</v>
      </c>
      <c r="R2385" t="s">
        <v>114</v>
      </c>
      <c r="S2385" t="s">
        <v>79</v>
      </c>
      <c r="T2385" t="s">
        <v>100</v>
      </c>
      <c r="U2385" t="s">
        <v>49</v>
      </c>
      <c r="V2385" t="s">
        <v>49</v>
      </c>
      <c r="W2385" t="s">
        <v>43</v>
      </c>
      <c r="X2385">
        <f>YEAR(Table1[[#This Row],[BookingDate]])</f>
        <v>2025</v>
      </c>
      <c r="Y2385" t="str">
        <f>TEXT(Table1[[#This Row],[BookingDate]],"mmm")</f>
        <v>Jul</v>
      </c>
      <c r="Z2385" t="str">
        <f>TEXT(Table1[[#This Row],[BookingDate]],"mmm-yyy")</f>
        <v>Jul-2025</v>
      </c>
      <c r="AA2385" t="str">
        <f>IF(Table1[[#This Row],[ResolutionHours]]="","Pending",IF(Table1[[#This Row],[ResolutionHours]]&lt;=4,"0-4 Hours",IF(Table1[[#This Row],[ResolutionHours]]&lt;=8,"5-8 Hours",IF(Table1[[#This Row],[ResolutionHours]]&lt;=24,"9-24 Hours",IF(Table1[[#This Row],[ResolutionHours]]&lt;=48,"25-48 Hours","48+ Hours")))))</f>
        <v>9-24 Hours</v>
      </c>
      <c r="AB2385">
        <f>IF(Table1[[#This Row],[ResolutionHours]]="","",Table1[[#This Row],[ResolutionHours]]-Table1[[#This Row],[SLATargetHours]])</f>
        <v>-29.93</v>
      </c>
    </row>
    <row r="2386" spans="1:28" x14ac:dyDescent="0.25">
      <c r="A2386" t="s">
        <v>1032</v>
      </c>
      <c r="B2386" t="s">
        <v>35</v>
      </c>
      <c r="C2386" s="1">
        <v>45865.163159722222</v>
      </c>
      <c r="D2386" t="s">
        <v>51</v>
      </c>
      <c r="E2386" t="s">
        <v>105</v>
      </c>
      <c r="F2386" t="s">
        <v>130</v>
      </c>
      <c r="G2386" t="s">
        <v>39</v>
      </c>
      <c r="H2386" t="s">
        <v>40</v>
      </c>
      <c r="I2386" t="s">
        <v>41</v>
      </c>
      <c r="J2386" t="s">
        <v>106</v>
      </c>
      <c r="K2386">
        <v>24</v>
      </c>
      <c r="L2386">
        <v>1.18</v>
      </c>
      <c r="M2386">
        <v>11.84</v>
      </c>
      <c r="N2386" s="1">
        <v>45865.65667290509</v>
      </c>
      <c r="O2386" t="s">
        <v>43</v>
      </c>
      <c r="P2386">
        <v>11.84</v>
      </c>
      <c r="Q2386" t="s">
        <v>66</v>
      </c>
      <c r="R2386" t="s">
        <v>114</v>
      </c>
      <c r="S2386" t="s">
        <v>68</v>
      </c>
      <c r="T2386" t="s">
        <v>115</v>
      </c>
      <c r="U2386" t="s">
        <v>49</v>
      </c>
      <c r="V2386" t="s">
        <v>49</v>
      </c>
      <c r="W2386" t="s">
        <v>43</v>
      </c>
      <c r="X2386">
        <f>YEAR(Table1[[#This Row],[BookingDate]])</f>
        <v>2025</v>
      </c>
      <c r="Y2386" t="str">
        <f>TEXT(Table1[[#This Row],[BookingDate]],"mmm")</f>
        <v>Jul</v>
      </c>
      <c r="Z2386" t="str">
        <f>TEXT(Table1[[#This Row],[BookingDate]],"mmm-yyy")</f>
        <v>Jul-2025</v>
      </c>
      <c r="AA2386" t="str">
        <f>IF(Table1[[#This Row],[ResolutionHours]]="","Pending",IF(Table1[[#This Row],[ResolutionHours]]&lt;=4,"0-4 Hours",IF(Table1[[#This Row],[ResolutionHours]]&lt;=8,"5-8 Hours",IF(Table1[[#This Row],[ResolutionHours]]&lt;=24,"9-24 Hours",IF(Table1[[#This Row],[ResolutionHours]]&lt;=48,"25-48 Hours","48+ Hours")))))</f>
        <v>9-24 Hours</v>
      </c>
      <c r="AB2386">
        <f>IF(Table1[[#This Row],[ResolutionHours]]="","",Table1[[#This Row],[ResolutionHours]]-Table1[[#This Row],[SLATargetHours]])</f>
        <v>-12.16</v>
      </c>
    </row>
    <row r="2387" spans="1:28" x14ac:dyDescent="0.25">
      <c r="A2387" t="s">
        <v>727</v>
      </c>
      <c r="B2387" t="s">
        <v>35</v>
      </c>
      <c r="C2387" s="1">
        <v>45865.204745370371</v>
      </c>
      <c r="D2387" t="s">
        <v>36</v>
      </c>
      <c r="E2387" t="s">
        <v>71</v>
      </c>
      <c r="F2387" t="s">
        <v>72</v>
      </c>
      <c r="G2387" t="s">
        <v>39</v>
      </c>
      <c r="H2387" t="s">
        <v>63</v>
      </c>
      <c r="I2387" t="s">
        <v>82</v>
      </c>
      <c r="J2387" t="s">
        <v>134</v>
      </c>
      <c r="K2387">
        <v>48</v>
      </c>
      <c r="L2387">
        <v>4</v>
      </c>
      <c r="N2387" s="1"/>
      <c r="O2387" t="s">
        <v>57</v>
      </c>
      <c r="P2387">
        <v>3763.09</v>
      </c>
      <c r="Q2387" t="s">
        <v>58</v>
      </c>
      <c r="R2387" t="s">
        <v>45</v>
      </c>
      <c r="S2387" t="s">
        <v>79</v>
      </c>
      <c r="T2387" t="s">
        <v>100</v>
      </c>
      <c r="U2387" t="s">
        <v>49</v>
      </c>
      <c r="V2387" t="s">
        <v>49</v>
      </c>
      <c r="W2387" t="s">
        <v>57</v>
      </c>
      <c r="X2387">
        <f>YEAR(Table1[[#This Row],[BookingDate]])</f>
        <v>2025</v>
      </c>
      <c r="Y2387" t="str">
        <f>TEXT(Table1[[#This Row],[BookingDate]],"mmm")</f>
        <v>Jul</v>
      </c>
      <c r="Z2387" t="str">
        <f>TEXT(Table1[[#This Row],[BookingDate]],"mmm-yyy")</f>
        <v>Jul-2025</v>
      </c>
      <c r="AA2387" t="str">
        <f>IF(Table1[[#This Row],[ResolutionHours]]="","Pending",IF(Table1[[#This Row],[ResolutionHours]]&lt;=4,"0-4 Hours",IF(Table1[[#This Row],[ResolutionHours]]&lt;=8,"5-8 Hours",IF(Table1[[#This Row],[ResolutionHours]]&lt;=24,"9-24 Hours",IF(Table1[[#This Row],[ResolutionHours]]&lt;=48,"25-48 Hours","48+ Hours")))))</f>
        <v>Pending</v>
      </c>
      <c r="AB2387" t="str">
        <f>IF(Table1[[#This Row],[ResolutionHours]]="","",Table1[[#This Row],[ResolutionHours]]-Table1[[#This Row],[SLATargetHours]])</f>
        <v/>
      </c>
    </row>
    <row r="2388" spans="1:28" x14ac:dyDescent="0.25">
      <c r="A2388" t="s">
        <v>2587</v>
      </c>
      <c r="B2388" t="s">
        <v>2126</v>
      </c>
      <c r="C2388" s="1">
        <v>45865.497476851851</v>
      </c>
      <c r="D2388" t="s">
        <v>104</v>
      </c>
      <c r="E2388" t="s">
        <v>2127</v>
      </c>
      <c r="F2388" t="s">
        <v>38</v>
      </c>
      <c r="G2388" t="s">
        <v>2128</v>
      </c>
      <c r="H2388" t="s">
        <v>54</v>
      </c>
      <c r="I2388" t="s">
        <v>55</v>
      </c>
      <c r="J2388" t="s">
        <v>157</v>
      </c>
      <c r="K2388">
        <v>8</v>
      </c>
      <c r="L2388">
        <v>1.26</v>
      </c>
      <c r="N2388" s="1"/>
      <c r="O2388" t="s">
        <v>57</v>
      </c>
      <c r="P2388">
        <v>3756.06</v>
      </c>
      <c r="Q2388" t="s">
        <v>58</v>
      </c>
      <c r="R2388" t="s">
        <v>114</v>
      </c>
      <c r="S2388" t="s">
        <v>46</v>
      </c>
      <c r="T2388" t="s">
        <v>47</v>
      </c>
      <c r="U2388" t="s">
        <v>49</v>
      </c>
      <c r="V2388" t="s">
        <v>48</v>
      </c>
      <c r="W2388" t="s">
        <v>57</v>
      </c>
      <c r="X2388">
        <f>YEAR(Table1[[#This Row],[BookingDate]])</f>
        <v>2025</v>
      </c>
      <c r="Y2388" t="str">
        <f>TEXT(Table1[[#This Row],[BookingDate]],"mmm")</f>
        <v>Jul</v>
      </c>
      <c r="Z2388" t="str">
        <f>TEXT(Table1[[#This Row],[BookingDate]],"mmm-yyy")</f>
        <v>Jul-2025</v>
      </c>
      <c r="AA2388" t="str">
        <f>IF(Table1[[#This Row],[ResolutionHours]]="","Pending",IF(Table1[[#This Row],[ResolutionHours]]&lt;=4,"0-4 Hours",IF(Table1[[#This Row],[ResolutionHours]]&lt;=8,"5-8 Hours",IF(Table1[[#This Row],[ResolutionHours]]&lt;=24,"9-24 Hours",IF(Table1[[#This Row],[ResolutionHours]]&lt;=48,"25-48 Hours","48+ Hours")))))</f>
        <v>Pending</v>
      </c>
      <c r="AB2388" t="str">
        <f>IF(Table1[[#This Row],[ResolutionHours]]="","",Table1[[#This Row],[ResolutionHours]]-Table1[[#This Row],[SLATargetHours]])</f>
        <v/>
      </c>
    </row>
    <row r="2389" spans="1:28" x14ac:dyDescent="0.25">
      <c r="A2389" t="s">
        <v>590</v>
      </c>
      <c r="B2389" t="s">
        <v>35</v>
      </c>
      <c r="C2389" s="1">
        <v>45865.66207175926</v>
      </c>
      <c r="D2389" t="s">
        <v>36</v>
      </c>
      <c r="E2389" t="s">
        <v>81</v>
      </c>
      <c r="F2389" t="s">
        <v>95</v>
      </c>
      <c r="G2389" t="s">
        <v>39</v>
      </c>
      <c r="H2389" t="s">
        <v>54</v>
      </c>
      <c r="I2389" t="s">
        <v>73</v>
      </c>
      <c r="J2389" t="s">
        <v>152</v>
      </c>
      <c r="K2389">
        <v>48</v>
      </c>
      <c r="L2389">
        <v>10.16</v>
      </c>
      <c r="N2389" s="1"/>
      <c r="O2389" t="s">
        <v>57</v>
      </c>
      <c r="P2389">
        <v>3752.11</v>
      </c>
      <c r="Q2389" t="s">
        <v>58</v>
      </c>
      <c r="R2389" t="s">
        <v>114</v>
      </c>
      <c r="S2389" t="s">
        <v>46</v>
      </c>
      <c r="T2389" t="s">
        <v>97</v>
      </c>
      <c r="U2389" t="s">
        <v>49</v>
      </c>
      <c r="V2389" t="s">
        <v>49</v>
      </c>
      <c r="W2389" t="s">
        <v>57</v>
      </c>
      <c r="X2389">
        <f>YEAR(Table1[[#This Row],[BookingDate]])</f>
        <v>2025</v>
      </c>
      <c r="Y2389" t="str">
        <f>TEXT(Table1[[#This Row],[BookingDate]],"mmm")</f>
        <v>Jul</v>
      </c>
      <c r="Z2389" t="str">
        <f>TEXT(Table1[[#This Row],[BookingDate]],"mmm-yyy")</f>
        <v>Jul-2025</v>
      </c>
      <c r="AA2389" t="str">
        <f>IF(Table1[[#This Row],[ResolutionHours]]="","Pending",IF(Table1[[#This Row],[ResolutionHours]]&lt;=4,"0-4 Hours",IF(Table1[[#This Row],[ResolutionHours]]&lt;=8,"5-8 Hours",IF(Table1[[#This Row],[ResolutionHours]]&lt;=24,"9-24 Hours",IF(Table1[[#This Row],[ResolutionHours]]&lt;=48,"25-48 Hours","48+ Hours")))))</f>
        <v>Pending</v>
      </c>
      <c r="AB2389" t="str">
        <f>IF(Table1[[#This Row],[ResolutionHours]]="","",Table1[[#This Row],[ResolutionHours]]-Table1[[#This Row],[SLATargetHours]])</f>
        <v/>
      </c>
    </row>
    <row r="2390" spans="1:28" x14ac:dyDescent="0.25">
      <c r="A2390" t="s">
        <v>1772</v>
      </c>
      <c r="B2390" t="s">
        <v>1116</v>
      </c>
      <c r="C2390" s="1">
        <v>45866.157037037039</v>
      </c>
      <c r="D2390" t="s">
        <v>36</v>
      </c>
      <c r="E2390" t="s">
        <v>1120</v>
      </c>
      <c r="F2390" t="s">
        <v>72</v>
      </c>
      <c r="G2390" t="s">
        <v>1118</v>
      </c>
      <c r="H2390" t="s">
        <v>40</v>
      </c>
      <c r="I2390" t="s">
        <v>41</v>
      </c>
      <c r="J2390" t="s">
        <v>106</v>
      </c>
      <c r="K2390">
        <v>48</v>
      </c>
      <c r="L2390">
        <v>4.18</v>
      </c>
      <c r="M2390">
        <v>104.66</v>
      </c>
      <c r="N2390" s="1">
        <v>45870.517816990738</v>
      </c>
      <c r="O2390" t="s">
        <v>128</v>
      </c>
      <c r="P2390">
        <v>104.66</v>
      </c>
      <c r="Q2390" t="s">
        <v>58</v>
      </c>
      <c r="R2390" t="s">
        <v>45</v>
      </c>
      <c r="S2390" t="s">
        <v>60</v>
      </c>
      <c r="T2390" t="s">
        <v>69</v>
      </c>
      <c r="U2390" t="s">
        <v>49</v>
      </c>
      <c r="V2390" t="s">
        <v>49</v>
      </c>
      <c r="W2390" t="s">
        <v>128</v>
      </c>
      <c r="X2390">
        <f>YEAR(Table1[[#This Row],[BookingDate]])</f>
        <v>2025</v>
      </c>
      <c r="Y2390" t="str">
        <f>TEXT(Table1[[#This Row],[BookingDate]],"mmm")</f>
        <v>Jul</v>
      </c>
      <c r="Z2390" t="str">
        <f>TEXT(Table1[[#This Row],[BookingDate]],"mmm-yyy")</f>
        <v>Jul-2025</v>
      </c>
      <c r="AA2390" t="str">
        <f>IF(Table1[[#This Row],[ResolutionHours]]="","Pending",IF(Table1[[#This Row],[ResolutionHours]]&lt;=4,"0-4 Hours",IF(Table1[[#This Row],[ResolutionHours]]&lt;=8,"5-8 Hours",IF(Table1[[#This Row],[ResolutionHours]]&lt;=24,"9-24 Hours",IF(Table1[[#This Row],[ResolutionHours]]&lt;=48,"25-48 Hours","48+ Hours")))))</f>
        <v>48+ Hours</v>
      </c>
      <c r="AB2390">
        <f>IF(Table1[[#This Row],[ResolutionHours]]="","",Table1[[#This Row],[ResolutionHours]]-Table1[[#This Row],[SLATargetHours]])</f>
        <v>56.66</v>
      </c>
    </row>
    <row r="2391" spans="1:28" x14ac:dyDescent="0.25">
      <c r="A2391" t="s">
        <v>1069</v>
      </c>
      <c r="B2391" t="s">
        <v>35</v>
      </c>
      <c r="C2391" s="1">
        <v>45866.259259259263</v>
      </c>
      <c r="D2391" t="s">
        <v>51</v>
      </c>
      <c r="E2391" t="s">
        <v>37</v>
      </c>
      <c r="F2391" t="s">
        <v>95</v>
      </c>
      <c r="G2391" t="s">
        <v>39</v>
      </c>
      <c r="H2391" t="s">
        <v>63</v>
      </c>
      <c r="I2391" t="s">
        <v>73</v>
      </c>
      <c r="J2391" t="s">
        <v>56</v>
      </c>
      <c r="K2391">
        <v>24</v>
      </c>
      <c r="L2391">
        <v>0.81</v>
      </c>
      <c r="N2391" s="1"/>
      <c r="O2391" t="s">
        <v>57</v>
      </c>
      <c r="P2391">
        <v>3737.78</v>
      </c>
      <c r="Q2391" t="s">
        <v>58</v>
      </c>
      <c r="R2391" t="s">
        <v>114</v>
      </c>
      <c r="S2391" t="s">
        <v>79</v>
      </c>
      <c r="T2391" t="s">
        <v>85</v>
      </c>
      <c r="U2391" t="s">
        <v>49</v>
      </c>
      <c r="V2391" t="s">
        <v>49</v>
      </c>
      <c r="W2391" t="s">
        <v>57</v>
      </c>
      <c r="X2391">
        <f>YEAR(Table1[[#This Row],[BookingDate]])</f>
        <v>2025</v>
      </c>
      <c r="Y2391" t="str">
        <f>TEXT(Table1[[#This Row],[BookingDate]],"mmm")</f>
        <v>Jul</v>
      </c>
      <c r="Z2391" t="str">
        <f>TEXT(Table1[[#This Row],[BookingDate]],"mmm-yyy")</f>
        <v>Jul-2025</v>
      </c>
      <c r="AA2391" t="str">
        <f>IF(Table1[[#This Row],[ResolutionHours]]="","Pending",IF(Table1[[#This Row],[ResolutionHours]]&lt;=4,"0-4 Hours",IF(Table1[[#This Row],[ResolutionHours]]&lt;=8,"5-8 Hours",IF(Table1[[#This Row],[ResolutionHours]]&lt;=24,"9-24 Hours",IF(Table1[[#This Row],[ResolutionHours]]&lt;=48,"25-48 Hours","48+ Hours")))))</f>
        <v>Pending</v>
      </c>
      <c r="AB2391" t="str">
        <f>IF(Table1[[#This Row],[ResolutionHours]]="","",Table1[[#This Row],[ResolutionHours]]-Table1[[#This Row],[SLATargetHours]])</f>
        <v/>
      </c>
    </row>
    <row r="2392" spans="1:28" x14ac:dyDescent="0.25">
      <c r="A2392" t="s">
        <v>3061</v>
      </c>
      <c r="B2392" t="s">
        <v>2126</v>
      </c>
      <c r="C2392" s="1">
        <v>45866.364965277768</v>
      </c>
      <c r="D2392" t="s">
        <v>108</v>
      </c>
      <c r="E2392" t="s">
        <v>2127</v>
      </c>
      <c r="F2392" t="s">
        <v>53</v>
      </c>
      <c r="G2392" t="s">
        <v>2128</v>
      </c>
      <c r="H2392" t="s">
        <v>54</v>
      </c>
      <c r="I2392" t="s">
        <v>64</v>
      </c>
      <c r="J2392" t="s">
        <v>157</v>
      </c>
      <c r="K2392">
        <v>4</v>
      </c>
      <c r="L2392">
        <v>0.14000000000000001</v>
      </c>
      <c r="N2392" s="1"/>
      <c r="O2392" t="s">
        <v>57</v>
      </c>
      <c r="P2392">
        <v>3735.24</v>
      </c>
      <c r="Q2392" t="s">
        <v>111</v>
      </c>
      <c r="R2392" t="s">
        <v>114</v>
      </c>
      <c r="S2392" t="s">
        <v>96</v>
      </c>
      <c r="T2392" t="s">
        <v>47</v>
      </c>
      <c r="U2392" t="s">
        <v>49</v>
      </c>
      <c r="V2392" t="s">
        <v>48</v>
      </c>
      <c r="W2392" t="s">
        <v>57</v>
      </c>
      <c r="X2392">
        <f>YEAR(Table1[[#This Row],[BookingDate]])</f>
        <v>2025</v>
      </c>
      <c r="Y2392" t="str">
        <f>TEXT(Table1[[#This Row],[BookingDate]],"mmm")</f>
        <v>Jul</v>
      </c>
      <c r="Z2392" t="str">
        <f>TEXT(Table1[[#This Row],[BookingDate]],"mmm-yyy")</f>
        <v>Jul-2025</v>
      </c>
      <c r="AA2392" t="str">
        <f>IF(Table1[[#This Row],[ResolutionHours]]="","Pending",IF(Table1[[#This Row],[ResolutionHours]]&lt;=4,"0-4 Hours",IF(Table1[[#This Row],[ResolutionHours]]&lt;=8,"5-8 Hours",IF(Table1[[#This Row],[ResolutionHours]]&lt;=24,"9-24 Hours",IF(Table1[[#This Row],[ResolutionHours]]&lt;=48,"25-48 Hours","48+ Hours")))))</f>
        <v>Pending</v>
      </c>
      <c r="AB2392" t="str">
        <f>IF(Table1[[#This Row],[ResolutionHours]]="","",Table1[[#This Row],[ResolutionHours]]-Table1[[#This Row],[SLATargetHours]])</f>
        <v/>
      </c>
    </row>
    <row r="2393" spans="1:28" x14ac:dyDescent="0.25">
      <c r="A2393" t="s">
        <v>1860</v>
      </c>
      <c r="B2393" t="s">
        <v>1116</v>
      </c>
      <c r="C2393" s="1">
        <v>45866.472430555557</v>
      </c>
      <c r="D2393" t="s">
        <v>104</v>
      </c>
      <c r="E2393" t="s">
        <v>1129</v>
      </c>
      <c r="F2393" t="s">
        <v>72</v>
      </c>
      <c r="G2393" t="s">
        <v>1118</v>
      </c>
      <c r="H2393" t="s">
        <v>54</v>
      </c>
      <c r="I2393" t="s">
        <v>73</v>
      </c>
      <c r="J2393" t="s">
        <v>110</v>
      </c>
      <c r="K2393">
        <v>8</v>
      </c>
      <c r="L2393">
        <v>0.33</v>
      </c>
      <c r="N2393" s="1"/>
      <c r="O2393" t="s">
        <v>57</v>
      </c>
      <c r="P2393">
        <v>3732.66</v>
      </c>
      <c r="Q2393" t="s">
        <v>58</v>
      </c>
      <c r="R2393" t="s">
        <v>59</v>
      </c>
      <c r="S2393" t="s">
        <v>68</v>
      </c>
      <c r="T2393" t="s">
        <v>100</v>
      </c>
      <c r="U2393" t="s">
        <v>49</v>
      </c>
      <c r="V2393" t="s">
        <v>49</v>
      </c>
      <c r="W2393" t="s">
        <v>57</v>
      </c>
      <c r="X2393">
        <f>YEAR(Table1[[#This Row],[BookingDate]])</f>
        <v>2025</v>
      </c>
      <c r="Y2393" t="str">
        <f>TEXT(Table1[[#This Row],[BookingDate]],"mmm")</f>
        <v>Jul</v>
      </c>
      <c r="Z2393" t="str">
        <f>TEXT(Table1[[#This Row],[BookingDate]],"mmm-yyy")</f>
        <v>Jul-2025</v>
      </c>
      <c r="AA2393" t="str">
        <f>IF(Table1[[#This Row],[ResolutionHours]]="","Pending",IF(Table1[[#This Row],[ResolutionHours]]&lt;=4,"0-4 Hours",IF(Table1[[#This Row],[ResolutionHours]]&lt;=8,"5-8 Hours",IF(Table1[[#This Row],[ResolutionHours]]&lt;=24,"9-24 Hours",IF(Table1[[#This Row],[ResolutionHours]]&lt;=48,"25-48 Hours","48+ Hours")))))</f>
        <v>Pending</v>
      </c>
      <c r="AB2393" t="str">
        <f>IF(Table1[[#This Row],[ResolutionHours]]="","",Table1[[#This Row],[ResolutionHours]]-Table1[[#This Row],[SLATargetHours]])</f>
        <v/>
      </c>
    </row>
    <row r="2394" spans="1:28" x14ac:dyDescent="0.25">
      <c r="A2394" t="s">
        <v>2310</v>
      </c>
      <c r="B2394" t="s">
        <v>2126</v>
      </c>
      <c r="C2394" s="1">
        <v>45866.493472222217</v>
      </c>
      <c r="D2394" t="s">
        <v>36</v>
      </c>
      <c r="E2394" t="s">
        <v>2153</v>
      </c>
      <c r="F2394" t="s">
        <v>126</v>
      </c>
      <c r="G2394" t="s">
        <v>2128</v>
      </c>
      <c r="H2394" t="s">
        <v>63</v>
      </c>
      <c r="I2394" t="s">
        <v>73</v>
      </c>
      <c r="J2394" t="s">
        <v>152</v>
      </c>
      <c r="K2394">
        <v>48</v>
      </c>
      <c r="L2394">
        <v>3.03</v>
      </c>
      <c r="N2394" s="1"/>
      <c r="O2394" t="s">
        <v>57</v>
      </c>
      <c r="P2394">
        <v>3732.16</v>
      </c>
      <c r="Q2394" t="s">
        <v>44</v>
      </c>
      <c r="R2394" t="s">
        <v>67</v>
      </c>
      <c r="S2394" t="s">
        <v>96</v>
      </c>
      <c r="T2394" t="s">
        <v>93</v>
      </c>
      <c r="U2394" t="s">
        <v>49</v>
      </c>
      <c r="V2394" t="s">
        <v>49</v>
      </c>
      <c r="W2394" t="s">
        <v>57</v>
      </c>
      <c r="X2394">
        <f>YEAR(Table1[[#This Row],[BookingDate]])</f>
        <v>2025</v>
      </c>
      <c r="Y2394" t="str">
        <f>TEXT(Table1[[#This Row],[BookingDate]],"mmm")</f>
        <v>Jul</v>
      </c>
      <c r="Z2394" t="str">
        <f>TEXT(Table1[[#This Row],[BookingDate]],"mmm-yyy")</f>
        <v>Jul-2025</v>
      </c>
      <c r="AA2394" t="str">
        <f>IF(Table1[[#This Row],[ResolutionHours]]="","Pending",IF(Table1[[#This Row],[ResolutionHours]]&lt;=4,"0-4 Hours",IF(Table1[[#This Row],[ResolutionHours]]&lt;=8,"5-8 Hours",IF(Table1[[#This Row],[ResolutionHours]]&lt;=24,"9-24 Hours",IF(Table1[[#This Row],[ResolutionHours]]&lt;=48,"25-48 Hours","48+ Hours")))))</f>
        <v>Pending</v>
      </c>
      <c r="AB2394" t="str">
        <f>IF(Table1[[#This Row],[ResolutionHours]]="","",Table1[[#This Row],[ResolutionHours]]-Table1[[#This Row],[SLATargetHours]])</f>
        <v/>
      </c>
    </row>
    <row r="2395" spans="1:28" x14ac:dyDescent="0.25">
      <c r="A2395" t="s">
        <v>839</v>
      </c>
      <c r="B2395" t="s">
        <v>35</v>
      </c>
      <c r="C2395" s="1">
        <v>45866.533738425933</v>
      </c>
      <c r="D2395" t="s">
        <v>51</v>
      </c>
      <c r="E2395" t="s">
        <v>37</v>
      </c>
      <c r="F2395" t="s">
        <v>72</v>
      </c>
      <c r="G2395" t="s">
        <v>39</v>
      </c>
      <c r="H2395" t="s">
        <v>40</v>
      </c>
      <c r="I2395" t="s">
        <v>41</v>
      </c>
      <c r="J2395" t="s">
        <v>113</v>
      </c>
      <c r="K2395">
        <v>24</v>
      </c>
      <c r="L2395">
        <v>1.8</v>
      </c>
      <c r="M2395">
        <v>21.9</v>
      </c>
      <c r="N2395" s="1">
        <v>45867.44636303241</v>
      </c>
      <c r="O2395" t="s">
        <v>43</v>
      </c>
      <c r="P2395">
        <v>21.9</v>
      </c>
      <c r="Q2395" t="s">
        <v>44</v>
      </c>
      <c r="R2395" t="s">
        <v>114</v>
      </c>
      <c r="S2395" t="s">
        <v>68</v>
      </c>
      <c r="T2395" t="s">
        <v>97</v>
      </c>
      <c r="U2395" t="s">
        <v>49</v>
      </c>
      <c r="V2395" t="s">
        <v>49</v>
      </c>
      <c r="W2395" t="s">
        <v>43</v>
      </c>
      <c r="X2395">
        <f>YEAR(Table1[[#This Row],[BookingDate]])</f>
        <v>2025</v>
      </c>
      <c r="Y2395" t="str">
        <f>TEXT(Table1[[#This Row],[BookingDate]],"mmm")</f>
        <v>Jul</v>
      </c>
      <c r="Z2395" t="str">
        <f>TEXT(Table1[[#This Row],[BookingDate]],"mmm-yyy")</f>
        <v>Jul-2025</v>
      </c>
      <c r="AA2395" t="str">
        <f>IF(Table1[[#This Row],[ResolutionHours]]="","Pending",IF(Table1[[#This Row],[ResolutionHours]]&lt;=4,"0-4 Hours",IF(Table1[[#This Row],[ResolutionHours]]&lt;=8,"5-8 Hours",IF(Table1[[#This Row],[ResolutionHours]]&lt;=24,"9-24 Hours",IF(Table1[[#This Row],[ResolutionHours]]&lt;=48,"25-48 Hours","48+ Hours")))))</f>
        <v>9-24 Hours</v>
      </c>
      <c r="AB2395">
        <f>IF(Table1[[#This Row],[ResolutionHours]]="","",Table1[[#This Row],[ResolutionHours]]-Table1[[#This Row],[SLATargetHours]])</f>
        <v>-2.1000000000000014</v>
      </c>
    </row>
    <row r="2396" spans="1:28" x14ac:dyDescent="0.25">
      <c r="A2396" t="s">
        <v>116</v>
      </c>
      <c r="B2396" t="s">
        <v>35</v>
      </c>
      <c r="C2396" s="1">
        <v>45866.612997685188</v>
      </c>
      <c r="D2396" t="s">
        <v>36</v>
      </c>
      <c r="E2396" t="s">
        <v>71</v>
      </c>
      <c r="F2396" t="s">
        <v>90</v>
      </c>
      <c r="G2396" t="s">
        <v>39</v>
      </c>
      <c r="H2396" t="s">
        <v>40</v>
      </c>
      <c r="I2396" t="s">
        <v>73</v>
      </c>
      <c r="J2396" t="s">
        <v>83</v>
      </c>
      <c r="K2396">
        <v>48</v>
      </c>
      <c r="L2396">
        <v>1.01</v>
      </c>
      <c r="M2396">
        <v>16.71</v>
      </c>
      <c r="N2396" s="1">
        <v>45867.309173379632</v>
      </c>
      <c r="O2396" t="s">
        <v>43</v>
      </c>
      <c r="P2396">
        <v>16.71</v>
      </c>
      <c r="Q2396" t="s">
        <v>44</v>
      </c>
      <c r="R2396" t="s">
        <v>67</v>
      </c>
      <c r="S2396" t="s">
        <v>79</v>
      </c>
      <c r="T2396" t="s">
        <v>85</v>
      </c>
      <c r="U2396" t="s">
        <v>49</v>
      </c>
      <c r="V2396" t="s">
        <v>49</v>
      </c>
      <c r="W2396" t="s">
        <v>43</v>
      </c>
      <c r="X2396">
        <f>YEAR(Table1[[#This Row],[BookingDate]])</f>
        <v>2025</v>
      </c>
      <c r="Y2396" t="str">
        <f>TEXT(Table1[[#This Row],[BookingDate]],"mmm")</f>
        <v>Jul</v>
      </c>
      <c r="Z2396" t="str">
        <f>TEXT(Table1[[#This Row],[BookingDate]],"mmm-yyy")</f>
        <v>Jul-2025</v>
      </c>
      <c r="AA2396" t="str">
        <f>IF(Table1[[#This Row],[ResolutionHours]]="","Pending",IF(Table1[[#This Row],[ResolutionHours]]&lt;=4,"0-4 Hours",IF(Table1[[#This Row],[ResolutionHours]]&lt;=8,"5-8 Hours",IF(Table1[[#This Row],[ResolutionHours]]&lt;=24,"9-24 Hours",IF(Table1[[#This Row],[ResolutionHours]]&lt;=48,"25-48 Hours","48+ Hours")))))</f>
        <v>9-24 Hours</v>
      </c>
      <c r="AB2396">
        <f>IF(Table1[[#This Row],[ResolutionHours]]="","",Table1[[#This Row],[ResolutionHours]]-Table1[[#This Row],[SLATargetHours]])</f>
        <v>-31.29</v>
      </c>
    </row>
    <row r="2397" spans="1:28" x14ac:dyDescent="0.25">
      <c r="A2397" t="s">
        <v>2060</v>
      </c>
      <c r="B2397" t="s">
        <v>1116</v>
      </c>
      <c r="C2397" s="1">
        <v>45867.04451388889</v>
      </c>
      <c r="D2397" t="s">
        <v>36</v>
      </c>
      <c r="E2397" t="s">
        <v>1124</v>
      </c>
      <c r="F2397" t="s">
        <v>53</v>
      </c>
      <c r="G2397" t="s">
        <v>1118</v>
      </c>
      <c r="H2397" t="s">
        <v>40</v>
      </c>
      <c r="I2397" t="s">
        <v>73</v>
      </c>
      <c r="J2397" t="s">
        <v>157</v>
      </c>
      <c r="K2397">
        <v>48</v>
      </c>
      <c r="L2397">
        <v>0.31</v>
      </c>
      <c r="M2397">
        <v>108.58</v>
      </c>
      <c r="N2397" s="1">
        <v>45871.568705983787</v>
      </c>
      <c r="O2397" t="s">
        <v>128</v>
      </c>
      <c r="P2397">
        <v>108.58</v>
      </c>
      <c r="Q2397" t="s">
        <v>58</v>
      </c>
      <c r="R2397" t="s">
        <v>67</v>
      </c>
      <c r="S2397" t="s">
        <v>68</v>
      </c>
      <c r="T2397" t="s">
        <v>85</v>
      </c>
      <c r="U2397" t="s">
        <v>49</v>
      </c>
      <c r="V2397" t="s">
        <v>49</v>
      </c>
      <c r="W2397" t="s">
        <v>128</v>
      </c>
      <c r="X2397">
        <f>YEAR(Table1[[#This Row],[BookingDate]])</f>
        <v>2025</v>
      </c>
      <c r="Y2397" t="str">
        <f>TEXT(Table1[[#This Row],[BookingDate]],"mmm")</f>
        <v>Jul</v>
      </c>
      <c r="Z2397" t="str">
        <f>TEXT(Table1[[#This Row],[BookingDate]],"mmm-yyy")</f>
        <v>Jul-2025</v>
      </c>
      <c r="AA2397" t="str">
        <f>IF(Table1[[#This Row],[ResolutionHours]]="","Pending",IF(Table1[[#This Row],[ResolutionHours]]&lt;=4,"0-4 Hours",IF(Table1[[#This Row],[ResolutionHours]]&lt;=8,"5-8 Hours",IF(Table1[[#This Row],[ResolutionHours]]&lt;=24,"9-24 Hours",IF(Table1[[#This Row],[ResolutionHours]]&lt;=48,"25-48 Hours","48+ Hours")))))</f>
        <v>48+ Hours</v>
      </c>
      <c r="AB2397">
        <f>IF(Table1[[#This Row],[ResolutionHours]]="","",Table1[[#This Row],[ResolutionHours]]-Table1[[#This Row],[SLATargetHours]])</f>
        <v>60.58</v>
      </c>
    </row>
    <row r="2398" spans="1:28" x14ac:dyDescent="0.25">
      <c r="A2398" t="s">
        <v>363</v>
      </c>
      <c r="B2398" t="s">
        <v>35</v>
      </c>
      <c r="C2398" s="1">
        <v>45867.21398148148</v>
      </c>
      <c r="D2398" t="s">
        <v>108</v>
      </c>
      <c r="E2398" t="s">
        <v>102</v>
      </c>
      <c r="F2398" t="s">
        <v>72</v>
      </c>
      <c r="G2398" t="s">
        <v>39</v>
      </c>
      <c r="H2398" t="s">
        <v>40</v>
      </c>
      <c r="I2398" t="s">
        <v>64</v>
      </c>
      <c r="J2398" t="s">
        <v>157</v>
      </c>
      <c r="K2398">
        <v>4</v>
      </c>
      <c r="L2398">
        <v>0.23</v>
      </c>
      <c r="M2398">
        <v>3.49</v>
      </c>
      <c r="N2398" s="1">
        <v>45867.359576122682</v>
      </c>
      <c r="O2398" t="s">
        <v>43</v>
      </c>
      <c r="P2398">
        <v>3.49</v>
      </c>
      <c r="Q2398" t="s">
        <v>111</v>
      </c>
      <c r="R2398" t="s">
        <v>59</v>
      </c>
      <c r="S2398" t="s">
        <v>60</v>
      </c>
      <c r="T2398" t="s">
        <v>61</v>
      </c>
      <c r="U2398" t="s">
        <v>49</v>
      </c>
      <c r="V2398" t="s">
        <v>49</v>
      </c>
      <c r="W2398" t="s">
        <v>43</v>
      </c>
      <c r="X2398">
        <f>YEAR(Table1[[#This Row],[BookingDate]])</f>
        <v>2025</v>
      </c>
      <c r="Y2398" t="str">
        <f>TEXT(Table1[[#This Row],[BookingDate]],"mmm")</f>
        <v>Jul</v>
      </c>
      <c r="Z2398" t="str">
        <f>TEXT(Table1[[#This Row],[BookingDate]],"mmm-yyy")</f>
        <v>Jul-2025</v>
      </c>
      <c r="AA2398" t="str">
        <f>IF(Table1[[#This Row],[ResolutionHours]]="","Pending",IF(Table1[[#This Row],[ResolutionHours]]&lt;=4,"0-4 Hours",IF(Table1[[#This Row],[ResolutionHours]]&lt;=8,"5-8 Hours",IF(Table1[[#This Row],[ResolutionHours]]&lt;=24,"9-24 Hours",IF(Table1[[#This Row],[ResolutionHours]]&lt;=48,"25-48 Hours","48+ Hours")))))</f>
        <v>0-4 Hours</v>
      </c>
      <c r="AB2398">
        <f>IF(Table1[[#This Row],[ResolutionHours]]="","",Table1[[#This Row],[ResolutionHours]]-Table1[[#This Row],[SLATargetHours]])</f>
        <v>-0.50999999999999979</v>
      </c>
    </row>
    <row r="2399" spans="1:28" x14ac:dyDescent="0.25">
      <c r="A2399" t="s">
        <v>220</v>
      </c>
      <c r="B2399" t="s">
        <v>35</v>
      </c>
      <c r="C2399" s="1">
        <v>45867.241701388892</v>
      </c>
      <c r="D2399" t="s">
        <v>104</v>
      </c>
      <c r="E2399" t="s">
        <v>37</v>
      </c>
      <c r="F2399" t="s">
        <v>95</v>
      </c>
      <c r="G2399" t="s">
        <v>39</v>
      </c>
      <c r="H2399" t="s">
        <v>40</v>
      </c>
      <c r="I2399" t="s">
        <v>46</v>
      </c>
      <c r="J2399" t="s">
        <v>157</v>
      </c>
      <c r="K2399">
        <v>8</v>
      </c>
      <c r="L2399">
        <v>0.4</v>
      </c>
      <c r="M2399">
        <v>5.05</v>
      </c>
      <c r="N2399" s="1">
        <v>45867.45208516204</v>
      </c>
      <c r="O2399" t="s">
        <v>43</v>
      </c>
      <c r="P2399">
        <v>5.05</v>
      </c>
      <c r="Q2399" t="s">
        <v>58</v>
      </c>
      <c r="R2399" t="s">
        <v>92</v>
      </c>
      <c r="S2399" t="s">
        <v>68</v>
      </c>
      <c r="T2399" t="s">
        <v>61</v>
      </c>
      <c r="U2399" t="s">
        <v>49</v>
      </c>
      <c r="V2399" t="s">
        <v>48</v>
      </c>
      <c r="W2399" t="s">
        <v>43</v>
      </c>
      <c r="X2399">
        <f>YEAR(Table1[[#This Row],[BookingDate]])</f>
        <v>2025</v>
      </c>
      <c r="Y2399" t="str">
        <f>TEXT(Table1[[#This Row],[BookingDate]],"mmm")</f>
        <v>Jul</v>
      </c>
      <c r="Z2399" t="str">
        <f>TEXT(Table1[[#This Row],[BookingDate]],"mmm-yyy")</f>
        <v>Jul-2025</v>
      </c>
      <c r="AA2399" t="str">
        <f>IF(Table1[[#This Row],[ResolutionHours]]="","Pending",IF(Table1[[#This Row],[ResolutionHours]]&lt;=4,"0-4 Hours",IF(Table1[[#This Row],[ResolutionHours]]&lt;=8,"5-8 Hours",IF(Table1[[#This Row],[ResolutionHours]]&lt;=24,"9-24 Hours",IF(Table1[[#This Row],[ResolutionHours]]&lt;=48,"25-48 Hours","48+ Hours")))))</f>
        <v>5-8 Hours</v>
      </c>
      <c r="AB2399">
        <f>IF(Table1[[#This Row],[ResolutionHours]]="","",Table1[[#This Row],[ResolutionHours]]-Table1[[#This Row],[SLATargetHours]])</f>
        <v>-2.95</v>
      </c>
    </row>
    <row r="2400" spans="1:28" x14ac:dyDescent="0.25">
      <c r="A2400" t="s">
        <v>1330</v>
      </c>
      <c r="B2400" t="s">
        <v>1116</v>
      </c>
      <c r="C2400" s="1">
        <v>45867.299560185187</v>
      </c>
      <c r="D2400" t="s">
        <v>51</v>
      </c>
      <c r="E2400" t="s">
        <v>1134</v>
      </c>
      <c r="F2400" t="s">
        <v>95</v>
      </c>
      <c r="G2400" t="s">
        <v>1118</v>
      </c>
      <c r="H2400" t="s">
        <v>54</v>
      </c>
      <c r="I2400" t="s">
        <v>82</v>
      </c>
      <c r="J2400" t="s">
        <v>110</v>
      </c>
      <c r="K2400">
        <v>24</v>
      </c>
      <c r="L2400">
        <v>2.61</v>
      </c>
      <c r="N2400" s="1"/>
      <c r="O2400" t="s">
        <v>57</v>
      </c>
      <c r="P2400">
        <v>3712.81</v>
      </c>
      <c r="Q2400" t="s">
        <v>44</v>
      </c>
      <c r="R2400" t="s">
        <v>45</v>
      </c>
      <c r="S2400" t="s">
        <v>68</v>
      </c>
      <c r="T2400" t="s">
        <v>85</v>
      </c>
      <c r="U2400" t="s">
        <v>49</v>
      </c>
      <c r="V2400" t="s">
        <v>49</v>
      </c>
      <c r="W2400" t="s">
        <v>57</v>
      </c>
      <c r="X2400">
        <f>YEAR(Table1[[#This Row],[BookingDate]])</f>
        <v>2025</v>
      </c>
      <c r="Y2400" t="str">
        <f>TEXT(Table1[[#This Row],[BookingDate]],"mmm")</f>
        <v>Jul</v>
      </c>
      <c r="Z2400" t="str">
        <f>TEXT(Table1[[#This Row],[BookingDate]],"mmm-yyy")</f>
        <v>Jul-2025</v>
      </c>
      <c r="AA2400" t="str">
        <f>IF(Table1[[#This Row],[ResolutionHours]]="","Pending",IF(Table1[[#This Row],[ResolutionHours]]&lt;=4,"0-4 Hours",IF(Table1[[#This Row],[ResolutionHours]]&lt;=8,"5-8 Hours",IF(Table1[[#This Row],[ResolutionHours]]&lt;=24,"9-24 Hours",IF(Table1[[#This Row],[ResolutionHours]]&lt;=48,"25-48 Hours","48+ Hours")))))</f>
        <v>Pending</v>
      </c>
      <c r="AB2400" t="str">
        <f>IF(Table1[[#This Row],[ResolutionHours]]="","",Table1[[#This Row],[ResolutionHours]]-Table1[[#This Row],[SLATargetHours]])</f>
        <v/>
      </c>
    </row>
    <row r="2401" spans="1:28" x14ac:dyDescent="0.25">
      <c r="A2401" t="s">
        <v>1104</v>
      </c>
      <c r="B2401" t="s">
        <v>35</v>
      </c>
      <c r="C2401" s="1">
        <v>45867.612939814811</v>
      </c>
      <c r="D2401" t="s">
        <v>36</v>
      </c>
      <c r="E2401" t="s">
        <v>105</v>
      </c>
      <c r="F2401" t="s">
        <v>38</v>
      </c>
      <c r="G2401" t="s">
        <v>39</v>
      </c>
      <c r="H2401" t="s">
        <v>54</v>
      </c>
      <c r="I2401" t="s">
        <v>46</v>
      </c>
      <c r="J2401" t="s">
        <v>65</v>
      </c>
      <c r="K2401">
        <v>48</v>
      </c>
      <c r="L2401">
        <v>4.49</v>
      </c>
      <c r="N2401" s="1"/>
      <c r="O2401" t="s">
        <v>57</v>
      </c>
      <c r="P2401">
        <v>3705.29</v>
      </c>
      <c r="Q2401" t="s">
        <v>58</v>
      </c>
      <c r="R2401" t="s">
        <v>59</v>
      </c>
      <c r="S2401" t="s">
        <v>46</v>
      </c>
      <c r="T2401" t="s">
        <v>75</v>
      </c>
      <c r="U2401" t="s">
        <v>49</v>
      </c>
      <c r="V2401" t="s">
        <v>49</v>
      </c>
      <c r="W2401" t="s">
        <v>57</v>
      </c>
      <c r="X2401">
        <f>YEAR(Table1[[#This Row],[BookingDate]])</f>
        <v>2025</v>
      </c>
      <c r="Y2401" t="str">
        <f>TEXT(Table1[[#This Row],[BookingDate]],"mmm")</f>
        <v>Jul</v>
      </c>
      <c r="Z2401" t="str">
        <f>TEXT(Table1[[#This Row],[BookingDate]],"mmm-yyy")</f>
        <v>Jul-2025</v>
      </c>
      <c r="AA2401" t="str">
        <f>IF(Table1[[#This Row],[ResolutionHours]]="","Pending",IF(Table1[[#This Row],[ResolutionHours]]&lt;=4,"0-4 Hours",IF(Table1[[#This Row],[ResolutionHours]]&lt;=8,"5-8 Hours",IF(Table1[[#This Row],[ResolutionHours]]&lt;=24,"9-24 Hours",IF(Table1[[#This Row],[ResolutionHours]]&lt;=48,"25-48 Hours","48+ Hours")))))</f>
        <v>Pending</v>
      </c>
      <c r="AB2401" t="str">
        <f>IF(Table1[[#This Row],[ResolutionHours]]="","",Table1[[#This Row],[ResolutionHours]]-Table1[[#This Row],[SLATargetHours]])</f>
        <v/>
      </c>
    </row>
    <row r="2402" spans="1:28" x14ac:dyDescent="0.25">
      <c r="A2402" t="s">
        <v>2211</v>
      </c>
      <c r="B2402" t="s">
        <v>2126</v>
      </c>
      <c r="C2402" s="1">
        <v>45867.641122685192</v>
      </c>
      <c r="D2402" t="s">
        <v>51</v>
      </c>
      <c r="E2402" t="s">
        <v>2142</v>
      </c>
      <c r="F2402" t="s">
        <v>95</v>
      </c>
      <c r="G2402" t="s">
        <v>2128</v>
      </c>
      <c r="H2402" t="s">
        <v>136</v>
      </c>
      <c r="I2402" t="s">
        <v>64</v>
      </c>
      <c r="J2402" t="s">
        <v>106</v>
      </c>
      <c r="K2402">
        <v>24</v>
      </c>
      <c r="L2402">
        <v>1.92</v>
      </c>
      <c r="N2402" s="1"/>
      <c r="O2402" t="s">
        <v>57</v>
      </c>
      <c r="P2402">
        <v>3704.61</v>
      </c>
      <c r="Q2402" t="s">
        <v>58</v>
      </c>
      <c r="R2402" t="s">
        <v>114</v>
      </c>
      <c r="S2402" t="s">
        <v>60</v>
      </c>
      <c r="T2402" t="s">
        <v>69</v>
      </c>
      <c r="U2402" t="s">
        <v>49</v>
      </c>
      <c r="V2402" t="s">
        <v>49</v>
      </c>
      <c r="W2402" t="s">
        <v>57</v>
      </c>
      <c r="X2402">
        <f>YEAR(Table1[[#This Row],[BookingDate]])</f>
        <v>2025</v>
      </c>
      <c r="Y2402" t="str">
        <f>TEXT(Table1[[#This Row],[BookingDate]],"mmm")</f>
        <v>Jul</v>
      </c>
      <c r="Z2402" t="str">
        <f>TEXT(Table1[[#This Row],[BookingDate]],"mmm-yyy")</f>
        <v>Jul-2025</v>
      </c>
      <c r="AA2402" t="str">
        <f>IF(Table1[[#This Row],[ResolutionHours]]="","Pending",IF(Table1[[#This Row],[ResolutionHours]]&lt;=4,"0-4 Hours",IF(Table1[[#This Row],[ResolutionHours]]&lt;=8,"5-8 Hours",IF(Table1[[#This Row],[ResolutionHours]]&lt;=24,"9-24 Hours",IF(Table1[[#This Row],[ResolutionHours]]&lt;=48,"25-48 Hours","48+ Hours")))))</f>
        <v>Pending</v>
      </c>
      <c r="AB2402" t="str">
        <f>IF(Table1[[#This Row],[ResolutionHours]]="","",Table1[[#This Row],[ResolutionHours]]-Table1[[#This Row],[SLATargetHours]])</f>
        <v/>
      </c>
    </row>
    <row r="2403" spans="1:28" x14ac:dyDescent="0.25">
      <c r="A2403" t="s">
        <v>1319</v>
      </c>
      <c r="B2403" t="s">
        <v>1116</v>
      </c>
      <c r="C2403" s="1">
        <v>45867.906168981477</v>
      </c>
      <c r="D2403" t="s">
        <v>36</v>
      </c>
      <c r="E2403" t="s">
        <v>1134</v>
      </c>
      <c r="F2403" t="s">
        <v>72</v>
      </c>
      <c r="G2403" t="s">
        <v>1118</v>
      </c>
      <c r="H2403" t="s">
        <v>136</v>
      </c>
      <c r="I2403" t="s">
        <v>82</v>
      </c>
      <c r="J2403" t="s">
        <v>160</v>
      </c>
      <c r="K2403">
        <v>48</v>
      </c>
      <c r="L2403">
        <v>4.42</v>
      </c>
      <c r="N2403" s="1"/>
      <c r="O2403" t="s">
        <v>57</v>
      </c>
      <c r="P2403">
        <v>3698.25</v>
      </c>
      <c r="Q2403" t="s">
        <v>44</v>
      </c>
      <c r="R2403" t="s">
        <v>114</v>
      </c>
      <c r="S2403" t="s">
        <v>96</v>
      </c>
      <c r="T2403" t="s">
        <v>61</v>
      </c>
      <c r="U2403" t="s">
        <v>49</v>
      </c>
      <c r="V2403" t="s">
        <v>49</v>
      </c>
      <c r="W2403" t="s">
        <v>57</v>
      </c>
      <c r="X2403">
        <f>YEAR(Table1[[#This Row],[BookingDate]])</f>
        <v>2025</v>
      </c>
      <c r="Y2403" t="str">
        <f>TEXT(Table1[[#This Row],[BookingDate]],"mmm")</f>
        <v>Jul</v>
      </c>
      <c r="Z2403" t="str">
        <f>TEXT(Table1[[#This Row],[BookingDate]],"mmm-yyy")</f>
        <v>Jul-2025</v>
      </c>
      <c r="AA2403" t="str">
        <f>IF(Table1[[#This Row],[ResolutionHours]]="","Pending",IF(Table1[[#This Row],[ResolutionHours]]&lt;=4,"0-4 Hours",IF(Table1[[#This Row],[ResolutionHours]]&lt;=8,"5-8 Hours",IF(Table1[[#This Row],[ResolutionHours]]&lt;=24,"9-24 Hours",IF(Table1[[#This Row],[ResolutionHours]]&lt;=48,"25-48 Hours","48+ Hours")))))</f>
        <v>Pending</v>
      </c>
      <c r="AB2403" t="str">
        <f>IF(Table1[[#This Row],[ResolutionHours]]="","",Table1[[#This Row],[ResolutionHours]]-Table1[[#This Row],[SLATargetHours]])</f>
        <v/>
      </c>
    </row>
    <row r="2404" spans="1:28" x14ac:dyDescent="0.25">
      <c r="A2404" t="s">
        <v>2711</v>
      </c>
      <c r="B2404" t="s">
        <v>2126</v>
      </c>
      <c r="C2404" s="1">
        <v>45868.480613425927</v>
      </c>
      <c r="D2404" t="s">
        <v>51</v>
      </c>
      <c r="E2404" t="s">
        <v>2138</v>
      </c>
      <c r="F2404" t="s">
        <v>38</v>
      </c>
      <c r="G2404" t="s">
        <v>2128</v>
      </c>
      <c r="H2404" t="s">
        <v>54</v>
      </c>
      <c r="I2404" t="s">
        <v>55</v>
      </c>
      <c r="J2404" t="s">
        <v>120</v>
      </c>
      <c r="K2404">
        <v>24</v>
      </c>
      <c r="L2404">
        <v>4.9000000000000004</v>
      </c>
      <c r="N2404" s="1"/>
      <c r="O2404" t="s">
        <v>57</v>
      </c>
      <c r="P2404">
        <v>3684.47</v>
      </c>
      <c r="Q2404" t="s">
        <v>58</v>
      </c>
      <c r="R2404" t="s">
        <v>45</v>
      </c>
      <c r="S2404" t="s">
        <v>46</v>
      </c>
      <c r="T2404" t="s">
        <v>85</v>
      </c>
      <c r="U2404" t="s">
        <v>49</v>
      </c>
      <c r="V2404" t="s">
        <v>49</v>
      </c>
      <c r="W2404" t="s">
        <v>57</v>
      </c>
      <c r="X2404">
        <f>YEAR(Table1[[#This Row],[BookingDate]])</f>
        <v>2025</v>
      </c>
      <c r="Y2404" t="str">
        <f>TEXT(Table1[[#This Row],[BookingDate]],"mmm")</f>
        <v>Jul</v>
      </c>
      <c r="Z2404" t="str">
        <f>TEXT(Table1[[#This Row],[BookingDate]],"mmm-yyy")</f>
        <v>Jul-2025</v>
      </c>
      <c r="AA2404" t="str">
        <f>IF(Table1[[#This Row],[ResolutionHours]]="","Pending",IF(Table1[[#This Row],[ResolutionHours]]&lt;=4,"0-4 Hours",IF(Table1[[#This Row],[ResolutionHours]]&lt;=8,"5-8 Hours",IF(Table1[[#This Row],[ResolutionHours]]&lt;=24,"9-24 Hours",IF(Table1[[#This Row],[ResolutionHours]]&lt;=48,"25-48 Hours","48+ Hours")))))</f>
        <v>Pending</v>
      </c>
      <c r="AB2404" t="str">
        <f>IF(Table1[[#This Row],[ResolutionHours]]="","",Table1[[#This Row],[ResolutionHours]]-Table1[[#This Row],[SLATargetHours]])</f>
        <v/>
      </c>
    </row>
    <row r="2405" spans="1:28" x14ac:dyDescent="0.25">
      <c r="A2405" t="s">
        <v>2950</v>
      </c>
      <c r="B2405" t="s">
        <v>2126</v>
      </c>
      <c r="C2405" s="1">
        <v>45868.541226851848</v>
      </c>
      <c r="D2405" t="s">
        <v>36</v>
      </c>
      <c r="E2405" t="s">
        <v>2130</v>
      </c>
      <c r="F2405" t="s">
        <v>95</v>
      </c>
      <c r="G2405" t="s">
        <v>2128</v>
      </c>
      <c r="H2405" t="s">
        <v>54</v>
      </c>
      <c r="I2405" t="s">
        <v>55</v>
      </c>
      <c r="J2405" t="s">
        <v>78</v>
      </c>
      <c r="K2405">
        <v>48</v>
      </c>
      <c r="L2405">
        <v>4.25</v>
      </c>
      <c r="N2405" s="1"/>
      <c r="O2405" t="s">
        <v>57</v>
      </c>
      <c r="P2405">
        <v>3683.01</v>
      </c>
      <c r="Q2405" t="s">
        <v>44</v>
      </c>
      <c r="R2405" t="s">
        <v>92</v>
      </c>
      <c r="S2405" t="s">
        <v>46</v>
      </c>
      <c r="T2405" t="s">
        <v>69</v>
      </c>
      <c r="U2405" t="s">
        <v>49</v>
      </c>
      <c r="V2405" t="s">
        <v>49</v>
      </c>
      <c r="W2405" t="s">
        <v>57</v>
      </c>
      <c r="X2405">
        <f>YEAR(Table1[[#This Row],[BookingDate]])</f>
        <v>2025</v>
      </c>
      <c r="Y2405" t="str">
        <f>TEXT(Table1[[#This Row],[BookingDate]],"mmm")</f>
        <v>Jul</v>
      </c>
      <c r="Z2405" t="str">
        <f>TEXT(Table1[[#This Row],[BookingDate]],"mmm-yyy")</f>
        <v>Jul-2025</v>
      </c>
      <c r="AA2405" t="str">
        <f>IF(Table1[[#This Row],[ResolutionHours]]="","Pending",IF(Table1[[#This Row],[ResolutionHours]]&lt;=4,"0-4 Hours",IF(Table1[[#This Row],[ResolutionHours]]&lt;=8,"5-8 Hours",IF(Table1[[#This Row],[ResolutionHours]]&lt;=24,"9-24 Hours",IF(Table1[[#This Row],[ResolutionHours]]&lt;=48,"25-48 Hours","48+ Hours")))))</f>
        <v>Pending</v>
      </c>
      <c r="AB2405" t="str">
        <f>IF(Table1[[#This Row],[ResolutionHours]]="","",Table1[[#This Row],[ResolutionHours]]-Table1[[#This Row],[SLATargetHours]])</f>
        <v/>
      </c>
    </row>
    <row r="2406" spans="1:28" x14ac:dyDescent="0.25">
      <c r="A2406" t="s">
        <v>327</v>
      </c>
      <c r="B2406" t="s">
        <v>35</v>
      </c>
      <c r="C2406" s="1">
        <v>45868.763784722221</v>
      </c>
      <c r="D2406" t="s">
        <v>51</v>
      </c>
      <c r="E2406" t="s">
        <v>52</v>
      </c>
      <c r="F2406" t="s">
        <v>38</v>
      </c>
      <c r="G2406" t="s">
        <v>39</v>
      </c>
      <c r="H2406" t="s">
        <v>54</v>
      </c>
      <c r="I2406" t="s">
        <v>73</v>
      </c>
      <c r="J2406" t="s">
        <v>134</v>
      </c>
      <c r="K2406">
        <v>24</v>
      </c>
      <c r="L2406">
        <v>6.85</v>
      </c>
      <c r="N2406" s="1"/>
      <c r="O2406" t="s">
        <v>57</v>
      </c>
      <c r="P2406">
        <v>3677.67</v>
      </c>
      <c r="Q2406" t="s">
        <v>58</v>
      </c>
      <c r="R2406" t="s">
        <v>45</v>
      </c>
      <c r="S2406" t="s">
        <v>46</v>
      </c>
      <c r="T2406" t="s">
        <v>85</v>
      </c>
      <c r="U2406" t="s">
        <v>49</v>
      </c>
      <c r="V2406" t="s">
        <v>49</v>
      </c>
      <c r="W2406" t="s">
        <v>57</v>
      </c>
      <c r="X2406">
        <f>YEAR(Table1[[#This Row],[BookingDate]])</f>
        <v>2025</v>
      </c>
      <c r="Y2406" t="str">
        <f>TEXT(Table1[[#This Row],[BookingDate]],"mmm")</f>
        <v>Jul</v>
      </c>
      <c r="Z2406" t="str">
        <f>TEXT(Table1[[#This Row],[BookingDate]],"mmm-yyy")</f>
        <v>Jul-2025</v>
      </c>
      <c r="AA2406" t="str">
        <f>IF(Table1[[#This Row],[ResolutionHours]]="","Pending",IF(Table1[[#This Row],[ResolutionHours]]&lt;=4,"0-4 Hours",IF(Table1[[#This Row],[ResolutionHours]]&lt;=8,"5-8 Hours",IF(Table1[[#This Row],[ResolutionHours]]&lt;=24,"9-24 Hours",IF(Table1[[#This Row],[ResolutionHours]]&lt;=48,"25-48 Hours","48+ Hours")))))</f>
        <v>Pending</v>
      </c>
      <c r="AB2406" t="str">
        <f>IF(Table1[[#This Row],[ResolutionHours]]="","",Table1[[#This Row],[ResolutionHours]]-Table1[[#This Row],[SLATargetHours]])</f>
        <v/>
      </c>
    </row>
    <row r="2407" spans="1:28" x14ac:dyDescent="0.25">
      <c r="A2407" t="s">
        <v>1261</v>
      </c>
      <c r="B2407" t="s">
        <v>1116</v>
      </c>
      <c r="C2407" s="1">
        <v>45868.895995370367</v>
      </c>
      <c r="D2407" t="s">
        <v>87</v>
      </c>
      <c r="E2407" t="s">
        <v>1134</v>
      </c>
      <c r="F2407" t="s">
        <v>53</v>
      </c>
      <c r="G2407" t="s">
        <v>1118</v>
      </c>
      <c r="H2407" t="s">
        <v>136</v>
      </c>
      <c r="I2407" t="s">
        <v>46</v>
      </c>
      <c r="J2407" t="s">
        <v>42</v>
      </c>
      <c r="K2407">
        <v>72</v>
      </c>
      <c r="L2407">
        <v>8.18</v>
      </c>
      <c r="N2407" s="1"/>
      <c r="O2407" t="s">
        <v>57</v>
      </c>
      <c r="P2407">
        <v>3674.5</v>
      </c>
      <c r="Q2407" t="s">
        <v>66</v>
      </c>
      <c r="R2407" t="s">
        <v>67</v>
      </c>
      <c r="S2407" t="s">
        <v>79</v>
      </c>
      <c r="T2407" t="s">
        <v>69</v>
      </c>
      <c r="U2407" t="s">
        <v>49</v>
      </c>
      <c r="V2407" t="s">
        <v>49</v>
      </c>
      <c r="W2407" t="s">
        <v>57</v>
      </c>
      <c r="X2407">
        <f>YEAR(Table1[[#This Row],[BookingDate]])</f>
        <v>2025</v>
      </c>
      <c r="Y2407" t="str">
        <f>TEXT(Table1[[#This Row],[BookingDate]],"mmm")</f>
        <v>Jul</v>
      </c>
      <c r="Z2407" t="str">
        <f>TEXT(Table1[[#This Row],[BookingDate]],"mmm-yyy")</f>
        <v>Jul-2025</v>
      </c>
      <c r="AA2407" t="str">
        <f>IF(Table1[[#This Row],[ResolutionHours]]="","Pending",IF(Table1[[#This Row],[ResolutionHours]]&lt;=4,"0-4 Hours",IF(Table1[[#This Row],[ResolutionHours]]&lt;=8,"5-8 Hours",IF(Table1[[#This Row],[ResolutionHours]]&lt;=24,"9-24 Hours",IF(Table1[[#This Row],[ResolutionHours]]&lt;=48,"25-48 Hours","48+ Hours")))))</f>
        <v>Pending</v>
      </c>
      <c r="AB2407" t="str">
        <f>IF(Table1[[#This Row],[ResolutionHours]]="","",Table1[[#This Row],[ResolutionHours]]-Table1[[#This Row],[SLATargetHours]])</f>
        <v/>
      </c>
    </row>
    <row r="2408" spans="1:28" x14ac:dyDescent="0.25">
      <c r="A2408" t="s">
        <v>2791</v>
      </c>
      <c r="B2408" t="s">
        <v>2126</v>
      </c>
      <c r="C2408" s="1">
        <v>45869.161574074067</v>
      </c>
      <c r="D2408" t="s">
        <v>36</v>
      </c>
      <c r="E2408" t="s">
        <v>2127</v>
      </c>
      <c r="F2408" t="s">
        <v>95</v>
      </c>
      <c r="G2408" t="s">
        <v>2128</v>
      </c>
      <c r="H2408" t="s">
        <v>109</v>
      </c>
      <c r="I2408" t="s">
        <v>82</v>
      </c>
      <c r="J2408" t="s">
        <v>88</v>
      </c>
      <c r="K2408">
        <v>48</v>
      </c>
      <c r="L2408">
        <v>4.0599999999999996</v>
      </c>
      <c r="M2408">
        <v>16.22</v>
      </c>
      <c r="N2408" s="1">
        <v>45869.837527083328</v>
      </c>
      <c r="O2408" t="s">
        <v>43</v>
      </c>
      <c r="P2408">
        <v>16.22</v>
      </c>
      <c r="Q2408" t="s">
        <v>66</v>
      </c>
      <c r="R2408" t="s">
        <v>45</v>
      </c>
      <c r="S2408" t="s">
        <v>79</v>
      </c>
      <c r="T2408" t="s">
        <v>85</v>
      </c>
      <c r="U2408" t="s">
        <v>49</v>
      </c>
      <c r="V2408" t="s">
        <v>49</v>
      </c>
      <c r="W2408" t="s">
        <v>43</v>
      </c>
      <c r="X2408">
        <f>YEAR(Table1[[#This Row],[BookingDate]])</f>
        <v>2025</v>
      </c>
      <c r="Y2408" t="str">
        <f>TEXT(Table1[[#This Row],[BookingDate]],"mmm")</f>
        <v>Jul</v>
      </c>
      <c r="Z2408" t="str">
        <f>TEXT(Table1[[#This Row],[BookingDate]],"mmm-yyy")</f>
        <v>Jul-2025</v>
      </c>
      <c r="AA2408" t="str">
        <f>IF(Table1[[#This Row],[ResolutionHours]]="","Pending",IF(Table1[[#This Row],[ResolutionHours]]&lt;=4,"0-4 Hours",IF(Table1[[#This Row],[ResolutionHours]]&lt;=8,"5-8 Hours",IF(Table1[[#This Row],[ResolutionHours]]&lt;=24,"9-24 Hours",IF(Table1[[#This Row],[ResolutionHours]]&lt;=48,"25-48 Hours","48+ Hours")))))</f>
        <v>9-24 Hours</v>
      </c>
      <c r="AB2408">
        <f>IF(Table1[[#This Row],[ResolutionHours]]="","",Table1[[#This Row],[ResolutionHours]]-Table1[[#This Row],[SLATargetHours]])</f>
        <v>-31.78</v>
      </c>
    </row>
    <row r="2409" spans="1:28" x14ac:dyDescent="0.25">
      <c r="A2409" t="s">
        <v>1852</v>
      </c>
      <c r="B2409" t="s">
        <v>1116</v>
      </c>
      <c r="C2409" s="1">
        <v>45869.751134259262</v>
      </c>
      <c r="D2409" t="s">
        <v>51</v>
      </c>
      <c r="E2409" t="s">
        <v>1120</v>
      </c>
      <c r="F2409" t="s">
        <v>126</v>
      </c>
      <c r="G2409" t="s">
        <v>1118</v>
      </c>
      <c r="H2409" t="s">
        <v>40</v>
      </c>
      <c r="I2409" t="s">
        <v>55</v>
      </c>
      <c r="J2409" t="s">
        <v>134</v>
      </c>
      <c r="K2409">
        <v>24</v>
      </c>
      <c r="L2409">
        <v>0.44</v>
      </c>
      <c r="M2409">
        <v>8.42</v>
      </c>
      <c r="N2409" s="1">
        <v>45870.102039502322</v>
      </c>
      <c r="O2409" t="s">
        <v>43</v>
      </c>
      <c r="P2409">
        <v>8.42</v>
      </c>
      <c r="Q2409" t="s">
        <v>44</v>
      </c>
      <c r="R2409" t="s">
        <v>45</v>
      </c>
      <c r="S2409" t="s">
        <v>68</v>
      </c>
      <c r="T2409" t="s">
        <v>93</v>
      </c>
      <c r="U2409" t="s">
        <v>49</v>
      </c>
      <c r="V2409" t="s">
        <v>49</v>
      </c>
      <c r="W2409" t="s">
        <v>43</v>
      </c>
      <c r="X2409">
        <f>YEAR(Table1[[#This Row],[BookingDate]])</f>
        <v>2025</v>
      </c>
      <c r="Y2409" t="str">
        <f>TEXT(Table1[[#This Row],[BookingDate]],"mmm")</f>
        <v>Jul</v>
      </c>
      <c r="Z2409" t="str">
        <f>TEXT(Table1[[#This Row],[BookingDate]],"mmm-yyy")</f>
        <v>Jul-2025</v>
      </c>
      <c r="AA2409" t="str">
        <f>IF(Table1[[#This Row],[ResolutionHours]]="","Pending",IF(Table1[[#This Row],[ResolutionHours]]&lt;=4,"0-4 Hours",IF(Table1[[#This Row],[ResolutionHours]]&lt;=8,"5-8 Hours",IF(Table1[[#This Row],[ResolutionHours]]&lt;=24,"9-24 Hours",IF(Table1[[#This Row],[ResolutionHours]]&lt;=48,"25-48 Hours","48+ Hours")))))</f>
        <v>9-24 Hours</v>
      </c>
      <c r="AB2409">
        <f>IF(Table1[[#This Row],[ResolutionHours]]="","",Table1[[#This Row],[ResolutionHours]]-Table1[[#This Row],[SLATargetHours]])</f>
        <v>-15.58</v>
      </c>
    </row>
    <row r="2410" spans="1:28" x14ac:dyDescent="0.25">
      <c r="A2410" t="s">
        <v>2157</v>
      </c>
      <c r="B2410" t="s">
        <v>2126</v>
      </c>
      <c r="C2410" s="1">
        <v>45869.797407407408</v>
      </c>
      <c r="D2410" t="s">
        <v>36</v>
      </c>
      <c r="E2410" t="s">
        <v>2153</v>
      </c>
      <c r="F2410" t="s">
        <v>126</v>
      </c>
      <c r="G2410" t="s">
        <v>2128</v>
      </c>
      <c r="H2410" t="s">
        <v>109</v>
      </c>
      <c r="I2410" t="s">
        <v>55</v>
      </c>
      <c r="J2410" t="s">
        <v>118</v>
      </c>
      <c r="K2410">
        <v>48</v>
      </c>
      <c r="L2410">
        <v>8.73</v>
      </c>
      <c r="M2410">
        <v>25.01</v>
      </c>
      <c r="N2410" s="1">
        <v>45870.839330868053</v>
      </c>
      <c r="O2410" t="s">
        <v>43</v>
      </c>
      <c r="P2410">
        <v>25.01</v>
      </c>
      <c r="Q2410" t="s">
        <v>66</v>
      </c>
      <c r="R2410" t="s">
        <v>114</v>
      </c>
      <c r="S2410" t="s">
        <v>60</v>
      </c>
      <c r="T2410" t="s">
        <v>93</v>
      </c>
      <c r="U2410" t="s">
        <v>49</v>
      </c>
      <c r="V2410" t="s">
        <v>49</v>
      </c>
      <c r="W2410" t="s">
        <v>43</v>
      </c>
      <c r="X2410">
        <f>YEAR(Table1[[#This Row],[BookingDate]])</f>
        <v>2025</v>
      </c>
      <c r="Y2410" t="str">
        <f>TEXT(Table1[[#This Row],[BookingDate]],"mmm")</f>
        <v>Jul</v>
      </c>
      <c r="Z2410" t="str">
        <f>TEXT(Table1[[#This Row],[BookingDate]],"mmm-yyy")</f>
        <v>Jul-2025</v>
      </c>
      <c r="AA2410" t="str">
        <f>IF(Table1[[#This Row],[ResolutionHours]]="","Pending",IF(Table1[[#This Row],[ResolutionHours]]&lt;=4,"0-4 Hours",IF(Table1[[#This Row],[ResolutionHours]]&lt;=8,"5-8 Hours",IF(Table1[[#This Row],[ResolutionHours]]&lt;=24,"9-24 Hours",IF(Table1[[#This Row],[ResolutionHours]]&lt;=48,"25-48 Hours","48+ Hours")))))</f>
        <v>25-48 Hours</v>
      </c>
      <c r="AB2410">
        <f>IF(Table1[[#This Row],[ResolutionHours]]="","",Table1[[#This Row],[ResolutionHours]]-Table1[[#This Row],[SLATargetHours]])</f>
        <v>-22.99</v>
      </c>
    </row>
    <row r="2411" spans="1:28" x14ac:dyDescent="0.25">
      <c r="A2411" t="s">
        <v>2311</v>
      </c>
      <c r="B2411" t="s">
        <v>2126</v>
      </c>
      <c r="C2411" s="1">
        <v>45870.097569444442</v>
      </c>
      <c r="D2411" t="s">
        <v>36</v>
      </c>
      <c r="E2411" t="s">
        <v>2163</v>
      </c>
      <c r="F2411" t="s">
        <v>53</v>
      </c>
      <c r="G2411" t="s">
        <v>2128</v>
      </c>
      <c r="H2411" t="s">
        <v>54</v>
      </c>
      <c r="I2411" t="s">
        <v>64</v>
      </c>
      <c r="J2411" t="s">
        <v>118</v>
      </c>
      <c r="K2411">
        <v>48</v>
      </c>
      <c r="L2411">
        <v>4.0199999999999996</v>
      </c>
      <c r="N2411" s="1"/>
      <c r="O2411" t="s">
        <v>57</v>
      </c>
      <c r="P2411">
        <v>3645.66</v>
      </c>
      <c r="Q2411" t="s">
        <v>44</v>
      </c>
      <c r="R2411" t="s">
        <v>92</v>
      </c>
      <c r="S2411" t="s">
        <v>79</v>
      </c>
      <c r="T2411" t="s">
        <v>61</v>
      </c>
      <c r="U2411" t="s">
        <v>49</v>
      </c>
      <c r="V2411" t="s">
        <v>49</v>
      </c>
      <c r="W2411" t="s">
        <v>57</v>
      </c>
      <c r="X2411">
        <f>YEAR(Table1[[#This Row],[BookingDate]])</f>
        <v>2025</v>
      </c>
      <c r="Y2411" t="str">
        <f>TEXT(Table1[[#This Row],[BookingDate]],"mmm")</f>
        <v>Aug</v>
      </c>
      <c r="Z2411" t="str">
        <f>TEXT(Table1[[#This Row],[BookingDate]],"mmm-yyy")</f>
        <v>Aug-2025</v>
      </c>
      <c r="AA2411" t="str">
        <f>IF(Table1[[#This Row],[ResolutionHours]]="","Pending",IF(Table1[[#This Row],[ResolutionHours]]&lt;=4,"0-4 Hours",IF(Table1[[#This Row],[ResolutionHours]]&lt;=8,"5-8 Hours",IF(Table1[[#This Row],[ResolutionHours]]&lt;=24,"9-24 Hours",IF(Table1[[#This Row],[ResolutionHours]]&lt;=48,"25-48 Hours","48+ Hours")))))</f>
        <v>Pending</v>
      </c>
      <c r="AB2411" t="str">
        <f>IF(Table1[[#This Row],[ResolutionHours]]="","",Table1[[#This Row],[ResolutionHours]]-Table1[[#This Row],[SLATargetHours]])</f>
        <v/>
      </c>
    </row>
    <row r="2412" spans="1:28" x14ac:dyDescent="0.25">
      <c r="A2412" t="s">
        <v>1395</v>
      </c>
      <c r="B2412" t="s">
        <v>1116</v>
      </c>
      <c r="C2412" s="1">
        <v>45870.150636574072</v>
      </c>
      <c r="D2412" t="s">
        <v>36</v>
      </c>
      <c r="E2412" t="s">
        <v>1126</v>
      </c>
      <c r="F2412" t="s">
        <v>95</v>
      </c>
      <c r="G2412" t="s">
        <v>1118</v>
      </c>
      <c r="H2412" t="s">
        <v>54</v>
      </c>
      <c r="I2412" t="s">
        <v>73</v>
      </c>
      <c r="J2412" t="s">
        <v>160</v>
      </c>
      <c r="K2412">
        <v>48</v>
      </c>
      <c r="L2412">
        <v>13.84</v>
      </c>
      <c r="N2412" s="1"/>
      <c r="O2412" t="s">
        <v>57</v>
      </c>
      <c r="P2412">
        <v>3644.38</v>
      </c>
      <c r="Q2412" t="s">
        <v>66</v>
      </c>
      <c r="R2412" t="s">
        <v>59</v>
      </c>
      <c r="S2412" t="s">
        <v>68</v>
      </c>
      <c r="T2412" t="s">
        <v>85</v>
      </c>
      <c r="U2412" t="s">
        <v>49</v>
      </c>
      <c r="V2412" t="s">
        <v>49</v>
      </c>
      <c r="W2412" t="s">
        <v>57</v>
      </c>
      <c r="X2412">
        <f>YEAR(Table1[[#This Row],[BookingDate]])</f>
        <v>2025</v>
      </c>
      <c r="Y2412" t="str">
        <f>TEXT(Table1[[#This Row],[BookingDate]],"mmm")</f>
        <v>Aug</v>
      </c>
      <c r="Z2412" t="str">
        <f>TEXT(Table1[[#This Row],[BookingDate]],"mmm-yyy")</f>
        <v>Aug-2025</v>
      </c>
      <c r="AA2412" t="str">
        <f>IF(Table1[[#This Row],[ResolutionHours]]="","Pending",IF(Table1[[#This Row],[ResolutionHours]]&lt;=4,"0-4 Hours",IF(Table1[[#This Row],[ResolutionHours]]&lt;=8,"5-8 Hours",IF(Table1[[#This Row],[ResolutionHours]]&lt;=24,"9-24 Hours",IF(Table1[[#This Row],[ResolutionHours]]&lt;=48,"25-48 Hours","48+ Hours")))))</f>
        <v>Pending</v>
      </c>
      <c r="AB2412" t="str">
        <f>IF(Table1[[#This Row],[ResolutionHours]]="","",Table1[[#This Row],[ResolutionHours]]-Table1[[#This Row],[SLATargetHours]])</f>
        <v/>
      </c>
    </row>
    <row r="2413" spans="1:28" x14ac:dyDescent="0.25">
      <c r="A2413" t="s">
        <v>2653</v>
      </c>
      <c r="B2413" t="s">
        <v>2126</v>
      </c>
      <c r="C2413" s="1">
        <v>45870.410810185182</v>
      </c>
      <c r="D2413" t="s">
        <v>36</v>
      </c>
      <c r="E2413" t="s">
        <v>2134</v>
      </c>
      <c r="F2413" t="s">
        <v>126</v>
      </c>
      <c r="G2413" t="s">
        <v>2128</v>
      </c>
      <c r="H2413" t="s">
        <v>54</v>
      </c>
      <c r="I2413" t="s">
        <v>55</v>
      </c>
      <c r="J2413" t="s">
        <v>120</v>
      </c>
      <c r="K2413">
        <v>48</v>
      </c>
      <c r="L2413">
        <v>3.32</v>
      </c>
      <c r="N2413" s="1"/>
      <c r="O2413" t="s">
        <v>57</v>
      </c>
      <c r="P2413">
        <v>3638.14</v>
      </c>
      <c r="Q2413" t="s">
        <v>44</v>
      </c>
      <c r="R2413" t="s">
        <v>59</v>
      </c>
      <c r="S2413" t="s">
        <v>60</v>
      </c>
      <c r="T2413" t="s">
        <v>69</v>
      </c>
      <c r="U2413" t="s">
        <v>49</v>
      </c>
      <c r="V2413" t="s">
        <v>49</v>
      </c>
      <c r="W2413" t="s">
        <v>57</v>
      </c>
      <c r="X2413">
        <f>YEAR(Table1[[#This Row],[BookingDate]])</f>
        <v>2025</v>
      </c>
      <c r="Y2413" t="str">
        <f>TEXT(Table1[[#This Row],[BookingDate]],"mmm")</f>
        <v>Aug</v>
      </c>
      <c r="Z2413" t="str">
        <f>TEXT(Table1[[#This Row],[BookingDate]],"mmm-yyy")</f>
        <v>Aug-2025</v>
      </c>
      <c r="AA2413" t="str">
        <f>IF(Table1[[#This Row],[ResolutionHours]]="","Pending",IF(Table1[[#This Row],[ResolutionHours]]&lt;=4,"0-4 Hours",IF(Table1[[#This Row],[ResolutionHours]]&lt;=8,"5-8 Hours",IF(Table1[[#This Row],[ResolutionHours]]&lt;=24,"9-24 Hours",IF(Table1[[#This Row],[ResolutionHours]]&lt;=48,"25-48 Hours","48+ Hours")))))</f>
        <v>Pending</v>
      </c>
      <c r="AB2413" t="str">
        <f>IF(Table1[[#This Row],[ResolutionHours]]="","",Table1[[#This Row],[ResolutionHours]]-Table1[[#This Row],[SLATargetHours]])</f>
        <v/>
      </c>
    </row>
    <row r="2414" spans="1:28" x14ac:dyDescent="0.25">
      <c r="A2414" t="s">
        <v>2509</v>
      </c>
      <c r="B2414" t="s">
        <v>2126</v>
      </c>
      <c r="C2414" s="1">
        <v>45870.488229166673</v>
      </c>
      <c r="D2414" t="s">
        <v>87</v>
      </c>
      <c r="E2414" t="s">
        <v>2142</v>
      </c>
      <c r="F2414" t="s">
        <v>95</v>
      </c>
      <c r="G2414" t="s">
        <v>2128</v>
      </c>
      <c r="H2414" t="s">
        <v>54</v>
      </c>
      <c r="I2414" t="s">
        <v>46</v>
      </c>
      <c r="J2414" t="s">
        <v>42</v>
      </c>
      <c r="K2414">
        <v>72</v>
      </c>
      <c r="L2414">
        <v>4.71</v>
      </c>
      <c r="N2414" s="1"/>
      <c r="O2414" t="s">
        <v>57</v>
      </c>
      <c r="P2414">
        <v>3636.28</v>
      </c>
      <c r="Q2414" t="s">
        <v>66</v>
      </c>
      <c r="R2414" t="s">
        <v>67</v>
      </c>
      <c r="S2414" t="s">
        <v>60</v>
      </c>
      <c r="T2414" t="s">
        <v>93</v>
      </c>
      <c r="U2414" t="s">
        <v>49</v>
      </c>
      <c r="V2414" t="s">
        <v>49</v>
      </c>
      <c r="W2414" t="s">
        <v>57</v>
      </c>
      <c r="X2414">
        <f>YEAR(Table1[[#This Row],[BookingDate]])</f>
        <v>2025</v>
      </c>
      <c r="Y2414" t="str">
        <f>TEXT(Table1[[#This Row],[BookingDate]],"mmm")</f>
        <v>Aug</v>
      </c>
      <c r="Z2414" t="str">
        <f>TEXT(Table1[[#This Row],[BookingDate]],"mmm-yyy")</f>
        <v>Aug-2025</v>
      </c>
      <c r="AA2414" t="str">
        <f>IF(Table1[[#This Row],[ResolutionHours]]="","Pending",IF(Table1[[#This Row],[ResolutionHours]]&lt;=4,"0-4 Hours",IF(Table1[[#This Row],[ResolutionHours]]&lt;=8,"5-8 Hours",IF(Table1[[#This Row],[ResolutionHours]]&lt;=24,"9-24 Hours",IF(Table1[[#This Row],[ResolutionHours]]&lt;=48,"25-48 Hours","48+ Hours")))))</f>
        <v>Pending</v>
      </c>
      <c r="AB2414" t="str">
        <f>IF(Table1[[#This Row],[ResolutionHours]]="","",Table1[[#This Row],[ResolutionHours]]-Table1[[#This Row],[SLATargetHours]])</f>
        <v/>
      </c>
    </row>
    <row r="2415" spans="1:28" x14ac:dyDescent="0.25">
      <c r="A2415" t="s">
        <v>1980</v>
      </c>
      <c r="B2415" t="s">
        <v>1116</v>
      </c>
      <c r="C2415" s="1">
        <v>45870.852719907409</v>
      </c>
      <c r="D2415" t="s">
        <v>36</v>
      </c>
      <c r="E2415" t="s">
        <v>1120</v>
      </c>
      <c r="F2415" t="s">
        <v>95</v>
      </c>
      <c r="G2415" t="s">
        <v>1118</v>
      </c>
      <c r="H2415" t="s">
        <v>40</v>
      </c>
      <c r="I2415" t="s">
        <v>82</v>
      </c>
      <c r="J2415" t="s">
        <v>118</v>
      </c>
      <c r="K2415">
        <v>48</v>
      </c>
      <c r="L2415">
        <v>15.5</v>
      </c>
      <c r="M2415">
        <v>38.54</v>
      </c>
      <c r="N2415" s="1">
        <v>45872.458523113433</v>
      </c>
      <c r="O2415" t="s">
        <v>43</v>
      </c>
      <c r="P2415">
        <v>38.54</v>
      </c>
      <c r="Q2415" t="s">
        <v>58</v>
      </c>
      <c r="R2415" t="s">
        <v>114</v>
      </c>
      <c r="S2415" t="s">
        <v>96</v>
      </c>
      <c r="T2415" t="s">
        <v>93</v>
      </c>
      <c r="U2415" t="s">
        <v>48</v>
      </c>
      <c r="V2415" t="s">
        <v>49</v>
      </c>
      <c r="W2415" t="s">
        <v>43</v>
      </c>
      <c r="X2415">
        <f>YEAR(Table1[[#This Row],[BookingDate]])</f>
        <v>2025</v>
      </c>
      <c r="Y2415" t="str">
        <f>TEXT(Table1[[#This Row],[BookingDate]],"mmm")</f>
        <v>Aug</v>
      </c>
      <c r="Z2415" t="str">
        <f>TEXT(Table1[[#This Row],[BookingDate]],"mmm-yyy")</f>
        <v>Aug-2025</v>
      </c>
      <c r="AA2415" t="str">
        <f>IF(Table1[[#This Row],[ResolutionHours]]="","Pending",IF(Table1[[#This Row],[ResolutionHours]]&lt;=4,"0-4 Hours",IF(Table1[[#This Row],[ResolutionHours]]&lt;=8,"5-8 Hours",IF(Table1[[#This Row],[ResolutionHours]]&lt;=24,"9-24 Hours",IF(Table1[[#This Row],[ResolutionHours]]&lt;=48,"25-48 Hours","48+ Hours")))))</f>
        <v>25-48 Hours</v>
      </c>
      <c r="AB2415">
        <f>IF(Table1[[#This Row],[ResolutionHours]]="","",Table1[[#This Row],[ResolutionHours]]-Table1[[#This Row],[SLATargetHours]])</f>
        <v>-9.4600000000000009</v>
      </c>
    </row>
    <row r="2416" spans="1:28" x14ac:dyDescent="0.25">
      <c r="A2416" t="s">
        <v>673</v>
      </c>
      <c r="B2416" t="s">
        <v>35</v>
      </c>
      <c r="C2416" s="1">
        <v>45871.428043981483</v>
      </c>
      <c r="D2416" t="s">
        <v>36</v>
      </c>
      <c r="E2416" t="s">
        <v>105</v>
      </c>
      <c r="F2416" t="s">
        <v>130</v>
      </c>
      <c r="G2416" t="s">
        <v>39</v>
      </c>
      <c r="H2416" t="s">
        <v>109</v>
      </c>
      <c r="I2416" t="s">
        <v>73</v>
      </c>
      <c r="J2416" t="s">
        <v>120</v>
      </c>
      <c r="K2416">
        <v>48</v>
      </c>
      <c r="L2416">
        <v>3.4</v>
      </c>
      <c r="M2416">
        <v>99.37</v>
      </c>
      <c r="N2416" s="1">
        <v>45875.568447025456</v>
      </c>
      <c r="O2416" t="s">
        <v>128</v>
      </c>
      <c r="P2416">
        <v>99.37</v>
      </c>
      <c r="Q2416" t="s">
        <v>66</v>
      </c>
      <c r="R2416" t="s">
        <v>114</v>
      </c>
      <c r="S2416" t="s">
        <v>46</v>
      </c>
      <c r="T2416" t="s">
        <v>97</v>
      </c>
      <c r="U2416" t="s">
        <v>49</v>
      </c>
      <c r="V2416" t="s">
        <v>49</v>
      </c>
      <c r="W2416" t="s">
        <v>128</v>
      </c>
      <c r="X2416">
        <f>YEAR(Table1[[#This Row],[BookingDate]])</f>
        <v>2025</v>
      </c>
      <c r="Y2416" t="str">
        <f>TEXT(Table1[[#This Row],[BookingDate]],"mmm")</f>
        <v>Aug</v>
      </c>
      <c r="Z2416" t="str">
        <f>TEXT(Table1[[#This Row],[BookingDate]],"mmm-yyy")</f>
        <v>Aug-2025</v>
      </c>
      <c r="AA2416" t="str">
        <f>IF(Table1[[#This Row],[ResolutionHours]]="","Pending",IF(Table1[[#This Row],[ResolutionHours]]&lt;=4,"0-4 Hours",IF(Table1[[#This Row],[ResolutionHours]]&lt;=8,"5-8 Hours",IF(Table1[[#This Row],[ResolutionHours]]&lt;=24,"9-24 Hours",IF(Table1[[#This Row],[ResolutionHours]]&lt;=48,"25-48 Hours","48+ Hours")))))</f>
        <v>48+ Hours</v>
      </c>
      <c r="AB2416">
        <f>IF(Table1[[#This Row],[ResolutionHours]]="","",Table1[[#This Row],[ResolutionHours]]-Table1[[#This Row],[SLATargetHours]])</f>
        <v>51.370000000000005</v>
      </c>
    </row>
    <row r="2417" spans="1:28" x14ac:dyDescent="0.25">
      <c r="A2417" t="s">
        <v>753</v>
      </c>
      <c r="B2417" t="s">
        <v>35</v>
      </c>
      <c r="C2417" s="1">
        <v>45871.501666666663</v>
      </c>
      <c r="D2417" t="s">
        <v>51</v>
      </c>
      <c r="E2417" t="s">
        <v>37</v>
      </c>
      <c r="F2417" t="s">
        <v>126</v>
      </c>
      <c r="G2417" t="s">
        <v>39</v>
      </c>
      <c r="H2417" t="s">
        <v>109</v>
      </c>
      <c r="I2417" t="s">
        <v>46</v>
      </c>
      <c r="J2417" t="s">
        <v>74</v>
      </c>
      <c r="K2417">
        <v>24</v>
      </c>
      <c r="L2417">
        <v>1</v>
      </c>
      <c r="M2417">
        <v>8.23</v>
      </c>
      <c r="N2417" s="1">
        <v>45871.844508090267</v>
      </c>
      <c r="O2417" t="s">
        <v>43</v>
      </c>
      <c r="P2417">
        <v>8.23</v>
      </c>
      <c r="Q2417" t="s">
        <v>58</v>
      </c>
      <c r="R2417" t="s">
        <v>92</v>
      </c>
      <c r="S2417" t="s">
        <v>79</v>
      </c>
      <c r="T2417" t="s">
        <v>61</v>
      </c>
      <c r="U2417" t="s">
        <v>49</v>
      </c>
      <c r="V2417" t="s">
        <v>49</v>
      </c>
      <c r="W2417" t="s">
        <v>43</v>
      </c>
      <c r="X2417">
        <f>YEAR(Table1[[#This Row],[BookingDate]])</f>
        <v>2025</v>
      </c>
      <c r="Y2417" t="str">
        <f>TEXT(Table1[[#This Row],[BookingDate]],"mmm")</f>
        <v>Aug</v>
      </c>
      <c r="Z2417" t="str">
        <f>TEXT(Table1[[#This Row],[BookingDate]],"mmm-yyy")</f>
        <v>Aug-2025</v>
      </c>
      <c r="AA2417" t="str">
        <f>IF(Table1[[#This Row],[ResolutionHours]]="","Pending",IF(Table1[[#This Row],[ResolutionHours]]&lt;=4,"0-4 Hours",IF(Table1[[#This Row],[ResolutionHours]]&lt;=8,"5-8 Hours",IF(Table1[[#This Row],[ResolutionHours]]&lt;=24,"9-24 Hours",IF(Table1[[#This Row],[ResolutionHours]]&lt;=48,"25-48 Hours","48+ Hours")))))</f>
        <v>9-24 Hours</v>
      </c>
      <c r="AB2417">
        <f>IF(Table1[[#This Row],[ResolutionHours]]="","",Table1[[#This Row],[ResolutionHours]]-Table1[[#This Row],[SLATargetHours]])</f>
        <v>-15.77</v>
      </c>
    </row>
    <row r="2418" spans="1:28" x14ac:dyDescent="0.25">
      <c r="A2418" t="s">
        <v>2251</v>
      </c>
      <c r="B2418" t="s">
        <v>2126</v>
      </c>
      <c r="C2418" s="1">
        <v>45872.003807870373</v>
      </c>
      <c r="D2418" t="s">
        <v>51</v>
      </c>
      <c r="E2418" t="s">
        <v>2136</v>
      </c>
      <c r="F2418" t="s">
        <v>90</v>
      </c>
      <c r="G2418" t="s">
        <v>2128</v>
      </c>
      <c r="H2418" t="s">
        <v>136</v>
      </c>
      <c r="I2418" t="s">
        <v>41</v>
      </c>
      <c r="J2418" t="s">
        <v>88</v>
      </c>
      <c r="K2418">
        <v>24</v>
      </c>
      <c r="L2418">
        <v>1.5</v>
      </c>
      <c r="N2418" s="1"/>
      <c r="O2418" t="s">
        <v>57</v>
      </c>
      <c r="P2418">
        <v>3599.91</v>
      </c>
      <c r="Q2418" t="s">
        <v>66</v>
      </c>
      <c r="R2418" t="s">
        <v>59</v>
      </c>
      <c r="S2418" t="s">
        <v>96</v>
      </c>
      <c r="T2418" t="s">
        <v>69</v>
      </c>
      <c r="U2418" t="s">
        <v>49</v>
      </c>
      <c r="V2418" t="s">
        <v>49</v>
      </c>
      <c r="W2418" t="s">
        <v>57</v>
      </c>
      <c r="X2418">
        <f>YEAR(Table1[[#This Row],[BookingDate]])</f>
        <v>2025</v>
      </c>
      <c r="Y2418" t="str">
        <f>TEXT(Table1[[#This Row],[BookingDate]],"mmm")</f>
        <v>Aug</v>
      </c>
      <c r="Z2418" t="str">
        <f>TEXT(Table1[[#This Row],[BookingDate]],"mmm-yyy")</f>
        <v>Aug-2025</v>
      </c>
      <c r="AA2418" t="str">
        <f>IF(Table1[[#This Row],[ResolutionHours]]="","Pending",IF(Table1[[#This Row],[ResolutionHours]]&lt;=4,"0-4 Hours",IF(Table1[[#This Row],[ResolutionHours]]&lt;=8,"5-8 Hours",IF(Table1[[#This Row],[ResolutionHours]]&lt;=24,"9-24 Hours",IF(Table1[[#This Row],[ResolutionHours]]&lt;=48,"25-48 Hours","48+ Hours")))))</f>
        <v>Pending</v>
      </c>
      <c r="AB2418" t="str">
        <f>IF(Table1[[#This Row],[ResolutionHours]]="","",Table1[[#This Row],[ResolutionHours]]-Table1[[#This Row],[SLATargetHours]])</f>
        <v/>
      </c>
    </row>
    <row r="2419" spans="1:28" x14ac:dyDescent="0.25">
      <c r="A2419" t="s">
        <v>375</v>
      </c>
      <c r="B2419" t="s">
        <v>35</v>
      </c>
      <c r="C2419" s="1">
        <v>45872.036226851851</v>
      </c>
      <c r="D2419" t="s">
        <v>51</v>
      </c>
      <c r="E2419" t="s">
        <v>52</v>
      </c>
      <c r="F2419" t="s">
        <v>72</v>
      </c>
      <c r="G2419" t="s">
        <v>39</v>
      </c>
      <c r="H2419" t="s">
        <v>40</v>
      </c>
      <c r="I2419" t="s">
        <v>55</v>
      </c>
      <c r="J2419" t="s">
        <v>157</v>
      </c>
      <c r="K2419">
        <v>24</v>
      </c>
      <c r="L2419">
        <v>0.55000000000000004</v>
      </c>
      <c r="M2419">
        <v>8.7799999999999994</v>
      </c>
      <c r="N2419" s="1">
        <v>45872.401953773151</v>
      </c>
      <c r="O2419" t="s">
        <v>43</v>
      </c>
      <c r="P2419">
        <v>8.7799999999999994</v>
      </c>
      <c r="Q2419" t="s">
        <v>58</v>
      </c>
      <c r="R2419" t="s">
        <v>59</v>
      </c>
      <c r="S2419" t="s">
        <v>60</v>
      </c>
      <c r="T2419" t="s">
        <v>93</v>
      </c>
      <c r="U2419" t="s">
        <v>49</v>
      </c>
      <c r="V2419" t="s">
        <v>49</v>
      </c>
      <c r="W2419" t="s">
        <v>43</v>
      </c>
      <c r="X2419">
        <f>YEAR(Table1[[#This Row],[BookingDate]])</f>
        <v>2025</v>
      </c>
      <c r="Y2419" t="str">
        <f>TEXT(Table1[[#This Row],[BookingDate]],"mmm")</f>
        <v>Aug</v>
      </c>
      <c r="Z2419" t="str">
        <f>TEXT(Table1[[#This Row],[BookingDate]],"mmm-yyy")</f>
        <v>Aug-2025</v>
      </c>
      <c r="AA2419" t="str">
        <f>IF(Table1[[#This Row],[ResolutionHours]]="","Pending",IF(Table1[[#This Row],[ResolutionHours]]&lt;=4,"0-4 Hours",IF(Table1[[#This Row],[ResolutionHours]]&lt;=8,"5-8 Hours",IF(Table1[[#This Row],[ResolutionHours]]&lt;=24,"9-24 Hours",IF(Table1[[#This Row],[ResolutionHours]]&lt;=48,"25-48 Hours","48+ Hours")))))</f>
        <v>9-24 Hours</v>
      </c>
      <c r="AB2419">
        <f>IF(Table1[[#This Row],[ResolutionHours]]="","",Table1[[#This Row],[ResolutionHours]]-Table1[[#This Row],[SLATargetHours]])</f>
        <v>-15.22</v>
      </c>
    </row>
    <row r="2420" spans="1:28" x14ac:dyDescent="0.25">
      <c r="A2420" t="s">
        <v>3033</v>
      </c>
      <c r="B2420" t="s">
        <v>2126</v>
      </c>
      <c r="C2420" s="1">
        <v>45872.156423611108</v>
      </c>
      <c r="D2420" t="s">
        <v>87</v>
      </c>
      <c r="E2420" t="s">
        <v>2138</v>
      </c>
      <c r="F2420" t="s">
        <v>38</v>
      </c>
      <c r="G2420" t="s">
        <v>2128</v>
      </c>
      <c r="H2420" t="s">
        <v>109</v>
      </c>
      <c r="I2420" t="s">
        <v>41</v>
      </c>
      <c r="J2420" t="s">
        <v>88</v>
      </c>
      <c r="K2420">
        <v>72</v>
      </c>
      <c r="L2420">
        <v>5.33</v>
      </c>
      <c r="M2420">
        <v>92.5</v>
      </c>
      <c r="N2420" s="1">
        <v>45876.0106265625</v>
      </c>
      <c r="O2420" t="s">
        <v>128</v>
      </c>
      <c r="P2420">
        <v>92.5</v>
      </c>
      <c r="Q2420" t="s">
        <v>44</v>
      </c>
      <c r="R2420" t="s">
        <v>114</v>
      </c>
      <c r="S2420" t="s">
        <v>79</v>
      </c>
      <c r="T2420" t="s">
        <v>121</v>
      </c>
      <c r="U2420" t="s">
        <v>49</v>
      </c>
      <c r="V2420" t="s">
        <v>49</v>
      </c>
      <c r="W2420" t="s">
        <v>128</v>
      </c>
      <c r="X2420">
        <f>YEAR(Table1[[#This Row],[BookingDate]])</f>
        <v>2025</v>
      </c>
      <c r="Y2420" t="str">
        <f>TEXT(Table1[[#This Row],[BookingDate]],"mmm")</f>
        <v>Aug</v>
      </c>
      <c r="Z2420" t="str">
        <f>TEXT(Table1[[#This Row],[BookingDate]],"mmm-yyy")</f>
        <v>Aug-2025</v>
      </c>
      <c r="AA2420" t="str">
        <f>IF(Table1[[#This Row],[ResolutionHours]]="","Pending",IF(Table1[[#This Row],[ResolutionHours]]&lt;=4,"0-4 Hours",IF(Table1[[#This Row],[ResolutionHours]]&lt;=8,"5-8 Hours",IF(Table1[[#This Row],[ResolutionHours]]&lt;=24,"9-24 Hours",IF(Table1[[#This Row],[ResolutionHours]]&lt;=48,"25-48 Hours","48+ Hours")))))</f>
        <v>48+ Hours</v>
      </c>
      <c r="AB2420">
        <f>IF(Table1[[#This Row],[ResolutionHours]]="","",Table1[[#This Row],[ResolutionHours]]-Table1[[#This Row],[SLATargetHours]])</f>
        <v>20.5</v>
      </c>
    </row>
    <row r="2421" spans="1:28" x14ac:dyDescent="0.25">
      <c r="A2421" t="s">
        <v>1286</v>
      </c>
      <c r="B2421" t="s">
        <v>1116</v>
      </c>
      <c r="C2421" s="1">
        <v>45872.654513888891</v>
      </c>
      <c r="D2421" t="s">
        <v>87</v>
      </c>
      <c r="E2421" t="s">
        <v>1134</v>
      </c>
      <c r="F2421" t="s">
        <v>72</v>
      </c>
      <c r="G2421" t="s">
        <v>1118</v>
      </c>
      <c r="H2421" t="s">
        <v>136</v>
      </c>
      <c r="I2421" t="s">
        <v>64</v>
      </c>
      <c r="J2421" t="s">
        <v>152</v>
      </c>
      <c r="K2421">
        <v>72</v>
      </c>
      <c r="L2421">
        <v>2.21</v>
      </c>
      <c r="N2421" s="1"/>
      <c r="O2421" t="s">
        <v>57</v>
      </c>
      <c r="P2421">
        <v>3584.29</v>
      </c>
      <c r="Q2421" t="s">
        <v>44</v>
      </c>
      <c r="R2421" t="s">
        <v>59</v>
      </c>
      <c r="S2421" t="s">
        <v>68</v>
      </c>
      <c r="T2421" t="s">
        <v>97</v>
      </c>
      <c r="U2421" t="s">
        <v>49</v>
      </c>
      <c r="V2421" t="s">
        <v>49</v>
      </c>
      <c r="W2421" t="s">
        <v>57</v>
      </c>
      <c r="X2421">
        <f>YEAR(Table1[[#This Row],[BookingDate]])</f>
        <v>2025</v>
      </c>
      <c r="Y2421" t="str">
        <f>TEXT(Table1[[#This Row],[BookingDate]],"mmm")</f>
        <v>Aug</v>
      </c>
      <c r="Z2421" t="str">
        <f>TEXT(Table1[[#This Row],[BookingDate]],"mmm-yyy")</f>
        <v>Aug-2025</v>
      </c>
      <c r="AA2421" t="str">
        <f>IF(Table1[[#This Row],[ResolutionHours]]="","Pending",IF(Table1[[#This Row],[ResolutionHours]]&lt;=4,"0-4 Hours",IF(Table1[[#This Row],[ResolutionHours]]&lt;=8,"5-8 Hours",IF(Table1[[#This Row],[ResolutionHours]]&lt;=24,"9-24 Hours",IF(Table1[[#This Row],[ResolutionHours]]&lt;=48,"25-48 Hours","48+ Hours")))))</f>
        <v>Pending</v>
      </c>
      <c r="AB2421" t="str">
        <f>IF(Table1[[#This Row],[ResolutionHours]]="","",Table1[[#This Row],[ResolutionHours]]-Table1[[#This Row],[SLATargetHours]])</f>
        <v/>
      </c>
    </row>
    <row r="2422" spans="1:28" x14ac:dyDescent="0.25">
      <c r="A2422" t="s">
        <v>249</v>
      </c>
      <c r="B2422" t="s">
        <v>35</v>
      </c>
      <c r="C2422" s="1">
        <v>45873.081111111111</v>
      </c>
      <c r="D2422" t="s">
        <v>51</v>
      </c>
      <c r="E2422" t="s">
        <v>71</v>
      </c>
      <c r="F2422" t="s">
        <v>72</v>
      </c>
      <c r="G2422" t="s">
        <v>39</v>
      </c>
      <c r="H2422" t="s">
        <v>54</v>
      </c>
      <c r="I2422" t="s">
        <v>55</v>
      </c>
      <c r="J2422" t="s">
        <v>88</v>
      </c>
      <c r="K2422">
        <v>24</v>
      </c>
      <c r="L2422">
        <v>1.03</v>
      </c>
      <c r="N2422" s="1"/>
      <c r="O2422" t="s">
        <v>57</v>
      </c>
      <c r="P2422">
        <v>3574.05</v>
      </c>
      <c r="Q2422" t="s">
        <v>66</v>
      </c>
      <c r="R2422" t="s">
        <v>67</v>
      </c>
      <c r="S2422" t="s">
        <v>46</v>
      </c>
      <c r="T2422" t="s">
        <v>61</v>
      </c>
      <c r="U2422" t="s">
        <v>49</v>
      </c>
      <c r="V2422" t="s">
        <v>49</v>
      </c>
      <c r="W2422" t="s">
        <v>57</v>
      </c>
      <c r="X2422">
        <f>YEAR(Table1[[#This Row],[BookingDate]])</f>
        <v>2025</v>
      </c>
      <c r="Y2422" t="str">
        <f>TEXT(Table1[[#This Row],[BookingDate]],"mmm")</f>
        <v>Aug</v>
      </c>
      <c r="Z2422" t="str">
        <f>TEXT(Table1[[#This Row],[BookingDate]],"mmm-yyy")</f>
        <v>Aug-2025</v>
      </c>
      <c r="AA2422" t="str">
        <f>IF(Table1[[#This Row],[ResolutionHours]]="","Pending",IF(Table1[[#This Row],[ResolutionHours]]&lt;=4,"0-4 Hours",IF(Table1[[#This Row],[ResolutionHours]]&lt;=8,"5-8 Hours",IF(Table1[[#This Row],[ResolutionHours]]&lt;=24,"9-24 Hours",IF(Table1[[#This Row],[ResolutionHours]]&lt;=48,"25-48 Hours","48+ Hours")))))</f>
        <v>Pending</v>
      </c>
      <c r="AB2422" t="str">
        <f>IF(Table1[[#This Row],[ResolutionHours]]="","",Table1[[#This Row],[ResolutionHours]]-Table1[[#This Row],[SLATargetHours]])</f>
        <v/>
      </c>
    </row>
    <row r="2423" spans="1:28" x14ac:dyDescent="0.25">
      <c r="A2423" t="s">
        <v>2240</v>
      </c>
      <c r="B2423" t="s">
        <v>2126</v>
      </c>
      <c r="C2423" s="1">
        <v>45873.216469907413</v>
      </c>
      <c r="D2423" t="s">
        <v>36</v>
      </c>
      <c r="E2423" t="s">
        <v>2136</v>
      </c>
      <c r="F2423" t="s">
        <v>53</v>
      </c>
      <c r="G2423" t="s">
        <v>2128</v>
      </c>
      <c r="H2423" t="s">
        <v>63</v>
      </c>
      <c r="I2423" t="s">
        <v>46</v>
      </c>
      <c r="J2423" t="s">
        <v>88</v>
      </c>
      <c r="K2423">
        <v>48</v>
      </c>
      <c r="L2423">
        <v>1.61</v>
      </c>
      <c r="N2423" s="1"/>
      <c r="O2423" t="s">
        <v>57</v>
      </c>
      <c r="P2423">
        <v>3570.8</v>
      </c>
      <c r="Q2423" t="s">
        <v>58</v>
      </c>
      <c r="R2423" t="s">
        <v>92</v>
      </c>
      <c r="S2423" t="s">
        <v>96</v>
      </c>
      <c r="T2423" t="s">
        <v>69</v>
      </c>
      <c r="U2423" t="s">
        <v>49</v>
      </c>
      <c r="V2423" t="s">
        <v>49</v>
      </c>
      <c r="W2423" t="s">
        <v>57</v>
      </c>
      <c r="X2423">
        <f>YEAR(Table1[[#This Row],[BookingDate]])</f>
        <v>2025</v>
      </c>
      <c r="Y2423" t="str">
        <f>TEXT(Table1[[#This Row],[BookingDate]],"mmm")</f>
        <v>Aug</v>
      </c>
      <c r="Z2423" t="str">
        <f>TEXT(Table1[[#This Row],[BookingDate]],"mmm-yyy")</f>
        <v>Aug-2025</v>
      </c>
      <c r="AA2423" t="str">
        <f>IF(Table1[[#This Row],[ResolutionHours]]="","Pending",IF(Table1[[#This Row],[ResolutionHours]]&lt;=4,"0-4 Hours",IF(Table1[[#This Row],[ResolutionHours]]&lt;=8,"5-8 Hours",IF(Table1[[#This Row],[ResolutionHours]]&lt;=24,"9-24 Hours",IF(Table1[[#This Row],[ResolutionHours]]&lt;=48,"25-48 Hours","48+ Hours")))))</f>
        <v>Pending</v>
      </c>
      <c r="AB2423" t="str">
        <f>IF(Table1[[#This Row],[ResolutionHours]]="","",Table1[[#This Row],[ResolutionHours]]-Table1[[#This Row],[SLATargetHours]])</f>
        <v/>
      </c>
    </row>
    <row r="2424" spans="1:28" x14ac:dyDescent="0.25">
      <c r="A2424" t="s">
        <v>806</v>
      </c>
      <c r="B2424" t="s">
        <v>35</v>
      </c>
      <c r="C2424" s="1">
        <v>45873.228935185187</v>
      </c>
      <c r="D2424" t="s">
        <v>36</v>
      </c>
      <c r="E2424" t="s">
        <v>123</v>
      </c>
      <c r="F2424" t="s">
        <v>130</v>
      </c>
      <c r="G2424" t="s">
        <v>39</v>
      </c>
      <c r="H2424" t="s">
        <v>54</v>
      </c>
      <c r="I2424" t="s">
        <v>55</v>
      </c>
      <c r="J2424" t="s">
        <v>78</v>
      </c>
      <c r="K2424">
        <v>48</v>
      </c>
      <c r="L2424">
        <v>1.1000000000000001</v>
      </c>
      <c r="N2424" s="1"/>
      <c r="O2424" t="s">
        <v>57</v>
      </c>
      <c r="P2424">
        <v>3570.51</v>
      </c>
      <c r="Q2424" t="s">
        <v>44</v>
      </c>
      <c r="R2424" t="s">
        <v>92</v>
      </c>
      <c r="S2424" t="s">
        <v>68</v>
      </c>
      <c r="T2424" t="s">
        <v>85</v>
      </c>
      <c r="U2424" t="s">
        <v>49</v>
      </c>
      <c r="V2424" t="s">
        <v>49</v>
      </c>
      <c r="W2424" t="s">
        <v>57</v>
      </c>
      <c r="X2424">
        <f>YEAR(Table1[[#This Row],[BookingDate]])</f>
        <v>2025</v>
      </c>
      <c r="Y2424" t="str">
        <f>TEXT(Table1[[#This Row],[BookingDate]],"mmm")</f>
        <v>Aug</v>
      </c>
      <c r="Z2424" t="str">
        <f>TEXT(Table1[[#This Row],[BookingDate]],"mmm-yyy")</f>
        <v>Aug-2025</v>
      </c>
      <c r="AA2424" t="str">
        <f>IF(Table1[[#This Row],[ResolutionHours]]="","Pending",IF(Table1[[#This Row],[ResolutionHours]]&lt;=4,"0-4 Hours",IF(Table1[[#This Row],[ResolutionHours]]&lt;=8,"5-8 Hours",IF(Table1[[#This Row],[ResolutionHours]]&lt;=24,"9-24 Hours",IF(Table1[[#This Row],[ResolutionHours]]&lt;=48,"25-48 Hours","48+ Hours")))))</f>
        <v>Pending</v>
      </c>
      <c r="AB2424" t="str">
        <f>IF(Table1[[#This Row],[ResolutionHours]]="","",Table1[[#This Row],[ResolutionHours]]-Table1[[#This Row],[SLATargetHours]])</f>
        <v/>
      </c>
    </row>
    <row r="2425" spans="1:28" x14ac:dyDescent="0.25">
      <c r="A2425" t="s">
        <v>859</v>
      </c>
      <c r="B2425" t="s">
        <v>35</v>
      </c>
      <c r="C2425" s="1">
        <v>45873.307962962957</v>
      </c>
      <c r="D2425" t="s">
        <v>36</v>
      </c>
      <c r="E2425" t="s">
        <v>37</v>
      </c>
      <c r="F2425" t="s">
        <v>126</v>
      </c>
      <c r="G2425" t="s">
        <v>39</v>
      </c>
      <c r="H2425" t="s">
        <v>40</v>
      </c>
      <c r="I2425" t="s">
        <v>82</v>
      </c>
      <c r="J2425" t="s">
        <v>56</v>
      </c>
      <c r="K2425">
        <v>48</v>
      </c>
      <c r="L2425">
        <v>3.27</v>
      </c>
      <c r="M2425">
        <v>20.260000000000002</v>
      </c>
      <c r="N2425" s="1">
        <v>45874.151953900473</v>
      </c>
      <c r="O2425" t="s">
        <v>43</v>
      </c>
      <c r="P2425">
        <v>20.260000000000002</v>
      </c>
      <c r="Q2425" t="s">
        <v>66</v>
      </c>
      <c r="R2425" t="s">
        <v>59</v>
      </c>
      <c r="S2425" t="s">
        <v>60</v>
      </c>
      <c r="T2425" t="s">
        <v>85</v>
      </c>
      <c r="U2425" t="s">
        <v>49</v>
      </c>
      <c r="V2425" t="s">
        <v>49</v>
      </c>
      <c r="W2425" t="s">
        <v>43</v>
      </c>
      <c r="X2425">
        <f>YEAR(Table1[[#This Row],[BookingDate]])</f>
        <v>2025</v>
      </c>
      <c r="Y2425" t="str">
        <f>TEXT(Table1[[#This Row],[BookingDate]],"mmm")</f>
        <v>Aug</v>
      </c>
      <c r="Z2425" t="str">
        <f>TEXT(Table1[[#This Row],[BookingDate]],"mmm-yyy")</f>
        <v>Aug-2025</v>
      </c>
      <c r="AA2425" t="str">
        <f>IF(Table1[[#This Row],[ResolutionHours]]="","Pending",IF(Table1[[#This Row],[ResolutionHours]]&lt;=4,"0-4 Hours",IF(Table1[[#This Row],[ResolutionHours]]&lt;=8,"5-8 Hours",IF(Table1[[#This Row],[ResolutionHours]]&lt;=24,"9-24 Hours",IF(Table1[[#This Row],[ResolutionHours]]&lt;=48,"25-48 Hours","48+ Hours")))))</f>
        <v>9-24 Hours</v>
      </c>
      <c r="AB2425">
        <f>IF(Table1[[#This Row],[ResolutionHours]]="","",Table1[[#This Row],[ResolutionHours]]-Table1[[#This Row],[SLATargetHours]])</f>
        <v>-27.74</v>
      </c>
    </row>
    <row r="2426" spans="1:28" x14ac:dyDescent="0.25">
      <c r="A2426" t="s">
        <v>185</v>
      </c>
      <c r="B2426" t="s">
        <v>35</v>
      </c>
      <c r="C2426" s="1">
        <v>45873.642048611109</v>
      </c>
      <c r="D2426" t="s">
        <v>87</v>
      </c>
      <c r="E2426" t="s">
        <v>71</v>
      </c>
      <c r="F2426" t="s">
        <v>72</v>
      </c>
      <c r="G2426" t="s">
        <v>39</v>
      </c>
      <c r="H2426" t="s">
        <v>109</v>
      </c>
      <c r="I2426" t="s">
        <v>41</v>
      </c>
      <c r="J2426" t="s">
        <v>88</v>
      </c>
      <c r="K2426">
        <v>72</v>
      </c>
      <c r="L2426">
        <v>7.78</v>
      </c>
      <c r="M2426">
        <v>3.76</v>
      </c>
      <c r="N2426" s="1">
        <v>45873.798649699071</v>
      </c>
      <c r="O2426" t="s">
        <v>43</v>
      </c>
      <c r="P2426">
        <v>3.76</v>
      </c>
      <c r="Q2426" t="s">
        <v>44</v>
      </c>
      <c r="R2426" t="s">
        <v>92</v>
      </c>
      <c r="S2426" t="s">
        <v>96</v>
      </c>
      <c r="T2426" t="s">
        <v>97</v>
      </c>
      <c r="U2426" t="s">
        <v>49</v>
      </c>
      <c r="V2426" t="s">
        <v>49</v>
      </c>
      <c r="W2426" t="s">
        <v>43</v>
      </c>
      <c r="X2426">
        <f>YEAR(Table1[[#This Row],[BookingDate]])</f>
        <v>2025</v>
      </c>
      <c r="Y2426" t="str">
        <f>TEXT(Table1[[#This Row],[BookingDate]],"mmm")</f>
        <v>Aug</v>
      </c>
      <c r="Z2426" t="str">
        <f>TEXT(Table1[[#This Row],[BookingDate]],"mmm-yyy")</f>
        <v>Aug-2025</v>
      </c>
      <c r="AA2426" t="str">
        <f>IF(Table1[[#This Row],[ResolutionHours]]="","Pending",IF(Table1[[#This Row],[ResolutionHours]]&lt;=4,"0-4 Hours",IF(Table1[[#This Row],[ResolutionHours]]&lt;=8,"5-8 Hours",IF(Table1[[#This Row],[ResolutionHours]]&lt;=24,"9-24 Hours",IF(Table1[[#This Row],[ResolutionHours]]&lt;=48,"25-48 Hours","48+ Hours")))))</f>
        <v>0-4 Hours</v>
      </c>
      <c r="AB2426">
        <f>IF(Table1[[#This Row],[ResolutionHours]]="","",Table1[[#This Row],[ResolutionHours]]-Table1[[#This Row],[SLATargetHours]])</f>
        <v>-68.239999999999995</v>
      </c>
    </row>
    <row r="2427" spans="1:28" x14ac:dyDescent="0.25">
      <c r="A2427" t="s">
        <v>2873</v>
      </c>
      <c r="B2427" t="s">
        <v>2126</v>
      </c>
      <c r="C2427" s="1">
        <v>45874.185706018521</v>
      </c>
      <c r="D2427" t="s">
        <v>87</v>
      </c>
      <c r="E2427" t="s">
        <v>2153</v>
      </c>
      <c r="F2427" t="s">
        <v>90</v>
      </c>
      <c r="G2427" t="s">
        <v>2128</v>
      </c>
      <c r="H2427" t="s">
        <v>109</v>
      </c>
      <c r="I2427" t="s">
        <v>41</v>
      </c>
      <c r="J2427" t="s">
        <v>83</v>
      </c>
      <c r="K2427">
        <v>72</v>
      </c>
      <c r="L2427">
        <v>9.27</v>
      </c>
      <c r="M2427">
        <v>23.29</v>
      </c>
      <c r="N2427" s="1">
        <v>45875.156088796299</v>
      </c>
      <c r="O2427" t="s">
        <v>43</v>
      </c>
      <c r="P2427">
        <v>23.29</v>
      </c>
      <c r="Q2427" t="s">
        <v>58</v>
      </c>
      <c r="R2427" t="s">
        <v>45</v>
      </c>
      <c r="S2427" t="s">
        <v>68</v>
      </c>
      <c r="T2427" t="s">
        <v>93</v>
      </c>
      <c r="U2427" t="s">
        <v>49</v>
      </c>
      <c r="V2427" t="s">
        <v>49</v>
      </c>
      <c r="W2427" t="s">
        <v>43</v>
      </c>
      <c r="X2427">
        <f>YEAR(Table1[[#This Row],[BookingDate]])</f>
        <v>2025</v>
      </c>
      <c r="Y2427" t="str">
        <f>TEXT(Table1[[#This Row],[BookingDate]],"mmm")</f>
        <v>Aug</v>
      </c>
      <c r="Z2427" t="str">
        <f>TEXT(Table1[[#This Row],[BookingDate]],"mmm-yyy")</f>
        <v>Aug-2025</v>
      </c>
      <c r="AA2427" t="str">
        <f>IF(Table1[[#This Row],[ResolutionHours]]="","Pending",IF(Table1[[#This Row],[ResolutionHours]]&lt;=4,"0-4 Hours",IF(Table1[[#This Row],[ResolutionHours]]&lt;=8,"5-8 Hours",IF(Table1[[#This Row],[ResolutionHours]]&lt;=24,"9-24 Hours",IF(Table1[[#This Row],[ResolutionHours]]&lt;=48,"25-48 Hours","48+ Hours")))))</f>
        <v>9-24 Hours</v>
      </c>
      <c r="AB2427">
        <f>IF(Table1[[#This Row],[ResolutionHours]]="","",Table1[[#This Row],[ResolutionHours]]-Table1[[#This Row],[SLATargetHours]])</f>
        <v>-48.71</v>
      </c>
    </row>
    <row r="2428" spans="1:28" x14ac:dyDescent="0.25">
      <c r="A2428" t="s">
        <v>598</v>
      </c>
      <c r="B2428" t="s">
        <v>35</v>
      </c>
      <c r="C2428" s="1">
        <v>45874.473275462973</v>
      </c>
      <c r="D2428" t="s">
        <v>87</v>
      </c>
      <c r="E2428" t="s">
        <v>81</v>
      </c>
      <c r="F2428" t="s">
        <v>72</v>
      </c>
      <c r="G2428" t="s">
        <v>39</v>
      </c>
      <c r="H2428" t="s">
        <v>40</v>
      </c>
      <c r="I2428" t="s">
        <v>64</v>
      </c>
      <c r="J2428" t="s">
        <v>99</v>
      </c>
      <c r="K2428">
        <v>72</v>
      </c>
      <c r="L2428">
        <v>7.36</v>
      </c>
      <c r="M2428">
        <v>104.16</v>
      </c>
      <c r="N2428" s="1">
        <v>45878.813463819453</v>
      </c>
      <c r="O2428" t="s">
        <v>128</v>
      </c>
      <c r="P2428">
        <v>104.16</v>
      </c>
      <c r="Q2428" t="s">
        <v>66</v>
      </c>
      <c r="R2428" t="s">
        <v>67</v>
      </c>
      <c r="S2428" t="s">
        <v>60</v>
      </c>
      <c r="T2428" t="s">
        <v>75</v>
      </c>
      <c r="U2428" t="s">
        <v>49</v>
      </c>
      <c r="V2428" t="s">
        <v>49</v>
      </c>
      <c r="W2428" t="s">
        <v>128</v>
      </c>
      <c r="X2428">
        <f>YEAR(Table1[[#This Row],[BookingDate]])</f>
        <v>2025</v>
      </c>
      <c r="Y2428" t="str">
        <f>TEXT(Table1[[#This Row],[BookingDate]],"mmm")</f>
        <v>Aug</v>
      </c>
      <c r="Z2428" t="str">
        <f>TEXT(Table1[[#This Row],[BookingDate]],"mmm-yyy")</f>
        <v>Aug-2025</v>
      </c>
      <c r="AA2428" t="str">
        <f>IF(Table1[[#This Row],[ResolutionHours]]="","Pending",IF(Table1[[#This Row],[ResolutionHours]]&lt;=4,"0-4 Hours",IF(Table1[[#This Row],[ResolutionHours]]&lt;=8,"5-8 Hours",IF(Table1[[#This Row],[ResolutionHours]]&lt;=24,"9-24 Hours",IF(Table1[[#This Row],[ResolutionHours]]&lt;=48,"25-48 Hours","48+ Hours")))))</f>
        <v>48+ Hours</v>
      </c>
      <c r="AB2428">
        <f>IF(Table1[[#This Row],[ResolutionHours]]="","",Table1[[#This Row],[ResolutionHours]]-Table1[[#This Row],[SLATargetHours]])</f>
        <v>32.159999999999997</v>
      </c>
    </row>
    <row r="2429" spans="1:28" x14ac:dyDescent="0.25">
      <c r="A2429" t="s">
        <v>219</v>
      </c>
      <c r="B2429" t="s">
        <v>35</v>
      </c>
      <c r="C2429" s="1">
        <v>45874.4919212963</v>
      </c>
      <c r="D2429" t="s">
        <v>87</v>
      </c>
      <c r="E2429" t="s">
        <v>123</v>
      </c>
      <c r="F2429" t="s">
        <v>38</v>
      </c>
      <c r="G2429" t="s">
        <v>39</v>
      </c>
      <c r="H2429" t="s">
        <v>54</v>
      </c>
      <c r="I2429" t="s">
        <v>41</v>
      </c>
      <c r="J2429" t="s">
        <v>78</v>
      </c>
      <c r="K2429">
        <v>72</v>
      </c>
      <c r="L2429">
        <v>7.73</v>
      </c>
      <c r="N2429" s="1"/>
      <c r="O2429" t="s">
        <v>57</v>
      </c>
      <c r="P2429">
        <v>3540.19</v>
      </c>
      <c r="Q2429" t="s">
        <v>44</v>
      </c>
      <c r="R2429" t="s">
        <v>67</v>
      </c>
      <c r="S2429" t="s">
        <v>96</v>
      </c>
      <c r="T2429" t="s">
        <v>93</v>
      </c>
      <c r="U2429" t="s">
        <v>49</v>
      </c>
      <c r="V2429" t="s">
        <v>49</v>
      </c>
      <c r="W2429" t="s">
        <v>57</v>
      </c>
      <c r="X2429">
        <f>YEAR(Table1[[#This Row],[BookingDate]])</f>
        <v>2025</v>
      </c>
      <c r="Y2429" t="str">
        <f>TEXT(Table1[[#This Row],[BookingDate]],"mmm")</f>
        <v>Aug</v>
      </c>
      <c r="Z2429" t="str">
        <f>TEXT(Table1[[#This Row],[BookingDate]],"mmm-yyy")</f>
        <v>Aug-2025</v>
      </c>
      <c r="AA2429" t="str">
        <f>IF(Table1[[#This Row],[ResolutionHours]]="","Pending",IF(Table1[[#This Row],[ResolutionHours]]&lt;=4,"0-4 Hours",IF(Table1[[#This Row],[ResolutionHours]]&lt;=8,"5-8 Hours",IF(Table1[[#This Row],[ResolutionHours]]&lt;=24,"9-24 Hours",IF(Table1[[#This Row],[ResolutionHours]]&lt;=48,"25-48 Hours","48+ Hours")))))</f>
        <v>Pending</v>
      </c>
      <c r="AB2429" t="str">
        <f>IF(Table1[[#This Row],[ResolutionHours]]="","",Table1[[#This Row],[ResolutionHours]]-Table1[[#This Row],[SLATargetHours]])</f>
        <v/>
      </c>
    </row>
    <row r="2430" spans="1:28" x14ac:dyDescent="0.25">
      <c r="A2430" t="s">
        <v>1750</v>
      </c>
      <c r="B2430" t="s">
        <v>1116</v>
      </c>
      <c r="C2430" s="1">
        <v>45874.596805555557</v>
      </c>
      <c r="D2430" t="s">
        <v>51</v>
      </c>
      <c r="E2430" t="s">
        <v>1124</v>
      </c>
      <c r="F2430" t="s">
        <v>95</v>
      </c>
      <c r="G2430" t="s">
        <v>1118</v>
      </c>
      <c r="H2430" t="s">
        <v>54</v>
      </c>
      <c r="I2430" t="s">
        <v>46</v>
      </c>
      <c r="J2430" t="s">
        <v>78</v>
      </c>
      <c r="K2430">
        <v>24</v>
      </c>
      <c r="L2430">
        <v>0.4</v>
      </c>
      <c r="N2430" s="1"/>
      <c r="O2430" t="s">
        <v>57</v>
      </c>
      <c r="P2430">
        <v>3537.68</v>
      </c>
      <c r="Q2430" t="s">
        <v>44</v>
      </c>
      <c r="R2430" t="s">
        <v>114</v>
      </c>
      <c r="S2430" t="s">
        <v>46</v>
      </c>
      <c r="T2430" t="s">
        <v>115</v>
      </c>
      <c r="U2430" t="s">
        <v>49</v>
      </c>
      <c r="V2430" t="s">
        <v>49</v>
      </c>
      <c r="W2430" t="s">
        <v>57</v>
      </c>
      <c r="X2430">
        <f>YEAR(Table1[[#This Row],[BookingDate]])</f>
        <v>2025</v>
      </c>
      <c r="Y2430" t="str">
        <f>TEXT(Table1[[#This Row],[BookingDate]],"mmm")</f>
        <v>Aug</v>
      </c>
      <c r="Z2430" t="str">
        <f>TEXT(Table1[[#This Row],[BookingDate]],"mmm-yyy")</f>
        <v>Aug-2025</v>
      </c>
      <c r="AA2430" t="str">
        <f>IF(Table1[[#This Row],[ResolutionHours]]="","Pending",IF(Table1[[#This Row],[ResolutionHours]]&lt;=4,"0-4 Hours",IF(Table1[[#This Row],[ResolutionHours]]&lt;=8,"5-8 Hours",IF(Table1[[#This Row],[ResolutionHours]]&lt;=24,"9-24 Hours",IF(Table1[[#This Row],[ResolutionHours]]&lt;=48,"25-48 Hours","48+ Hours")))))</f>
        <v>Pending</v>
      </c>
      <c r="AB2430" t="str">
        <f>IF(Table1[[#This Row],[ResolutionHours]]="","",Table1[[#This Row],[ResolutionHours]]-Table1[[#This Row],[SLATargetHours]])</f>
        <v/>
      </c>
    </row>
    <row r="2431" spans="1:28" x14ac:dyDescent="0.25">
      <c r="A2431" t="s">
        <v>1233</v>
      </c>
      <c r="B2431" t="s">
        <v>1116</v>
      </c>
      <c r="C2431" s="1">
        <v>45874.778379629628</v>
      </c>
      <c r="D2431" t="s">
        <v>87</v>
      </c>
      <c r="E2431" t="s">
        <v>1126</v>
      </c>
      <c r="F2431" t="s">
        <v>53</v>
      </c>
      <c r="G2431" t="s">
        <v>1118</v>
      </c>
      <c r="H2431" t="s">
        <v>40</v>
      </c>
      <c r="I2431" t="s">
        <v>73</v>
      </c>
      <c r="J2431" t="s">
        <v>157</v>
      </c>
      <c r="K2431">
        <v>72</v>
      </c>
      <c r="L2431">
        <v>1.96</v>
      </c>
      <c r="M2431">
        <v>16.5</v>
      </c>
      <c r="N2431" s="1">
        <v>45875.465862037039</v>
      </c>
      <c r="O2431" t="s">
        <v>43</v>
      </c>
      <c r="P2431">
        <v>16.5</v>
      </c>
      <c r="Q2431" t="s">
        <v>66</v>
      </c>
      <c r="R2431" t="s">
        <v>59</v>
      </c>
      <c r="S2431" t="s">
        <v>79</v>
      </c>
      <c r="T2431" t="s">
        <v>47</v>
      </c>
      <c r="U2431" t="s">
        <v>49</v>
      </c>
      <c r="V2431" t="s">
        <v>49</v>
      </c>
      <c r="W2431" t="s">
        <v>43</v>
      </c>
      <c r="X2431">
        <f>YEAR(Table1[[#This Row],[BookingDate]])</f>
        <v>2025</v>
      </c>
      <c r="Y2431" t="str">
        <f>TEXT(Table1[[#This Row],[BookingDate]],"mmm")</f>
        <v>Aug</v>
      </c>
      <c r="Z2431" t="str">
        <f>TEXT(Table1[[#This Row],[BookingDate]],"mmm-yyy")</f>
        <v>Aug-2025</v>
      </c>
      <c r="AA2431" t="str">
        <f>IF(Table1[[#This Row],[ResolutionHours]]="","Pending",IF(Table1[[#This Row],[ResolutionHours]]&lt;=4,"0-4 Hours",IF(Table1[[#This Row],[ResolutionHours]]&lt;=8,"5-8 Hours",IF(Table1[[#This Row],[ResolutionHours]]&lt;=24,"9-24 Hours",IF(Table1[[#This Row],[ResolutionHours]]&lt;=48,"25-48 Hours","48+ Hours")))))</f>
        <v>9-24 Hours</v>
      </c>
      <c r="AB2431">
        <f>IF(Table1[[#This Row],[ResolutionHours]]="","",Table1[[#This Row],[ResolutionHours]]-Table1[[#This Row],[SLATargetHours]])</f>
        <v>-55.5</v>
      </c>
    </row>
    <row r="2432" spans="1:28" x14ac:dyDescent="0.25">
      <c r="A2432" t="s">
        <v>1566</v>
      </c>
      <c r="B2432" t="s">
        <v>1116</v>
      </c>
      <c r="C2432" s="1">
        <v>45875.287777777783</v>
      </c>
      <c r="D2432" t="s">
        <v>87</v>
      </c>
      <c r="E2432" t="s">
        <v>1117</v>
      </c>
      <c r="F2432" t="s">
        <v>90</v>
      </c>
      <c r="G2432" t="s">
        <v>1118</v>
      </c>
      <c r="H2432" t="s">
        <v>63</v>
      </c>
      <c r="I2432" t="s">
        <v>82</v>
      </c>
      <c r="J2432" t="s">
        <v>165</v>
      </c>
      <c r="K2432">
        <v>72</v>
      </c>
      <c r="L2432">
        <v>4.26</v>
      </c>
      <c r="N2432" s="1"/>
      <c r="O2432" t="s">
        <v>57</v>
      </c>
      <c r="P2432">
        <v>3521.09</v>
      </c>
      <c r="Q2432" t="s">
        <v>44</v>
      </c>
      <c r="R2432" t="s">
        <v>114</v>
      </c>
      <c r="S2432" t="s">
        <v>79</v>
      </c>
      <c r="T2432" t="s">
        <v>93</v>
      </c>
      <c r="U2432" t="s">
        <v>49</v>
      </c>
      <c r="V2432" t="s">
        <v>49</v>
      </c>
      <c r="W2432" t="s">
        <v>57</v>
      </c>
      <c r="X2432">
        <f>YEAR(Table1[[#This Row],[BookingDate]])</f>
        <v>2025</v>
      </c>
      <c r="Y2432" t="str">
        <f>TEXT(Table1[[#This Row],[BookingDate]],"mmm")</f>
        <v>Aug</v>
      </c>
      <c r="Z2432" t="str">
        <f>TEXT(Table1[[#This Row],[BookingDate]],"mmm-yyy")</f>
        <v>Aug-2025</v>
      </c>
      <c r="AA2432" t="str">
        <f>IF(Table1[[#This Row],[ResolutionHours]]="","Pending",IF(Table1[[#This Row],[ResolutionHours]]&lt;=4,"0-4 Hours",IF(Table1[[#This Row],[ResolutionHours]]&lt;=8,"5-8 Hours",IF(Table1[[#This Row],[ResolutionHours]]&lt;=24,"9-24 Hours",IF(Table1[[#This Row],[ResolutionHours]]&lt;=48,"25-48 Hours","48+ Hours")))))</f>
        <v>Pending</v>
      </c>
      <c r="AB2432" t="str">
        <f>IF(Table1[[#This Row],[ResolutionHours]]="","",Table1[[#This Row],[ResolutionHours]]-Table1[[#This Row],[SLATargetHours]])</f>
        <v/>
      </c>
    </row>
    <row r="2433" spans="1:28" x14ac:dyDescent="0.25">
      <c r="A2433" t="s">
        <v>3099</v>
      </c>
      <c r="B2433" t="s">
        <v>2126</v>
      </c>
      <c r="C2433" s="1">
        <v>45875.756365740737</v>
      </c>
      <c r="D2433" t="s">
        <v>51</v>
      </c>
      <c r="E2433" t="s">
        <v>2163</v>
      </c>
      <c r="F2433" t="s">
        <v>72</v>
      </c>
      <c r="G2433" t="s">
        <v>2128</v>
      </c>
      <c r="H2433" t="s">
        <v>63</v>
      </c>
      <c r="I2433" t="s">
        <v>64</v>
      </c>
      <c r="J2433" t="s">
        <v>42</v>
      </c>
      <c r="K2433">
        <v>24</v>
      </c>
      <c r="L2433">
        <v>4.6500000000000004</v>
      </c>
      <c r="N2433" s="1"/>
      <c r="O2433" t="s">
        <v>57</v>
      </c>
      <c r="P2433">
        <v>3509.85</v>
      </c>
      <c r="Q2433" t="s">
        <v>58</v>
      </c>
      <c r="R2433" t="s">
        <v>114</v>
      </c>
      <c r="S2433" t="s">
        <v>79</v>
      </c>
      <c r="T2433" t="s">
        <v>85</v>
      </c>
      <c r="U2433" t="s">
        <v>49</v>
      </c>
      <c r="V2433" t="s">
        <v>49</v>
      </c>
      <c r="W2433" t="s">
        <v>57</v>
      </c>
      <c r="X2433">
        <f>YEAR(Table1[[#This Row],[BookingDate]])</f>
        <v>2025</v>
      </c>
      <c r="Y2433" t="str">
        <f>TEXT(Table1[[#This Row],[BookingDate]],"mmm")</f>
        <v>Aug</v>
      </c>
      <c r="Z2433" t="str">
        <f>TEXT(Table1[[#This Row],[BookingDate]],"mmm-yyy")</f>
        <v>Aug-2025</v>
      </c>
      <c r="AA2433" t="str">
        <f>IF(Table1[[#This Row],[ResolutionHours]]="","Pending",IF(Table1[[#This Row],[ResolutionHours]]&lt;=4,"0-4 Hours",IF(Table1[[#This Row],[ResolutionHours]]&lt;=8,"5-8 Hours",IF(Table1[[#This Row],[ResolutionHours]]&lt;=24,"9-24 Hours",IF(Table1[[#This Row],[ResolutionHours]]&lt;=48,"25-48 Hours","48+ Hours")))))</f>
        <v>Pending</v>
      </c>
      <c r="AB2433" t="str">
        <f>IF(Table1[[#This Row],[ResolutionHours]]="","",Table1[[#This Row],[ResolutionHours]]-Table1[[#This Row],[SLATargetHours]])</f>
        <v/>
      </c>
    </row>
    <row r="2434" spans="1:28" x14ac:dyDescent="0.25">
      <c r="A2434" t="s">
        <v>830</v>
      </c>
      <c r="B2434" t="s">
        <v>35</v>
      </c>
      <c r="C2434" s="1">
        <v>45876.247870370367</v>
      </c>
      <c r="D2434" t="s">
        <v>36</v>
      </c>
      <c r="E2434" t="s">
        <v>123</v>
      </c>
      <c r="F2434" t="s">
        <v>53</v>
      </c>
      <c r="G2434" t="s">
        <v>39</v>
      </c>
      <c r="H2434" t="s">
        <v>40</v>
      </c>
      <c r="I2434" t="s">
        <v>55</v>
      </c>
      <c r="J2434" t="s">
        <v>165</v>
      </c>
      <c r="K2434">
        <v>48</v>
      </c>
      <c r="L2434">
        <v>3.82</v>
      </c>
      <c r="M2434">
        <v>25.58</v>
      </c>
      <c r="N2434" s="1">
        <v>45877.313744560182</v>
      </c>
      <c r="O2434" t="s">
        <v>43</v>
      </c>
      <c r="P2434">
        <v>25.58</v>
      </c>
      <c r="Q2434" t="s">
        <v>58</v>
      </c>
      <c r="R2434" t="s">
        <v>67</v>
      </c>
      <c r="S2434" t="s">
        <v>79</v>
      </c>
      <c r="T2434" t="s">
        <v>75</v>
      </c>
      <c r="U2434" t="s">
        <v>49</v>
      </c>
      <c r="V2434" t="s">
        <v>49</v>
      </c>
      <c r="W2434" t="s">
        <v>43</v>
      </c>
      <c r="X2434">
        <f>YEAR(Table1[[#This Row],[BookingDate]])</f>
        <v>2025</v>
      </c>
      <c r="Y2434" t="str">
        <f>TEXT(Table1[[#This Row],[BookingDate]],"mmm")</f>
        <v>Aug</v>
      </c>
      <c r="Z2434" t="str">
        <f>TEXT(Table1[[#This Row],[BookingDate]],"mmm-yyy")</f>
        <v>Aug-2025</v>
      </c>
      <c r="AA2434" t="str">
        <f>IF(Table1[[#This Row],[ResolutionHours]]="","Pending",IF(Table1[[#This Row],[ResolutionHours]]&lt;=4,"0-4 Hours",IF(Table1[[#This Row],[ResolutionHours]]&lt;=8,"5-8 Hours",IF(Table1[[#This Row],[ResolutionHours]]&lt;=24,"9-24 Hours",IF(Table1[[#This Row],[ResolutionHours]]&lt;=48,"25-48 Hours","48+ Hours")))))</f>
        <v>25-48 Hours</v>
      </c>
      <c r="AB2434">
        <f>IF(Table1[[#This Row],[ResolutionHours]]="","",Table1[[#This Row],[ResolutionHours]]-Table1[[#This Row],[SLATargetHours]])</f>
        <v>-22.42</v>
      </c>
    </row>
    <row r="2435" spans="1:28" x14ac:dyDescent="0.25">
      <c r="A2435" t="s">
        <v>2569</v>
      </c>
      <c r="B2435" t="s">
        <v>2126</v>
      </c>
      <c r="C2435" s="1">
        <v>45876.338379629633</v>
      </c>
      <c r="D2435" t="s">
        <v>36</v>
      </c>
      <c r="E2435" t="s">
        <v>2153</v>
      </c>
      <c r="F2435" t="s">
        <v>95</v>
      </c>
      <c r="G2435" t="s">
        <v>2128</v>
      </c>
      <c r="H2435" t="s">
        <v>40</v>
      </c>
      <c r="I2435" t="s">
        <v>41</v>
      </c>
      <c r="J2435" t="s">
        <v>88</v>
      </c>
      <c r="K2435">
        <v>48</v>
      </c>
      <c r="L2435">
        <v>3.54</v>
      </c>
      <c r="M2435">
        <v>31.93</v>
      </c>
      <c r="N2435" s="1">
        <v>45877.66875070602</v>
      </c>
      <c r="O2435" t="s">
        <v>43</v>
      </c>
      <c r="P2435">
        <v>31.93</v>
      </c>
      <c r="Q2435" t="s">
        <v>66</v>
      </c>
      <c r="R2435" t="s">
        <v>114</v>
      </c>
      <c r="S2435" t="s">
        <v>96</v>
      </c>
      <c r="T2435" t="s">
        <v>93</v>
      </c>
      <c r="U2435" t="s">
        <v>49</v>
      </c>
      <c r="V2435" t="s">
        <v>49</v>
      </c>
      <c r="W2435" t="s">
        <v>43</v>
      </c>
      <c r="X2435">
        <f>YEAR(Table1[[#This Row],[BookingDate]])</f>
        <v>2025</v>
      </c>
      <c r="Y2435" t="str">
        <f>TEXT(Table1[[#This Row],[BookingDate]],"mmm")</f>
        <v>Aug</v>
      </c>
      <c r="Z2435" t="str">
        <f>TEXT(Table1[[#This Row],[BookingDate]],"mmm-yyy")</f>
        <v>Aug-2025</v>
      </c>
      <c r="AA2435" t="str">
        <f>IF(Table1[[#This Row],[ResolutionHours]]="","Pending",IF(Table1[[#This Row],[ResolutionHours]]&lt;=4,"0-4 Hours",IF(Table1[[#This Row],[ResolutionHours]]&lt;=8,"5-8 Hours",IF(Table1[[#This Row],[ResolutionHours]]&lt;=24,"9-24 Hours",IF(Table1[[#This Row],[ResolutionHours]]&lt;=48,"25-48 Hours","48+ Hours")))))</f>
        <v>25-48 Hours</v>
      </c>
      <c r="AB2435">
        <f>IF(Table1[[#This Row],[ResolutionHours]]="","",Table1[[#This Row],[ResolutionHours]]-Table1[[#This Row],[SLATargetHours]])</f>
        <v>-16.07</v>
      </c>
    </row>
    <row r="2436" spans="1:28" x14ac:dyDescent="0.25">
      <c r="A2436" t="s">
        <v>2825</v>
      </c>
      <c r="B2436" t="s">
        <v>2126</v>
      </c>
      <c r="C2436" s="1">
        <v>45876.341990740737</v>
      </c>
      <c r="D2436" t="s">
        <v>36</v>
      </c>
      <c r="E2436" t="s">
        <v>2153</v>
      </c>
      <c r="F2436" t="s">
        <v>126</v>
      </c>
      <c r="G2436" t="s">
        <v>2128</v>
      </c>
      <c r="H2436" t="s">
        <v>40</v>
      </c>
      <c r="I2436" t="s">
        <v>82</v>
      </c>
      <c r="J2436" t="s">
        <v>99</v>
      </c>
      <c r="K2436">
        <v>48</v>
      </c>
      <c r="L2436">
        <v>3.49</v>
      </c>
      <c r="M2436">
        <v>18.28</v>
      </c>
      <c r="N2436" s="1">
        <v>45877.103819502307</v>
      </c>
      <c r="O2436" t="s">
        <v>43</v>
      </c>
      <c r="P2436">
        <v>18.28</v>
      </c>
      <c r="Q2436" t="s">
        <v>44</v>
      </c>
      <c r="R2436" t="s">
        <v>114</v>
      </c>
      <c r="S2436" t="s">
        <v>60</v>
      </c>
      <c r="T2436" t="s">
        <v>61</v>
      </c>
      <c r="U2436" t="s">
        <v>49</v>
      </c>
      <c r="V2436" t="s">
        <v>49</v>
      </c>
      <c r="W2436" t="s">
        <v>43</v>
      </c>
      <c r="X2436">
        <f>YEAR(Table1[[#This Row],[BookingDate]])</f>
        <v>2025</v>
      </c>
      <c r="Y2436" t="str">
        <f>TEXT(Table1[[#This Row],[BookingDate]],"mmm")</f>
        <v>Aug</v>
      </c>
      <c r="Z2436" t="str">
        <f>TEXT(Table1[[#This Row],[BookingDate]],"mmm-yyy")</f>
        <v>Aug-2025</v>
      </c>
      <c r="AA2436" t="str">
        <f>IF(Table1[[#This Row],[ResolutionHours]]="","Pending",IF(Table1[[#This Row],[ResolutionHours]]&lt;=4,"0-4 Hours",IF(Table1[[#This Row],[ResolutionHours]]&lt;=8,"5-8 Hours",IF(Table1[[#This Row],[ResolutionHours]]&lt;=24,"9-24 Hours",IF(Table1[[#This Row],[ResolutionHours]]&lt;=48,"25-48 Hours","48+ Hours")))))</f>
        <v>9-24 Hours</v>
      </c>
      <c r="AB2436">
        <f>IF(Table1[[#This Row],[ResolutionHours]]="","",Table1[[#This Row],[ResolutionHours]]-Table1[[#This Row],[SLATargetHours]])</f>
        <v>-29.72</v>
      </c>
    </row>
    <row r="2437" spans="1:28" x14ac:dyDescent="0.25">
      <c r="A2437" t="s">
        <v>1808</v>
      </c>
      <c r="B2437" t="s">
        <v>1116</v>
      </c>
      <c r="C2437" s="1">
        <v>45876.695844907408</v>
      </c>
      <c r="D2437" t="s">
        <v>51</v>
      </c>
      <c r="E2437" t="s">
        <v>1126</v>
      </c>
      <c r="F2437" t="s">
        <v>95</v>
      </c>
      <c r="G2437" t="s">
        <v>1118</v>
      </c>
      <c r="H2437" t="s">
        <v>40</v>
      </c>
      <c r="I2437" t="s">
        <v>55</v>
      </c>
      <c r="J2437" t="s">
        <v>56</v>
      </c>
      <c r="K2437">
        <v>24</v>
      </c>
      <c r="L2437">
        <v>1.93</v>
      </c>
      <c r="M2437">
        <v>22.29</v>
      </c>
      <c r="N2437" s="1">
        <v>45877.624423807873</v>
      </c>
      <c r="O2437" t="s">
        <v>43</v>
      </c>
      <c r="P2437">
        <v>22.29</v>
      </c>
      <c r="Q2437" t="s">
        <v>66</v>
      </c>
      <c r="R2437" t="s">
        <v>114</v>
      </c>
      <c r="S2437" t="s">
        <v>79</v>
      </c>
      <c r="T2437" t="s">
        <v>75</v>
      </c>
      <c r="U2437" t="s">
        <v>49</v>
      </c>
      <c r="V2437" t="s">
        <v>48</v>
      </c>
      <c r="W2437" t="s">
        <v>43</v>
      </c>
      <c r="X2437">
        <f>YEAR(Table1[[#This Row],[BookingDate]])</f>
        <v>2025</v>
      </c>
      <c r="Y2437" t="str">
        <f>TEXT(Table1[[#This Row],[BookingDate]],"mmm")</f>
        <v>Aug</v>
      </c>
      <c r="Z2437" t="str">
        <f>TEXT(Table1[[#This Row],[BookingDate]],"mmm-yyy")</f>
        <v>Aug-2025</v>
      </c>
      <c r="AA2437" t="str">
        <f>IF(Table1[[#This Row],[ResolutionHours]]="","Pending",IF(Table1[[#This Row],[ResolutionHours]]&lt;=4,"0-4 Hours",IF(Table1[[#This Row],[ResolutionHours]]&lt;=8,"5-8 Hours",IF(Table1[[#This Row],[ResolutionHours]]&lt;=24,"9-24 Hours",IF(Table1[[#This Row],[ResolutionHours]]&lt;=48,"25-48 Hours","48+ Hours")))))</f>
        <v>9-24 Hours</v>
      </c>
      <c r="AB2437">
        <f>IF(Table1[[#This Row],[ResolutionHours]]="","",Table1[[#This Row],[ResolutionHours]]-Table1[[#This Row],[SLATargetHours]])</f>
        <v>-1.7100000000000009</v>
      </c>
    </row>
    <row r="2438" spans="1:28" x14ac:dyDescent="0.25">
      <c r="A2438" t="s">
        <v>3113</v>
      </c>
      <c r="B2438" t="s">
        <v>2126</v>
      </c>
      <c r="C2438" s="1">
        <v>45876.941620370373</v>
      </c>
      <c r="D2438" t="s">
        <v>36</v>
      </c>
      <c r="E2438" t="s">
        <v>2153</v>
      </c>
      <c r="F2438" t="s">
        <v>126</v>
      </c>
      <c r="G2438" t="s">
        <v>2128</v>
      </c>
      <c r="H2438" t="s">
        <v>40</v>
      </c>
      <c r="I2438" t="s">
        <v>82</v>
      </c>
      <c r="J2438" t="s">
        <v>99</v>
      </c>
      <c r="K2438">
        <v>48</v>
      </c>
      <c r="L2438">
        <v>2.95</v>
      </c>
      <c r="M2438">
        <v>41.46</v>
      </c>
      <c r="N2438" s="1">
        <v>45878.669174965267</v>
      </c>
      <c r="O2438" t="s">
        <v>43</v>
      </c>
      <c r="P2438">
        <v>41.46</v>
      </c>
      <c r="Q2438" t="s">
        <v>44</v>
      </c>
      <c r="R2438" t="s">
        <v>45</v>
      </c>
      <c r="S2438" t="s">
        <v>79</v>
      </c>
      <c r="T2438" t="s">
        <v>115</v>
      </c>
      <c r="U2438" t="s">
        <v>49</v>
      </c>
      <c r="V2438" t="s">
        <v>48</v>
      </c>
      <c r="W2438" t="s">
        <v>43</v>
      </c>
      <c r="X2438">
        <f>YEAR(Table1[[#This Row],[BookingDate]])</f>
        <v>2025</v>
      </c>
      <c r="Y2438" t="str">
        <f>TEXT(Table1[[#This Row],[BookingDate]],"mmm")</f>
        <v>Aug</v>
      </c>
      <c r="Z2438" t="str">
        <f>TEXT(Table1[[#This Row],[BookingDate]],"mmm-yyy")</f>
        <v>Aug-2025</v>
      </c>
      <c r="AA2438" t="str">
        <f>IF(Table1[[#This Row],[ResolutionHours]]="","Pending",IF(Table1[[#This Row],[ResolutionHours]]&lt;=4,"0-4 Hours",IF(Table1[[#This Row],[ResolutionHours]]&lt;=8,"5-8 Hours",IF(Table1[[#This Row],[ResolutionHours]]&lt;=24,"9-24 Hours",IF(Table1[[#This Row],[ResolutionHours]]&lt;=48,"25-48 Hours","48+ Hours")))))</f>
        <v>25-48 Hours</v>
      </c>
      <c r="AB2438">
        <f>IF(Table1[[#This Row],[ResolutionHours]]="","",Table1[[#This Row],[ResolutionHours]]-Table1[[#This Row],[SLATargetHours]])</f>
        <v>-6.5399999999999991</v>
      </c>
    </row>
    <row r="2439" spans="1:28" x14ac:dyDescent="0.25">
      <c r="A2439" t="s">
        <v>705</v>
      </c>
      <c r="B2439" t="s">
        <v>35</v>
      </c>
      <c r="C2439" s="1">
        <v>45877.309155092589</v>
      </c>
      <c r="D2439" t="s">
        <v>36</v>
      </c>
      <c r="E2439" t="s">
        <v>105</v>
      </c>
      <c r="F2439" t="s">
        <v>72</v>
      </c>
      <c r="G2439" t="s">
        <v>39</v>
      </c>
      <c r="H2439" t="s">
        <v>40</v>
      </c>
      <c r="I2439" t="s">
        <v>41</v>
      </c>
      <c r="J2439" t="s">
        <v>56</v>
      </c>
      <c r="K2439">
        <v>48</v>
      </c>
      <c r="L2439">
        <v>2.5499999999999998</v>
      </c>
      <c r="M2439">
        <v>22.83</v>
      </c>
      <c r="N2439" s="1">
        <v>45878.26021453704</v>
      </c>
      <c r="O2439" t="s">
        <v>43</v>
      </c>
      <c r="P2439">
        <v>22.83</v>
      </c>
      <c r="Q2439" t="s">
        <v>66</v>
      </c>
      <c r="R2439" t="s">
        <v>67</v>
      </c>
      <c r="S2439" t="s">
        <v>79</v>
      </c>
      <c r="T2439" t="s">
        <v>115</v>
      </c>
      <c r="U2439" t="s">
        <v>49</v>
      </c>
      <c r="V2439" t="s">
        <v>49</v>
      </c>
      <c r="W2439" t="s">
        <v>43</v>
      </c>
      <c r="X2439">
        <f>YEAR(Table1[[#This Row],[BookingDate]])</f>
        <v>2025</v>
      </c>
      <c r="Y2439" t="str">
        <f>TEXT(Table1[[#This Row],[BookingDate]],"mmm")</f>
        <v>Aug</v>
      </c>
      <c r="Z2439" t="str">
        <f>TEXT(Table1[[#This Row],[BookingDate]],"mmm-yyy")</f>
        <v>Aug-2025</v>
      </c>
      <c r="AA2439" t="str">
        <f>IF(Table1[[#This Row],[ResolutionHours]]="","Pending",IF(Table1[[#This Row],[ResolutionHours]]&lt;=4,"0-4 Hours",IF(Table1[[#This Row],[ResolutionHours]]&lt;=8,"5-8 Hours",IF(Table1[[#This Row],[ResolutionHours]]&lt;=24,"9-24 Hours",IF(Table1[[#This Row],[ResolutionHours]]&lt;=48,"25-48 Hours","48+ Hours")))))</f>
        <v>9-24 Hours</v>
      </c>
      <c r="AB2439">
        <f>IF(Table1[[#This Row],[ResolutionHours]]="","",Table1[[#This Row],[ResolutionHours]]-Table1[[#This Row],[SLATargetHours]])</f>
        <v>-25.17</v>
      </c>
    </row>
    <row r="2440" spans="1:28" x14ac:dyDescent="0.25">
      <c r="A2440" t="s">
        <v>800</v>
      </c>
      <c r="B2440" t="s">
        <v>35</v>
      </c>
      <c r="C2440" s="1">
        <v>45877.446319444447</v>
      </c>
      <c r="D2440" t="s">
        <v>36</v>
      </c>
      <c r="E2440" t="s">
        <v>77</v>
      </c>
      <c r="F2440" t="s">
        <v>90</v>
      </c>
      <c r="G2440" t="s">
        <v>39</v>
      </c>
      <c r="H2440" t="s">
        <v>136</v>
      </c>
      <c r="I2440" t="s">
        <v>73</v>
      </c>
      <c r="J2440" t="s">
        <v>65</v>
      </c>
      <c r="K2440">
        <v>48</v>
      </c>
      <c r="L2440">
        <v>0.44</v>
      </c>
      <c r="N2440" s="1"/>
      <c r="O2440" t="s">
        <v>57</v>
      </c>
      <c r="P2440">
        <v>3469.29</v>
      </c>
      <c r="Q2440" t="s">
        <v>58</v>
      </c>
      <c r="R2440" t="s">
        <v>92</v>
      </c>
      <c r="S2440" t="s">
        <v>60</v>
      </c>
      <c r="T2440" t="s">
        <v>75</v>
      </c>
      <c r="U2440" t="s">
        <v>49</v>
      </c>
      <c r="V2440" t="s">
        <v>49</v>
      </c>
      <c r="W2440" t="s">
        <v>57</v>
      </c>
      <c r="X2440">
        <f>YEAR(Table1[[#This Row],[BookingDate]])</f>
        <v>2025</v>
      </c>
      <c r="Y2440" t="str">
        <f>TEXT(Table1[[#This Row],[BookingDate]],"mmm")</f>
        <v>Aug</v>
      </c>
      <c r="Z2440" t="str">
        <f>TEXT(Table1[[#This Row],[BookingDate]],"mmm-yyy")</f>
        <v>Aug-2025</v>
      </c>
      <c r="AA2440" t="str">
        <f>IF(Table1[[#This Row],[ResolutionHours]]="","Pending",IF(Table1[[#This Row],[ResolutionHours]]&lt;=4,"0-4 Hours",IF(Table1[[#This Row],[ResolutionHours]]&lt;=8,"5-8 Hours",IF(Table1[[#This Row],[ResolutionHours]]&lt;=24,"9-24 Hours",IF(Table1[[#This Row],[ResolutionHours]]&lt;=48,"25-48 Hours","48+ Hours")))))</f>
        <v>Pending</v>
      </c>
      <c r="AB2440" t="str">
        <f>IF(Table1[[#This Row],[ResolutionHours]]="","",Table1[[#This Row],[ResolutionHours]]-Table1[[#This Row],[SLATargetHours]])</f>
        <v/>
      </c>
    </row>
    <row r="2441" spans="1:28" x14ac:dyDescent="0.25">
      <c r="A2441" t="s">
        <v>974</v>
      </c>
      <c r="B2441" t="s">
        <v>35</v>
      </c>
      <c r="C2441" s="1">
        <v>45877.504560185182</v>
      </c>
      <c r="D2441" t="s">
        <v>104</v>
      </c>
      <c r="E2441" t="s">
        <v>77</v>
      </c>
      <c r="F2441" t="s">
        <v>90</v>
      </c>
      <c r="G2441" t="s">
        <v>39</v>
      </c>
      <c r="H2441" t="s">
        <v>40</v>
      </c>
      <c r="I2441" t="s">
        <v>82</v>
      </c>
      <c r="J2441" t="s">
        <v>83</v>
      </c>
      <c r="K2441">
        <v>8</v>
      </c>
      <c r="L2441">
        <v>0.65</v>
      </c>
      <c r="M2441">
        <v>16.600000000000001</v>
      </c>
      <c r="N2441" s="1">
        <v>45878.196105601863</v>
      </c>
      <c r="O2441" t="s">
        <v>128</v>
      </c>
      <c r="P2441">
        <v>16.600000000000001</v>
      </c>
      <c r="Q2441" t="s">
        <v>58</v>
      </c>
      <c r="R2441" t="s">
        <v>114</v>
      </c>
      <c r="S2441" t="s">
        <v>68</v>
      </c>
      <c r="T2441" t="s">
        <v>100</v>
      </c>
      <c r="U2441" t="s">
        <v>49</v>
      </c>
      <c r="V2441" t="s">
        <v>49</v>
      </c>
      <c r="W2441" t="s">
        <v>128</v>
      </c>
      <c r="X2441">
        <f>YEAR(Table1[[#This Row],[BookingDate]])</f>
        <v>2025</v>
      </c>
      <c r="Y2441" t="str">
        <f>TEXT(Table1[[#This Row],[BookingDate]],"mmm")</f>
        <v>Aug</v>
      </c>
      <c r="Z2441" t="str">
        <f>TEXT(Table1[[#This Row],[BookingDate]],"mmm-yyy")</f>
        <v>Aug-2025</v>
      </c>
      <c r="AA2441" t="str">
        <f>IF(Table1[[#This Row],[ResolutionHours]]="","Pending",IF(Table1[[#This Row],[ResolutionHours]]&lt;=4,"0-4 Hours",IF(Table1[[#This Row],[ResolutionHours]]&lt;=8,"5-8 Hours",IF(Table1[[#This Row],[ResolutionHours]]&lt;=24,"9-24 Hours",IF(Table1[[#This Row],[ResolutionHours]]&lt;=48,"25-48 Hours","48+ Hours")))))</f>
        <v>9-24 Hours</v>
      </c>
      <c r="AB2441">
        <f>IF(Table1[[#This Row],[ResolutionHours]]="","",Table1[[#This Row],[ResolutionHours]]-Table1[[#This Row],[SLATargetHours]])</f>
        <v>8.6000000000000014</v>
      </c>
    </row>
    <row r="2442" spans="1:28" x14ac:dyDescent="0.25">
      <c r="A2442" t="s">
        <v>1241</v>
      </c>
      <c r="B2442" t="s">
        <v>1116</v>
      </c>
      <c r="C2442" s="1">
        <v>45877.512881944444</v>
      </c>
      <c r="D2442" t="s">
        <v>104</v>
      </c>
      <c r="E2442" t="s">
        <v>1131</v>
      </c>
      <c r="F2442" t="s">
        <v>53</v>
      </c>
      <c r="G2442" t="s">
        <v>1118</v>
      </c>
      <c r="H2442" t="s">
        <v>40</v>
      </c>
      <c r="I2442" t="s">
        <v>41</v>
      </c>
      <c r="J2442" t="s">
        <v>99</v>
      </c>
      <c r="K2442">
        <v>8</v>
      </c>
      <c r="L2442">
        <v>0.55000000000000004</v>
      </c>
      <c r="M2442">
        <v>3.42</v>
      </c>
      <c r="N2442" s="1">
        <v>45877.655541539352</v>
      </c>
      <c r="O2442" t="s">
        <v>43</v>
      </c>
      <c r="P2442">
        <v>3.42</v>
      </c>
      <c r="Q2442" t="s">
        <v>58</v>
      </c>
      <c r="R2442" t="s">
        <v>45</v>
      </c>
      <c r="S2442" t="s">
        <v>46</v>
      </c>
      <c r="T2442" t="s">
        <v>121</v>
      </c>
      <c r="U2442" t="s">
        <v>49</v>
      </c>
      <c r="V2442" t="s">
        <v>49</v>
      </c>
      <c r="W2442" t="s">
        <v>43</v>
      </c>
      <c r="X2442">
        <f>YEAR(Table1[[#This Row],[BookingDate]])</f>
        <v>2025</v>
      </c>
      <c r="Y2442" t="str">
        <f>TEXT(Table1[[#This Row],[BookingDate]],"mmm")</f>
        <v>Aug</v>
      </c>
      <c r="Z2442" t="str">
        <f>TEXT(Table1[[#This Row],[BookingDate]],"mmm-yyy")</f>
        <v>Aug-2025</v>
      </c>
      <c r="AA2442" t="str">
        <f>IF(Table1[[#This Row],[ResolutionHours]]="","Pending",IF(Table1[[#This Row],[ResolutionHours]]&lt;=4,"0-4 Hours",IF(Table1[[#This Row],[ResolutionHours]]&lt;=8,"5-8 Hours",IF(Table1[[#This Row],[ResolutionHours]]&lt;=24,"9-24 Hours",IF(Table1[[#This Row],[ResolutionHours]]&lt;=48,"25-48 Hours","48+ Hours")))))</f>
        <v>0-4 Hours</v>
      </c>
      <c r="AB2442">
        <f>IF(Table1[[#This Row],[ResolutionHours]]="","",Table1[[#This Row],[ResolutionHours]]-Table1[[#This Row],[SLATargetHours]])</f>
        <v>-4.58</v>
      </c>
    </row>
    <row r="2443" spans="1:28" x14ac:dyDescent="0.25">
      <c r="A2443" t="s">
        <v>966</v>
      </c>
      <c r="B2443" t="s">
        <v>35</v>
      </c>
      <c r="C2443" s="1">
        <v>45877.88318287037</v>
      </c>
      <c r="D2443" t="s">
        <v>51</v>
      </c>
      <c r="E2443" t="s">
        <v>52</v>
      </c>
      <c r="F2443" t="s">
        <v>130</v>
      </c>
      <c r="G2443" t="s">
        <v>39</v>
      </c>
      <c r="H2443" t="s">
        <v>40</v>
      </c>
      <c r="I2443" t="s">
        <v>73</v>
      </c>
      <c r="J2443" t="s">
        <v>65</v>
      </c>
      <c r="K2443">
        <v>24</v>
      </c>
      <c r="L2443">
        <v>1.44</v>
      </c>
      <c r="M2443">
        <v>14.7</v>
      </c>
      <c r="N2443" s="1">
        <v>45878.495859571762</v>
      </c>
      <c r="O2443" t="s">
        <v>43</v>
      </c>
      <c r="P2443">
        <v>14.7</v>
      </c>
      <c r="Q2443" t="s">
        <v>66</v>
      </c>
      <c r="R2443" t="s">
        <v>67</v>
      </c>
      <c r="S2443" t="s">
        <v>96</v>
      </c>
      <c r="T2443" t="s">
        <v>93</v>
      </c>
      <c r="U2443" t="s">
        <v>49</v>
      </c>
      <c r="V2443" t="s">
        <v>49</v>
      </c>
      <c r="W2443" t="s">
        <v>43</v>
      </c>
      <c r="X2443">
        <f>YEAR(Table1[[#This Row],[BookingDate]])</f>
        <v>2025</v>
      </c>
      <c r="Y2443" t="str">
        <f>TEXT(Table1[[#This Row],[BookingDate]],"mmm")</f>
        <v>Aug</v>
      </c>
      <c r="Z2443" t="str">
        <f>TEXT(Table1[[#This Row],[BookingDate]],"mmm-yyy")</f>
        <v>Aug-2025</v>
      </c>
      <c r="AA2443" t="str">
        <f>IF(Table1[[#This Row],[ResolutionHours]]="","Pending",IF(Table1[[#This Row],[ResolutionHours]]&lt;=4,"0-4 Hours",IF(Table1[[#This Row],[ResolutionHours]]&lt;=8,"5-8 Hours",IF(Table1[[#This Row],[ResolutionHours]]&lt;=24,"9-24 Hours",IF(Table1[[#This Row],[ResolutionHours]]&lt;=48,"25-48 Hours","48+ Hours")))))</f>
        <v>9-24 Hours</v>
      </c>
      <c r="AB2443">
        <f>IF(Table1[[#This Row],[ResolutionHours]]="","",Table1[[#This Row],[ResolutionHours]]-Table1[[#This Row],[SLATargetHours]])</f>
        <v>-9.3000000000000007</v>
      </c>
    </row>
    <row r="2444" spans="1:28" x14ac:dyDescent="0.25">
      <c r="A2444" t="s">
        <v>2003</v>
      </c>
      <c r="B2444" t="s">
        <v>1116</v>
      </c>
      <c r="C2444" s="1">
        <v>45878.154849537037</v>
      </c>
      <c r="D2444" t="s">
        <v>36</v>
      </c>
      <c r="E2444" t="s">
        <v>1131</v>
      </c>
      <c r="F2444" t="s">
        <v>90</v>
      </c>
      <c r="G2444" t="s">
        <v>1118</v>
      </c>
      <c r="H2444" t="s">
        <v>54</v>
      </c>
      <c r="I2444" t="s">
        <v>55</v>
      </c>
      <c r="J2444" t="s">
        <v>165</v>
      </c>
      <c r="K2444">
        <v>48</v>
      </c>
      <c r="L2444">
        <v>4.95</v>
      </c>
      <c r="N2444" s="1"/>
      <c r="O2444" t="s">
        <v>57</v>
      </c>
      <c r="P2444">
        <v>3452.28</v>
      </c>
      <c r="Q2444" t="s">
        <v>44</v>
      </c>
      <c r="R2444" t="s">
        <v>114</v>
      </c>
      <c r="S2444" t="s">
        <v>46</v>
      </c>
      <c r="T2444" t="s">
        <v>93</v>
      </c>
      <c r="U2444" t="s">
        <v>49</v>
      </c>
      <c r="V2444" t="s">
        <v>49</v>
      </c>
      <c r="W2444" t="s">
        <v>57</v>
      </c>
      <c r="X2444">
        <f>YEAR(Table1[[#This Row],[BookingDate]])</f>
        <v>2025</v>
      </c>
      <c r="Y2444" t="str">
        <f>TEXT(Table1[[#This Row],[BookingDate]],"mmm")</f>
        <v>Aug</v>
      </c>
      <c r="Z2444" t="str">
        <f>TEXT(Table1[[#This Row],[BookingDate]],"mmm-yyy")</f>
        <v>Aug-2025</v>
      </c>
      <c r="AA2444" t="str">
        <f>IF(Table1[[#This Row],[ResolutionHours]]="","Pending",IF(Table1[[#This Row],[ResolutionHours]]&lt;=4,"0-4 Hours",IF(Table1[[#This Row],[ResolutionHours]]&lt;=8,"5-8 Hours",IF(Table1[[#This Row],[ResolutionHours]]&lt;=24,"9-24 Hours",IF(Table1[[#This Row],[ResolutionHours]]&lt;=48,"25-48 Hours","48+ Hours")))))</f>
        <v>Pending</v>
      </c>
      <c r="AB2444" t="str">
        <f>IF(Table1[[#This Row],[ResolutionHours]]="","",Table1[[#This Row],[ResolutionHours]]-Table1[[#This Row],[SLATargetHours]])</f>
        <v/>
      </c>
    </row>
    <row r="2445" spans="1:28" x14ac:dyDescent="0.25">
      <c r="A2445" t="s">
        <v>710</v>
      </c>
      <c r="B2445" t="s">
        <v>35</v>
      </c>
      <c r="C2445" s="1">
        <v>45878.280902777777</v>
      </c>
      <c r="D2445" t="s">
        <v>36</v>
      </c>
      <c r="E2445" t="s">
        <v>102</v>
      </c>
      <c r="F2445" t="s">
        <v>72</v>
      </c>
      <c r="G2445" t="s">
        <v>39</v>
      </c>
      <c r="H2445" t="s">
        <v>40</v>
      </c>
      <c r="I2445" t="s">
        <v>73</v>
      </c>
      <c r="J2445" t="s">
        <v>165</v>
      </c>
      <c r="K2445">
        <v>48</v>
      </c>
      <c r="L2445">
        <v>3.82</v>
      </c>
      <c r="M2445">
        <v>29.93</v>
      </c>
      <c r="N2445" s="1">
        <v>45879.527987951391</v>
      </c>
      <c r="O2445" t="s">
        <v>43</v>
      </c>
      <c r="P2445">
        <v>29.93</v>
      </c>
      <c r="Q2445" t="s">
        <v>44</v>
      </c>
      <c r="R2445" t="s">
        <v>114</v>
      </c>
      <c r="S2445" t="s">
        <v>46</v>
      </c>
      <c r="T2445" t="s">
        <v>69</v>
      </c>
      <c r="U2445" t="s">
        <v>49</v>
      </c>
      <c r="V2445" t="s">
        <v>49</v>
      </c>
      <c r="W2445" t="s">
        <v>43</v>
      </c>
      <c r="X2445">
        <f>YEAR(Table1[[#This Row],[BookingDate]])</f>
        <v>2025</v>
      </c>
      <c r="Y2445" t="str">
        <f>TEXT(Table1[[#This Row],[BookingDate]],"mmm")</f>
        <v>Aug</v>
      </c>
      <c r="Z2445" t="str">
        <f>TEXT(Table1[[#This Row],[BookingDate]],"mmm-yyy")</f>
        <v>Aug-2025</v>
      </c>
      <c r="AA2445" t="str">
        <f>IF(Table1[[#This Row],[ResolutionHours]]="","Pending",IF(Table1[[#This Row],[ResolutionHours]]&lt;=4,"0-4 Hours",IF(Table1[[#This Row],[ResolutionHours]]&lt;=8,"5-8 Hours",IF(Table1[[#This Row],[ResolutionHours]]&lt;=24,"9-24 Hours",IF(Table1[[#This Row],[ResolutionHours]]&lt;=48,"25-48 Hours","48+ Hours")))))</f>
        <v>25-48 Hours</v>
      </c>
      <c r="AB2445">
        <f>IF(Table1[[#This Row],[ResolutionHours]]="","",Table1[[#This Row],[ResolutionHours]]-Table1[[#This Row],[SLATargetHours]])</f>
        <v>-18.07</v>
      </c>
    </row>
    <row r="2446" spans="1:28" x14ac:dyDescent="0.25">
      <c r="A2446" t="s">
        <v>2147</v>
      </c>
      <c r="B2446" t="s">
        <v>2126</v>
      </c>
      <c r="C2446" s="1">
        <v>45878.295856481483</v>
      </c>
      <c r="D2446" t="s">
        <v>36</v>
      </c>
      <c r="E2446" t="s">
        <v>2127</v>
      </c>
      <c r="F2446" t="s">
        <v>90</v>
      </c>
      <c r="G2446" t="s">
        <v>2128</v>
      </c>
      <c r="H2446" t="s">
        <v>40</v>
      </c>
      <c r="I2446" t="s">
        <v>64</v>
      </c>
      <c r="J2446" t="s">
        <v>42</v>
      </c>
      <c r="K2446">
        <v>48</v>
      </c>
      <c r="L2446">
        <v>5.7</v>
      </c>
      <c r="M2446">
        <v>54.24</v>
      </c>
      <c r="N2446" s="1">
        <v>45880.555717025461</v>
      </c>
      <c r="O2446" t="s">
        <v>128</v>
      </c>
      <c r="P2446">
        <v>54.24</v>
      </c>
      <c r="Q2446" t="s">
        <v>66</v>
      </c>
      <c r="R2446" t="s">
        <v>67</v>
      </c>
      <c r="S2446" t="s">
        <v>79</v>
      </c>
      <c r="T2446" t="s">
        <v>47</v>
      </c>
      <c r="U2446" t="s">
        <v>49</v>
      </c>
      <c r="V2446" t="s">
        <v>49</v>
      </c>
      <c r="W2446" t="s">
        <v>128</v>
      </c>
      <c r="X2446">
        <f>YEAR(Table1[[#This Row],[BookingDate]])</f>
        <v>2025</v>
      </c>
      <c r="Y2446" t="str">
        <f>TEXT(Table1[[#This Row],[BookingDate]],"mmm")</f>
        <v>Aug</v>
      </c>
      <c r="Z2446" t="str">
        <f>TEXT(Table1[[#This Row],[BookingDate]],"mmm-yyy")</f>
        <v>Aug-2025</v>
      </c>
      <c r="AA2446" t="str">
        <f>IF(Table1[[#This Row],[ResolutionHours]]="","Pending",IF(Table1[[#This Row],[ResolutionHours]]&lt;=4,"0-4 Hours",IF(Table1[[#This Row],[ResolutionHours]]&lt;=8,"5-8 Hours",IF(Table1[[#This Row],[ResolutionHours]]&lt;=24,"9-24 Hours",IF(Table1[[#This Row],[ResolutionHours]]&lt;=48,"25-48 Hours","48+ Hours")))))</f>
        <v>48+ Hours</v>
      </c>
      <c r="AB2446">
        <f>IF(Table1[[#This Row],[ResolutionHours]]="","",Table1[[#This Row],[ResolutionHours]]-Table1[[#This Row],[SLATargetHours]])</f>
        <v>6.240000000000002</v>
      </c>
    </row>
    <row r="2447" spans="1:28" x14ac:dyDescent="0.25">
      <c r="A2447" t="s">
        <v>2580</v>
      </c>
      <c r="B2447" t="s">
        <v>2126</v>
      </c>
      <c r="C2447" s="1">
        <v>45878.484074074076</v>
      </c>
      <c r="D2447" t="s">
        <v>36</v>
      </c>
      <c r="E2447" t="s">
        <v>2130</v>
      </c>
      <c r="F2447" t="s">
        <v>72</v>
      </c>
      <c r="G2447" t="s">
        <v>2128</v>
      </c>
      <c r="H2447" t="s">
        <v>54</v>
      </c>
      <c r="I2447" t="s">
        <v>82</v>
      </c>
      <c r="J2447" t="s">
        <v>165</v>
      </c>
      <c r="K2447">
        <v>48</v>
      </c>
      <c r="L2447">
        <v>3.04</v>
      </c>
      <c r="N2447" s="1"/>
      <c r="O2447" t="s">
        <v>57</v>
      </c>
      <c r="P2447">
        <v>3444.38</v>
      </c>
      <c r="Q2447" t="s">
        <v>66</v>
      </c>
      <c r="R2447" t="s">
        <v>114</v>
      </c>
      <c r="S2447" t="s">
        <v>79</v>
      </c>
      <c r="T2447" t="s">
        <v>69</v>
      </c>
      <c r="U2447" t="s">
        <v>49</v>
      </c>
      <c r="V2447" t="s">
        <v>49</v>
      </c>
      <c r="W2447" t="s">
        <v>57</v>
      </c>
      <c r="X2447">
        <f>YEAR(Table1[[#This Row],[BookingDate]])</f>
        <v>2025</v>
      </c>
      <c r="Y2447" t="str">
        <f>TEXT(Table1[[#This Row],[BookingDate]],"mmm")</f>
        <v>Aug</v>
      </c>
      <c r="Z2447" t="str">
        <f>TEXT(Table1[[#This Row],[BookingDate]],"mmm-yyy")</f>
        <v>Aug-2025</v>
      </c>
      <c r="AA2447" t="str">
        <f>IF(Table1[[#This Row],[ResolutionHours]]="","Pending",IF(Table1[[#This Row],[ResolutionHours]]&lt;=4,"0-4 Hours",IF(Table1[[#This Row],[ResolutionHours]]&lt;=8,"5-8 Hours",IF(Table1[[#This Row],[ResolutionHours]]&lt;=24,"9-24 Hours",IF(Table1[[#This Row],[ResolutionHours]]&lt;=48,"25-48 Hours","48+ Hours")))))</f>
        <v>Pending</v>
      </c>
      <c r="AB2447" t="str">
        <f>IF(Table1[[#This Row],[ResolutionHours]]="","",Table1[[#This Row],[ResolutionHours]]-Table1[[#This Row],[SLATargetHours]])</f>
        <v/>
      </c>
    </row>
    <row r="2448" spans="1:28" x14ac:dyDescent="0.25">
      <c r="A2448" t="s">
        <v>2044</v>
      </c>
      <c r="B2448" t="s">
        <v>1116</v>
      </c>
      <c r="C2448" s="1">
        <v>45878.737083333333</v>
      </c>
      <c r="D2448" t="s">
        <v>87</v>
      </c>
      <c r="E2448" t="s">
        <v>1131</v>
      </c>
      <c r="F2448" t="s">
        <v>95</v>
      </c>
      <c r="G2448" t="s">
        <v>1118</v>
      </c>
      <c r="H2448" t="s">
        <v>54</v>
      </c>
      <c r="I2448" t="s">
        <v>41</v>
      </c>
      <c r="J2448" t="s">
        <v>91</v>
      </c>
      <c r="K2448">
        <v>72</v>
      </c>
      <c r="L2448">
        <v>7.38</v>
      </c>
      <c r="N2448" s="1"/>
      <c r="O2448" t="s">
        <v>57</v>
      </c>
      <c r="P2448">
        <v>3438.31</v>
      </c>
      <c r="Q2448" t="s">
        <v>66</v>
      </c>
      <c r="R2448" t="s">
        <v>45</v>
      </c>
      <c r="S2448" t="s">
        <v>96</v>
      </c>
      <c r="T2448" t="s">
        <v>93</v>
      </c>
      <c r="U2448" t="s">
        <v>49</v>
      </c>
      <c r="V2448" t="s">
        <v>49</v>
      </c>
      <c r="W2448" t="s">
        <v>57</v>
      </c>
      <c r="X2448">
        <f>YEAR(Table1[[#This Row],[BookingDate]])</f>
        <v>2025</v>
      </c>
      <c r="Y2448" t="str">
        <f>TEXT(Table1[[#This Row],[BookingDate]],"mmm")</f>
        <v>Aug</v>
      </c>
      <c r="Z2448" t="str">
        <f>TEXT(Table1[[#This Row],[BookingDate]],"mmm-yyy")</f>
        <v>Aug-2025</v>
      </c>
      <c r="AA2448" t="str">
        <f>IF(Table1[[#This Row],[ResolutionHours]]="","Pending",IF(Table1[[#This Row],[ResolutionHours]]&lt;=4,"0-4 Hours",IF(Table1[[#This Row],[ResolutionHours]]&lt;=8,"5-8 Hours",IF(Table1[[#This Row],[ResolutionHours]]&lt;=24,"9-24 Hours",IF(Table1[[#This Row],[ResolutionHours]]&lt;=48,"25-48 Hours","48+ Hours")))))</f>
        <v>Pending</v>
      </c>
      <c r="AB2448" t="str">
        <f>IF(Table1[[#This Row],[ResolutionHours]]="","",Table1[[#This Row],[ResolutionHours]]-Table1[[#This Row],[SLATargetHours]])</f>
        <v/>
      </c>
    </row>
    <row r="2449" spans="1:28" x14ac:dyDescent="0.25">
      <c r="A2449" t="s">
        <v>665</v>
      </c>
      <c r="B2449" t="s">
        <v>35</v>
      </c>
      <c r="C2449" s="1">
        <v>45879.067048611112</v>
      </c>
      <c r="D2449" t="s">
        <v>104</v>
      </c>
      <c r="E2449" t="s">
        <v>52</v>
      </c>
      <c r="F2449" t="s">
        <v>90</v>
      </c>
      <c r="G2449" t="s">
        <v>39</v>
      </c>
      <c r="H2449" t="s">
        <v>109</v>
      </c>
      <c r="I2449" t="s">
        <v>41</v>
      </c>
      <c r="J2449" t="s">
        <v>110</v>
      </c>
      <c r="K2449">
        <v>8</v>
      </c>
      <c r="L2449">
        <v>0.34</v>
      </c>
      <c r="M2449">
        <v>4.46</v>
      </c>
      <c r="N2449" s="1">
        <v>45879.253073298612</v>
      </c>
      <c r="O2449" t="s">
        <v>43</v>
      </c>
      <c r="P2449">
        <v>4.46</v>
      </c>
      <c r="Q2449" t="s">
        <v>58</v>
      </c>
      <c r="R2449" t="s">
        <v>67</v>
      </c>
      <c r="S2449" t="s">
        <v>68</v>
      </c>
      <c r="T2449" t="s">
        <v>100</v>
      </c>
      <c r="U2449" t="s">
        <v>49</v>
      </c>
      <c r="V2449" t="s">
        <v>49</v>
      </c>
      <c r="W2449" t="s">
        <v>43</v>
      </c>
      <c r="X2449">
        <f>YEAR(Table1[[#This Row],[BookingDate]])</f>
        <v>2025</v>
      </c>
      <c r="Y2449" t="str">
        <f>TEXT(Table1[[#This Row],[BookingDate]],"mmm")</f>
        <v>Aug</v>
      </c>
      <c r="Z2449" t="str">
        <f>TEXT(Table1[[#This Row],[BookingDate]],"mmm-yyy")</f>
        <v>Aug-2025</v>
      </c>
      <c r="AA2449" t="str">
        <f>IF(Table1[[#This Row],[ResolutionHours]]="","Pending",IF(Table1[[#This Row],[ResolutionHours]]&lt;=4,"0-4 Hours",IF(Table1[[#This Row],[ResolutionHours]]&lt;=8,"5-8 Hours",IF(Table1[[#This Row],[ResolutionHours]]&lt;=24,"9-24 Hours",IF(Table1[[#This Row],[ResolutionHours]]&lt;=48,"25-48 Hours","48+ Hours")))))</f>
        <v>5-8 Hours</v>
      </c>
      <c r="AB2449">
        <f>IF(Table1[[#This Row],[ResolutionHours]]="","",Table1[[#This Row],[ResolutionHours]]-Table1[[#This Row],[SLATargetHours]])</f>
        <v>-3.54</v>
      </c>
    </row>
    <row r="2450" spans="1:28" x14ac:dyDescent="0.25">
      <c r="A2450" t="s">
        <v>542</v>
      </c>
      <c r="B2450" t="s">
        <v>35</v>
      </c>
      <c r="C2450" s="1">
        <v>45879.815011574072</v>
      </c>
      <c r="D2450" t="s">
        <v>36</v>
      </c>
      <c r="E2450" t="s">
        <v>81</v>
      </c>
      <c r="F2450" t="s">
        <v>38</v>
      </c>
      <c r="G2450" t="s">
        <v>39</v>
      </c>
      <c r="H2450" t="s">
        <v>63</v>
      </c>
      <c r="I2450" t="s">
        <v>46</v>
      </c>
      <c r="J2450" t="s">
        <v>157</v>
      </c>
      <c r="K2450">
        <v>48</v>
      </c>
      <c r="L2450">
        <v>2.4</v>
      </c>
      <c r="N2450" s="1"/>
      <c r="O2450" t="s">
        <v>57</v>
      </c>
      <c r="P2450">
        <v>3412.44</v>
      </c>
      <c r="Q2450" t="s">
        <v>58</v>
      </c>
      <c r="R2450" t="s">
        <v>92</v>
      </c>
      <c r="S2450" t="s">
        <v>96</v>
      </c>
      <c r="T2450" t="s">
        <v>61</v>
      </c>
      <c r="U2450" t="s">
        <v>49</v>
      </c>
      <c r="V2450" t="s">
        <v>49</v>
      </c>
      <c r="W2450" t="s">
        <v>57</v>
      </c>
      <c r="X2450">
        <f>YEAR(Table1[[#This Row],[BookingDate]])</f>
        <v>2025</v>
      </c>
      <c r="Y2450" t="str">
        <f>TEXT(Table1[[#This Row],[BookingDate]],"mmm")</f>
        <v>Aug</v>
      </c>
      <c r="Z2450" t="str">
        <f>TEXT(Table1[[#This Row],[BookingDate]],"mmm-yyy")</f>
        <v>Aug-2025</v>
      </c>
      <c r="AA2450" t="str">
        <f>IF(Table1[[#This Row],[ResolutionHours]]="","Pending",IF(Table1[[#This Row],[ResolutionHours]]&lt;=4,"0-4 Hours",IF(Table1[[#This Row],[ResolutionHours]]&lt;=8,"5-8 Hours",IF(Table1[[#This Row],[ResolutionHours]]&lt;=24,"9-24 Hours",IF(Table1[[#This Row],[ResolutionHours]]&lt;=48,"25-48 Hours","48+ Hours")))))</f>
        <v>Pending</v>
      </c>
      <c r="AB2450" t="str">
        <f>IF(Table1[[#This Row],[ResolutionHours]]="","",Table1[[#This Row],[ResolutionHours]]-Table1[[#This Row],[SLATargetHours]])</f>
        <v/>
      </c>
    </row>
    <row r="2451" spans="1:28" x14ac:dyDescent="0.25">
      <c r="A2451" t="s">
        <v>2200</v>
      </c>
      <c r="B2451" t="s">
        <v>2126</v>
      </c>
      <c r="C2451" s="1">
        <v>45879.869629629633</v>
      </c>
      <c r="D2451" t="s">
        <v>104</v>
      </c>
      <c r="E2451" t="s">
        <v>2138</v>
      </c>
      <c r="F2451" t="s">
        <v>53</v>
      </c>
      <c r="G2451" t="s">
        <v>2128</v>
      </c>
      <c r="H2451" t="s">
        <v>54</v>
      </c>
      <c r="I2451" t="s">
        <v>82</v>
      </c>
      <c r="J2451" t="s">
        <v>74</v>
      </c>
      <c r="K2451">
        <v>8</v>
      </c>
      <c r="L2451">
        <v>1.66</v>
      </c>
      <c r="N2451" s="1"/>
      <c r="O2451" t="s">
        <v>57</v>
      </c>
      <c r="P2451">
        <v>3411.13</v>
      </c>
      <c r="Q2451" t="s">
        <v>58</v>
      </c>
      <c r="R2451" t="s">
        <v>114</v>
      </c>
      <c r="S2451" t="s">
        <v>60</v>
      </c>
      <c r="T2451" t="s">
        <v>115</v>
      </c>
      <c r="U2451" t="s">
        <v>49</v>
      </c>
      <c r="V2451" t="s">
        <v>49</v>
      </c>
      <c r="W2451" t="s">
        <v>57</v>
      </c>
      <c r="X2451">
        <f>YEAR(Table1[[#This Row],[BookingDate]])</f>
        <v>2025</v>
      </c>
      <c r="Y2451" t="str">
        <f>TEXT(Table1[[#This Row],[BookingDate]],"mmm")</f>
        <v>Aug</v>
      </c>
      <c r="Z2451" t="str">
        <f>TEXT(Table1[[#This Row],[BookingDate]],"mmm-yyy")</f>
        <v>Aug-2025</v>
      </c>
      <c r="AA2451" t="str">
        <f>IF(Table1[[#This Row],[ResolutionHours]]="","Pending",IF(Table1[[#This Row],[ResolutionHours]]&lt;=4,"0-4 Hours",IF(Table1[[#This Row],[ResolutionHours]]&lt;=8,"5-8 Hours",IF(Table1[[#This Row],[ResolutionHours]]&lt;=24,"9-24 Hours",IF(Table1[[#This Row],[ResolutionHours]]&lt;=48,"25-48 Hours","48+ Hours")))))</f>
        <v>Pending</v>
      </c>
      <c r="AB2451" t="str">
        <f>IF(Table1[[#This Row],[ResolutionHours]]="","",Table1[[#This Row],[ResolutionHours]]-Table1[[#This Row],[SLATargetHours]])</f>
        <v/>
      </c>
    </row>
    <row r="2452" spans="1:28" x14ac:dyDescent="0.25">
      <c r="A2452" t="s">
        <v>586</v>
      </c>
      <c r="B2452" t="s">
        <v>35</v>
      </c>
      <c r="C2452" s="1">
        <v>45879.987812500003</v>
      </c>
      <c r="D2452" t="s">
        <v>51</v>
      </c>
      <c r="E2452" t="s">
        <v>37</v>
      </c>
      <c r="F2452" t="s">
        <v>38</v>
      </c>
      <c r="G2452" t="s">
        <v>39</v>
      </c>
      <c r="H2452" t="s">
        <v>40</v>
      </c>
      <c r="I2452" t="s">
        <v>73</v>
      </c>
      <c r="J2452" t="s">
        <v>42</v>
      </c>
      <c r="K2452">
        <v>24</v>
      </c>
      <c r="L2452">
        <v>2.6</v>
      </c>
      <c r="M2452">
        <v>8.36</v>
      </c>
      <c r="N2452" s="1">
        <v>45880.336337916669</v>
      </c>
      <c r="O2452" t="s">
        <v>43</v>
      </c>
      <c r="P2452">
        <v>8.36</v>
      </c>
      <c r="Q2452" t="s">
        <v>58</v>
      </c>
      <c r="R2452" t="s">
        <v>92</v>
      </c>
      <c r="S2452" t="s">
        <v>96</v>
      </c>
      <c r="T2452" t="s">
        <v>100</v>
      </c>
      <c r="U2452" t="s">
        <v>49</v>
      </c>
      <c r="V2452" t="s">
        <v>49</v>
      </c>
      <c r="W2452" t="s">
        <v>43</v>
      </c>
      <c r="X2452">
        <f>YEAR(Table1[[#This Row],[BookingDate]])</f>
        <v>2025</v>
      </c>
      <c r="Y2452" t="str">
        <f>TEXT(Table1[[#This Row],[BookingDate]],"mmm")</f>
        <v>Aug</v>
      </c>
      <c r="Z2452" t="str">
        <f>TEXT(Table1[[#This Row],[BookingDate]],"mmm-yyy")</f>
        <v>Aug-2025</v>
      </c>
      <c r="AA2452" t="str">
        <f>IF(Table1[[#This Row],[ResolutionHours]]="","Pending",IF(Table1[[#This Row],[ResolutionHours]]&lt;=4,"0-4 Hours",IF(Table1[[#This Row],[ResolutionHours]]&lt;=8,"5-8 Hours",IF(Table1[[#This Row],[ResolutionHours]]&lt;=24,"9-24 Hours",IF(Table1[[#This Row],[ResolutionHours]]&lt;=48,"25-48 Hours","48+ Hours")))))</f>
        <v>9-24 Hours</v>
      </c>
      <c r="AB2452">
        <f>IF(Table1[[#This Row],[ResolutionHours]]="","",Table1[[#This Row],[ResolutionHours]]-Table1[[#This Row],[SLATargetHours]])</f>
        <v>-15.64</v>
      </c>
    </row>
    <row r="2453" spans="1:28" x14ac:dyDescent="0.25">
      <c r="A2453" t="s">
        <v>768</v>
      </c>
      <c r="B2453" t="s">
        <v>35</v>
      </c>
      <c r="C2453" s="1">
        <v>45880.010416666657</v>
      </c>
      <c r="D2453" t="s">
        <v>51</v>
      </c>
      <c r="E2453" t="s">
        <v>102</v>
      </c>
      <c r="F2453" t="s">
        <v>130</v>
      </c>
      <c r="G2453" t="s">
        <v>39</v>
      </c>
      <c r="H2453" t="s">
        <v>40</v>
      </c>
      <c r="I2453" t="s">
        <v>82</v>
      </c>
      <c r="J2453" t="s">
        <v>56</v>
      </c>
      <c r="K2453">
        <v>24</v>
      </c>
      <c r="L2453">
        <v>1.62</v>
      </c>
      <c r="M2453">
        <v>21.46</v>
      </c>
      <c r="N2453" s="1">
        <v>45880.904745601852</v>
      </c>
      <c r="O2453" t="s">
        <v>43</v>
      </c>
      <c r="P2453">
        <v>21.46</v>
      </c>
      <c r="Q2453" t="s">
        <v>58</v>
      </c>
      <c r="R2453" t="s">
        <v>45</v>
      </c>
      <c r="S2453" t="s">
        <v>60</v>
      </c>
      <c r="T2453" t="s">
        <v>85</v>
      </c>
      <c r="U2453" t="s">
        <v>49</v>
      </c>
      <c r="V2453" t="s">
        <v>49</v>
      </c>
      <c r="W2453" t="s">
        <v>43</v>
      </c>
      <c r="X2453">
        <f>YEAR(Table1[[#This Row],[BookingDate]])</f>
        <v>2025</v>
      </c>
      <c r="Y2453" t="str">
        <f>TEXT(Table1[[#This Row],[BookingDate]],"mmm")</f>
        <v>Aug</v>
      </c>
      <c r="Z2453" t="str">
        <f>TEXT(Table1[[#This Row],[BookingDate]],"mmm-yyy")</f>
        <v>Aug-2025</v>
      </c>
      <c r="AA2453" t="str">
        <f>IF(Table1[[#This Row],[ResolutionHours]]="","Pending",IF(Table1[[#This Row],[ResolutionHours]]&lt;=4,"0-4 Hours",IF(Table1[[#This Row],[ResolutionHours]]&lt;=8,"5-8 Hours",IF(Table1[[#This Row],[ResolutionHours]]&lt;=24,"9-24 Hours",IF(Table1[[#This Row],[ResolutionHours]]&lt;=48,"25-48 Hours","48+ Hours")))))</f>
        <v>9-24 Hours</v>
      </c>
      <c r="AB2453">
        <f>IF(Table1[[#This Row],[ResolutionHours]]="","",Table1[[#This Row],[ResolutionHours]]-Table1[[#This Row],[SLATargetHours]])</f>
        <v>-2.5399999999999991</v>
      </c>
    </row>
    <row r="2454" spans="1:28" x14ac:dyDescent="0.25">
      <c r="A2454" t="s">
        <v>206</v>
      </c>
      <c r="B2454" t="s">
        <v>35</v>
      </c>
      <c r="C2454" s="1">
        <v>45880.282731481479</v>
      </c>
      <c r="D2454" t="s">
        <v>51</v>
      </c>
      <c r="E2454" t="s">
        <v>105</v>
      </c>
      <c r="F2454" t="s">
        <v>72</v>
      </c>
      <c r="G2454" t="s">
        <v>39</v>
      </c>
      <c r="H2454" t="s">
        <v>54</v>
      </c>
      <c r="I2454" t="s">
        <v>46</v>
      </c>
      <c r="J2454" t="s">
        <v>65</v>
      </c>
      <c r="K2454">
        <v>24</v>
      </c>
      <c r="L2454">
        <v>0.35</v>
      </c>
      <c r="N2454" s="1"/>
      <c r="O2454" t="s">
        <v>57</v>
      </c>
      <c r="P2454">
        <v>3401.21</v>
      </c>
      <c r="Q2454" t="s">
        <v>66</v>
      </c>
      <c r="R2454" t="s">
        <v>45</v>
      </c>
      <c r="S2454" t="s">
        <v>46</v>
      </c>
      <c r="T2454" t="s">
        <v>93</v>
      </c>
      <c r="U2454" t="s">
        <v>49</v>
      </c>
      <c r="V2454" t="s">
        <v>49</v>
      </c>
      <c r="W2454" t="s">
        <v>57</v>
      </c>
      <c r="X2454">
        <f>YEAR(Table1[[#This Row],[BookingDate]])</f>
        <v>2025</v>
      </c>
      <c r="Y2454" t="str">
        <f>TEXT(Table1[[#This Row],[BookingDate]],"mmm")</f>
        <v>Aug</v>
      </c>
      <c r="Z2454" t="str">
        <f>TEXT(Table1[[#This Row],[BookingDate]],"mmm-yyy")</f>
        <v>Aug-2025</v>
      </c>
      <c r="AA2454" t="str">
        <f>IF(Table1[[#This Row],[ResolutionHours]]="","Pending",IF(Table1[[#This Row],[ResolutionHours]]&lt;=4,"0-4 Hours",IF(Table1[[#This Row],[ResolutionHours]]&lt;=8,"5-8 Hours",IF(Table1[[#This Row],[ResolutionHours]]&lt;=24,"9-24 Hours",IF(Table1[[#This Row],[ResolutionHours]]&lt;=48,"25-48 Hours","48+ Hours")))))</f>
        <v>Pending</v>
      </c>
      <c r="AB2454" t="str">
        <f>IF(Table1[[#This Row],[ResolutionHours]]="","",Table1[[#This Row],[ResolutionHours]]-Table1[[#This Row],[SLATargetHours]])</f>
        <v/>
      </c>
    </row>
    <row r="2455" spans="1:28" x14ac:dyDescent="0.25">
      <c r="A2455" t="s">
        <v>217</v>
      </c>
      <c r="B2455" t="s">
        <v>35</v>
      </c>
      <c r="C2455" s="1">
        <v>45880.381238425929</v>
      </c>
      <c r="D2455" t="s">
        <v>108</v>
      </c>
      <c r="E2455" t="s">
        <v>52</v>
      </c>
      <c r="F2455" t="s">
        <v>130</v>
      </c>
      <c r="G2455" t="s">
        <v>39</v>
      </c>
      <c r="H2455" t="s">
        <v>40</v>
      </c>
      <c r="I2455" t="s">
        <v>64</v>
      </c>
      <c r="J2455" t="s">
        <v>132</v>
      </c>
      <c r="K2455">
        <v>4</v>
      </c>
      <c r="L2455">
        <v>0.1</v>
      </c>
      <c r="M2455">
        <v>8.7200000000000006</v>
      </c>
      <c r="N2455" s="1">
        <v>45880.744561990738</v>
      </c>
      <c r="O2455" t="s">
        <v>128</v>
      </c>
      <c r="P2455">
        <v>8.7200000000000006</v>
      </c>
      <c r="Q2455" t="s">
        <v>111</v>
      </c>
      <c r="R2455" t="s">
        <v>114</v>
      </c>
      <c r="S2455" t="s">
        <v>79</v>
      </c>
      <c r="T2455" t="s">
        <v>100</v>
      </c>
      <c r="U2455" t="s">
        <v>49</v>
      </c>
      <c r="V2455" t="s">
        <v>49</v>
      </c>
      <c r="W2455" t="s">
        <v>128</v>
      </c>
      <c r="X2455">
        <f>YEAR(Table1[[#This Row],[BookingDate]])</f>
        <v>2025</v>
      </c>
      <c r="Y2455" t="str">
        <f>TEXT(Table1[[#This Row],[BookingDate]],"mmm")</f>
        <v>Aug</v>
      </c>
      <c r="Z2455" t="str">
        <f>TEXT(Table1[[#This Row],[BookingDate]],"mmm-yyy")</f>
        <v>Aug-2025</v>
      </c>
      <c r="AA2455" t="str">
        <f>IF(Table1[[#This Row],[ResolutionHours]]="","Pending",IF(Table1[[#This Row],[ResolutionHours]]&lt;=4,"0-4 Hours",IF(Table1[[#This Row],[ResolutionHours]]&lt;=8,"5-8 Hours",IF(Table1[[#This Row],[ResolutionHours]]&lt;=24,"9-24 Hours",IF(Table1[[#This Row],[ResolutionHours]]&lt;=48,"25-48 Hours","48+ Hours")))))</f>
        <v>9-24 Hours</v>
      </c>
      <c r="AB2455">
        <f>IF(Table1[[#This Row],[ResolutionHours]]="","",Table1[[#This Row],[ResolutionHours]]-Table1[[#This Row],[SLATargetHours]])</f>
        <v>4.7200000000000006</v>
      </c>
    </row>
    <row r="2456" spans="1:28" x14ac:dyDescent="0.25">
      <c r="A2456" t="s">
        <v>1501</v>
      </c>
      <c r="B2456" t="s">
        <v>1116</v>
      </c>
      <c r="C2456" s="1">
        <v>45880.797951388893</v>
      </c>
      <c r="D2456" t="s">
        <v>36</v>
      </c>
      <c r="E2456" t="s">
        <v>1134</v>
      </c>
      <c r="F2456" t="s">
        <v>90</v>
      </c>
      <c r="G2456" t="s">
        <v>1118</v>
      </c>
      <c r="H2456" t="s">
        <v>40</v>
      </c>
      <c r="I2456" t="s">
        <v>46</v>
      </c>
      <c r="J2456" t="s">
        <v>160</v>
      </c>
      <c r="K2456">
        <v>48</v>
      </c>
      <c r="L2456">
        <v>2.92</v>
      </c>
      <c r="M2456">
        <v>19.82</v>
      </c>
      <c r="N2456" s="1">
        <v>45881.623979699078</v>
      </c>
      <c r="O2456" t="s">
        <v>43</v>
      </c>
      <c r="P2456">
        <v>19.82</v>
      </c>
      <c r="Q2456" t="s">
        <v>58</v>
      </c>
      <c r="R2456" t="s">
        <v>45</v>
      </c>
      <c r="S2456" t="s">
        <v>96</v>
      </c>
      <c r="T2456" t="s">
        <v>75</v>
      </c>
      <c r="U2456" t="s">
        <v>49</v>
      </c>
      <c r="V2456" t="s">
        <v>49</v>
      </c>
      <c r="W2456" t="s">
        <v>43</v>
      </c>
      <c r="X2456">
        <f>YEAR(Table1[[#This Row],[BookingDate]])</f>
        <v>2025</v>
      </c>
      <c r="Y2456" t="str">
        <f>TEXT(Table1[[#This Row],[BookingDate]],"mmm")</f>
        <v>Aug</v>
      </c>
      <c r="Z2456" t="str">
        <f>TEXT(Table1[[#This Row],[BookingDate]],"mmm-yyy")</f>
        <v>Aug-2025</v>
      </c>
      <c r="AA2456" t="str">
        <f>IF(Table1[[#This Row],[ResolutionHours]]="","Pending",IF(Table1[[#This Row],[ResolutionHours]]&lt;=4,"0-4 Hours",IF(Table1[[#This Row],[ResolutionHours]]&lt;=8,"5-8 Hours",IF(Table1[[#This Row],[ResolutionHours]]&lt;=24,"9-24 Hours",IF(Table1[[#This Row],[ResolutionHours]]&lt;=48,"25-48 Hours","48+ Hours")))))</f>
        <v>9-24 Hours</v>
      </c>
      <c r="AB2456">
        <f>IF(Table1[[#This Row],[ResolutionHours]]="","",Table1[[#This Row],[ResolutionHours]]-Table1[[#This Row],[SLATargetHours]])</f>
        <v>-28.18</v>
      </c>
    </row>
    <row r="2457" spans="1:28" x14ac:dyDescent="0.25">
      <c r="A2457" t="s">
        <v>2014</v>
      </c>
      <c r="B2457" t="s">
        <v>1116</v>
      </c>
      <c r="C2457" s="1">
        <v>45880.842141203713</v>
      </c>
      <c r="D2457" t="s">
        <v>36</v>
      </c>
      <c r="E2457" t="s">
        <v>1117</v>
      </c>
      <c r="F2457" t="s">
        <v>53</v>
      </c>
      <c r="G2457" t="s">
        <v>1118</v>
      </c>
      <c r="H2457" t="s">
        <v>136</v>
      </c>
      <c r="I2457" t="s">
        <v>82</v>
      </c>
      <c r="J2457" t="s">
        <v>88</v>
      </c>
      <c r="K2457">
        <v>48</v>
      </c>
      <c r="L2457">
        <v>2.16</v>
      </c>
      <c r="N2457" s="1"/>
      <c r="O2457" t="s">
        <v>57</v>
      </c>
      <c r="P2457">
        <v>3387.79</v>
      </c>
      <c r="Q2457" t="s">
        <v>44</v>
      </c>
      <c r="R2457" t="s">
        <v>59</v>
      </c>
      <c r="S2457" t="s">
        <v>68</v>
      </c>
      <c r="T2457" t="s">
        <v>85</v>
      </c>
      <c r="U2457" t="s">
        <v>49</v>
      </c>
      <c r="V2457" t="s">
        <v>49</v>
      </c>
      <c r="W2457" t="s">
        <v>57</v>
      </c>
      <c r="X2457">
        <f>YEAR(Table1[[#This Row],[BookingDate]])</f>
        <v>2025</v>
      </c>
      <c r="Y2457" t="str">
        <f>TEXT(Table1[[#This Row],[BookingDate]],"mmm")</f>
        <v>Aug</v>
      </c>
      <c r="Z2457" t="str">
        <f>TEXT(Table1[[#This Row],[BookingDate]],"mmm-yyy")</f>
        <v>Aug-2025</v>
      </c>
      <c r="AA2457" t="str">
        <f>IF(Table1[[#This Row],[ResolutionHours]]="","Pending",IF(Table1[[#This Row],[ResolutionHours]]&lt;=4,"0-4 Hours",IF(Table1[[#This Row],[ResolutionHours]]&lt;=8,"5-8 Hours",IF(Table1[[#This Row],[ResolutionHours]]&lt;=24,"9-24 Hours",IF(Table1[[#This Row],[ResolutionHours]]&lt;=48,"25-48 Hours","48+ Hours")))))</f>
        <v>Pending</v>
      </c>
      <c r="AB2457" t="str">
        <f>IF(Table1[[#This Row],[ResolutionHours]]="","",Table1[[#This Row],[ResolutionHours]]-Table1[[#This Row],[SLATargetHours]])</f>
        <v/>
      </c>
    </row>
    <row r="2458" spans="1:28" x14ac:dyDescent="0.25">
      <c r="A2458" t="s">
        <v>1579</v>
      </c>
      <c r="B2458" t="s">
        <v>1116</v>
      </c>
      <c r="C2458" s="1">
        <v>45880.877430555563</v>
      </c>
      <c r="D2458" t="s">
        <v>87</v>
      </c>
      <c r="E2458" t="s">
        <v>1117</v>
      </c>
      <c r="F2458" t="s">
        <v>130</v>
      </c>
      <c r="G2458" t="s">
        <v>1118</v>
      </c>
      <c r="H2458" t="s">
        <v>136</v>
      </c>
      <c r="I2458" t="s">
        <v>82</v>
      </c>
      <c r="J2458" t="s">
        <v>118</v>
      </c>
      <c r="K2458">
        <v>72</v>
      </c>
      <c r="L2458">
        <v>5.03</v>
      </c>
      <c r="N2458" s="1"/>
      <c r="O2458" t="s">
        <v>57</v>
      </c>
      <c r="P2458">
        <v>3386.94</v>
      </c>
      <c r="Q2458" t="s">
        <v>66</v>
      </c>
      <c r="R2458" t="s">
        <v>59</v>
      </c>
      <c r="S2458" t="s">
        <v>46</v>
      </c>
      <c r="T2458" t="s">
        <v>47</v>
      </c>
      <c r="U2458" t="s">
        <v>49</v>
      </c>
      <c r="V2458" t="s">
        <v>48</v>
      </c>
      <c r="W2458" t="s">
        <v>57</v>
      </c>
      <c r="X2458">
        <f>YEAR(Table1[[#This Row],[BookingDate]])</f>
        <v>2025</v>
      </c>
      <c r="Y2458" t="str">
        <f>TEXT(Table1[[#This Row],[BookingDate]],"mmm")</f>
        <v>Aug</v>
      </c>
      <c r="Z2458" t="str">
        <f>TEXT(Table1[[#This Row],[BookingDate]],"mmm-yyy")</f>
        <v>Aug-2025</v>
      </c>
      <c r="AA2458" t="str">
        <f>IF(Table1[[#This Row],[ResolutionHours]]="","Pending",IF(Table1[[#This Row],[ResolutionHours]]&lt;=4,"0-4 Hours",IF(Table1[[#This Row],[ResolutionHours]]&lt;=8,"5-8 Hours",IF(Table1[[#This Row],[ResolutionHours]]&lt;=24,"9-24 Hours",IF(Table1[[#This Row],[ResolutionHours]]&lt;=48,"25-48 Hours","48+ Hours")))))</f>
        <v>Pending</v>
      </c>
      <c r="AB2458" t="str">
        <f>IF(Table1[[#This Row],[ResolutionHours]]="","",Table1[[#This Row],[ResolutionHours]]-Table1[[#This Row],[SLATargetHours]])</f>
        <v/>
      </c>
    </row>
    <row r="2459" spans="1:28" x14ac:dyDescent="0.25">
      <c r="A2459" t="s">
        <v>1446</v>
      </c>
      <c r="B2459" t="s">
        <v>1116</v>
      </c>
      <c r="C2459" s="1">
        <v>45881.779490740737</v>
      </c>
      <c r="D2459" t="s">
        <v>36</v>
      </c>
      <c r="E2459" t="s">
        <v>1131</v>
      </c>
      <c r="F2459" t="s">
        <v>38</v>
      </c>
      <c r="G2459" t="s">
        <v>1118</v>
      </c>
      <c r="H2459" t="s">
        <v>136</v>
      </c>
      <c r="I2459" t="s">
        <v>73</v>
      </c>
      <c r="J2459" t="s">
        <v>110</v>
      </c>
      <c r="K2459">
        <v>48</v>
      </c>
      <c r="L2459">
        <v>4.0599999999999996</v>
      </c>
      <c r="N2459" s="1"/>
      <c r="O2459" t="s">
        <v>57</v>
      </c>
      <c r="P2459">
        <v>3365.29</v>
      </c>
      <c r="Q2459" t="s">
        <v>44</v>
      </c>
      <c r="R2459" t="s">
        <v>45</v>
      </c>
      <c r="S2459" t="s">
        <v>46</v>
      </c>
      <c r="T2459" t="s">
        <v>93</v>
      </c>
      <c r="U2459" t="s">
        <v>49</v>
      </c>
      <c r="V2459" t="s">
        <v>49</v>
      </c>
      <c r="W2459" t="s">
        <v>57</v>
      </c>
      <c r="X2459">
        <f>YEAR(Table1[[#This Row],[BookingDate]])</f>
        <v>2025</v>
      </c>
      <c r="Y2459" t="str">
        <f>TEXT(Table1[[#This Row],[BookingDate]],"mmm")</f>
        <v>Aug</v>
      </c>
      <c r="Z2459" t="str">
        <f>TEXT(Table1[[#This Row],[BookingDate]],"mmm-yyy")</f>
        <v>Aug-2025</v>
      </c>
      <c r="AA2459" t="str">
        <f>IF(Table1[[#This Row],[ResolutionHours]]="","Pending",IF(Table1[[#This Row],[ResolutionHours]]&lt;=4,"0-4 Hours",IF(Table1[[#This Row],[ResolutionHours]]&lt;=8,"5-8 Hours",IF(Table1[[#This Row],[ResolutionHours]]&lt;=24,"9-24 Hours",IF(Table1[[#This Row],[ResolutionHours]]&lt;=48,"25-48 Hours","48+ Hours")))))</f>
        <v>Pending</v>
      </c>
      <c r="AB2459" t="str">
        <f>IF(Table1[[#This Row],[ResolutionHours]]="","",Table1[[#This Row],[ResolutionHours]]-Table1[[#This Row],[SLATargetHours]])</f>
        <v/>
      </c>
    </row>
    <row r="2460" spans="1:28" x14ac:dyDescent="0.25">
      <c r="A2460" t="s">
        <v>2424</v>
      </c>
      <c r="B2460" t="s">
        <v>2126</v>
      </c>
      <c r="C2460" s="1">
        <v>45881.953472222223</v>
      </c>
      <c r="D2460" t="s">
        <v>87</v>
      </c>
      <c r="E2460" t="s">
        <v>2134</v>
      </c>
      <c r="F2460" t="s">
        <v>38</v>
      </c>
      <c r="G2460" t="s">
        <v>2128</v>
      </c>
      <c r="H2460" t="s">
        <v>136</v>
      </c>
      <c r="I2460" t="s">
        <v>55</v>
      </c>
      <c r="J2460" t="s">
        <v>157</v>
      </c>
      <c r="K2460">
        <v>72</v>
      </c>
      <c r="L2460">
        <v>1.4</v>
      </c>
      <c r="N2460" s="1"/>
      <c r="O2460" t="s">
        <v>57</v>
      </c>
      <c r="P2460">
        <v>3361.12</v>
      </c>
      <c r="Q2460" t="s">
        <v>58</v>
      </c>
      <c r="R2460" t="s">
        <v>45</v>
      </c>
      <c r="S2460" t="s">
        <v>60</v>
      </c>
      <c r="T2460" t="s">
        <v>121</v>
      </c>
      <c r="U2460" t="s">
        <v>49</v>
      </c>
      <c r="V2460" t="s">
        <v>49</v>
      </c>
      <c r="W2460" t="s">
        <v>57</v>
      </c>
      <c r="X2460">
        <f>YEAR(Table1[[#This Row],[BookingDate]])</f>
        <v>2025</v>
      </c>
      <c r="Y2460" t="str">
        <f>TEXT(Table1[[#This Row],[BookingDate]],"mmm")</f>
        <v>Aug</v>
      </c>
      <c r="Z2460" t="str">
        <f>TEXT(Table1[[#This Row],[BookingDate]],"mmm-yyy")</f>
        <v>Aug-2025</v>
      </c>
      <c r="AA2460" t="str">
        <f>IF(Table1[[#This Row],[ResolutionHours]]="","Pending",IF(Table1[[#This Row],[ResolutionHours]]&lt;=4,"0-4 Hours",IF(Table1[[#This Row],[ResolutionHours]]&lt;=8,"5-8 Hours",IF(Table1[[#This Row],[ResolutionHours]]&lt;=24,"9-24 Hours",IF(Table1[[#This Row],[ResolutionHours]]&lt;=48,"25-48 Hours","48+ Hours")))))</f>
        <v>Pending</v>
      </c>
      <c r="AB2460" t="str">
        <f>IF(Table1[[#This Row],[ResolutionHours]]="","",Table1[[#This Row],[ResolutionHours]]-Table1[[#This Row],[SLATargetHours]])</f>
        <v/>
      </c>
    </row>
    <row r="2461" spans="1:28" x14ac:dyDescent="0.25">
      <c r="A2461" t="s">
        <v>405</v>
      </c>
      <c r="B2461" t="s">
        <v>35</v>
      </c>
      <c r="C2461" s="1">
        <v>45882.353715277779</v>
      </c>
      <c r="D2461" t="s">
        <v>104</v>
      </c>
      <c r="E2461" t="s">
        <v>52</v>
      </c>
      <c r="F2461" t="s">
        <v>130</v>
      </c>
      <c r="G2461" t="s">
        <v>39</v>
      </c>
      <c r="H2461" t="s">
        <v>40</v>
      </c>
      <c r="I2461" t="s">
        <v>64</v>
      </c>
      <c r="J2461" t="s">
        <v>118</v>
      </c>
      <c r="K2461">
        <v>8</v>
      </c>
      <c r="L2461">
        <v>0.48</v>
      </c>
      <c r="M2461">
        <v>2.5099999999999998</v>
      </c>
      <c r="N2461" s="1">
        <v>45882.458398136572</v>
      </c>
      <c r="O2461" t="s">
        <v>43</v>
      </c>
      <c r="P2461">
        <v>2.5099999999999998</v>
      </c>
      <c r="Q2461" t="s">
        <v>58</v>
      </c>
      <c r="R2461" t="s">
        <v>67</v>
      </c>
      <c r="S2461" t="s">
        <v>46</v>
      </c>
      <c r="T2461" t="s">
        <v>97</v>
      </c>
      <c r="U2461" t="s">
        <v>49</v>
      </c>
      <c r="V2461" t="s">
        <v>49</v>
      </c>
      <c r="W2461" t="s">
        <v>43</v>
      </c>
      <c r="X2461">
        <f>YEAR(Table1[[#This Row],[BookingDate]])</f>
        <v>2025</v>
      </c>
      <c r="Y2461" t="str">
        <f>TEXT(Table1[[#This Row],[BookingDate]],"mmm")</f>
        <v>Aug</v>
      </c>
      <c r="Z2461" t="str">
        <f>TEXT(Table1[[#This Row],[BookingDate]],"mmm-yyy")</f>
        <v>Aug-2025</v>
      </c>
      <c r="AA2461" t="str">
        <f>IF(Table1[[#This Row],[ResolutionHours]]="","Pending",IF(Table1[[#This Row],[ResolutionHours]]&lt;=4,"0-4 Hours",IF(Table1[[#This Row],[ResolutionHours]]&lt;=8,"5-8 Hours",IF(Table1[[#This Row],[ResolutionHours]]&lt;=24,"9-24 Hours",IF(Table1[[#This Row],[ResolutionHours]]&lt;=48,"25-48 Hours","48+ Hours")))))</f>
        <v>0-4 Hours</v>
      </c>
      <c r="AB2461">
        <f>IF(Table1[[#This Row],[ResolutionHours]]="","",Table1[[#This Row],[ResolutionHours]]-Table1[[#This Row],[SLATargetHours]])</f>
        <v>-5.49</v>
      </c>
    </row>
    <row r="2462" spans="1:28" x14ac:dyDescent="0.25">
      <c r="A2462" t="s">
        <v>2383</v>
      </c>
      <c r="B2462" t="s">
        <v>2126</v>
      </c>
      <c r="C2462" s="1">
        <v>45882.378298611111</v>
      </c>
      <c r="D2462" t="s">
        <v>36</v>
      </c>
      <c r="E2462" t="s">
        <v>2153</v>
      </c>
      <c r="F2462" t="s">
        <v>53</v>
      </c>
      <c r="G2462" t="s">
        <v>2128</v>
      </c>
      <c r="H2462" t="s">
        <v>40</v>
      </c>
      <c r="I2462" t="s">
        <v>73</v>
      </c>
      <c r="J2462" t="s">
        <v>42</v>
      </c>
      <c r="K2462">
        <v>48</v>
      </c>
      <c r="L2462">
        <v>0.83</v>
      </c>
      <c r="M2462">
        <v>108.41</v>
      </c>
      <c r="N2462" s="1">
        <v>45886.895580393517</v>
      </c>
      <c r="O2462" t="s">
        <v>128</v>
      </c>
      <c r="P2462">
        <v>108.41</v>
      </c>
      <c r="Q2462" t="s">
        <v>58</v>
      </c>
      <c r="R2462" t="s">
        <v>45</v>
      </c>
      <c r="S2462" t="s">
        <v>79</v>
      </c>
      <c r="T2462" t="s">
        <v>97</v>
      </c>
      <c r="U2462" t="s">
        <v>49</v>
      </c>
      <c r="V2462" t="s">
        <v>49</v>
      </c>
      <c r="W2462" t="s">
        <v>128</v>
      </c>
      <c r="X2462">
        <f>YEAR(Table1[[#This Row],[BookingDate]])</f>
        <v>2025</v>
      </c>
      <c r="Y2462" t="str">
        <f>TEXT(Table1[[#This Row],[BookingDate]],"mmm")</f>
        <v>Aug</v>
      </c>
      <c r="Z2462" t="str">
        <f>TEXT(Table1[[#This Row],[BookingDate]],"mmm-yyy")</f>
        <v>Aug-2025</v>
      </c>
      <c r="AA2462" t="str">
        <f>IF(Table1[[#This Row],[ResolutionHours]]="","Pending",IF(Table1[[#This Row],[ResolutionHours]]&lt;=4,"0-4 Hours",IF(Table1[[#This Row],[ResolutionHours]]&lt;=8,"5-8 Hours",IF(Table1[[#This Row],[ResolutionHours]]&lt;=24,"9-24 Hours",IF(Table1[[#This Row],[ResolutionHours]]&lt;=48,"25-48 Hours","48+ Hours")))))</f>
        <v>48+ Hours</v>
      </c>
      <c r="AB2462">
        <f>IF(Table1[[#This Row],[ResolutionHours]]="","",Table1[[#This Row],[ResolutionHours]]-Table1[[#This Row],[SLATargetHours]])</f>
        <v>60.41</v>
      </c>
    </row>
    <row r="2463" spans="1:28" x14ac:dyDescent="0.25">
      <c r="A2463" t="s">
        <v>450</v>
      </c>
      <c r="B2463" t="s">
        <v>35</v>
      </c>
      <c r="C2463" s="1">
        <v>45882.831805555557</v>
      </c>
      <c r="D2463" t="s">
        <v>36</v>
      </c>
      <c r="E2463" t="s">
        <v>105</v>
      </c>
      <c r="F2463" t="s">
        <v>38</v>
      </c>
      <c r="G2463" t="s">
        <v>39</v>
      </c>
      <c r="H2463" t="s">
        <v>40</v>
      </c>
      <c r="I2463" t="s">
        <v>64</v>
      </c>
      <c r="J2463" t="s">
        <v>78</v>
      </c>
      <c r="K2463">
        <v>48</v>
      </c>
      <c r="L2463">
        <v>4.5</v>
      </c>
      <c r="M2463">
        <v>107.02</v>
      </c>
      <c r="N2463" s="1">
        <v>45887.291032546287</v>
      </c>
      <c r="O2463" t="s">
        <v>128</v>
      </c>
      <c r="P2463">
        <v>107.02</v>
      </c>
      <c r="Q2463" t="s">
        <v>66</v>
      </c>
      <c r="R2463" t="s">
        <v>114</v>
      </c>
      <c r="S2463" t="s">
        <v>46</v>
      </c>
      <c r="T2463" t="s">
        <v>115</v>
      </c>
      <c r="U2463" t="s">
        <v>48</v>
      </c>
      <c r="V2463" t="s">
        <v>49</v>
      </c>
      <c r="W2463" t="s">
        <v>128</v>
      </c>
      <c r="X2463">
        <f>YEAR(Table1[[#This Row],[BookingDate]])</f>
        <v>2025</v>
      </c>
      <c r="Y2463" t="str">
        <f>TEXT(Table1[[#This Row],[BookingDate]],"mmm")</f>
        <v>Aug</v>
      </c>
      <c r="Z2463" t="str">
        <f>TEXT(Table1[[#This Row],[BookingDate]],"mmm-yyy")</f>
        <v>Aug-2025</v>
      </c>
      <c r="AA2463" t="str">
        <f>IF(Table1[[#This Row],[ResolutionHours]]="","Pending",IF(Table1[[#This Row],[ResolutionHours]]&lt;=4,"0-4 Hours",IF(Table1[[#This Row],[ResolutionHours]]&lt;=8,"5-8 Hours",IF(Table1[[#This Row],[ResolutionHours]]&lt;=24,"9-24 Hours",IF(Table1[[#This Row],[ResolutionHours]]&lt;=48,"25-48 Hours","48+ Hours")))))</f>
        <v>48+ Hours</v>
      </c>
      <c r="AB2463">
        <f>IF(Table1[[#This Row],[ResolutionHours]]="","",Table1[[#This Row],[ResolutionHours]]-Table1[[#This Row],[SLATargetHours]])</f>
        <v>59.019999999999996</v>
      </c>
    </row>
    <row r="2464" spans="1:28" x14ac:dyDescent="0.25">
      <c r="A2464" t="s">
        <v>951</v>
      </c>
      <c r="B2464" t="s">
        <v>35</v>
      </c>
      <c r="C2464" s="1">
        <v>45882.903657407413</v>
      </c>
      <c r="D2464" t="s">
        <v>51</v>
      </c>
      <c r="E2464" t="s">
        <v>77</v>
      </c>
      <c r="F2464" t="s">
        <v>53</v>
      </c>
      <c r="G2464" t="s">
        <v>39</v>
      </c>
      <c r="H2464" t="s">
        <v>54</v>
      </c>
      <c r="I2464" t="s">
        <v>55</v>
      </c>
      <c r="J2464" t="s">
        <v>74</v>
      </c>
      <c r="K2464">
        <v>24</v>
      </c>
      <c r="L2464">
        <v>3.49</v>
      </c>
      <c r="N2464" s="1"/>
      <c r="O2464" t="s">
        <v>57</v>
      </c>
      <c r="P2464">
        <v>3338.31</v>
      </c>
      <c r="Q2464" t="s">
        <v>66</v>
      </c>
      <c r="R2464" t="s">
        <v>92</v>
      </c>
      <c r="S2464" t="s">
        <v>68</v>
      </c>
      <c r="T2464" t="s">
        <v>100</v>
      </c>
      <c r="U2464" t="s">
        <v>49</v>
      </c>
      <c r="V2464" t="s">
        <v>49</v>
      </c>
      <c r="W2464" t="s">
        <v>57</v>
      </c>
      <c r="X2464">
        <f>YEAR(Table1[[#This Row],[BookingDate]])</f>
        <v>2025</v>
      </c>
      <c r="Y2464" t="str">
        <f>TEXT(Table1[[#This Row],[BookingDate]],"mmm")</f>
        <v>Aug</v>
      </c>
      <c r="Z2464" t="str">
        <f>TEXT(Table1[[#This Row],[BookingDate]],"mmm-yyy")</f>
        <v>Aug-2025</v>
      </c>
      <c r="AA2464" t="str">
        <f>IF(Table1[[#This Row],[ResolutionHours]]="","Pending",IF(Table1[[#This Row],[ResolutionHours]]&lt;=4,"0-4 Hours",IF(Table1[[#This Row],[ResolutionHours]]&lt;=8,"5-8 Hours",IF(Table1[[#This Row],[ResolutionHours]]&lt;=24,"9-24 Hours",IF(Table1[[#This Row],[ResolutionHours]]&lt;=48,"25-48 Hours","48+ Hours")))))</f>
        <v>Pending</v>
      </c>
      <c r="AB2464" t="str">
        <f>IF(Table1[[#This Row],[ResolutionHours]]="","",Table1[[#This Row],[ResolutionHours]]-Table1[[#This Row],[SLATargetHours]])</f>
        <v/>
      </c>
    </row>
    <row r="2465" spans="1:28" x14ac:dyDescent="0.25">
      <c r="A2465" t="s">
        <v>1485</v>
      </c>
      <c r="B2465" t="s">
        <v>1116</v>
      </c>
      <c r="C2465" s="1">
        <v>45882.919803240737</v>
      </c>
      <c r="D2465" t="s">
        <v>104</v>
      </c>
      <c r="E2465" t="s">
        <v>1120</v>
      </c>
      <c r="F2465" t="s">
        <v>72</v>
      </c>
      <c r="G2465" t="s">
        <v>1118</v>
      </c>
      <c r="H2465" t="s">
        <v>54</v>
      </c>
      <c r="I2465" t="s">
        <v>46</v>
      </c>
      <c r="J2465" t="s">
        <v>74</v>
      </c>
      <c r="K2465">
        <v>8</v>
      </c>
      <c r="L2465">
        <v>0.32</v>
      </c>
      <c r="N2465" s="1"/>
      <c r="O2465" t="s">
        <v>57</v>
      </c>
      <c r="P2465">
        <v>3337.92</v>
      </c>
      <c r="Q2465" t="s">
        <v>58</v>
      </c>
      <c r="R2465" t="s">
        <v>114</v>
      </c>
      <c r="S2465" t="s">
        <v>79</v>
      </c>
      <c r="T2465" t="s">
        <v>47</v>
      </c>
      <c r="U2465" t="s">
        <v>49</v>
      </c>
      <c r="V2465" t="s">
        <v>49</v>
      </c>
      <c r="W2465" t="s">
        <v>57</v>
      </c>
      <c r="X2465">
        <f>YEAR(Table1[[#This Row],[BookingDate]])</f>
        <v>2025</v>
      </c>
      <c r="Y2465" t="str">
        <f>TEXT(Table1[[#This Row],[BookingDate]],"mmm")</f>
        <v>Aug</v>
      </c>
      <c r="Z2465" t="str">
        <f>TEXT(Table1[[#This Row],[BookingDate]],"mmm-yyy")</f>
        <v>Aug-2025</v>
      </c>
      <c r="AA2465" t="str">
        <f>IF(Table1[[#This Row],[ResolutionHours]]="","Pending",IF(Table1[[#This Row],[ResolutionHours]]&lt;=4,"0-4 Hours",IF(Table1[[#This Row],[ResolutionHours]]&lt;=8,"5-8 Hours",IF(Table1[[#This Row],[ResolutionHours]]&lt;=24,"9-24 Hours",IF(Table1[[#This Row],[ResolutionHours]]&lt;=48,"25-48 Hours","48+ Hours")))))</f>
        <v>Pending</v>
      </c>
      <c r="AB2465" t="str">
        <f>IF(Table1[[#This Row],[ResolutionHours]]="","",Table1[[#This Row],[ResolutionHours]]-Table1[[#This Row],[SLATargetHours]])</f>
        <v/>
      </c>
    </row>
    <row r="2466" spans="1:28" x14ac:dyDescent="0.25">
      <c r="A2466" t="s">
        <v>341</v>
      </c>
      <c r="B2466" t="s">
        <v>35</v>
      </c>
      <c r="C2466" s="1">
        <v>45883.130995370368</v>
      </c>
      <c r="D2466" t="s">
        <v>36</v>
      </c>
      <c r="E2466" t="s">
        <v>123</v>
      </c>
      <c r="F2466" t="s">
        <v>53</v>
      </c>
      <c r="G2466" t="s">
        <v>39</v>
      </c>
      <c r="H2466" t="s">
        <v>54</v>
      </c>
      <c r="I2466" t="s">
        <v>55</v>
      </c>
      <c r="J2466" t="s">
        <v>132</v>
      </c>
      <c r="K2466">
        <v>48</v>
      </c>
      <c r="L2466">
        <v>3</v>
      </c>
      <c r="N2466" s="1"/>
      <c r="O2466" t="s">
        <v>57</v>
      </c>
      <c r="P2466">
        <v>3332.86</v>
      </c>
      <c r="Q2466" t="s">
        <v>44</v>
      </c>
      <c r="R2466" t="s">
        <v>45</v>
      </c>
      <c r="S2466" t="s">
        <v>60</v>
      </c>
      <c r="T2466" t="s">
        <v>61</v>
      </c>
      <c r="U2466" t="s">
        <v>49</v>
      </c>
      <c r="V2466" t="s">
        <v>49</v>
      </c>
      <c r="W2466" t="s">
        <v>57</v>
      </c>
      <c r="X2466">
        <f>YEAR(Table1[[#This Row],[BookingDate]])</f>
        <v>2025</v>
      </c>
      <c r="Y2466" t="str">
        <f>TEXT(Table1[[#This Row],[BookingDate]],"mmm")</f>
        <v>Aug</v>
      </c>
      <c r="Z2466" t="str">
        <f>TEXT(Table1[[#This Row],[BookingDate]],"mmm-yyy")</f>
        <v>Aug-2025</v>
      </c>
      <c r="AA2466" t="str">
        <f>IF(Table1[[#This Row],[ResolutionHours]]="","Pending",IF(Table1[[#This Row],[ResolutionHours]]&lt;=4,"0-4 Hours",IF(Table1[[#This Row],[ResolutionHours]]&lt;=8,"5-8 Hours",IF(Table1[[#This Row],[ResolutionHours]]&lt;=24,"9-24 Hours",IF(Table1[[#This Row],[ResolutionHours]]&lt;=48,"25-48 Hours","48+ Hours")))))</f>
        <v>Pending</v>
      </c>
      <c r="AB2466" t="str">
        <f>IF(Table1[[#This Row],[ResolutionHours]]="","",Table1[[#This Row],[ResolutionHours]]-Table1[[#This Row],[SLATargetHours]])</f>
        <v/>
      </c>
    </row>
    <row r="2467" spans="1:28" x14ac:dyDescent="0.25">
      <c r="A2467" t="s">
        <v>2602</v>
      </c>
      <c r="B2467" t="s">
        <v>2126</v>
      </c>
      <c r="C2467" s="1">
        <v>45883.61074074074</v>
      </c>
      <c r="D2467" t="s">
        <v>51</v>
      </c>
      <c r="E2467" t="s">
        <v>2136</v>
      </c>
      <c r="F2467" t="s">
        <v>130</v>
      </c>
      <c r="G2467" t="s">
        <v>2128</v>
      </c>
      <c r="H2467" t="s">
        <v>40</v>
      </c>
      <c r="I2467" t="s">
        <v>55</v>
      </c>
      <c r="J2467" t="s">
        <v>118</v>
      </c>
      <c r="K2467">
        <v>24</v>
      </c>
      <c r="L2467">
        <v>0.4</v>
      </c>
      <c r="M2467">
        <v>18.170000000000002</v>
      </c>
      <c r="N2467" s="1">
        <v>45884.367743726849</v>
      </c>
      <c r="O2467" t="s">
        <v>43</v>
      </c>
      <c r="P2467">
        <v>18.170000000000002</v>
      </c>
      <c r="Q2467" t="s">
        <v>58</v>
      </c>
      <c r="R2467" t="s">
        <v>59</v>
      </c>
      <c r="S2467" t="s">
        <v>79</v>
      </c>
      <c r="T2467" t="s">
        <v>100</v>
      </c>
      <c r="U2467" t="s">
        <v>49</v>
      </c>
      <c r="V2467" t="s">
        <v>49</v>
      </c>
      <c r="W2467" t="s">
        <v>43</v>
      </c>
      <c r="X2467">
        <f>YEAR(Table1[[#This Row],[BookingDate]])</f>
        <v>2025</v>
      </c>
      <c r="Y2467" t="str">
        <f>TEXT(Table1[[#This Row],[BookingDate]],"mmm")</f>
        <v>Aug</v>
      </c>
      <c r="Z2467" t="str">
        <f>TEXT(Table1[[#This Row],[BookingDate]],"mmm-yyy")</f>
        <v>Aug-2025</v>
      </c>
      <c r="AA2467" t="str">
        <f>IF(Table1[[#This Row],[ResolutionHours]]="","Pending",IF(Table1[[#This Row],[ResolutionHours]]&lt;=4,"0-4 Hours",IF(Table1[[#This Row],[ResolutionHours]]&lt;=8,"5-8 Hours",IF(Table1[[#This Row],[ResolutionHours]]&lt;=24,"9-24 Hours",IF(Table1[[#This Row],[ResolutionHours]]&lt;=48,"25-48 Hours","48+ Hours")))))</f>
        <v>9-24 Hours</v>
      </c>
      <c r="AB2467">
        <f>IF(Table1[[#This Row],[ResolutionHours]]="","",Table1[[#This Row],[ResolutionHours]]-Table1[[#This Row],[SLATargetHours]])</f>
        <v>-5.8299999999999983</v>
      </c>
    </row>
    <row r="2468" spans="1:28" x14ac:dyDescent="0.25">
      <c r="A2468" t="s">
        <v>1535</v>
      </c>
      <c r="B2468" t="s">
        <v>1116</v>
      </c>
      <c r="C2468" s="1">
        <v>45883.638541666667</v>
      </c>
      <c r="D2468" t="s">
        <v>87</v>
      </c>
      <c r="E2468" t="s">
        <v>1140</v>
      </c>
      <c r="F2468" t="s">
        <v>53</v>
      </c>
      <c r="G2468" t="s">
        <v>1118</v>
      </c>
      <c r="H2468" t="s">
        <v>54</v>
      </c>
      <c r="I2468" t="s">
        <v>73</v>
      </c>
      <c r="J2468" t="s">
        <v>91</v>
      </c>
      <c r="K2468">
        <v>72</v>
      </c>
      <c r="L2468">
        <v>8.5</v>
      </c>
      <c r="N2468" s="1"/>
      <c r="O2468" t="s">
        <v>57</v>
      </c>
      <c r="P2468">
        <v>3320.68</v>
      </c>
      <c r="Q2468" t="s">
        <v>66</v>
      </c>
      <c r="R2468" t="s">
        <v>114</v>
      </c>
      <c r="S2468" t="s">
        <v>46</v>
      </c>
      <c r="T2468" t="s">
        <v>100</v>
      </c>
      <c r="U2468" t="s">
        <v>49</v>
      </c>
      <c r="V2468" t="s">
        <v>49</v>
      </c>
      <c r="W2468" t="s">
        <v>57</v>
      </c>
      <c r="X2468">
        <f>YEAR(Table1[[#This Row],[BookingDate]])</f>
        <v>2025</v>
      </c>
      <c r="Y2468" t="str">
        <f>TEXT(Table1[[#This Row],[BookingDate]],"mmm")</f>
        <v>Aug</v>
      </c>
      <c r="Z2468" t="str">
        <f>TEXT(Table1[[#This Row],[BookingDate]],"mmm-yyy")</f>
        <v>Aug-2025</v>
      </c>
      <c r="AA2468" t="str">
        <f>IF(Table1[[#This Row],[ResolutionHours]]="","Pending",IF(Table1[[#This Row],[ResolutionHours]]&lt;=4,"0-4 Hours",IF(Table1[[#This Row],[ResolutionHours]]&lt;=8,"5-8 Hours",IF(Table1[[#This Row],[ResolutionHours]]&lt;=24,"9-24 Hours",IF(Table1[[#This Row],[ResolutionHours]]&lt;=48,"25-48 Hours","48+ Hours")))))</f>
        <v>Pending</v>
      </c>
      <c r="AB2468" t="str">
        <f>IF(Table1[[#This Row],[ResolutionHours]]="","",Table1[[#This Row],[ResolutionHours]]-Table1[[#This Row],[SLATargetHours]])</f>
        <v/>
      </c>
    </row>
    <row r="2469" spans="1:28" x14ac:dyDescent="0.25">
      <c r="A2469" t="s">
        <v>2272</v>
      </c>
      <c r="B2469" t="s">
        <v>2126</v>
      </c>
      <c r="C2469" s="1">
        <v>45885.162210648137</v>
      </c>
      <c r="D2469" t="s">
        <v>87</v>
      </c>
      <c r="E2469" t="s">
        <v>2142</v>
      </c>
      <c r="F2469" t="s">
        <v>126</v>
      </c>
      <c r="G2469" t="s">
        <v>2128</v>
      </c>
      <c r="H2469" t="s">
        <v>54</v>
      </c>
      <c r="I2469" t="s">
        <v>46</v>
      </c>
      <c r="J2469" t="s">
        <v>106</v>
      </c>
      <c r="K2469">
        <v>72</v>
      </c>
      <c r="L2469">
        <v>4.22</v>
      </c>
      <c r="N2469" s="1"/>
      <c r="O2469" t="s">
        <v>57</v>
      </c>
      <c r="P2469">
        <v>3284.11</v>
      </c>
      <c r="Q2469" t="s">
        <v>44</v>
      </c>
      <c r="R2469" t="s">
        <v>114</v>
      </c>
      <c r="S2469" t="s">
        <v>60</v>
      </c>
      <c r="T2469" t="s">
        <v>97</v>
      </c>
      <c r="U2469" t="s">
        <v>49</v>
      </c>
      <c r="V2469" t="s">
        <v>49</v>
      </c>
      <c r="W2469" t="s">
        <v>57</v>
      </c>
      <c r="X2469">
        <f>YEAR(Table1[[#This Row],[BookingDate]])</f>
        <v>2025</v>
      </c>
      <c r="Y2469" t="str">
        <f>TEXT(Table1[[#This Row],[BookingDate]],"mmm")</f>
        <v>Aug</v>
      </c>
      <c r="Z2469" t="str">
        <f>TEXT(Table1[[#This Row],[BookingDate]],"mmm-yyy")</f>
        <v>Aug-2025</v>
      </c>
      <c r="AA2469" t="str">
        <f>IF(Table1[[#This Row],[ResolutionHours]]="","Pending",IF(Table1[[#This Row],[ResolutionHours]]&lt;=4,"0-4 Hours",IF(Table1[[#This Row],[ResolutionHours]]&lt;=8,"5-8 Hours",IF(Table1[[#This Row],[ResolutionHours]]&lt;=24,"9-24 Hours",IF(Table1[[#This Row],[ResolutionHours]]&lt;=48,"25-48 Hours","48+ Hours")))))</f>
        <v>Pending</v>
      </c>
      <c r="AB2469" t="str">
        <f>IF(Table1[[#This Row],[ResolutionHours]]="","",Table1[[#This Row],[ResolutionHours]]-Table1[[#This Row],[SLATargetHours]])</f>
        <v/>
      </c>
    </row>
    <row r="2470" spans="1:28" x14ac:dyDescent="0.25">
      <c r="A2470" t="s">
        <v>2490</v>
      </c>
      <c r="B2470" t="s">
        <v>2126</v>
      </c>
      <c r="C2470" s="1">
        <v>45885.367372685178</v>
      </c>
      <c r="D2470" t="s">
        <v>87</v>
      </c>
      <c r="E2470" t="s">
        <v>2136</v>
      </c>
      <c r="F2470" t="s">
        <v>90</v>
      </c>
      <c r="G2470" t="s">
        <v>2128</v>
      </c>
      <c r="H2470" t="s">
        <v>136</v>
      </c>
      <c r="I2470" t="s">
        <v>41</v>
      </c>
      <c r="J2470" t="s">
        <v>118</v>
      </c>
      <c r="K2470">
        <v>72</v>
      </c>
      <c r="L2470">
        <v>5.24</v>
      </c>
      <c r="N2470" s="1"/>
      <c r="O2470" t="s">
        <v>57</v>
      </c>
      <c r="P2470">
        <v>3279.18</v>
      </c>
      <c r="Q2470" t="s">
        <v>44</v>
      </c>
      <c r="R2470" t="s">
        <v>67</v>
      </c>
      <c r="S2470" t="s">
        <v>96</v>
      </c>
      <c r="T2470" t="s">
        <v>93</v>
      </c>
      <c r="U2470" t="s">
        <v>49</v>
      </c>
      <c r="V2470" t="s">
        <v>49</v>
      </c>
      <c r="W2470" t="s">
        <v>57</v>
      </c>
      <c r="X2470">
        <f>YEAR(Table1[[#This Row],[BookingDate]])</f>
        <v>2025</v>
      </c>
      <c r="Y2470" t="str">
        <f>TEXT(Table1[[#This Row],[BookingDate]],"mmm")</f>
        <v>Aug</v>
      </c>
      <c r="Z2470" t="str">
        <f>TEXT(Table1[[#This Row],[BookingDate]],"mmm-yyy")</f>
        <v>Aug-2025</v>
      </c>
      <c r="AA2470" t="str">
        <f>IF(Table1[[#This Row],[ResolutionHours]]="","Pending",IF(Table1[[#This Row],[ResolutionHours]]&lt;=4,"0-4 Hours",IF(Table1[[#This Row],[ResolutionHours]]&lt;=8,"5-8 Hours",IF(Table1[[#This Row],[ResolutionHours]]&lt;=24,"9-24 Hours",IF(Table1[[#This Row],[ResolutionHours]]&lt;=48,"25-48 Hours","48+ Hours")))))</f>
        <v>Pending</v>
      </c>
      <c r="AB2470" t="str">
        <f>IF(Table1[[#This Row],[ResolutionHours]]="","",Table1[[#This Row],[ResolutionHours]]-Table1[[#This Row],[SLATargetHours]])</f>
        <v/>
      </c>
    </row>
    <row r="2471" spans="1:28" x14ac:dyDescent="0.25">
      <c r="A2471" t="s">
        <v>2837</v>
      </c>
      <c r="B2471" t="s">
        <v>2126</v>
      </c>
      <c r="C2471" s="1">
        <v>45885.661412037043</v>
      </c>
      <c r="D2471" t="s">
        <v>36</v>
      </c>
      <c r="E2471" t="s">
        <v>2138</v>
      </c>
      <c r="F2471" t="s">
        <v>90</v>
      </c>
      <c r="G2471" t="s">
        <v>2128</v>
      </c>
      <c r="H2471" t="s">
        <v>136</v>
      </c>
      <c r="I2471" t="s">
        <v>64</v>
      </c>
      <c r="J2471" t="s">
        <v>134</v>
      </c>
      <c r="K2471">
        <v>48</v>
      </c>
      <c r="L2471">
        <v>4.1500000000000004</v>
      </c>
      <c r="N2471" s="1"/>
      <c r="O2471" t="s">
        <v>57</v>
      </c>
      <c r="P2471">
        <v>3272.13</v>
      </c>
      <c r="Q2471" t="s">
        <v>66</v>
      </c>
      <c r="R2471" t="s">
        <v>59</v>
      </c>
      <c r="S2471" t="s">
        <v>96</v>
      </c>
      <c r="T2471" t="s">
        <v>93</v>
      </c>
      <c r="U2471" t="s">
        <v>49</v>
      </c>
      <c r="V2471" t="s">
        <v>49</v>
      </c>
      <c r="W2471" t="s">
        <v>57</v>
      </c>
      <c r="X2471">
        <f>YEAR(Table1[[#This Row],[BookingDate]])</f>
        <v>2025</v>
      </c>
      <c r="Y2471" t="str">
        <f>TEXT(Table1[[#This Row],[BookingDate]],"mmm")</f>
        <v>Aug</v>
      </c>
      <c r="Z2471" t="str">
        <f>TEXT(Table1[[#This Row],[BookingDate]],"mmm-yyy")</f>
        <v>Aug-2025</v>
      </c>
      <c r="AA2471" t="str">
        <f>IF(Table1[[#This Row],[ResolutionHours]]="","Pending",IF(Table1[[#This Row],[ResolutionHours]]&lt;=4,"0-4 Hours",IF(Table1[[#This Row],[ResolutionHours]]&lt;=8,"5-8 Hours",IF(Table1[[#This Row],[ResolutionHours]]&lt;=24,"9-24 Hours",IF(Table1[[#This Row],[ResolutionHours]]&lt;=48,"25-48 Hours","48+ Hours")))))</f>
        <v>Pending</v>
      </c>
      <c r="AB2471" t="str">
        <f>IF(Table1[[#This Row],[ResolutionHours]]="","",Table1[[#This Row],[ResolutionHours]]-Table1[[#This Row],[SLATargetHours]])</f>
        <v/>
      </c>
    </row>
    <row r="2472" spans="1:28" x14ac:dyDescent="0.25">
      <c r="A2472" t="s">
        <v>2210</v>
      </c>
      <c r="B2472" t="s">
        <v>2126</v>
      </c>
      <c r="C2472" s="1">
        <v>45886.314618055563</v>
      </c>
      <c r="D2472" t="s">
        <v>36</v>
      </c>
      <c r="E2472" t="s">
        <v>2127</v>
      </c>
      <c r="F2472" t="s">
        <v>130</v>
      </c>
      <c r="G2472" t="s">
        <v>2128</v>
      </c>
      <c r="H2472" t="s">
        <v>40</v>
      </c>
      <c r="I2472" t="s">
        <v>73</v>
      </c>
      <c r="J2472" t="s">
        <v>132</v>
      </c>
      <c r="K2472">
        <v>48</v>
      </c>
      <c r="L2472">
        <v>7.03</v>
      </c>
      <c r="M2472">
        <v>38.68</v>
      </c>
      <c r="N2472" s="1">
        <v>45887.926098611111</v>
      </c>
      <c r="O2472" t="s">
        <v>43</v>
      </c>
      <c r="P2472">
        <v>38.68</v>
      </c>
      <c r="Q2472" t="s">
        <v>58</v>
      </c>
      <c r="R2472" t="s">
        <v>45</v>
      </c>
      <c r="S2472" t="s">
        <v>96</v>
      </c>
      <c r="T2472" t="s">
        <v>61</v>
      </c>
      <c r="U2472" t="s">
        <v>49</v>
      </c>
      <c r="V2472" t="s">
        <v>49</v>
      </c>
      <c r="W2472" t="s">
        <v>43</v>
      </c>
      <c r="X2472">
        <f>YEAR(Table1[[#This Row],[BookingDate]])</f>
        <v>2025</v>
      </c>
      <c r="Y2472" t="str">
        <f>TEXT(Table1[[#This Row],[BookingDate]],"mmm")</f>
        <v>Aug</v>
      </c>
      <c r="Z2472" t="str">
        <f>TEXT(Table1[[#This Row],[BookingDate]],"mmm-yyy")</f>
        <v>Aug-2025</v>
      </c>
      <c r="AA2472" t="str">
        <f>IF(Table1[[#This Row],[ResolutionHours]]="","Pending",IF(Table1[[#This Row],[ResolutionHours]]&lt;=4,"0-4 Hours",IF(Table1[[#This Row],[ResolutionHours]]&lt;=8,"5-8 Hours",IF(Table1[[#This Row],[ResolutionHours]]&lt;=24,"9-24 Hours",IF(Table1[[#This Row],[ResolutionHours]]&lt;=48,"25-48 Hours","48+ Hours")))))</f>
        <v>25-48 Hours</v>
      </c>
      <c r="AB2472">
        <f>IF(Table1[[#This Row],[ResolutionHours]]="","",Table1[[#This Row],[ResolutionHours]]-Table1[[#This Row],[SLATargetHours]])</f>
        <v>-9.32</v>
      </c>
    </row>
    <row r="2473" spans="1:28" x14ac:dyDescent="0.25">
      <c r="A2473" t="s">
        <v>2762</v>
      </c>
      <c r="B2473" t="s">
        <v>2126</v>
      </c>
      <c r="C2473" s="1">
        <v>45886.412615740737</v>
      </c>
      <c r="D2473" t="s">
        <v>87</v>
      </c>
      <c r="E2473" t="s">
        <v>2130</v>
      </c>
      <c r="F2473" t="s">
        <v>130</v>
      </c>
      <c r="G2473" t="s">
        <v>2128</v>
      </c>
      <c r="H2473" t="s">
        <v>109</v>
      </c>
      <c r="I2473" t="s">
        <v>41</v>
      </c>
      <c r="J2473" t="s">
        <v>83</v>
      </c>
      <c r="K2473">
        <v>72</v>
      </c>
      <c r="L2473">
        <v>1.44</v>
      </c>
      <c r="M2473">
        <v>38.94</v>
      </c>
      <c r="N2473" s="1">
        <v>45888.034990879627</v>
      </c>
      <c r="O2473" t="s">
        <v>43</v>
      </c>
      <c r="P2473">
        <v>38.94</v>
      </c>
      <c r="Q2473" t="s">
        <v>58</v>
      </c>
      <c r="R2473" t="s">
        <v>114</v>
      </c>
      <c r="S2473" t="s">
        <v>46</v>
      </c>
      <c r="T2473" t="s">
        <v>97</v>
      </c>
      <c r="U2473" t="s">
        <v>49</v>
      </c>
      <c r="V2473" t="s">
        <v>49</v>
      </c>
      <c r="W2473" t="s">
        <v>43</v>
      </c>
      <c r="X2473">
        <f>YEAR(Table1[[#This Row],[BookingDate]])</f>
        <v>2025</v>
      </c>
      <c r="Y2473" t="str">
        <f>TEXT(Table1[[#This Row],[BookingDate]],"mmm")</f>
        <v>Aug</v>
      </c>
      <c r="Z2473" t="str">
        <f>TEXT(Table1[[#This Row],[BookingDate]],"mmm-yyy")</f>
        <v>Aug-2025</v>
      </c>
      <c r="AA2473" t="str">
        <f>IF(Table1[[#This Row],[ResolutionHours]]="","Pending",IF(Table1[[#This Row],[ResolutionHours]]&lt;=4,"0-4 Hours",IF(Table1[[#This Row],[ResolutionHours]]&lt;=8,"5-8 Hours",IF(Table1[[#This Row],[ResolutionHours]]&lt;=24,"9-24 Hours",IF(Table1[[#This Row],[ResolutionHours]]&lt;=48,"25-48 Hours","48+ Hours")))))</f>
        <v>25-48 Hours</v>
      </c>
      <c r="AB2473">
        <f>IF(Table1[[#This Row],[ResolutionHours]]="","",Table1[[#This Row],[ResolutionHours]]-Table1[[#This Row],[SLATargetHours]])</f>
        <v>-33.06</v>
      </c>
    </row>
    <row r="2474" spans="1:28" x14ac:dyDescent="0.25">
      <c r="A2474" t="s">
        <v>999</v>
      </c>
      <c r="B2474" t="s">
        <v>35</v>
      </c>
      <c r="C2474" s="1">
        <v>45886.54310185185</v>
      </c>
      <c r="D2474" t="s">
        <v>104</v>
      </c>
      <c r="E2474" t="s">
        <v>105</v>
      </c>
      <c r="F2474" t="s">
        <v>72</v>
      </c>
      <c r="G2474" t="s">
        <v>39</v>
      </c>
      <c r="H2474" t="s">
        <v>40</v>
      </c>
      <c r="I2474" t="s">
        <v>82</v>
      </c>
      <c r="J2474" t="s">
        <v>134</v>
      </c>
      <c r="K2474">
        <v>8</v>
      </c>
      <c r="L2474">
        <v>0.18</v>
      </c>
      <c r="M2474">
        <v>1.1100000000000001</v>
      </c>
      <c r="N2474" s="1">
        <v>45886.589356562501</v>
      </c>
      <c r="O2474" t="s">
        <v>43</v>
      </c>
      <c r="P2474">
        <v>1.1100000000000001</v>
      </c>
      <c r="Q2474" t="s">
        <v>58</v>
      </c>
      <c r="R2474" t="s">
        <v>59</v>
      </c>
      <c r="S2474" t="s">
        <v>79</v>
      </c>
      <c r="T2474" t="s">
        <v>100</v>
      </c>
      <c r="U2474" t="s">
        <v>49</v>
      </c>
      <c r="V2474" t="s">
        <v>49</v>
      </c>
      <c r="W2474" t="s">
        <v>43</v>
      </c>
      <c r="X2474">
        <f>YEAR(Table1[[#This Row],[BookingDate]])</f>
        <v>2025</v>
      </c>
      <c r="Y2474" t="str">
        <f>TEXT(Table1[[#This Row],[BookingDate]],"mmm")</f>
        <v>Aug</v>
      </c>
      <c r="Z2474" t="str">
        <f>TEXT(Table1[[#This Row],[BookingDate]],"mmm-yyy")</f>
        <v>Aug-2025</v>
      </c>
      <c r="AA2474" t="str">
        <f>IF(Table1[[#This Row],[ResolutionHours]]="","Pending",IF(Table1[[#This Row],[ResolutionHours]]&lt;=4,"0-4 Hours",IF(Table1[[#This Row],[ResolutionHours]]&lt;=8,"5-8 Hours",IF(Table1[[#This Row],[ResolutionHours]]&lt;=24,"9-24 Hours",IF(Table1[[#This Row],[ResolutionHours]]&lt;=48,"25-48 Hours","48+ Hours")))))</f>
        <v>0-4 Hours</v>
      </c>
      <c r="AB2474">
        <f>IF(Table1[[#This Row],[ResolutionHours]]="","",Table1[[#This Row],[ResolutionHours]]-Table1[[#This Row],[SLATargetHours]])</f>
        <v>-6.89</v>
      </c>
    </row>
    <row r="2475" spans="1:28" x14ac:dyDescent="0.25">
      <c r="A2475" t="s">
        <v>1545</v>
      </c>
      <c r="B2475" t="s">
        <v>1116</v>
      </c>
      <c r="C2475" s="1">
        <v>45886.573576388888</v>
      </c>
      <c r="D2475" t="s">
        <v>36</v>
      </c>
      <c r="E2475" t="s">
        <v>1117</v>
      </c>
      <c r="F2475" t="s">
        <v>126</v>
      </c>
      <c r="G2475" t="s">
        <v>1118</v>
      </c>
      <c r="H2475" t="s">
        <v>40</v>
      </c>
      <c r="I2475" t="s">
        <v>55</v>
      </c>
      <c r="J2475" t="s">
        <v>160</v>
      </c>
      <c r="K2475">
        <v>48</v>
      </c>
      <c r="L2475">
        <v>1.28</v>
      </c>
      <c r="M2475">
        <v>17.739999999999998</v>
      </c>
      <c r="N2475" s="1">
        <v>45887.312536226847</v>
      </c>
      <c r="O2475" t="s">
        <v>43</v>
      </c>
      <c r="P2475">
        <v>17.739999999999998</v>
      </c>
      <c r="Q2475" t="s">
        <v>44</v>
      </c>
      <c r="R2475" t="s">
        <v>45</v>
      </c>
      <c r="S2475" t="s">
        <v>79</v>
      </c>
      <c r="T2475" t="s">
        <v>75</v>
      </c>
      <c r="U2475" t="s">
        <v>49</v>
      </c>
      <c r="V2475" t="s">
        <v>49</v>
      </c>
      <c r="W2475" t="s">
        <v>43</v>
      </c>
      <c r="X2475">
        <f>YEAR(Table1[[#This Row],[BookingDate]])</f>
        <v>2025</v>
      </c>
      <c r="Y2475" t="str">
        <f>TEXT(Table1[[#This Row],[BookingDate]],"mmm")</f>
        <v>Aug</v>
      </c>
      <c r="Z2475" t="str">
        <f>TEXT(Table1[[#This Row],[BookingDate]],"mmm-yyy")</f>
        <v>Aug-2025</v>
      </c>
      <c r="AA2475" t="str">
        <f>IF(Table1[[#This Row],[ResolutionHours]]="","Pending",IF(Table1[[#This Row],[ResolutionHours]]&lt;=4,"0-4 Hours",IF(Table1[[#This Row],[ResolutionHours]]&lt;=8,"5-8 Hours",IF(Table1[[#This Row],[ResolutionHours]]&lt;=24,"9-24 Hours",IF(Table1[[#This Row],[ResolutionHours]]&lt;=48,"25-48 Hours","48+ Hours")))))</f>
        <v>9-24 Hours</v>
      </c>
      <c r="AB2475">
        <f>IF(Table1[[#This Row],[ResolutionHours]]="","",Table1[[#This Row],[ResolutionHours]]-Table1[[#This Row],[SLATargetHours]])</f>
        <v>-30.26</v>
      </c>
    </row>
    <row r="2476" spans="1:28" x14ac:dyDescent="0.25">
      <c r="A2476" t="s">
        <v>280</v>
      </c>
      <c r="B2476" t="s">
        <v>35</v>
      </c>
      <c r="C2476" s="1">
        <v>45887.048888888887</v>
      </c>
      <c r="D2476" t="s">
        <v>108</v>
      </c>
      <c r="E2476" t="s">
        <v>123</v>
      </c>
      <c r="F2476" t="s">
        <v>38</v>
      </c>
      <c r="G2476" t="s">
        <v>39</v>
      </c>
      <c r="H2476" t="s">
        <v>40</v>
      </c>
      <c r="I2476" t="s">
        <v>64</v>
      </c>
      <c r="J2476" t="s">
        <v>106</v>
      </c>
      <c r="K2476">
        <v>4</v>
      </c>
      <c r="L2476">
        <v>0.22</v>
      </c>
      <c r="M2476">
        <v>2.46</v>
      </c>
      <c r="N2476" s="1">
        <v>45887.151218564817</v>
      </c>
      <c r="O2476" t="s">
        <v>43</v>
      </c>
      <c r="P2476">
        <v>2.46</v>
      </c>
      <c r="Q2476" t="s">
        <v>111</v>
      </c>
      <c r="R2476" t="s">
        <v>114</v>
      </c>
      <c r="S2476" t="s">
        <v>68</v>
      </c>
      <c r="T2476" t="s">
        <v>75</v>
      </c>
      <c r="U2476" t="s">
        <v>49</v>
      </c>
      <c r="V2476" t="s">
        <v>48</v>
      </c>
      <c r="W2476" t="s">
        <v>43</v>
      </c>
      <c r="X2476">
        <f>YEAR(Table1[[#This Row],[BookingDate]])</f>
        <v>2025</v>
      </c>
      <c r="Y2476" t="str">
        <f>TEXT(Table1[[#This Row],[BookingDate]],"mmm")</f>
        <v>Aug</v>
      </c>
      <c r="Z2476" t="str">
        <f>TEXT(Table1[[#This Row],[BookingDate]],"mmm-yyy")</f>
        <v>Aug-2025</v>
      </c>
      <c r="AA2476" t="str">
        <f>IF(Table1[[#This Row],[ResolutionHours]]="","Pending",IF(Table1[[#This Row],[ResolutionHours]]&lt;=4,"0-4 Hours",IF(Table1[[#This Row],[ResolutionHours]]&lt;=8,"5-8 Hours",IF(Table1[[#This Row],[ResolutionHours]]&lt;=24,"9-24 Hours",IF(Table1[[#This Row],[ResolutionHours]]&lt;=48,"25-48 Hours","48+ Hours")))))</f>
        <v>0-4 Hours</v>
      </c>
      <c r="AB2476">
        <f>IF(Table1[[#This Row],[ResolutionHours]]="","",Table1[[#This Row],[ResolutionHours]]-Table1[[#This Row],[SLATargetHours]])</f>
        <v>-1.54</v>
      </c>
    </row>
    <row r="2477" spans="1:28" x14ac:dyDescent="0.25">
      <c r="A2477" t="s">
        <v>2930</v>
      </c>
      <c r="B2477" t="s">
        <v>2126</v>
      </c>
      <c r="C2477" s="1">
        <v>45887.354699074072</v>
      </c>
      <c r="D2477" t="s">
        <v>87</v>
      </c>
      <c r="E2477" t="s">
        <v>2136</v>
      </c>
      <c r="F2477" t="s">
        <v>95</v>
      </c>
      <c r="G2477" t="s">
        <v>2128</v>
      </c>
      <c r="H2477" t="s">
        <v>40</v>
      </c>
      <c r="I2477" t="s">
        <v>82</v>
      </c>
      <c r="J2477" t="s">
        <v>113</v>
      </c>
      <c r="K2477">
        <v>72</v>
      </c>
      <c r="L2477">
        <v>0.95</v>
      </c>
      <c r="M2477">
        <v>20.27</v>
      </c>
      <c r="N2477" s="1">
        <v>45888.199478472219</v>
      </c>
      <c r="O2477" t="s">
        <v>43</v>
      </c>
      <c r="P2477">
        <v>20.27</v>
      </c>
      <c r="Q2477" t="s">
        <v>58</v>
      </c>
      <c r="R2477" t="s">
        <v>67</v>
      </c>
      <c r="S2477" t="s">
        <v>60</v>
      </c>
      <c r="T2477" t="s">
        <v>93</v>
      </c>
      <c r="U2477" t="s">
        <v>49</v>
      </c>
      <c r="V2477" t="s">
        <v>49</v>
      </c>
      <c r="W2477" t="s">
        <v>43</v>
      </c>
      <c r="X2477">
        <f>YEAR(Table1[[#This Row],[BookingDate]])</f>
        <v>2025</v>
      </c>
      <c r="Y2477" t="str">
        <f>TEXT(Table1[[#This Row],[BookingDate]],"mmm")</f>
        <v>Aug</v>
      </c>
      <c r="Z2477" t="str">
        <f>TEXT(Table1[[#This Row],[BookingDate]],"mmm-yyy")</f>
        <v>Aug-2025</v>
      </c>
      <c r="AA2477" t="str">
        <f>IF(Table1[[#This Row],[ResolutionHours]]="","Pending",IF(Table1[[#This Row],[ResolutionHours]]&lt;=4,"0-4 Hours",IF(Table1[[#This Row],[ResolutionHours]]&lt;=8,"5-8 Hours",IF(Table1[[#This Row],[ResolutionHours]]&lt;=24,"9-24 Hours",IF(Table1[[#This Row],[ResolutionHours]]&lt;=48,"25-48 Hours","48+ Hours")))))</f>
        <v>9-24 Hours</v>
      </c>
      <c r="AB2477">
        <f>IF(Table1[[#This Row],[ResolutionHours]]="","",Table1[[#This Row],[ResolutionHours]]-Table1[[#This Row],[SLATargetHours]])</f>
        <v>-51.730000000000004</v>
      </c>
    </row>
    <row r="2478" spans="1:28" x14ac:dyDescent="0.25">
      <c r="A2478" t="s">
        <v>2143</v>
      </c>
      <c r="B2478" t="s">
        <v>2126</v>
      </c>
      <c r="C2478" s="1">
        <v>45888.073449074072</v>
      </c>
      <c r="D2478" t="s">
        <v>36</v>
      </c>
      <c r="E2478" t="s">
        <v>2138</v>
      </c>
      <c r="F2478" t="s">
        <v>72</v>
      </c>
      <c r="G2478" t="s">
        <v>2128</v>
      </c>
      <c r="H2478" t="s">
        <v>109</v>
      </c>
      <c r="I2478" t="s">
        <v>55</v>
      </c>
      <c r="J2478" t="s">
        <v>106</v>
      </c>
      <c r="K2478">
        <v>48</v>
      </c>
      <c r="L2478">
        <v>8.83</v>
      </c>
      <c r="M2478">
        <v>96.3</v>
      </c>
      <c r="N2478" s="1">
        <v>45892.085868958333</v>
      </c>
      <c r="O2478" t="s">
        <v>128</v>
      </c>
      <c r="P2478">
        <v>96.3</v>
      </c>
      <c r="Q2478" t="s">
        <v>58</v>
      </c>
      <c r="R2478" t="s">
        <v>67</v>
      </c>
      <c r="S2478" t="s">
        <v>96</v>
      </c>
      <c r="T2478" t="s">
        <v>93</v>
      </c>
      <c r="U2478" t="s">
        <v>49</v>
      </c>
      <c r="V2478" t="s">
        <v>49</v>
      </c>
      <c r="W2478" t="s">
        <v>128</v>
      </c>
      <c r="X2478">
        <f>YEAR(Table1[[#This Row],[BookingDate]])</f>
        <v>2025</v>
      </c>
      <c r="Y2478" t="str">
        <f>TEXT(Table1[[#This Row],[BookingDate]],"mmm")</f>
        <v>Aug</v>
      </c>
      <c r="Z2478" t="str">
        <f>TEXT(Table1[[#This Row],[BookingDate]],"mmm-yyy")</f>
        <v>Aug-2025</v>
      </c>
      <c r="AA2478" t="str">
        <f>IF(Table1[[#This Row],[ResolutionHours]]="","Pending",IF(Table1[[#This Row],[ResolutionHours]]&lt;=4,"0-4 Hours",IF(Table1[[#This Row],[ResolutionHours]]&lt;=8,"5-8 Hours",IF(Table1[[#This Row],[ResolutionHours]]&lt;=24,"9-24 Hours",IF(Table1[[#This Row],[ResolutionHours]]&lt;=48,"25-48 Hours","48+ Hours")))))</f>
        <v>48+ Hours</v>
      </c>
      <c r="AB2478">
        <f>IF(Table1[[#This Row],[ResolutionHours]]="","",Table1[[#This Row],[ResolutionHours]]-Table1[[#This Row],[SLATargetHours]])</f>
        <v>48.3</v>
      </c>
    </row>
    <row r="2479" spans="1:28" x14ac:dyDescent="0.25">
      <c r="A2479" t="s">
        <v>1965</v>
      </c>
      <c r="B2479" t="s">
        <v>1116</v>
      </c>
      <c r="C2479" s="1">
        <v>45888.078935185193</v>
      </c>
      <c r="D2479" t="s">
        <v>36</v>
      </c>
      <c r="E2479" t="s">
        <v>1117</v>
      </c>
      <c r="F2479" t="s">
        <v>95</v>
      </c>
      <c r="G2479" t="s">
        <v>1118</v>
      </c>
      <c r="H2479" t="s">
        <v>40</v>
      </c>
      <c r="I2479" t="s">
        <v>73</v>
      </c>
      <c r="J2479" t="s">
        <v>56</v>
      </c>
      <c r="K2479">
        <v>48</v>
      </c>
      <c r="L2479">
        <v>3.34</v>
      </c>
      <c r="M2479">
        <v>101.48</v>
      </c>
      <c r="N2479" s="1">
        <v>45892.307239247682</v>
      </c>
      <c r="O2479" t="s">
        <v>128</v>
      </c>
      <c r="P2479">
        <v>101.48</v>
      </c>
      <c r="Q2479" t="s">
        <v>66</v>
      </c>
      <c r="R2479" t="s">
        <v>59</v>
      </c>
      <c r="S2479" t="s">
        <v>68</v>
      </c>
      <c r="T2479" t="s">
        <v>100</v>
      </c>
      <c r="U2479" t="s">
        <v>49</v>
      </c>
      <c r="V2479" t="s">
        <v>48</v>
      </c>
      <c r="W2479" t="s">
        <v>128</v>
      </c>
      <c r="X2479">
        <f>YEAR(Table1[[#This Row],[BookingDate]])</f>
        <v>2025</v>
      </c>
      <c r="Y2479" t="str">
        <f>TEXT(Table1[[#This Row],[BookingDate]],"mmm")</f>
        <v>Aug</v>
      </c>
      <c r="Z2479" t="str">
        <f>TEXT(Table1[[#This Row],[BookingDate]],"mmm-yyy")</f>
        <v>Aug-2025</v>
      </c>
      <c r="AA2479" t="str">
        <f>IF(Table1[[#This Row],[ResolutionHours]]="","Pending",IF(Table1[[#This Row],[ResolutionHours]]&lt;=4,"0-4 Hours",IF(Table1[[#This Row],[ResolutionHours]]&lt;=8,"5-8 Hours",IF(Table1[[#This Row],[ResolutionHours]]&lt;=24,"9-24 Hours",IF(Table1[[#This Row],[ResolutionHours]]&lt;=48,"25-48 Hours","48+ Hours")))))</f>
        <v>48+ Hours</v>
      </c>
      <c r="AB2479">
        <f>IF(Table1[[#This Row],[ResolutionHours]]="","",Table1[[#This Row],[ResolutionHours]]-Table1[[#This Row],[SLATargetHours]])</f>
        <v>53.480000000000004</v>
      </c>
    </row>
    <row r="2480" spans="1:28" x14ac:dyDescent="0.25">
      <c r="A2480" t="s">
        <v>3128</v>
      </c>
      <c r="B2480" t="s">
        <v>2126</v>
      </c>
      <c r="C2480" s="1">
        <v>45888.464814814812</v>
      </c>
      <c r="D2480" t="s">
        <v>36</v>
      </c>
      <c r="E2480" t="s">
        <v>2127</v>
      </c>
      <c r="F2480" t="s">
        <v>95</v>
      </c>
      <c r="G2480" t="s">
        <v>2128</v>
      </c>
      <c r="H2480" t="s">
        <v>40</v>
      </c>
      <c r="I2480" t="s">
        <v>73</v>
      </c>
      <c r="J2480" t="s">
        <v>91</v>
      </c>
      <c r="K2480">
        <v>48</v>
      </c>
      <c r="L2480">
        <v>3.96</v>
      </c>
      <c r="M2480">
        <v>5.28</v>
      </c>
      <c r="N2480" s="1">
        <v>45888.684714965268</v>
      </c>
      <c r="O2480" t="s">
        <v>43</v>
      </c>
      <c r="P2480">
        <v>5.28</v>
      </c>
      <c r="Q2480" t="s">
        <v>44</v>
      </c>
      <c r="R2480" t="s">
        <v>45</v>
      </c>
      <c r="S2480" t="s">
        <v>60</v>
      </c>
      <c r="T2480" t="s">
        <v>93</v>
      </c>
      <c r="U2480" t="s">
        <v>49</v>
      </c>
      <c r="V2480" t="s">
        <v>49</v>
      </c>
      <c r="W2480" t="s">
        <v>43</v>
      </c>
      <c r="X2480">
        <f>YEAR(Table1[[#This Row],[BookingDate]])</f>
        <v>2025</v>
      </c>
      <c r="Y2480" t="str">
        <f>TEXT(Table1[[#This Row],[BookingDate]],"mmm")</f>
        <v>Aug</v>
      </c>
      <c r="Z2480" t="str">
        <f>TEXT(Table1[[#This Row],[BookingDate]],"mmm-yyy")</f>
        <v>Aug-2025</v>
      </c>
      <c r="AA2480" t="str">
        <f>IF(Table1[[#This Row],[ResolutionHours]]="","Pending",IF(Table1[[#This Row],[ResolutionHours]]&lt;=4,"0-4 Hours",IF(Table1[[#This Row],[ResolutionHours]]&lt;=8,"5-8 Hours",IF(Table1[[#This Row],[ResolutionHours]]&lt;=24,"9-24 Hours",IF(Table1[[#This Row],[ResolutionHours]]&lt;=48,"25-48 Hours","48+ Hours")))))</f>
        <v>5-8 Hours</v>
      </c>
      <c r="AB2480">
        <f>IF(Table1[[#This Row],[ResolutionHours]]="","",Table1[[#This Row],[ResolutionHours]]-Table1[[#This Row],[SLATargetHours]])</f>
        <v>-42.72</v>
      </c>
    </row>
    <row r="2481" spans="1:28" x14ac:dyDescent="0.25">
      <c r="A2481" t="s">
        <v>2483</v>
      </c>
      <c r="B2481" t="s">
        <v>2126</v>
      </c>
      <c r="C2481" s="1">
        <v>45888.6096875</v>
      </c>
      <c r="D2481" t="s">
        <v>51</v>
      </c>
      <c r="E2481" t="s">
        <v>2138</v>
      </c>
      <c r="F2481" t="s">
        <v>95</v>
      </c>
      <c r="G2481" t="s">
        <v>2128</v>
      </c>
      <c r="H2481" t="s">
        <v>40</v>
      </c>
      <c r="I2481" t="s">
        <v>82</v>
      </c>
      <c r="J2481" t="s">
        <v>157</v>
      </c>
      <c r="K2481">
        <v>24</v>
      </c>
      <c r="L2481">
        <v>3.88</v>
      </c>
      <c r="M2481">
        <v>18.43</v>
      </c>
      <c r="N2481" s="1">
        <v>45889.377733113433</v>
      </c>
      <c r="O2481" t="s">
        <v>43</v>
      </c>
      <c r="P2481">
        <v>18.43</v>
      </c>
      <c r="Q2481" t="s">
        <v>66</v>
      </c>
      <c r="R2481" t="s">
        <v>67</v>
      </c>
      <c r="S2481" t="s">
        <v>46</v>
      </c>
      <c r="T2481" t="s">
        <v>115</v>
      </c>
      <c r="U2481" t="s">
        <v>49</v>
      </c>
      <c r="V2481" t="s">
        <v>48</v>
      </c>
      <c r="W2481" t="s">
        <v>43</v>
      </c>
      <c r="X2481">
        <f>YEAR(Table1[[#This Row],[BookingDate]])</f>
        <v>2025</v>
      </c>
      <c r="Y2481" t="str">
        <f>TEXT(Table1[[#This Row],[BookingDate]],"mmm")</f>
        <v>Aug</v>
      </c>
      <c r="Z2481" t="str">
        <f>TEXT(Table1[[#This Row],[BookingDate]],"mmm-yyy")</f>
        <v>Aug-2025</v>
      </c>
      <c r="AA2481" t="str">
        <f>IF(Table1[[#This Row],[ResolutionHours]]="","Pending",IF(Table1[[#This Row],[ResolutionHours]]&lt;=4,"0-4 Hours",IF(Table1[[#This Row],[ResolutionHours]]&lt;=8,"5-8 Hours",IF(Table1[[#This Row],[ResolutionHours]]&lt;=24,"9-24 Hours",IF(Table1[[#This Row],[ResolutionHours]]&lt;=48,"25-48 Hours","48+ Hours")))))</f>
        <v>9-24 Hours</v>
      </c>
      <c r="AB2481">
        <f>IF(Table1[[#This Row],[ResolutionHours]]="","",Table1[[#This Row],[ResolutionHours]]-Table1[[#This Row],[SLATargetHours]])</f>
        <v>-5.57</v>
      </c>
    </row>
    <row r="2482" spans="1:28" x14ac:dyDescent="0.25">
      <c r="A2482" t="s">
        <v>628</v>
      </c>
      <c r="B2482" t="s">
        <v>35</v>
      </c>
      <c r="C2482" s="1">
        <v>45888.911747685182</v>
      </c>
      <c r="D2482" t="s">
        <v>51</v>
      </c>
      <c r="E2482" t="s">
        <v>37</v>
      </c>
      <c r="F2482" t="s">
        <v>90</v>
      </c>
      <c r="G2482" t="s">
        <v>39</v>
      </c>
      <c r="H2482" t="s">
        <v>40</v>
      </c>
      <c r="I2482" t="s">
        <v>55</v>
      </c>
      <c r="J2482" t="s">
        <v>99</v>
      </c>
      <c r="K2482">
        <v>24</v>
      </c>
      <c r="L2482">
        <v>3.45</v>
      </c>
      <c r="M2482">
        <v>20.329999999999998</v>
      </c>
      <c r="N2482" s="1">
        <v>45889.758996828707</v>
      </c>
      <c r="O2482" t="s">
        <v>43</v>
      </c>
      <c r="P2482">
        <v>20.329999999999998</v>
      </c>
      <c r="Q2482" t="s">
        <v>44</v>
      </c>
      <c r="R2482" t="s">
        <v>67</v>
      </c>
      <c r="S2482" t="s">
        <v>68</v>
      </c>
      <c r="T2482" t="s">
        <v>61</v>
      </c>
      <c r="U2482" t="s">
        <v>49</v>
      </c>
      <c r="V2482" t="s">
        <v>49</v>
      </c>
      <c r="W2482" t="s">
        <v>43</v>
      </c>
      <c r="X2482">
        <f>YEAR(Table1[[#This Row],[BookingDate]])</f>
        <v>2025</v>
      </c>
      <c r="Y2482" t="str">
        <f>TEXT(Table1[[#This Row],[BookingDate]],"mmm")</f>
        <v>Aug</v>
      </c>
      <c r="Z2482" t="str">
        <f>TEXT(Table1[[#This Row],[BookingDate]],"mmm-yyy")</f>
        <v>Aug-2025</v>
      </c>
      <c r="AA2482" t="str">
        <f>IF(Table1[[#This Row],[ResolutionHours]]="","Pending",IF(Table1[[#This Row],[ResolutionHours]]&lt;=4,"0-4 Hours",IF(Table1[[#This Row],[ResolutionHours]]&lt;=8,"5-8 Hours",IF(Table1[[#This Row],[ResolutionHours]]&lt;=24,"9-24 Hours",IF(Table1[[#This Row],[ResolutionHours]]&lt;=48,"25-48 Hours","48+ Hours")))))</f>
        <v>9-24 Hours</v>
      </c>
      <c r="AB2482">
        <f>IF(Table1[[#This Row],[ResolutionHours]]="","",Table1[[#This Row],[ResolutionHours]]-Table1[[#This Row],[SLATargetHours]])</f>
        <v>-3.6700000000000017</v>
      </c>
    </row>
    <row r="2483" spans="1:28" x14ac:dyDescent="0.25">
      <c r="A2483" t="s">
        <v>3044</v>
      </c>
      <c r="B2483" t="s">
        <v>2126</v>
      </c>
      <c r="C2483" s="1">
        <v>45889.053067129629</v>
      </c>
      <c r="D2483" t="s">
        <v>87</v>
      </c>
      <c r="E2483" t="s">
        <v>2130</v>
      </c>
      <c r="F2483" t="s">
        <v>90</v>
      </c>
      <c r="G2483" t="s">
        <v>2128</v>
      </c>
      <c r="H2483" t="s">
        <v>40</v>
      </c>
      <c r="I2483" t="s">
        <v>46</v>
      </c>
      <c r="J2483" t="s">
        <v>88</v>
      </c>
      <c r="K2483">
        <v>72</v>
      </c>
      <c r="L2483">
        <v>13.7</v>
      </c>
      <c r="M2483">
        <v>63.73</v>
      </c>
      <c r="N2483" s="1">
        <v>45891.708408425933</v>
      </c>
      <c r="O2483" t="s">
        <v>43</v>
      </c>
      <c r="P2483">
        <v>63.73</v>
      </c>
      <c r="Q2483" t="s">
        <v>58</v>
      </c>
      <c r="R2483" t="s">
        <v>45</v>
      </c>
      <c r="S2483" t="s">
        <v>60</v>
      </c>
      <c r="T2483" t="s">
        <v>61</v>
      </c>
      <c r="U2483" t="s">
        <v>49</v>
      </c>
      <c r="V2483" t="s">
        <v>49</v>
      </c>
      <c r="W2483" t="s">
        <v>43</v>
      </c>
      <c r="X2483">
        <f>YEAR(Table1[[#This Row],[BookingDate]])</f>
        <v>2025</v>
      </c>
      <c r="Y2483" t="str">
        <f>TEXT(Table1[[#This Row],[BookingDate]],"mmm")</f>
        <v>Aug</v>
      </c>
      <c r="Z2483" t="str">
        <f>TEXT(Table1[[#This Row],[BookingDate]],"mmm-yyy")</f>
        <v>Aug-2025</v>
      </c>
      <c r="AA2483" t="str">
        <f>IF(Table1[[#This Row],[ResolutionHours]]="","Pending",IF(Table1[[#This Row],[ResolutionHours]]&lt;=4,"0-4 Hours",IF(Table1[[#This Row],[ResolutionHours]]&lt;=8,"5-8 Hours",IF(Table1[[#This Row],[ResolutionHours]]&lt;=24,"9-24 Hours",IF(Table1[[#This Row],[ResolutionHours]]&lt;=48,"25-48 Hours","48+ Hours")))))</f>
        <v>48+ Hours</v>
      </c>
      <c r="AB2483">
        <f>IF(Table1[[#This Row],[ResolutionHours]]="","",Table1[[#This Row],[ResolutionHours]]-Table1[[#This Row],[SLATargetHours]])</f>
        <v>-8.2700000000000031</v>
      </c>
    </row>
    <row r="2484" spans="1:28" x14ac:dyDescent="0.25">
      <c r="A2484" t="s">
        <v>855</v>
      </c>
      <c r="B2484" t="s">
        <v>35</v>
      </c>
      <c r="C2484" s="1">
        <v>45889.310532407413</v>
      </c>
      <c r="D2484" t="s">
        <v>51</v>
      </c>
      <c r="E2484" t="s">
        <v>81</v>
      </c>
      <c r="F2484" t="s">
        <v>130</v>
      </c>
      <c r="G2484" t="s">
        <v>39</v>
      </c>
      <c r="H2484" t="s">
        <v>54</v>
      </c>
      <c r="I2484" t="s">
        <v>55</v>
      </c>
      <c r="J2484" t="s">
        <v>106</v>
      </c>
      <c r="K2484">
        <v>24</v>
      </c>
      <c r="L2484">
        <v>0.64</v>
      </c>
      <c r="N2484" s="1"/>
      <c r="O2484" t="s">
        <v>57</v>
      </c>
      <c r="P2484">
        <v>3184.55</v>
      </c>
      <c r="Q2484" t="s">
        <v>66</v>
      </c>
      <c r="R2484" t="s">
        <v>92</v>
      </c>
      <c r="S2484" t="s">
        <v>46</v>
      </c>
      <c r="T2484" t="s">
        <v>93</v>
      </c>
      <c r="U2484" t="s">
        <v>49</v>
      </c>
      <c r="V2484" t="s">
        <v>48</v>
      </c>
      <c r="W2484" t="s">
        <v>57</v>
      </c>
      <c r="X2484">
        <f>YEAR(Table1[[#This Row],[BookingDate]])</f>
        <v>2025</v>
      </c>
      <c r="Y2484" t="str">
        <f>TEXT(Table1[[#This Row],[BookingDate]],"mmm")</f>
        <v>Aug</v>
      </c>
      <c r="Z2484" t="str">
        <f>TEXT(Table1[[#This Row],[BookingDate]],"mmm-yyy")</f>
        <v>Aug-2025</v>
      </c>
      <c r="AA2484" t="str">
        <f>IF(Table1[[#This Row],[ResolutionHours]]="","Pending",IF(Table1[[#This Row],[ResolutionHours]]&lt;=4,"0-4 Hours",IF(Table1[[#This Row],[ResolutionHours]]&lt;=8,"5-8 Hours",IF(Table1[[#This Row],[ResolutionHours]]&lt;=24,"9-24 Hours",IF(Table1[[#This Row],[ResolutionHours]]&lt;=48,"25-48 Hours","48+ Hours")))))</f>
        <v>Pending</v>
      </c>
      <c r="AB2484" t="str">
        <f>IF(Table1[[#This Row],[ResolutionHours]]="","",Table1[[#This Row],[ResolutionHours]]-Table1[[#This Row],[SLATargetHours]])</f>
        <v/>
      </c>
    </row>
    <row r="2485" spans="1:28" x14ac:dyDescent="0.25">
      <c r="A2485" t="s">
        <v>1289</v>
      </c>
      <c r="B2485" t="s">
        <v>1116</v>
      </c>
      <c r="C2485" s="1">
        <v>45889.425555555557</v>
      </c>
      <c r="D2485" t="s">
        <v>36</v>
      </c>
      <c r="E2485" t="s">
        <v>1134</v>
      </c>
      <c r="F2485" t="s">
        <v>72</v>
      </c>
      <c r="G2485" t="s">
        <v>1118</v>
      </c>
      <c r="H2485" t="s">
        <v>40</v>
      </c>
      <c r="I2485" t="s">
        <v>73</v>
      </c>
      <c r="J2485" t="s">
        <v>106</v>
      </c>
      <c r="K2485">
        <v>48</v>
      </c>
      <c r="L2485">
        <v>1.1399999999999999</v>
      </c>
      <c r="M2485">
        <v>24.87</v>
      </c>
      <c r="N2485" s="1">
        <v>45890.461626909717</v>
      </c>
      <c r="O2485" t="s">
        <v>43</v>
      </c>
      <c r="P2485">
        <v>24.87</v>
      </c>
      <c r="Q2485" t="s">
        <v>58</v>
      </c>
      <c r="R2485" t="s">
        <v>92</v>
      </c>
      <c r="S2485" t="s">
        <v>96</v>
      </c>
      <c r="T2485" t="s">
        <v>47</v>
      </c>
      <c r="U2485" t="s">
        <v>48</v>
      </c>
      <c r="V2485" t="s">
        <v>49</v>
      </c>
      <c r="W2485" t="s">
        <v>43</v>
      </c>
      <c r="X2485">
        <f>YEAR(Table1[[#This Row],[BookingDate]])</f>
        <v>2025</v>
      </c>
      <c r="Y2485" t="str">
        <f>TEXT(Table1[[#This Row],[BookingDate]],"mmm")</f>
        <v>Aug</v>
      </c>
      <c r="Z2485" t="str">
        <f>TEXT(Table1[[#This Row],[BookingDate]],"mmm-yyy")</f>
        <v>Aug-2025</v>
      </c>
      <c r="AA2485" t="str">
        <f>IF(Table1[[#This Row],[ResolutionHours]]="","Pending",IF(Table1[[#This Row],[ResolutionHours]]&lt;=4,"0-4 Hours",IF(Table1[[#This Row],[ResolutionHours]]&lt;=8,"5-8 Hours",IF(Table1[[#This Row],[ResolutionHours]]&lt;=24,"9-24 Hours",IF(Table1[[#This Row],[ResolutionHours]]&lt;=48,"25-48 Hours","48+ Hours")))))</f>
        <v>25-48 Hours</v>
      </c>
      <c r="AB2485">
        <f>IF(Table1[[#This Row],[ResolutionHours]]="","",Table1[[#This Row],[ResolutionHours]]-Table1[[#This Row],[SLATargetHours]])</f>
        <v>-23.13</v>
      </c>
    </row>
    <row r="2486" spans="1:28" x14ac:dyDescent="0.25">
      <c r="A2486" t="s">
        <v>3123</v>
      </c>
      <c r="B2486" t="s">
        <v>2126</v>
      </c>
      <c r="C2486" s="1">
        <v>45889.428877314807</v>
      </c>
      <c r="D2486" t="s">
        <v>36</v>
      </c>
      <c r="E2486" t="s">
        <v>2153</v>
      </c>
      <c r="F2486" t="s">
        <v>90</v>
      </c>
      <c r="G2486" t="s">
        <v>2128</v>
      </c>
      <c r="H2486" t="s">
        <v>40</v>
      </c>
      <c r="I2486" t="s">
        <v>46</v>
      </c>
      <c r="J2486" t="s">
        <v>56</v>
      </c>
      <c r="K2486">
        <v>48</v>
      </c>
      <c r="L2486">
        <v>1.74</v>
      </c>
      <c r="M2486">
        <v>16.66</v>
      </c>
      <c r="N2486" s="1">
        <v>45890.12285</v>
      </c>
      <c r="O2486" t="s">
        <v>43</v>
      </c>
      <c r="P2486">
        <v>16.66</v>
      </c>
      <c r="Q2486" t="s">
        <v>66</v>
      </c>
      <c r="R2486" t="s">
        <v>59</v>
      </c>
      <c r="S2486" t="s">
        <v>46</v>
      </c>
      <c r="T2486" t="s">
        <v>115</v>
      </c>
      <c r="U2486" t="s">
        <v>49</v>
      </c>
      <c r="V2486" t="s">
        <v>49</v>
      </c>
      <c r="W2486" t="s">
        <v>43</v>
      </c>
      <c r="X2486">
        <f>YEAR(Table1[[#This Row],[BookingDate]])</f>
        <v>2025</v>
      </c>
      <c r="Y2486" t="str">
        <f>TEXT(Table1[[#This Row],[BookingDate]],"mmm")</f>
        <v>Aug</v>
      </c>
      <c r="Z2486" t="str">
        <f>TEXT(Table1[[#This Row],[BookingDate]],"mmm-yyy")</f>
        <v>Aug-2025</v>
      </c>
      <c r="AA2486" t="str">
        <f>IF(Table1[[#This Row],[ResolutionHours]]="","Pending",IF(Table1[[#This Row],[ResolutionHours]]&lt;=4,"0-4 Hours",IF(Table1[[#This Row],[ResolutionHours]]&lt;=8,"5-8 Hours",IF(Table1[[#This Row],[ResolutionHours]]&lt;=24,"9-24 Hours",IF(Table1[[#This Row],[ResolutionHours]]&lt;=48,"25-48 Hours","48+ Hours")))))</f>
        <v>9-24 Hours</v>
      </c>
      <c r="AB2486">
        <f>IF(Table1[[#This Row],[ResolutionHours]]="","",Table1[[#This Row],[ResolutionHours]]-Table1[[#This Row],[SLATargetHours]])</f>
        <v>-31.34</v>
      </c>
    </row>
    <row r="2487" spans="1:28" x14ac:dyDescent="0.25">
      <c r="A2487" t="s">
        <v>1576</v>
      </c>
      <c r="B2487" t="s">
        <v>1116</v>
      </c>
      <c r="C2487" s="1">
        <v>45889.47761574074</v>
      </c>
      <c r="D2487" t="s">
        <v>36</v>
      </c>
      <c r="E2487" t="s">
        <v>1124</v>
      </c>
      <c r="F2487" t="s">
        <v>90</v>
      </c>
      <c r="G2487" t="s">
        <v>1118</v>
      </c>
      <c r="H2487" t="s">
        <v>54</v>
      </c>
      <c r="I2487" t="s">
        <v>46</v>
      </c>
      <c r="J2487" t="s">
        <v>56</v>
      </c>
      <c r="K2487">
        <v>48</v>
      </c>
      <c r="L2487">
        <v>0.11</v>
      </c>
      <c r="N2487" s="1"/>
      <c r="O2487" t="s">
        <v>57</v>
      </c>
      <c r="P2487">
        <v>3180.54</v>
      </c>
      <c r="Q2487" t="s">
        <v>58</v>
      </c>
      <c r="R2487" t="s">
        <v>67</v>
      </c>
      <c r="S2487" t="s">
        <v>96</v>
      </c>
      <c r="T2487" t="s">
        <v>93</v>
      </c>
      <c r="U2487" t="s">
        <v>49</v>
      </c>
      <c r="V2487" t="s">
        <v>49</v>
      </c>
      <c r="W2487" t="s">
        <v>57</v>
      </c>
      <c r="X2487">
        <f>YEAR(Table1[[#This Row],[BookingDate]])</f>
        <v>2025</v>
      </c>
      <c r="Y2487" t="str">
        <f>TEXT(Table1[[#This Row],[BookingDate]],"mmm")</f>
        <v>Aug</v>
      </c>
      <c r="Z2487" t="str">
        <f>TEXT(Table1[[#This Row],[BookingDate]],"mmm-yyy")</f>
        <v>Aug-2025</v>
      </c>
      <c r="AA2487" t="str">
        <f>IF(Table1[[#This Row],[ResolutionHours]]="","Pending",IF(Table1[[#This Row],[ResolutionHours]]&lt;=4,"0-4 Hours",IF(Table1[[#This Row],[ResolutionHours]]&lt;=8,"5-8 Hours",IF(Table1[[#This Row],[ResolutionHours]]&lt;=24,"9-24 Hours",IF(Table1[[#This Row],[ResolutionHours]]&lt;=48,"25-48 Hours","48+ Hours")))))</f>
        <v>Pending</v>
      </c>
      <c r="AB2487" t="str">
        <f>IF(Table1[[#This Row],[ResolutionHours]]="","",Table1[[#This Row],[ResolutionHours]]-Table1[[#This Row],[SLATargetHours]])</f>
        <v/>
      </c>
    </row>
    <row r="2488" spans="1:28" x14ac:dyDescent="0.25">
      <c r="A2488" t="s">
        <v>3050</v>
      </c>
      <c r="B2488" t="s">
        <v>2126</v>
      </c>
      <c r="C2488" s="1">
        <v>45890.801562499997</v>
      </c>
      <c r="D2488" t="s">
        <v>36</v>
      </c>
      <c r="E2488" t="s">
        <v>2130</v>
      </c>
      <c r="F2488" t="s">
        <v>130</v>
      </c>
      <c r="G2488" t="s">
        <v>2128</v>
      </c>
      <c r="H2488" t="s">
        <v>136</v>
      </c>
      <c r="I2488" t="s">
        <v>55</v>
      </c>
      <c r="J2488" t="s">
        <v>106</v>
      </c>
      <c r="K2488">
        <v>48</v>
      </c>
      <c r="L2488">
        <v>3.42</v>
      </c>
      <c r="N2488" s="1"/>
      <c r="O2488" t="s">
        <v>57</v>
      </c>
      <c r="P2488">
        <v>3148.76</v>
      </c>
      <c r="Q2488" t="s">
        <v>66</v>
      </c>
      <c r="R2488" t="s">
        <v>67</v>
      </c>
      <c r="S2488" t="s">
        <v>68</v>
      </c>
      <c r="T2488" t="s">
        <v>121</v>
      </c>
      <c r="U2488" t="s">
        <v>49</v>
      </c>
      <c r="V2488" t="s">
        <v>49</v>
      </c>
      <c r="W2488" t="s">
        <v>57</v>
      </c>
      <c r="X2488">
        <f>YEAR(Table1[[#This Row],[BookingDate]])</f>
        <v>2025</v>
      </c>
      <c r="Y2488" t="str">
        <f>TEXT(Table1[[#This Row],[BookingDate]],"mmm")</f>
        <v>Aug</v>
      </c>
      <c r="Z2488" t="str">
        <f>TEXT(Table1[[#This Row],[BookingDate]],"mmm-yyy")</f>
        <v>Aug-2025</v>
      </c>
      <c r="AA2488" t="str">
        <f>IF(Table1[[#This Row],[ResolutionHours]]="","Pending",IF(Table1[[#This Row],[ResolutionHours]]&lt;=4,"0-4 Hours",IF(Table1[[#This Row],[ResolutionHours]]&lt;=8,"5-8 Hours",IF(Table1[[#This Row],[ResolutionHours]]&lt;=24,"9-24 Hours",IF(Table1[[#This Row],[ResolutionHours]]&lt;=48,"25-48 Hours","48+ Hours")))))</f>
        <v>Pending</v>
      </c>
      <c r="AB2488" t="str">
        <f>IF(Table1[[#This Row],[ResolutionHours]]="","",Table1[[#This Row],[ResolutionHours]]-Table1[[#This Row],[SLATargetHours]])</f>
        <v/>
      </c>
    </row>
    <row r="2489" spans="1:28" x14ac:dyDescent="0.25">
      <c r="A2489" t="s">
        <v>2650</v>
      </c>
      <c r="B2489" t="s">
        <v>2126</v>
      </c>
      <c r="C2489" s="1">
        <v>45890.810347222221</v>
      </c>
      <c r="D2489" t="s">
        <v>36</v>
      </c>
      <c r="E2489" t="s">
        <v>2138</v>
      </c>
      <c r="F2489" t="s">
        <v>126</v>
      </c>
      <c r="G2489" t="s">
        <v>2128</v>
      </c>
      <c r="H2489" t="s">
        <v>54</v>
      </c>
      <c r="I2489" t="s">
        <v>64</v>
      </c>
      <c r="J2489" t="s">
        <v>152</v>
      </c>
      <c r="K2489">
        <v>48</v>
      </c>
      <c r="L2489">
        <v>7.18</v>
      </c>
      <c r="N2489" s="1"/>
      <c r="O2489" t="s">
        <v>57</v>
      </c>
      <c r="P2489">
        <v>3148.55</v>
      </c>
      <c r="Q2489" t="s">
        <v>58</v>
      </c>
      <c r="R2489" t="s">
        <v>45</v>
      </c>
      <c r="S2489" t="s">
        <v>60</v>
      </c>
      <c r="T2489" t="s">
        <v>97</v>
      </c>
      <c r="U2489" t="s">
        <v>49</v>
      </c>
      <c r="V2489" t="s">
        <v>49</v>
      </c>
      <c r="W2489" t="s">
        <v>57</v>
      </c>
      <c r="X2489">
        <f>YEAR(Table1[[#This Row],[BookingDate]])</f>
        <v>2025</v>
      </c>
      <c r="Y2489" t="str">
        <f>TEXT(Table1[[#This Row],[BookingDate]],"mmm")</f>
        <v>Aug</v>
      </c>
      <c r="Z2489" t="str">
        <f>TEXT(Table1[[#This Row],[BookingDate]],"mmm-yyy")</f>
        <v>Aug-2025</v>
      </c>
      <c r="AA2489" t="str">
        <f>IF(Table1[[#This Row],[ResolutionHours]]="","Pending",IF(Table1[[#This Row],[ResolutionHours]]&lt;=4,"0-4 Hours",IF(Table1[[#This Row],[ResolutionHours]]&lt;=8,"5-8 Hours",IF(Table1[[#This Row],[ResolutionHours]]&lt;=24,"9-24 Hours",IF(Table1[[#This Row],[ResolutionHours]]&lt;=48,"25-48 Hours","48+ Hours")))))</f>
        <v>Pending</v>
      </c>
      <c r="AB2489" t="str">
        <f>IF(Table1[[#This Row],[ResolutionHours]]="","",Table1[[#This Row],[ResolutionHours]]-Table1[[#This Row],[SLATargetHours]])</f>
        <v/>
      </c>
    </row>
    <row r="2490" spans="1:28" x14ac:dyDescent="0.25">
      <c r="A2490" t="s">
        <v>2009</v>
      </c>
      <c r="B2490" t="s">
        <v>1116</v>
      </c>
      <c r="C2490" s="1">
        <v>45891.00273148148</v>
      </c>
      <c r="D2490" t="s">
        <v>87</v>
      </c>
      <c r="E2490" t="s">
        <v>1129</v>
      </c>
      <c r="F2490" t="s">
        <v>95</v>
      </c>
      <c r="G2490" t="s">
        <v>1118</v>
      </c>
      <c r="H2490" t="s">
        <v>40</v>
      </c>
      <c r="I2490" t="s">
        <v>73</v>
      </c>
      <c r="J2490" t="s">
        <v>152</v>
      </c>
      <c r="K2490">
        <v>72</v>
      </c>
      <c r="L2490">
        <v>0.4</v>
      </c>
      <c r="M2490">
        <v>38.950000000000003</v>
      </c>
      <c r="N2490" s="1">
        <v>45892.625707361112</v>
      </c>
      <c r="O2490" t="s">
        <v>43</v>
      </c>
      <c r="P2490">
        <v>38.950000000000003</v>
      </c>
      <c r="Q2490" t="s">
        <v>66</v>
      </c>
      <c r="R2490" t="s">
        <v>45</v>
      </c>
      <c r="S2490" t="s">
        <v>68</v>
      </c>
      <c r="T2490" t="s">
        <v>69</v>
      </c>
      <c r="U2490" t="s">
        <v>49</v>
      </c>
      <c r="V2490" t="s">
        <v>49</v>
      </c>
      <c r="W2490" t="s">
        <v>43</v>
      </c>
      <c r="X2490">
        <f>YEAR(Table1[[#This Row],[BookingDate]])</f>
        <v>2025</v>
      </c>
      <c r="Y2490" t="str">
        <f>TEXT(Table1[[#This Row],[BookingDate]],"mmm")</f>
        <v>Aug</v>
      </c>
      <c r="Z2490" t="str">
        <f>TEXT(Table1[[#This Row],[BookingDate]],"mmm-yyy")</f>
        <v>Aug-2025</v>
      </c>
      <c r="AA2490" t="str">
        <f>IF(Table1[[#This Row],[ResolutionHours]]="","Pending",IF(Table1[[#This Row],[ResolutionHours]]&lt;=4,"0-4 Hours",IF(Table1[[#This Row],[ResolutionHours]]&lt;=8,"5-8 Hours",IF(Table1[[#This Row],[ResolutionHours]]&lt;=24,"9-24 Hours",IF(Table1[[#This Row],[ResolutionHours]]&lt;=48,"25-48 Hours","48+ Hours")))))</f>
        <v>25-48 Hours</v>
      </c>
      <c r="AB2490">
        <f>IF(Table1[[#This Row],[ResolutionHours]]="","",Table1[[#This Row],[ResolutionHours]]-Table1[[#This Row],[SLATargetHours]])</f>
        <v>-33.049999999999997</v>
      </c>
    </row>
    <row r="2491" spans="1:28" x14ac:dyDescent="0.25">
      <c r="A2491" t="s">
        <v>1961</v>
      </c>
      <c r="B2491" t="s">
        <v>1116</v>
      </c>
      <c r="C2491" s="1">
        <v>45891.093726851846</v>
      </c>
      <c r="D2491" t="s">
        <v>36</v>
      </c>
      <c r="E2491" t="s">
        <v>1117</v>
      </c>
      <c r="F2491" t="s">
        <v>38</v>
      </c>
      <c r="G2491" t="s">
        <v>1118</v>
      </c>
      <c r="H2491" t="s">
        <v>40</v>
      </c>
      <c r="I2491" t="s">
        <v>82</v>
      </c>
      <c r="J2491" t="s">
        <v>118</v>
      </c>
      <c r="K2491">
        <v>48</v>
      </c>
      <c r="L2491">
        <v>1.82</v>
      </c>
      <c r="M2491">
        <v>32.380000000000003</v>
      </c>
      <c r="N2491" s="1">
        <v>45892.442772349539</v>
      </c>
      <c r="O2491" t="s">
        <v>43</v>
      </c>
      <c r="P2491">
        <v>32.380000000000003</v>
      </c>
      <c r="Q2491" t="s">
        <v>66</v>
      </c>
      <c r="R2491" t="s">
        <v>92</v>
      </c>
      <c r="S2491" t="s">
        <v>46</v>
      </c>
      <c r="T2491" t="s">
        <v>61</v>
      </c>
      <c r="U2491" t="s">
        <v>49</v>
      </c>
      <c r="V2491" t="s">
        <v>49</v>
      </c>
      <c r="W2491" t="s">
        <v>43</v>
      </c>
      <c r="X2491">
        <f>YEAR(Table1[[#This Row],[BookingDate]])</f>
        <v>2025</v>
      </c>
      <c r="Y2491" t="str">
        <f>TEXT(Table1[[#This Row],[BookingDate]],"mmm")</f>
        <v>Aug</v>
      </c>
      <c r="Z2491" t="str">
        <f>TEXT(Table1[[#This Row],[BookingDate]],"mmm-yyy")</f>
        <v>Aug-2025</v>
      </c>
      <c r="AA2491" t="str">
        <f>IF(Table1[[#This Row],[ResolutionHours]]="","Pending",IF(Table1[[#This Row],[ResolutionHours]]&lt;=4,"0-4 Hours",IF(Table1[[#This Row],[ResolutionHours]]&lt;=8,"5-8 Hours",IF(Table1[[#This Row],[ResolutionHours]]&lt;=24,"9-24 Hours",IF(Table1[[#This Row],[ResolutionHours]]&lt;=48,"25-48 Hours","48+ Hours")))))</f>
        <v>25-48 Hours</v>
      </c>
      <c r="AB2491">
        <f>IF(Table1[[#This Row],[ResolutionHours]]="","",Table1[[#This Row],[ResolutionHours]]-Table1[[#This Row],[SLATargetHours]])</f>
        <v>-15.619999999999997</v>
      </c>
    </row>
    <row r="2492" spans="1:28" x14ac:dyDescent="0.25">
      <c r="A2492" t="s">
        <v>981</v>
      </c>
      <c r="B2492" t="s">
        <v>35</v>
      </c>
      <c r="C2492" s="1">
        <v>45891.273564814823</v>
      </c>
      <c r="D2492" t="s">
        <v>87</v>
      </c>
      <c r="E2492" t="s">
        <v>102</v>
      </c>
      <c r="F2492" t="s">
        <v>130</v>
      </c>
      <c r="G2492" t="s">
        <v>39</v>
      </c>
      <c r="H2492" t="s">
        <v>109</v>
      </c>
      <c r="I2492" t="s">
        <v>64</v>
      </c>
      <c r="J2492" t="s">
        <v>165</v>
      </c>
      <c r="K2492">
        <v>72</v>
      </c>
      <c r="L2492">
        <v>3.06</v>
      </c>
      <c r="M2492">
        <v>37.380000000000003</v>
      </c>
      <c r="N2492" s="1">
        <v>45892.831213622689</v>
      </c>
      <c r="O2492" t="s">
        <v>43</v>
      </c>
      <c r="P2492">
        <v>37.380000000000003</v>
      </c>
      <c r="Q2492" t="s">
        <v>66</v>
      </c>
      <c r="R2492" t="s">
        <v>45</v>
      </c>
      <c r="S2492" t="s">
        <v>79</v>
      </c>
      <c r="T2492" t="s">
        <v>85</v>
      </c>
      <c r="U2492" t="s">
        <v>49</v>
      </c>
      <c r="V2492" t="s">
        <v>49</v>
      </c>
      <c r="W2492" t="s">
        <v>43</v>
      </c>
      <c r="X2492">
        <f>YEAR(Table1[[#This Row],[BookingDate]])</f>
        <v>2025</v>
      </c>
      <c r="Y2492" t="str">
        <f>TEXT(Table1[[#This Row],[BookingDate]],"mmm")</f>
        <v>Aug</v>
      </c>
      <c r="Z2492" t="str">
        <f>TEXT(Table1[[#This Row],[BookingDate]],"mmm-yyy")</f>
        <v>Aug-2025</v>
      </c>
      <c r="AA2492" t="str">
        <f>IF(Table1[[#This Row],[ResolutionHours]]="","Pending",IF(Table1[[#This Row],[ResolutionHours]]&lt;=4,"0-4 Hours",IF(Table1[[#This Row],[ResolutionHours]]&lt;=8,"5-8 Hours",IF(Table1[[#This Row],[ResolutionHours]]&lt;=24,"9-24 Hours",IF(Table1[[#This Row],[ResolutionHours]]&lt;=48,"25-48 Hours","48+ Hours")))))</f>
        <v>25-48 Hours</v>
      </c>
      <c r="AB2492">
        <f>IF(Table1[[#This Row],[ResolutionHours]]="","",Table1[[#This Row],[ResolutionHours]]-Table1[[#This Row],[SLATargetHours]])</f>
        <v>-34.619999999999997</v>
      </c>
    </row>
    <row r="2493" spans="1:28" x14ac:dyDescent="0.25">
      <c r="A2493" t="s">
        <v>963</v>
      </c>
      <c r="B2493" t="s">
        <v>35</v>
      </c>
      <c r="C2493" s="1">
        <v>45891.4059837963</v>
      </c>
      <c r="D2493" t="s">
        <v>51</v>
      </c>
      <c r="E2493" t="s">
        <v>71</v>
      </c>
      <c r="F2493" t="s">
        <v>53</v>
      </c>
      <c r="G2493" t="s">
        <v>39</v>
      </c>
      <c r="H2493" t="s">
        <v>54</v>
      </c>
      <c r="I2493" t="s">
        <v>55</v>
      </c>
      <c r="J2493" t="s">
        <v>106</v>
      </c>
      <c r="K2493">
        <v>24</v>
      </c>
      <c r="L2493">
        <v>2.74</v>
      </c>
      <c r="N2493" s="1"/>
      <c r="O2493" t="s">
        <v>57</v>
      </c>
      <c r="P2493">
        <v>3134.26</v>
      </c>
      <c r="Q2493" t="s">
        <v>58</v>
      </c>
      <c r="R2493" t="s">
        <v>45</v>
      </c>
      <c r="S2493" t="s">
        <v>96</v>
      </c>
      <c r="T2493" t="s">
        <v>61</v>
      </c>
      <c r="U2493" t="s">
        <v>49</v>
      </c>
      <c r="V2493" t="s">
        <v>49</v>
      </c>
      <c r="W2493" t="s">
        <v>57</v>
      </c>
      <c r="X2493">
        <f>YEAR(Table1[[#This Row],[BookingDate]])</f>
        <v>2025</v>
      </c>
      <c r="Y2493" t="str">
        <f>TEXT(Table1[[#This Row],[BookingDate]],"mmm")</f>
        <v>Aug</v>
      </c>
      <c r="Z2493" t="str">
        <f>TEXT(Table1[[#This Row],[BookingDate]],"mmm-yyy")</f>
        <v>Aug-2025</v>
      </c>
      <c r="AA2493" t="str">
        <f>IF(Table1[[#This Row],[ResolutionHours]]="","Pending",IF(Table1[[#This Row],[ResolutionHours]]&lt;=4,"0-4 Hours",IF(Table1[[#This Row],[ResolutionHours]]&lt;=8,"5-8 Hours",IF(Table1[[#This Row],[ResolutionHours]]&lt;=24,"9-24 Hours",IF(Table1[[#This Row],[ResolutionHours]]&lt;=48,"25-48 Hours","48+ Hours")))))</f>
        <v>Pending</v>
      </c>
      <c r="AB2493" t="str">
        <f>IF(Table1[[#This Row],[ResolutionHours]]="","",Table1[[#This Row],[ResolutionHours]]-Table1[[#This Row],[SLATargetHours]])</f>
        <v/>
      </c>
    </row>
    <row r="2494" spans="1:28" x14ac:dyDescent="0.25">
      <c r="A2494" t="s">
        <v>1495</v>
      </c>
      <c r="B2494" t="s">
        <v>1116</v>
      </c>
      <c r="C2494" s="1">
        <v>45891.473310185182</v>
      </c>
      <c r="D2494" t="s">
        <v>87</v>
      </c>
      <c r="E2494" t="s">
        <v>1124</v>
      </c>
      <c r="F2494" t="s">
        <v>95</v>
      </c>
      <c r="G2494" t="s">
        <v>1118</v>
      </c>
      <c r="H2494" t="s">
        <v>40</v>
      </c>
      <c r="I2494" t="s">
        <v>55</v>
      </c>
      <c r="J2494" t="s">
        <v>106</v>
      </c>
      <c r="K2494">
        <v>72</v>
      </c>
      <c r="L2494">
        <v>3.37</v>
      </c>
      <c r="M2494">
        <v>28.54</v>
      </c>
      <c r="N2494" s="1">
        <v>45892.662535358802</v>
      </c>
      <c r="O2494" t="s">
        <v>43</v>
      </c>
      <c r="P2494">
        <v>28.54</v>
      </c>
      <c r="Q2494" t="s">
        <v>44</v>
      </c>
      <c r="R2494" t="s">
        <v>92</v>
      </c>
      <c r="S2494" t="s">
        <v>96</v>
      </c>
      <c r="T2494" t="s">
        <v>61</v>
      </c>
      <c r="U2494" t="s">
        <v>49</v>
      </c>
      <c r="V2494" t="s">
        <v>49</v>
      </c>
      <c r="W2494" t="s">
        <v>43</v>
      </c>
      <c r="X2494">
        <f>YEAR(Table1[[#This Row],[BookingDate]])</f>
        <v>2025</v>
      </c>
      <c r="Y2494" t="str">
        <f>TEXT(Table1[[#This Row],[BookingDate]],"mmm")</f>
        <v>Aug</v>
      </c>
      <c r="Z2494" t="str">
        <f>TEXT(Table1[[#This Row],[BookingDate]],"mmm-yyy")</f>
        <v>Aug-2025</v>
      </c>
      <c r="AA2494" t="str">
        <f>IF(Table1[[#This Row],[ResolutionHours]]="","Pending",IF(Table1[[#This Row],[ResolutionHours]]&lt;=4,"0-4 Hours",IF(Table1[[#This Row],[ResolutionHours]]&lt;=8,"5-8 Hours",IF(Table1[[#This Row],[ResolutionHours]]&lt;=24,"9-24 Hours",IF(Table1[[#This Row],[ResolutionHours]]&lt;=48,"25-48 Hours","48+ Hours")))))</f>
        <v>25-48 Hours</v>
      </c>
      <c r="AB2494">
        <f>IF(Table1[[#This Row],[ResolutionHours]]="","",Table1[[#This Row],[ResolutionHours]]-Table1[[#This Row],[SLATargetHours]])</f>
        <v>-43.46</v>
      </c>
    </row>
    <row r="2495" spans="1:28" x14ac:dyDescent="0.25">
      <c r="A2495" t="s">
        <v>2161</v>
      </c>
      <c r="B2495" t="s">
        <v>2126</v>
      </c>
      <c r="C2495" s="1">
        <v>45892.112141203703</v>
      </c>
      <c r="D2495" t="s">
        <v>51</v>
      </c>
      <c r="E2495" t="s">
        <v>2138</v>
      </c>
      <c r="F2495" t="s">
        <v>90</v>
      </c>
      <c r="G2495" t="s">
        <v>2128</v>
      </c>
      <c r="H2495" t="s">
        <v>40</v>
      </c>
      <c r="I2495" t="s">
        <v>41</v>
      </c>
      <c r="J2495" t="s">
        <v>65</v>
      </c>
      <c r="K2495">
        <v>24</v>
      </c>
      <c r="L2495">
        <v>1.72</v>
      </c>
      <c r="M2495">
        <v>36.08</v>
      </c>
      <c r="N2495" s="1">
        <v>45893.615349155087</v>
      </c>
      <c r="O2495" t="s">
        <v>128</v>
      </c>
      <c r="P2495">
        <v>36.08</v>
      </c>
      <c r="Q2495" t="s">
        <v>66</v>
      </c>
      <c r="R2495" t="s">
        <v>67</v>
      </c>
      <c r="S2495" t="s">
        <v>79</v>
      </c>
      <c r="T2495" t="s">
        <v>115</v>
      </c>
      <c r="U2495" t="s">
        <v>49</v>
      </c>
      <c r="V2495" t="s">
        <v>49</v>
      </c>
      <c r="W2495" t="s">
        <v>128</v>
      </c>
      <c r="X2495">
        <f>YEAR(Table1[[#This Row],[BookingDate]])</f>
        <v>2025</v>
      </c>
      <c r="Y2495" t="str">
        <f>TEXT(Table1[[#This Row],[BookingDate]],"mmm")</f>
        <v>Aug</v>
      </c>
      <c r="Z2495" t="str">
        <f>TEXT(Table1[[#This Row],[BookingDate]],"mmm-yyy")</f>
        <v>Aug-2025</v>
      </c>
      <c r="AA2495" t="str">
        <f>IF(Table1[[#This Row],[ResolutionHours]]="","Pending",IF(Table1[[#This Row],[ResolutionHours]]&lt;=4,"0-4 Hours",IF(Table1[[#This Row],[ResolutionHours]]&lt;=8,"5-8 Hours",IF(Table1[[#This Row],[ResolutionHours]]&lt;=24,"9-24 Hours",IF(Table1[[#This Row],[ResolutionHours]]&lt;=48,"25-48 Hours","48+ Hours")))))</f>
        <v>25-48 Hours</v>
      </c>
      <c r="AB2495">
        <f>IF(Table1[[#This Row],[ResolutionHours]]="","",Table1[[#This Row],[ResolutionHours]]-Table1[[#This Row],[SLATargetHours]])</f>
        <v>12.079999999999998</v>
      </c>
    </row>
    <row r="2496" spans="1:28" x14ac:dyDescent="0.25">
      <c r="A2496" t="s">
        <v>3100</v>
      </c>
      <c r="B2496" t="s">
        <v>2126</v>
      </c>
      <c r="C2496" s="1">
        <v>45892.550428240742</v>
      </c>
      <c r="D2496" t="s">
        <v>36</v>
      </c>
      <c r="E2496" t="s">
        <v>2153</v>
      </c>
      <c r="F2496" t="s">
        <v>130</v>
      </c>
      <c r="G2496" t="s">
        <v>2128</v>
      </c>
      <c r="H2496" t="s">
        <v>136</v>
      </c>
      <c r="I2496" t="s">
        <v>55</v>
      </c>
      <c r="J2496" t="s">
        <v>74</v>
      </c>
      <c r="K2496">
        <v>48</v>
      </c>
      <c r="L2496">
        <v>4.3099999999999996</v>
      </c>
      <c r="N2496" s="1"/>
      <c r="O2496" t="s">
        <v>57</v>
      </c>
      <c r="P2496">
        <v>3106.79</v>
      </c>
      <c r="Q2496" t="s">
        <v>66</v>
      </c>
      <c r="R2496" t="s">
        <v>59</v>
      </c>
      <c r="S2496" t="s">
        <v>60</v>
      </c>
      <c r="T2496" t="s">
        <v>97</v>
      </c>
      <c r="U2496" t="s">
        <v>49</v>
      </c>
      <c r="V2496" t="s">
        <v>49</v>
      </c>
      <c r="W2496" t="s">
        <v>57</v>
      </c>
      <c r="X2496">
        <f>YEAR(Table1[[#This Row],[BookingDate]])</f>
        <v>2025</v>
      </c>
      <c r="Y2496" t="str">
        <f>TEXT(Table1[[#This Row],[BookingDate]],"mmm")</f>
        <v>Aug</v>
      </c>
      <c r="Z2496" t="str">
        <f>TEXT(Table1[[#This Row],[BookingDate]],"mmm-yyy")</f>
        <v>Aug-2025</v>
      </c>
      <c r="AA2496" t="str">
        <f>IF(Table1[[#This Row],[ResolutionHours]]="","Pending",IF(Table1[[#This Row],[ResolutionHours]]&lt;=4,"0-4 Hours",IF(Table1[[#This Row],[ResolutionHours]]&lt;=8,"5-8 Hours",IF(Table1[[#This Row],[ResolutionHours]]&lt;=24,"9-24 Hours",IF(Table1[[#This Row],[ResolutionHours]]&lt;=48,"25-48 Hours","48+ Hours")))))</f>
        <v>Pending</v>
      </c>
      <c r="AB2496" t="str">
        <f>IF(Table1[[#This Row],[ResolutionHours]]="","",Table1[[#This Row],[ResolutionHours]]-Table1[[#This Row],[SLATargetHours]])</f>
        <v/>
      </c>
    </row>
    <row r="2497" spans="1:28" x14ac:dyDescent="0.25">
      <c r="A2497" t="s">
        <v>263</v>
      </c>
      <c r="B2497" t="s">
        <v>35</v>
      </c>
      <c r="C2497" s="1">
        <v>45892.644004629627</v>
      </c>
      <c r="D2497" t="s">
        <v>104</v>
      </c>
      <c r="E2497" t="s">
        <v>105</v>
      </c>
      <c r="F2497" t="s">
        <v>38</v>
      </c>
      <c r="G2497" t="s">
        <v>39</v>
      </c>
      <c r="H2497" t="s">
        <v>54</v>
      </c>
      <c r="I2497" t="s">
        <v>46</v>
      </c>
      <c r="J2497" t="s">
        <v>99</v>
      </c>
      <c r="K2497">
        <v>8</v>
      </c>
      <c r="L2497">
        <v>1.75</v>
      </c>
      <c r="N2497" s="1"/>
      <c r="O2497" t="s">
        <v>57</v>
      </c>
      <c r="P2497">
        <v>3104.54</v>
      </c>
      <c r="Q2497" t="s">
        <v>58</v>
      </c>
      <c r="R2497" t="s">
        <v>59</v>
      </c>
      <c r="S2497" t="s">
        <v>68</v>
      </c>
      <c r="T2497" t="s">
        <v>115</v>
      </c>
      <c r="U2497" t="s">
        <v>49</v>
      </c>
      <c r="V2497" t="s">
        <v>48</v>
      </c>
      <c r="W2497" t="s">
        <v>57</v>
      </c>
      <c r="X2497">
        <f>YEAR(Table1[[#This Row],[BookingDate]])</f>
        <v>2025</v>
      </c>
      <c r="Y2497" t="str">
        <f>TEXT(Table1[[#This Row],[BookingDate]],"mmm")</f>
        <v>Aug</v>
      </c>
      <c r="Z2497" t="str">
        <f>TEXT(Table1[[#This Row],[BookingDate]],"mmm-yyy")</f>
        <v>Aug-2025</v>
      </c>
      <c r="AA2497" t="str">
        <f>IF(Table1[[#This Row],[ResolutionHours]]="","Pending",IF(Table1[[#This Row],[ResolutionHours]]&lt;=4,"0-4 Hours",IF(Table1[[#This Row],[ResolutionHours]]&lt;=8,"5-8 Hours",IF(Table1[[#This Row],[ResolutionHours]]&lt;=24,"9-24 Hours",IF(Table1[[#This Row],[ResolutionHours]]&lt;=48,"25-48 Hours","48+ Hours")))))</f>
        <v>Pending</v>
      </c>
      <c r="AB2497" t="str">
        <f>IF(Table1[[#This Row],[ResolutionHours]]="","",Table1[[#This Row],[ResolutionHours]]-Table1[[#This Row],[SLATargetHours]])</f>
        <v/>
      </c>
    </row>
    <row r="2498" spans="1:28" x14ac:dyDescent="0.25">
      <c r="A2498" t="s">
        <v>1971</v>
      </c>
      <c r="B2498" t="s">
        <v>1116</v>
      </c>
      <c r="C2498" s="1">
        <v>45893.109502314823</v>
      </c>
      <c r="D2498" t="s">
        <v>87</v>
      </c>
      <c r="E2498" t="s">
        <v>1129</v>
      </c>
      <c r="F2498" t="s">
        <v>95</v>
      </c>
      <c r="G2498" t="s">
        <v>1118</v>
      </c>
      <c r="H2498" t="s">
        <v>54</v>
      </c>
      <c r="I2498" t="s">
        <v>55</v>
      </c>
      <c r="J2498" t="s">
        <v>42</v>
      </c>
      <c r="K2498">
        <v>72</v>
      </c>
      <c r="L2498">
        <v>6.1</v>
      </c>
      <c r="N2498" s="1"/>
      <c r="O2498" t="s">
        <v>57</v>
      </c>
      <c r="P2498">
        <v>3093.37</v>
      </c>
      <c r="Q2498" t="s">
        <v>58</v>
      </c>
      <c r="R2498" t="s">
        <v>114</v>
      </c>
      <c r="S2498" t="s">
        <v>68</v>
      </c>
      <c r="T2498" t="s">
        <v>93</v>
      </c>
      <c r="U2498" t="s">
        <v>49</v>
      </c>
      <c r="V2498" t="s">
        <v>49</v>
      </c>
      <c r="W2498" t="s">
        <v>57</v>
      </c>
      <c r="X2498">
        <f>YEAR(Table1[[#This Row],[BookingDate]])</f>
        <v>2025</v>
      </c>
      <c r="Y2498" t="str">
        <f>TEXT(Table1[[#This Row],[BookingDate]],"mmm")</f>
        <v>Aug</v>
      </c>
      <c r="Z2498" t="str">
        <f>TEXT(Table1[[#This Row],[BookingDate]],"mmm-yyy")</f>
        <v>Aug-2025</v>
      </c>
      <c r="AA2498" t="str">
        <f>IF(Table1[[#This Row],[ResolutionHours]]="","Pending",IF(Table1[[#This Row],[ResolutionHours]]&lt;=4,"0-4 Hours",IF(Table1[[#This Row],[ResolutionHours]]&lt;=8,"5-8 Hours",IF(Table1[[#This Row],[ResolutionHours]]&lt;=24,"9-24 Hours",IF(Table1[[#This Row],[ResolutionHours]]&lt;=48,"25-48 Hours","48+ Hours")))))</f>
        <v>Pending</v>
      </c>
      <c r="AB2498" t="str">
        <f>IF(Table1[[#This Row],[ResolutionHours]]="","",Table1[[#This Row],[ResolutionHours]]-Table1[[#This Row],[SLATargetHours]])</f>
        <v/>
      </c>
    </row>
    <row r="2499" spans="1:28" x14ac:dyDescent="0.25">
      <c r="A2499" t="s">
        <v>2075</v>
      </c>
      <c r="B2499" t="s">
        <v>1116</v>
      </c>
      <c r="C2499" s="1">
        <v>45893.248148148137</v>
      </c>
      <c r="D2499" t="s">
        <v>108</v>
      </c>
      <c r="E2499" t="s">
        <v>1126</v>
      </c>
      <c r="F2499" t="s">
        <v>126</v>
      </c>
      <c r="G2499" t="s">
        <v>1118</v>
      </c>
      <c r="H2499" t="s">
        <v>40</v>
      </c>
      <c r="I2499" t="s">
        <v>41</v>
      </c>
      <c r="J2499" t="s">
        <v>157</v>
      </c>
      <c r="K2499">
        <v>4</v>
      </c>
      <c r="L2499">
        <v>0.23</v>
      </c>
      <c r="M2499">
        <v>1.1200000000000001</v>
      </c>
      <c r="N2499" s="1">
        <v>45893.294730335649</v>
      </c>
      <c r="O2499" t="s">
        <v>43</v>
      </c>
      <c r="P2499">
        <v>1.1200000000000001</v>
      </c>
      <c r="Q2499" t="s">
        <v>111</v>
      </c>
      <c r="R2499" t="s">
        <v>92</v>
      </c>
      <c r="S2499" t="s">
        <v>46</v>
      </c>
      <c r="T2499" t="s">
        <v>85</v>
      </c>
      <c r="U2499" t="s">
        <v>49</v>
      </c>
      <c r="V2499" t="s">
        <v>49</v>
      </c>
      <c r="W2499" t="s">
        <v>43</v>
      </c>
      <c r="X2499">
        <f>YEAR(Table1[[#This Row],[BookingDate]])</f>
        <v>2025</v>
      </c>
      <c r="Y2499" t="str">
        <f>TEXT(Table1[[#This Row],[BookingDate]],"mmm")</f>
        <v>Aug</v>
      </c>
      <c r="Z2499" t="str">
        <f>TEXT(Table1[[#This Row],[BookingDate]],"mmm-yyy")</f>
        <v>Aug-2025</v>
      </c>
      <c r="AA2499" t="str">
        <f>IF(Table1[[#This Row],[ResolutionHours]]="","Pending",IF(Table1[[#This Row],[ResolutionHours]]&lt;=4,"0-4 Hours",IF(Table1[[#This Row],[ResolutionHours]]&lt;=8,"5-8 Hours",IF(Table1[[#This Row],[ResolutionHours]]&lt;=24,"9-24 Hours",IF(Table1[[#This Row],[ResolutionHours]]&lt;=48,"25-48 Hours","48+ Hours")))))</f>
        <v>0-4 Hours</v>
      </c>
      <c r="AB2499">
        <f>IF(Table1[[#This Row],[ResolutionHours]]="","",Table1[[#This Row],[ResolutionHours]]-Table1[[#This Row],[SLATargetHours]])</f>
        <v>-2.88</v>
      </c>
    </row>
    <row r="2500" spans="1:28" x14ac:dyDescent="0.25">
      <c r="A2500" t="s">
        <v>2728</v>
      </c>
      <c r="B2500" t="s">
        <v>2126</v>
      </c>
      <c r="C2500" s="1">
        <v>45893.309340277781</v>
      </c>
      <c r="D2500" t="s">
        <v>36</v>
      </c>
      <c r="E2500" t="s">
        <v>2136</v>
      </c>
      <c r="F2500" t="s">
        <v>126</v>
      </c>
      <c r="G2500" t="s">
        <v>2128</v>
      </c>
      <c r="H2500" t="s">
        <v>54</v>
      </c>
      <c r="I2500" t="s">
        <v>73</v>
      </c>
      <c r="J2500" t="s">
        <v>118</v>
      </c>
      <c r="K2500">
        <v>48</v>
      </c>
      <c r="L2500">
        <v>0.26</v>
      </c>
      <c r="N2500" s="1"/>
      <c r="O2500" t="s">
        <v>57</v>
      </c>
      <c r="P2500">
        <v>3088.58</v>
      </c>
      <c r="Q2500" t="s">
        <v>44</v>
      </c>
      <c r="R2500" t="s">
        <v>92</v>
      </c>
      <c r="S2500" t="s">
        <v>60</v>
      </c>
      <c r="T2500" t="s">
        <v>115</v>
      </c>
      <c r="U2500" t="s">
        <v>49</v>
      </c>
      <c r="V2500" t="s">
        <v>49</v>
      </c>
      <c r="W2500" t="s">
        <v>57</v>
      </c>
      <c r="X2500">
        <f>YEAR(Table1[[#This Row],[BookingDate]])</f>
        <v>2025</v>
      </c>
      <c r="Y2500" t="str">
        <f>TEXT(Table1[[#This Row],[BookingDate]],"mmm")</f>
        <v>Aug</v>
      </c>
      <c r="Z2500" t="str">
        <f>TEXT(Table1[[#This Row],[BookingDate]],"mmm-yyy")</f>
        <v>Aug-2025</v>
      </c>
      <c r="AA2500" t="str">
        <f>IF(Table1[[#This Row],[ResolutionHours]]="","Pending",IF(Table1[[#This Row],[ResolutionHours]]&lt;=4,"0-4 Hours",IF(Table1[[#This Row],[ResolutionHours]]&lt;=8,"5-8 Hours",IF(Table1[[#This Row],[ResolutionHours]]&lt;=24,"9-24 Hours",IF(Table1[[#This Row],[ResolutionHours]]&lt;=48,"25-48 Hours","48+ Hours")))))</f>
        <v>Pending</v>
      </c>
      <c r="AB2500" t="str">
        <f>IF(Table1[[#This Row],[ResolutionHours]]="","",Table1[[#This Row],[ResolutionHours]]-Table1[[#This Row],[SLATargetHours]])</f>
        <v/>
      </c>
    </row>
    <row r="2501" spans="1:28" x14ac:dyDescent="0.25">
      <c r="A2501" t="s">
        <v>138</v>
      </c>
      <c r="B2501" t="s">
        <v>35</v>
      </c>
      <c r="C2501" s="1">
        <v>45893.438726851848</v>
      </c>
      <c r="D2501" t="s">
        <v>87</v>
      </c>
      <c r="E2501" t="s">
        <v>123</v>
      </c>
      <c r="F2501" t="s">
        <v>53</v>
      </c>
      <c r="G2501" t="s">
        <v>39</v>
      </c>
      <c r="H2501" t="s">
        <v>40</v>
      </c>
      <c r="I2501" t="s">
        <v>73</v>
      </c>
      <c r="J2501" t="s">
        <v>74</v>
      </c>
      <c r="K2501">
        <v>72</v>
      </c>
      <c r="L2501">
        <v>6.03</v>
      </c>
      <c r="M2501">
        <v>20.66</v>
      </c>
      <c r="N2501" s="1">
        <v>45894.299364988423</v>
      </c>
      <c r="O2501" t="s">
        <v>43</v>
      </c>
      <c r="P2501">
        <v>20.66</v>
      </c>
      <c r="Q2501" t="s">
        <v>44</v>
      </c>
      <c r="R2501" t="s">
        <v>67</v>
      </c>
      <c r="S2501" t="s">
        <v>79</v>
      </c>
      <c r="T2501" t="s">
        <v>69</v>
      </c>
      <c r="U2501" t="s">
        <v>49</v>
      </c>
      <c r="V2501" t="s">
        <v>48</v>
      </c>
      <c r="W2501" t="s">
        <v>43</v>
      </c>
      <c r="X2501">
        <f>YEAR(Table1[[#This Row],[BookingDate]])</f>
        <v>2025</v>
      </c>
      <c r="Y2501" t="str">
        <f>TEXT(Table1[[#This Row],[BookingDate]],"mmm")</f>
        <v>Aug</v>
      </c>
      <c r="Z2501" t="str">
        <f>TEXT(Table1[[#This Row],[BookingDate]],"mmm-yyy")</f>
        <v>Aug-2025</v>
      </c>
      <c r="AA2501" t="str">
        <f>IF(Table1[[#This Row],[ResolutionHours]]="","Pending",IF(Table1[[#This Row],[ResolutionHours]]&lt;=4,"0-4 Hours",IF(Table1[[#This Row],[ResolutionHours]]&lt;=8,"5-8 Hours",IF(Table1[[#This Row],[ResolutionHours]]&lt;=24,"9-24 Hours",IF(Table1[[#This Row],[ResolutionHours]]&lt;=48,"25-48 Hours","48+ Hours")))))</f>
        <v>9-24 Hours</v>
      </c>
      <c r="AB2501">
        <f>IF(Table1[[#This Row],[ResolutionHours]]="","",Table1[[#This Row],[ResolutionHours]]-Table1[[#This Row],[SLATargetHours]])</f>
        <v>-51.34</v>
      </c>
    </row>
    <row r="2502" spans="1:28" x14ac:dyDescent="0.25">
      <c r="A2502" t="s">
        <v>2182</v>
      </c>
      <c r="B2502" t="s">
        <v>2126</v>
      </c>
      <c r="C2502" s="1">
        <v>45893.563703703701</v>
      </c>
      <c r="D2502" t="s">
        <v>36</v>
      </c>
      <c r="E2502" t="s">
        <v>2142</v>
      </c>
      <c r="F2502" t="s">
        <v>90</v>
      </c>
      <c r="G2502" t="s">
        <v>2128</v>
      </c>
      <c r="H2502" t="s">
        <v>40</v>
      </c>
      <c r="I2502" t="s">
        <v>73</v>
      </c>
      <c r="J2502" t="s">
        <v>118</v>
      </c>
      <c r="K2502">
        <v>48</v>
      </c>
      <c r="L2502">
        <v>7.55</v>
      </c>
      <c r="M2502">
        <v>20.46</v>
      </c>
      <c r="N2502" s="1">
        <v>45894.416163842587</v>
      </c>
      <c r="O2502" t="s">
        <v>43</v>
      </c>
      <c r="P2502">
        <v>20.46</v>
      </c>
      <c r="Q2502" t="s">
        <v>66</v>
      </c>
      <c r="R2502" t="s">
        <v>45</v>
      </c>
      <c r="S2502" t="s">
        <v>60</v>
      </c>
      <c r="T2502" t="s">
        <v>100</v>
      </c>
      <c r="U2502" t="s">
        <v>49</v>
      </c>
      <c r="V2502" t="s">
        <v>49</v>
      </c>
      <c r="W2502" t="s">
        <v>43</v>
      </c>
      <c r="X2502">
        <f>YEAR(Table1[[#This Row],[BookingDate]])</f>
        <v>2025</v>
      </c>
      <c r="Y2502" t="str">
        <f>TEXT(Table1[[#This Row],[BookingDate]],"mmm")</f>
        <v>Aug</v>
      </c>
      <c r="Z2502" t="str">
        <f>TEXT(Table1[[#This Row],[BookingDate]],"mmm-yyy")</f>
        <v>Aug-2025</v>
      </c>
      <c r="AA2502" t="str">
        <f>IF(Table1[[#This Row],[ResolutionHours]]="","Pending",IF(Table1[[#This Row],[ResolutionHours]]&lt;=4,"0-4 Hours",IF(Table1[[#This Row],[ResolutionHours]]&lt;=8,"5-8 Hours",IF(Table1[[#This Row],[ResolutionHours]]&lt;=24,"9-24 Hours",IF(Table1[[#This Row],[ResolutionHours]]&lt;=48,"25-48 Hours","48+ Hours")))))</f>
        <v>9-24 Hours</v>
      </c>
      <c r="AB2502">
        <f>IF(Table1[[#This Row],[ResolutionHours]]="","",Table1[[#This Row],[ResolutionHours]]-Table1[[#This Row],[SLATargetHours]])</f>
        <v>-27.54</v>
      </c>
    </row>
    <row r="2503" spans="1:28" x14ac:dyDescent="0.25">
      <c r="A2503" t="s">
        <v>2269</v>
      </c>
      <c r="B2503" t="s">
        <v>2126</v>
      </c>
      <c r="C2503" s="1">
        <v>45893.686469907407</v>
      </c>
      <c r="D2503" t="s">
        <v>87</v>
      </c>
      <c r="E2503" t="s">
        <v>2153</v>
      </c>
      <c r="F2503" t="s">
        <v>72</v>
      </c>
      <c r="G2503" t="s">
        <v>2128</v>
      </c>
      <c r="H2503" t="s">
        <v>40</v>
      </c>
      <c r="I2503" t="s">
        <v>64</v>
      </c>
      <c r="J2503" t="s">
        <v>88</v>
      </c>
      <c r="K2503">
        <v>72</v>
      </c>
      <c r="L2503">
        <v>2.2599999999999998</v>
      </c>
      <c r="M2503">
        <v>30.15</v>
      </c>
      <c r="N2503" s="1">
        <v>45894.942899236114</v>
      </c>
      <c r="O2503" t="s">
        <v>43</v>
      </c>
      <c r="P2503">
        <v>30.15</v>
      </c>
      <c r="Q2503" t="s">
        <v>66</v>
      </c>
      <c r="R2503" t="s">
        <v>92</v>
      </c>
      <c r="S2503" t="s">
        <v>46</v>
      </c>
      <c r="T2503" t="s">
        <v>69</v>
      </c>
      <c r="U2503" t="s">
        <v>49</v>
      </c>
      <c r="V2503" t="s">
        <v>49</v>
      </c>
      <c r="W2503" t="s">
        <v>43</v>
      </c>
      <c r="X2503">
        <f>YEAR(Table1[[#This Row],[BookingDate]])</f>
        <v>2025</v>
      </c>
      <c r="Y2503" t="str">
        <f>TEXT(Table1[[#This Row],[BookingDate]],"mmm")</f>
        <v>Aug</v>
      </c>
      <c r="Z2503" t="str">
        <f>TEXT(Table1[[#This Row],[BookingDate]],"mmm-yyy")</f>
        <v>Aug-2025</v>
      </c>
      <c r="AA2503" t="str">
        <f>IF(Table1[[#This Row],[ResolutionHours]]="","Pending",IF(Table1[[#This Row],[ResolutionHours]]&lt;=4,"0-4 Hours",IF(Table1[[#This Row],[ResolutionHours]]&lt;=8,"5-8 Hours",IF(Table1[[#This Row],[ResolutionHours]]&lt;=24,"9-24 Hours",IF(Table1[[#This Row],[ResolutionHours]]&lt;=48,"25-48 Hours","48+ Hours")))))</f>
        <v>25-48 Hours</v>
      </c>
      <c r="AB2503">
        <f>IF(Table1[[#This Row],[ResolutionHours]]="","",Table1[[#This Row],[ResolutionHours]]-Table1[[#This Row],[SLATargetHours]])</f>
        <v>-41.85</v>
      </c>
    </row>
    <row r="2504" spans="1:28" x14ac:dyDescent="0.25">
      <c r="A2504" t="s">
        <v>1581</v>
      </c>
      <c r="B2504" t="s">
        <v>1116</v>
      </c>
      <c r="C2504" s="1">
        <v>45894.033634259264</v>
      </c>
      <c r="D2504" t="s">
        <v>36</v>
      </c>
      <c r="E2504" t="s">
        <v>1131</v>
      </c>
      <c r="F2504" t="s">
        <v>53</v>
      </c>
      <c r="G2504" t="s">
        <v>1118</v>
      </c>
      <c r="H2504" t="s">
        <v>109</v>
      </c>
      <c r="I2504" t="s">
        <v>73</v>
      </c>
      <c r="J2504" t="s">
        <v>42</v>
      </c>
      <c r="K2504">
        <v>48</v>
      </c>
      <c r="L2504">
        <v>2.2799999999999998</v>
      </c>
      <c r="M2504">
        <v>15.64</v>
      </c>
      <c r="N2504" s="1">
        <v>45894.685102280091</v>
      </c>
      <c r="O2504" t="s">
        <v>43</v>
      </c>
      <c r="P2504">
        <v>15.64</v>
      </c>
      <c r="Q2504" t="s">
        <v>66</v>
      </c>
      <c r="R2504" t="s">
        <v>114</v>
      </c>
      <c r="S2504" t="s">
        <v>79</v>
      </c>
      <c r="T2504" t="s">
        <v>100</v>
      </c>
      <c r="U2504" t="s">
        <v>49</v>
      </c>
      <c r="V2504" t="s">
        <v>49</v>
      </c>
      <c r="W2504" t="s">
        <v>43</v>
      </c>
      <c r="X2504">
        <f>YEAR(Table1[[#This Row],[BookingDate]])</f>
        <v>2025</v>
      </c>
      <c r="Y2504" t="str">
        <f>TEXT(Table1[[#This Row],[BookingDate]],"mmm")</f>
        <v>Aug</v>
      </c>
      <c r="Z2504" t="str">
        <f>TEXT(Table1[[#This Row],[BookingDate]],"mmm-yyy")</f>
        <v>Aug-2025</v>
      </c>
      <c r="AA2504" t="str">
        <f>IF(Table1[[#This Row],[ResolutionHours]]="","Pending",IF(Table1[[#This Row],[ResolutionHours]]&lt;=4,"0-4 Hours",IF(Table1[[#This Row],[ResolutionHours]]&lt;=8,"5-8 Hours",IF(Table1[[#This Row],[ResolutionHours]]&lt;=24,"9-24 Hours",IF(Table1[[#This Row],[ResolutionHours]]&lt;=48,"25-48 Hours","48+ Hours")))))</f>
        <v>9-24 Hours</v>
      </c>
      <c r="AB2504">
        <f>IF(Table1[[#This Row],[ResolutionHours]]="","",Table1[[#This Row],[ResolutionHours]]-Table1[[#This Row],[SLATargetHours]])</f>
        <v>-32.36</v>
      </c>
    </row>
    <row r="2505" spans="1:28" x14ac:dyDescent="0.25">
      <c r="A2505" t="s">
        <v>2168</v>
      </c>
      <c r="B2505" t="s">
        <v>2126</v>
      </c>
      <c r="C2505" s="1">
        <v>45894.522118055553</v>
      </c>
      <c r="D2505" t="s">
        <v>51</v>
      </c>
      <c r="E2505" t="s">
        <v>2163</v>
      </c>
      <c r="F2505" t="s">
        <v>72</v>
      </c>
      <c r="G2505" t="s">
        <v>2128</v>
      </c>
      <c r="H2505" t="s">
        <v>40</v>
      </c>
      <c r="I2505" t="s">
        <v>64</v>
      </c>
      <c r="J2505" t="s">
        <v>157</v>
      </c>
      <c r="K2505">
        <v>24</v>
      </c>
      <c r="L2505">
        <v>3.73</v>
      </c>
      <c r="M2505">
        <v>3.98</v>
      </c>
      <c r="N2505" s="1">
        <v>45894.688156944438</v>
      </c>
      <c r="O2505" t="s">
        <v>43</v>
      </c>
      <c r="P2505">
        <v>3.98</v>
      </c>
      <c r="Q2505" t="s">
        <v>66</v>
      </c>
      <c r="R2505" t="s">
        <v>114</v>
      </c>
      <c r="S2505" t="s">
        <v>46</v>
      </c>
      <c r="T2505" t="s">
        <v>115</v>
      </c>
      <c r="U2505" t="s">
        <v>49</v>
      </c>
      <c r="V2505" t="s">
        <v>49</v>
      </c>
      <c r="W2505" t="s">
        <v>43</v>
      </c>
      <c r="X2505">
        <f>YEAR(Table1[[#This Row],[BookingDate]])</f>
        <v>2025</v>
      </c>
      <c r="Y2505" t="str">
        <f>TEXT(Table1[[#This Row],[BookingDate]],"mmm")</f>
        <v>Aug</v>
      </c>
      <c r="Z2505" t="str">
        <f>TEXT(Table1[[#This Row],[BookingDate]],"mmm-yyy")</f>
        <v>Aug-2025</v>
      </c>
      <c r="AA2505" t="str">
        <f>IF(Table1[[#This Row],[ResolutionHours]]="","Pending",IF(Table1[[#This Row],[ResolutionHours]]&lt;=4,"0-4 Hours",IF(Table1[[#This Row],[ResolutionHours]]&lt;=8,"5-8 Hours",IF(Table1[[#This Row],[ResolutionHours]]&lt;=24,"9-24 Hours",IF(Table1[[#This Row],[ResolutionHours]]&lt;=48,"25-48 Hours","48+ Hours")))))</f>
        <v>0-4 Hours</v>
      </c>
      <c r="AB2505">
        <f>IF(Table1[[#This Row],[ResolutionHours]]="","",Table1[[#This Row],[ResolutionHours]]-Table1[[#This Row],[SLATargetHours]])</f>
        <v>-20.02</v>
      </c>
    </row>
    <row r="2506" spans="1:28" x14ac:dyDescent="0.25">
      <c r="A2506" t="s">
        <v>1411</v>
      </c>
      <c r="B2506" t="s">
        <v>1116</v>
      </c>
      <c r="C2506" s="1">
        <v>45894.614421296297</v>
      </c>
      <c r="D2506" t="s">
        <v>51</v>
      </c>
      <c r="E2506" t="s">
        <v>1126</v>
      </c>
      <c r="F2506" t="s">
        <v>95</v>
      </c>
      <c r="G2506" t="s">
        <v>1118</v>
      </c>
      <c r="H2506" t="s">
        <v>54</v>
      </c>
      <c r="I2506" t="s">
        <v>46</v>
      </c>
      <c r="J2506" t="s">
        <v>120</v>
      </c>
      <c r="K2506">
        <v>24</v>
      </c>
      <c r="L2506">
        <v>1.61</v>
      </c>
      <c r="N2506" s="1"/>
      <c r="O2506" t="s">
        <v>57</v>
      </c>
      <c r="P2506">
        <v>3057.25</v>
      </c>
      <c r="Q2506" t="s">
        <v>44</v>
      </c>
      <c r="R2506" t="s">
        <v>45</v>
      </c>
      <c r="S2506" t="s">
        <v>46</v>
      </c>
      <c r="T2506" t="s">
        <v>85</v>
      </c>
      <c r="U2506" t="s">
        <v>49</v>
      </c>
      <c r="V2506" t="s">
        <v>48</v>
      </c>
      <c r="W2506" t="s">
        <v>57</v>
      </c>
      <c r="X2506">
        <f>YEAR(Table1[[#This Row],[BookingDate]])</f>
        <v>2025</v>
      </c>
      <c r="Y2506" t="str">
        <f>TEXT(Table1[[#This Row],[BookingDate]],"mmm")</f>
        <v>Aug</v>
      </c>
      <c r="Z2506" t="str">
        <f>TEXT(Table1[[#This Row],[BookingDate]],"mmm-yyy")</f>
        <v>Aug-2025</v>
      </c>
      <c r="AA2506" t="str">
        <f>IF(Table1[[#This Row],[ResolutionHours]]="","Pending",IF(Table1[[#This Row],[ResolutionHours]]&lt;=4,"0-4 Hours",IF(Table1[[#This Row],[ResolutionHours]]&lt;=8,"5-8 Hours",IF(Table1[[#This Row],[ResolutionHours]]&lt;=24,"9-24 Hours",IF(Table1[[#This Row],[ResolutionHours]]&lt;=48,"25-48 Hours","48+ Hours")))))</f>
        <v>Pending</v>
      </c>
      <c r="AB2506" t="str">
        <f>IF(Table1[[#This Row],[ResolutionHours]]="","",Table1[[#This Row],[ResolutionHours]]-Table1[[#This Row],[SLATargetHours]])</f>
        <v/>
      </c>
    </row>
    <row r="2507" spans="1:28" x14ac:dyDescent="0.25">
      <c r="A2507" t="s">
        <v>638</v>
      </c>
      <c r="B2507" t="s">
        <v>35</v>
      </c>
      <c r="C2507" s="1">
        <v>45894.829502314817</v>
      </c>
      <c r="D2507" t="s">
        <v>36</v>
      </c>
      <c r="E2507" t="s">
        <v>71</v>
      </c>
      <c r="F2507" t="s">
        <v>38</v>
      </c>
      <c r="G2507" t="s">
        <v>39</v>
      </c>
      <c r="H2507" t="s">
        <v>40</v>
      </c>
      <c r="I2507" t="s">
        <v>73</v>
      </c>
      <c r="J2507" t="s">
        <v>110</v>
      </c>
      <c r="K2507">
        <v>48</v>
      </c>
      <c r="L2507">
        <v>5.66</v>
      </c>
      <c r="M2507">
        <v>23.85</v>
      </c>
      <c r="N2507" s="1">
        <v>45895.823107268523</v>
      </c>
      <c r="O2507" t="s">
        <v>43</v>
      </c>
      <c r="P2507">
        <v>23.85</v>
      </c>
      <c r="Q2507" t="s">
        <v>66</v>
      </c>
      <c r="R2507" t="s">
        <v>67</v>
      </c>
      <c r="S2507" t="s">
        <v>96</v>
      </c>
      <c r="T2507" t="s">
        <v>115</v>
      </c>
      <c r="U2507" t="s">
        <v>49</v>
      </c>
      <c r="V2507" t="s">
        <v>49</v>
      </c>
      <c r="W2507" t="s">
        <v>43</v>
      </c>
      <c r="X2507">
        <f>YEAR(Table1[[#This Row],[BookingDate]])</f>
        <v>2025</v>
      </c>
      <c r="Y2507" t="str">
        <f>TEXT(Table1[[#This Row],[BookingDate]],"mmm")</f>
        <v>Aug</v>
      </c>
      <c r="Z2507" t="str">
        <f>TEXT(Table1[[#This Row],[BookingDate]],"mmm-yyy")</f>
        <v>Aug-2025</v>
      </c>
      <c r="AA2507" t="str">
        <f>IF(Table1[[#This Row],[ResolutionHours]]="","Pending",IF(Table1[[#This Row],[ResolutionHours]]&lt;=4,"0-4 Hours",IF(Table1[[#This Row],[ResolutionHours]]&lt;=8,"5-8 Hours",IF(Table1[[#This Row],[ResolutionHours]]&lt;=24,"9-24 Hours",IF(Table1[[#This Row],[ResolutionHours]]&lt;=48,"25-48 Hours","48+ Hours")))))</f>
        <v>9-24 Hours</v>
      </c>
      <c r="AB2507">
        <f>IF(Table1[[#This Row],[ResolutionHours]]="","",Table1[[#This Row],[ResolutionHours]]-Table1[[#This Row],[SLATargetHours]])</f>
        <v>-24.15</v>
      </c>
    </row>
    <row r="2508" spans="1:28" x14ac:dyDescent="0.25">
      <c r="A2508" t="s">
        <v>908</v>
      </c>
      <c r="B2508" t="s">
        <v>35</v>
      </c>
      <c r="C2508" s="1">
        <v>45895.367025462961</v>
      </c>
      <c r="D2508" t="s">
        <v>36</v>
      </c>
      <c r="E2508" t="s">
        <v>77</v>
      </c>
      <c r="F2508" t="s">
        <v>90</v>
      </c>
      <c r="G2508" t="s">
        <v>39</v>
      </c>
      <c r="H2508" t="s">
        <v>136</v>
      </c>
      <c r="I2508" t="s">
        <v>64</v>
      </c>
      <c r="J2508" t="s">
        <v>56</v>
      </c>
      <c r="K2508">
        <v>48</v>
      </c>
      <c r="L2508">
        <v>2.68</v>
      </c>
      <c r="N2508" s="1"/>
      <c r="O2508" t="s">
        <v>57</v>
      </c>
      <c r="P2508">
        <v>3039.19</v>
      </c>
      <c r="Q2508" t="s">
        <v>58</v>
      </c>
      <c r="R2508" t="s">
        <v>92</v>
      </c>
      <c r="S2508" t="s">
        <v>96</v>
      </c>
      <c r="T2508" t="s">
        <v>69</v>
      </c>
      <c r="U2508" t="s">
        <v>49</v>
      </c>
      <c r="V2508" t="s">
        <v>49</v>
      </c>
      <c r="W2508" t="s">
        <v>57</v>
      </c>
      <c r="X2508">
        <f>YEAR(Table1[[#This Row],[BookingDate]])</f>
        <v>2025</v>
      </c>
      <c r="Y2508" t="str">
        <f>TEXT(Table1[[#This Row],[BookingDate]],"mmm")</f>
        <v>Aug</v>
      </c>
      <c r="Z2508" t="str">
        <f>TEXT(Table1[[#This Row],[BookingDate]],"mmm-yyy")</f>
        <v>Aug-2025</v>
      </c>
      <c r="AA2508" t="str">
        <f>IF(Table1[[#This Row],[ResolutionHours]]="","Pending",IF(Table1[[#This Row],[ResolutionHours]]&lt;=4,"0-4 Hours",IF(Table1[[#This Row],[ResolutionHours]]&lt;=8,"5-8 Hours",IF(Table1[[#This Row],[ResolutionHours]]&lt;=24,"9-24 Hours",IF(Table1[[#This Row],[ResolutionHours]]&lt;=48,"25-48 Hours","48+ Hours")))))</f>
        <v>Pending</v>
      </c>
      <c r="AB2508" t="str">
        <f>IF(Table1[[#This Row],[ResolutionHours]]="","",Table1[[#This Row],[ResolutionHours]]-Table1[[#This Row],[SLATargetHours]])</f>
        <v/>
      </c>
    </row>
    <row r="2509" spans="1:28" x14ac:dyDescent="0.25">
      <c r="A2509" t="s">
        <v>1283</v>
      </c>
      <c r="B2509" t="s">
        <v>1116</v>
      </c>
      <c r="C2509" s="1">
        <v>45895.381273148138</v>
      </c>
      <c r="D2509" t="s">
        <v>87</v>
      </c>
      <c r="E2509" t="s">
        <v>1131</v>
      </c>
      <c r="F2509" t="s">
        <v>90</v>
      </c>
      <c r="G2509" t="s">
        <v>1118</v>
      </c>
      <c r="H2509" t="s">
        <v>40</v>
      </c>
      <c r="I2509" t="s">
        <v>73</v>
      </c>
      <c r="J2509" t="s">
        <v>152</v>
      </c>
      <c r="K2509">
        <v>72</v>
      </c>
      <c r="L2509">
        <v>2.06</v>
      </c>
      <c r="M2509">
        <v>20.92</v>
      </c>
      <c r="N2509" s="1">
        <v>45896.253011053239</v>
      </c>
      <c r="O2509" t="s">
        <v>43</v>
      </c>
      <c r="P2509">
        <v>20.92</v>
      </c>
      <c r="Q2509" t="s">
        <v>58</v>
      </c>
      <c r="R2509" t="s">
        <v>114</v>
      </c>
      <c r="S2509" t="s">
        <v>60</v>
      </c>
      <c r="T2509" t="s">
        <v>61</v>
      </c>
      <c r="U2509" t="s">
        <v>49</v>
      </c>
      <c r="V2509" t="s">
        <v>49</v>
      </c>
      <c r="W2509" t="s">
        <v>43</v>
      </c>
      <c r="X2509">
        <f>YEAR(Table1[[#This Row],[BookingDate]])</f>
        <v>2025</v>
      </c>
      <c r="Y2509" t="str">
        <f>TEXT(Table1[[#This Row],[BookingDate]],"mmm")</f>
        <v>Aug</v>
      </c>
      <c r="Z2509" t="str">
        <f>TEXT(Table1[[#This Row],[BookingDate]],"mmm-yyy")</f>
        <v>Aug-2025</v>
      </c>
      <c r="AA2509" t="str">
        <f>IF(Table1[[#This Row],[ResolutionHours]]="","Pending",IF(Table1[[#This Row],[ResolutionHours]]&lt;=4,"0-4 Hours",IF(Table1[[#This Row],[ResolutionHours]]&lt;=8,"5-8 Hours",IF(Table1[[#This Row],[ResolutionHours]]&lt;=24,"9-24 Hours",IF(Table1[[#This Row],[ResolutionHours]]&lt;=48,"25-48 Hours","48+ Hours")))))</f>
        <v>9-24 Hours</v>
      </c>
      <c r="AB2509">
        <f>IF(Table1[[#This Row],[ResolutionHours]]="","",Table1[[#This Row],[ResolutionHours]]-Table1[[#This Row],[SLATargetHours]])</f>
        <v>-51.08</v>
      </c>
    </row>
    <row r="2510" spans="1:28" x14ac:dyDescent="0.25">
      <c r="A2510" t="s">
        <v>547</v>
      </c>
      <c r="B2510" t="s">
        <v>35</v>
      </c>
      <c r="C2510" s="1">
        <v>45895.772245370368</v>
      </c>
      <c r="D2510" t="s">
        <v>36</v>
      </c>
      <c r="E2510" t="s">
        <v>105</v>
      </c>
      <c r="F2510" t="s">
        <v>130</v>
      </c>
      <c r="G2510" t="s">
        <v>39</v>
      </c>
      <c r="H2510" t="s">
        <v>40</v>
      </c>
      <c r="I2510" t="s">
        <v>46</v>
      </c>
      <c r="J2510" t="s">
        <v>65</v>
      </c>
      <c r="K2510">
        <v>48</v>
      </c>
      <c r="L2510">
        <v>6.75</v>
      </c>
      <c r="M2510">
        <v>15.52</v>
      </c>
      <c r="N2510" s="1">
        <v>45896.41872616898</v>
      </c>
      <c r="O2510" t="s">
        <v>43</v>
      </c>
      <c r="P2510">
        <v>15.52</v>
      </c>
      <c r="Q2510" t="s">
        <v>44</v>
      </c>
      <c r="R2510" t="s">
        <v>45</v>
      </c>
      <c r="S2510" t="s">
        <v>79</v>
      </c>
      <c r="T2510" t="s">
        <v>93</v>
      </c>
      <c r="U2510" t="s">
        <v>49</v>
      </c>
      <c r="V2510" t="s">
        <v>49</v>
      </c>
      <c r="W2510" t="s">
        <v>43</v>
      </c>
      <c r="X2510">
        <f>YEAR(Table1[[#This Row],[BookingDate]])</f>
        <v>2025</v>
      </c>
      <c r="Y2510" t="str">
        <f>TEXT(Table1[[#This Row],[BookingDate]],"mmm")</f>
        <v>Aug</v>
      </c>
      <c r="Z2510" t="str">
        <f>TEXT(Table1[[#This Row],[BookingDate]],"mmm-yyy")</f>
        <v>Aug-2025</v>
      </c>
      <c r="AA2510" t="str">
        <f>IF(Table1[[#This Row],[ResolutionHours]]="","Pending",IF(Table1[[#This Row],[ResolutionHours]]&lt;=4,"0-4 Hours",IF(Table1[[#This Row],[ResolutionHours]]&lt;=8,"5-8 Hours",IF(Table1[[#This Row],[ResolutionHours]]&lt;=24,"9-24 Hours",IF(Table1[[#This Row],[ResolutionHours]]&lt;=48,"25-48 Hours","48+ Hours")))))</f>
        <v>9-24 Hours</v>
      </c>
      <c r="AB2510">
        <f>IF(Table1[[#This Row],[ResolutionHours]]="","",Table1[[#This Row],[ResolutionHours]]-Table1[[#This Row],[SLATargetHours]])</f>
        <v>-32.480000000000004</v>
      </c>
    </row>
    <row r="2511" spans="1:28" x14ac:dyDescent="0.25">
      <c r="A2511" t="s">
        <v>719</v>
      </c>
      <c r="B2511" t="s">
        <v>35</v>
      </c>
      <c r="C2511" s="1">
        <v>45895.846099537041</v>
      </c>
      <c r="D2511" t="s">
        <v>51</v>
      </c>
      <c r="E2511" t="s">
        <v>81</v>
      </c>
      <c r="F2511" t="s">
        <v>72</v>
      </c>
      <c r="G2511" t="s">
        <v>39</v>
      </c>
      <c r="H2511" t="s">
        <v>54</v>
      </c>
      <c r="I2511" t="s">
        <v>82</v>
      </c>
      <c r="J2511" t="s">
        <v>56</v>
      </c>
      <c r="K2511">
        <v>24</v>
      </c>
      <c r="L2511">
        <v>0.62</v>
      </c>
      <c r="N2511" s="1"/>
      <c r="O2511" t="s">
        <v>57</v>
      </c>
      <c r="P2511">
        <v>3027.69</v>
      </c>
      <c r="Q2511" t="s">
        <v>58</v>
      </c>
      <c r="R2511" t="s">
        <v>92</v>
      </c>
      <c r="S2511" t="s">
        <v>46</v>
      </c>
      <c r="T2511" t="s">
        <v>121</v>
      </c>
      <c r="U2511" t="s">
        <v>49</v>
      </c>
      <c r="V2511" t="s">
        <v>49</v>
      </c>
      <c r="W2511" t="s">
        <v>57</v>
      </c>
      <c r="X2511">
        <f>YEAR(Table1[[#This Row],[BookingDate]])</f>
        <v>2025</v>
      </c>
      <c r="Y2511" t="str">
        <f>TEXT(Table1[[#This Row],[BookingDate]],"mmm")</f>
        <v>Aug</v>
      </c>
      <c r="Z2511" t="str">
        <f>TEXT(Table1[[#This Row],[BookingDate]],"mmm-yyy")</f>
        <v>Aug-2025</v>
      </c>
      <c r="AA2511" t="str">
        <f>IF(Table1[[#This Row],[ResolutionHours]]="","Pending",IF(Table1[[#This Row],[ResolutionHours]]&lt;=4,"0-4 Hours",IF(Table1[[#This Row],[ResolutionHours]]&lt;=8,"5-8 Hours",IF(Table1[[#This Row],[ResolutionHours]]&lt;=24,"9-24 Hours",IF(Table1[[#This Row],[ResolutionHours]]&lt;=48,"25-48 Hours","48+ Hours")))))</f>
        <v>Pending</v>
      </c>
      <c r="AB2511" t="str">
        <f>IF(Table1[[#This Row],[ResolutionHours]]="","",Table1[[#This Row],[ResolutionHours]]-Table1[[#This Row],[SLATargetHours]])</f>
        <v/>
      </c>
    </row>
    <row r="2512" spans="1:28" x14ac:dyDescent="0.25">
      <c r="A2512" t="s">
        <v>3103</v>
      </c>
      <c r="B2512" t="s">
        <v>2126</v>
      </c>
      <c r="C2512" s="1">
        <v>45895.961331018523</v>
      </c>
      <c r="D2512" t="s">
        <v>36</v>
      </c>
      <c r="E2512" t="s">
        <v>2153</v>
      </c>
      <c r="F2512" t="s">
        <v>90</v>
      </c>
      <c r="G2512" t="s">
        <v>2128</v>
      </c>
      <c r="H2512" t="s">
        <v>40</v>
      </c>
      <c r="I2512" t="s">
        <v>73</v>
      </c>
      <c r="J2512" t="s">
        <v>134</v>
      </c>
      <c r="K2512">
        <v>48</v>
      </c>
      <c r="L2512">
        <v>3.96</v>
      </c>
      <c r="M2512">
        <v>12.12</v>
      </c>
      <c r="N2512" s="1">
        <v>45896.466378090277</v>
      </c>
      <c r="O2512" t="s">
        <v>43</v>
      </c>
      <c r="P2512">
        <v>12.12</v>
      </c>
      <c r="Q2512" t="s">
        <v>44</v>
      </c>
      <c r="R2512" t="s">
        <v>67</v>
      </c>
      <c r="S2512" t="s">
        <v>68</v>
      </c>
      <c r="T2512" t="s">
        <v>85</v>
      </c>
      <c r="U2512" t="s">
        <v>49</v>
      </c>
      <c r="V2512" t="s">
        <v>49</v>
      </c>
      <c r="W2512" t="s">
        <v>43</v>
      </c>
      <c r="X2512">
        <f>YEAR(Table1[[#This Row],[BookingDate]])</f>
        <v>2025</v>
      </c>
      <c r="Y2512" t="str">
        <f>TEXT(Table1[[#This Row],[BookingDate]],"mmm")</f>
        <v>Aug</v>
      </c>
      <c r="Z2512" t="str">
        <f>TEXT(Table1[[#This Row],[BookingDate]],"mmm-yyy")</f>
        <v>Aug-2025</v>
      </c>
      <c r="AA2512" t="str">
        <f>IF(Table1[[#This Row],[ResolutionHours]]="","Pending",IF(Table1[[#This Row],[ResolutionHours]]&lt;=4,"0-4 Hours",IF(Table1[[#This Row],[ResolutionHours]]&lt;=8,"5-8 Hours",IF(Table1[[#This Row],[ResolutionHours]]&lt;=24,"9-24 Hours",IF(Table1[[#This Row],[ResolutionHours]]&lt;=48,"25-48 Hours","48+ Hours")))))</f>
        <v>9-24 Hours</v>
      </c>
      <c r="AB2512">
        <f>IF(Table1[[#This Row],[ResolutionHours]]="","",Table1[[#This Row],[ResolutionHours]]-Table1[[#This Row],[SLATargetHours]])</f>
        <v>-35.880000000000003</v>
      </c>
    </row>
    <row r="2513" spans="1:28" x14ac:dyDescent="0.25">
      <c r="A2513" t="s">
        <v>416</v>
      </c>
      <c r="B2513" t="s">
        <v>35</v>
      </c>
      <c r="C2513" s="1">
        <v>45896.019386574073</v>
      </c>
      <c r="D2513" t="s">
        <v>36</v>
      </c>
      <c r="E2513" t="s">
        <v>105</v>
      </c>
      <c r="F2513" t="s">
        <v>53</v>
      </c>
      <c r="G2513" t="s">
        <v>39</v>
      </c>
      <c r="H2513" t="s">
        <v>136</v>
      </c>
      <c r="I2513" t="s">
        <v>64</v>
      </c>
      <c r="J2513" t="s">
        <v>132</v>
      </c>
      <c r="K2513">
        <v>48</v>
      </c>
      <c r="L2513">
        <v>4.01</v>
      </c>
      <c r="N2513" s="1"/>
      <c r="O2513" t="s">
        <v>57</v>
      </c>
      <c r="P2513">
        <v>3023.53</v>
      </c>
      <c r="Q2513" t="s">
        <v>44</v>
      </c>
      <c r="R2513" t="s">
        <v>114</v>
      </c>
      <c r="S2513" t="s">
        <v>60</v>
      </c>
      <c r="T2513" t="s">
        <v>69</v>
      </c>
      <c r="U2513" t="s">
        <v>49</v>
      </c>
      <c r="V2513" t="s">
        <v>49</v>
      </c>
      <c r="W2513" t="s">
        <v>57</v>
      </c>
      <c r="X2513">
        <f>YEAR(Table1[[#This Row],[BookingDate]])</f>
        <v>2025</v>
      </c>
      <c r="Y2513" t="str">
        <f>TEXT(Table1[[#This Row],[BookingDate]],"mmm")</f>
        <v>Aug</v>
      </c>
      <c r="Z2513" t="str">
        <f>TEXT(Table1[[#This Row],[BookingDate]],"mmm-yyy")</f>
        <v>Aug-2025</v>
      </c>
      <c r="AA2513" t="str">
        <f>IF(Table1[[#This Row],[ResolutionHours]]="","Pending",IF(Table1[[#This Row],[ResolutionHours]]&lt;=4,"0-4 Hours",IF(Table1[[#This Row],[ResolutionHours]]&lt;=8,"5-8 Hours",IF(Table1[[#This Row],[ResolutionHours]]&lt;=24,"9-24 Hours",IF(Table1[[#This Row],[ResolutionHours]]&lt;=48,"25-48 Hours","48+ Hours")))))</f>
        <v>Pending</v>
      </c>
      <c r="AB2513" t="str">
        <f>IF(Table1[[#This Row],[ResolutionHours]]="","",Table1[[#This Row],[ResolutionHours]]-Table1[[#This Row],[SLATargetHours]])</f>
        <v/>
      </c>
    </row>
    <row r="2514" spans="1:28" x14ac:dyDescent="0.25">
      <c r="A2514" t="s">
        <v>2366</v>
      </c>
      <c r="B2514" t="s">
        <v>2126</v>
      </c>
      <c r="C2514" s="1">
        <v>45896.331793981481</v>
      </c>
      <c r="D2514" t="s">
        <v>87</v>
      </c>
      <c r="E2514" t="s">
        <v>2153</v>
      </c>
      <c r="F2514" t="s">
        <v>90</v>
      </c>
      <c r="G2514" t="s">
        <v>2128</v>
      </c>
      <c r="H2514" t="s">
        <v>136</v>
      </c>
      <c r="I2514" t="s">
        <v>82</v>
      </c>
      <c r="J2514" t="s">
        <v>83</v>
      </c>
      <c r="K2514">
        <v>72</v>
      </c>
      <c r="L2514">
        <v>2.13</v>
      </c>
      <c r="N2514" s="1"/>
      <c r="O2514" t="s">
        <v>57</v>
      </c>
      <c r="P2514">
        <v>3016.04</v>
      </c>
      <c r="Q2514" t="s">
        <v>44</v>
      </c>
      <c r="R2514" t="s">
        <v>114</v>
      </c>
      <c r="S2514" t="s">
        <v>68</v>
      </c>
      <c r="T2514" t="s">
        <v>97</v>
      </c>
      <c r="U2514" t="s">
        <v>49</v>
      </c>
      <c r="V2514" t="s">
        <v>49</v>
      </c>
      <c r="W2514" t="s">
        <v>57</v>
      </c>
      <c r="X2514">
        <f>YEAR(Table1[[#This Row],[BookingDate]])</f>
        <v>2025</v>
      </c>
      <c r="Y2514" t="str">
        <f>TEXT(Table1[[#This Row],[BookingDate]],"mmm")</f>
        <v>Aug</v>
      </c>
      <c r="Z2514" t="str">
        <f>TEXT(Table1[[#This Row],[BookingDate]],"mmm-yyy")</f>
        <v>Aug-2025</v>
      </c>
      <c r="AA2514" t="str">
        <f>IF(Table1[[#This Row],[ResolutionHours]]="","Pending",IF(Table1[[#This Row],[ResolutionHours]]&lt;=4,"0-4 Hours",IF(Table1[[#This Row],[ResolutionHours]]&lt;=8,"5-8 Hours",IF(Table1[[#This Row],[ResolutionHours]]&lt;=24,"9-24 Hours",IF(Table1[[#This Row],[ResolutionHours]]&lt;=48,"25-48 Hours","48+ Hours")))))</f>
        <v>Pending</v>
      </c>
      <c r="AB2514" t="str">
        <f>IF(Table1[[#This Row],[ResolutionHours]]="","",Table1[[#This Row],[ResolutionHours]]-Table1[[#This Row],[SLATargetHours]])</f>
        <v/>
      </c>
    </row>
    <row r="2515" spans="1:28" x14ac:dyDescent="0.25">
      <c r="A2515" t="s">
        <v>3102</v>
      </c>
      <c r="B2515" t="s">
        <v>2126</v>
      </c>
      <c r="C2515" s="1">
        <v>45896.532268518517</v>
      </c>
      <c r="D2515" t="s">
        <v>87</v>
      </c>
      <c r="E2515" t="s">
        <v>2142</v>
      </c>
      <c r="F2515" t="s">
        <v>72</v>
      </c>
      <c r="G2515" t="s">
        <v>2128</v>
      </c>
      <c r="H2515" t="s">
        <v>40</v>
      </c>
      <c r="I2515" t="s">
        <v>41</v>
      </c>
      <c r="J2515" t="s">
        <v>78</v>
      </c>
      <c r="K2515">
        <v>72</v>
      </c>
      <c r="L2515">
        <v>6.43</v>
      </c>
      <c r="M2515">
        <v>18.45</v>
      </c>
      <c r="N2515" s="1">
        <v>45897.300934479157</v>
      </c>
      <c r="O2515" t="s">
        <v>43</v>
      </c>
      <c r="P2515">
        <v>18.45</v>
      </c>
      <c r="Q2515" t="s">
        <v>44</v>
      </c>
      <c r="R2515" t="s">
        <v>92</v>
      </c>
      <c r="S2515" t="s">
        <v>68</v>
      </c>
      <c r="T2515" t="s">
        <v>115</v>
      </c>
      <c r="U2515" t="s">
        <v>49</v>
      </c>
      <c r="V2515" t="s">
        <v>49</v>
      </c>
      <c r="W2515" t="s">
        <v>43</v>
      </c>
      <c r="X2515">
        <f>YEAR(Table1[[#This Row],[BookingDate]])</f>
        <v>2025</v>
      </c>
      <c r="Y2515" t="str">
        <f>TEXT(Table1[[#This Row],[BookingDate]],"mmm")</f>
        <v>Aug</v>
      </c>
      <c r="Z2515" t="str">
        <f>TEXT(Table1[[#This Row],[BookingDate]],"mmm-yyy")</f>
        <v>Aug-2025</v>
      </c>
      <c r="AA2515" t="str">
        <f>IF(Table1[[#This Row],[ResolutionHours]]="","Pending",IF(Table1[[#This Row],[ResolutionHours]]&lt;=4,"0-4 Hours",IF(Table1[[#This Row],[ResolutionHours]]&lt;=8,"5-8 Hours",IF(Table1[[#This Row],[ResolutionHours]]&lt;=24,"9-24 Hours",IF(Table1[[#This Row],[ResolutionHours]]&lt;=48,"25-48 Hours","48+ Hours")))))</f>
        <v>9-24 Hours</v>
      </c>
      <c r="AB2515">
        <f>IF(Table1[[#This Row],[ResolutionHours]]="","",Table1[[#This Row],[ResolutionHours]]-Table1[[#This Row],[SLATargetHours]])</f>
        <v>-53.55</v>
      </c>
    </row>
    <row r="2516" spans="1:28" x14ac:dyDescent="0.25">
      <c r="A2516" t="s">
        <v>1838</v>
      </c>
      <c r="B2516" t="s">
        <v>1116</v>
      </c>
      <c r="C2516" s="1">
        <v>45896.657013888893</v>
      </c>
      <c r="D2516" t="s">
        <v>87</v>
      </c>
      <c r="E2516" t="s">
        <v>1129</v>
      </c>
      <c r="F2516" t="s">
        <v>90</v>
      </c>
      <c r="G2516" t="s">
        <v>1118</v>
      </c>
      <c r="H2516" t="s">
        <v>136</v>
      </c>
      <c r="I2516" t="s">
        <v>55</v>
      </c>
      <c r="J2516" t="s">
        <v>113</v>
      </c>
      <c r="K2516">
        <v>72</v>
      </c>
      <c r="L2516">
        <v>1.85</v>
      </c>
      <c r="N2516" s="1"/>
      <c r="O2516" t="s">
        <v>57</v>
      </c>
      <c r="P2516">
        <v>3008.23</v>
      </c>
      <c r="Q2516" t="s">
        <v>44</v>
      </c>
      <c r="R2516" t="s">
        <v>92</v>
      </c>
      <c r="S2516" t="s">
        <v>96</v>
      </c>
      <c r="T2516" t="s">
        <v>69</v>
      </c>
      <c r="U2516" t="s">
        <v>49</v>
      </c>
      <c r="V2516" t="s">
        <v>48</v>
      </c>
      <c r="W2516" t="s">
        <v>57</v>
      </c>
      <c r="X2516">
        <f>YEAR(Table1[[#This Row],[BookingDate]])</f>
        <v>2025</v>
      </c>
      <c r="Y2516" t="str">
        <f>TEXT(Table1[[#This Row],[BookingDate]],"mmm")</f>
        <v>Aug</v>
      </c>
      <c r="Z2516" t="str">
        <f>TEXT(Table1[[#This Row],[BookingDate]],"mmm-yyy")</f>
        <v>Aug-2025</v>
      </c>
      <c r="AA2516" t="str">
        <f>IF(Table1[[#This Row],[ResolutionHours]]="","Pending",IF(Table1[[#This Row],[ResolutionHours]]&lt;=4,"0-4 Hours",IF(Table1[[#This Row],[ResolutionHours]]&lt;=8,"5-8 Hours",IF(Table1[[#This Row],[ResolutionHours]]&lt;=24,"9-24 Hours",IF(Table1[[#This Row],[ResolutionHours]]&lt;=48,"25-48 Hours","48+ Hours")))))</f>
        <v>Pending</v>
      </c>
      <c r="AB2516" t="str">
        <f>IF(Table1[[#This Row],[ResolutionHours]]="","",Table1[[#This Row],[ResolutionHours]]-Table1[[#This Row],[SLATargetHours]])</f>
        <v/>
      </c>
    </row>
    <row r="2517" spans="1:28" x14ac:dyDescent="0.25">
      <c r="A2517" t="s">
        <v>1933</v>
      </c>
      <c r="B2517" t="s">
        <v>1116</v>
      </c>
      <c r="C2517" s="1">
        <v>45896.876238425917</v>
      </c>
      <c r="D2517" t="s">
        <v>104</v>
      </c>
      <c r="E2517" t="s">
        <v>1120</v>
      </c>
      <c r="F2517" t="s">
        <v>130</v>
      </c>
      <c r="G2517" t="s">
        <v>1118</v>
      </c>
      <c r="H2517" t="s">
        <v>54</v>
      </c>
      <c r="I2517" t="s">
        <v>55</v>
      </c>
      <c r="J2517" t="s">
        <v>165</v>
      </c>
      <c r="K2517">
        <v>8</v>
      </c>
      <c r="L2517">
        <v>0.14000000000000001</v>
      </c>
      <c r="N2517" s="1"/>
      <c r="O2517" t="s">
        <v>57</v>
      </c>
      <c r="P2517">
        <v>3002.97</v>
      </c>
      <c r="Q2517" t="s">
        <v>58</v>
      </c>
      <c r="R2517" t="s">
        <v>92</v>
      </c>
      <c r="S2517" t="s">
        <v>68</v>
      </c>
      <c r="T2517" t="s">
        <v>69</v>
      </c>
      <c r="U2517" t="s">
        <v>49</v>
      </c>
      <c r="V2517" t="s">
        <v>49</v>
      </c>
      <c r="W2517" t="s">
        <v>57</v>
      </c>
      <c r="X2517">
        <f>YEAR(Table1[[#This Row],[BookingDate]])</f>
        <v>2025</v>
      </c>
      <c r="Y2517" t="str">
        <f>TEXT(Table1[[#This Row],[BookingDate]],"mmm")</f>
        <v>Aug</v>
      </c>
      <c r="Z2517" t="str">
        <f>TEXT(Table1[[#This Row],[BookingDate]],"mmm-yyy")</f>
        <v>Aug-2025</v>
      </c>
      <c r="AA2517" t="str">
        <f>IF(Table1[[#This Row],[ResolutionHours]]="","Pending",IF(Table1[[#This Row],[ResolutionHours]]&lt;=4,"0-4 Hours",IF(Table1[[#This Row],[ResolutionHours]]&lt;=8,"5-8 Hours",IF(Table1[[#This Row],[ResolutionHours]]&lt;=24,"9-24 Hours",IF(Table1[[#This Row],[ResolutionHours]]&lt;=48,"25-48 Hours","48+ Hours")))))</f>
        <v>Pending</v>
      </c>
      <c r="AB2517" t="str">
        <f>IF(Table1[[#This Row],[ResolutionHours]]="","",Table1[[#This Row],[ResolutionHours]]-Table1[[#This Row],[SLATargetHours]])</f>
        <v/>
      </c>
    </row>
    <row r="2518" spans="1:28" x14ac:dyDescent="0.25">
      <c r="A2518" t="s">
        <v>148</v>
      </c>
      <c r="B2518" t="s">
        <v>35</v>
      </c>
      <c r="C2518" s="1">
        <v>45896.998368055552</v>
      </c>
      <c r="D2518" t="s">
        <v>36</v>
      </c>
      <c r="E2518" t="s">
        <v>123</v>
      </c>
      <c r="F2518" t="s">
        <v>130</v>
      </c>
      <c r="G2518" t="s">
        <v>39</v>
      </c>
      <c r="H2518" t="s">
        <v>40</v>
      </c>
      <c r="I2518" t="s">
        <v>73</v>
      </c>
      <c r="J2518" t="s">
        <v>106</v>
      </c>
      <c r="K2518">
        <v>48</v>
      </c>
      <c r="L2518">
        <v>9.35</v>
      </c>
      <c r="M2518">
        <v>21.27</v>
      </c>
      <c r="N2518" s="1">
        <v>45897.884596180556</v>
      </c>
      <c r="O2518" t="s">
        <v>43</v>
      </c>
      <c r="P2518">
        <v>21.27</v>
      </c>
      <c r="Q2518" t="s">
        <v>44</v>
      </c>
      <c r="R2518" t="s">
        <v>114</v>
      </c>
      <c r="S2518" t="s">
        <v>60</v>
      </c>
      <c r="T2518" t="s">
        <v>93</v>
      </c>
      <c r="U2518" t="s">
        <v>49</v>
      </c>
      <c r="V2518" t="s">
        <v>49</v>
      </c>
      <c r="W2518" t="s">
        <v>43</v>
      </c>
      <c r="X2518">
        <f>YEAR(Table1[[#This Row],[BookingDate]])</f>
        <v>2025</v>
      </c>
      <c r="Y2518" t="str">
        <f>TEXT(Table1[[#This Row],[BookingDate]],"mmm")</f>
        <v>Aug</v>
      </c>
      <c r="Z2518" t="str">
        <f>TEXT(Table1[[#This Row],[BookingDate]],"mmm-yyy")</f>
        <v>Aug-2025</v>
      </c>
      <c r="AA2518" t="str">
        <f>IF(Table1[[#This Row],[ResolutionHours]]="","Pending",IF(Table1[[#This Row],[ResolutionHours]]&lt;=4,"0-4 Hours",IF(Table1[[#This Row],[ResolutionHours]]&lt;=8,"5-8 Hours",IF(Table1[[#This Row],[ResolutionHours]]&lt;=24,"9-24 Hours",IF(Table1[[#This Row],[ResolutionHours]]&lt;=48,"25-48 Hours","48+ Hours")))))</f>
        <v>9-24 Hours</v>
      </c>
      <c r="AB2518">
        <f>IF(Table1[[#This Row],[ResolutionHours]]="","",Table1[[#This Row],[ResolutionHours]]-Table1[[#This Row],[SLATargetHours]])</f>
        <v>-26.73</v>
      </c>
    </row>
    <row r="2519" spans="1:28" x14ac:dyDescent="0.25">
      <c r="A2519" t="s">
        <v>3094</v>
      </c>
      <c r="B2519" t="s">
        <v>2126</v>
      </c>
      <c r="C2519" s="1">
        <v>45897.035694444443</v>
      </c>
      <c r="D2519" t="s">
        <v>36</v>
      </c>
      <c r="E2519" t="s">
        <v>2153</v>
      </c>
      <c r="F2519" t="s">
        <v>90</v>
      </c>
      <c r="G2519" t="s">
        <v>2128</v>
      </c>
      <c r="H2519" t="s">
        <v>54</v>
      </c>
      <c r="I2519" t="s">
        <v>46</v>
      </c>
      <c r="J2519" t="s">
        <v>160</v>
      </c>
      <c r="K2519">
        <v>48</v>
      </c>
      <c r="L2519">
        <v>0.91</v>
      </c>
      <c r="N2519" s="1"/>
      <c r="O2519" t="s">
        <v>57</v>
      </c>
      <c r="P2519">
        <v>2999.14</v>
      </c>
      <c r="Q2519" t="s">
        <v>66</v>
      </c>
      <c r="R2519" t="s">
        <v>45</v>
      </c>
      <c r="S2519" t="s">
        <v>60</v>
      </c>
      <c r="T2519" t="s">
        <v>93</v>
      </c>
      <c r="U2519" t="s">
        <v>49</v>
      </c>
      <c r="V2519" t="s">
        <v>49</v>
      </c>
      <c r="W2519" t="s">
        <v>57</v>
      </c>
      <c r="X2519">
        <f>YEAR(Table1[[#This Row],[BookingDate]])</f>
        <v>2025</v>
      </c>
      <c r="Y2519" t="str">
        <f>TEXT(Table1[[#This Row],[BookingDate]],"mmm")</f>
        <v>Aug</v>
      </c>
      <c r="Z2519" t="str">
        <f>TEXT(Table1[[#This Row],[BookingDate]],"mmm-yyy")</f>
        <v>Aug-2025</v>
      </c>
      <c r="AA2519" t="str">
        <f>IF(Table1[[#This Row],[ResolutionHours]]="","Pending",IF(Table1[[#This Row],[ResolutionHours]]&lt;=4,"0-4 Hours",IF(Table1[[#This Row],[ResolutionHours]]&lt;=8,"5-8 Hours",IF(Table1[[#This Row],[ResolutionHours]]&lt;=24,"9-24 Hours",IF(Table1[[#This Row],[ResolutionHours]]&lt;=48,"25-48 Hours","48+ Hours")))))</f>
        <v>Pending</v>
      </c>
      <c r="AB2519" t="str">
        <f>IF(Table1[[#This Row],[ResolutionHours]]="","",Table1[[#This Row],[ResolutionHours]]-Table1[[#This Row],[SLATargetHours]])</f>
        <v/>
      </c>
    </row>
    <row r="2520" spans="1:28" x14ac:dyDescent="0.25">
      <c r="A2520" t="s">
        <v>2386</v>
      </c>
      <c r="B2520" t="s">
        <v>2126</v>
      </c>
      <c r="C2520" s="1">
        <v>45897.254212962973</v>
      </c>
      <c r="D2520" t="s">
        <v>104</v>
      </c>
      <c r="E2520" t="s">
        <v>2127</v>
      </c>
      <c r="F2520" t="s">
        <v>130</v>
      </c>
      <c r="G2520" t="s">
        <v>2128</v>
      </c>
      <c r="H2520" t="s">
        <v>54</v>
      </c>
      <c r="I2520" t="s">
        <v>46</v>
      </c>
      <c r="J2520" t="s">
        <v>99</v>
      </c>
      <c r="K2520">
        <v>8</v>
      </c>
      <c r="L2520">
        <v>0.34</v>
      </c>
      <c r="N2520" s="1"/>
      <c r="O2520" t="s">
        <v>57</v>
      </c>
      <c r="P2520">
        <v>2993.9</v>
      </c>
      <c r="Q2520" t="s">
        <v>58</v>
      </c>
      <c r="R2520" t="s">
        <v>45</v>
      </c>
      <c r="S2520" t="s">
        <v>96</v>
      </c>
      <c r="T2520" t="s">
        <v>61</v>
      </c>
      <c r="U2520" t="s">
        <v>49</v>
      </c>
      <c r="V2520" t="s">
        <v>49</v>
      </c>
      <c r="W2520" t="s">
        <v>57</v>
      </c>
      <c r="X2520">
        <f>YEAR(Table1[[#This Row],[BookingDate]])</f>
        <v>2025</v>
      </c>
      <c r="Y2520" t="str">
        <f>TEXT(Table1[[#This Row],[BookingDate]],"mmm")</f>
        <v>Aug</v>
      </c>
      <c r="Z2520" t="str">
        <f>TEXT(Table1[[#This Row],[BookingDate]],"mmm-yyy")</f>
        <v>Aug-2025</v>
      </c>
      <c r="AA2520" t="str">
        <f>IF(Table1[[#This Row],[ResolutionHours]]="","Pending",IF(Table1[[#This Row],[ResolutionHours]]&lt;=4,"0-4 Hours",IF(Table1[[#This Row],[ResolutionHours]]&lt;=8,"5-8 Hours",IF(Table1[[#This Row],[ResolutionHours]]&lt;=24,"9-24 Hours",IF(Table1[[#This Row],[ResolutionHours]]&lt;=48,"25-48 Hours","48+ Hours")))))</f>
        <v>Pending</v>
      </c>
      <c r="AB2520" t="str">
        <f>IF(Table1[[#This Row],[ResolutionHours]]="","",Table1[[#This Row],[ResolutionHours]]-Table1[[#This Row],[SLATargetHours]])</f>
        <v/>
      </c>
    </row>
    <row r="2521" spans="1:28" x14ac:dyDescent="0.25">
      <c r="A2521" t="s">
        <v>667</v>
      </c>
      <c r="B2521" t="s">
        <v>35</v>
      </c>
      <c r="C2521" s="1">
        <v>45897.427245370367</v>
      </c>
      <c r="D2521" t="s">
        <v>36</v>
      </c>
      <c r="E2521" t="s">
        <v>123</v>
      </c>
      <c r="F2521" t="s">
        <v>53</v>
      </c>
      <c r="G2521" t="s">
        <v>39</v>
      </c>
      <c r="H2521" t="s">
        <v>40</v>
      </c>
      <c r="I2521" t="s">
        <v>41</v>
      </c>
      <c r="J2521" t="s">
        <v>165</v>
      </c>
      <c r="K2521">
        <v>48</v>
      </c>
      <c r="L2521">
        <v>5.63</v>
      </c>
      <c r="M2521">
        <v>12.76</v>
      </c>
      <c r="N2521" s="1">
        <v>45897.959080347217</v>
      </c>
      <c r="O2521" t="s">
        <v>43</v>
      </c>
      <c r="P2521">
        <v>12.76</v>
      </c>
      <c r="Q2521" t="s">
        <v>66</v>
      </c>
      <c r="R2521" t="s">
        <v>45</v>
      </c>
      <c r="S2521" t="s">
        <v>68</v>
      </c>
      <c r="T2521" t="s">
        <v>97</v>
      </c>
      <c r="U2521" t="s">
        <v>49</v>
      </c>
      <c r="V2521" t="s">
        <v>48</v>
      </c>
      <c r="W2521" t="s">
        <v>43</v>
      </c>
      <c r="X2521">
        <f>YEAR(Table1[[#This Row],[BookingDate]])</f>
        <v>2025</v>
      </c>
      <c r="Y2521" t="str">
        <f>TEXT(Table1[[#This Row],[BookingDate]],"mmm")</f>
        <v>Aug</v>
      </c>
      <c r="Z2521" t="str">
        <f>TEXT(Table1[[#This Row],[BookingDate]],"mmm-yyy")</f>
        <v>Aug-2025</v>
      </c>
      <c r="AA2521" t="str">
        <f>IF(Table1[[#This Row],[ResolutionHours]]="","Pending",IF(Table1[[#This Row],[ResolutionHours]]&lt;=4,"0-4 Hours",IF(Table1[[#This Row],[ResolutionHours]]&lt;=8,"5-8 Hours",IF(Table1[[#This Row],[ResolutionHours]]&lt;=24,"9-24 Hours",IF(Table1[[#This Row],[ResolutionHours]]&lt;=48,"25-48 Hours","48+ Hours")))))</f>
        <v>9-24 Hours</v>
      </c>
      <c r="AB2521">
        <f>IF(Table1[[#This Row],[ResolutionHours]]="","",Table1[[#This Row],[ResolutionHours]]-Table1[[#This Row],[SLATargetHours]])</f>
        <v>-35.24</v>
      </c>
    </row>
    <row r="2522" spans="1:28" x14ac:dyDescent="0.25">
      <c r="A2522" t="s">
        <v>3013</v>
      </c>
      <c r="B2522" t="s">
        <v>2126</v>
      </c>
      <c r="C2522" s="1">
        <v>45897.521041666667</v>
      </c>
      <c r="D2522" t="s">
        <v>36</v>
      </c>
      <c r="E2522" t="s">
        <v>2130</v>
      </c>
      <c r="F2522" t="s">
        <v>72</v>
      </c>
      <c r="G2522" t="s">
        <v>2128</v>
      </c>
      <c r="H2522" t="s">
        <v>136</v>
      </c>
      <c r="I2522" t="s">
        <v>46</v>
      </c>
      <c r="J2522" t="s">
        <v>56</v>
      </c>
      <c r="K2522">
        <v>48</v>
      </c>
      <c r="L2522">
        <v>0.56000000000000005</v>
      </c>
      <c r="N2522" s="1"/>
      <c r="O2522" t="s">
        <v>57</v>
      </c>
      <c r="P2522">
        <v>2987.49</v>
      </c>
      <c r="Q2522" t="s">
        <v>44</v>
      </c>
      <c r="R2522" t="s">
        <v>45</v>
      </c>
      <c r="S2522" t="s">
        <v>79</v>
      </c>
      <c r="T2522" t="s">
        <v>100</v>
      </c>
      <c r="U2522" t="s">
        <v>49</v>
      </c>
      <c r="V2522" t="s">
        <v>49</v>
      </c>
      <c r="W2522" t="s">
        <v>57</v>
      </c>
      <c r="X2522">
        <f>YEAR(Table1[[#This Row],[BookingDate]])</f>
        <v>2025</v>
      </c>
      <c r="Y2522" t="str">
        <f>TEXT(Table1[[#This Row],[BookingDate]],"mmm")</f>
        <v>Aug</v>
      </c>
      <c r="Z2522" t="str">
        <f>TEXT(Table1[[#This Row],[BookingDate]],"mmm-yyy")</f>
        <v>Aug-2025</v>
      </c>
      <c r="AA2522" t="str">
        <f>IF(Table1[[#This Row],[ResolutionHours]]="","Pending",IF(Table1[[#This Row],[ResolutionHours]]&lt;=4,"0-4 Hours",IF(Table1[[#This Row],[ResolutionHours]]&lt;=8,"5-8 Hours",IF(Table1[[#This Row],[ResolutionHours]]&lt;=24,"9-24 Hours",IF(Table1[[#This Row],[ResolutionHours]]&lt;=48,"25-48 Hours","48+ Hours")))))</f>
        <v>Pending</v>
      </c>
      <c r="AB2522" t="str">
        <f>IF(Table1[[#This Row],[ResolutionHours]]="","",Table1[[#This Row],[ResolutionHours]]-Table1[[#This Row],[SLATargetHours]])</f>
        <v/>
      </c>
    </row>
    <row r="2523" spans="1:28" x14ac:dyDescent="0.25">
      <c r="A2523" t="s">
        <v>1311</v>
      </c>
      <c r="B2523" t="s">
        <v>1116</v>
      </c>
      <c r="C2523" s="1">
        <v>45897.608043981483</v>
      </c>
      <c r="D2523" t="s">
        <v>51</v>
      </c>
      <c r="E2523" t="s">
        <v>1129</v>
      </c>
      <c r="F2523" t="s">
        <v>126</v>
      </c>
      <c r="G2523" t="s">
        <v>1118</v>
      </c>
      <c r="H2523" t="s">
        <v>40</v>
      </c>
      <c r="I2523" t="s">
        <v>46</v>
      </c>
      <c r="J2523" t="s">
        <v>74</v>
      </c>
      <c r="K2523">
        <v>24</v>
      </c>
      <c r="L2523">
        <v>0.45</v>
      </c>
      <c r="M2523">
        <v>38.630000000000003</v>
      </c>
      <c r="N2523" s="1">
        <v>45899.217690844911</v>
      </c>
      <c r="O2523" t="s">
        <v>128</v>
      </c>
      <c r="P2523">
        <v>38.630000000000003</v>
      </c>
      <c r="Q2523" t="s">
        <v>58</v>
      </c>
      <c r="R2523" t="s">
        <v>67</v>
      </c>
      <c r="S2523" t="s">
        <v>60</v>
      </c>
      <c r="T2523" t="s">
        <v>115</v>
      </c>
      <c r="U2523" t="s">
        <v>49</v>
      </c>
      <c r="V2523" t="s">
        <v>49</v>
      </c>
      <c r="W2523" t="s">
        <v>128</v>
      </c>
      <c r="X2523">
        <f>YEAR(Table1[[#This Row],[BookingDate]])</f>
        <v>2025</v>
      </c>
      <c r="Y2523" t="str">
        <f>TEXT(Table1[[#This Row],[BookingDate]],"mmm")</f>
        <v>Aug</v>
      </c>
      <c r="Z2523" t="str">
        <f>TEXT(Table1[[#This Row],[BookingDate]],"mmm-yyy")</f>
        <v>Aug-2025</v>
      </c>
      <c r="AA2523" t="str">
        <f>IF(Table1[[#This Row],[ResolutionHours]]="","Pending",IF(Table1[[#This Row],[ResolutionHours]]&lt;=4,"0-4 Hours",IF(Table1[[#This Row],[ResolutionHours]]&lt;=8,"5-8 Hours",IF(Table1[[#This Row],[ResolutionHours]]&lt;=24,"9-24 Hours",IF(Table1[[#This Row],[ResolutionHours]]&lt;=48,"25-48 Hours","48+ Hours")))))</f>
        <v>25-48 Hours</v>
      </c>
      <c r="AB2523">
        <f>IF(Table1[[#This Row],[ResolutionHours]]="","",Table1[[#This Row],[ResolutionHours]]-Table1[[#This Row],[SLATargetHours]])</f>
        <v>14.630000000000003</v>
      </c>
    </row>
    <row r="2524" spans="1:28" x14ac:dyDescent="0.25">
      <c r="A2524" t="s">
        <v>1466</v>
      </c>
      <c r="B2524" t="s">
        <v>1116</v>
      </c>
      <c r="C2524" s="1">
        <v>45897.664652777778</v>
      </c>
      <c r="D2524" t="s">
        <v>36</v>
      </c>
      <c r="E2524" t="s">
        <v>1134</v>
      </c>
      <c r="F2524" t="s">
        <v>95</v>
      </c>
      <c r="G2524" t="s">
        <v>1118</v>
      </c>
      <c r="H2524" t="s">
        <v>136</v>
      </c>
      <c r="I2524" t="s">
        <v>41</v>
      </c>
      <c r="J2524" t="s">
        <v>110</v>
      </c>
      <c r="K2524">
        <v>48</v>
      </c>
      <c r="L2524">
        <v>8.5399999999999991</v>
      </c>
      <c r="N2524" s="1"/>
      <c r="O2524" t="s">
        <v>57</v>
      </c>
      <c r="P2524">
        <v>2984.05</v>
      </c>
      <c r="Q2524" t="s">
        <v>44</v>
      </c>
      <c r="R2524" t="s">
        <v>92</v>
      </c>
      <c r="S2524" t="s">
        <v>68</v>
      </c>
      <c r="T2524" t="s">
        <v>85</v>
      </c>
      <c r="U2524" t="s">
        <v>49</v>
      </c>
      <c r="V2524" t="s">
        <v>49</v>
      </c>
      <c r="W2524" t="s">
        <v>57</v>
      </c>
      <c r="X2524">
        <f>YEAR(Table1[[#This Row],[BookingDate]])</f>
        <v>2025</v>
      </c>
      <c r="Y2524" t="str">
        <f>TEXT(Table1[[#This Row],[BookingDate]],"mmm")</f>
        <v>Aug</v>
      </c>
      <c r="Z2524" t="str">
        <f>TEXT(Table1[[#This Row],[BookingDate]],"mmm-yyy")</f>
        <v>Aug-2025</v>
      </c>
      <c r="AA2524" t="str">
        <f>IF(Table1[[#This Row],[ResolutionHours]]="","Pending",IF(Table1[[#This Row],[ResolutionHours]]&lt;=4,"0-4 Hours",IF(Table1[[#This Row],[ResolutionHours]]&lt;=8,"5-8 Hours",IF(Table1[[#This Row],[ResolutionHours]]&lt;=24,"9-24 Hours",IF(Table1[[#This Row],[ResolutionHours]]&lt;=48,"25-48 Hours","48+ Hours")))))</f>
        <v>Pending</v>
      </c>
      <c r="AB2524" t="str">
        <f>IF(Table1[[#This Row],[ResolutionHours]]="","",Table1[[#This Row],[ResolutionHours]]-Table1[[#This Row],[SLATargetHours]])</f>
        <v/>
      </c>
    </row>
    <row r="2525" spans="1:28" x14ac:dyDescent="0.25">
      <c r="A2525" t="s">
        <v>2000</v>
      </c>
      <c r="B2525" t="s">
        <v>1116</v>
      </c>
      <c r="C2525" s="1">
        <v>45897.910532407397</v>
      </c>
      <c r="D2525" t="s">
        <v>51</v>
      </c>
      <c r="E2525" t="s">
        <v>1124</v>
      </c>
      <c r="F2525" t="s">
        <v>126</v>
      </c>
      <c r="G2525" t="s">
        <v>1118</v>
      </c>
      <c r="H2525" t="s">
        <v>63</v>
      </c>
      <c r="I2525" t="s">
        <v>82</v>
      </c>
      <c r="J2525" t="s">
        <v>110</v>
      </c>
      <c r="K2525">
        <v>24</v>
      </c>
      <c r="L2525">
        <v>3.45</v>
      </c>
      <c r="N2525" s="1"/>
      <c r="O2525" t="s">
        <v>57</v>
      </c>
      <c r="P2525">
        <v>2978.15</v>
      </c>
      <c r="Q2525" t="s">
        <v>66</v>
      </c>
      <c r="R2525" t="s">
        <v>92</v>
      </c>
      <c r="S2525" t="s">
        <v>96</v>
      </c>
      <c r="T2525" t="s">
        <v>121</v>
      </c>
      <c r="U2525" t="s">
        <v>49</v>
      </c>
      <c r="V2525" t="s">
        <v>49</v>
      </c>
      <c r="W2525" t="s">
        <v>57</v>
      </c>
      <c r="X2525">
        <f>YEAR(Table1[[#This Row],[BookingDate]])</f>
        <v>2025</v>
      </c>
      <c r="Y2525" t="str">
        <f>TEXT(Table1[[#This Row],[BookingDate]],"mmm")</f>
        <v>Aug</v>
      </c>
      <c r="Z2525" t="str">
        <f>TEXT(Table1[[#This Row],[BookingDate]],"mmm-yyy")</f>
        <v>Aug-2025</v>
      </c>
      <c r="AA2525" t="str">
        <f>IF(Table1[[#This Row],[ResolutionHours]]="","Pending",IF(Table1[[#This Row],[ResolutionHours]]&lt;=4,"0-4 Hours",IF(Table1[[#This Row],[ResolutionHours]]&lt;=8,"5-8 Hours",IF(Table1[[#This Row],[ResolutionHours]]&lt;=24,"9-24 Hours",IF(Table1[[#This Row],[ResolutionHours]]&lt;=48,"25-48 Hours","48+ Hours")))))</f>
        <v>Pending</v>
      </c>
      <c r="AB2525" t="str">
        <f>IF(Table1[[#This Row],[ResolutionHours]]="","",Table1[[#This Row],[ResolutionHours]]-Table1[[#This Row],[SLATargetHours]])</f>
        <v/>
      </c>
    </row>
    <row r="2526" spans="1:28" x14ac:dyDescent="0.25">
      <c r="A2526" t="s">
        <v>1942</v>
      </c>
      <c r="B2526" t="s">
        <v>1116</v>
      </c>
      <c r="C2526" s="1">
        <v>45898.01021990741</v>
      </c>
      <c r="D2526" t="s">
        <v>36</v>
      </c>
      <c r="E2526" t="s">
        <v>1134</v>
      </c>
      <c r="F2526" t="s">
        <v>130</v>
      </c>
      <c r="G2526" t="s">
        <v>1118</v>
      </c>
      <c r="H2526" t="s">
        <v>136</v>
      </c>
      <c r="I2526" t="s">
        <v>82</v>
      </c>
      <c r="J2526" t="s">
        <v>152</v>
      </c>
      <c r="K2526">
        <v>48</v>
      </c>
      <c r="L2526">
        <v>2.2599999999999998</v>
      </c>
      <c r="N2526" s="1"/>
      <c r="O2526" t="s">
        <v>57</v>
      </c>
      <c r="P2526">
        <v>2975.75</v>
      </c>
      <c r="Q2526" t="s">
        <v>58</v>
      </c>
      <c r="R2526" t="s">
        <v>114</v>
      </c>
      <c r="S2526" t="s">
        <v>79</v>
      </c>
      <c r="T2526" t="s">
        <v>97</v>
      </c>
      <c r="U2526" t="s">
        <v>49</v>
      </c>
      <c r="V2526" t="s">
        <v>49</v>
      </c>
      <c r="W2526" t="s">
        <v>57</v>
      </c>
      <c r="X2526">
        <f>YEAR(Table1[[#This Row],[BookingDate]])</f>
        <v>2025</v>
      </c>
      <c r="Y2526" t="str">
        <f>TEXT(Table1[[#This Row],[BookingDate]],"mmm")</f>
        <v>Aug</v>
      </c>
      <c r="Z2526" t="str">
        <f>TEXT(Table1[[#This Row],[BookingDate]],"mmm-yyy")</f>
        <v>Aug-2025</v>
      </c>
      <c r="AA2526" t="str">
        <f>IF(Table1[[#This Row],[ResolutionHours]]="","Pending",IF(Table1[[#This Row],[ResolutionHours]]&lt;=4,"0-4 Hours",IF(Table1[[#This Row],[ResolutionHours]]&lt;=8,"5-8 Hours",IF(Table1[[#This Row],[ResolutionHours]]&lt;=24,"9-24 Hours",IF(Table1[[#This Row],[ResolutionHours]]&lt;=48,"25-48 Hours","48+ Hours")))))</f>
        <v>Pending</v>
      </c>
      <c r="AB2526" t="str">
        <f>IF(Table1[[#This Row],[ResolutionHours]]="","",Table1[[#This Row],[ResolutionHours]]-Table1[[#This Row],[SLATargetHours]])</f>
        <v/>
      </c>
    </row>
    <row r="2527" spans="1:28" x14ac:dyDescent="0.25">
      <c r="A2527" t="s">
        <v>596</v>
      </c>
      <c r="B2527" t="s">
        <v>35</v>
      </c>
      <c r="C2527" s="1">
        <v>45898.312303240738</v>
      </c>
      <c r="D2527" t="s">
        <v>51</v>
      </c>
      <c r="E2527" t="s">
        <v>123</v>
      </c>
      <c r="F2527" t="s">
        <v>130</v>
      </c>
      <c r="G2527" t="s">
        <v>39</v>
      </c>
      <c r="H2527" t="s">
        <v>40</v>
      </c>
      <c r="I2527" t="s">
        <v>46</v>
      </c>
      <c r="J2527" t="s">
        <v>74</v>
      </c>
      <c r="K2527">
        <v>24</v>
      </c>
      <c r="L2527">
        <v>1.58</v>
      </c>
      <c r="M2527">
        <v>3.38</v>
      </c>
      <c r="N2527" s="1">
        <v>45898.452974826389</v>
      </c>
      <c r="O2527" t="s">
        <v>43</v>
      </c>
      <c r="P2527">
        <v>3.38</v>
      </c>
      <c r="Q2527" t="s">
        <v>44</v>
      </c>
      <c r="R2527" t="s">
        <v>92</v>
      </c>
      <c r="S2527" t="s">
        <v>96</v>
      </c>
      <c r="T2527" t="s">
        <v>121</v>
      </c>
      <c r="U2527" t="s">
        <v>49</v>
      </c>
      <c r="V2527" t="s">
        <v>49</v>
      </c>
      <c r="W2527" t="s">
        <v>43</v>
      </c>
      <c r="X2527">
        <f>YEAR(Table1[[#This Row],[BookingDate]])</f>
        <v>2025</v>
      </c>
      <c r="Y2527" t="str">
        <f>TEXT(Table1[[#This Row],[BookingDate]],"mmm")</f>
        <v>Aug</v>
      </c>
      <c r="Z2527" t="str">
        <f>TEXT(Table1[[#This Row],[BookingDate]],"mmm-yyy")</f>
        <v>Aug-2025</v>
      </c>
      <c r="AA2527" t="str">
        <f>IF(Table1[[#This Row],[ResolutionHours]]="","Pending",IF(Table1[[#This Row],[ResolutionHours]]&lt;=4,"0-4 Hours",IF(Table1[[#This Row],[ResolutionHours]]&lt;=8,"5-8 Hours",IF(Table1[[#This Row],[ResolutionHours]]&lt;=24,"9-24 Hours",IF(Table1[[#This Row],[ResolutionHours]]&lt;=48,"25-48 Hours","48+ Hours")))))</f>
        <v>0-4 Hours</v>
      </c>
      <c r="AB2527">
        <f>IF(Table1[[#This Row],[ResolutionHours]]="","",Table1[[#This Row],[ResolutionHours]]-Table1[[#This Row],[SLATargetHours]])</f>
        <v>-20.62</v>
      </c>
    </row>
    <row r="2528" spans="1:28" x14ac:dyDescent="0.25">
      <c r="A2528" t="s">
        <v>448</v>
      </c>
      <c r="B2528" t="s">
        <v>35</v>
      </c>
      <c r="C2528" s="1">
        <v>45898.576284722221</v>
      </c>
      <c r="D2528" t="s">
        <v>87</v>
      </c>
      <c r="E2528" t="s">
        <v>52</v>
      </c>
      <c r="F2528" t="s">
        <v>90</v>
      </c>
      <c r="G2528" t="s">
        <v>39</v>
      </c>
      <c r="H2528" t="s">
        <v>63</v>
      </c>
      <c r="I2528" t="s">
        <v>41</v>
      </c>
      <c r="J2528" t="s">
        <v>113</v>
      </c>
      <c r="K2528">
        <v>72</v>
      </c>
      <c r="L2528">
        <v>9.06</v>
      </c>
      <c r="N2528" s="1"/>
      <c r="O2528" t="s">
        <v>57</v>
      </c>
      <c r="P2528">
        <v>2962.17</v>
      </c>
      <c r="Q2528" t="s">
        <v>58</v>
      </c>
      <c r="R2528" t="s">
        <v>92</v>
      </c>
      <c r="S2528" t="s">
        <v>96</v>
      </c>
      <c r="T2528" t="s">
        <v>61</v>
      </c>
      <c r="U2528" t="s">
        <v>49</v>
      </c>
      <c r="V2528" t="s">
        <v>49</v>
      </c>
      <c r="W2528" t="s">
        <v>57</v>
      </c>
      <c r="X2528">
        <f>YEAR(Table1[[#This Row],[BookingDate]])</f>
        <v>2025</v>
      </c>
      <c r="Y2528" t="str">
        <f>TEXT(Table1[[#This Row],[BookingDate]],"mmm")</f>
        <v>Aug</v>
      </c>
      <c r="Z2528" t="str">
        <f>TEXT(Table1[[#This Row],[BookingDate]],"mmm-yyy")</f>
        <v>Aug-2025</v>
      </c>
      <c r="AA2528" t="str">
        <f>IF(Table1[[#This Row],[ResolutionHours]]="","Pending",IF(Table1[[#This Row],[ResolutionHours]]&lt;=4,"0-4 Hours",IF(Table1[[#This Row],[ResolutionHours]]&lt;=8,"5-8 Hours",IF(Table1[[#This Row],[ResolutionHours]]&lt;=24,"9-24 Hours",IF(Table1[[#This Row],[ResolutionHours]]&lt;=48,"25-48 Hours","48+ Hours")))))</f>
        <v>Pending</v>
      </c>
      <c r="AB2528" t="str">
        <f>IF(Table1[[#This Row],[ResolutionHours]]="","",Table1[[#This Row],[ResolutionHours]]-Table1[[#This Row],[SLATargetHours]])</f>
        <v/>
      </c>
    </row>
    <row r="2529" spans="1:28" x14ac:dyDescent="0.25">
      <c r="A2529" t="s">
        <v>659</v>
      </c>
      <c r="B2529" t="s">
        <v>35</v>
      </c>
      <c r="C2529" s="1">
        <v>45899.456666666672</v>
      </c>
      <c r="D2529" t="s">
        <v>51</v>
      </c>
      <c r="E2529" t="s">
        <v>123</v>
      </c>
      <c r="F2529" t="s">
        <v>38</v>
      </c>
      <c r="G2529" t="s">
        <v>39</v>
      </c>
      <c r="H2529" t="s">
        <v>54</v>
      </c>
      <c r="I2529" t="s">
        <v>41</v>
      </c>
      <c r="J2529" t="s">
        <v>88</v>
      </c>
      <c r="K2529">
        <v>24</v>
      </c>
      <c r="L2529">
        <v>1.89</v>
      </c>
      <c r="N2529" s="1"/>
      <c r="O2529" t="s">
        <v>57</v>
      </c>
      <c r="P2529">
        <v>2941.04</v>
      </c>
      <c r="Q2529" t="s">
        <v>66</v>
      </c>
      <c r="R2529" t="s">
        <v>45</v>
      </c>
      <c r="S2529" t="s">
        <v>46</v>
      </c>
      <c r="T2529" t="s">
        <v>47</v>
      </c>
      <c r="U2529" t="s">
        <v>49</v>
      </c>
      <c r="V2529" t="s">
        <v>49</v>
      </c>
      <c r="W2529" t="s">
        <v>57</v>
      </c>
      <c r="X2529">
        <f>YEAR(Table1[[#This Row],[BookingDate]])</f>
        <v>2025</v>
      </c>
      <c r="Y2529" t="str">
        <f>TEXT(Table1[[#This Row],[BookingDate]],"mmm")</f>
        <v>Aug</v>
      </c>
      <c r="Z2529" t="str">
        <f>TEXT(Table1[[#This Row],[BookingDate]],"mmm-yyy")</f>
        <v>Aug-2025</v>
      </c>
      <c r="AA2529" t="str">
        <f>IF(Table1[[#This Row],[ResolutionHours]]="","Pending",IF(Table1[[#This Row],[ResolutionHours]]&lt;=4,"0-4 Hours",IF(Table1[[#This Row],[ResolutionHours]]&lt;=8,"5-8 Hours",IF(Table1[[#This Row],[ResolutionHours]]&lt;=24,"9-24 Hours",IF(Table1[[#This Row],[ResolutionHours]]&lt;=48,"25-48 Hours","48+ Hours")))))</f>
        <v>Pending</v>
      </c>
      <c r="AB2529" t="str">
        <f>IF(Table1[[#This Row],[ResolutionHours]]="","",Table1[[#This Row],[ResolutionHours]]-Table1[[#This Row],[SLATargetHours]])</f>
        <v/>
      </c>
    </row>
    <row r="2530" spans="1:28" x14ac:dyDescent="0.25">
      <c r="A2530" t="s">
        <v>502</v>
      </c>
      <c r="B2530" t="s">
        <v>35</v>
      </c>
      <c r="C2530" s="1">
        <v>45899.543344907397</v>
      </c>
      <c r="D2530" t="s">
        <v>36</v>
      </c>
      <c r="E2530" t="s">
        <v>71</v>
      </c>
      <c r="F2530" t="s">
        <v>53</v>
      </c>
      <c r="G2530" t="s">
        <v>39</v>
      </c>
      <c r="H2530" t="s">
        <v>40</v>
      </c>
      <c r="I2530" t="s">
        <v>41</v>
      </c>
      <c r="J2530" t="s">
        <v>113</v>
      </c>
      <c r="K2530">
        <v>48</v>
      </c>
      <c r="L2530">
        <v>6.72</v>
      </c>
      <c r="M2530">
        <v>12.15</v>
      </c>
      <c r="N2530" s="1">
        <v>45900.049597812504</v>
      </c>
      <c r="O2530" t="s">
        <v>43</v>
      </c>
      <c r="P2530">
        <v>12.15</v>
      </c>
      <c r="Q2530" t="s">
        <v>66</v>
      </c>
      <c r="R2530" t="s">
        <v>92</v>
      </c>
      <c r="S2530" t="s">
        <v>68</v>
      </c>
      <c r="T2530" t="s">
        <v>85</v>
      </c>
      <c r="U2530" t="s">
        <v>48</v>
      </c>
      <c r="V2530" t="s">
        <v>49</v>
      </c>
      <c r="W2530" t="s">
        <v>43</v>
      </c>
      <c r="X2530">
        <f>YEAR(Table1[[#This Row],[BookingDate]])</f>
        <v>2025</v>
      </c>
      <c r="Y2530" t="str">
        <f>TEXT(Table1[[#This Row],[BookingDate]],"mmm")</f>
        <v>Aug</v>
      </c>
      <c r="Z2530" t="str">
        <f>TEXT(Table1[[#This Row],[BookingDate]],"mmm-yyy")</f>
        <v>Aug-2025</v>
      </c>
      <c r="AA2530" t="str">
        <f>IF(Table1[[#This Row],[ResolutionHours]]="","Pending",IF(Table1[[#This Row],[ResolutionHours]]&lt;=4,"0-4 Hours",IF(Table1[[#This Row],[ResolutionHours]]&lt;=8,"5-8 Hours",IF(Table1[[#This Row],[ResolutionHours]]&lt;=24,"9-24 Hours",IF(Table1[[#This Row],[ResolutionHours]]&lt;=48,"25-48 Hours","48+ Hours")))))</f>
        <v>9-24 Hours</v>
      </c>
      <c r="AB2530">
        <f>IF(Table1[[#This Row],[ResolutionHours]]="","",Table1[[#This Row],[ResolutionHours]]-Table1[[#This Row],[SLATargetHours]])</f>
        <v>-35.85</v>
      </c>
    </row>
    <row r="2531" spans="1:28" x14ac:dyDescent="0.25">
      <c r="A2531" t="s">
        <v>2244</v>
      </c>
      <c r="B2531" t="s">
        <v>2126</v>
      </c>
      <c r="C2531" s="1">
        <v>45899.658460648148</v>
      </c>
      <c r="D2531" t="s">
        <v>51</v>
      </c>
      <c r="E2531" t="s">
        <v>2136</v>
      </c>
      <c r="F2531" t="s">
        <v>95</v>
      </c>
      <c r="G2531" t="s">
        <v>2128</v>
      </c>
      <c r="H2531" t="s">
        <v>54</v>
      </c>
      <c r="I2531" t="s">
        <v>64</v>
      </c>
      <c r="J2531" t="s">
        <v>120</v>
      </c>
      <c r="K2531">
        <v>24</v>
      </c>
      <c r="L2531">
        <v>1.23</v>
      </c>
      <c r="N2531" s="1"/>
      <c r="O2531" t="s">
        <v>57</v>
      </c>
      <c r="P2531">
        <v>2936.2</v>
      </c>
      <c r="Q2531" t="s">
        <v>66</v>
      </c>
      <c r="R2531" t="s">
        <v>92</v>
      </c>
      <c r="S2531" t="s">
        <v>79</v>
      </c>
      <c r="T2531" t="s">
        <v>69</v>
      </c>
      <c r="U2531" t="s">
        <v>49</v>
      </c>
      <c r="V2531" t="s">
        <v>49</v>
      </c>
      <c r="W2531" t="s">
        <v>57</v>
      </c>
      <c r="X2531">
        <f>YEAR(Table1[[#This Row],[BookingDate]])</f>
        <v>2025</v>
      </c>
      <c r="Y2531" t="str">
        <f>TEXT(Table1[[#This Row],[BookingDate]],"mmm")</f>
        <v>Aug</v>
      </c>
      <c r="Z2531" t="str">
        <f>TEXT(Table1[[#This Row],[BookingDate]],"mmm-yyy")</f>
        <v>Aug-2025</v>
      </c>
      <c r="AA2531" t="str">
        <f>IF(Table1[[#This Row],[ResolutionHours]]="","Pending",IF(Table1[[#This Row],[ResolutionHours]]&lt;=4,"0-4 Hours",IF(Table1[[#This Row],[ResolutionHours]]&lt;=8,"5-8 Hours",IF(Table1[[#This Row],[ResolutionHours]]&lt;=24,"9-24 Hours",IF(Table1[[#This Row],[ResolutionHours]]&lt;=48,"25-48 Hours","48+ Hours")))))</f>
        <v>Pending</v>
      </c>
      <c r="AB2531" t="str">
        <f>IF(Table1[[#This Row],[ResolutionHours]]="","",Table1[[#This Row],[ResolutionHours]]-Table1[[#This Row],[SLATargetHours]])</f>
        <v/>
      </c>
    </row>
    <row r="2532" spans="1:28" x14ac:dyDescent="0.25">
      <c r="A2532" t="s">
        <v>1673</v>
      </c>
      <c r="B2532" t="s">
        <v>1116</v>
      </c>
      <c r="C2532" s="1">
        <v>45899.669282407413</v>
      </c>
      <c r="D2532" t="s">
        <v>51</v>
      </c>
      <c r="E2532" t="s">
        <v>1129</v>
      </c>
      <c r="F2532" t="s">
        <v>130</v>
      </c>
      <c r="G2532" t="s">
        <v>1118</v>
      </c>
      <c r="H2532" t="s">
        <v>40</v>
      </c>
      <c r="I2532" t="s">
        <v>64</v>
      </c>
      <c r="J2532" t="s">
        <v>78</v>
      </c>
      <c r="K2532">
        <v>24</v>
      </c>
      <c r="L2532">
        <v>3.32</v>
      </c>
      <c r="M2532">
        <v>49.59</v>
      </c>
      <c r="N2532" s="1">
        <v>45901.735567777781</v>
      </c>
      <c r="O2532" t="s">
        <v>128</v>
      </c>
      <c r="P2532">
        <v>49.59</v>
      </c>
      <c r="Q2532" t="s">
        <v>66</v>
      </c>
      <c r="R2532" t="s">
        <v>67</v>
      </c>
      <c r="S2532" t="s">
        <v>96</v>
      </c>
      <c r="T2532" t="s">
        <v>61</v>
      </c>
      <c r="U2532" t="s">
        <v>49</v>
      </c>
      <c r="V2532" t="s">
        <v>49</v>
      </c>
      <c r="W2532" t="s">
        <v>128</v>
      </c>
      <c r="X2532">
        <f>YEAR(Table1[[#This Row],[BookingDate]])</f>
        <v>2025</v>
      </c>
      <c r="Y2532" t="str">
        <f>TEXT(Table1[[#This Row],[BookingDate]],"mmm")</f>
        <v>Aug</v>
      </c>
      <c r="Z2532" t="str">
        <f>TEXT(Table1[[#This Row],[BookingDate]],"mmm-yyy")</f>
        <v>Aug-2025</v>
      </c>
      <c r="AA2532" t="str">
        <f>IF(Table1[[#This Row],[ResolutionHours]]="","Pending",IF(Table1[[#This Row],[ResolutionHours]]&lt;=4,"0-4 Hours",IF(Table1[[#This Row],[ResolutionHours]]&lt;=8,"5-8 Hours",IF(Table1[[#This Row],[ResolutionHours]]&lt;=24,"9-24 Hours",IF(Table1[[#This Row],[ResolutionHours]]&lt;=48,"25-48 Hours","48+ Hours")))))</f>
        <v>48+ Hours</v>
      </c>
      <c r="AB2532">
        <f>IF(Table1[[#This Row],[ResolutionHours]]="","",Table1[[#This Row],[ResolutionHours]]-Table1[[#This Row],[SLATargetHours]])</f>
        <v>25.590000000000003</v>
      </c>
    </row>
    <row r="2533" spans="1:28" x14ac:dyDescent="0.25">
      <c r="A2533" t="s">
        <v>2099</v>
      </c>
      <c r="B2533" t="s">
        <v>1116</v>
      </c>
      <c r="C2533" s="1">
        <v>45899.990486111114</v>
      </c>
      <c r="D2533" t="s">
        <v>36</v>
      </c>
      <c r="E2533" t="s">
        <v>1126</v>
      </c>
      <c r="F2533" t="s">
        <v>95</v>
      </c>
      <c r="G2533" t="s">
        <v>1118</v>
      </c>
      <c r="H2533" t="s">
        <v>40</v>
      </c>
      <c r="I2533" t="s">
        <v>46</v>
      </c>
      <c r="J2533" t="s">
        <v>99</v>
      </c>
      <c r="K2533">
        <v>48</v>
      </c>
      <c r="L2533">
        <v>1.36</v>
      </c>
      <c r="M2533">
        <v>29.76</v>
      </c>
      <c r="N2533" s="1">
        <v>45901.230403668982</v>
      </c>
      <c r="O2533" t="s">
        <v>43</v>
      </c>
      <c r="P2533">
        <v>29.76</v>
      </c>
      <c r="Q2533" t="s">
        <v>58</v>
      </c>
      <c r="R2533" t="s">
        <v>92</v>
      </c>
      <c r="S2533" t="s">
        <v>96</v>
      </c>
      <c r="T2533" t="s">
        <v>121</v>
      </c>
      <c r="U2533" t="s">
        <v>49</v>
      </c>
      <c r="V2533" t="s">
        <v>49</v>
      </c>
      <c r="W2533" t="s">
        <v>43</v>
      </c>
      <c r="X2533">
        <f>YEAR(Table1[[#This Row],[BookingDate]])</f>
        <v>2025</v>
      </c>
      <c r="Y2533" t="str">
        <f>TEXT(Table1[[#This Row],[BookingDate]],"mmm")</f>
        <v>Aug</v>
      </c>
      <c r="Z2533" t="str">
        <f>TEXT(Table1[[#This Row],[BookingDate]],"mmm-yyy")</f>
        <v>Aug-2025</v>
      </c>
      <c r="AA2533" t="str">
        <f>IF(Table1[[#This Row],[ResolutionHours]]="","Pending",IF(Table1[[#This Row],[ResolutionHours]]&lt;=4,"0-4 Hours",IF(Table1[[#This Row],[ResolutionHours]]&lt;=8,"5-8 Hours",IF(Table1[[#This Row],[ResolutionHours]]&lt;=24,"9-24 Hours",IF(Table1[[#This Row],[ResolutionHours]]&lt;=48,"25-48 Hours","48+ Hours")))))</f>
        <v>25-48 Hours</v>
      </c>
      <c r="AB2533">
        <f>IF(Table1[[#This Row],[ResolutionHours]]="","",Table1[[#This Row],[ResolutionHours]]-Table1[[#This Row],[SLATargetHours]])</f>
        <v>-18.239999999999998</v>
      </c>
    </row>
    <row r="2534" spans="1:28" x14ac:dyDescent="0.25">
      <c r="A2534" t="s">
        <v>204</v>
      </c>
      <c r="B2534" t="s">
        <v>35</v>
      </c>
      <c r="C2534" s="1">
        <v>45900.381898148153</v>
      </c>
      <c r="D2534" t="s">
        <v>36</v>
      </c>
      <c r="E2534" t="s">
        <v>77</v>
      </c>
      <c r="F2534" t="s">
        <v>38</v>
      </c>
      <c r="G2534" t="s">
        <v>39</v>
      </c>
      <c r="H2534" t="s">
        <v>40</v>
      </c>
      <c r="I2534" t="s">
        <v>46</v>
      </c>
      <c r="J2534" t="s">
        <v>110</v>
      </c>
      <c r="K2534">
        <v>48</v>
      </c>
      <c r="L2534">
        <v>1.01</v>
      </c>
      <c r="M2534">
        <v>82.48</v>
      </c>
      <c r="N2534" s="1">
        <v>45903.818599178237</v>
      </c>
      <c r="O2534" t="s">
        <v>128</v>
      </c>
      <c r="P2534">
        <v>82.48</v>
      </c>
      <c r="Q2534" t="s">
        <v>44</v>
      </c>
      <c r="R2534" t="s">
        <v>92</v>
      </c>
      <c r="S2534" t="s">
        <v>60</v>
      </c>
      <c r="T2534" t="s">
        <v>100</v>
      </c>
      <c r="U2534" t="s">
        <v>49</v>
      </c>
      <c r="V2534" t="s">
        <v>49</v>
      </c>
      <c r="W2534" t="s">
        <v>128</v>
      </c>
      <c r="X2534">
        <f>YEAR(Table1[[#This Row],[BookingDate]])</f>
        <v>2025</v>
      </c>
      <c r="Y2534" t="str">
        <f>TEXT(Table1[[#This Row],[BookingDate]],"mmm")</f>
        <v>Aug</v>
      </c>
      <c r="Z2534" t="str">
        <f>TEXT(Table1[[#This Row],[BookingDate]],"mmm-yyy")</f>
        <v>Aug-2025</v>
      </c>
      <c r="AA2534" t="str">
        <f>IF(Table1[[#This Row],[ResolutionHours]]="","Pending",IF(Table1[[#This Row],[ResolutionHours]]&lt;=4,"0-4 Hours",IF(Table1[[#This Row],[ResolutionHours]]&lt;=8,"5-8 Hours",IF(Table1[[#This Row],[ResolutionHours]]&lt;=24,"9-24 Hours",IF(Table1[[#This Row],[ResolutionHours]]&lt;=48,"25-48 Hours","48+ Hours")))))</f>
        <v>48+ Hours</v>
      </c>
      <c r="AB2534">
        <f>IF(Table1[[#This Row],[ResolutionHours]]="","",Table1[[#This Row],[ResolutionHours]]-Table1[[#This Row],[SLATargetHours]])</f>
        <v>34.480000000000004</v>
      </c>
    </row>
    <row r="2535" spans="1:28" x14ac:dyDescent="0.25">
      <c r="A2535" t="s">
        <v>198</v>
      </c>
      <c r="B2535" t="s">
        <v>35</v>
      </c>
      <c r="C2535" s="1">
        <v>45900.687743055547</v>
      </c>
      <c r="D2535" t="s">
        <v>51</v>
      </c>
      <c r="E2535" t="s">
        <v>105</v>
      </c>
      <c r="F2535" t="s">
        <v>130</v>
      </c>
      <c r="G2535" t="s">
        <v>39</v>
      </c>
      <c r="H2535" t="s">
        <v>136</v>
      </c>
      <c r="I2535" t="s">
        <v>73</v>
      </c>
      <c r="J2535" t="s">
        <v>152</v>
      </c>
      <c r="K2535">
        <v>24</v>
      </c>
      <c r="L2535">
        <v>2.42</v>
      </c>
      <c r="N2535" s="1"/>
      <c r="O2535" t="s">
        <v>57</v>
      </c>
      <c r="P2535">
        <v>2911.49</v>
      </c>
      <c r="Q2535" t="s">
        <v>66</v>
      </c>
      <c r="R2535" t="s">
        <v>92</v>
      </c>
      <c r="S2535" t="s">
        <v>68</v>
      </c>
      <c r="T2535" t="s">
        <v>97</v>
      </c>
      <c r="U2535" t="s">
        <v>49</v>
      </c>
      <c r="V2535" t="s">
        <v>49</v>
      </c>
      <c r="W2535" t="s">
        <v>57</v>
      </c>
      <c r="X2535">
        <f>YEAR(Table1[[#This Row],[BookingDate]])</f>
        <v>2025</v>
      </c>
      <c r="Y2535" t="str">
        <f>TEXT(Table1[[#This Row],[BookingDate]],"mmm")</f>
        <v>Aug</v>
      </c>
      <c r="Z2535" t="str">
        <f>TEXT(Table1[[#This Row],[BookingDate]],"mmm-yyy")</f>
        <v>Aug-2025</v>
      </c>
      <c r="AA2535" t="str">
        <f>IF(Table1[[#This Row],[ResolutionHours]]="","Pending",IF(Table1[[#This Row],[ResolutionHours]]&lt;=4,"0-4 Hours",IF(Table1[[#This Row],[ResolutionHours]]&lt;=8,"5-8 Hours",IF(Table1[[#This Row],[ResolutionHours]]&lt;=24,"9-24 Hours",IF(Table1[[#This Row],[ResolutionHours]]&lt;=48,"25-48 Hours","48+ Hours")))))</f>
        <v>Pending</v>
      </c>
      <c r="AB2535" t="str">
        <f>IF(Table1[[#This Row],[ResolutionHours]]="","",Table1[[#This Row],[ResolutionHours]]-Table1[[#This Row],[SLATargetHours]])</f>
        <v/>
      </c>
    </row>
    <row r="2536" spans="1:28" x14ac:dyDescent="0.25">
      <c r="A2536" t="s">
        <v>3062</v>
      </c>
      <c r="B2536" t="s">
        <v>2126</v>
      </c>
      <c r="C2536" s="1">
        <v>45900.70952546296</v>
      </c>
      <c r="D2536" t="s">
        <v>87</v>
      </c>
      <c r="E2536" t="s">
        <v>2163</v>
      </c>
      <c r="F2536" t="s">
        <v>53</v>
      </c>
      <c r="G2536" t="s">
        <v>2128</v>
      </c>
      <c r="H2536" t="s">
        <v>136</v>
      </c>
      <c r="I2536" t="s">
        <v>64</v>
      </c>
      <c r="J2536" t="s">
        <v>83</v>
      </c>
      <c r="K2536">
        <v>72</v>
      </c>
      <c r="L2536">
        <v>5.0599999999999996</v>
      </c>
      <c r="N2536" s="1"/>
      <c r="O2536" t="s">
        <v>57</v>
      </c>
      <c r="P2536">
        <v>2910.97</v>
      </c>
      <c r="Q2536" t="s">
        <v>58</v>
      </c>
      <c r="R2536" t="s">
        <v>45</v>
      </c>
      <c r="S2536" t="s">
        <v>79</v>
      </c>
      <c r="T2536" t="s">
        <v>121</v>
      </c>
      <c r="U2536" t="s">
        <v>49</v>
      </c>
      <c r="V2536" t="s">
        <v>49</v>
      </c>
      <c r="W2536" t="s">
        <v>57</v>
      </c>
      <c r="X2536">
        <f>YEAR(Table1[[#This Row],[BookingDate]])</f>
        <v>2025</v>
      </c>
      <c r="Y2536" t="str">
        <f>TEXT(Table1[[#This Row],[BookingDate]],"mmm")</f>
        <v>Aug</v>
      </c>
      <c r="Z2536" t="str">
        <f>TEXT(Table1[[#This Row],[BookingDate]],"mmm-yyy")</f>
        <v>Aug-2025</v>
      </c>
      <c r="AA2536" t="str">
        <f>IF(Table1[[#This Row],[ResolutionHours]]="","Pending",IF(Table1[[#This Row],[ResolutionHours]]&lt;=4,"0-4 Hours",IF(Table1[[#This Row],[ResolutionHours]]&lt;=8,"5-8 Hours",IF(Table1[[#This Row],[ResolutionHours]]&lt;=24,"9-24 Hours",IF(Table1[[#This Row],[ResolutionHours]]&lt;=48,"25-48 Hours","48+ Hours")))))</f>
        <v>Pending</v>
      </c>
      <c r="AB2536" t="str">
        <f>IF(Table1[[#This Row],[ResolutionHours]]="","",Table1[[#This Row],[ResolutionHours]]-Table1[[#This Row],[SLATargetHours]])</f>
        <v/>
      </c>
    </row>
    <row r="2537" spans="1:28" x14ac:dyDescent="0.25">
      <c r="A2537" t="s">
        <v>215</v>
      </c>
      <c r="B2537" t="s">
        <v>35</v>
      </c>
      <c r="C2537" s="1">
        <v>45900.730543981481</v>
      </c>
      <c r="D2537" t="s">
        <v>36</v>
      </c>
      <c r="E2537" t="s">
        <v>37</v>
      </c>
      <c r="F2537" t="s">
        <v>95</v>
      </c>
      <c r="G2537" t="s">
        <v>39</v>
      </c>
      <c r="H2537" t="s">
        <v>40</v>
      </c>
      <c r="I2537" t="s">
        <v>41</v>
      </c>
      <c r="J2537" t="s">
        <v>113</v>
      </c>
      <c r="K2537">
        <v>48</v>
      </c>
      <c r="L2537">
        <v>1.84</v>
      </c>
      <c r="M2537">
        <v>77.040000000000006</v>
      </c>
      <c r="N2537" s="1">
        <v>45903.940615150474</v>
      </c>
      <c r="O2537" t="s">
        <v>128</v>
      </c>
      <c r="P2537">
        <v>77.040000000000006</v>
      </c>
      <c r="Q2537" t="s">
        <v>66</v>
      </c>
      <c r="R2537" t="s">
        <v>59</v>
      </c>
      <c r="S2537" t="s">
        <v>68</v>
      </c>
      <c r="T2537" t="s">
        <v>61</v>
      </c>
      <c r="U2537" t="s">
        <v>49</v>
      </c>
      <c r="V2537" t="s">
        <v>49</v>
      </c>
      <c r="W2537" t="s">
        <v>128</v>
      </c>
      <c r="X2537">
        <f>YEAR(Table1[[#This Row],[BookingDate]])</f>
        <v>2025</v>
      </c>
      <c r="Y2537" t="str">
        <f>TEXT(Table1[[#This Row],[BookingDate]],"mmm")</f>
        <v>Aug</v>
      </c>
      <c r="Z2537" t="str">
        <f>TEXT(Table1[[#This Row],[BookingDate]],"mmm-yyy")</f>
        <v>Aug-2025</v>
      </c>
      <c r="AA2537" t="str">
        <f>IF(Table1[[#This Row],[ResolutionHours]]="","Pending",IF(Table1[[#This Row],[ResolutionHours]]&lt;=4,"0-4 Hours",IF(Table1[[#This Row],[ResolutionHours]]&lt;=8,"5-8 Hours",IF(Table1[[#This Row],[ResolutionHours]]&lt;=24,"9-24 Hours",IF(Table1[[#This Row],[ResolutionHours]]&lt;=48,"25-48 Hours","48+ Hours")))))</f>
        <v>48+ Hours</v>
      </c>
      <c r="AB2537">
        <f>IF(Table1[[#This Row],[ResolutionHours]]="","",Table1[[#This Row],[ResolutionHours]]-Table1[[#This Row],[SLATargetHours]])</f>
        <v>29.040000000000006</v>
      </c>
    </row>
    <row r="2538" spans="1:28" x14ac:dyDescent="0.25">
      <c r="A2538" t="s">
        <v>1779</v>
      </c>
      <c r="B2538" t="s">
        <v>1116</v>
      </c>
      <c r="C2538" s="1">
        <v>45900.974421296298</v>
      </c>
      <c r="D2538" t="s">
        <v>36</v>
      </c>
      <c r="E2538" t="s">
        <v>1129</v>
      </c>
      <c r="F2538" t="s">
        <v>126</v>
      </c>
      <c r="G2538" t="s">
        <v>1118</v>
      </c>
      <c r="H2538" t="s">
        <v>54</v>
      </c>
      <c r="I2538" t="s">
        <v>55</v>
      </c>
      <c r="J2538" t="s">
        <v>106</v>
      </c>
      <c r="K2538">
        <v>48</v>
      </c>
      <c r="L2538">
        <v>1.49</v>
      </c>
      <c r="N2538" s="1"/>
      <c r="O2538" t="s">
        <v>57</v>
      </c>
      <c r="P2538">
        <v>2904.61</v>
      </c>
      <c r="Q2538" t="s">
        <v>66</v>
      </c>
      <c r="R2538" t="s">
        <v>92</v>
      </c>
      <c r="S2538" t="s">
        <v>96</v>
      </c>
      <c r="T2538" t="s">
        <v>121</v>
      </c>
      <c r="U2538" t="s">
        <v>49</v>
      </c>
      <c r="V2538" t="s">
        <v>49</v>
      </c>
      <c r="W2538" t="s">
        <v>57</v>
      </c>
      <c r="X2538">
        <f>YEAR(Table1[[#This Row],[BookingDate]])</f>
        <v>2025</v>
      </c>
      <c r="Y2538" t="str">
        <f>TEXT(Table1[[#This Row],[BookingDate]],"mmm")</f>
        <v>Aug</v>
      </c>
      <c r="Z2538" t="str">
        <f>TEXT(Table1[[#This Row],[BookingDate]],"mmm-yyy")</f>
        <v>Aug-2025</v>
      </c>
      <c r="AA2538" t="str">
        <f>IF(Table1[[#This Row],[ResolutionHours]]="","Pending",IF(Table1[[#This Row],[ResolutionHours]]&lt;=4,"0-4 Hours",IF(Table1[[#This Row],[ResolutionHours]]&lt;=8,"5-8 Hours",IF(Table1[[#This Row],[ResolutionHours]]&lt;=24,"9-24 Hours",IF(Table1[[#This Row],[ResolutionHours]]&lt;=48,"25-48 Hours","48+ Hours")))))</f>
        <v>Pending</v>
      </c>
      <c r="AB2538" t="str">
        <f>IF(Table1[[#This Row],[ResolutionHours]]="","",Table1[[#This Row],[ResolutionHours]]-Table1[[#This Row],[SLATargetHours]])</f>
        <v/>
      </c>
    </row>
    <row r="2539" spans="1:28" x14ac:dyDescent="0.25">
      <c r="A2539" t="s">
        <v>696</v>
      </c>
      <c r="B2539" t="s">
        <v>35</v>
      </c>
      <c r="C2539" s="1">
        <v>45901.25818287037</v>
      </c>
      <c r="D2539" t="s">
        <v>36</v>
      </c>
      <c r="E2539" t="s">
        <v>102</v>
      </c>
      <c r="F2539" t="s">
        <v>90</v>
      </c>
      <c r="G2539" t="s">
        <v>39</v>
      </c>
      <c r="H2539" t="s">
        <v>136</v>
      </c>
      <c r="I2539" t="s">
        <v>41</v>
      </c>
      <c r="J2539" t="s">
        <v>157</v>
      </c>
      <c r="K2539">
        <v>48</v>
      </c>
      <c r="L2539">
        <v>1.08</v>
      </c>
      <c r="N2539" s="1"/>
      <c r="O2539" t="s">
        <v>57</v>
      </c>
      <c r="P2539">
        <v>2897.8</v>
      </c>
      <c r="Q2539" t="s">
        <v>58</v>
      </c>
      <c r="R2539" t="s">
        <v>92</v>
      </c>
      <c r="S2539" t="s">
        <v>68</v>
      </c>
      <c r="T2539" t="s">
        <v>115</v>
      </c>
      <c r="U2539" t="s">
        <v>49</v>
      </c>
      <c r="V2539" t="s">
        <v>49</v>
      </c>
      <c r="W2539" t="s">
        <v>57</v>
      </c>
      <c r="X2539">
        <f>YEAR(Table1[[#This Row],[BookingDate]])</f>
        <v>2025</v>
      </c>
      <c r="Y2539" t="str">
        <f>TEXT(Table1[[#This Row],[BookingDate]],"mmm")</f>
        <v>Sep</v>
      </c>
      <c r="Z2539" t="str">
        <f>TEXT(Table1[[#This Row],[BookingDate]],"mmm-yyy")</f>
        <v>Sep-2025</v>
      </c>
      <c r="AA2539" t="str">
        <f>IF(Table1[[#This Row],[ResolutionHours]]="","Pending",IF(Table1[[#This Row],[ResolutionHours]]&lt;=4,"0-4 Hours",IF(Table1[[#This Row],[ResolutionHours]]&lt;=8,"5-8 Hours",IF(Table1[[#This Row],[ResolutionHours]]&lt;=24,"9-24 Hours",IF(Table1[[#This Row],[ResolutionHours]]&lt;=48,"25-48 Hours","48+ Hours")))))</f>
        <v>Pending</v>
      </c>
      <c r="AB2539" t="str">
        <f>IF(Table1[[#This Row],[ResolutionHours]]="","",Table1[[#This Row],[ResolutionHours]]-Table1[[#This Row],[SLATargetHours]])</f>
        <v/>
      </c>
    </row>
    <row r="2540" spans="1:28" x14ac:dyDescent="0.25">
      <c r="A2540" t="s">
        <v>2524</v>
      </c>
      <c r="B2540" t="s">
        <v>2126</v>
      </c>
      <c r="C2540" s="1">
        <v>45901.391585648147</v>
      </c>
      <c r="D2540" t="s">
        <v>36</v>
      </c>
      <c r="E2540" t="s">
        <v>2127</v>
      </c>
      <c r="F2540" t="s">
        <v>130</v>
      </c>
      <c r="G2540" t="s">
        <v>2128</v>
      </c>
      <c r="H2540" t="s">
        <v>40</v>
      </c>
      <c r="I2540" t="s">
        <v>73</v>
      </c>
      <c r="J2540" t="s">
        <v>120</v>
      </c>
      <c r="K2540">
        <v>48</v>
      </c>
      <c r="L2540">
        <v>4.37</v>
      </c>
      <c r="M2540">
        <v>19.559999999999999</v>
      </c>
      <c r="N2540" s="1">
        <v>45902.206396562498</v>
      </c>
      <c r="O2540" t="s">
        <v>43</v>
      </c>
      <c r="P2540">
        <v>19.559999999999999</v>
      </c>
      <c r="Q2540" t="s">
        <v>44</v>
      </c>
      <c r="R2540" t="s">
        <v>45</v>
      </c>
      <c r="S2540" t="s">
        <v>96</v>
      </c>
      <c r="T2540" t="s">
        <v>75</v>
      </c>
      <c r="U2540" t="s">
        <v>49</v>
      </c>
      <c r="V2540" t="s">
        <v>49</v>
      </c>
      <c r="W2540" t="s">
        <v>43</v>
      </c>
      <c r="X2540">
        <f>YEAR(Table1[[#This Row],[BookingDate]])</f>
        <v>2025</v>
      </c>
      <c r="Y2540" t="str">
        <f>TEXT(Table1[[#This Row],[BookingDate]],"mmm")</f>
        <v>Sep</v>
      </c>
      <c r="Z2540" t="str">
        <f>TEXT(Table1[[#This Row],[BookingDate]],"mmm-yyy")</f>
        <v>Sep-2025</v>
      </c>
      <c r="AA2540" t="str">
        <f>IF(Table1[[#This Row],[ResolutionHours]]="","Pending",IF(Table1[[#This Row],[ResolutionHours]]&lt;=4,"0-4 Hours",IF(Table1[[#This Row],[ResolutionHours]]&lt;=8,"5-8 Hours",IF(Table1[[#This Row],[ResolutionHours]]&lt;=24,"9-24 Hours",IF(Table1[[#This Row],[ResolutionHours]]&lt;=48,"25-48 Hours","48+ Hours")))))</f>
        <v>9-24 Hours</v>
      </c>
      <c r="AB2540">
        <f>IF(Table1[[#This Row],[ResolutionHours]]="","",Table1[[#This Row],[ResolutionHours]]-Table1[[#This Row],[SLATargetHours]])</f>
        <v>-28.44</v>
      </c>
    </row>
    <row r="2541" spans="1:28" x14ac:dyDescent="0.25">
      <c r="A2541" t="s">
        <v>725</v>
      </c>
      <c r="B2541" t="s">
        <v>35</v>
      </c>
      <c r="C2541" s="1">
        <v>45901.433599537027</v>
      </c>
      <c r="D2541" t="s">
        <v>36</v>
      </c>
      <c r="E2541" t="s">
        <v>71</v>
      </c>
      <c r="F2541" t="s">
        <v>130</v>
      </c>
      <c r="G2541" t="s">
        <v>39</v>
      </c>
      <c r="H2541" t="s">
        <v>40</v>
      </c>
      <c r="I2541" t="s">
        <v>82</v>
      </c>
      <c r="J2541" t="s">
        <v>65</v>
      </c>
      <c r="K2541">
        <v>48</v>
      </c>
      <c r="L2541">
        <v>6.95</v>
      </c>
      <c r="M2541">
        <v>41.49</v>
      </c>
      <c r="N2541" s="1">
        <v>45903.162318888892</v>
      </c>
      <c r="O2541" t="s">
        <v>43</v>
      </c>
      <c r="P2541">
        <v>41.49</v>
      </c>
      <c r="Q2541" t="s">
        <v>66</v>
      </c>
      <c r="R2541" t="s">
        <v>59</v>
      </c>
      <c r="S2541" t="s">
        <v>96</v>
      </c>
      <c r="T2541" t="s">
        <v>69</v>
      </c>
      <c r="U2541" t="s">
        <v>49</v>
      </c>
      <c r="V2541" t="s">
        <v>49</v>
      </c>
      <c r="W2541" t="s">
        <v>43</v>
      </c>
      <c r="X2541">
        <f>YEAR(Table1[[#This Row],[BookingDate]])</f>
        <v>2025</v>
      </c>
      <c r="Y2541" t="str">
        <f>TEXT(Table1[[#This Row],[BookingDate]],"mmm")</f>
        <v>Sep</v>
      </c>
      <c r="Z2541" t="str">
        <f>TEXT(Table1[[#This Row],[BookingDate]],"mmm-yyy")</f>
        <v>Sep-2025</v>
      </c>
      <c r="AA2541" t="str">
        <f>IF(Table1[[#This Row],[ResolutionHours]]="","Pending",IF(Table1[[#This Row],[ResolutionHours]]&lt;=4,"0-4 Hours",IF(Table1[[#This Row],[ResolutionHours]]&lt;=8,"5-8 Hours",IF(Table1[[#This Row],[ResolutionHours]]&lt;=24,"9-24 Hours",IF(Table1[[#This Row],[ResolutionHours]]&lt;=48,"25-48 Hours","48+ Hours")))))</f>
        <v>25-48 Hours</v>
      </c>
      <c r="AB2541">
        <f>IF(Table1[[#This Row],[ResolutionHours]]="","",Table1[[#This Row],[ResolutionHours]]-Table1[[#This Row],[SLATargetHours]])</f>
        <v>-6.509999999999998</v>
      </c>
    </row>
    <row r="2542" spans="1:28" x14ac:dyDescent="0.25">
      <c r="A2542" t="s">
        <v>2486</v>
      </c>
      <c r="B2542" t="s">
        <v>2126</v>
      </c>
      <c r="C2542" s="1">
        <v>45902.405914351853</v>
      </c>
      <c r="D2542" t="s">
        <v>87</v>
      </c>
      <c r="E2542" t="s">
        <v>2130</v>
      </c>
      <c r="F2542" t="s">
        <v>130</v>
      </c>
      <c r="G2542" t="s">
        <v>2128</v>
      </c>
      <c r="H2542" t="s">
        <v>54</v>
      </c>
      <c r="I2542" t="s">
        <v>46</v>
      </c>
      <c r="J2542" t="s">
        <v>160</v>
      </c>
      <c r="K2542">
        <v>72</v>
      </c>
      <c r="L2542">
        <v>7.55</v>
      </c>
      <c r="N2542" s="1"/>
      <c r="O2542" t="s">
        <v>57</v>
      </c>
      <c r="P2542">
        <v>2870.26</v>
      </c>
      <c r="Q2542" t="s">
        <v>66</v>
      </c>
      <c r="R2542" t="s">
        <v>114</v>
      </c>
      <c r="S2542" t="s">
        <v>68</v>
      </c>
      <c r="T2542" t="s">
        <v>69</v>
      </c>
      <c r="U2542" t="s">
        <v>49</v>
      </c>
      <c r="V2542" t="s">
        <v>49</v>
      </c>
      <c r="W2542" t="s">
        <v>57</v>
      </c>
      <c r="X2542">
        <f>YEAR(Table1[[#This Row],[BookingDate]])</f>
        <v>2025</v>
      </c>
      <c r="Y2542" t="str">
        <f>TEXT(Table1[[#This Row],[BookingDate]],"mmm")</f>
        <v>Sep</v>
      </c>
      <c r="Z2542" t="str">
        <f>TEXT(Table1[[#This Row],[BookingDate]],"mmm-yyy")</f>
        <v>Sep-2025</v>
      </c>
      <c r="AA2542" t="str">
        <f>IF(Table1[[#This Row],[ResolutionHours]]="","Pending",IF(Table1[[#This Row],[ResolutionHours]]&lt;=4,"0-4 Hours",IF(Table1[[#This Row],[ResolutionHours]]&lt;=8,"5-8 Hours",IF(Table1[[#This Row],[ResolutionHours]]&lt;=24,"9-24 Hours",IF(Table1[[#This Row],[ResolutionHours]]&lt;=48,"25-48 Hours","48+ Hours")))))</f>
        <v>Pending</v>
      </c>
      <c r="AB2542" t="str">
        <f>IF(Table1[[#This Row],[ResolutionHours]]="","",Table1[[#This Row],[ResolutionHours]]-Table1[[#This Row],[SLATargetHours]])</f>
        <v/>
      </c>
    </row>
    <row r="2543" spans="1:28" x14ac:dyDescent="0.25">
      <c r="A2543" t="s">
        <v>2399</v>
      </c>
      <c r="B2543" t="s">
        <v>2126</v>
      </c>
      <c r="C2543" s="1">
        <v>45902.531689814823</v>
      </c>
      <c r="D2543" t="s">
        <v>36</v>
      </c>
      <c r="E2543" t="s">
        <v>2136</v>
      </c>
      <c r="F2543" t="s">
        <v>126</v>
      </c>
      <c r="G2543" t="s">
        <v>2128</v>
      </c>
      <c r="H2543" t="s">
        <v>40</v>
      </c>
      <c r="I2543" t="s">
        <v>41</v>
      </c>
      <c r="J2543" t="s">
        <v>157</v>
      </c>
      <c r="K2543">
        <v>48</v>
      </c>
      <c r="L2543">
        <v>0.54</v>
      </c>
      <c r="M2543">
        <v>15.3</v>
      </c>
      <c r="N2543" s="1">
        <v>45903.169378842591</v>
      </c>
      <c r="O2543" t="s">
        <v>43</v>
      </c>
      <c r="P2543">
        <v>15.3</v>
      </c>
      <c r="Q2543" t="s">
        <v>44</v>
      </c>
      <c r="R2543" t="s">
        <v>45</v>
      </c>
      <c r="S2543" t="s">
        <v>60</v>
      </c>
      <c r="T2543" t="s">
        <v>69</v>
      </c>
      <c r="U2543" t="s">
        <v>49</v>
      </c>
      <c r="V2543" t="s">
        <v>49</v>
      </c>
      <c r="W2543" t="s">
        <v>43</v>
      </c>
      <c r="X2543">
        <f>YEAR(Table1[[#This Row],[BookingDate]])</f>
        <v>2025</v>
      </c>
      <c r="Y2543" t="str">
        <f>TEXT(Table1[[#This Row],[BookingDate]],"mmm")</f>
        <v>Sep</v>
      </c>
      <c r="Z2543" t="str">
        <f>TEXT(Table1[[#This Row],[BookingDate]],"mmm-yyy")</f>
        <v>Sep-2025</v>
      </c>
      <c r="AA2543" t="str">
        <f>IF(Table1[[#This Row],[ResolutionHours]]="","Pending",IF(Table1[[#This Row],[ResolutionHours]]&lt;=4,"0-4 Hours",IF(Table1[[#This Row],[ResolutionHours]]&lt;=8,"5-8 Hours",IF(Table1[[#This Row],[ResolutionHours]]&lt;=24,"9-24 Hours",IF(Table1[[#This Row],[ResolutionHours]]&lt;=48,"25-48 Hours","48+ Hours")))))</f>
        <v>9-24 Hours</v>
      </c>
      <c r="AB2543">
        <f>IF(Table1[[#This Row],[ResolutionHours]]="","",Table1[[#This Row],[ResolutionHours]]-Table1[[#This Row],[SLATargetHours]])</f>
        <v>-32.700000000000003</v>
      </c>
    </row>
    <row r="2544" spans="1:28" x14ac:dyDescent="0.25">
      <c r="A2544" t="s">
        <v>2400</v>
      </c>
      <c r="B2544" t="s">
        <v>2126</v>
      </c>
      <c r="C2544" s="1">
        <v>45902.827407407407</v>
      </c>
      <c r="D2544" t="s">
        <v>36</v>
      </c>
      <c r="E2544" t="s">
        <v>2138</v>
      </c>
      <c r="F2544" t="s">
        <v>126</v>
      </c>
      <c r="G2544" t="s">
        <v>2128</v>
      </c>
      <c r="H2544" t="s">
        <v>136</v>
      </c>
      <c r="I2544" t="s">
        <v>73</v>
      </c>
      <c r="J2544" t="s">
        <v>99</v>
      </c>
      <c r="K2544">
        <v>48</v>
      </c>
      <c r="L2544">
        <v>6.31</v>
      </c>
      <c r="N2544" s="1"/>
      <c r="O2544" t="s">
        <v>57</v>
      </c>
      <c r="P2544">
        <v>2860.14</v>
      </c>
      <c r="Q2544" t="s">
        <v>66</v>
      </c>
      <c r="R2544" t="s">
        <v>45</v>
      </c>
      <c r="S2544" t="s">
        <v>68</v>
      </c>
      <c r="T2544" t="s">
        <v>61</v>
      </c>
      <c r="U2544" t="s">
        <v>49</v>
      </c>
      <c r="V2544" t="s">
        <v>49</v>
      </c>
      <c r="W2544" t="s">
        <v>57</v>
      </c>
      <c r="X2544">
        <f>YEAR(Table1[[#This Row],[BookingDate]])</f>
        <v>2025</v>
      </c>
      <c r="Y2544" t="str">
        <f>TEXT(Table1[[#This Row],[BookingDate]],"mmm")</f>
        <v>Sep</v>
      </c>
      <c r="Z2544" t="str">
        <f>TEXT(Table1[[#This Row],[BookingDate]],"mmm-yyy")</f>
        <v>Sep-2025</v>
      </c>
      <c r="AA2544" t="str">
        <f>IF(Table1[[#This Row],[ResolutionHours]]="","Pending",IF(Table1[[#This Row],[ResolutionHours]]&lt;=4,"0-4 Hours",IF(Table1[[#This Row],[ResolutionHours]]&lt;=8,"5-8 Hours",IF(Table1[[#This Row],[ResolutionHours]]&lt;=24,"9-24 Hours",IF(Table1[[#This Row],[ResolutionHours]]&lt;=48,"25-48 Hours","48+ Hours")))))</f>
        <v>Pending</v>
      </c>
      <c r="AB2544" t="str">
        <f>IF(Table1[[#This Row],[ResolutionHours]]="","",Table1[[#This Row],[ResolutionHours]]-Table1[[#This Row],[SLATargetHours]])</f>
        <v/>
      </c>
    </row>
    <row r="2545" spans="1:28" x14ac:dyDescent="0.25">
      <c r="A2545" t="s">
        <v>2083</v>
      </c>
      <c r="B2545" t="s">
        <v>1116</v>
      </c>
      <c r="C2545" s="1">
        <v>45902.846215277779</v>
      </c>
      <c r="D2545" t="s">
        <v>36</v>
      </c>
      <c r="E2545" t="s">
        <v>1126</v>
      </c>
      <c r="F2545" t="s">
        <v>38</v>
      </c>
      <c r="G2545" t="s">
        <v>1118</v>
      </c>
      <c r="H2545" t="s">
        <v>40</v>
      </c>
      <c r="I2545" t="s">
        <v>46</v>
      </c>
      <c r="J2545" t="s">
        <v>78</v>
      </c>
      <c r="K2545">
        <v>48</v>
      </c>
      <c r="L2545">
        <v>0.85</v>
      </c>
      <c r="M2545">
        <v>92.73</v>
      </c>
      <c r="N2545" s="1">
        <v>45906.709984525463</v>
      </c>
      <c r="O2545" t="s">
        <v>128</v>
      </c>
      <c r="P2545">
        <v>92.73</v>
      </c>
      <c r="Q2545" t="s">
        <v>58</v>
      </c>
      <c r="R2545" t="s">
        <v>45</v>
      </c>
      <c r="S2545" t="s">
        <v>68</v>
      </c>
      <c r="T2545" t="s">
        <v>61</v>
      </c>
      <c r="U2545" t="s">
        <v>49</v>
      </c>
      <c r="V2545" t="s">
        <v>49</v>
      </c>
      <c r="W2545" t="s">
        <v>128</v>
      </c>
      <c r="X2545">
        <f>YEAR(Table1[[#This Row],[BookingDate]])</f>
        <v>2025</v>
      </c>
      <c r="Y2545" t="str">
        <f>TEXT(Table1[[#This Row],[BookingDate]],"mmm")</f>
        <v>Sep</v>
      </c>
      <c r="Z2545" t="str">
        <f>TEXT(Table1[[#This Row],[BookingDate]],"mmm-yyy")</f>
        <v>Sep-2025</v>
      </c>
      <c r="AA2545" t="str">
        <f>IF(Table1[[#This Row],[ResolutionHours]]="","Pending",IF(Table1[[#This Row],[ResolutionHours]]&lt;=4,"0-4 Hours",IF(Table1[[#This Row],[ResolutionHours]]&lt;=8,"5-8 Hours",IF(Table1[[#This Row],[ResolutionHours]]&lt;=24,"9-24 Hours",IF(Table1[[#This Row],[ResolutionHours]]&lt;=48,"25-48 Hours","48+ Hours")))))</f>
        <v>48+ Hours</v>
      </c>
      <c r="AB2545">
        <f>IF(Table1[[#This Row],[ResolutionHours]]="","",Table1[[#This Row],[ResolutionHours]]-Table1[[#This Row],[SLATargetHours]])</f>
        <v>44.730000000000004</v>
      </c>
    </row>
    <row r="2546" spans="1:28" x14ac:dyDescent="0.25">
      <c r="A2546" t="s">
        <v>930</v>
      </c>
      <c r="B2546" t="s">
        <v>35</v>
      </c>
      <c r="C2546" s="1">
        <v>45903.77138888889</v>
      </c>
      <c r="D2546" t="s">
        <v>36</v>
      </c>
      <c r="E2546" t="s">
        <v>102</v>
      </c>
      <c r="F2546" t="s">
        <v>72</v>
      </c>
      <c r="G2546" t="s">
        <v>39</v>
      </c>
      <c r="H2546" t="s">
        <v>54</v>
      </c>
      <c r="I2546" t="s">
        <v>41</v>
      </c>
      <c r="J2546" t="s">
        <v>56</v>
      </c>
      <c r="K2546">
        <v>48</v>
      </c>
      <c r="L2546">
        <v>0.72</v>
      </c>
      <c r="N2546" s="1"/>
      <c r="O2546" t="s">
        <v>57</v>
      </c>
      <c r="P2546">
        <v>2837.49</v>
      </c>
      <c r="Q2546" t="s">
        <v>58</v>
      </c>
      <c r="R2546" t="s">
        <v>92</v>
      </c>
      <c r="S2546" t="s">
        <v>46</v>
      </c>
      <c r="T2546" t="s">
        <v>121</v>
      </c>
      <c r="U2546" t="s">
        <v>49</v>
      </c>
      <c r="V2546" t="s">
        <v>49</v>
      </c>
      <c r="W2546" t="s">
        <v>57</v>
      </c>
      <c r="X2546">
        <f>YEAR(Table1[[#This Row],[BookingDate]])</f>
        <v>2025</v>
      </c>
      <c r="Y2546" t="str">
        <f>TEXT(Table1[[#This Row],[BookingDate]],"mmm")</f>
        <v>Sep</v>
      </c>
      <c r="Z2546" t="str">
        <f>TEXT(Table1[[#This Row],[BookingDate]],"mmm-yyy")</f>
        <v>Sep-2025</v>
      </c>
      <c r="AA2546" t="str">
        <f>IF(Table1[[#This Row],[ResolutionHours]]="","Pending",IF(Table1[[#This Row],[ResolutionHours]]&lt;=4,"0-4 Hours",IF(Table1[[#This Row],[ResolutionHours]]&lt;=8,"5-8 Hours",IF(Table1[[#This Row],[ResolutionHours]]&lt;=24,"9-24 Hours",IF(Table1[[#This Row],[ResolutionHours]]&lt;=48,"25-48 Hours","48+ Hours")))))</f>
        <v>Pending</v>
      </c>
      <c r="AB2546" t="str">
        <f>IF(Table1[[#This Row],[ResolutionHours]]="","",Table1[[#This Row],[ResolutionHours]]-Table1[[#This Row],[SLATargetHours]])</f>
        <v/>
      </c>
    </row>
    <row r="2547" spans="1:28" x14ac:dyDescent="0.25">
      <c r="A2547" t="s">
        <v>703</v>
      </c>
      <c r="B2547" t="s">
        <v>35</v>
      </c>
      <c r="C2547" s="1">
        <v>45903.942777777767</v>
      </c>
      <c r="D2547" t="s">
        <v>51</v>
      </c>
      <c r="E2547" t="s">
        <v>123</v>
      </c>
      <c r="F2547" t="s">
        <v>90</v>
      </c>
      <c r="G2547" t="s">
        <v>39</v>
      </c>
      <c r="H2547" t="s">
        <v>40</v>
      </c>
      <c r="I2547" t="s">
        <v>64</v>
      </c>
      <c r="J2547" t="s">
        <v>157</v>
      </c>
      <c r="K2547">
        <v>24</v>
      </c>
      <c r="L2547">
        <v>3.13</v>
      </c>
      <c r="M2547">
        <v>16.829999999999998</v>
      </c>
      <c r="N2547" s="1">
        <v>45904.643907650461</v>
      </c>
      <c r="O2547" t="s">
        <v>43</v>
      </c>
      <c r="P2547">
        <v>16.829999999999998</v>
      </c>
      <c r="Q2547" t="s">
        <v>44</v>
      </c>
      <c r="R2547" t="s">
        <v>67</v>
      </c>
      <c r="S2547" t="s">
        <v>68</v>
      </c>
      <c r="T2547" t="s">
        <v>75</v>
      </c>
      <c r="U2547" t="s">
        <v>49</v>
      </c>
      <c r="V2547" t="s">
        <v>49</v>
      </c>
      <c r="W2547" t="s">
        <v>43</v>
      </c>
      <c r="X2547">
        <f>YEAR(Table1[[#This Row],[BookingDate]])</f>
        <v>2025</v>
      </c>
      <c r="Y2547" t="str">
        <f>TEXT(Table1[[#This Row],[BookingDate]],"mmm")</f>
        <v>Sep</v>
      </c>
      <c r="Z2547" t="str">
        <f>TEXT(Table1[[#This Row],[BookingDate]],"mmm-yyy")</f>
        <v>Sep-2025</v>
      </c>
      <c r="AA2547" t="str">
        <f>IF(Table1[[#This Row],[ResolutionHours]]="","Pending",IF(Table1[[#This Row],[ResolutionHours]]&lt;=4,"0-4 Hours",IF(Table1[[#This Row],[ResolutionHours]]&lt;=8,"5-8 Hours",IF(Table1[[#This Row],[ResolutionHours]]&lt;=24,"9-24 Hours",IF(Table1[[#This Row],[ResolutionHours]]&lt;=48,"25-48 Hours","48+ Hours")))))</f>
        <v>9-24 Hours</v>
      </c>
      <c r="AB2547">
        <f>IF(Table1[[#This Row],[ResolutionHours]]="","",Table1[[#This Row],[ResolutionHours]]-Table1[[#This Row],[SLATargetHours]])</f>
        <v>-7.1700000000000017</v>
      </c>
    </row>
    <row r="2548" spans="1:28" x14ac:dyDescent="0.25">
      <c r="A2548" t="s">
        <v>3078</v>
      </c>
      <c r="B2548" t="s">
        <v>2126</v>
      </c>
      <c r="C2548" s="1">
        <v>45904.004733796297</v>
      </c>
      <c r="D2548" t="s">
        <v>36</v>
      </c>
      <c r="E2548" t="s">
        <v>2134</v>
      </c>
      <c r="F2548" t="s">
        <v>90</v>
      </c>
      <c r="G2548" t="s">
        <v>2128</v>
      </c>
      <c r="H2548" t="s">
        <v>109</v>
      </c>
      <c r="I2548" t="s">
        <v>73</v>
      </c>
      <c r="J2548" t="s">
        <v>65</v>
      </c>
      <c r="K2548">
        <v>48</v>
      </c>
      <c r="L2548">
        <v>3.29</v>
      </c>
      <c r="M2548">
        <v>28.41</v>
      </c>
      <c r="N2548" s="1">
        <v>45905.188485474537</v>
      </c>
      <c r="O2548" t="s">
        <v>43</v>
      </c>
      <c r="P2548">
        <v>28.41</v>
      </c>
      <c r="Q2548" t="s">
        <v>58</v>
      </c>
      <c r="R2548" t="s">
        <v>45</v>
      </c>
      <c r="S2548" t="s">
        <v>96</v>
      </c>
      <c r="T2548" t="s">
        <v>93</v>
      </c>
      <c r="U2548" t="s">
        <v>49</v>
      </c>
      <c r="V2548" t="s">
        <v>49</v>
      </c>
      <c r="W2548" t="s">
        <v>43</v>
      </c>
      <c r="X2548">
        <f>YEAR(Table1[[#This Row],[BookingDate]])</f>
        <v>2025</v>
      </c>
      <c r="Y2548" t="str">
        <f>TEXT(Table1[[#This Row],[BookingDate]],"mmm")</f>
        <v>Sep</v>
      </c>
      <c r="Z2548" t="str">
        <f>TEXT(Table1[[#This Row],[BookingDate]],"mmm-yyy")</f>
        <v>Sep-2025</v>
      </c>
      <c r="AA2548" t="str">
        <f>IF(Table1[[#This Row],[ResolutionHours]]="","Pending",IF(Table1[[#This Row],[ResolutionHours]]&lt;=4,"0-4 Hours",IF(Table1[[#This Row],[ResolutionHours]]&lt;=8,"5-8 Hours",IF(Table1[[#This Row],[ResolutionHours]]&lt;=24,"9-24 Hours",IF(Table1[[#This Row],[ResolutionHours]]&lt;=48,"25-48 Hours","48+ Hours")))))</f>
        <v>25-48 Hours</v>
      </c>
      <c r="AB2548">
        <f>IF(Table1[[#This Row],[ResolutionHours]]="","",Table1[[#This Row],[ResolutionHours]]-Table1[[#This Row],[SLATargetHours]])</f>
        <v>-19.59</v>
      </c>
    </row>
    <row r="2549" spans="1:28" x14ac:dyDescent="0.25">
      <c r="A2549" t="s">
        <v>982</v>
      </c>
      <c r="B2549" t="s">
        <v>35</v>
      </c>
      <c r="C2549" s="1">
        <v>45904.563518518517</v>
      </c>
      <c r="D2549" t="s">
        <v>51</v>
      </c>
      <c r="E2549" t="s">
        <v>77</v>
      </c>
      <c r="F2549" t="s">
        <v>72</v>
      </c>
      <c r="G2549" t="s">
        <v>39</v>
      </c>
      <c r="H2549" t="s">
        <v>54</v>
      </c>
      <c r="I2549" t="s">
        <v>64</v>
      </c>
      <c r="J2549" t="s">
        <v>88</v>
      </c>
      <c r="K2549">
        <v>24</v>
      </c>
      <c r="L2549">
        <v>3.24</v>
      </c>
      <c r="N2549" s="1"/>
      <c r="O2549" t="s">
        <v>57</v>
      </c>
      <c r="P2549">
        <v>2818.48</v>
      </c>
      <c r="Q2549" t="s">
        <v>58</v>
      </c>
      <c r="R2549" t="s">
        <v>45</v>
      </c>
      <c r="S2549" t="s">
        <v>46</v>
      </c>
      <c r="T2549" t="s">
        <v>115</v>
      </c>
      <c r="U2549" t="s">
        <v>49</v>
      </c>
      <c r="V2549" t="s">
        <v>49</v>
      </c>
      <c r="W2549" t="s">
        <v>57</v>
      </c>
      <c r="X2549">
        <f>YEAR(Table1[[#This Row],[BookingDate]])</f>
        <v>2025</v>
      </c>
      <c r="Y2549" t="str">
        <f>TEXT(Table1[[#This Row],[BookingDate]],"mmm")</f>
        <v>Sep</v>
      </c>
      <c r="Z2549" t="str">
        <f>TEXT(Table1[[#This Row],[BookingDate]],"mmm-yyy")</f>
        <v>Sep-2025</v>
      </c>
      <c r="AA2549" t="str">
        <f>IF(Table1[[#This Row],[ResolutionHours]]="","Pending",IF(Table1[[#This Row],[ResolutionHours]]&lt;=4,"0-4 Hours",IF(Table1[[#This Row],[ResolutionHours]]&lt;=8,"5-8 Hours",IF(Table1[[#This Row],[ResolutionHours]]&lt;=24,"9-24 Hours",IF(Table1[[#This Row],[ResolutionHours]]&lt;=48,"25-48 Hours","48+ Hours")))))</f>
        <v>Pending</v>
      </c>
      <c r="AB2549" t="str">
        <f>IF(Table1[[#This Row],[ResolutionHours]]="","",Table1[[#This Row],[ResolutionHours]]-Table1[[#This Row],[SLATargetHours]])</f>
        <v/>
      </c>
    </row>
    <row r="2550" spans="1:28" x14ac:dyDescent="0.25">
      <c r="A2550" t="s">
        <v>1890</v>
      </c>
      <c r="B2550" t="s">
        <v>1116</v>
      </c>
      <c r="C2550" s="1">
        <v>45904.782129629632</v>
      </c>
      <c r="D2550" t="s">
        <v>36</v>
      </c>
      <c r="E2550" t="s">
        <v>1140</v>
      </c>
      <c r="F2550" t="s">
        <v>130</v>
      </c>
      <c r="G2550" t="s">
        <v>1118</v>
      </c>
      <c r="H2550" t="s">
        <v>136</v>
      </c>
      <c r="I2550" t="s">
        <v>82</v>
      </c>
      <c r="J2550" t="s">
        <v>110</v>
      </c>
      <c r="K2550">
        <v>48</v>
      </c>
      <c r="L2550">
        <v>3.06</v>
      </c>
      <c r="N2550" s="1"/>
      <c r="O2550" t="s">
        <v>57</v>
      </c>
      <c r="P2550">
        <v>2813.23</v>
      </c>
      <c r="Q2550" t="s">
        <v>66</v>
      </c>
      <c r="R2550" t="s">
        <v>59</v>
      </c>
      <c r="S2550" t="s">
        <v>79</v>
      </c>
      <c r="T2550" t="s">
        <v>75</v>
      </c>
      <c r="U2550" t="s">
        <v>49</v>
      </c>
      <c r="V2550" t="s">
        <v>49</v>
      </c>
      <c r="W2550" t="s">
        <v>57</v>
      </c>
      <c r="X2550">
        <f>YEAR(Table1[[#This Row],[BookingDate]])</f>
        <v>2025</v>
      </c>
      <c r="Y2550" t="str">
        <f>TEXT(Table1[[#This Row],[BookingDate]],"mmm")</f>
        <v>Sep</v>
      </c>
      <c r="Z2550" t="str">
        <f>TEXT(Table1[[#This Row],[BookingDate]],"mmm-yyy")</f>
        <v>Sep-2025</v>
      </c>
      <c r="AA2550" t="str">
        <f>IF(Table1[[#This Row],[ResolutionHours]]="","Pending",IF(Table1[[#This Row],[ResolutionHours]]&lt;=4,"0-4 Hours",IF(Table1[[#This Row],[ResolutionHours]]&lt;=8,"5-8 Hours",IF(Table1[[#This Row],[ResolutionHours]]&lt;=24,"9-24 Hours",IF(Table1[[#This Row],[ResolutionHours]]&lt;=48,"25-48 Hours","48+ Hours")))))</f>
        <v>Pending</v>
      </c>
      <c r="AB2550" t="str">
        <f>IF(Table1[[#This Row],[ResolutionHours]]="","",Table1[[#This Row],[ResolutionHours]]-Table1[[#This Row],[SLATargetHours]])</f>
        <v/>
      </c>
    </row>
    <row r="2551" spans="1:28" x14ac:dyDescent="0.25">
      <c r="A2551" t="s">
        <v>1706</v>
      </c>
      <c r="B2551" t="s">
        <v>1116</v>
      </c>
      <c r="C2551" s="1">
        <v>45904.944664351853</v>
      </c>
      <c r="D2551" t="s">
        <v>36</v>
      </c>
      <c r="E2551" t="s">
        <v>1124</v>
      </c>
      <c r="F2551" t="s">
        <v>72</v>
      </c>
      <c r="G2551" t="s">
        <v>1118</v>
      </c>
      <c r="H2551" t="s">
        <v>40</v>
      </c>
      <c r="I2551" t="s">
        <v>73</v>
      </c>
      <c r="J2551" t="s">
        <v>78</v>
      </c>
      <c r="K2551">
        <v>48</v>
      </c>
      <c r="L2551">
        <v>5.86</v>
      </c>
      <c r="M2551">
        <v>105.15</v>
      </c>
      <c r="N2551" s="1">
        <v>45909.325825092586</v>
      </c>
      <c r="O2551" t="s">
        <v>128</v>
      </c>
      <c r="P2551">
        <v>105.15</v>
      </c>
      <c r="Q2551" t="s">
        <v>66</v>
      </c>
      <c r="R2551" t="s">
        <v>114</v>
      </c>
      <c r="S2551" t="s">
        <v>79</v>
      </c>
      <c r="T2551" t="s">
        <v>69</v>
      </c>
      <c r="U2551" t="s">
        <v>49</v>
      </c>
      <c r="V2551" t="s">
        <v>49</v>
      </c>
      <c r="W2551" t="s">
        <v>128</v>
      </c>
      <c r="X2551">
        <f>YEAR(Table1[[#This Row],[BookingDate]])</f>
        <v>2025</v>
      </c>
      <c r="Y2551" t="str">
        <f>TEXT(Table1[[#This Row],[BookingDate]],"mmm")</f>
        <v>Sep</v>
      </c>
      <c r="Z2551" t="str">
        <f>TEXT(Table1[[#This Row],[BookingDate]],"mmm-yyy")</f>
        <v>Sep-2025</v>
      </c>
      <c r="AA2551" t="str">
        <f>IF(Table1[[#This Row],[ResolutionHours]]="","Pending",IF(Table1[[#This Row],[ResolutionHours]]&lt;=4,"0-4 Hours",IF(Table1[[#This Row],[ResolutionHours]]&lt;=8,"5-8 Hours",IF(Table1[[#This Row],[ResolutionHours]]&lt;=24,"9-24 Hours",IF(Table1[[#This Row],[ResolutionHours]]&lt;=48,"25-48 Hours","48+ Hours")))))</f>
        <v>48+ Hours</v>
      </c>
      <c r="AB2551">
        <f>IF(Table1[[#This Row],[ResolutionHours]]="","",Table1[[#This Row],[ResolutionHours]]-Table1[[#This Row],[SLATargetHours]])</f>
        <v>57.150000000000006</v>
      </c>
    </row>
    <row r="2552" spans="1:28" x14ac:dyDescent="0.25">
      <c r="A2552" t="s">
        <v>2404</v>
      </c>
      <c r="B2552" t="s">
        <v>2126</v>
      </c>
      <c r="C2552" s="1">
        <v>45905.100023148138</v>
      </c>
      <c r="D2552" t="s">
        <v>36</v>
      </c>
      <c r="E2552" t="s">
        <v>2142</v>
      </c>
      <c r="F2552" t="s">
        <v>38</v>
      </c>
      <c r="G2552" t="s">
        <v>2128</v>
      </c>
      <c r="H2552" t="s">
        <v>40</v>
      </c>
      <c r="I2552" t="s">
        <v>82</v>
      </c>
      <c r="J2552" t="s">
        <v>120</v>
      </c>
      <c r="K2552">
        <v>48</v>
      </c>
      <c r="L2552">
        <v>2.2799999999999998</v>
      </c>
      <c r="M2552">
        <v>24.68</v>
      </c>
      <c r="N2552" s="1">
        <v>45906.12838185185</v>
      </c>
      <c r="O2552" t="s">
        <v>43</v>
      </c>
      <c r="P2552">
        <v>24.68</v>
      </c>
      <c r="Q2552" t="s">
        <v>44</v>
      </c>
      <c r="R2552" t="s">
        <v>45</v>
      </c>
      <c r="S2552" t="s">
        <v>60</v>
      </c>
      <c r="T2552" t="s">
        <v>61</v>
      </c>
      <c r="U2552" t="s">
        <v>49</v>
      </c>
      <c r="V2552" t="s">
        <v>49</v>
      </c>
      <c r="W2552" t="s">
        <v>43</v>
      </c>
      <c r="X2552">
        <f>YEAR(Table1[[#This Row],[BookingDate]])</f>
        <v>2025</v>
      </c>
      <c r="Y2552" t="str">
        <f>TEXT(Table1[[#This Row],[BookingDate]],"mmm")</f>
        <v>Sep</v>
      </c>
      <c r="Z2552" t="str">
        <f>TEXT(Table1[[#This Row],[BookingDate]],"mmm-yyy")</f>
        <v>Sep-2025</v>
      </c>
      <c r="AA2552" t="str">
        <f>IF(Table1[[#This Row],[ResolutionHours]]="","Pending",IF(Table1[[#This Row],[ResolutionHours]]&lt;=4,"0-4 Hours",IF(Table1[[#This Row],[ResolutionHours]]&lt;=8,"5-8 Hours",IF(Table1[[#This Row],[ResolutionHours]]&lt;=24,"9-24 Hours",IF(Table1[[#This Row],[ResolutionHours]]&lt;=48,"25-48 Hours","48+ Hours")))))</f>
        <v>25-48 Hours</v>
      </c>
      <c r="AB2552">
        <f>IF(Table1[[#This Row],[ResolutionHours]]="","",Table1[[#This Row],[ResolutionHours]]-Table1[[#This Row],[SLATargetHours]])</f>
        <v>-23.32</v>
      </c>
    </row>
    <row r="2553" spans="1:28" x14ac:dyDescent="0.25">
      <c r="A2553" t="s">
        <v>2463</v>
      </c>
      <c r="B2553" t="s">
        <v>2126</v>
      </c>
      <c r="C2553" s="1">
        <v>45905.265173611107</v>
      </c>
      <c r="D2553" t="s">
        <v>36</v>
      </c>
      <c r="E2553" t="s">
        <v>2127</v>
      </c>
      <c r="F2553" t="s">
        <v>130</v>
      </c>
      <c r="G2553" t="s">
        <v>2128</v>
      </c>
      <c r="H2553" t="s">
        <v>136</v>
      </c>
      <c r="I2553" t="s">
        <v>46</v>
      </c>
      <c r="J2553" t="s">
        <v>56</v>
      </c>
      <c r="K2553">
        <v>48</v>
      </c>
      <c r="L2553">
        <v>7.63</v>
      </c>
      <c r="N2553" s="1"/>
      <c r="O2553" t="s">
        <v>57</v>
      </c>
      <c r="P2553">
        <v>2801.64</v>
      </c>
      <c r="Q2553" t="s">
        <v>44</v>
      </c>
      <c r="R2553" t="s">
        <v>67</v>
      </c>
      <c r="S2553" t="s">
        <v>60</v>
      </c>
      <c r="T2553" t="s">
        <v>61</v>
      </c>
      <c r="U2553" t="s">
        <v>49</v>
      </c>
      <c r="V2553" t="s">
        <v>49</v>
      </c>
      <c r="W2553" t="s">
        <v>57</v>
      </c>
      <c r="X2553">
        <f>YEAR(Table1[[#This Row],[BookingDate]])</f>
        <v>2025</v>
      </c>
      <c r="Y2553" t="str">
        <f>TEXT(Table1[[#This Row],[BookingDate]],"mmm")</f>
        <v>Sep</v>
      </c>
      <c r="Z2553" t="str">
        <f>TEXT(Table1[[#This Row],[BookingDate]],"mmm-yyy")</f>
        <v>Sep-2025</v>
      </c>
      <c r="AA2553" t="str">
        <f>IF(Table1[[#This Row],[ResolutionHours]]="","Pending",IF(Table1[[#This Row],[ResolutionHours]]&lt;=4,"0-4 Hours",IF(Table1[[#This Row],[ResolutionHours]]&lt;=8,"5-8 Hours",IF(Table1[[#This Row],[ResolutionHours]]&lt;=24,"9-24 Hours",IF(Table1[[#This Row],[ResolutionHours]]&lt;=48,"25-48 Hours","48+ Hours")))))</f>
        <v>Pending</v>
      </c>
      <c r="AB2553" t="str">
        <f>IF(Table1[[#This Row],[ResolutionHours]]="","",Table1[[#This Row],[ResolutionHours]]-Table1[[#This Row],[SLATargetHours]])</f>
        <v/>
      </c>
    </row>
    <row r="2554" spans="1:28" x14ac:dyDescent="0.25">
      <c r="A2554" t="s">
        <v>3063</v>
      </c>
      <c r="B2554" t="s">
        <v>2126</v>
      </c>
      <c r="C2554" s="1">
        <v>45905.337581018517</v>
      </c>
      <c r="D2554" t="s">
        <v>36</v>
      </c>
      <c r="E2554" t="s">
        <v>2138</v>
      </c>
      <c r="F2554" t="s">
        <v>38</v>
      </c>
      <c r="G2554" t="s">
        <v>2128</v>
      </c>
      <c r="H2554" t="s">
        <v>54</v>
      </c>
      <c r="I2554" t="s">
        <v>41</v>
      </c>
      <c r="J2554" t="s">
        <v>74</v>
      </c>
      <c r="K2554">
        <v>48</v>
      </c>
      <c r="L2554">
        <v>7.45</v>
      </c>
      <c r="N2554" s="1"/>
      <c r="O2554" t="s">
        <v>57</v>
      </c>
      <c r="P2554">
        <v>2799.9</v>
      </c>
      <c r="Q2554" t="s">
        <v>44</v>
      </c>
      <c r="R2554" t="s">
        <v>114</v>
      </c>
      <c r="S2554" t="s">
        <v>46</v>
      </c>
      <c r="T2554" t="s">
        <v>115</v>
      </c>
      <c r="U2554" t="s">
        <v>49</v>
      </c>
      <c r="V2554" t="s">
        <v>49</v>
      </c>
      <c r="W2554" t="s">
        <v>57</v>
      </c>
      <c r="X2554">
        <f>YEAR(Table1[[#This Row],[BookingDate]])</f>
        <v>2025</v>
      </c>
      <c r="Y2554" t="str">
        <f>TEXT(Table1[[#This Row],[BookingDate]],"mmm")</f>
        <v>Sep</v>
      </c>
      <c r="Z2554" t="str">
        <f>TEXT(Table1[[#This Row],[BookingDate]],"mmm-yyy")</f>
        <v>Sep-2025</v>
      </c>
      <c r="AA2554" t="str">
        <f>IF(Table1[[#This Row],[ResolutionHours]]="","Pending",IF(Table1[[#This Row],[ResolutionHours]]&lt;=4,"0-4 Hours",IF(Table1[[#This Row],[ResolutionHours]]&lt;=8,"5-8 Hours",IF(Table1[[#This Row],[ResolutionHours]]&lt;=24,"9-24 Hours",IF(Table1[[#This Row],[ResolutionHours]]&lt;=48,"25-48 Hours","48+ Hours")))))</f>
        <v>Pending</v>
      </c>
      <c r="AB2554" t="str">
        <f>IF(Table1[[#This Row],[ResolutionHours]]="","",Table1[[#This Row],[ResolutionHours]]-Table1[[#This Row],[SLATargetHours]])</f>
        <v/>
      </c>
    </row>
    <row r="2555" spans="1:28" x14ac:dyDescent="0.25">
      <c r="A2555" t="s">
        <v>2065</v>
      </c>
      <c r="B2555" t="s">
        <v>1116</v>
      </c>
      <c r="C2555" s="1">
        <v>45905.394224537027</v>
      </c>
      <c r="D2555" t="s">
        <v>36</v>
      </c>
      <c r="E2555" t="s">
        <v>1134</v>
      </c>
      <c r="F2555" t="s">
        <v>53</v>
      </c>
      <c r="G2555" t="s">
        <v>1118</v>
      </c>
      <c r="H2555" t="s">
        <v>136</v>
      </c>
      <c r="I2555" t="s">
        <v>55</v>
      </c>
      <c r="J2555" t="s">
        <v>83</v>
      </c>
      <c r="K2555">
        <v>48</v>
      </c>
      <c r="L2555">
        <v>1.06</v>
      </c>
      <c r="N2555" s="1"/>
      <c r="O2555" t="s">
        <v>57</v>
      </c>
      <c r="P2555">
        <v>2798.54</v>
      </c>
      <c r="Q2555" t="s">
        <v>44</v>
      </c>
      <c r="R2555" t="s">
        <v>67</v>
      </c>
      <c r="S2555" t="s">
        <v>68</v>
      </c>
      <c r="T2555" t="s">
        <v>61</v>
      </c>
      <c r="U2555" t="s">
        <v>49</v>
      </c>
      <c r="V2555" t="s">
        <v>49</v>
      </c>
      <c r="W2555" t="s">
        <v>57</v>
      </c>
      <c r="X2555">
        <f>YEAR(Table1[[#This Row],[BookingDate]])</f>
        <v>2025</v>
      </c>
      <c r="Y2555" t="str">
        <f>TEXT(Table1[[#This Row],[BookingDate]],"mmm")</f>
        <v>Sep</v>
      </c>
      <c r="Z2555" t="str">
        <f>TEXT(Table1[[#This Row],[BookingDate]],"mmm-yyy")</f>
        <v>Sep-2025</v>
      </c>
      <c r="AA2555" t="str">
        <f>IF(Table1[[#This Row],[ResolutionHours]]="","Pending",IF(Table1[[#This Row],[ResolutionHours]]&lt;=4,"0-4 Hours",IF(Table1[[#This Row],[ResolutionHours]]&lt;=8,"5-8 Hours",IF(Table1[[#This Row],[ResolutionHours]]&lt;=24,"9-24 Hours",IF(Table1[[#This Row],[ResolutionHours]]&lt;=48,"25-48 Hours","48+ Hours")))))</f>
        <v>Pending</v>
      </c>
      <c r="AB2555" t="str">
        <f>IF(Table1[[#This Row],[ResolutionHours]]="","",Table1[[#This Row],[ResolutionHours]]-Table1[[#This Row],[SLATargetHours]])</f>
        <v/>
      </c>
    </row>
    <row r="2556" spans="1:28" x14ac:dyDescent="0.25">
      <c r="A2556" t="s">
        <v>3081</v>
      </c>
      <c r="B2556" t="s">
        <v>2126</v>
      </c>
      <c r="C2556" s="1">
        <v>45905.47519675926</v>
      </c>
      <c r="D2556" t="s">
        <v>36</v>
      </c>
      <c r="E2556" t="s">
        <v>2142</v>
      </c>
      <c r="F2556" t="s">
        <v>126</v>
      </c>
      <c r="G2556" t="s">
        <v>2128</v>
      </c>
      <c r="H2556" t="s">
        <v>54</v>
      </c>
      <c r="I2556" t="s">
        <v>55</v>
      </c>
      <c r="J2556" t="s">
        <v>118</v>
      </c>
      <c r="K2556">
        <v>48</v>
      </c>
      <c r="L2556">
        <v>4.08</v>
      </c>
      <c r="N2556" s="1"/>
      <c r="O2556" t="s">
        <v>57</v>
      </c>
      <c r="P2556">
        <v>2796.6</v>
      </c>
      <c r="Q2556" t="s">
        <v>58</v>
      </c>
      <c r="R2556" t="s">
        <v>45</v>
      </c>
      <c r="S2556" t="s">
        <v>79</v>
      </c>
      <c r="T2556" t="s">
        <v>121</v>
      </c>
      <c r="U2556" t="s">
        <v>49</v>
      </c>
      <c r="V2556" t="s">
        <v>49</v>
      </c>
      <c r="W2556" t="s">
        <v>57</v>
      </c>
      <c r="X2556">
        <f>YEAR(Table1[[#This Row],[BookingDate]])</f>
        <v>2025</v>
      </c>
      <c r="Y2556" t="str">
        <f>TEXT(Table1[[#This Row],[BookingDate]],"mmm")</f>
        <v>Sep</v>
      </c>
      <c r="Z2556" t="str">
        <f>TEXT(Table1[[#This Row],[BookingDate]],"mmm-yyy")</f>
        <v>Sep-2025</v>
      </c>
      <c r="AA2556" t="str">
        <f>IF(Table1[[#This Row],[ResolutionHours]]="","Pending",IF(Table1[[#This Row],[ResolutionHours]]&lt;=4,"0-4 Hours",IF(Table1[[#This Row],[ResolutionHours]]&lt;=8,"5-8 Hours",IF(Table1[[#This Row],[ResolutionHours]]&lt;=24,"9-24 Hours",IF(Table1[[#This Row],[ResolutionHours]]&lt;=48,"25-48 Hours","48+ Hours")))))</f>
        <v>Pending</v>
      </c>
      <c r="AB2556" t="str">
        <f>IF(Table1[[#This Row],[ResolutionHours]]="","",Table1[[#This Row],[ResolutionHours]]-Table1[[#This Row],[SLATargetHours]])</f>
        <v/>
      </c>
    </row>
    <row r="2557" spans="1:28" x14ac:dyDescent="0.25">
      <c r="A2557" t="s">
        <v>1807</v>
      </c>
      <c r="B2557" t="s">
        <v>1116</v>
      </c>
      <c r="C2557" s="1">
        <v>45905.711851851847</v>
      </c>
      <c r="D2557" t="s">
        <v>51</v>
      </c>
      <c r="E2557" t="s">
        <v>1120</v>
      </c>
      <c r="F2557" t="s">
        <v>72</v>
      </c>
      <c r="G2557" t="s">
        <v>1118</v>
      </c>
      <c r="H2557" t="s">
        <v>54</v>
      </c>
      <c r="I2557" t="s">
        <v>73</v>
      </c>
      <c r="J2557" t="s">
        <v>120</v>
      </c>
      <c r="K2557">
        <v>24</v>
      </c>
      <c r="L2557">
        <v>0.9</v>
      </c>
      <c r="N2557" s="1"/>
      <c r="O2557" t="s">
        <v>57</v>
      </c>
      <c r="P2557">
        <v>2790.92</v>
      </c>
      <c r="Q2557" t="s">
        <v>44</v>
      </c>
      <c r="R2557" t="s">
        <v>114</v>
      </c>
      <c r="S2557" t="s">
        <v>68</v>
      </c>
      <c r="T2557" t="s">
        <v>115</v>
      </c>
      <c r="U2557" t="s">
        <v>49</v>
      </c>
      <c r="V2557" t="s">
        <v>49</v>
      </c>
      <c r="W2557" t="s">
        <v>57</v>
      </c>
      <c r="X2557">
        <f>YEAR(Table1[[#This Row],[BookingDate]])</f>
        <v>2025</v>
      </c>
      <c r="Y2557" t="str">
        <f>TEXT(Table1[[#This Row],[BookingDate]],"mmm")</f>
        <v>Sep</v>
      </c>
      <c r="Z2557" t="str">
        <f>TEXT(Table1[[#This Row],[BookingDate]],"mmm-yyy")</f>
        <v>Sep-2025</v>
      </c>
      <c r="AA2557" t="str">
        <f>IF(Table1[[#This Row],[ResolutionHours]]="","Pending",IF(Table1[[#This Row],[ResolutionHours]]&lt;=4,"0-4 Hours",IF(Table1[[#This Row],[ResolutionHours]]&lt;=8,"5-8 Hours",IF(Table1[[#This Row],[ResolutionHours]]&lt;=24,"9-24 Hours",IF(Table1[[#This Row],[ResolutionHours]]&lt;=48,"25-48 Hours","48+ Hours")))))</f>
        <v>Pending</v>
      </c>
      <c r="AB2557" t="str">
        <f>IF(Table1[[#This Row],[ResolutionHours]]="","",Table1[[#This Row],[ResolutionHours]]-Table1[[#This Row],[SLATargetHours]])</f>
        <v/>
      </c>
    </row>
    <row r="2558" spans="1:28" x14ac:dyDescent="0.25">
      <c r="A2558" t="s">
        <v>2052</v>
      </c>
      <c r="B2558" t="s">
        <v>1116</v>
      </c>
      <c r="C2558" s="1">
        <v>45905.830439814818</v>
      </c>
      <c r="D2558" t="s">
        <v>36</v>
      </c>
      <c r="E2558" t="s">
        <v>1129</v>
      </c>
      <c r="F2558" t="s">
        <v>90</v>
      </c>
      <c r="G2558" t="s">
        <v>1118</v>
      </c>
      <c r="H2558" t="s">
        <v>40</v>
      </c>
      <c r="I2558" t="s">
        <v>55</v>
      </c>
      <c r="J2558" t="s">
        <v>56</v>
      </c>
      <c r="K2558">
        <v>48</v>
      </c>
      <c r="L2558">
        <v>2.66</v>
      </c>
      <c r="M2558">
        <v>15.07</v>
      </c>
      <c r="N2558" s="1">
        <v>45906.458506527779</v>
      </c>
      <c r="O2558" t="s">
        <v>43</v>
      </c>
      <c r="P2558">
        <v>15.07</v>
      </c>
      <c r="Q2558" t="s">
        <v>44</v>
      </c>
      <c r="R2558" t="s">
        <v>59</v>
      </c>
      <c r="S2558" t="s">
        <v>96</v>
      </c>
      <c r="T2558" t="s">
        <v>69</v>
      </c>
      <c r="U2558" t="s">
        <v>49</v>
      </c>
      <c r="V2558" t="s">
        <v>49</v>
      </c>
      <c r="W2558" t="s">
        <v>43</v>
      </c>
      <c r="X2558">
        <f>YEAR(Table1[[#This Row],[BookingDate]])</f>
        <v>2025</v>
      </c>
      <c r="Y2558" t="str">
        <f>TEXT(Table1[[#This Row],[BookingDate]],"mmm")</f>
        <v>Sep</v>
      </c>
      <c r="Z2558" t="str">
        <f>TEXT(Table1[[#This Row],[BookingDate]],"mmm-yyy")</f>
        <v>Sep-2025</v>
      </c>
      <c r="AA2558" t="str">
        <f>IF(Table1[[#This Row],[ResolutionHours]]="","Pending",IF(Table1[[#This Row],[ResolutionHours]]&lt;=4,"0-4 Hours",IF(Table1[[#This Row],[ResolutionHours]]&lt;=8,"5-8 Hours",IF(Table1[[#This Row],[ResolutionHours]]&lt;=24,"9-24 Hours",IF(Table1[[#This Row],[ResolutionHours]]&lt;=48,"25-48 Hours","48+ Hours")))))</f>
        <v>9-24 Hours</v>
      </c>
      <c r="AB2558">
        <f>IF(Table1[[#This Row],[ResolutionHours]]="","",Table1[[#This Row],[ResolutionHours]]-Table1[[#This Row],[SLATargetHours]])</f>
        <v>-32.93</v>
      </c>
    </row>
    <row r="2559" spans="1:28" x14ac:dyDescent="0.25">
      <c r="A2559" t="s">
        <v>122</v>
      </c>
      <c r="B2559" t="s">
        <v>35</v>
      </c>
      <c r="C2559" s="1">
        <v>45905.855937499997</v>
      </c>
      <c r="D2559" t="s">
        <v>51</v>
      </c>
      <c r="E2559" t="s">
        <v>123</v>
      </c>
      <c r="F2559" t="s">
        <v>53</v>
      </c>
      <c r="G2559" t="s">
        <v>39</v>
      </c>
      <c r="H2559" t="s">
        <v>40</v>
      </c>
      <c r="I2559" t="s">
        <v>55</v>
      </c>
      <c r="J2559" t="s">
        <v>91</v>
      </c>
      <c r="K2559">
        <v>24</v>
      </c>
      <c r="L2559">
        <v>3.86</v>
      </c>
      <c r="M2559">
        <v>9.24</v>
      </c>
      <c r="N2559" s="1">
        <v>45906.241118425933</v>
      </c>
      <c r="O2559" t="s">
        <v>43</v>
      </c>
      <c r="P2559">
        <v>9.24</v>
      </c>
      <c r="Q2559" t="s">
        <v>44</v>
      </c>
      <c r="R2559" t="s">
        <v>92</v>
      </c>
      <c r="S2559" t="s">
        <v>68</v>
      </c>
      <c r="T2559" t="s">
        <v>61</v>
      </c>
      <c r="U2559" t="s">
        <v>49</v>
      </c>
      <c r="V2559" t="s">
        <v>49</v>
      </c>
      <c r="W2559" t="s">
        <v>43</v>
      </c>
      <c r="X2559">
        <f>YEAR(Table1[[#This Row],[BookingDate]])</f>
        <v>2025</v>
      </c>
      <c r="Y2559" t="str">
        <f>TEXT(Table1[[#This Row],[BookingDate]],"mmm")</f>
        <v>Sep</v>
      </c>
      <c r="Z2559" t="str">
        <f>TEXT(Table1[[#This Row],[BookingDate]],"mmm-yyy")</f>
        <v>Sep-2025</v>
      </c>
      <c r="AA2559" t="str">
        <f>IF(Table1[[#This Row],[ResolutionHours]]="","Pending",IF(Table1[[#This Row],[ResolutionHours]]&lt;=4,"0-4 Hours",IF(Table1[[#This Row],[ResolutionHours]]&lt;=8,"5-8 Hours",IF(Table1[[#This Row],[ResolutionHours]]&lt;=24,"9-24 Hours",IF(Table1[[#This Row],[ResolutionHours]]&lt;=48,"25-48 Hours","48+ Hours")))))</f>
        <v>9-24 Hours</v>
      </c>
      <c r="AB2559">
        <f>IF(Table1[[#This Row],[ResolutionHours]]="","",Table1[[#This Row],[ResolutionHours]]-Table1[[#This Row],[SLATargetHours]])</f>
        <v>-14.76</v>
      </c>
    </row>
    <row r="2560" spans="1:28" x14ac:dyDescent="0.25">
      <c r="A2560" t="s">
        <v>1077</v>
      </c>
      <c r="B2560" t="s">
        <v>35</v>
      </c>
      <c r="C2560" s="1">
        <v>45906.12400462963</v>
      </c>
      <c r="D2560" t="s">
        <v>36</v>
      </c>
      <c r="E2560" t="s">
        <v>52</v>
      </c>
      <c r="F2560" t="s">
        <v>90</v>
      </c>
      <c r="G2560" t="s">
        <v>39</v>
      </c>
      <c r="H2560" t="s">
        <v>40</v>
      </c>
      <c r="I2560" t="s">
        <v>82</v>
      </c>
      <c r="J2560" t="s">
        <v>88</v>
      </c>
      <c r="K2560">
        <v>48</v>
      </c>
      <c r="L2560">
        <v>3.91</v>
      </c>
      <c r="M2560">
        <v>22.26</v>
      </c>
      <c r="N2560" s="1">
        <v>45907.051448530103</v>
      </c>
      <c r="O2560" t="s">
        <v>43</v>
      </c>
      <c r="P2560">
        <v>22.26</v>
      </c>
      <c r="Q2560" t="s">
        <v>66</v>
      </c>
      <c r="R2560" t="s">
        <v>67</v>
      </c>
      <c r="S2560" t="s">
        <v>79</v>
      </c>
      <c r="T2560" t="s">
        <v>69</v>
      </c>
      <c r="U2560" t="s">
        <v>49</v>
      </c>
      <c r="V2560" t="s">
        <v>49</v>
      </c>
      <c r="W2560" t="s">
        <v>43</v>
      </c>
      <c r="X2560">
        <f>YEAR(Table1[[#This Row],[BookingDate]])</f>
        <v>2025</v>
      </c>
      <c r="Y2560" t="str">
        <f>TEXT(Table1[[#This Row],[BookingDate]],"mmm")</f>
        <v>Sep</v>
      </c>
      <c r="Z2560" t="str">
        <f>TEXT(Table1[[#This Row],[BookingDate]],"mmm-yyy")</f>
        <v>Sep-2025</v>
      </c>
      <c r="AA2560" t="str">
        <f>IF(Table1[[#This Row],[ResolutionHours]]="","Pending",IF(Table1[[#This Row],[ResolutionHours]]&lt;=4,"0-4 Hours",IF(Table1[[#This Row],[ResolutionHours]]&lt;=8,"5-8 Hours",IF(Table1[[#This Row],[ResolutionHours]]&lt;=24,"9-24 Hours",IF(Table1[[#This Row],[ResolutionHours]]&lt;=48,"25-48 Hours","48+ Hours")))))</f>
        <v>9-24 Hours</v>
      </c>
      <c r="AB2560">
        <f>IF(Table1[[#This Row],[ResolutionHours]]="","",Table1[[#This Row],[ResolutionHours]]-Table1[[#This Row],[SLATargetHours]])</f>
        <v>-25.74</v>
      </c>
    </row>
    <row r="2561" spans="1:28" x14ac:dyDescent="0.25">
      <c r="A2561" t="s">
        <v>2769</v>
      </c>
      <c r="B2561" t="s">
        <v>2126</v>
      </c>
      <c r="C2561" s="1">
        <v>45906.613958333342</v>
      </c>
      <c r="D2561" t="s">
        <v>36</v>
      </c>
      <c r="E2561" t="s">
        <v>2138</v>
      </c>
      <c r="F2561" t="s">
        <v>126</v>
      </c>
      <c r="G2561" t="s">
        <v>2128</v>
      </c>
      <c r="H2561" t="s">
        <v>109</v>
      </c>
      <c r="I2561" t="s">
        <v>73</v>
      </c>
      <c r="J2561" t="s">
        <v>56</v>
      </c>
      <c r="K2561">
        <v>48</v>
      </c>
      <c r="L2561">
        <v>7.62</v>
      </c>
      <c r="M2561">
        <v>26.59</v>
      </c>
      <c r="N2561" s="1">
        <v>45907.721755196762</v>
      </c>
      <c r="O2561" t="s">
        <v>43</v>
      </c>
      <c r="P2561">
        <v>26.59</v>
      </c>
      <c r="Q2561" t="s">
        <v>44</v>
      </c>
      <c r="R2561" t="s">
        <v>114</v>
      </c>
      <c r="S2561" t="s">
        <v>79</v>
      </c>
      <c r="T2561" t="s">
        <v>93</v>
      </c>
      <c r="U2561" t="s">
        <v>49</v>
      </c>
      <c r="V2561" t="s">
        <v>49</v>
      </c>
      <c r="W2561" t="s">
        <v>43</v>
      </c>
      <c r="X2561">
        <f>YEAR(Table1[[#This Row],[BookingDate]])</f>
        <v>2025</v>
      </c>
      <c r="Y2561" t="str">
        <f>TEXT(Table1[[#This Row],[BookingDate]],"mmm")</f>
        <v>Sep</v>
      </c>
      <c r="Z2561" t="str">
        <f>TEXT(Table1[[#This Row],[BookingDate]],"mmm-yyy")</f>
        <v>Sep-2025</v>
      </c>
      <c r="AA2561" t="str">
        <f>IF(Table1[[#This Row],[ResolutionHours]]="","Pending",IF(Table1[[#This Row],[ResolutionHours]]&lt;=4,"0-4 Hours",IF(Table1[[#This Row],[ResolutionHours]]&lt;=8,"5-8 Hours",IF(Table1[[#This Row],[ResolutionHours]]&lt;=24,"9-24 Hours",IF(Table1[[#This Row],[ResolutionHours]]&lt;=48,"25-48 Hours","48+ Hours")))))</f>
        <v>25-48 Hours</v>
      </c>
      <c r="AB2561">
        <f>IF(Table1[[#This Row],[ResolutionHours]]="","",Table1[[#This Row],[ResolutionHours]]-Table1[[#This Row],[SLATargetHours]])</f>
        <v>-21.41</v>
      </c>
    </row>
    <row r="2562" spans="1:28" x14ac:dyDescent="0.25">
      <c r="A2562" t="s">
        <v>573</v>
      </c>
      <c r="B2562" t="s">
        <v>35</v>
      </c>
      <c r="C2562" s="1">
        <v>45906.620081018518</v>
      </c>
      <c r="D2562" t="s">
        <v>104</v>
      </c>
      <c r="E2562" t="s">
        <v>123</v>
      </c>
      <c r="F2562" t="s">
        <v>53</v>
      </c>
      <c r="G2562" t="s">
        <v>39</v>
      </c>
      <c r="H2562" t="s">
        <v>54</v>
      </c>
      <c r="I2562" t="s">
        <v>64</v>
      </c>
      <c r="J2562" t="s">
        <v>83</v>
      </c>
      <c r="K2562">
        <v>8</v>
      </c>
      <c r="L2562">
        <v>0.65</v>
      </c>
      <c r="N2562" s="1"/>
      <c r="O2562" t="s">
        <v>57</v>
      </c>
      <c r="P2562">
        <v>2769.12</v>
      </c>
      <c r="Q2562" t="s">
        <v>58</v>
      </c>
      <c r="R2562" t="s">
        <v>59</v>
      </c>
      <c r="S2562" t="s">
        <v>68</v>
      </c>
      <c r="T2562" t="s">
        <v>121</v>
      </c>
      <c r="U2562" t="s">
        <v>49</v>
      </c>
      <c r="V2562" t="s">
        <v>48</v>
      </c>
      <c r="W2562" t="s">
        <v>57</v>
      </c>
      <c r="X2562">
        <f>YEAR(Table1[[#This Row],[BookingDate]])</f>
        <v>2025</v>
      </c>
      <c r="Y2562" t="str">
        <f>TEXT(Table1[[#This Row],[BookingDate]],"mmm")</f>
        <v>Sep</v>
      </c>
      <c r="Z2562" t="str">
        <f>TEXT(Table1[[#This Row],[BookingDate]],"mmm-yyy")</f>
        <v>Sep-2025</v>
      </c>
      <c r="AA2562" t="str">
        <f>IF(Table1[[#This Row],[ResolutionHours]]="","Pending",IF(Table1[[#This Row],[ResolutionHours]]&lt;=4,"0-4 Hours",IF(Table1[[#This Row],[ResolutionHours]]&lt;=8,"5-8 Hours",IF(Table1[[#This Row],[ResolutionHours]]&lt;=24,"9-24 Hours",IF(Table1[[#This Row],[ResolutionHours]]&lt;=48,"25-48 Hours","48+ Hours")))))</f>
        <v>Pending</v>
      </c>
      <c r="AB2562" t="str">
        <f>IF(Table1[[#This Row],[ResolutionHours]]="","",Table1[[#This Row],[ResolutionHours]]-Table1[[#This Row],[SLATargetHours]])</f>
        <v/>
      </c>
    </row>
    <row r="2563" spans="1:28" x14ac:dyDescent="0.25">
      <c r="A2563" t="s">
        <v>627</v>
      </c>
      <c r="B2563" t="s">
        <v>35</v>
      </c>
      <c r="C2563" s="1">
        <v>45906.665995370371</v>
      </c>
      <c r="D2563" t="s">
        <v>51</v>
      </c>
      <c r="E2563" t="s">
        <v>81</v>
      </c>
      <c r="F2563" t="s">
        <v>95</v>
      </c>
      <c r="G2563" t="s">
        <v>39</v>
      </c>
      <c r="H2563" t="s">
        <v>40</v>
      </c>
      <c r="I2563" t="s">
        <v>73</v>
      </c>
      <c r="J2563" t="s">
        <v>160</v>
      </c>
      <c r="K2563">
        <v>24</v>
      </c>
      <c r="L2563">
        <v>1.04</v>
      </c>
      <c r="M2563">
        <v>14.01</v>
      </c>
      <c r="N2563" s="1">
        <v>45907.249852349538</v>
      </c>
      <c r="O2563" t="s">
        <v>43</v>
      </c>
      <c r="P2563">
        <v>14.01</v>
      </c>
      <c r="Q2563" t="s">
        <v>44</v>
      </c>
      <c r="R2563" t="s">
        <v>59</v>
      </c>
      <c r="S2563" t="s">
        <v>60</v>
      </c>
      <c r="T2563" t="s">
        <v>85</v>
      </c>
      <c r="U2563" t="s">
        <v>49</v>
      </c>
      <c r="V2563" t="s">
        <v>49</v>
      </c>
      <c r="W2563" t="s">
        <v>43</v>
      </c>
      <c r="X2563">
        <f>YEAR(Table1[[#This Row],[BookingDate]])</f>
        <v>2025</v>
      </c>
      <c r="Y2563" t="str">
        <f>TEXT(Table1[[#This Row],[BookingDate]],"mmm")</f>
        <v>Sep</v>
      </c>
      <c r="Z2563" t="str">
        <f>TEXT(Table1[[#This Row],[BookingDate]],"mmm-yyy")</f>
        <v>Sep-2025</v>
      </c>
      <c r="AA2563" t="str">
        <f>IF(Table1[[#This Row],[ResolutionHours]]="","Pending",IF(Table1[[#This Row],[ResolutionHours]]&lt;=4,"0-4 Hours",IF(Table1[[#This Row],[ResolutionHours]]&lt;=8,"5-8 Hours",IF(Table1[[#This Row],[ResolutionHours]]&lt;=24,"9-24 Hours",IF(Table1[[#This Row],[ResolutionHours]]&lt;=48,"25-48 Hours","48+ Hours")))))</f>
        <v>9-24 Hours</v>
      </c>
      <c r="AB2563">
        <f>IF(Table1[[#This Row],[ResolutionHours]]="","",Table1[[#This Row],[ResolutionHours]]-Table1[[#This Row],[SLATargetHours]])</f>
        <v>-9.99</v>
      </c>
    </row>
    <row r="2564" spans="1:28" x14ac:dyDescent="0.25">
      <c r="A2564" t="s">
        <v>207</v>
      </c>
      <c r="B2564" t="s">
        <v>35</v>
      </c>
      <c r="C2564" s="1">
        <v>45907.276736111111</v>
      </c>
      <c r="D2564" t="s">
        <v>104</v>
      </c>
      <c r="E2564" t="s">
        <v>37</v>
      </c>
      <c r="F2564" t="s">
        <v>126</v>
      </c>
      <c r="G2564" t="s">
        <v>39</v>
      </c>
      <c r="H2564" t="s">
        <v>40</v>
      </c>
      <c r="I2564" t="s">
        <v>55</v>
      </c>
      <c r="J2564" t="s">
        <v>91</v>
      </c>
      <c r="K2564">
        <v>8</v>
      </c>
      <c r="L2564">
        <v>0.56000000000000005</v>
      </c>
      <c r="M2564">
        <v>3.37</v>
      </c>
      <c r="N2564" s="1">
        <v>45907.417315162027</v>
      </c>
      <c r="O2564" t="s">
        <v>43</v>
      </c>
      <c r="P2564">
        <v>3.37</v>
      </c>
      <c r="Q2564" t="s">
        <v>58</v>
      </c>
      <c r="R2564" t="s">
        <v>59</v>
      </c>
      <c r="S2564" t="s">
        <v>60</v>
      </c>
      <c r="T2564" t="s">
        <v>121</v>
      </c>
      <c r="U2564" t="s">
        <v>49</v>
      </c>
      <c r="V2564" t="s">
        <v>49</v>
      </c>
      <c r="W2564" t="s">
        <v>43</v>
      </c>
      <c r="X2564">
        <f>YEAR(Table1[[#This Row],[BookingDate]])</f>
        <v>2025</v>
      </c>
      <c r="Y2564" t="str">
        <f>TEXT(Table1[[#This Row],[BookingDate]],"mmm")</f>
        <v>Sep</v>
      </c>
      <c r="Z2564" t="str">
        <f>TEXT(Table1[[#This Row],[BookingDate]],"mmm-yyy")</f>
        <v>Sep-2025</v>
      </c>
      <c r="AA2564" t="str">
        <f>IF(Table1[[#This Row],[ResolutionHours]]="","Pending",IF(Table1[[#This Row],[ResolutionHours]]&lt;=4,"0-4 Hours",IF(Table1[[#This Row],[ResolutionHours]]&lt;=8,"5-8 Hours",IF(Table1[[#This Row],[ResolutionHours]]&lt;=24,"9-24 Hours",IF(Table1[[#This Row],[ResolutionHours]]&lt;=48,"25-48 Hours","48+ Hours")))))</f>
        <v>0-4 Hours</v>
      </c>
      <c r="AB2564">
        <f>IF(Table1[[#This Row],[ResolutionHours]]="","",Table1[[#This Row],[ResolutionHours]]-Table1[[#This Row],[SLATargetHours]])</f>
        <v>-4.63</v>
      </c>
    </row>
    <row r="2565" spans="1:28" x14ac:dyDescent="0.25">
      <c r="A2565" t="s">
        <v>2897</v>
      </c>
      <c r="B2565" t="s">
        <v>2126</v>
      </c>
      <c r="C2565" s="1">
        <v>45908.181504629632</v>
      </c>
      <c r="D2565" t="s">
        <v>51</v>
      </c>
      <c r="E2565" t="s">
        <v>2127</v>
      </c>
      <c r="F2565" t="s">
        <v>72</v>
      </c>
      <c r="G2565" t="s">
        <v>2128</v>
      </c>
      <c r="H2565" t="s">
        <v>40</v>
      </c>
      <c r="I2565" t="s">
        <v>73</v>
      </c>
      <c r="J2565" t="s">
        <v>42</v>
      </c>
      <c r="K2565">
        <v>24</v>
      </c>
      <c r="L2565">
        <v>2</v>
      </c>
      <c r="M2565">
        <v>11.11</v>
      </c>
      <c r="N2565" s="1">
        <v>45908.644304780093</v>
      </c>
      <c r="O2565" t="s">
        <v>43</v>
      </c>
      <c r="P2565">
        <v>11.11</v>
      </c>
      <c r="Q2565" t="s">
        <v>44</v>
      </c>
      <c r="R2565" t="s">
        <v>114</v>
      </c>
      <c r="S2565" t="s">
        <v>96</v>
      </c>
      <c r="T2565" t="s">
        <v>75</v>
      </c>
      <c r="U2565" t="s">
        <v>49</v>
      </c>
      <c r="V2565" t="s">
        <v>48</v>
      </c>
      <c r="W2565" t="s">
        <v>43</v>
      </c>
      <c r="X2565">
        <f>YEAR(Table1[[#This Row],[BookingDate]])</f>
        <v>2025</v>
      </c>
      <c r="Y2565" t="str">
        <f>TEXT(Table1[[#This Row],[BookingDate]],"mmm")</f>
        <v>Sep</v>
      </c>
      <c r="Z2565" t="str">
        <f>TEXT(Table1[[#This Row],[BookingDate]],"mmm-yyy")</f>
        <v>Sep-2025</v>
      </c>
      <c r="AA2565" t="str">
        <f>IF(Table1[[#This Row],[ResolutionHours]]="","Pending",IF(Table1[[#This Row],[ResolutionHours]]&lt;=4,"0-4 Hours",IF(Table1[[#This Row],[ResolutionHours]]&lt;=8,"5-8 Hours",IF(Table1[[#This Row],[ResolutionHours]]&lt;=24,"9-24 Hours",IF(Table1[[#This Row],[ResolutionHours]]&lt;=48,"25-48 Hours","48+ Hours")))))</f>
        <v>9-24 Hours</v>
      </c>
      <c r="AB2565">
        <f>IF(Table1[[#This Row],[ResolutionHours]]="","",Table1[[#This Row],[ResolutionHours]]-Table1[[#This Row],[SLATargetHours]])</f>
        <v>-12.89</v>
      </c>
    </row>
    <row r="2566" spans="1:28" x14ac:dyDescent="0.25">
      <c r="A2566" t="s">
        <v>1954</v>
      </c>
      <c r="B2566" t="s">
        <v>1116</v>
      </c>
      <c r="C2566" s="1">
        <v>45908.64980324074</v>
      </c>
      <c r="D2566" t="s">
        <v>51</v>
      </c>
      <c r="E2566" t="s">
        <v>1124</v>
      </c>
      <c r="F2566" t="s">
        <v>38</v>
      </c>
      <c r="G2566" t="s">
        <v>1118</v>
      </c>
      <c r="H2566" t="s">
        <v>40</v>
      </c>
      <c r="I2566" t="s">
        <v>55</v>
      </c>
      <c r="J2566" t="s">
        <v>56</v>
      </c>
      <c r="K2566">
        <v>24</v>
      </c>
      <c r="L2566">
        <v>3.3</v>
      </c>
      <c r="M2566">
        <v>26.28</v>
      </c>
      <c r="N2566" s="1">
        <v>45909.744805289352</v>
      </c>
      <c r="O2566" t="s">
        <v>128</v>
      </c>
      <c r="P2566">
        <v>26.28</v>
      </c>
      <c r="Q2566" t="s">
        <v>66</v>
      </c>
      <c r="R2566" t="s">
        <v>114</v>
      </c>
      <c r="S2566" t="s">
        <v>46</v>
      </c>
      <c r="T2566" t="s">
        <v>47</v>
      </c>
      <c r="U2566" t="s">
        <v>49</v>
      </c>
      <c r="V2566" t="s">
        <v>49</v>
      </c>
      <c r="W2566" t="s">
        <v>128</v>
      </c>
      <c r="X2566">
        <f>YEAR(Table1[[#This Row],[BookingDate]])</f>
        <v>2025</v>
      </c>
      <c r="Y2566" t="str">
        <f>TEXT(Table1[[#This Row],[BookingDate]],"mmm")</f>
        <v>Sep</v>
      </c>
      <c r="Z2566" t="str">
        <f>TEXT(Table1[[#This Row],[BookingDate]],"mmm-yyy")</f>
        <v>Sep-2025</v>
      </c>
      <c r="AA2566" t="str">
        <f>IF(Table1[[#This Row],[ResolutionHours]]="","Pending",IF(Table1[[#This Row],[ResolutionHours]]&lt;=4,"0-4 Hours",IF(Table1[[#This Row],[ResolutionHours]]&lt;=8,"5-8 Hours",IF(Table1[[#This Row],[ResolutionHours]]&lt;=24,"9-24 Hours",IF(Table1[[#This Row],[ResolutionHours]]&lt;=48,"25-48 Hours","48+ Hours")))))</f>
        <v>25-48 Hours</v>
      </c>
      <c r="AB2566">
        <f>IF(Table1[[#This Row],[ResolutionHours]]="","",Table1[[#This Row],[ResolutionHours]]-Table1[[#This Row],[SLATargetHours]])</f>
        <v>2.2800000000000011</v>
      </c>
    </row>
    <row r="2567" spans="1:28" x14ac:dyDescent="0.25">
      <c r="A2567" t="s">
        <v>704</v>
      </c>
      <c r="B2567" t="s">
        <v>35</v>
      </c>
      <c r="C2567" s="1">
        <v>45908.653275462973</v>
      </c>
      <c r="D2567" t="s">
        <v>36</v>
      </c>
      <c r="E2567" t="s">
        <v>52</v>
      </c>
      <c r="F2567" t="s">
        <v>38</v>
      </c>
      <c r="G2567" t="s">
        <v>39</v>
      </c>
      <c r="H2567" t="s">
        <v>40</v>
      </c>
      <c r="I2567" t="s">
        <v>64</v>
      </c>
      <c r="J2567" t="s">
        <v>113</v>
      </c>
      <c r="K2567">
        <v>48</v>
      </c>
      <c r="L2567">
        <v>1.49</v>
      </c>
      <c r="M2567">
        <v>34.299999999999997</v>
      </c>
      <c r="N2567" s="1">
        <v>45910.082389756943</v>
      </c>
      <c r="O2567" t="s">
        <v>43</v>
      </c>
      <c r="P2567">
        <v>34.299999999999997</v>
      </c>
      <c r="Q2567" t="s">
        <v>58</v>
      </c>
      <c r="R2567" t="s">
        <v>114</v>
      </c>
      <c r="S2567" t="s">
        <v>96</v>
      </c>
      <c r="T2567" t="s">
        <v>93</v>
      </c>
      <c r="U2567" t="s">
        <v>49</v>
      </c>
      <c r="V2567" t="s">
        <v>49</v>
      </c>
      <c r="W2567" t="s">
        <v>43</v>
      </c>
      <c r="X2567">
        <f>YEAR(Table1[[#This Row],[BookingDate]])</f>
        <v>2025</v>
      </c>
      <c r="Y2567" t="str">
        <f>TEXT(Table1[[#This Row],[BookingDate]],"mmm")</f>
        <v>Sep</v>
      </c>
      <c r="Z2567" t="str">
        <f>TEXT(Table1[[#This Row],[BookingDate]],"mmm-yyy")</f>
        <v>Sep-2025</v>
      </c>
      <c r="AA2567" t="str">
        <f>IF(Table1[[#This Row],[ResolutionHours]]="","Pending",IF(Table1[[#This Row],[ResolutionHours]]&lt;=4,"0-4 Hours",IF(Table1[[#This Row],[ResolutionHours]]&lt;=8,"5-8 Hours",IF(Table1[[#This Row],[ResolutionHours]]&lt;=24,"9-24 Hours",IF(Table1[[#This Row],[ResolutionHours]]&lt;=48,"25-48 Hours","48+ Hours")))))</f>
        <v>25-48 Hours</v>
      </c>
      <c r="AB2567">
        <f>IF(Table1[[#This Row],[ResolutionHours]]="","",Table1[[#This Row],[ResolutionHours]]-Table1[[#This Row],[SLATargetHours]])</f>
        <v>-13.700000000000003</v>
      </c>
    </row>
    <row r="2568" spans="1:28" x14ac:dyDescent="0.25">
      <c r="A2568" t="s">
        <v>1544</v>
      </c>
      <c r="B2568" t="s">
        <v>1116</v>
      </c>
      <c r="C2568" s="1">
        <v>45908.8358912037</v>
      </c>
      <c r="D2568" t="s">
        <v>36</v>
      </c>
      <c r="E2568" t="s">
        <v>1134</v>
      </c>
      <c r="F2568" t="s">
        <v>38</v>
      </c>
      <c r="G2568" t="s">
        <v>1118</v>
      </c>
      <c r="H2568" t="s">
        <v>40</v>
      </c>
      <c r="I2568" t="s">
        <v>55</v>
      </c>
      <c r="J2568" t="s">
        <v>91</v>
      </c>
      <c r="K2568">
        <v>48</v>
      </c>
      <c r="L2568">
        <v>4.68</v>
      </c>
      <c r="M2568">
        <v>24.13</v>
      </c>
      <c r="N2568" s="1">
        <v>45909.841251608799</v>
      </c>
      <c r="O2568" t="s">
        <v>43</v>
      </c>
      <c r="P2568">
        <v>24.13</v>
      </c>
      <c r="Q2568" t="s">
        <v>66</v>
      </c>
      <c r="R2568" t="s">
        <v>92</v>
      </c>
      <c r="S2568" t="s">
        <v>79</v>
      </c>
      <c r="T2568" t="s">
        <v>85</v>
      </c>
      <c r="U2568" t="s">
        <v>49</v>
      </c>
      <c r="V2568" t="s">
        <v>49</v>
      </c>
      <c r="W2568" t="s">
        <v>43</v>
      </c>
      <c r="X2568">
        <f>YEAR(Table1[[#This Row],[BookingDate]])</f>
        <v>2025</v>
      </c>
      <c r="Y2568" t="str">
        <f>TEXT(Table1[[#This Row],[BookingDate]],"mmm")</f>
        <v>Sep</v>
      </c>
      <c r="Z2568" t="str">
        <f>TEXT(Table1[[#This Row],[BookingDate]],"mmm-yyy")</f>
        <v>Sep-2025</v>
      </c>
      <c r="AA2568" t="str">
        <f>IF(Table1[[#This Row],[ResolutionHours]]="","Pending",IF(Table1[[#This Row],[ResolutionHours]]&lt;=4,"0-4 Hours",IF(Table1[[#This Row],[ResolutionHours]]&lt;=8,"5-8 Hours",IF(Table1[[#This Row],[ResolutionHours]]&lt;=24,"9-24 Hours",IF(Table1[[#This Row],[ResolutionHours]]&lt;=48,"25-48 Hours","48+ Hours")))))</f>
        <v>25-48 Hours</v>
      </c>
      <c r="AB2568">
        <f>IF(Table1[[#This Row],[ResolutionHours]]="","",Table1[[#This Row],[ResolutionHours]]-Table1[[#This Row],[SLATargetHours]])</f>
        <v>-23.87</v>
      </c>
    </row>
    <row r="2569" spans="1:28" x14ac:dyDescent="0.25">
      <c r="A2569" t="s">
        <v>2989</v>
      </c>
      <c r="B2569" t="s">
        <v>2126</v>
      </c>
      <c r="C2569" s="1">
        <v>45909.111689814818</v>
      </c>
      <c r="D2569" t="s">
        <v>36</v>
      </c>
      <c r="E2569" t="s">
        <v>2138</v>
      </c>
      <c r="F2569" t="s">
        <v>95</v>
      </c>
      <c r="G2569" t="s">
        <v>2128</v>
      </c>
      <c r="H2569" t="s">
        <v>136</v>
      </c>
      <c r="I2569" t="s">
        <v>41</v>
      </c>
      <c r="J2569" t="s">
        <v>91</v>
      </c>
      <c r="K2569">
        <v>48</v>
      </c>
      <c r="L2569">
        <v>7.21</v>
      </c>
      <c r="N2569" s="1"/>
      <c r="O2569" t="s">
        <v>57</v>
      </c>
      <c r="P2569">
        <v>2709.32</v>
      </c>
      <c r="Q2569" t="s">
        <v>44</v>
      </c>
      <c r="R2569" t="s">
        <v>67</v>
      </c>
      <c r="S2569" t="s">
        <v>79</v>
      </c>
      <c r="T2569" t="s">
        <v>75</v>
      </c>
      <c r="U2569" t="s">
        <v>49</v>
      </c>
      <c r="V2569" t="s">
        <v>49</v>
      </c>
      <c r="W2569" t="s">
        <v>57</v>
      </c>
      <c r="X2569">
        <f>YEAR(Table1[[#This Row],[BookingDate]])</f>
        <v>2025</v>
      </c>
      <c r="Y2569" t="str">
        <f>TEXT(Table1[[#This Row],[BookingDate]],"mmm")</f>
        <v>Sep</v>
      </c>
      <c r="Z2569" t="str">
        <f>TEXT(Table1[[#This Row],[BookingDate]],"mmm-yyy")</f>
        <v>Sep-2025</v>
      </c>
      <c r="AA2569" t="str">
        <f>IF(Table1[[#This Row],[ResolutionHours]]="","Pending",IF(Table1[[#This Row],[ResolutionHours]]&lt;=4,"0-4 Hours",IF(Table1[[#This Row],[ResolutionHours]]&lt;=8,"5-8 Hours",IF(Table1[[#This Row],[ResolutionHours]]&lt;=24,"9-24 Hours",IF(Table1[[#This Row],[ResolutionHours]]&lt;=48,"25-48 Hours","48+ Hours")))))</f>
        <v>Pending</v>
      </c>
      <c r="AB2569" t="str">
        <f>IF(Table1[[#This Row],[ResolutionHours]]="","",Table1[[#This Row],[ResolutionHours]]-Table1[[#This Row],[SLATargetHours]])</f>
        <v/>
      </c>
    </row>
    <row r="2570" spans="1:28" x14ac:dyDescent="0.25">
      <c r="A2570" t="s">
        <v>2573</v>
      </c>
      <c r="B2570" t="s">
        <v>2126</v>
      </c>
      <c r="C2570" s="1">
        <v>45909.159803240742</v>
      </c>
      <c r="D2570" t="s">
        <v>87</v>
      </c>
      <c r="E2570" t="s">
        <v>2153</v>
      </c>
      <c r="F2570" t="s">
        <v>95</v>
      </c>
      <c r="G2570" t="s">
        <v>2128</v>
      </c>
      <c r="H2570" t="s">
        <v>54</v>
      </c>
      <c r="I2570" t="s">
        <v>82</v>
      </c>
      <c r="J2570" t="s">
        <v>78</v>
      </c>
      <c r="K2570">
        <v>72</v>
      </c>
      <c r="L2570">
        <v>5.89</v>
      </c>
      <c r="N2570" s="1"/>
      <c r="O2570" t="s">
        <v>57</v>
      </c>
      <c r="P2570">
        <v>2708.16</v>
      </c>
      <c r="Q2570" t="s">
        <v>44</v>
      </c>
      <c r="R2570" t="s">
        <v>67</v>
      </c>
      <c r="S2570" t="s">
        <v>96</v>
      </c>
      <c r="T2570" t="s">
        <v>121</v>
      </c>
      <c r="U2570" t="s">
        <v>49</v>
      </c>
      <c r="V2570" t="s">
        <v>49</v>
      </c>
      <c r="W2570" t="s">
        <v>57</v>
      </c>
      <c r="X2570">
        <f>YEAR(Table1[[#This Row],[BookingDate]])</f>
        <v>2025</v>
      </c>
      <c r="Y2570" t="str">
        <f>TEXT(Table1[[#This Row],[BookingDate]],"mmm")</f>
        <v>Sep</v>
      </c>
      <c r="Z2570" t="str">
        <f>TEXT(Table1[[#This Row],[BookingDate]],"mmm-yyy")</f>
        <v>Sep-2025</v>
      </c>
      <c r="AA2570" t="str">
        <f>IF(Table1[[#This Row],[ResolutionHours]]="","Pending",IF(Table1[[#This Row],[ResolutionHours]]&lt;=4,"0-4 Hours",IF(Table1[[#This Row],[ResolutionHours]]&lt;=8,"5-8 Hours",IF(Table1[[#This Row],[ResolutionHours]]&lt;=24,"9-24 Hours",IF(Table1[[#This Row],[ResolutionHours]]&lt;=48,"25-48 Hours","48+ Hours")))))</f>
        <v>Pending</v>
      </c>
      <c r="AB2570" t="str">
        <f>IF(Table1[[#This Row],[ResolutionHours]]="","",Table1[[#This Row],[ResolutionHours]]-Table1[[#This Row],[SLATargetHours]])</f>
        <v/>
      </c>
    </row>
    <row r="2571" spans="1:28" x14ac:dyDescent="0.25">
      <c r="A2571" t="s">
        <v>2002</v>
      </c>
      <c r="B2571" t="s">
        <v>1116</v>
      </c>
      <c r="C2571" s="1">
        <v>45909.17900462963</v>
      </c>
      <c r="D2571" t="s">
        <v>104</v>
      </c>
      <c r="E2571" t="s">
        <v>1129</v>
      </c>
      <c r="F2571" t="s">
        <v>90</v>
      </c>
      <c r="G2571" t="s">
        <v>1118</v>
      </c>
      <c r="H2571" t="s">
        <v>40</v>
      </c>
      <c r="I2571" t="s">
        <v>41</v>
      </c>
      <c r="J2571" t="s">
        <v>78</v>
      </c>
      <c r="K2571">
        <v>8</v>
      </c>
      <c r="L2571">
        <v>1.04</v>
      </c>
      <c r="M2571">
        <v>5.27</v>
      </c>
      <c r="N2571" s="1">
        <v>45909.398571122692</v>
      </c>
      <c r="O2571" t="s">
        <v>43</v>
      </c>
      <c r="P2571">
        <v>5.27</v>
      </c>
      <c r="Q2571" t="s">
        <v>58</v>
      </c>
      <c r="R2571" t="s">
        <v>92</v>
      </c>
      <c r="S2571" t="s">
        <v>79</v>
      </c>
      <c r="T2571" t="s">
        <v>121</v>
      </c>
      <c r="U2571" t="s">
        <v>48</v>
      </c>
      <c r="V2571" t="s">
        <v>49</v>
      </c>
      <c r="W2571" t="s">
        <v>43</v>
      </c>
      <c r="X2571">
        <f>YEAR(Table1[[#This Row],[BookingDate]])</f>
        <v>2025</v>
      </c>
      <c r="Y2571" t="str">
        <f>TEXT(Table1[[#This Row],[BookingDate]],"mmm")</f>
        <v>Sep</v>
      </c>
      <c r="Z2571" t="str">
        <f>TEXT(Table1[[#This Row],[BookingDate]],"mmm-yyy")</f>
        <v>Sep-2025</v>
      </c>
      <c r="AA2571" t="str">
        <f>IF(Table1[[#This Row],[ResolutionHours]]="","Pending",IF(Table1[[#This Row],[ResolutionHours]]&lt;=4,"0-4 Hours",IF(Table1[[#This Row],[ResolutionHours]]&lt;=8,"5-8 Hours",IF(Table1[[#This Row],[ResolutionHours]]&lt;=24,"9-24 Hours",IF(Table1[[#This Row],[ResolutionHours]]&lt;=48,"25-48 Hours","48+ Hours")))))</f>
        <v>5-8 Hours</v>
      </c>
      <c r="AB2571">
        <f>IF(Table1[[#This Row],[ResolutionHours]]="","",Table1[[#This Row],[ResolutionHours]]-Table1[[#This Row],[SLATargetHours]])</f>
        <v>-2.7300000000000004</v>
      </c>
    </row>
    <row r="2572" spans="1:28" x14ac:dyDescent="0.25">
      <c r="A2572" t="s">
        <v>2907</v>
      </c>
      <c r="B2572" t="s">
        <v>2126</v>
      </c>
      <c r="C2572" s="1">
        <v>45909.383032407408</v>
      </c>
      <c r="D2572" t="s">
        <v>36</v>
      </c>
      <c r="E2572" t="s">
        <v>2134</v>
      </c>
      <c r="F2572" t="s">
        <v>130</v>
      </c>
      <c r="G2572" t="s">
        <v>2128</v>
      </c>
      <c r="H2572" t="s">
        <v>136</v>
      </c>
      <c r="I2572" t="s">
        <v>41</v>
      </c>
      <c r="J2572" t="s">
        <v>157</v>
      </c>
      <c r="K2572">
        <v>48</v>
      </c>
      <c r="L2572">
        <v>6.55</v>
      </c>
      <c r="N2572" s="1"/>
      <c r="O2572" t="s">
        <v>57</v>
      </c>
      <c r="P2572">
        <v>2702.81</v>
      </c>
      <c r="Q2572" t="s">
        <v>44</v>
      </c>
      <c r="R2572" t="s">
        <v>59</v>
      </c>
      <c r="S2572" t="s">
        <v>68</v>
      </c>
      <c r="T2572" t="s">
        <v>47</v>
      </c>
      <c r="U2572" t="s">
        <v>49</v>
      </c>
      <c r="V2572" t="s">
        <v>49</v>
      </c>
      <c r="W2572" t="s">
        <v>57</v>
      </c>
      <c r="X2572">
        <f>YEAR(Table1[[#This Row],[BookingDate]])</f>
        <v>2025</v>
      </c>
      <c r="Y2572" t="str">
        <f>TEXT(Table1[[#This Row],[BookingDate]],"mmm")</f>
        <v>Sep</v>
      </c>
      <c r="Z2572" t="str">
        <f>TEXT(Table1[[#This Row],[BookingDate]],"mmm-yyy")</f>
        <v>Sep-2025</v>
      </c>
      <c r="AA2572" t="str">
        <f>IF(Table1[[#This Row],[ResolutionHours]]="","Pending",IF(Table1[[#This Row],[ResolutionHours]]&lt;=4,"0-4 Hours",IF(Table1[[#This Row],[ResolutionHours]]&lt;=8,"5-8 Hours",IF(Table1[[#This Row],[ResolutionHours]]&lt;=24,"9-24 Hours",IF(Table1[[#This Row],[ResolutionHours]]&lt;=48,"25-48 Hours","48+ Hours")))))</f>
        <v>Pending</v>
      </c>
      <c r="AB2572" t="str">
        <f>IF(Table1[[#This Row],[ResolutionHours]]="","",Table1[[#This Row],[ResolutionHours]]-Table1[[#This Row],[SLATargetHours]])</f>
        <v/>
      </c>
    </row>
    <row r="2573" spans="1:28" x14ac:dyDescent="0.25">
      <c r="A2573" t="s">
        <v>2771</v>
      </c>
      <c r="B2573" t="s">
        <v>2126</v>
      </c>
      <c r="C2573" s="1">
        <v>45909.528055555558</v>
      </c>
      <c r="D2573" t="s">
        <v>36</v>
      </c>
      <c r="E2573" t="s">
        <v>2130</v>
      </c>
      <c r="F2573" t="s">
        <v>126</v>
      </c>
      <c r="G2573" t="s">
        <v>2128</v>
      </c>
      <c r="H2573" t="s">
        <v>54</v>
      </c>
      <c r="I2573" t="s">
        <v>64</v>
      </c>
      <c r="J2573" t="s">
        <v>118</v>
      </c>
      <c r="K2573">
        <v>48</v>
      </c>
      <c r="L2573">
        <v>7.17</v>
      </c>
      <c r="N2573" s="1"/>
      <c r="O2573" t="s">
        <v>57</v>
      </c>
      <c r="P2573">
        <v>2699.33</v>
      </c>
      <c r="Q2573" t="s">
        <v>66</v>
      </c>
      <c r="R2573" t="s">
        <v>67</v>
      </c>
      <c r="S2573" t="s">
        <v>60</v>
      </c>
      <c r="T2573" t="s">
        <v>47</v>
      </c>
      <c r="U2573" t="s">
        <v>49</v>
      </c>
      <c r="V2573" t="s">
        <v>49</v>
      </c>
      <c r="W2573" t="s">
        <v>57</v>
      </c>
      <c r="X2573">
        <f>YEAR(Table1[[#This Row],[BookingDate]])</f>
        <v>2025</v>
      </c>
      <c r="Y2573" t="str">
        <f>TEXT(Table1[[#This Row],[BookingDate]],"mmm")</f>
        <v>Sep</v>
      </c>
      <c r="Z2573" t="str">
        <f>TEXT(Table1[[#This Row],[BookingDate]],"mmm-yyy")</f>
        <v>Sep-2025</v>
      </c>
      <c r="AA2573" t="str">
        <f>IF(Table1[[#This Row],[ResolutionHours]]="","Pending",IF(Table1[[#This Row],[ResolutionHours]]&lt;=4,"0-4 Hours",IF(Table1[[#This Row],[ResolutionHours]]&lt;=8,"5-8 Hours",IF(Table1[[#This Row],[ResolutionHours]]&lt;=24,"9-24 Hours",IF(Table1[[#This Row],[ResolutionHours]]&lt;=48,"25-48 Hours","48+ Hours")))))</f>
        <v>Pending</v>
      </c>
      <c r="AB2573" t="str">
        <f>IF(Table1[[#This Row],[ResolutionHours]]="","",Table1[[#This Row],[ResolutionHours]]-Table1[[#This Row],[SLATargetHours]])</f>
        <v/>
      </c>
    </row>
    <row r="2574" spans="1:28" x14ac:dyDescent="0.25">
      <c r="A2574" t="s">
        <v>837</v>
      </c>
      <c r="B2574" t="s">
        <v>35</v>
      </c>
      <c r="C2574" s="1">
        <v>45909.727337962962</v>
      </c>
      <c r="D2574" t="s">
        <v>51</v>
      </c>
      <c r="E2574" t="s">
        <v>102</v>
      </c>
      <c r="F2574" t="s">
        <v>126</v>
      </c>
      <c r="G2574" t="s">
        <v>39</v>
      </c>
      <c r="H2574" t="s">
        <v>54</v>
      </c>
      <c r="I2574" t="s">
        <v>46</v>
      </c>
      <c r="J2574" t="s">
        <v>42</v>
      </c>
      <c r="K2574">
        <v>24</v>
      </c>
      <c r="L2574">
        <v>1.93</v>
      </c>
      <c r="N2574" s="1"/>
      <c r="O2574" t="s">
        <v>57</v>
      </c>
      <c r="P2574">
        <v>2694.54</v>
      </c>
      <c r="Q2574" t="s">
        <v>66</v>
      </c>
      <c r="R2574" t="s">
        <v>92</v>
      </c>
      <c r="S2574" t="s">
        <v>79</v>
      </c>
      <c r="T2574" t="s">
        <v>121</v>
      </c>
      <c r="U2574" t="s">
        <v>49</v>
      </c>
      <c r="V2574" t="s">
        <v>49</v>
      </c>
      <c r="W2574" t="s">
        <v>57</v>
      </c>
      <c r="X2574">
        <f>YEAR(Table1[[#This Row],[BookingDate]])</f>
        <v>2025</v>
      </c>
      <c r="Y2574" t="str">
        <f>TEXT(Table1[[#This Row],[BookingDate]],"mmm")</f>
        <v>Sep</v>
      </c>
      <c r="Z2574" t="str">
        <f>TEXT(Table1[[#This Row],[BookingDate]],"mmm-yyy")</f>
        <v>Sep-2025</v>
      </c>
      <c r="AA2574" t="str">
        <f>IF(Table1[[#This Row],[ResolutionHours]]="","Pending",IF(Table1[[#This Row],[ResolutionHours]]&lt;=4,"0-4 Hours",IF(Table1[[#This Row],[ResolutionHours]]&lt;=8,"5-8 Hours",IF(Table1[[#This Row],[ResolutionHours]]&lt;=24,"9-24 Hours",IF(Table1[[#This Row],[ResolutionHours]]&lt;=48,"25-48 Hours","48+ Hours")))))</f>
        <v>Pending</v>
      </c>
      <c r="AB2574" t="str">
        <f>IF(Table1[[#This Row],[ResolutionHours]]="","",Table1[[#This Row],[ResolutionHours]]-Table1[[#This Row],[SLATargetHours]])</f>
        <v/>
      </c>
    </row>
    <row r="2575" spans="1:28" x14ac:dyDescent="0.25">
      <c r="A2575" t="s">
        <v>1974</v>
      </c>
      <c r="B2575" t="s">
        <v>1116</v>
      </c>
      <c r="C2575" s="1">
        <v>45909.855567129627</v>
      </c>
      <c r="D2575" t="s">
        <v>87</v>
      </c>
      <c r="E2575" t="s">
        <v>1131</v>
      </c>
      <c r="F2575" t="s">
        <v>72</v>
      </c>
      <c r="G2575" t="s">
        <v>1118</v>
      </c>
      <c r="H2575" t="s">
        <v>54</v>
      </c>
      <c r="I2575" t="s">
        <v>46</v>
      </c>
      <c r="J2575" t="s">
        <v>99</v>
      </c>
      <c r="K2575">
        <v>72</v>
      </c>
      <c r="L2575">
        <v>5.0999999999999996</v>
      </c>
      <c r="N2575" s="1"/>
      <c r="O2575" t="s">
        <v>57</v>
      </c>
      <c r="P2575">
        <v>2691.47</v>
      </c>
      <c r="Q2575" t="s">
        <v>44</v>
      </c>
      <c r="R2575" t="s">
        <v>59</v>
      </c>
      <c r="S2575" t="s">
        <v>79</v>
      </c>
      <c r="T2575" t="s">
        <v>115</v>
      </c>
      <c r="U2575" t="s">
        <v>49</v>
      </c>
      <c r="V2575" t="s">
        <v>49</v>
      </c>
      <c r="W2575" t="s">
        <v>57</v>
      </c>
      <c r="X2575">
        <f>YEAR(Table1[[#This Row],[BookingDate]])</f>
        <v>2025</v>
      </c>
      <c r="Y2575" t="str">
        <f>TEXT(Table1[[#This Row],[BookingDate]],"mmm")</f>
        <v>Sep</v>
      </c>
      <c r="Z2575" t="str">
        <f>TEXT(Table1[[#This Row],[BookingDate]],"mmm-yyy")</f>
        <v>Sep-2025</v>
      </c>
      <c r="AA2575" t="str">
        <f>IF(Table1[[#This Row],[ResolutionHours]]="","Pending",IF(Table1[[#This Row],[ResolutionHours]]&lt;=4,"0-4 Hours",IF(Table1[[#This Row],[ResolutionHours]]&lt;=8,"5-8 Hours",IF(Table1[[#This Row],[ResolutionHours]]&lt;=24,"9-24 Hours",IF(Table1[[#This Row],[ResolutionHours]]&lt;=48,"25-48 Hours","48+ Hours")))))</f>
        <v>Pending</v>
      </c>
      <c r="AB2575" t="str">
        <f>IF(Table1[[#This Row],[ResolutionHours]]="","",Table1[[#This Row],[ResolutionHours]]-Table1[[#This Row],[SLATargetHours]])</f>
        <v/>
      </c>
    </row>
    <row r="2576" spans="1:28" x14ac:dyDescent="0.25">
      <c r="A2576" t="s">
        <v>1690</v>
      </c>
      <c r="B2576" t="s">
        <v>1116</v>
      </c>
      <c r="C2576" s="1">
        <v>45910.134780092587</v>
      </c>
      <c r="D2576" t="s">
        <v>36</v>
      </c>
      <c r="E2576" t="s">
        <v>1134</v>
      </c>
      <c r="F2576" t="s">
        <v>38</v>
      </c>
      <c r="G2576" t="s">
        <v>1118</v>
      </c>
      <c r="H2576" t="s">
        <v>40</v>
      </c>
      <c r="I2576" t="s">
        <v>46</v>
      </c>
      <c r="J2576" t="s">
        <v>78</v>
      </c>
      <c r="K2576">
        <v>48</v>
      </c>
      <c r="L2576">
        <v>11.19</v>
      </c>
      <c r="M2576">
        <v>24.16</v>
      </c>
      <c r="N2576" s="1">
        <v>45911.141560266202</v>
      </c>
      <c r="O2576" t="s">
        <v>43</v>
      </c>
      <c r="P2576">
        <v>24.16</v>
      </c>
      <c r="Q2576" t="s">
        <v>58</v>
      </c>
      <c r="R2576" t="s">
        <v>114</v>
      </c>
      <c r="S2576" t="s">
        <v>68</v>
      </c>
      <c r="T2576" t="s">
        <v>121</v>
      </c>
      <c r="U2576" t="s">
        <v>49</v>
      </c>
      <c r="V2576" t="s">
        <v>49</v>
      </c>
      <c r="W2576" t="s">
        <v>43</v>
      </c>
      <c r="X2576">
        <f>YEAR(Table1[[#This Row],[BookingDate]])</f>
        <v>2025</v>
      </c>
      <c r="Y2576" t="str">
        <f>TEXT(Table1[[#This Row],[BookingDate]],"mmm")</f>
        <v>Sep</v>
      </c>
      <c r="Z2576" t="str">
        <f>TEXT(Table1[[#This Row],[BookingDate]],"mmm-yyy")</f>
        <v>Sep-2025</v>
      </c>
      <c r="AA2576" t="str">
        <f>IF(Table1[[#This Row],[ResolutionHours]]="","Pending",IF(Table1[[#This Row],[ResolutionHours]]&lt;=4,"0-4 Hours",IF(Table1[[#This Row],[ResolutionHours]]&lt;=8,"5-8 Hours",IF(Table1[[#This Row],[ResolutionHours]]&lt;=24,"9-24 Hours",IF(Table1[[#This Row],[ResolutionHours]]&lt;=48,"25-48 Hours","48+ Hours")))))</f>
        <v>25-48 Hours</v>
      </c>
      <c r="AB2576">
        <f>IF(Table1[[#This Row],[ResolutionHours]]="","",Table1[[#This Row],[ResolutionHours]]-Table1[[#This Row],[SLATargetHours]])</f>
        <v>-23.84</v>
      </c>
    </row>
    <row r="2577" spans="1:28" x14ac:dyDescent="0.25">
      <c r="A2577" t="s">
        <v>475</v>
      </c>
      <c r="B2577" t="s">
        <v>35</v>
      </c>
      <c r="C2577" s="1">
        <v>45910.164803240739</v>
      </c>
      <c r="D2577" t="s">
        <v>87</v>
      </c>
      <c r="E2577" t="s">
        <v>77</v>
      </c>
      <c r="F2577" t="s">
        <v>95</v>
      </c>
      <c r="G2577" t="s">
        <v>39</v>
      </c>
      <c r="H2577" t="s">
        <v>54</v>
      </c>
      <c r="I2577" t="s">
        <v>46</v>
      </c>
      <c r="J2577" t="s">
        <v>165</v>
      </c>
      <c r="K2577">
        <v>72</v>
      </c>
      <c r="L2577">
        <v>8.52</v>
      </c>
      <c r="N2577" s="1"/>
      <c r="O2577" t="s">
        <v>57</v>
      </c>
      <c r="P2577">
        <v>2684.04</v>
      </c>
      <c r="Q2577" t="s">
        <v>66</v>
      </c>
      <c r="R2577" t="s">
        <v>67</v>
      </c>
      <c r="S2577" t="s">
        <v>79</v>
      </c>
      <c r="T2577" t="s">
        <v>100</v>
      </c>
      <c r="U2577" t="s">
        <v>49</v>
      </c>
      <c r="V2577" t="s">
        <v>49</v>
      </c>
      <c r="W2577" t="s">
        <v>57</v>
      </c>
      <c r="X2577">
        <f>YEAR(Table1[[#This Row],[BookingDate]])</f>
        <v>2025</v>
      </c>
      <c r="Y2577" t="str">
        <f>TEXT(Table1[[#This Row],[BookingDate]],"mmm")</f>
        <v>Sep</v>
      </c>
      <c r="Z2577" t="str">
        <f>TEXT(Table1[[#This Row],[BookingDate]],"mmm-yyy")</f>
        <v>Sep-2025</v>
      </c>
      <c r="AA2577" t="str">
        <f>IF(Table1[[#This Row],[ResolutionHours]]="","Pending",IF(Table1[[#This Row],[ResolutionHours]]&lt;=4,"0-4 Hours",IF(Table1[[#This Row],[ResolutionHours]]&lt;=8,"5-8 Hours",IF(Table1[[#This Row],[ResolutionHours]]&lt;=24,"9-24 Hours",IF(Table1[[#This Row],[ResolutionHours]]&lt;=48,"25-48 Hours","48+ Hours")))))</f>
        <v>Pending</v>
      </c>
      <c r="AB2577" t="str">
        <f>IF(Table1[[#This Row],[ResolutionHours]]="","",Table1[[#This Row],[ResolutionHours]]-Table1[[#This Row],[SLATargetHours]])</f>
        <v/>
      </c>
    </row>
    <row r="2578" spans="1:28" x14ac:dyDescent="0.25">
      <c r="A2578" t="s">
        <v>2219</v>
      </c>
      <c r="B2578" t="s">
        <v>2126</v>
      </c>
      <c r="C2578" s="1">
        <v>45910.318472222221</v>
      </c>
      <c r="D2578" t="s">
        <v>36</v>
      </c>
      <c r="E2578" t="s">
        <v>2142</v>
      </c>
      <c r="F2578" t="s">
        <v>38</v>
      </c>
      <c r="G2578" t="s">
        <v>2128</v>
      </c>
      <c r="H2578" t="s">
        <v>40</v>
      </c>
      <c r="I2578" t="s">
        <v>73</v>
      </c>
      <c r="J2578" t="s">
        <v>157</v>
      </c>
      <c r="K2578">
        <v>48</v>
      </c>
      <c r="L2578">
        <v>1.88</v>
      </c>
      <c r="M2578">
        <v>18.95</v>
      </c>
      <c r="N2578" s="1">
        <v>45911.107969004632</v>
      </c>
      <c r="O2578" t="s">
        <v>43</v>
      </c>
      <c r="P2578">
        <v>18.95</v>
      </c>
      <c r="Q2578" t="s">
        <v>44</v>
      </c>
      <c r="R2578" t="s">
        <v>45</v>
      </c>
      <c r="S2578" t="s">
        <v>46</v>
      </c>
      <c r="T2578" t="s">
        <v>93</v>
      </c>
      <c r="U2578" t="s">
        <v>49</v>
      </c>
      <c r="V2578" t="s">
        <v>48</v>
      </c>
      <c r="W2578" t="s">
        <v>43</v>
      </c>
      <c r="X2578">
        <f>YEAR(Table1[[#This Row],[BookingDate]])</f>
        <v>2025</v>
      </c>
      <c r="Y2578" t="str">
        <f>TEXT(Table1[[#This Row],[BookingDate]],"mmm")</f>
        <v>Sep</v>
      </c>
      <c r="Z2578" t="str">
        <f>TEXT(Table1[[#This Row],[BookingDate]],"mmm-yyy")</f>
        <v>Sep-2025</v>
      </c>
      <c r="AA2578" t="str">
        <f>IF(Table1[[#This Row],[ResolutionHours]]="","Pending",IF(Table1[[#This Row],[ResolutionHours]]&lt;=4,"0-4 Hours",IF(Table1[[#This Row],[ResolutionHours]]&lt;=8,"5-8 Hours",IF(Table1[[#This Row],[ResolutionHours]]&lt;=24,"9-24 Hours",IF(Table1[[#This Row],[ResolutionHours]]&lt;=48,"25-48 Hours","48+ Hours")))))</f>
        <v>9-24 Hours</v>
      </c>
      <c r="AB2578">
        <f>IF(Table1[[#This Row],[ResolutionHours]]="","",Table1[[#This Row],[ResolutionHours]]-Table1[[#This Row],[SLATargetHours]])</f>
        <v>-29.05</v>
      </c>
    </row>
    <row r="2579" spans="1:28" x14ac:dyDescent="0.25">
      <c r="A2579" t="s">
        <v>979</v>
      </c>
      <c r="B2579" t="s">
        <v>35</v>
      </c>
      <c r="C2579" s="1">
        <v>45910.519490740742</v>
      </c>
      <c r="D2579" t="s">
        <v>36</v>
      </c>
      <c r="E2579" t="s">
        <v>71</v>
      </c>
      <c r="F2579" t="s">
        <v>95</v>
      </c>
      <c r="G2579" t="s">
        <v>39</v>
      </c>
      <c r="H2579" t="s">
        <v>136</v>
      </c>
      <c r="I2579" t="s">
        <v>46</v>
      </c>
      <c r="J2579" t="s">
        <v>157</v>
      </c>
      <c r="K2579">
        <v>48</v>
      </c>
      <c r="L2579">
        <v>4.2300000000000004</v>
      </c>
      <c r="N2579" s="1"/>
      <c r="O2579" t="s">
        <v>57</v>
      </c>
      <c r="P2579">
        <v>2675.53</v>
      </c>
      <c r="Q2579" t="s">
        <v>66</v>
      </c>
      <c r="R2579" t="s">
        <v>92</v>
      </c>
      <c r="S2579" t="s">
        <v>46</v>
      </c>
      <c r="T2579" t="s">
        <v>121</v>
      </c>
      <c r="U2579" t="s">
        <v>49</v>
      </c>
      <c r="V2579" t="s">
        <v>49</v>
      </c>
      <c r="W2579" t="s">
        <v>57</v>
      </c>
      <c r="X2579">
        <f>YEAR(Table1[[#This Row],[BookingDate]])</f>
        <v>2025</v>
      </c>
      <c r="Y2579" t="str">
        <f>TEXT(Table1[[#This Row],[BookingDate]],"mmm")</f>
        <v>Sep</v>
      </c>
      <c r="Z2579" t="str">
        <f>TEXT(Table1[[#This Row],[BookingDate]],"mmm-yyy")</f>
        <v>Sep-2025</v>
      </c>
      <c r="AA2579" t="str">
        <f>IF(Table1[[#This Row],[ResolutionHours]]="","Pending",IF(Table1[[#This Row],[ResolutionHours]]&lt;=4,"0-4 Hours",IF(Table1[[#This Row],[ResolutionHours]]&lt;=8,"5-8 Hours",IF(Table1[[#This Row],[ResolutionHours]]&lt;=24,"9-24 Hours",IF(Table1[[#This Row],[ResolutionHours]]&lt;=48,"25-48 Hours","48+ Hours")))))</f>
        <v>Pending</v>
      </c>
      <c r="AB2579" t="str">
        <f>IF(Table1[[#This Row],[ResolutionHours]]="","",Table1[[#This Row],[ResolutionHours]]-Table1[[#This Row],[SLATargetHours]])</f>
        <v/>
      </c>
    </row>
    <row r="2580" spans="1:28" x14ac:dyDescent="0.25">
      <c r="A2580" t="s">
        <v>889</v>
      </c>
      <c r="B2580" t="s">
        <v>35</v>
      </c>
      <c r="C2580" s="1">
        <v>45910.672233796293</v>
      </c>
      <c r="D2580" t="s">
        <v>51</v>
      </c>
      <c r="E2580" t="s">
        <v>77</v>
      </c>
      <c r="F2580" t="s">
        <v>90</v>
      </c>
      <c r="G2580" t="s">
        <v>39</v>
      </c>
      <c r="H2580" t="s">
        <v>40</v>
      </c>
      <c r="I2580" t="s">
        <v>55</v>
      </c>
      <c r="J2580" t="s">
        <v>99</v>
      </c>
      <c r="K2580">
        <v>24</v>
      </c>
      <c r="L2580">
        <v>1.1599999999999999</v>
      </c>
      <c r="M2580">
        <v>19.739999999999998</v>
      </c>
      <c r="N2580" s="1">
        <v>45911.494687164362</v>
      </c>
      <c r="O2580" t="s">
        <v>43</v>
      </c>
      <c r="P2580">
        <v>19.739999999999998</v>
      </c>
      <c r="Q2580" t="s">
        <v>58</v>
      </c>
      <c r="R2580" t="s">
        <v>92</v>
      </c>
      <c r="S2580" t="s">
        <v>68</v>
      </c>
      <c r="T2580" t="s">
        <v>85</v>
      </c>
      <c r="U2580" t="s">
        <v>49</v>
      </c>
      <c r="V2580" t="s">
        <v>49</v>
      </c>
      <c r="W2580" t="s">
        <v>43</v>
      </c>
      <c r="X2580">
        <f>YEAR(Table1[[#This Row],[BookingDate]])</f>
        <v>2025</v>
      </c>
      <c r="Y2580" t="str">
        <f>TEXT(Table1[[#This Row],[BookingDate]],"mmm")</f>
        <v>Sep</v>
      </c>
      <c r="Z2580" t="str">
        <f>TEXT(Table1[[#This Row],[BookingDate]],"mmm-yyy")</f>
        <v>Sep-2025</v>
      </c>
      <c r="AA2580" t="str">
        <f>IF(Table1[[#This Row],[ResolutionHours]]="","Pending",IF(Table1[[#This Row],[ResolutionHours]]&lt;=4,"0-4 Hours",IF(Table1[[#This Row],[ResolutionHours]]&lt;=8,"5-8 Hours",IF(Table1[[#This Row],[ResolutionHours]]&lt;=24,"9-24 Hours",IF(Table1[[#This Row],[ResolutionHours]]&lt;=48,"25-48 Hours","48+ Hours")))))</f>
        <v>9-24 Hours</v>
      </c>
      <c r="AB2580">
        <f>IF(Table1[[#This Row],[ResolutionHours]]="","",Table1[[#This Row],[ResolutionHours]]-Table1[[#This Row],[SLATargetHours]])</f>
        <v>-4.2600000000000016</v>
      </c>
    </row>
    <row r="2581" spans="1:28" x14ac:dyDescent="0.25">
      <c r="A2581" t="s">
        <v>591</v>
      </c>
      <c r="B2581" t="s">
        <v>35</v>
      </c>
      <c r="C2581" s="1">
        <v>45911.14203703704</v>
      </c>
      <c r="D2581" t="s">
        <v>51</v>
      </c>
      <c r="E2581" t="s">
        <v>123</v>
      </c>
      <c r="F2581" t="s">
        <v>53</v>
      </c>
      <c r="G2581" t="s">
        <v>39</v>
      </c>
      <c r="H2581" t="s">
        <v>40</v>
      </c>
      <c r="I2581" t="s">
        <v>73</v>
      </c>
      <c r="J2581" t="s">
        <v>120</v>
      </c>
      <c r="K2581">
        <v>24</v>
      </c>
      <c r="L2581">
        <v>1.86</v>
      </c>
      <c r="M2581">
        <v>20.03</v>
      </c>
      <c r="N2581" s="1">
        <v>45911.976822615739</v>
      </c>
      <c r="O2581" t="s">
        <v>43</v>
      </c>
      <c r="P2581">
        <v>20.03</v>
      </c>
      <c r="Q2581" t="s">
        <v>44</v>
      </c>
      <c r="R2581" t="s">
        <v>45</v>
      </c>
      <c r="S2581" t="s">
        <v>46</v>
      </c>
      <c r="T2581" t="s">
        <v>100</v>
      </c>
      <c r="U2581" t="s">
        <v>49</v>
      </c>
      <c r="V2581" t="s">
        <v>49</v>
      </c>
      <c r="W2581" t="s">
        <v>43</v>
      </c>
      <c r="X2581">
        <f>YEAR(Table1[[#This Row],[BookingDate]])</f>
        <v>2025</v>
      </c>
      <c r="Y2581" t="str">
        <f>TEXT(Table1[[#This Row],[BookingDate]],"mmm")</f>
        <v>Sep</v>
      </c>
      <c r="Z2581" t="str">
        <f>TEXT(Table1[[#This Row],[BookingDate]],"mmm-yyy")</f>
        <v>Sep-2025</v>
      </c>
      <c r="AA2581" t="str">
        <f>IF(Table1[[#This Row],[ResolutionHours]]="","Pending",IF(Table1[[#This Row],[ResolutionHours]]&lt;=4,"0-4 Hours",IF(Table1[[#This Row],[ResolutionHours]]&lt;=8,"5-8 Hours",IF(Table1[[#This Row],[ResolutionHours]]&lt;=24,"9-24 Hours",IF(Table1[[#This Row],[ResolutionHours]]&lt;=48,"25-48 Hours","48+ Hours")))))</f>
        <v>9-24 Hours</v>
      </c>
      <c r="AB2581">
        <f>IF(Table1[[#This Row],[ResolutionHours]]="","",Table1[[#This Row],[ResolutionHours]]-Table1[[#This Row],[SLATargetHours]])</f>
        <v>-3.9699999999999989</v>
      </c>
    </row>
    <row r="2582" spans="1:28" x14ac:dyDescent="0.25">
      <c r="A2582" t="s">
        <v>1771</v>
      </c>
      <c r="B2582" t="s">
        <v>1116</v>
      </c>
      <c r="C2582" s="1">
        <v>45911.698460648149</v>
      </c>
      <c r="D2582" t="s">
        <v>87</v>
      </c>
      <c r="E2582" t="s">
        <v>1120</v>
      </c>
      <c r="F2582" t="s">
        <v>126</v>
      </c>
      <c r="G2582" t="s">
        <v>1118</v>
      </c>
      <c r="H2582" t="s">
        <v>54</v>
      </c>
      <c r="I2582" t="s">
        <v>41</v>
      </c>
      <c r="J2582" t="s">
        <v>165</v>
      </c>
      <c r="K2582">
        <v>72</v>
      </c>
      <c r="L2582">
        <v>0.2</v>
      </c>
      <c r="N2582" s="1"/>
      <c r="O2582" t="s">
        <v>57</v>
      </c>
      <c r="P2582">
        <v>2647.24</v>
      </c>
      <c r="Q2582" t="s">
        <v>66</v>
      </c>
      <c r="R2582" t="s">
        <v>114</v>
      </c>
      <c r="S2582" t="s">
        <v>96</v>
      </c>
      <c r="T2582" t="s">
        <v>75</v>
      </c>
      <c r="U2582" t="s">
        <v>49</v>
      </c>
      <c r="V2582" t="s">
        <v>49</v>
      </c>
      <c r="W2582" t="s">
        <v>57</v>
      </c>
      <c r="X2582">
        <f>YEAR(Table1[[#This Row],[BookingDate]])</f>
        <v>2025</v>
      </c>
      <c r="Y2582" t="str">
        <f>TEXT(Table1[[#This Row],[BookingDate]],"mmm")</f>
        <v>Sep</v>
      </c>
      <c r="Z2582" t="str">
        <f>TEXT(Table1[[#This Row],[BookingDate]],"mmm-yyy")</f>
        <v>Sep-2025</v>
      </c>
      <c r="AA2582" t="str">
        <f>IF(Table1[[#This Row],[ResolutionHours]]="","Pending",IF(Table1[[#This Row],[ResolutionHours]]&lt;=4,"0-4 Hours",IF(Table1[[#This Row],[ResolutionHours]]&lt;=8,"5-8 Hours",IF(Table1[[#This Row],[ResolutionHours]]&lt;=24,"9-24 Hours",IF(Table1[[#This Row],[ResolutionHours]]&lt;=48,"25-48 Hours","48+ Hours")))))</f>
        <v>Pending</v>
      </c>
      <c r="AB2582" t="str">
        <f>IF(Table1[[#This Row],[ResolutionHours]]="","",Table1[[#This Row],[ResolutionHours]]-Table1[[#This Row],[SLATargetHours]])</f>
        <v/>
      </c>
    </row>
    <row r="2583" spans="1:28" x14ac:dyDescent="0.25">
      <c r="A2583" t="s">
        <v>1148</v>
      </c>
      <c r="B2583" t="s">
        <v>1116</v>
      </c>
      <c r="C2583" s="1">
        <v>45911.816967592589</v>
      </c>
      <c r="D2583" t="s">
        <v>87</v>
      </c>
      <c r="E2583" t="s">
        <v>1134</v>
      </c>
      <c r="F2583" t="s">
        <v>53</v>
      </c>
      <c r="G2583" t="s">
        <v>1118</v>
      </c>
      <c r="H2583" t="s">
        <v>40</v>
      </c>
      <c r="I2583" t="s">
        <v>41</v>
      </c>
      <c r="J2583" t="s">
        <v>157</v>
      </c>
      <c r="K2583">
        <v>72</v>
      </c>
      <c r="L2583">
        <v>1.56</v>
      </c>
      <c r="M2583">
        <v>31.68</v>
      </c>
      <c r="N2583" s="1">
        <v>45913.137131249998</v>
      </c>
      <c r="O2583" t="s">
        <v>43</v>
      </c>
      <c r="P2583">
        <v>31.68</v>
      </c>
      <c r="Q2583" t="s">
        <v>66</v>
      </c>
      <c r="R2583" t="s">
        <v>67</v>
      </c>
      <c r="S2583" t="s">
        <v>79</v>
      </c>
      <c r="T2583" t="s">
        <v>97</v>
      </c>
      <c r="U2583" t="s">
        <v>49</v>
      </c>
      <c r="V2583" t="s">
        <v>49</v>
      </c>
      <c r="W2583" t="s">
        <v>43</v>
      </c>
      <c r="X2583">
        <f>YEAR(Table1[[#This Row],[BookingDate]])</f>
        <v>2025</v>
      </c>
      <c r="Y2583" t="str">
        <f>TEXT(Table1[[#This Row],[BookingDate]],"mmm")</f>
        <v>Sep</v>
      </c>
      <c r="Z2583" t="str">
        <f>TEXT(Table1[[#This Row],[BookingDate]],"mmm-yyy")</f>
        <v>Sep-2025</v>
      </c>
      <c r="AA2583" t="str">
        <f>IF(Table1[[#This Row],[ResolutionHours]]="","Pending",IF(Table1[[#This Row],[ResolutionHours]]&lt;=4,"0-4 Hours",IF(Table1[[#This Row],[ResolutionHours]]&lt;=8,"5-8 Hours",IF(Table1[[#This Row],[ResolutionHours]]&lt;=24,"9-24 Hours",IF(Table1[[#This Row],[ResolutionHours]]&lt;=48,"25-48 Hours","48+ Hours")))))</f>
        <v>25-48 Hours</v>
      </c>
      <c r="AB2583">
        <f>IF(Table1[[#This Row],[ResolutionHours]]="","",Table1[[#This Row],[ResolutionHours]]-Table1[[#This Row],[SLATargetHours]])</f>
        <v>-40.32</v>
      </c>
    </row>
    <row r="2584" spans="1:28" x14ac:dyDescent="0.25">
      <c r="A2584" t="s">
        <v>1274</v>
      </c>
      <c r="B2584" t="s">
        <v>1116</v>
      </c>
      <c r="C2584" s="1">
        <v>45911.903194444443</v>
      </c>
      <c r="D2584" t="s">
        <v>36</v>
      </c>
      <c r="E2584" t="s">
        <v>1126</v>
      </c>
      <c r="F2584" t="s">
        <v>53</v>
      </c>
      <c r="G2584" t="s">
        <v>1118</v>
      </c>
      <c r="H2584" t="s">
        <v>109</v>
      </c>
      <c r="I2584" t="s">
        <v>82</v>
      </c>
      <c r="J2584" t="s">
        <v>118</v>
      </c>
      <c r="K2584">
        <v>48</v>
      </c>
      <c r="L2584">
        <v>2.0699999999999998</v>
      </c>
      <c r="M2584">
        <v>9.17</v>
      </c>
      <c r="N2584" s="1">
        <v>45912.285307314807</v>
      </c>
      <c r="O2584" t="s">
        <v>43</v>
      </c>
      <c r="P2584">
        <v>9.17</v>
      </c>
      <c r="Q2584" t="s">
        <v>58</v>
      </c>
      <c r="R2584" t="s">
        <v>45</v>
      </c>
      <c r="S2584" t="s">
        <v>79</v>
      </c>
      <c r="T2584" t="s">
        <v>93</v>
      </c>
      <c r="U2584" t="s">
        <v>49</v>
      </c>
      <c r="V2584" t="s">
        <v>49</v>
      </c>
      <c r="W2584" t="s">
        <v>43</v>
      </c>
      <c r="X2584">
        <f>YEAR(Table1[[#This Row],[BookingDate]])</f>
        <v>2025</v>
      </c>
      <c r="Y2584" t="str">
        <f>TEXT(Table1[[#This Row],[BookingDate]],"mmm")</f>
        <v>Sep</v>
      </c>
      <c r="Z2584" t="str">
        <f>TEXT(Table1[[#This Row],[BookingDate]],"mmm-yyy")</f>
        <v>Sep-2025</v>
      </c>
      <c r="AA2584" t="str">
        <f>IF(Table1[[#This Row],[ResolutionHours]]="","Pending",IF(Table1[[#This Row],[ResolutionHours]]&lt;=4,"0-4 Hours",IF(Table1[[#This Row],[ResolutionHours]]&lt;=8,"5-8 Hours",IF(Table1[[#This Row],[ResolutionHours]]&lt;=24,"9-24 Hours",IF(Table1[[#This Row],[ResolutionHours]]&lt;=48,"25-48 Hours","48+ Hours")))))</f>
        <v>9-24 Hours</v>
      </c>
      <c r="AB2584">
        <f>IF(Table1[[#This Row],[ResolutionHours]]="","",Table1[[#This Row],[ResolutionHours]]-Table1[[#This Row],[SLATargetHours]])</f>
        <v>-38.83</v>
      </c>
    </row>
    <row r="2585" spans="1:28" x14ac:dyDescent="0.25">
      <c r="A2585" t="s">
        <v>2945</v>
      </c>
      <c r="B2585" t="s">
        <v>2126</v>
      </c>
      <c r="C2585" s="1">
        <v>45912.180474537039</v>
      </c>
      <c r="D2585" t="s">
        <v>87</v>
      </c>
      <c r="E2585" t="s">
        <v>2138</v>
      </c>
      <c r="F2585" t="s">
        <v>38</v>
      </c>
      <c r="G2585" t="s">
        <v>2128</v>
      </c>
      <c r="H2585" t="s">
        <v>40</v>
      </c>
      <c r="I2585" t="s">
        <v>46</v>
      </c>
      <c r="J2585" t="s">
        <v>134</v>
      </c>
      <c r="K2585">
        <v>72</v>
      </c>
      <c r="L2585">
        <v>13.54</v>
      </c>
      <c r="M2585">
        <v>89.33</v>
      </c>
      <c r="N2585" s="1">
        <v>45915.902471331021</v>
      </c>
      <c r="O2585" t="s">
        <v>128</v>
      </c>
      <c r="P2585">
        <v>89.33</v>
      </c>
      <c r="Q2585" t="s">
        <v>44</v>
      </c>
      <c r="R2585" t="s">
        <v>92</v>
      </c>
      <c r="S2585" t="s">
        <v>68</v>
      </c>
      <c r="T2585" t="s">
        <v>85</v>
      </c>
      <c r="U2585" t="s">
        <v>49</v>
      </c>
      <c r="V2585" t="s">
        <v>49</v>
      </c>
      <c r="W2585" t="s">
        <v>128</v>
      </c>
      <c r="X2585">
        <f>YEAR(Table1[[#This Row],[BookingDate]])</f>
        <v>2025</v>
      </c>
      <c r="Y2585" t="str">
        <f>TEXT(Table1[[#This Row],[BookingDate]],"mmm")</f>
        <v>Sep</v>
      </c>
      <c r="Z2585" t="str">
        <f>TEXT(Table1[[#This Row],[BookingDate]],"mmm-yyy")</f>
        <v>Sep-2025</v>
      </c>
      <c r="AA2585" t="str">
        <f>IF(Table1[[#This Row],[ResolutionHours]]="","Pending",IF(Table1[[#This Row],[ResolutionHours]]&lt;=4,"0-4 Hours",IF(Table1[[#This Row],[ResolutionHours]]&lt;=8,"5-8 Hours",IF(Table1[[#This Row],[ResolutionHours]]&lt;=24,"9-24 Hours",IF(Table1[[#This Row],[ResolutionHours]]&lt;=48,"25-48 Hours","48+ Hours")))))</f>
        <v>48+ Hours</v>
      </c>
      <c r="AB2585">
        <f>IF(Table1[[#This Row],[ResolutionHours]]="","",Table1[[#This Row],[ResolutionHours]]-Table1[[#This Row],[SLATargetHours]])</f>
        <v>17.329999999999998</v>
      </c>
    </row>
    <row r="2586" spans="1:28" x14ac:dyDescent="0.25">
      <c r="A2586" t="s">
        <v>764</v>
      </c>
      <c r="B2586" t="s">
        <v>35</v>
      </c>
      <c r="C2586" s="1">
        <v>45912.297696759262</v>
      </c>
      <c r="D2586" t="s">
        <v>108</v>
      </c>
      <c r="E2586" t="s">
        <v>81</v>
      </c>
      <c r="F2586" t="s">
        <v>72</v>
      </c>
      <c r="G2586" t="s">
        <v>39</v>
      </c>
      <c r="H2586" t="s">
        <v>40</v>
      </c>
      <c r="I2586" t="s">
        <v>55</v>
      </c>
      <c r="J2586" t="s">
        <v>132</v>
      </c>
      <c r="K2586">
        <v>4</v>
      </c>
      <c r="L2586">
        <v>0.18</v>
      </c>
      <c r="M2586">
        <v>2.15</v>
      </c>
      <c r="N2586" s="1">
        <v>45912.387192210648</v>
      </c>
      <c r="O2586" t="s">
        <v>43</v>
      </c>
      <c r="P2586">
        <v>2.15</v>
      </c>
      <c r="Q2586" t="s">
        <v>111</v>
      </c>
      <c r="R2586" t="s">
        <v>92</v>
      </c>
      <c r="S2586" t="s">
        <v>60</v>
      </c>
      <c r="T2586" t="s">
        <v>115</v>
      </c>
      <c r="U2586" t="s">
        <v>49</v>
      </c>
      <c r="V2586" t="s">
        <v>49</v>
      </c>
      <c r="W2586" t="s">
        <v>43</v>
      </c>
      <c r="X2586">
        <f>YEAR(Table1[[#This Row],[BookingDate]])</f>
        <v>2025</v>
      </c>
      <c r="Y2586" t="str">
        <f>TEXT(Table1[[#This Row],[BookingDate]],"mmm")</f>
        <v>Sep</v>
      </c>
      <c r="Z2586" t="str">
        <f>TEXT(Table1[[#This Row],[BookingDate]],"mmm-yyy")</f>
        <v>Sep-2025</v>
      </c>
      <c r="AA2586" t="str">
        <f>IF(Table1[[#This Row],[ResolutionHours]]="","Pending",IF(Table1[[#This Row],[ResolutionHours]]&lt;=4,"0-4 Hours",IF(Table1[[#This Row],[ResolutionHours]]&lt;=8,"5-8 Hours",IF(Table1[[#This Row],[ResolutionHours]]&lt;=24,"9-24 Hours",IF(Table1[[#This Row],[ResolutionHours]]&lt;=48,"25-48 Hours","48+ Hours")))))</f>
        <v>0-4 Hours</v>
      </c>
      <c r="AB2586">
        <f>IF(Table1[[#This Row],[ResolutionHours]]="","",Table1[[#This Row],[ResolutionHours]]-Table1[[#This Row],[SLATargetHours]])</f>
        <v>-1.85</v>
      </c>
    </row>
    <row r="2587" spans="1:28" x14ac:dyDescent="0.25">
      <c r="A2587" t="s">
        <v>1826</v>
      </c>
      <c r="B2587" t="s">
        <v>1116</v>
      </c>
      <c r="C2587" s="1">
        <v>45912.656817129631</v>
      </c>
      <c r="D2587" t="s">
        <v>36</v>
      </c>
      <c r="E2587" t="s">
        <v>1124</v>
      </c>
      <c r="F2587" t="s">
        <v>38</v>
      </c>
      <c r="G2587" t="s">
        <v>1118</v>
      </c>
      <c r="H2587" t="s">
        <v>40</v>
      </c>
      <c r="I2587" t="s">
        <v>55</v>
      </c>
      <c r="J2587" t="s">
        <v>118</v>
      </c>
      <c r="K2587">
        <v>48</v>
      </c>
      <c r="L2587">
        <v>1.55</v>
      </c>
      <c r="M2587">
        <v>4.7</v>
      </c>
      <c r="N2587" s="1">
        <v>45912.852829745367</v>
      </c>
      <c r="O2587" t="s">
        <v>43</v>
      </c>
      <c r="P2587">
        <v>4.7</v>
      </c>
      <c r="Q2587" t="s">
        <v>58</v>
      </c>
      <c r="R2587" t="s">
        <v>59</v>
      </c>
      <c r="S2587" t="s">
        <v>68</v>
      </c>
      <c r="T2587" t="s">
        <v>97</v>
      </c>
      <c r="U2587" t="s">
        <v>49</v>
      </c>
      <c r="V2587" t="s">
        <v>49</v>
      </c>
      <c r="W2587" t="s">
        <v>43</v>
      </c>
      <c r="X2587">
        <f>YEAR(Table1[[#This Row],[BookingDate]])</f>
        <v>2025</v>
      </c>
      <c r="Y2587" t="str">
        <f>TEXT(Table1[[#This Row],[BookingDate]],"mmm")</f>
        <v>Sep</v>
      </c>
      <c r="Z2587" t="str">
        <f>TEXT(Table1[[#This Row],[BookingDate]],"mmm-yyy")</f>
        <v>Sep-2025</v>
      </c>
      <c r="AA2587" t="str">
        <f>IF(Table1[[#This Row],[ResolutionHours]]="","Pending",IF(Table1[[#This Row],[ResolutionHours]]&lt;=4,"0-4 Hours",IF(Table1[[#This Row],[ResolutionHours]]&lt;=8,"5-8 Hours",IF(Table1[[#This Row],[ResolutionHours]]&lt;=24,"9-24 Hours",IF(Table1[[#This Row],[ResolutionHours]]&lt;=48,"25-48 Hours","48+ Hours")))))</f>
        <v>5-8 Hours</v>
      </c>
      <c r="AB2587">
        <f>IF(Table1[[#This Row],[ResolutionHours]]="","",Table1[[#This Row],[ResolutionHours]]-Table1[[#This Row],[SLATargetHours]])</f>
        <v>-43.3</v>
      </c>
    </row>
    <row r="2588" spans="1:28" x14ac:dyDescent="0.25">
      <c r="A2588" t="s">
        <v>3029</v>
      </c>
      <c r="B2588" t="s">
        <v>2126</v>
      </c>
      <c r="C2588" s="1">
        <v>45912.659733796303</v>
      </c>
      <c r="D2588" t="s">
        <v>87</v>
      </c>
      <c r="E2588" t="s">
        <v>2130</v>
      </c>
      <c r="F2588" t="s">
        <v>72</v>
      </c>
      <c r="G2588" t="s">
        <v>2128</v>
      </c>
      <c r="H2588" t="s">
        <v>40</v>
      </c>
      <c r="I2588" t="s">
        <v>41</v>
      </c>
      <c r="J2588" t="s">
        <v>91</v>
      </c>
      <c r="K2588">
        <v>72</v>
      </c>
      <c r="L2588">
        <v>15.09</v>
      </c>
      <c r="M2588">
        <v>23.54</v>
      </c>
      <c r="N2588" s="1">
        <v>45913.64045421296</v>
      </c>
      <c r="O2588" t="s">
        <v>43</v>
      </c>
      <c r="P2588">
        <v>23.54</v>
      </c>
      <c r="Q2588" t="s">
        <v>44</v>
      </c>
      <c r="R2588" t="s">
        <v>92</v>
      </c>
      <c r="S2588" t="s">
        <v>79</v>
      </c>
      <c r="T2588" t="s">
        <v>115</v>
      </c>
      <c r="U2588" t="s">
        <v>49</v>
      </c>
      <c r="V2588" t="s">
        <v>49</v>
      </c>
      <c r="W2588" t="s">
        <v>43</v>
      </c>
      <c r="X2588">
        <f>YEAR(Table1[[#This Row],[BookingDate]])</f>
        <v>2025</v>
      </c>
      <c r="Y2588" t="str">
        <f>TEXT(Table1[[#This Row],[BookingDate]],"mmm")</f>
        <v>Sep</v>
      </c>
      <c r="Z2588" t="str">
        <f>TEXT(Table1[[#This Row],[BookingDate]],"mmm-yyy")</f>
        <v>Sep-2025</v>
      </c>
      <c r="AA2588" t="str">
        <f>IF(Table1[[#This Row],[ResolutionHours]]="","Pending",IF(Table1[[#This Row],[ResolutionHours]]&lt;=4,"0-4 Hours",IF(Table1[[#This Row],[ResolutionHours]]&lt;=8,"5-8 Hours",IF(Table1[[#This Row],[ResolutionHours]]&lt;=24,"9-24 Hours",IF(Table1[[#This Row],[ResolutionHours]]&lt;=48,"25-48 Hours","48+ Hours")))))</f>
        <v>9-24 Hours</v>
      </c>
      <c r="AB2588">
        <f>IF(Table1[[#This Row],[ResolutionHours]]="","",Table1[[#This Row],[ResolutionHours]]-Table1[[#This Row],[SLATargetHours]])</f>
        <v>-48.46</v>
      </c>
    </row>
    <row r="2589" spans="1:28" x14ac:dyDescent="0.25">
      <c r="A2589" t="s">
        <v>970</v>
      </c>
      <c r="B2589" t="s">
        <v>35</v>
      </c>
      <c r="C2589" s="1">
        <v>45912.917847222219</v>
      </c>
      <c r="D2589" t="s">
        <v>104</v>
      </c>
      <c r="E2589" t="s">
        <v>37</v>
      </c>
      <c r="F2589" t="s">
        <v>130</v>
      </c>
      <c r="G2589" t="s">
        <v>39</v>
      </c>
      <c r="H2589" t="s">
        <v>54</v>
      </c>
      <c r="I2589" t="s">
        <v>82</v>
      </c>
      <c r="J2589" t="s">
        <v>132</v>
      </c>
      <c r="K2589">
        <v>8</v>
      </c>
      <c r="L2589">
        <v>0.18</v>
      </c>
      <c r="N2589" s="1"/>
      <c r="O2589" t="s">
        <v>57</v>
      </c>
      <c r="P2589">
        <v>2617.9699999999998</v>
      </c>
      <c r="Q2589" t="s">
        <v>58</v>
      </c>
      <c r="R2589" t="s">
        <v>45</v>
      </c>
      <c r="S2589" t="s">
        <v>60</v>
      </c>
      <c r="T2589" t="s">
        <v>97</v>
      </c>
      <c r="U2589" t="s">
        <v>49</v>
      </c>
      <c r="V2589" t="s">
        <v>49</v>
      </c>
      <c r="W2589" t="s">
        <v>57</v>
      </c>
      <c r="X2589">
        <f>YEAR(Table1[[#This Row],[BookingDate]])</f>
        <v>2025</v>
      </c>
      <c r="Y2589" t="str">
        <f>TEXT(Table1[[#This Row],[BookingDate]],"mmm")</f>
        <v>Sep</v>
      </c>
      <c r="Z2589" t="str">
        <f>TEXT(Table1[[#This Row],[BookingDate]],"mmm-yyy")</f>
        <v>Sep-2025</v>
      </c>
      <c r="AA2589" t="str">
        <f>IF(Table1[[#This Row],[ResolutionHours]]="","Pending",IF(Table1[[#This Row],[ResolutionHours]]&lt;=4,"0-4 Hours",IF(Table1[[#This Row],[ResolutionHours]]&lt;=8,"5-8 Hours",IF(Table1[[#This Row],[ResolutionHours]]&lt;=24,"9-24 Hours",IF(Table1[[#This Row],[ResolutionHours]]&lt;=48,"25-48 Hours","48+ Hours")))))</f>
        <v>Pending</v>
      </c>
      <c r="AB2589" t="str">
        <f>IF(Table1[[#This Row],[ResolutionHours]]="","",Table1[[#This Row],[ResolutionHours]]-Table1[[#This Row],[SLATargetHours]])</f>
        <v/>
      </c>
    </row>
    <row r="2590" spans="1:28" x14ac:dyDescent="0.25">
      <c r="A2590" t="s">
        <v>2345</v>
      </c>
      <c r="B2590" t="s">
        <v>2126</v>
      </c>
      <c r="C2590" s="1">
        <v>45913.101446759261</v>
      </c>
      <c r="D2590" t="s">
        <v>51</v>
      </c>
      <c r="E2590" t="s">
        <v>2163</v>
      </c>
      <c r="F2590" t="s">
        <v>126</v>
      </c>
      <c r="G2590" t="s">
        <v>2128</v>
      </c>
      <c r="H2590" t="s">
        <v>63</v>
      </c>
      <c r="I2590" t="s">
        <v>46</v>
      </c>
      <c r="J2590" t="s">
        <v>91</v>
      </c>
      <c r="K2590">
        <v>24</v>
      </c>
      <c r="L2590">
        <v>4.37</v>
      </c>
      <c r="N2590" s="1"/>
      <c r="O2590" t="s">
        <v>57</v>
      </c>
      <c r="P2590">
        <v>2613.5700000000002</v>
      </c>
      <c r="Q2590" t="s">
        <v>58</v>
      </c>
      <c r="R2590" t="s">
        <v>114</v>
      </c>
      <c r="S2590" t="s">
        <v>96</v>
      </c>
      <c r="T2590" t="s">
        <v>97</v>
      </c>
      <c r="U2590" t="s">
        <v>49</v>
      </c>
      <c r="V2590" t="s">
        <v>48</v>
      </c>
      <c r="W2590" t="s">
        <v>57</v>
      </c>
      <c r="X2590">
        <f>YEAR(Table1[[#This Row],[BookingDate]])</f>
        <v>2025</v>
      </c>
      <c r="Y2590" t="str">
        <f>TEXT(Table1[[#This Row],[BookingDate]],"mmm")</f>
        <v>Sep</v>
      </c>
      <c r="Z2590" t="str">
        <f>TEXT(Table1[[#This Row],[BookingDate]],"mmm-yyy")</f>
        <v>Sep-2025</v>
      </c>
      <c r="AA2590" t="str">
        <f>IF(Table1[[#This Row],[ResolutionHours]]="","Pending",IF(Table1[[#This Row],[ResolutionHours]]&lt;=4,"0-4 Hours",IF(Table1[[#This Row],[ResolutionHours]]&lt;=8,"5-8 Hours",IF(Table1[[#This Row],[ResolutionHours]]&lt;=24,"9-24 Hours",IF(Table1[[#This Row],[ResolutionHours]]&lt;=48,"25-48 Hours","48+ Hours")))))</f>
        <v>Pending</v>
      </c>
      <c r="AB2590" t="str">
        <f>IF(Table1[[#This Row],[ResolutionHours]]="","",Table1[[#This Row],[ResolutionHours]]-Table1[[#This Row],[SLATargetHours]])</f>
        <v/>
      </c>
    </row>
    <row r="2591" spans="1:28" x14ac:dyDescent="0.25">
      <c r="A2591" t="s">
        <v>411</v>
      </c>
      <c r="B2591" t="s">
        <v>35</v>
      </c>
      <c r="C2591" s="1">
        <v>45913.187627314823</v>
      </c>
      <c r="D2591" t="s">
        <v>104</v>
      </c>
      <c r="E2591" t="s">
        <v>77</v>
      </c>
      <c r="F2591" t="s">
        <v>126</v>
      </c>
      <c r="G2591" t="s">
        <v>39</v>
      </c>
      <c r="H2591" t="s">
        <v>63</v>
      </c>
      <c r="I2591" t="s">
        <v>55</v>
      </c>
      <c r="J2591" t="s">
        <v>132</v>
      </c>
      <c r="K2591">
        <v>8</v>
      </c>
      <c r="L2591">
        <v>0.36</v>
      </c>
      <c r="N2591" s="1"/>
      <c r="O2591" t="s">
        <v>57</v>
      </c>
      <c r="P2591">
        <v>2611.5</v>
      </c>
      <c r="Q2591" t="s">
        <v>58</v>
      </c>
      <c r="R2591" t="s">
        <v>67</v>
      </c>
      <c r="S2591" t="s">
        <v>79</v>
      </c>
      <c r="T2591" t="s">
        <v>121</v>
      </c>
      <c r="U2591" t="s">
        <v>49</v>
      </c>
      <c r="V2591" t="s">
        <v>49</v>
      </c>
      <c r="W2591" t="s">
        <v>57</v>
      </c>
      <c r="X2591">
        <f>YEAR(Table1[[#This Row],[BookingDate]])</f>
        <v>2025</v>
      </c>
      <c r="Y2591" t="str">
        <f>TEXT(Table1[[#This Row],[BookingDate]],"mmm")</f>
        <v>Sep</v>
      </c>
      <c r="Z2591" t="str">
        <f>TEXT(Table1[[#This Row],[BookingDate]],"mmm-yyy")</f>
        <v>Sep-2025</v>
      </c>
      <c r="AA2591" t="str">
        <f>IF(Table1[[#This Row],[ResolutionHours]]="","Pending",IF(Table1[[#This Row],[ResolutionHours]]&lt;=4,"0-4 Hours",IF(Table1[[#This Row],[ResolutionHours]]&lt;=8,"5-8 Hours",IF(Table1[[#This Row],[ResolutionHours]]&lt;=24,"9-24 Hours",IF(Table1[[#This Row],[ResolutionHours]]&lt;=48,"25-48 Hours","48+ Hours")))))</f>
        <v>Pending</v>
      </c>
      <c r="AB2591" t="str">
        <f>IF(Table1[[#This Row],[ResolutionHours]]="","",Table1[[#This Row],[ResolutionHours]]-Table1[[#This Row],[SLATargetHours]])</f>
        <v/>
      </c>
    </row>
    <row r="2592" spans="1:28" x14ac:dyDescent="0.25">
      <c r="A2592" t="s">
        <v>894</v>
      </c>
      <c r="B2592" t="s">
        <v>35</v>
      </c>
      <c r="C2592" s="1">
        <v>45913.740104166667</v>
      </c>
      <c r="D2592" t="s">
        <v>51</v>
      </c>
      <c r="E2592" t="s">
        <v>102</v>
      </c>
      <c r="F2592" t="s">
        <v>130</v>
      </c>
      <c r="G2592" t="s">
        <v>39</v>
      </c>
      <c r="H2592" t="s">
        <v>54</v>
      </c>
      <c r="I2592" t="s">
        <v>41</v>
      </c>
      <c r="J2592" t="s">
        <v>65</v>
      </c>
      <c r="K2592">
        <v>24</v>
      </c>
      <c r="L2592">
        <v>6.59</v>
      </c>
      <c r="N2592" s="1"/>
      <c r="O2592" t="s">
        <v>57</v>
      </c>
      <c r="P2592">
        <v>2598.2399999999998</v>
      </c>
      <c r="Q2592" t="s">
        <v>44</v>
      </c>
      <c r="R2592" t="s">
        <v>45</v>
      </c>
      <c r="S2592" t="s">
        <v>46</v>
      </c>
      <c r="T2592" t="s">
        <v>97</v>
      </c>
      <c r="U2592" t="s">
        <v>49</v>
      </c>
      <c r="V2592" t="s">
        <v>49</v>
      </c>
      <c r="W2592" t="s">
        <v>57</v>
      </c>
      <c r="X2592">
        <f>YEAR(Table1[[#This Row],[BookingDate]])</f>
        <v>2025</v>
      </c>
      <c r="Y2592" t="str">
        <f>TEXT(Table1[[#This Row],[BookingDate]],"mmm")</f>
        <v>Sep</v>
      </c>
      <c r="Z2592" t="str">
        <f>TEXT(Table1[[#This Row],[BookingDate]],"mmm-yyy")</f>
        <v>Sep-2025</v>
      </c>
      <c r="AA2592" t="str">
        <f>IF(Table1[[#This Row],[ResolutionHours]]="","Pending",IF(Table1[[#This Row],[ResolutionHours]]&lt;=4,"0-4 Hours",IF(Table1[[#This Row],[ResolutionHours]]&lt;=8,"5-8 Hours",IF(Table1[[#This Row],[ResolutionHours]]&lt;=24,"9-24 Hours",IF(Table1[[#This Row],[ResolutionHours]]&lt;=48,"25-48 Hours","48+ Hours")))))</f>
        <v>Pending</v>
      </c>
      <c r="AB2592" t="str">
        <f>IF(Table1[[#This Row],[ResolutionHours]]="","",Table1[[#This Row],[ResolutionHours]]-Table1[[#This Row],[SLATargetHours]])</f>
        <v/>
      </c>
    </row>
    <row r="2593" spans="1:28" x14ac:dyDescent="0.25">
      <c r="A2593" t="s">
        <v>1548</v>
      </c>
      <c r="B2593" t="s">
        <v>1116</v>
      </c>
      <c r="C2593" s="1">
        <v>45913.993854166663</v>
      </c>
      <c r="D2593" t="s">
        <v>51</v>
      </c>
      <c r="E2593" t="s">
        <v>1124</v>
      </c>
      <c r="F2593" t="s">
        <v>38</v>
      </c>
      <c r="G2593" t="s">
        <v>1118</v>
      </c>
      <c r="H2593" t="s">
        <v>40</v>
      </c>
      <c r="I2593" t="s">
        <v>41</v>
      </c>
      <c r="J2593" t="s">
        <v>106</v>
      </c>
      <c r="K2593">
        <v>24</v>
      </c>
      <c r="L2593">
        <v>3.87</v>
      </c>
      <c r="M2593">
        <v>18.95</v>
      </c>
      <c r="N2593" s="1">
        <v>45914.783637071763</v>
      </c>
      <c r="O2593" t="s">
        <v>43</v>
      </c>
      <c r="P2593">
        <v>18.95</v>
      </c>
      <c r="Q2593" t="s">
        <v>44</v>
      </c>
      <c r="R2593" t="s">
        <v>67</v>
      </c>
      <c r="S2593" t="s">
        <v>46</v>
      </c>
      <c r="T2593" t="s">
        <v>100</v>
      </c>
      <c r="U2593" t="s">
        <v>49</v>
      </c>
      <c r="V2593" t="s">
        <v>49</v>
      </c>
      <c r="W2593" t="s">
        <v>43</v>
      </c>
      <c r="X2593">
        <f>YEAR(Table1[[#This Row],[BookingDate]])</f>
        <v>2025</v>
      </c>
      <c r="Y2593" t="str">
        <f>TEXT(Table1[[#This Row],[BookingDate]],"mmm")</f>
        <v>Sep</v>
      </c>
      <c r="Z2593" t="str">
        <f>TEXT(Table1[[#This Row],[BookingDate]],"mmm-yyy")</f>
        <v>Sep-2025</v>
      </c>
      <c r="AA2593" t="str">
        <f>IF(Table1[[#This Row],[ResolutionHours]]="","Pending",IF(Table1[[#This Row],[ResolutionHours]]&lt;=4,"0-4 Hours",IF(Table1[[#This Row],[ResolutionHours]]&lt;=8,"5-8 Hours",IF(Table1[[#This Row],[ResolutionHours]]&lt;=24,"9-24 Hours",IF(Table1[[#This Row],[ResolutionHours]]&lt;=48,"25-48 Hours","48+ Hours")))))</f>
        <v>9-24 Hours</v>
      </c>
      <c r="AB2593">
        <f>IF(Table1[[#This Row],[ResolutionHours]]="","",Table1[[#This Row],[ResolutionHours]]-Table1[[#This Row],[SLATargetHours]])</f>
        <v>-5.0500000000000007</v>
      </c>
    </row>
    <row r="2594" spans="1:28" x14ac:dyDescent="0.25">
      <c r="A2594" t="s">
        <v>996</v>
      </c>
      <c r="B2594" t="s">
        <v>35</v>
      </c>
      <c r="C2594" s="1">
        <v>45914.176817129628</v>
      </c>
      <c r="D2594" t="s">
        <v>36</v>
      </c>
      <c r="E2594" t="s">
        <v>81</v>
      </c>
      <c r="F2594" t="s">
        <v>38</v>
      </c>
      <c r="G2594" t="s">
        <v>39</v>
      </c>
      <c r="H2594" t="s">
        <v>54</v>
      </c>
      <c r="I2594" t="s">
        <v>46</v>
      </c>
      <c r="J2594" t="s">
        <v>152</v>
      </c>
      <c r="K2594">
        <v>48</v>
      </c>
      <c r="L2594">
        <v>2.77</v>
      </c>
      <c r="N2594" s="1"/>
      <c r="O2594" t="s">
        <v>57</v>
      </c>
      <c r="P2594">
        <v>2587.7600000000002</v>
      </c>
      <c r="Q2594" t="s">
        <v>58</v>
      </c>
      <c r="R2594" t="s">
        <v>67</v>
      </c>
      <c r="S2594" t="s">
        <v>96</v>
      </c>
      <c r="T2594" t="s">
        <v>69</v>
      </c>
      <c r="U2594" t="s">
        <v>49</v>
      </c>
      <c r="V2594" t="s">
        <v>49</v>
      </c>
      <c r="W2594" t="s">
        <v>57</v>
      </c>
      <c r="X2594">
        <f>YEAR(Table1[[#This Row],[BookingDate]])</f>
        <v>2025</v>
      </c>
      <c r="Y2594" t="str">
        <f>TEXT(Table1[[#This Row],[BookingDate]],"mmm")</f>
        <v>Sep</v>
      </c>
      <c r="Z2594" t="str">
        <f>TEXT(Table1[[#This Row],[BookingDate]],"mmm-yyy")</f>
        <v>Sep-2025</v>
      </c>
      <c r="AA2594" t="str">
        <f>IF(Table1[[#This Row],[ResolutionHours]]="","Pending",IF(Table1[[#This Row],[ResolutionHours]]&lt;=4,"0-4 Hours",IF(Table1[[#This Row],[ResolutionHours]]&lt;=8,"5-8 Hours",IF(Table1[[#This Row],[ResolutionHours]]&lt;=24,"9-24 Hours",IF(Table1[[#This Row],[ResolutionHours]]&lt;=48,"25-48 Hours","48+ Hours")))))</f>
        <v>Pending</v>
      </c>
      <c r="AB2594" t="str">
        <f>IF(Table1[[#This Row],[ResolutionHours]]="","",Table1[[#This Row],[ResolutionHours]]-Table1[[#This Row],[SLATargetHours]])</f>
        <v/>
      </c>
    </row>
    <row r="2595" spans="1:28" x14ac:dyDescent="0.25">
      <c r="A2595" t="s">
        <v>674</v>
      </c>
      <c r="B2595" t="s">
        <v>35</v>
      </c>
      <c r="C2595" s="1">
        <v>45914.177199074067</v>
      </c>
      <c r="D2595" t="s">
        <v>36</v>
      </c>
      <c r="E2595" t="s">
        <v>81</v>
      </c>
      <c r="F2595" t="s">
        <v>72</v>
      </c>
      <c r="G2595" t="s">
        <v>39</v>
      </c>
      <c r="H2595" t="s">
        <v>40</v>
      </c>
      <c r="I2595" t="s">
        <v>46</v>
      </c>
      <c r="J2595" t="s">
        <v>118</v>
      </c>
      <c r="K2595">
        <v>48</v>
      </c>
      <c r="L2595">
        <v>3.46</v>
      </c>
      <c r="M2595">
        <v>27.71</v>
      </c>
      <c r="N2595" s="1">
        <v>45915.331721261573</v>
      </c>
      <c r="O2595" t="s">
        <v>43</v>
      </c>
      <c r="P2595">
        <v>27.71</v>
      </c>
      <c r="Q2595" t="s">
        <v>58</v>
      </c>
      <c r="R2595" t="s">
        <v>67</v>
      </c>
      <c r="S2595" t="s">
        <v>96</v>
      </c>
      <c r="T2595" t="s">
        <v>115</v>
      </c>
      <c r="U2595" t="s">
        <v>49</v>
      </c>
      <c r="V2595" t="s">
        <v>49</v>
      </c>
      <c r="W2595" t="s">
        <v>43</v>
      </c>
      <c r="X2595">
        <f>YEAR(Table1[[#This Row],[BookingDate]])</f>
        <v>2025</v>
      </c>
      <c r="Y2595" t="str">
        <f>TEXT(Table1[[#This Row],[BookingDate]],"mmm")</f>
        <v>Sep</v>
      </c>
      <c r="Z2595" t="str">
        <f>TEXT(Table1[[#This Row],[BookingDate]],"mmm-yyy")</f>
        <v>Sep-2025</v>
      </c>
      <c r="AA2595" t="str">
        <f>IF(Table1[[#This Row],[ResolutionHours]]="","Pending",IF(Table1[[#This Row],[ResolutionHours]]&lt;=4,"0-4 Hours",IF(Table1[[#This Row],[ResolutionHours]]&lt;=8,"5-8 Hours",IF(Table1[[#This Row],[ResolutionHours]]&lt;=24,"9-24 Hours",IF(Table1[[#This Row],[ResolutionHours]]&lt;=48,"25-48 Hours","48+ Hours")))))</f>
        <v>25-48 Hours</v>
      </c>
      <c r="AB2595">
        <f>IF(Table1[[#This Row],[ResolutionHours]]="","",Table1[[#This Row],[ResolutionHours]]-Table1[[#This Row],[SLATargetHours]])</f>
        <v>-20.29</v>
      </c>
    </row>
    <row r="2596" spans="1:28" x14ac:dyDescent="0.25">
      <c r="A2596" t="s">
        <v>2717</v>
      </c>
      <c r="B2596" t="s">
        <v>2126</v>
      </c>
      <c r="C2596" s="1">
        <v>45914.684791666667</v>
      </c>
      <c r="D2596" t="s">
        <v>87</v>
      </c>
      <c r="E2596" t="s">
        <v>2134</v>
      </c>
      <c r="F2596" t="s">
        <v>95</v>
      </c>
      <c r="G2596" t="s">
        <v>2128</v>
      </c>
      <c r="H2596" t="s">
        <v>136</v>
      </c>
      <c r="I2596" t="s">
        <v>55</v>
      </c>
      <c r="J2596" t="s">
        <v>99</v>
      </c>
      <c r="K2596">
        <v>72</v>
      </c>
      <c r="L2596">
        <v>1.94</v>
      </c>
      <c r="N2596" s="1"/>
      <c r="O2596" t="s">
        <v>57</v>
      </c>
      <c r="P2596">
        <v>2575.5700000000002</v>
      </c>
      <c r="Q2596" t="s">
        <v>58</v>
      </c>
      <c r="R2596" t="s">
        <v>45</v>
      </c>
      <c r="S2596" t="s">
        <v>96</v>
      </c>
      <c r="T2596" t="s">
        <v>61</v>
      </c>
      <c r="U2596" t="s">
        <v>49</v>
      </c>
      <c r="V2596" t="s">
        <v>49</v>
      </c>
      <c r="W2596" t="s">
        <v>57</v>
      </c>
      <c r="X2596">
        <f>YEAR(Table1[[#This Row],[BookingDate]])</f>
        <v>2025</v>
      </c>
      <c r="Y2596" t="str">
        <f>TEXT(Table1[[#This Row],[BookingDate]],"mmm")</f>
        <v>Sep</v>
      </c>
      <c r="Z2596" t="str">
        <f>TEXT(Table1[[#This Row],[BookingDate]],"mmm-yyy")</f>
        <v>Sep-2025</v>
      </c>
      <c r="AA2596" t="str">
        <f>IF(Table1[[#This Row],[ResolutionHours]]="","Pending",IF(Table1[[#This Row],[ResolutionHours]]&lt;=4,"0-4 Hours",IF(Table1[[#This Row],[ResolutionHours]]&lt;=8,"5-8 Hours",IF(Table1[[#This Row],[ResolutionHours]]&lt;=24,"9-24 Hours",IF(Table1[[#This Row],[ResolutionHours]]&lt;=48,"25-48 Hours","48+ Hours")))))</f>
        <v>Pending</v>
      </c>
      <c r="AB2596" t="str">
        <f>IF(Table1[[#This Row],[ResolutionHours]]="","",Table1[[#This Row],[ResolutionHours]]-Table1[[#This Row],[SLATargetHours]])</f>
        <v/>
      </c>
    </row>
    <row r="2597" spans="1:28" x14ac:dyDescent="0.25">
      <c r="A2597" t="s">
        <v>260</v>
      </c>
      <c r="B2597" t="s">
        <v>35</v>
      </c>
      <c r="C2597" s="1">
        <v>45915.837627314817</v>
      </c>
      <c r="D2597" t="s">
        <v>51</v>
      </c>
      <c r="E2597" t="s">
        <v>52</v>
      </c>
      <c r="F2597" t="s">
        <v>90</v>
      </c>
      <c r="G2597" t="s">
        <v>39</v>
      </c>
      <c r="H2597" t="s">
        <v>54</v>
      </c>
      <c r="I2597" t="s">
        <v>73</v>
      </c>
      <c r="J2597" t="s">
        <v>132</v>
      </c>
      <c r="K2597">
        <v>24</v>
      </c>
      <c r="L2597">
        <v>1.44</v>
      </c>
      <c r="N2597" s="1"/>
      <c r="O2597" t="s">
        <v>57</v>
      </c>
      <c r="P2597">
        <v>2547.9</v>
      </c>
      <c r="Q2597" t="s">
        <v>66</v>
      </c>
      <c r="R2597" t="s">
        <v>114</v>
      </c>
      <c r="S2597" t="s">
        <v>60</v>
      </c>
      <c r="T2597" t="s">
        <v>75</v>
      </c>
      <c r="U2597" t="s">
        <v>49</v>
      </c>
      <c r="V2597" t="s">
        <v>49</v>
      </c>
      <c r="W2597" t="s">
        <v>57</v>
      </c>
      <c r="X2597">
        <f>YEAR(Table1[[#This Row],[BookingDate]])</f>
        <v>2025</v>
      </c>
      <c r="Y2597" t="str">
        <f>TEXT(Table1[[#This Row],[BookingDate]],"mmm")</f>
        <v>Sep</v>
      </c>
      <c r="Z2597" t="str">
        <f>TEXT(Table1[[#This Row],[BookingDate]],"mmm-yyy")</f>
        <v>Sep-2025</v>
      </c>
      <c r="AA2597" t="str">
        <f>IF(Table1[[#This Row],[ResolutionHours]]="","Pending",IF(Table1[[#This Row],[ResolutionHours]]&lt;=4,"0-4 Hours",IF(Table1[[#This Row],[ResolutionHours]]&lt;=8,"5-8 Hours",IF(Table1[[#This Row],[ResolutionHours]]&lt;=24,"9-24 Hours",IF(Table1[[#This Row],[ResolutionHours]]&lt;=48,"25-48 Hours","48+ Hours")))))</f>
        <v>Pending</v>
      </c>
      <c r="AB2597" t="str">
        <f>IF(Table1[[#This Row],[ResolutionHours]]="","",Table1[[#This Row],[ResolutionHours]]-Table1[[#This Row],[SLATargetHours]])</f>
        <v/>
      </c>
    </row>
    <row r="2598" spans="1:28" x14ac:dyDescent="0.25">
      <c r="A2598" t="s">
        <v>757</v>
      </c>
      <c r="B2598" t="s">
        <v>35</v>
      </c>
      <c r="C2598" s="1">
        <v>45916.41333333333</v>
      </c>
      <c r="D2598" t="s">
        <v>51</v>
      </c>
      <c r="E2598" t="s">
        <v>71</v>
      </c>
      <c r="F2598" t="s">
        <v>90</v>
      </c>
      <c r="G2598" t="s">
        <v>39</v>
      </c>
      <c r="H2598" t="s">
        <v>136</v>
      </c>
      <c r="I2598" t="s">
        <v>46</v>
      </c>
      <c r="J2598" t="s">
        <v>65</v>
      </c>
      <c r="K2598">
        <v>24</v>
      </c>
      <c r="L2598">
        <v>4.45</v>
      </c>
      <c r="N2598" s="1"/>
      <c r="O2598" t="s">
        <v>57</v>
      </c>
      <c r="P2598">
        <v>2534.08</v>
      </c>
      <c r="Q2598" t="s">
        <v>58</v>
      </c>
      <c r="R2598" t="s">
        <v>59</v>
      </c>
      <c r="S2598" t="s">
        <v>79</v>
      </c>
      <c r="T2598" t="s">
        <v>75</v>
      </c>
      <c r="U2598" t="s">
        <v>49</v>
      </c>
      <c r="V2598" t="s">
        <v>49</v>
      </c>
      <c r="W2598" t="s">
        <v>57</v>
      </c>
      <c r="X2598">
        <f>YEAR(Table1[[#This Row],[BookingDate]])</f>
        <v>2025</v>
      </c>
      <c r="Y2598" t="str">
        <f>TEXT(Table1[[#This Row],[BookingDate]],"mmm")</f>
        <v>Sep</v>
      </c>
      <c r="Z2598" t="str">
        <f>TEXT(Table1[[#This Row],[BookingDate]],"mmm-yyy")</f>
        <v>Sep-2025</v>
      </c>
      <c r="AA2598" t="str">
        <f>IF(Table1[[#This Row],[ResolutionHours]]="","Pending",IF(Table1[[#This Row],[ResolutionHours]]&lt;=4,"0-4 Hours",IF(Table1[[#This Row],[ResolutionHours]]&lt;=8,"5-8 Hours",IF(Table1[[#This Row],[ResolutionHours]]&lt;=24,"9-24 Hours",IF(Table1[[#This Row],[ResolutionHours]]&lt;=48,"25-48 Hours","48+ Hours")))))</f>
        <v>Pending</v>
      </c>
      <c r="AB2598" t="str">
        <f>IF(Table1[[#This Row],[ResolutionHours]]="","",Table1[[#This Row],[ResolutionHours]]-Table1[[#This Row],[SLATargetHours]])</f>
        <v/>
      </c>
    </row>
    <row r="2599" spans="1:28" x14ac:dyDescent="0.25">
      <c r="A2599" t="s">
        <v>949</v>
      </c>
      <c r="B2599" t="s">
        <v>35</v>
      </c>
      <c r="C2599" s="1">
        <v>45916.527384259258</v>
      </c>
      <c r="D2599" t="s">
        <v>36</v>
      </c>
      <c r="E2599" t="s">
        <v>37</v>
      </c>
      <c r="F2599" t="s">
        <v>90</v>
      </c>
      <c r="G2599" t="s">
        <v>39</v>
      </c>
      <c r="H2599" t="s">
        <v>40</v>
      </c>
      <c r="I2599" t="s">
        <v>73</v>
      </c>
      <c r="J2599" t="s">
        <v>74</v>
      </c>
      <c r="K2599">
        <v>48</v>
      </c>
      <c r="L2599">
        <v>2.44</v>
      </c>
      <c r="M2599">
        <v>33.96</v>
      </c>
      <c r="N2599" s="1">
        <v>45917.942235138893</v>
      </c>
      <c r="O2599" t="s">
        <v>43</v>
      </c>
      <c r="P2599">
        <v>33.96</v>
      </c>
      <c r="Q2599" t="s">
        <v>44</v>
      </c>
      <c r="R2599" t="s">
        <v>67</v>
      </c>
      <c r="S2599" t="s">
        <v>96</v>
      </c>
      <c r="T2599" t="s">
        <v>85</v>
      </c>
      <c r="U2599" t="s">
        <v>49</v>
      </c>
      <c r="V2599" t="s">
        <v>49</v>
      </c>
      <c r="W2599" t="s">
        <v>43</v>
      </c>
      <c r="X2599">
        <f>YEAR(Table1[[#This Row],[BookingDate]])</f>
        <v>2025</v>
      </c>
      <c r="Y2599" t="str">
        <f>TEXT(Table1[[#This Row],[BookingDate]],"mmm")</f>
        <v>Sep</v>
      </c>
      <c r="Z2599" t="str">
        <f>TEXT(Table1[[#This Row],[BookingDate]],"mmm-yyy")</f>
        <v>Sep-2025</v>
      </c>
      <c r="AA2599" t="str">
        <f>IF(Table1[[#This Row],[ResolutionHours]]="","Pending",IF(Table1[[#This Row],[ResolutionHours]]&lt;=4,"0-4 Hours",IF(Table1[[#This Row],[ResolutionHours]]&lt;=8,"5-8 Hours",IF(Table1[[#This Row],[ResolutionHours]]&lt;=24,"9-24 Hours",IF(Table1[[#This Row],[ResolutionHours]]&lt;=48,"25-48 Hours","48+ Hours")))))</f>
        <v>25-48 Hours</v>
      </c>
      <c r="AB2599">
        <f>IF(Table1[[#This Row],[ResolutionHours]]="","",Table1[[#This Row],[ResolutionHours]]-Table1[[#This Row],[SLATargetHours]])</f>
        <v>-14.04</v>
      </c>
    </row>
    <row r="2600" spans="1:28" x14ac:dyDescent="0.25">
      <c r="A2600" t="s">
        <v>1128</v>
      </c>
      <c r="B2600" t="s">
        <v>1116</v>
      </c>
      <c r="C2600" s="1">
        <v>45916.533900462957</v>
      </c>
      <c r="D2600" t="s">
        <v>36</v>
      </c>
      <c r="E2600" t="s">
        <v>1129</v>
      </c>
      <c r="F2600" t="s">
        <v>90</v>
      </c>
      <c r="G2600" t="s">
        <v>1118</v>
      </c>
      <c r="H2600" t="s">
        <v>40</v>
      </c>
      <c r="I2600" t="s">
        <v>64</v>
      </c>
      <c r="J2600" t="s">
        <v>106</v>
      </c>
      <c r="K2600">
        <v>48</v>
      </c>
      <c r="L2600">
        <v>0.48</v>
      </c>
      <c r="M2600">
        <v>19.3</v>
      </c>
      <c r="N2600" s="1">
        <v>45917.338131041673</v>
      </c>
      <c r="O2600" t="s">
        <v>43</v>
      </c>
      <c r="P2600">
        <v>19.3</v>
      </c>
      <c r="Q2600" t="s">
        <v>58</v>
      </c>
      <c r="R2600" t="s">
        <v>67</v>
      </c>
      <c r="S2600" t="s">
        <v>68</v>
      </c>
      <c r="T2600" t="s">
        <v>47</v>
      </c>
      <c r="U2600" t="s">
        <v>49</v>
      </c>
      <c r="V2600" t="s">
        <v>49</v>
      </c>
      <c r="W2600" t="s">
        <v>43</v>
      </c>
      <c r="X2600">
        <f>YEAR(Table1[[#This Row],[BookingDate]])</f>
        <v>2025</v>
      </c>
      <c r="Y2600" t="str">
        <f>TEXT(Table1[[#This Row],[BookingDate]],"mmm")</f>
        <v>Sep</v>
      </c>
      <c r="Z2600" t="str">
        <f>TEXT(Table1[[#This Row],[BookingDate]],"mmm-yyy")</f>
        <v>Sep-2025</v>
      </c>
      <c r="AA2600" t="str">
        <f>IF(Table1[[#This Row],[ResolutionHours]]="","Pending",IF(Table1[[#This Row],[ResolutionHours]]&lt;=4,"0-4 Hours",IF(Table1[[#This Row],[ResolutionHours]]&lt;=8,"5-8 Hours",IF(Table1[[#This Row],[ResolutionHours]]&lt;=24,"9-24 Hours",IF(Table1[[#This Row],[ResolutionHours]]&lt;=48,"25-48 Hours","48+ Hours")))))</f>
        <v>9-24 Hours</v>
      </c>
      <c r="AB2600">
        <f>IF(Table1[[#This Row],[ResolutionHours]]="","",Table1[[#This Row],[ResolutionHours]]-Table1[[#This Row],[SLATargetHours]])</f>
        <v>-28.7</v>
      </c>
    </row>
    <row r="2601" spans="1:28" x14ac:dyDescent="0.25">
      <c r="A2601" t="s">
        <v>1321</v>
      </c>
      <c r="B2601" t="s">
        <v>1116</v>
      </c>
      <c r="C2601" s="1">
        <v>45916.535127314812</v>
      </c>
      <c r="D2601" t="s">
        <v>51</v>
      </c>
      <c r="E2601" t="s">
        <v>1140</v>
      </c>
      <c r="F2601" t="s">
        <v>90</v>
      </c>
      <c r="G2601" t="s">
        <v>1118</v>
      </c>
      <c r="H2601" t="s">
        <v>54</v>
      </c>
      <c r="I2601" t="s">
        <v>73</v>
      </c>
      <c r="J2601" t="s">
        <v>132</v>
      </c>
      <c r="K2601">
        <v>24</v>
      </c>
      <c r="L2601">
        <v>0.87</v>
      </c>
      <c r="N2601" s="1"/>
      <c r="O2601" t="s">
        <v>57</v>
      </c>
      <c r="P2601">
        <v>2531.16</v>
      </c>
      <c r="Q2601" t="s">
        <v>66</v>
      </c>
      <c r="R2601" t="s">
        <v>114</v>
      </c>
      <c r="S2601" t="s">
        <v>68</v>
      </c>
      <c r="T2601" t="s">
        <v>93</v>
      </c>
      <c r="U2601" t="s">
        <v>49</v>
      </c>
      <c r="V2601" t="s">
        <v>49</v>
      </c>
      <c r="W2601" t="s">
        <v>57</v>
      </c>
      <c r="X2601">
        <f>YEAR(Table1[[#This Row],[BookingDate]])</f>
        <v>2025</v>
      </c>
      <c r="Y2601" t="str">
        <f>TEXT(Table1[[#This Row],[BookingDate]],"mmm")</f>
        <v>Sep</v>
      </c>
      <c r="Z2601" t="str">
        <f>TEXT(Table1[[#This Row],[BookingDate]],"mmm-yyy")</f>
        <v>Sep-2025</v>
      </c>
      <c r="AA2601" t="str">
        <f>IF(Table1[[#This Row],[ResolutionHours]]="","Pending",IF(Table1[[#This Row],[ResolutionHours]]&lt;=4,"0-4 Hours",IF(Table1[[#This Row],[ResolutionHours]]&lt;=8,"5-8 Hours",IF(Table1[[#This Row],[ResolutionHours]]&lt;=24,"9-24 Hours",IF(Table1[[#This Row],[ResolutionHours]]&lt;=48,"25-48 Hours","48+ Hours")))))</f>
        <v>Pending</v>
      </c>
      <c r="AB2601" t="str">
        <f>IF(Table1[[#This Row],[ResolutionHours]]="","",Table1[[#This Row],[ResolutionHours]]-Table1[[#This Row],[SLATargetHours]])</f>
        <v/>
      </c>
    </row>
    <row r="2602" spans="1:28" x14ac:dyDescent="0.25">
      <c r="A2602" t="s">
        <v>2591</v>
      </c>
      <c r="B2602" t="s">
        <v>2126</v>
      </c>
      <c r="C2602" s="1">
        <v>45916.907233796293</v>
      </c>
      <c r="D2602" t="s">
        <v>36</v>
      </c>
      <c r="E2602" t="s">
        <v>2136</v>
      </c>
      <c r="F2602" t="s">
        <v>90</v>
      </c>
      <c r="G2602" t="s">
        <v>2128</v>
      </c>
      <c r="H2602" t="s">
        <v>40</v>
      </c>
      <c r="I2602" t="s">
        <v>73</v>
      </c>
      <c r="J2602" t="s">
        <v>113</v>
      </c>
      <c r="K2602">
        <v>48</v>
      </c>
      <c r="L2602">
        <v>1.1100000000000001</v>
      </c>
      <c r="M2602">
        <v>31.52</v>
      </c>
      <c r="N2602" s="1">
        <v>45918.220641435182</v>
      </c>
      <c r="O2602" t="s">
        <v>43</v>
      </c>
      <c r="P2602">
        <v>31.52</v>
      </c>
      <c r="Q2602" t="s">
        <v>66</v>
      </c>
      <c r="R2602" t="s">
        <v>114</v>
      </c>
      <c r="S2602" t="s">
        <v>68</v>
      </c>
      <c r="T2602" t="s">
        <v>47</v>
      </c>
      <c r="U2602" t="s">
        <v>49</v>
      </c>
      <c r="V2602" t="s">
        <v>49</v>
      </c>
      <c r="W2602" t="s">
        <v>43</v>
      </c>
      <c r="X2602">
        <f>YEAR(Table1[[#This Row],[BookingDate]])</f>
        <v>2025</v>
      </c>
      <c r="Y2602" t="str">
        <f>TEXT(Table1[[#This Row],[BookingDate]],"mmm")</f>
        <v>Sep</v>
      </c>
      <c r="Z2602" t="str">
        <f>TEXT(Table1[[#This Row],[BookingDate]],"mmm-yyy")</f>
        <v>Sep-2025</v>
      </c>
      <c r="AA2602" t="str">
        <f>IF(Table1[[#This Row],[ResolutionHours]]="","Pending",IF(Table1[[#This Row],[ResolutionHours]]&lt;=4,"0-4 Hours",IF(Table1[[#This Row],[ResolutionHours]]&lt;=8,"5-8 Hours",IF(Table1[[#This Row],[ResolutionHours]]&lt;=24,"9-24 Hours",IF(Table1[[#This Row],[ResolutionHours]]&lt;=48,"25-48 Hours","48+ Hours")))))</f>
        <v>25-48 Hours</v>
      </c>
      <c r="AB2602">
        <f>IF(Table1[[#This Row],[ResolutionHours]]="","",Table1[[#This Row],[ResolutionHours]]-Table1[[#This Row],[SLATargetHours]])</f>
        <v>-16.48</v>
      </c>
    </row>
    <row r="2603" spans="1:28" x14ac:dyDescent="0.25">
      <c r="A2603" t="s">
        <v>239</v>
      </c>
      <c r="B2603" t="s">
        <v>35</v>
      </c>
      <c r="C2603" s="1">
        <v>45917.063472222217</v>
      </c>
      <c r="D2603" t="s">
        <v>51</v>
      </c>
      <c r="E2603" t="s">
        <v>123</v>
      </c>
      <c r="F2603" t="s">
        <v>53</v>
      </c>
      <c r="G2603" t="s">
        <v>39</v>
      </c>
      <c r="H2603" t="s">
        <v>63</v>
      </c>
      <c r="I2603" t="s">
        <v>82</v>
      </c>
      <c r="J2603" t="s">
        <v>165</v>
      </c>
      <c r="K2603">
        <v>24</v>
      </c>
      <c r="L2603">
        <v>0.89</v>
      </c>
      <c r="N2603" s="1"/>
      <c r="O2603" t="s">
        <v>57</v>
      </c>
      <c r="P2603">
        <v>2518.48</v>
      </c>
      <c r="Q2603" t="s">
        <v>66</v>
      </c>
      <c r="R2603" t="s">
        <v>45</v>
      </c>
      <c r="S2603" t="s">
        <v>79</v>
      </c>
      <c r="T2603" t="s">
        <v>100</v>
      </c>
      <c r="U2603" t="s">
        <v>49</v>
      </c>
      <c r="V2603" t="s">
        <v>49</v>
      </c>
      <c r="W2603" t="s">
        <v>57</v>
      </c>
      <c r="X2603">
        <f>YEAR(Table1[[#This Row],[BookingDate]])</f>
        <v>2025</v>
      </c>
      <c r="Y2603" t="str">
        <f>TEXT(Table1[[#This Row],[BookingDate]],"mmm")</f>
        <v>Sep</v>
      </c>
      <c r="Z2603" t="str">
        <f>TEXT(Table1[[#This Row],[BookingDate]],"mmm-yyy")</f>
        <v>Sep-2025</v>
      </c>
      <c r="AA2603" t="str">
        <f>IF(Table1[[#This Row],[ResolutionHours]]="","Pending",IF(Table1[[#This Row],[ResolutionHours]]&lt;=4,"0-4 Hours",IF(Table1[[#This Row],[ResolutionHours]]&lt;=8,"5-8 Hours",IF(Table1[[#This Row],[ResolutionHours]]&lt;=24,"9-24 Hours",IF(Table1[[#This Row],[ResolutionHours]]&lt;=48,"25-48 Hours","48+ Hours")))))</f>
        <v>Pending</v>
      </c>
      <c r="AB2603" t="str">
        <f>IF(Table1[[#This Row],[ResolutionHours]]="","",Table1[[#This Row],[ResolutionHours]]-Table1[[#This Row],[SLATargetHours]])</f>
        <v/>
      </c>
    </row>
    <row r="2604" spans="1:28" x14ac:dyDescent="0.25">
      <c r="A2604" t="s">
        <v>1845</v>
      </c>
      <c r="B2604" t="s">
        <v>1116</v>
      </c>
      <c r="C2604" s="1">
        <v>45917.384606481479</v>
      </c>
      <c r="D2604" t="s">
        <v>51</v>
      </c>
      <c r="E2604" t="s">
        <v>1131</v>
      </c>
      <c r="F2604" t="s">
        <v>95</v>
      </c>
      <c r="G2604" t="s">
        <v>1118</v>
      </c>
      <c r="H2604" t="s">
        <v>40</v>
      </c>
      <c r="I2604" t="s">
        <v>82</v>
      </c>
      <c r="J2604" t="s">
        <v>83</v>
      </c>
      <c r="K2604">
        <v>24</v>
      </c>
      <c r="L2604">
        <v>2.08</v>
      </c>
      <c r="M2604">
        <v>8.36</v>
      </c>
      <c r="N2604" s="1">
        <v>45917.733024363428</v>
      </c>
      <c r="O2604" t="s">
        <v>43</v>
      </c>
      <c r="P2604">
        <v>8.36</v>
      </c>
      <c r="Q2604" t="s">
        <v>66</v>
      </c>
      <c r="R2604" t="s">
        <v>92</v>
      </c>
      <c r="S2604" t="s">
        <v>79</v>
      </c>
      <c r="T2604" t="s">
        <v>85</v>
      </c>
      <c r="U2604" t="s">
        <v>49</v>
      </c>
      <c r="V2604" t="s">
        <v>49</v>
      </c>
      <c r="W2604" t="s">
        <v>43</v>
      </c>
      <c r="X2604">
        <f>YEAR(Table1[[#This Row],[BookingDate]])</f>
        <v>2025</v>
      </c>
      <c r="Y2604" t="str">
        <f>TEXT(Table1[[#This Row],[BookingDate]],"mmm")</f>
        <v>Sep</v>
      </c>
      <c r="Z2604" t="str">
        <f>TEXT(Table1[[#This Row],[BookingDate]],"mmm-yyy")</f>
        <v>Sep-2025</v>
      </c>
      <c r="AA2604" t="str">
        <f>IF(Table1[[#This Row],[ResolutionHours]]="","Pending",IF(Table1[[#This Row],[ResolutionHours]]&lt;=4,"0-4 Hours",IF(Table1[[#This Row],[ResolutionHours]]&lt;=8,"5-8 Hours",IF(Table1[[#This Row],[ResolutionHours]]&lt;=24,"9-24 Hours",IF(Table1[[#This Row],[ResolutionHours]]&lt;=48,"25-48 Hours","48+ Hours")))))</f>
        <v>9-24 Hours</v>
      </c>
      <c r="AB2604">
        <f>IF(Table1[[#This Row],[ResolutionHours]]="","",Table1[[#This Row],[ResolutionHours]]-Table1[[#This Row],[SLATargetHours]])</f>
        <v>-15.64</v>
      </c>
    </row>
    <row r="2605" spans="1:28" x14ac:dyDescent="0.25">
      <c r="A2605" t="s">
        <v>2047</v>
      </c>
      <c r="B2605" t="s">
        <v>1116</v>
      </c>
      <c r="C2605" s="1">
        <v>45917.490081018521</v>
      </c>
      <c r="D2605" t="s">
        <v>36</v>
      </c>
      <c r="E2605" t="s">
        <v>1129</v>
      </c>
      <c r="F2605" t="s">
        <v>38</v>
      </c>
      <c r="G2605" t="s">
        <v>1118</v>
      </c>
      <c r="H2605" t="s">
        <v>40</v>
      </c>
      <c r="I2605" t="s">
        <v>41</v>
      </c>
      <c r="J2605" t="s">
        <v>113</v>
      </c>
      <c r="K2605">
        <v>48</v>
      </c>
      <c r="L2605">
        <v>4.75</v>
      </c>
      <c r="M2605">
        <v>44.21</v>
      </c>
      <c r="N2605" s="1">
        <v>45919.33212861111</v>
      </c>
      <c r="O2605" t="s">
        <v>43</v>
      </c>
      <c r="P2605">
        <v>44.21</v>
      </c>
      <c r="Q2605" t="s">
        <v>58</v>
      </c>
      <c r="R2605" t="s">
        <v>45</v>
      </c>
      <c r="S2605" t="s">
        <v>68</v>
      </c>
      <c r="T2605" t="s">
        <v>100</v>
      </c>
      <c r="U2605" t="s">
        <v>49</v>
      </c>
      <c r="V2605" t="s">
        <v>49</v>
      </c>
      <c r="W2605" t="s">
        <v>43</v>
      </c>
      <c r="X2605">
        <f>YEAR(Table1[[#This Row],[BookingDate]])</f>
        <v>2025</v>
      </c>
      <c r="Y2605" t="str">
        <f>TEXT(Table1[[#This Row],[BookingDate]],"mmm")</f>
        <v>Sep</v>
      </c>
      <c r="Z2605" t="str">
        <f>TEXT(Table1[[#This Row],[BookingDate]],"mmm-yyy")</f>
        <v>Sep-2025</v>
      </c>
      <c r="AA2605" t="str">
        <f>IF(Table1[[#This Row],[ResolutionHours]]="","Pending",IF(Table1[[#This Row],[ResolutionHours]]&lt;=4,"0-4 Hours",IF(Table1[[#This Row],[ResolutionHours]]&lt;=8,"5-8 Hours",IF(Table1[[#This Row],[ResolutionHours]]&lt;=24,"9-24 Hours",IF(Table1[[#This Row],[ResolutionHours]]&lt;=48,"25-48 Hours","48+ Hours")))))</f>
        <v>25-48 Hours</v>
      </c>
      <c r="AB2605">
        <f>IF(Table1[[#This Row],[ResolutionHours]]="","",Table1[[#This Row],[ResolutionHours]]-Table1[[#This Row],[SLATargetHours]])</f>
        <v>-3.7899999999999991</v>
      </c>
    </row>
    <row r="2606" spans="1:28" x14ac:dyDescent="0.25">
      <c r="A2606" t="s">
        <v>265</v>
      </c>
      <c r="B2606" t="s">
        <v>35</v>
      </c>
      <c r="C2606" s="1">
        <v>45917.495381944442</v>
      </c>
      <c r="D2606" t="s">
        <v>51</v>
      </c>
      <c r="E2606" t="s">
        <v>52</v>
      </c>
      <c r="F2606" t="s">
        <v>90</v>
      </c>
      <c r="G2606" t="s">
        <v>39</v>
      </c>
      <c r="H2606" t="s">
        <v>109</v>
      </c>
      <c r="I2606" t="s">
        <v>41</v>
      </c>
      <c r="J2606" t="s">
        <v>88</v>
      </c>
      <c r="K2606">
        <v>24</v>
      </c>
      <c r="L2606">
        <v>2.13</v>
      </c>
      <c r="M2606">
        <v>7.38</v>
      </c>
      <c r="N2606" s="1">
        <v>45917.802864548612</v>
      </c>
      <c r="O2606" t="s">
        <v>43</v>
      </c>
      <c r="P2606">
        <v>7.38</v>
      </c>
      <c r="Q2606" t="s">
        <v>44</v>
      </c>
      <c r="R2606" t="s">
        <v>45</v>
      </c>
      <c r="S2606" t="s">
        <v>68</v>
      </c>
      <c r="T2606" t="s">
        <v>61</v>
      </c>
      <c r="U2606" t="s">
        <v>49</v>
      </c>
      <c r="V2606" t="s">
        <v>49</v>
      </c>
      <c r="W2606" t="s">
        <v>43</v>
      </c>
      <c r="X2606">
        <f>YEAR(Table1[[#This Row],[BookingDate]])</f>
        <v>2025</v>
      </c>
      <c r="Y2606" t="str">
        <f>TEXT(Table1[[#This Row],[BookingDate]],"mmm")</f>
        <v>Sep</v>
      </c>
      <c r="Z2606" t="str">
        <f>TEXT(Table1[[#This Row],[BookingDate]],"mmm-yyy")</f>
        <v>Sep-2025</v>
      </c>
      <c r="AA2606" t="str">
        <f>IF(Table1[[#This Row],[ResolutionHours]]="","Pending",IF(Table1[[#This Row],[ResolutionHours]]&lt;=4,"0-4 Hours",IF(Table1[[#This Row],[ResolutionHours]]&lt;=8,"5-8 Hours",IF(Table1[[#This Row],[ResolutionHours]]&lt;=24,"9-24 Hours",IF(Table1[[#This Row],[ResolutionHours]]&lt;=48,"25-48 Hours","48+ Hours")))))</f>
        <v>5-8 Hours</v>
      </c>
      <c r="AB2606">
        <f>IF(Table1[[#This Row],[ResolutionHours]]="","",Table1[[#This Row],[ResolutionHours]]-Table1[[#This Row],[SLATargetHours]])</f>
        <v>-16.62</v>
      </c>
    </row>
    <row r="2607" spans="1:28" x14ac:dyDescent="0.25">
      <c r="A2607" t="s">
        <v>2751</v>
      </c>
      <c r="B2607" t="s">
        <v>2126</v>
      </c>
      <c r="C2607" s="1">
        <v>45917.637835648151</v>
      </c>
      <c r="D2607" t="s">
        <v>87</v>
      </c>
      <c r="E2607" t="s">
        <v>2138</v>
      </c>
      <c r="F2607" t="s">
        <v>38</v>
      </c>
      <c r="G2607" t="s">
        <v>2128</v>
      </c>
      <c r="H2607" t="s">
        <v>63</v>
      </c>
      <c r="I2607" t="s">
        <v>64</v>
      </c>
      <c r="J2607" t="s">
        <v>120</v>
      </c>
      <c r="K2607">
        <v>72</v>
      </c>
      <c r="L2607">
        <v>3.77</v>
      </c>
      <c r="N2607" s="1"/>
      <c r="O2607" t="s">
        <v>57</v>
      </c>
      <c r="P2607">
        <v>2504.69</v>
      </c>
      <c r="Q2607" t="s">
        <v>58</v>
      </c>
      <c r="R2607" t="s">
        <v>45</v>
      </c>
      <c r="S2607" t="s">
        <v>68</v>
      </c>
      <c r="T2607" t="s">
        <v>69</v>
      </c>
      <c r="U2607" t="s">
        <v>49</v>
      </c>
      <c r="V2607" t="s">
        <v>49</v>
      </c>
      <c r="W2607" t="s">
        <v>57</v>
      </c>
      <c r="X2607">
        <f>YEAR(Table1[[#This Row],[BookingDate]])</f>
        <v>2025</v>
      </c>
      <c r="Y2607" t="str">
        <f>TEXT(Table1[[#This Row],[BookingDate]],"mmm")</f>
        <v>Sep</v>
      </c>
      <c r="Z2607" t="str">
        <f>TEXT(Table1[[#This Row],[BookingDate]],"mmm-yyy")</f>
        <v>Sep-2025</v>
      </c>
      <c r="AA2607" t="str">
        <f>IF(Table1[[#This Row],[ResolutionHours]]="","Pending",IF(Table1[[#This Row],[ResolutionHours]]&lt;=4,"0-4 Hours",IF(Table1[[#This Row],[ResolutionHours]]&lt;=8,"5-8 Hours",IF(Table1[[#This Row],[ResolutionHours]]&lt;=24,"9-24 Hours",IF(Table1[[#This Row],[ResolutionHours]]&lt;=48,"25-48 Hours","48+ Hours")))))</f>
        <v>Pending</v>
      </c>
      <c r="AB2607" t="str">
        <f>IF(Table1[[#This Row],[ResolutionHours]]="","",Table1[[#This Row],[ResolutionHours]]-Table1[[#This Row],[SLATargetHours]])</f>
        <v/>
      </c>
    </row>
    <row r="2608" spans="1:28" x14ac:dyDescent="0.25">
      <c r="A2608" t="s">
        <v>1253</v>
      </c>
      <c r="B2608" t="s">
        <v>1116</v>
      </c>
      <c r="C2608" s="1">
        <v>45918.137939814813</v>
      </c>
      <c r="D2608" t="s">
        <v>36</v>
      </c>
      <c r="E2608" t="s">
        <v>1131</v>
      </c>
      <c r="F2608" t="s">
        <v>90</v>
      </c>
      <c r="G2608" t="s">
        <v>1118</v>
      </c>
      <c r="H2608" t="s">
        <v>40</v>
      </c>
      <c r="I2608" t="s">
        <v>73</v>
      </c>
      <c r="J2608" t="s">
        <v>74</v>
      </c>
      <c r="K2608">
        <v>48</v>
      </c>
      <c r="L2608">
        <v>3.7</v>
      </c>
      <c r="M2608">
        <v>8.59</v>
      </c>
      <c r="N2608" s="1">
        <v>45918.495912523147</v>
      </c>
      <c r="O2608" t="s">
        <v>43</v>
      </c>
      <c r="P2608">
        <v>8.59</v>
      </c>
      <c r="Q2608" t="s">
        <v>58</v>
      </c>
      <c r="R2608" t="s">
        <v>45</v>
      </c>
      <c r="S2608" t="s">
        <v>46</v>
      </c>
      <c r="T2608" t="s">
        <v>100</v>
      </c>
      <c r="U2608" t="s">
        <v>49</v>
      </c>
      <c r="V2608" t="s">
        <v>49</v>
      </c>
      <c r="W2608" t="s">
        <v>43</v>
      </c>
      <c r="X2608">
        <f>YEAR(Table1[[#This Row],[BookingDate]])</f>
        <v>2025</v>
      </c>
      <c r="Y2608" t="str">
        <f>TEXT(Table1[[#This Row],[BookingDate]],"mmm")</f>
        <v>Sep</v>
      </c>
      <c r="Z2608" t="str">
        <f>TEXT(Table1[[#This Row],[BookingDate]],"mmm-yyy")</f>
        <v>Sep-2025</v>
      </c>
      <c r="AA2608" t="str">
        <f>IF(Table1[[#This Row],[ResolutionHours]]="","Pending",IF(Table1[[#This Row],[ResolutionHours]]&lt;=4,"0-4 Hours",IF(Table1[[#This Row],[ResolutionHours]]&lt;=8,"5-8 Hours",IF(Table1[[#This Row],[ResolutionHours]]&lt;=24,"9-24 Hours",IF(Table1[[#This Row],[ResolutionHours]]&lt;=48,"25-48 Hours","48+ Hours")))))</f>
        <v>9-24 Hours</v>
      </c>
      <c r="AB2608">
        <f>IF(Table1[[#This Row],[ResolutionHours]]="","",Table1[[#This Row],[ResolutionHours]]-Table1[[#This Row],[SLATargetHours]])</f>
        <v>-39.409999999999997</v>
      </c>
    </row>
    <row r="2609" spans="1:28" x14ac:dyDescent="0.25">
      <c r="A2609" t="s">
        <v>346</v>
      </c>
      <c r="B2609" t="s">
        <v>35</v>
      </c>
      <c r="C2609" s="1">
        <v>45918.185023148151</v>
      </c>
      <c r="D2609" t="s">
        <v>51</v>
      </c>
      <c r="E2609" t="s">
        <v>77</v>
      </c>
      <c r="F2609" t="s">
        <v>53</v>
      </c>
      <c r="G2609" t="s">
        <v>39</v>
      </c>
      <c r="H2609" t="s">
        <v>40</v>
      </c>
      <c r="I2609" t="s">
        <v>73</v>
      </c>
      <c r="J2609" t="s">
        <v>42</v>
      </c>
      <c r="K2609">
        <v>24</v>
      </c>
      <c r="L2609">
        <v>3.76</v>
      </c>
      <c r="M2609">
        <v>14.71</v>
      </c>
      <c r="N2609" s="1">
        <v>45918.79781822917</v>
      </c>
      <c r="O2609" t="s">
        <v>43</v>
      </c>
      <c r="P2609">
        <v>14.71</v>
      </c>
      <c r="Q2609" t="s">
        <v>44</v>
      </c>
      <c r="R2609" t="s">
        <v>45</v>
      </c>
      <c r="S2609" t="s">
        <v>46</v>
      </c>
      <c r="T2609" t="s">
        <v>100</v>
      </c>
      <c r="U2609" t="s">
        <v>49</v>
      </c>
      <c r="V2609" t="s">
        <v>49</v>
      </c>
      <c r="W2609" t="s">
        <v>43</v>
      </c>
      <c r="X2609">
        <f>YEAR(Table1[[#This Row],[BookingDate]])</f>
        <v>2025</v>
      </c>
      <c r="Y2609" t="str">
        <f>TEXT(Table1[[#This Row],[BookingDate]],"mmm")</f>
        <v>Sep</v>
      </c>
      <c r="Z2609" t="str">
        <f>TEXT(Table1[[#This Row],[BookingDate]],"mmm-yyy")</f>
        <v>Sep-2025</v>
      </c>
      <c r="AA2609" t="str">
        <f>IF(Table1[[#This Row],[ResolutionHours]]="","Pending",IF(Table1[[#This Row],[ResolutionHours]]&lt;=4,"0-4 Hours",IF(Table1[[#This Row],[ResolutionHours]]&lt;=8,"5-8 Hours",IF(Table1[[#This Row],[ResolutionHours]]&lt;=24,"9-24 Hours",IF(Table1[[#This Row],[ResolutionHours]]&lt;=48,"25-48 Hours","48+ Hours")))))</f>
        <v>9-24 Hours</v>
      </c>
      <c r="AB2609">
        <f>IF(Table1[[#This Row],[ResolutionHours]]="","",Table1[[#This Row],[ResolutionHours]]-Table1[[#This Row],[SLATargetHours]])</f>
        <v>-9.2899999999999991</v>
      </c>
    </row>
    <row r="2610" spans="1:28" x14ac:dyDescent="0.25">
      <c r="A2610" t="s">
        <v>1543</v>
      </c>
      <c r="B2610" t="s">
        <v>1116</v>
      </c>
      <c r="C2610" s="1">
        <v>45918.652997685182</v>
      </c>
      <c r="D2610" t="s">
        <v>36</v>
      </c>
      <c r="E2610" t="s">
        <v>1129</v>
      </c>
      <c r="F2610" t="s">
        <v>126</v>
      </c>
      <c r="G2610" t="s">
        <v>1118</v>
      </c>
      <c r="H2610" t="s">
        <v>54</v>
      </c>
      <c r="I2610" t="s">
        <v>46</v>
      </c>
      <c r="J2610" t="s">
        <v>99</v>
      </c>
      <c r="K2610">
        <v>48</v>
      </c>
      <c r="L2610">
        <v>6.16</v>
      </c>
      <c r="N2610" s="1"/>
      <c r="O2610" t="s">
        <v>57</v>
      </c>
      <c r="P2610">
        <v>2480.33</v>
      </c>
      <c r="Q2610" t="s">
        <v>58</v>
      </c>
      <c r="R2610" t="s">
        <v>92</v>
      </c>
      <c r="S2610" t="s">
        <v>68</v>
      </c>
      <c r="T2610" t="s">
        <v>97</v>
      </c>
      <c r="U2610" t="s">
        <v>49</v>
      </c>
      <c r="V2610" t="s">
        <v>49</v>
      </c>
      <c r="W2610" t="s">
        <v>57</v>
      </c>
      <c r="X2610">
        <f>YEAR(Table1[[#This Row],[BookingDate]])</f>
        <v>2025</v>
      </c>
      <c r="Y2610" t="str">
        <f>TEXT(Table1[[#This Row],[BookingDate]],"mmm")</f>
        <v>Sep</v>
      </c>
      <c r="Z2610" t="str">
        <f>TEXT(Table1[[#This Row],[BookingDate]],"mmm-yyy")</f>
        <v>Sep-2025</v>
      </c>
      <c r="AA2610" t="str">
        <f>IF(Table1[[#This Row],[ResolutionHours]]="","Pending",IF(Table1[[#This Row],[ResolutionHours]]&lt;=4,"0-4 Hours",IF(Table1[[#This Row],[ResolutionHours]]&lt;=8,"5-8 Hours",IF(Table1[[#This Row],[ResolutionHours]]&lt;=24,"9-24 Hours",IF(Table1[[#This Row],[ResolutionHours]]&lt;=48,"25-48 Hours","48+ Hours")))))</f>
        <v>Pending</v>
      </c>
      <c r="AB2610" t="str">
        <f>IF(Table1[[#This Row],[ResolutionHours]]="","",Table1[[#This Row],[ResolutionHours]]-Table1[[#This Row],[SLATargetHours]])</f>
        <v/>
      </c>
    </row>
    <row r="2611" spans="1:28" x14ac:dyDescent="0.25">
      <c r="A2611" t="s">
        <v>1249</v>
      </c>
      <c r="B2611" t="s">
        <v>1116</v>
      </c>
      <c r="C2611" s="1">
        <v>45918.77380787037</v>
      </c>
      <c r="D2611" t="s">
        <v>51</v>
      </c>
      <c r="E2611" t="s">
        <v>1140</v>
      </c>
      <c r="F2611" t="s">
        <v>126</v>
      </c>
      <c r="G2611" t="s">
        <v>1118</v>
      </c>
      <c r="H2611" t="s">
        <v>40</v>
      </c>
      <c r="I2611" t="s">
        <v>41</v>
      </c>
      <c r="J2611" t="s">
        <v>42</v>
      </c>
      <c r="K2611">
        <v>24</v>
      </c>
      <c r="L2611">
        <v>1.81</v>
      </c>
      <c r="M2611">
        <v>57.06</v>
      </c>
      <c r="N2611" s="1">
        <v>45921.151231157397</v>
      </c>
      <c r="O2611" t="s">
        <v>128</v>
      </c>
      <c r="P2611">
        <v>57.06</v>
      </c>
      <c r="Q2611" t="s">
        <v>44</v>
      </c>
      <c r="R2611" t="s">
        <v>114</v>
      </c>
      <c r="S2611" t="s">
        <v>68</v>
      </c>
      <c r="T2611" t="s">
        <v>97</v>
      </c>
      <c r="U2611" t="s">
        <v>49</v>
      </c>
      <c r="V2611" t="s">
        <v>49</v>
      </c>
      <c r="W2611" t="s">
        <v>128</v>
      </c>
      <c r="X2611">
        <f>YEAR(Table1[[#This Row],[BookingDate]])</f>
        <v>2025</v>
      </c>
      <c r="Y2611" t="str">
        <f>TEXT(Table1[[#This Row],[BookingDate]],"mmm")</f>
        <v>Sep</v>
      </c>
      <c r="Z2611" t="str">
        <f>TEXT(Table1[[#This Row],[BookingDate]],"mmm-yyy")</f>
        <v>Sep-2025</v>
      </c>
      <c r="AA2611" t="str">
        <f>IF(Table1[[#This Row],[ResolutionHours]]="","Pending",IF(Table1[[#This Row],[ResolutionHours]]&lt;=4,"0-4 Hours",IF(Table1[[#This Row],[ResolutionHours]]&lt;=8,"5-8 Hours",IF(Table1[[#This Row],[ResolutionHours]]&lt;=24,"9-24 Hours",IF(Table1[[#This Row],[ResolutionHours]]&lt;=48,"25-48 Hours","48+ Hours")))))</f>
        <v>48+ Hours</v>
      </c>
      <c r="AB2611">
        <f>IF(Table1[[#This Row],[ResolutionHours]]="","",Table1[[#This Row],[ResolutionHours]]-Table1[[#This Row],[SLATargetHours]])</f>
        <v>33.06</v>
      </c>
    </row>
    <row r="2612" spans="1:28" x14ac:dyDescent="0.25">
      <c r="A2612" t="s">
        <v>2239</v>
      </c>
      <c r="B2612" t="s">
        <v>2126</v>
      </c>
      <c r="C2612" s="1">
        <v>45918.881481481483</v>
      </c>
      <c r="D2612" t="s">
        <v>87</v>
      </c>
      <c r="E2612" t="s">
        <v>2142</v>
      </c>
      <c r="F2612" t="s">
        <v>126</v>
      </c>
      <c r="G2612" t="s">
        <v>2128</v>
      </c>
      <c r="H2612" t="s">
        <v>40</v>
      </c>
      <c r="I2612" t="s">
        <v>73</v>
      </c>
      <c r="J2612" t="s">
        <v>134</v>
      </c>
      <c r="K2612">
        <v>72</v>
      </c>
      <c r="L2612">
        <v>14.92</v>
      </c>
      <c r="M2612">
        <v>44.02</v>
      </c>
      <c r="N2612" s="1">
        <v>45920.715853912043</v>
      </c>
      <c r="O2612" t="s">
        <v>43</v>
      </c>
      <c r="P2612">
        <v>44.02</v>
      </c>
      <c r="Q2612" t="s">
        <v>66</v>
      </c>
      <c r="R2612" t="s">
        <v>59</v>
      </c>
      <c r="S2612" t="s">
        <v>79</v>
      </c>
      <c r="T2612" t="s">
        <v>100</v>
      </c>
      <c r="U2612" t="s">
        <v>49</v>
      </c>
      <c r="V2612" t="s">
        <v>49</v>
      </c>
      <c r="W2612" t="s">
        <v>43</v>
      </c>
      <c r="X2612">
        <f>YEAR(Table1[[#This Row],[BookingDate]])</f>
        <v>2025</v>
      </c>
      <c r="Y2612" t="str">
        <f>TEXT(Table1[[#This Row],[BookingDate]],"mmm")</f>
        <v>Sep</v>
      </c>
      <c r="Z2612" t="str">
        <f>TEXT(Table1[[#This Row],[BookingDate]],"mmm-yyy")</f>
        <v>Sep-2025</v>
      </c>
      <c r="AA2612" t="str">
        <f>IF(Table1[[#This Row],[ResolutionHours]]="","Pending",IF(Table1[[#This Row],[ResolutionHours]]&lt;=4,"0-4 Hours",IF(Table1[[#This Row],[ResolutionHours]]&lt;=8,"5-8 Hours",IF(Table1[[#This Row],[ResolutionHours]]&lt;=24,"9-24 Hours",IF(Table1[[#This Row],[ResolutionHours]]&lt;=48,"25-48 Hours","48+ Hours")))))</f>
        <v>25-48 Hours</v>
      </c>
      <c r="AB2612">
        <f>IF(Table1[[#This Row],[ResolutionHours]]="","",Table1[[#This Row],[ResolutionHours]]-Table1[[#This Row],[SLATargetHours]])</f>
        <v>-27.979999999999997</v>
      </c>
    </row>
    <row r="2613" spans="1:28" x14ac:dyDescent="0.25">
      <c r="A2613" t="s">
        <v>724</v>
      </c>
      <c r="B2613" t="s">
        <v>35</v>
      </c>
      <c r="C2613" s="1">
        <v>45918.88521990741</v>
      </c>
      <c r="D2613" t="s">
        <v>36</v>
      </c>
      <c r="E2613" t="s">
        <v>71</v>
      </c>
      <c r="F2613" t="s">
        <v>126</v>
      </c>
      <c r="G2613" t="s">
        <v>39</v>
      </c>
      <c r="H2613" t="s">
        <v>40</v>
      </c>
      <c r="I2613" t="s">
        <v>64</v>
      </c>
      <c r="J2613" t="s">
        <v>42</v>
      </c>
      <c r="K2613">
        <v>48</v>
      </c>
      <c r="L2613">
        <v>0.74</v>
      </c>
      <c r="M2613">
        <v>15.75</v>
      </c>
      <c r="N2613" s="1">
        <v>45919.541542939813</v>
      </c>
      <c r="O2613" t="s">
        <v>43</v>
      </c>
      <c r="P2613">
        <v>15.75</v>
      </c>
      <c r="Q2613" t="s">
        <v>66</v>
      </c>
      <c r="R2613" t="s">
        <v>59</v>
      </c>
      <c r="S2613" t="s">
        <v>79</v>
      </c>
      <c r="T2613" t="s">
        <v>100</v>
      </c>
      <c r="U2613" t="s">
        <v>49</v>
      </c>
      <c r="V2613" t="s">
        <v>49</v>
      </c>
      <c r="W2613" t="s">
        <v>43</v>
      </c>
      <c r="X2613">
        <f>YEAR(Table1[[#This Row],[BookingDate]])</f>
        <v>2025</v>
      </c>
      <c r="Y2613" t="str">
        <f>TEXT(Table1[[#This Row],[BookingDate]],"mmm")</f>
        <v>Sep</v>
      </c>
      <c r="Z2613" t="str">
        <f>TEXT(Table1[[#This Row],[BookingDate]],"mmm-yyy")</f>
        <v>Sep-2025</v>
      </c>
      <c r="AA2613" t="str">
        <f>IF(Table1[[#This Row],[ResolutionHours]]="","Pending",IF(Table1[[#This Row],[ResolutionHours]]&lt;=4,"0-4 Hours",IF(Table1[[#This Row],[ResolutionHours]]&lt;=8,"5-8 Hours",IF(Table1[[#This Row],[ResolutionHours]]&lt;=24,"9-24 Hours",IF(Table1[[#This Row],[ResolutionHours]]&lt;=48,"25-48 Hours","48+ Hours")))))</f>
        <v>9-24 Hours</v>
      </c>
      <c r="AB2613">
        <f>IF(Table1[[#This Row],[ResolutionHours]]="","",Table1[[#This Row],[ResolutionHours]]-Table1[[#This Row],[SLATargetHours]])</f>
        <v>-32.25</v>
      </c>
    </row>
    <row r="2614" spans="1:28" x14ac:dyDescent="0.25">
      <c r="A2614" t="s">
        <v>2848</v>
      </c>
      <c r="B2614" t="s">
        <v>2126</v>
      </c>
      <c r="C2614" s="1">
        <v>45919.11346064815</v>
      </c>
      <c r="D2614" t="s">
        <v>51</v>
      </c>
      <c r="E2614" t="s">
        <v>2153</v>
      </c>
      <c r="F2614" t="s">
        <v>72</v>
      </c>
      <c r="G2614" t="s">
        <v>2128</v>
      </c>
      <c r="H2614" t="s">
        <v>136</v>
      </c>
      <c r="I2614" t="s">
        <v>41</v>
      </c>
      <c r="J2614" t="s">
        <v>113</v>
      </c>
      <c r="K2614">
        <v>24</v>
      </c>
      <c r="L2614">
        <v>1.72</v>
      </c>
      <c r="N2614" s="1"/>
      <c r="O2614" t="s">
        <v>57</v>
      </c>
      <c r="P2614">
        <v>2469.2800000000002</v>
      </c>
      <c r="Q2614" t="s">
        <v>66</v>
      </c>
      <c r="R2614" t="s">
        <v>67</v>
      </c>
      <c r="S2614" t="s">
        <v>79</v>
      </c>
      <c r="T2614" t="s">
        <v>47</v>
      </c>
      <c r="U2614" t="s">
        <v>49</v>
      </c>
      <c r="V2614" t="s">
        <v>49</v>
      </c>
      <c r="W2614" t="s">
        <v>57</v>
      </c>
      <c r="X2614">
        <f>YEAR(Table1[[#This Row],[BookingDate]])</f>
        <v>2025</v>
      </c>
      <c r="Y2614" t="str">
        <f>TEXT(Table1[[#This Row],[BookingDate]],"mmm")</f>
        <v>Sep</v>
      </c>
      <c r="Z2614" t="str">
        <f>TEXT(Table1[[#This Row],[BookingDate]],"mmm-yyy")</f>
        <v>Sep-2025</v>
      </c>
      <c r="AA2614" t="str">
        <f>IF(Table1[[#This Row],[ResolutionHours]]="","Pending",IF(Table1[[#This Row],[ResolutionHours]]&lt;=4,"0-4 Hours",IF(Table1[[#This Row],[ResolutionHours]]&lt;=8,"5-8 Hours",IF(Table1[[#This Row],[ResolutionHours]]&lt;=24,"9-24 Hours",IF(Table1[[#This Row],[ResolutionHours]]&lt;=48,"25-48 Hours","48+ Hours")))))</f>
        <v>Pending</v>
      </c>
      <c r="AB2614" t="str">
        <f>IF(Table1[[#This Row],[ResolutionHours]]="","",Table1[[#This Row],[ResolutionHours]]-Table1[[#This Row],[SLATargetHours]])</f>
        <v/>
      </c>
    </row>
    <row r="2615" spans="1:28" x14ac:dyDescent="0.25">
      <c r="A2615" t="s">
        <v>2286</v>
      </c>
      <c r="B2615" t="s">
        <v>2126</v>
      </c>
      <c r="C2615" s="1">
        <v>45919.19427083333</v>
      </c>
      <c r="D2615" t="s">
        <v>36</v>
      </c>
      <c r="E2615" t="s">
        <v>2136</v>
      </c>
      <c r="F2615" t="s">
        <v>95</v>
      </c>
      <c r="G2615" t="s">
        <v>2128</v>
      </c>
      <c r="H2615" t="s">
        <v>40</v>
      </c>
      <c r="I2615" t="s">
        <v>64</v>
      </c>
      <c r="J2615" t="s">
        <v>78</v>
      </c>
      <c r="K2615">
        <v>48</v>
      </c>
      <c r="L2615">
        <v>8.2899999999999991</v>
      </c>
      <c r="M2615">
        <v>36</v>
      </c>
      <c r="N2615" s="1">
        <v>45920.69435888889</v>
      </c>
      <c r="O2615" t="s">
        <v>43</v>
      </c>
      <c r="P2615">
        <v>36</v>
      </c>
      <c r="Q2615" t="s">
        <v>58</v>
      </c>
      <c r="R2615" t="s">
        <v>92</v>
      </c>
      <c r="S2615" t="s">
        <v>79</v>
      </c>
      <c r="T2615" t="s">
        <v>85</v>
      </c>
      <c r="U2615" t="s">
        <v>49</v>
      </c>
      <c r="V2615" t="s">
        <v>49</v>
      </c>
      <c r="W2615" t="s">
        <v>43</v>
      </c>
      <c r="X2615">
        <f>YEAR(Table1[[#This Row],[BookingDate]])</f>
        <v>2025</v>
      </c>
      <c r="Y2615" t="str">
        <f>TEXT(Table1[[#This Row],[BookingDate]],"mmm")</f>
        <v>Sep</v>
      </c>
      <c r="Z2615" t="str">
        <f>TEXT(Table1[[#This Row],[BookingDate]],"mmm-yyy")</f>
        <v>Sep-2025</v>
      </c>
      <c r="AA2615" t="str">
        <f>IF(Table1[[#This Row],[ResolutionHours]]="","Pending",IF(Table1[[#This Row],[ResolutionHours]]&lt;=4,"0-4 Hours",IF(Table1[[#This Row],[ResolutionHours]]&lt;=8,"5-8 Hours",IF(Table1[[#This Row],[ResolutionHours]]&lt;=24,"9-24 Hours",IF(Table1[[#This Row],[ResolutionHours]]&lt;=48,"25-48 Hours","48+ Hours")))))</f>
        <v>25-48 Hours</v>
      </c>
      <c r="AB2615">
        <f>IF(Table1[[#This Row],[ResolutionHours]]="","",Table1[[#This Row],[ResolutionHours]]-Table1[[#This Row],[SLATargetHours]])</f>
        <v>-12</v>
      </c>
    </row>
    <row r="2616" spans="1:28" x14ac:dyDescent="0.25">
      <c r="A2616" t="s">
        <v>1629</v>
      </c>
      <c r="B2616" t="s">
        <v>1116</v>
      </c>
      <c r="C2616" s="1">
        <v>45919.214837962973</v>
      </c>
      <c r="D2616" t="s">
        <v>51</v>
      </c>
      <c r="E2616" t="s">
        <v>1117</v>
      </c>
      <c r="F2616" t="s">
        <v>90</v>
      </c>
      <c r="G2616" t="s">
        <v>1118</v>
      </c>
      <c r="H2616" t="s">
        <v>40</v>
      </c>
      <c r="I2616" t="s">
        <v>46</v>
      </c>
      <c r="J2616" t="s">
        <v>74</v>
      </c>
      <c r="K2616">
        <v>24</v>
      </c>
      <c r="L2616">
        <v>2.14</v>
      </c>
      <c r="M2616">
        <v>11.83</v>
      </c>
      <c r="N2616" s="1">
        <v>45919.707745127307</v>
      </c>
      <c r="O2616" t="s">
        <v>43</v>
      </c>
      <c r="P2616">
        <v>11.83</v>
      </c>
      <c r="Q2616" t="s">
        <v>58</v>
      </c>
      <c r="R2616" t="s">
        <v>45</v>
      </c>
      <c r="S2616" t="s">
        <v>60</v>
      </c>
      <c r="T2616" t="s">
        <v>93</v>
      </c>
      <c r="U2616" t="s">
        <v>48</v>
      </c>
      <c r="V2616" t="s">
        <v>49</v>
      </c>
      <c r="W2616" t="s">
        <v>43</v>
      </c>
      <c r="X2616">
        <f>YEAR(Table1[[#This Row],[BookingDate]])</f>
        <v>2025</v>
      </c>
      <c r="Y2616" t="str">
        <f>TEXT(Table1[[#This Row],[BookingDate]],"mmm")</f>
        <v>Sep</v>
      </c>
      <c r="Z2616" t="str">
        <f>TEXT(Table1[[#This Row],[BookingDate]],"mmm-yyy")</f>
        <v>Sep-2025</v>
      </c>
      <c r="AA2616" t="str">
        <f>IF(Table1[[#This Row],[ResolutionHours]]="","Pending",IF(Table1[[#This Row],[ResolutionHours]]&lt;=4,"0-4 Hours",IF(Table1[[#This Row],[ResolutionHours]]&lt;=8,"5-8 Hours",IF(Table1[[#This Row],[ResolutionHours]]&lt;=24,"9-24 Hours",IF(Table1[[#This Row],[ResolutionHours]]&lt;=48,"25-48 Hours","48+ Hours")))))</f>
        <v>9-24 Hours</v>
      </c>
      <c r="AB2616">
        <f>IF(Table1[[#This Row],[ResolutionHours]]="","",Table1[[#This Row],[ResolutionHours]]-Table1[[#This Row],[SLATargetHours]])</f>
        <v>-12.17</v>
      </c>
    </row>
    <row r="2617" spans="1:28" x14ac:dyDescent="0.25">
      <c r="A2617" t="s">
        <v>147</v>
      </c>
      <c r="B2617" t="s">
        <v>35</v>
      </c>
      <c r="C2617" s="1">
        <v>45919.410925925928</v>
      </c>
      <c r="D2617" t="s">
        <v>104</v>
      </c>
      <c r="E2617" t="s">
        <v>123</v>
      </c>
      <c r="F2617" t="s">
        <v>53</v>
      </c>
      <c r="G2617" t="s">
        <v>39</v>
      </c>
      <c r="H2617" t="s">
        <v>54</v>
      </c>
      <c r="I2617" t="s">
        <v>73</v>
      </c>
      <c r="J2617" t="s">
        <v>110</v>
      </c>
      <c r="K2617">
        <v>8</v>
      </c>
      <c r="L2617">
        <v>1.28</v>
      </c>
      <c r="N2617" s="1"/>
      <c r="O2617" t="s">
        <v>57</v>
      </c>
      <c r="P2617">
        <v>2462.14</v>
      </c>
      <c r="Q2617" t="s">
        <v>58</v>
      </c>
      <c r="R2617" t="s">
        <v>114</v>
      </c>
      <c r="S2617" t="s">
        <v>79</v>
      </c>
      <c r="T2617" t="s">
        <v>47</v>
      </c>
      <c r="U2617" t="s">
        <v>49</v>
      </c>
      <c r="V2617" t="s">
        <v>49</v>
      </c>
      <c r="W2617" t="s">
        <v>57</v>
      </c>
      <c r="X2617">
        <f>YEAR(Table1[[#This Row],[BookingDate]])</f>
        <v>2025</v>
      </c>
      <c r="Y2617" t="str">
        <f>TEXT(Table1[[#This Row],[BookingDate]],"mmm")</f>
        <v>Sep</v>
      </c>
      <c r="Z2617" t="str">
        <f>TEXT(Table1[[#This Row],[BookingDate]],"mmm-yyy")</f>
        <v>Sep-2025</v>
      </c>
      <c r="AA2617" t="str">
        <f>IF(Table1[[#This Row],[ResolutionHours]]="","Pending",IF(Table1[[#This Row],[ResolutionHours]]&lt;=4,"0-4 Hours",IF(Table1[[#This Row],[ResolutionHours]]&lt;=8,"5-8 Hours",IF(Table1[[#This Row],[ResolutionHours]]&lt;=24,"9-24 Hours",IF(Table1[[#This Row],[ResolutionHours]]&lt;=48,"25-48 Hours","48+ Hours")))))</f>
        <v>Pending</v>
      </c>
      <c r="AB2617" t="str">
        <f>IF(Table1[[#This Row],[ResolutionHours]]="","",Table1[[#This Row],[ResolutionHours]]-Table1[[#This Row],[SLATargetHours]])</f>
        <v/>
      </c>
    </row>
    <row r="2618" spans="1:28" x14ac:dyDescent="0.25">
      <c r="A2618" t="s">
        <v>80</v>
      </c>
      <c r="B2618" t="s">
        <v>35</v>
      </c>
      <c r="C2618" s="1">
        <v>45919.635057870371</v>
      </c>
      <c r="D2618" t="s">
        <v>51</v>
      </c>
      <c r="E2618" t="s">
        <v>81</v>
      </c>
      <c r="F2618" t="s">
        <v>38</v>
      </c>
      <c r="G2618" t="s">
        <v>39</v>
      </c>
      <c r="H2618" t="s">
        <v>54</v>
      </c>
      <c r="I2618" t="s">
        <v>82</v>
      </c>
      <c r="J2618" t="s">
        <v>83</v>
      </c>
      <c r="K2618">
        <v>24</v>
      </c>
      <c r="L2618">
        <v>3.63</v>
      </c>
      <c r="N2618" s="1"/>
      <c r="O2618" t="s">
        <v>57</v>
      </c>
      <c r="P2618">
        <v>2456.7600000000002</v>
      </c>
      <c r="Q2618" t="s">
        <v>44</v>
      </c>
      <c r="R2618" t="s">
        <v>67</v>
      </c>
      <c r="S2618" t="s">
        <v>46</v>
      </c>
      <c r="T2618" t="s">
        <v>47</v>
      </c>
      <c r="U2618" t="s">
        <v>49</v>
      </c>
      <c r="V2618" t="s">
        <v>49</v>
      </c>
      <c r="W2618" t="s">
        <v>57</v>
      </c>
      <c r="X2618">
        <f>YEAR(Table1[[#This Row],[BookingDate]])</f>
        <v>2025</v>
      </c>
      <c r="Y2618" t="str">
        <f>TEXT(Table1[[#This Row],[BookingDate]],"mmm")</f>
        <v>Sep</v>
      </c>
      <c r="Z2618" t="str">
        <f>TEXT(Table1[[#This Row],[BookingDate]],"mmm-yyy")</f>
        <v>Sep-2025</v>
      </c>
      <c r="AA2618" t="str">
        <f>IF(Table1[[#This Row],[ResolutionHours]]="","Pending",IF(Table1[[#This Row],[ResolutionHours]]&lt;=4,"0-4 Hours",IF(Table1[[#This Row],[ResolutionHours]]&lt;=8,"5-8 Hours",IF(Table1[[#This Row],[ResolutionHours]]&lt;=24,"9-24 Hours",IF(Table1[[#This Row],[ResolutionHours]]&lt;=48,"25-48 Hours","48+ Hours")))))</f>
        <v>Pending</v>
      </c>
      <c r="AB2618" t="str">
        <f>IF(Table1[[#This Row],[ResolutionHours]]="","",Table1[[#This Row],[ResolutionHours]]-Table1[[#This Row],[SLATargetHours]])</f>
        <v/>
      </c>
    </row>
    <row r="2619" spans="1:28" x14ac:dyDescent="0.25">
      <c r="A2619" t="s">
        <v>1522</v>
      </c>
      <c r="B2619" t="s">
        <v>1116</v>
      </c>
      <c r="C2619" s="1">
        <v>45920.879583333342</v>
      </c>
      <c r="D2619" t="s">
        <v>51</v>
      </c>
      <c r="E2619" t="s">
        <v>1124</v>
      </c>
      <c r="F2619" t="s">
        <v>130</v>
      </c>
      <c r="G2619" t="s">
        <v>1118</v>
      </c>
      <c r="H2619" t="s">
        <v>40</v>
      </c>
      <c r="I2619" t="s">
        <v>64</v>
      </c>
      <c r="J2619" t="s">
        <v>78</v>
      </c>
      <c r="K2619">
        <v>24</v>
      </c>
      <c r="L2619">
        <v>2.67</v>
      </c>
      <c r="M2619">
        <v>28.9</v>
      </c>
      <c r="N2619" s="1">
        <v>45922.083879201389</v>
      </c>
      <c r="O2619" t="s">
        <v>128</v>
      </c>
      <c r="P2619">
        <v>28.9</v>
      </c>
      <c r="Q2619" t="s">
        <v>66</v>
      </c>
      <c r="R2619" t="s">
        <v>114</v>
      </c>
      <c r="S2619" t="s">
        <v>79</v>
      </c>
      <c r="T2619" t="s">
        <v>100</v>
      </c>
      <c r="U2619" t="s">
        <v>49</v>
      </c>
      <c r="V2619" t="s">
        <v>49</v>
      </c>
      <c r="W2619" t="s">
        <v>128</v>
      </c>
      <c r="X2619">
        <f>YEAR(Table1[[#This Row],[BookingDate]])</f>
        <v>2025</v>
      </c>
      <c r="Y2619" t="str">
        <f>TEXT(Table1[[#This Row],[BookingDate]],"mmm")</f>
        <v>Sep</v>
      </c>
      <c r="Z2619" t="str">
        <f>TEXT(Table1[[#This Row],[BookingDate]],"mmm-yyy")</f>
        <v>Sep-2025</v>
      </c>
      <c r="AA2619" t="str">
        <f>IF(Table1[[#This Row],[ResolutionHours]]="","Pending",IF(Table1[[#This Row],[ResolutionHours]]&lt;=4,"0-4 Hours",IF(Table1[[#This Row],[ResolutionHours]]&lt;=8,"5-8 Hours",IF(Table1[[#This Row],[ResolutionHours]]&lt;=24,"9-24 Hours",IF(Table1[[#This Row],[ResolutionHours]]&lt;=48,"25-48 Hours","48+ Hours")))))</f>
        <v>25-48 Hours</v>
      </c>
      <c r="AB2619">
        <f>IF(Table1[[#This Row],[ResolutionHours]]="","",Table1[[#This Row],[ResolutionHours]]-Table1[[#This Row],[SLATargetHours]])</f>
        <v>4.8999999999999986</v>
      </c>
    </row>
    <row r="2620" spans="1:28" x14ac:dyDescent="0.25">
      <c r="A2620" t="s">
        <v>2428</v>
      </c>
      <c r="B2620" t="s">
        <v>2126</v>
      </c>
      <c r="C2620" s="1">
        <v>45921.105300925927</v>
      </c>
      <c r="D2620" t="s">
        <v>87</v>
      </c>
      <c r="E2620" t="s">
        <v>2136</v>
      </c>
      <c r="F2620" t="s">
        <v>38</v>
      </c>
      <c r="G2620" t="s">
        <v>2128</v>
      </c>
      <c r="H2620" t="s">
        <v>40</v>
      </c>
      <c r="I2620" t="s">
        <v>73</v>
      </c>
      <c r="J2620" t="s">
        <v>88</v>
      </c>
      <c r="K2620">
        <v>72</v>
      </c>
      <c r="L2620">
        <v>10.050000000000001</v>
      </c>
      <c r="M2620">
        <v>31.06</v>
      </c>
      <c r="N2620" s="1">
        <v>45922.399637071758</v>
      </c>
      <c r="O2620" t="s">
        <v>43</v>
      </c>
      <c r="P2620">
        <v>31.06</v>
      </c>
      <c r="Q2620" t="s">
        <v>58</v>
      </c>
      <c r="R2620" t="s">
        <v>92</v>
      </c>
      <c r="S2620" t="s">
        <v>46</v>
      </c>
      <c r="T2620" t="s">
        <v>93</v>
      </c>
      <c r="U2620" t="s">
        <v>49</v>
      </c>
      <c r="V2620" t="s">
        <v>48</v>
      </c>
      <c r="W2620" t="s">
        <v>43</v>
      </c>
      <c r="X2620">
        <f>YEAR(Table1[[#This Row],[BookingDate]])</f>
        <v>2025</v>
      </c>
      <c r="Y2620" t="str">
        <f>TEXT(Table1[[#This Row],[BookingDate]],"mmm")</f>
        <v>Sep</v>
      </c>
      <c r="Z2620" t="str">
        <f>TEXT(Table1[[#This Row],[BookingDate]],"mmm-yyy")</f>
        <v>Sep-2025</v>
      </c>
      <c r="AA2620" t="str">
        <f>IF(Table1[[#This Row],[ResolutionHours]]="","Pending",IF(Table1[[#This Row],[ResolutionHours]]&lt;=4,"0-4 Hours",IF(Table1[[#This Row],[ResolutionHours]]&lt;=8,"5-8 Hours",IF(Table1[[#This Row],[ResolutionHours]]&lt;=24,"9-24 Hours",IF(Table1[[#This Row],[ResolutionHours]]&lt;=48,"25-48 Hours","48+ Hours")))))</f>
        <v>25-48 Hours</v>
      </c>
      <c r="AB2620">
        <f>IF(Table1[[#This Row],[ResolutionHours]]="","",Table1[[#This Row],[ResolutionHours]]-Table1[[#This Row],[SLATargetHours]])</f>
        <v>-40.94</v>
      </c>
    </row>
    <row r="2621" spans="1:28" x14ac:dyDescent="0.25">
      <c r="A2621" t="s">
        <v>782</v>
      </c>
      <c r="B2621" t="s">
        <v>35</v>
      </c>
      <c r="C2621" s="1">
        <v>45921.185624999998</v>
      </c>
      <c r="D2621" t="s">
        <v>87</v>
      </c>
      <c r="E2621" t="s">
        <v>102</v>
      </c>
      <c r="F2621" t="s">
        <v>130</v>
      </c>
      <c r="G2621" t="s">
        <v>39</v>
      </c>
      <c r="H2621" t="s">
        <v>109</v>
      </c>
      <c r="I2621" t="s">
        <v>41</v>
      </c>
      <c r="J2621" t="s">
        <v>113</v>
      </c>
      <c r="K2621">
        <v>72</v>
      </c>
      <c r="L2621">
        <v>2.48</v>
      </c>
      <c r="M2621">
        <v>37.22</v>
      </c>
      <c r="N2621" s="1">
        <v>45922.736471215278</v>
      </c>
      <c r="O2621" t="s">
        <v>43</v>
      </c>
      <c r="P2621">
        <v>37.22</v>
      </c>
      <c r="Q2621" t="s">
        <v>66</v>
      </c>
      <c r="R2621" t="s">
        <v>92</v>
      </c>
      <c r="S2621" t="s">
        <v>79</v>
      </c>
      <c r="T2621" t="s">
        <v>97</v>
      </c>
      <c r="U2621" t="s">
        <v>49</v>
      </c>
      <c r="V2621" t="s">
        <v>49</v>
      </c>
      <c r="W2621" t="s">
        <v>43</v>
      </c>
      <c r="X2621">
        <f>YEAR(Table1[[#This Row],[BookingDate]])</f>
        <v>2025</v>
      </c>
      <c r="Y2621" t="str">
        <f>TEXT(Table1[[#This Row],[BookingDate]],"mmm")</f>
        <v>Sep</v>
      </c>
      <c r="Z2621" t="str">
        <f>TEXT(Table1[[#This Row],[BookingDate]],"mmm-yyy")</f>
        <v>Sep-2025</v>
      </c>
      <c r="AA2621" t="str">
        <f>IF(Table1[[#This Row],[ResolutionHours]]="","Pending",IF(Table1[[#This Row],[ResolutionHours]]&lt;=4,"0-4 Hours",IF(Table1[[#This Row],[ResolutionHours]]&lt;=8,"5-8 Hours",IF(Table1[[#This Row],[ResolutionHours]]&lt;=24,"9-24 Hours",IF(Table1[[#This Row],[ResolutionHours]]&lt;=48,"25-48 Hours","48+ Hours")))))</f>
        <v>25-48 Hours</v>
      </c>
      <c r="AB2621">
        <f>IF(Table1[[#This Row],[ResolutionHours]]="","",Table1[[#This Row],[ResolutionHours]]-Table1[[#This Row],[SLATargetHours]])</f>
        <v>-34.78</v>
      </c>
    </row>
    <row r="2622" spans="1:28" x14ac:dyDescent="0.25">
      <c r="A2622" t="s">
        <v>2349</v>
      </c>
      <c r="B2622" t="s">
        <v>2126</v>
      </c>
      <c r="C2622" s="1">
        <v>45921.968368055554</v>
      </c>
      <c r="D2622" t="s">
        <v>87</v>
      </c>
      <c r="E2622" t="s">
        <v>2142</v>
      </c>
      <c r="F2622" t="s">
        <v>72</v>
      </c>
      <c r="G2622" t="s">
        <v>2128</v>
      </c>
      <c r="H2622" t="s">
        <v>40</v>
      </c>
      <c r="I2622" t="s">
        <v>41</v>
      </c>
      <c r="J2622" t="s">
        <v>99</v>
      </c>
      <c r="K2622">
        <v>72</v>
      </c>
      <c r="L2622">
        <v>4.75</v>
      </c>
      <c r="M2622">
        <v>30</v>
      </c>
      <c r="N2622" s="1">
        <v>45923.218464305559</v>
      </c>
      <c r="O2622" t="s">
        <v>43</v>
      </c>
      <c r="P2622">
        <v>30</v>
      </c>
      <c r="Q2622" t="s">
        <v>44</v>
      </c>
      <c r="R2622" t="s">
        <v>114</v>
      </c>
      <c r="S2622" t="s">
        <v>60</v>
      </c>
      <c r="T2622" t="s">
        <v>100</v>
      </c>
      <c r="U2622" t="s">
        <v>49</v>
      </c>
      <c r="V2622" t="s">
        <v>49</v>
      </c>
      <c r="W2622" t="s">
        <v>43</v>
      </c>
      <c r="X2622">
        <f>YEAR(Table1[[#This Row],[BookingDate]])</f>
        <v>2025</v>
      </c>
      <c r="Y2622" t="str">
        <f>TEXT(Table1[[#This Row],[BookingDate]],"mmm")</f>
        <v>Sep</v>
      </c>
      <c r="Z2622" t="str">
        <f>TEXT(Table1[[#This Row],[BookingDate]],"mmm-yyy")</f>
        <v>Sep-2025</v>
      </c>
      <c r="AA2622" t="str">
        <f>IF(Table1[[#This Row],[ResolutionHours]]="","Pending",IF(Table1[[#This Row],[ResolutionHours]]&lt;=4,"0-4 Hours",IF(Table1[[#This Row],[ResolutionHours]]&lt;=8,"5-8 Hours",IF(Table1[[#This Row],[ResolutionHours]]&lt;=24,"9-24 Hours",IF(Table1[[#This Row],[ResolutionHours]]&lt;=48,"25-48 Hours","48+ Hours")))))</f>
        <v>25-48 Hours</v>
      </c>
      <c r="AB2622">
        <f>IF(Table1[[#This Row],[ResolutionHours]]="","",Table1[[#This Row],[ResolutionHours]]-Table1[[#This Row],[SLATargetHours]])</f>
        <v>-42</v>
      </c>
    </row>
    <row r="2623" spans="1:28" x14ac:dyDescent="0.25">
      <c r="A2623" t="s">
        <v>2196</v>
      </c>
      <c r="B2623" t="s">
        <v>2126</v>
      </c>
      <c r="C2623" s="1">
        <v>45922.304016203707</v>
      </c>
      <c r="D2623" t="s">
        <v>87</v>
      </c>
      <c r="E2623" t="s">
        <v>2127</v>
      </c>
      <c r="F2623" t="s">
        <v>72</v>
      </c>
      <c r="G2623" t="s">
        <v>2128</v>
      </c>
      <c r="H2623" t="s">
        <v>40</v>
      </c>
      <c r="I2623" t="s">
        <v>46</v>
      </c>
      <c r="J2623" t="s">
        <v>65</v>
      </c>
      <c r="K2623">
        <v>72</v>
      </c>
      <c r="L2623">
        <v>3.18</v>
      </c>
      <c r="M2623">
        <v>33.61</v>
      </c>
      <c r="N2623" s="1">
        <v>45923.704519537037</v>
      </c>
      <c r="O2623" t="s">
        <v>43</v>
      </c>
      <c r="P2623">
        <v>33.61</v>
      </c>
      <c r="Q2623" t="s">
        <v>58</v>
      </c>
      <c r="R2623" t="s">
        <v>67</v>
      </c>
      <c r="S2623" t="s">
        <v>68</v>
      </c>
      <c r="T2623" t="s">
        <v>61</v>
      </c>
      <c r="U2623" t="s">
        <v>49</v>
      </c>
      <c r="V2623" t="s">
        <v>49</v>
      </c>
      <c r="W2623" t="s">
        <v>43</v>
      </c>
      <c r="X2623">
        <f>YEAR(Table1[[#This Row],[BookingDate]])</f>
        <v>2025</v>
      </c>
      <c r="Y2623" t="str">
        <f>TEXT(Table1[[#This Row],[BookingDate]],"mmm")</f>
        <v>Sep</v>
      </c>
      <c r="Z2623" t="str">
        <f>TEXT(Table1[[#This Row],[BookingDate]],"mmm-yyy")</f>
        <v>Sep-2025</v>
      </c>
      <c r="AA2623" t="str">
        <f>IF(Table1[[#This Row],[ResolutionHours]]="","Pending",IF(Table1[[#This Row],[ResolutionHours]]&lt;=4,"0-4 Hours",IF(Table1[[#This Row],[ResolutionHours]]&lt;=8,"5-8 Hours",IF(Table1[[#This Row],[ResolutionHours]]&lt;=24,"9-24 Hours",IF(Table1[[#This Row],[ResolutionHours]]&lt;=48,"25-48 Hours","48+ Hours")))))</f>
        <v>25-48 Hours</v>
      </c>
      <c r="AB2623">
        <f>IF(Table1[[#This Row],[ResolutionHours]]="","",Table1[[#This Row],[ResolutionHours]]-Table1[[#This Row],[SLATargetHours]])</f>
        <v>-38.39</v>
      </c>
    </row>
    <row r="2624" spans="1:28" x14ac:dyDescent="0.25">
      <c r="A2624" t="s">
        <v>2833</v>
      </c>
      <c r="B2624" t="s">
        <v>2126</v>
      </c>
      <c r="C2624" s="1">
        <v>45922.735567129632</v>
      </c>
      <c r="D2624" t="s">
        <v>104</v>
      </c>
      <c r="E2624" t="s">
        <v>2142</v>
      </c>
      <c r="F2624" t="s">
        <v>95</v>
      </c>
      <c r="G2624" t="s">
        <v>2128</v>
      </c>
      <c r="H2624" t="s">
        <v>40</v>
      </c>
      <c r="I2624" t="s">
        <v>64</v>
      </c>
      <c r="J2624" t="s">
        <v>132</v>
      </c>
      <c r="K2624">
        <v>8</v>
      </c>
      <c r="L2624">
        <v>0.32</v>
      </c>
      <c r="M2624">
        <v>4.57</v>
      </c>
      <c r="N2624" s="1">
        <v>45922.925982523149</v>
      </c>
      <c r="O2624" t="s">
        <v>43</v>
      </c>
      <c r="P2624">
        <v>4.57</v>
      </c>
      <c r="Q2624" t="s">
        <v>58</v>
      </c>
      <c r="R2624" t="s">
        <v>59</v>
      </c>
      <c r="S2624" t="s">
        <v>68</v>
      </c>
      <c r="T2624" t="s">
        <v>100</v>
      </c>
      <c r="U2624" t="s">
        <v>49</v>
      </c>
      <c r="V2624" t="s">
        <v>49</v>
      </c>
      <c r="W2624" t="s">
        <v>43</v>
      </c>
      <c r="X2624">
        <f>YEAR(Table1[[#This Row],[BookingDate]])</f>
        <v>2025</v>
      </c>
      <c r="Y2624" t="str">
        <f>TEXT(Table1[[#This Row],[BookingDate]],"mmm")</f>
        <v>Sep</v>
      </c>
      <c r="Z2624" t="str">
        <f>TEXT(Table1[[#This Row],[BookingDate]],"mmm-yyy")</f>
        <v>Sep-2025</v>
      </c>
      <c r="AA2624" t="str">
        <f>IF(Table1[[#This Row],[ResolutionHours]]="","Pending",IF(Table1[[#This Row],[ResolutionHours]]&lt;=4,"0-4 Hours",IF(Table1[[#This Row],[ResolutionHours]]&lt;=8,"5-8 Hours",IF(Table1[[#This Row],[ResolutionHours]]&lt;=24,"9-24 Hours",IF(Table1[[#This Row],[ResolutionHours]]&lt;=48,"25-48 Hours","48+ Hours")))))</f>
        <v>5-8 Hours</v>
      </c>
      <c r="AB2624">
        <f>IF(Table1[[#This Row],[ResolutionHours]]="","",Table1[[#This Row],[ResolutionHours]]-Table1[[#This Row],[SLATargetHours]])</f>
        <v>-3.4299999999999997</v>
      </c>
    </row>
    <row r="2625" spans="1:28" x14ac:dyDescent="0.25">
      <c r="A2625" t="s">
        <v>3086</v>
      </c>
      <c r="B2625" t="s">
        <v>2126</v>
      </c>
      <c r="C2625" s="1">
        <v>45923.060787037037</v>
      </c>
      <c r="D2625" t="s">
        <v>87</v>
      </c>
      <c r="E2625" t="s">
        <v>2127</v>
      </c>
      <c r="F2625" t="s">
        <v>53</v>
      </c>
      <c r="G2625" t="s">
        <v>2128</v>
      </c>
      <c r="H2625" t="s">
        <v>136</v>
      </c>
      <c r="I2625" t="s">
        <v>64</v>
      </c>
      <c r="J2625" t="s">
        <v>88</v>
      </c>
      <c r="K2625">
        <v>72</v>
      </c>
      <c r="L2625">
        <v>4.8899999999999997</v>
      </c>
      <c r="N2625" s="1"/>
      <c r="O2625" t="s">
        <v>57</v>
      </c>
      <c r="P2625">
        <v>2374.54</v>
      </c>
      <c r="Q2625" t="s">
        <v>66</v>
      </c>
      <c r="R2625" t="s">
        <v>67</v>
      </c>
      <c r="S2625" t="s">
        <v>96</v>
      </c>
      <c r="T2625" t="s">
        <v>85</v>
      </c>
      <c r="U2625" t="s">
        <v>49</v>
      </c>
      <c r="V2625" t="s">
        <v>49</v>
      </c>
      <c r="W2625" t="s">
        <v>57</v>
      </c>
      <c r="X2625">
        <f>YEAR(Table1[[#This Row],[BookingDate]])</f>
        <v>2025</v>
      </c>
      <c r="Y2625" t="str">
        <f>TEXT(Table1[[#This Row],[BookingDate]],"mmm")</f>
        <v>Sep</v>
      </c>
      <c r="Z2625" t="str">
        <f>TEXT(Table1[[#This Row],[BookingDate]],"mmm-yyy")</f>
        <v>Sep-2025</v>
      </c>
      <c r="AA2625" t="str">
        <f>IF(Table1[[#This Row],[ResolutionHours]]="","Pending",IF(Table1[[#This Row],[ResolutionHours]]&lt;=4,"0-4 Hours",IF(Table1[[#This Row],[ResolutionHours]]&lt;=8,"5-8 Hours",IF(Table1[[#This Row],[ResolutionHours]]&lt;=24,"9-24 Hours",IF(Table1[[#This Row],[ResolutionHours]]&lt;=48,"25-48 Hours","48+ Hours")))))</f>
        <v>Pending</v>
      </c>
      <c r="AB2625" t="str">
        <f>IF(Table1[[#This Row],[ResolutionHours]]="","",Table1[[#This Row],[ResolutionHours]]-Table1[[#This Row],[SLATargetHours]])</f>
        <v/>
      </c>
    </row>
    <row r="2626" spans="1:28" x14ac:dyDescent="0.25">
      <c r="A2626" t="s">
        <v>943</v>
      </c>
      <c r="B2626" t="s">
        <v>35</v>
      </c>
      <c r="C2626" s="1">
        <v>45923.177303240736</v>
      </c>
      <c r="D2626" t="s">
        <v>104</v>
      </c>
      <c r="E2626" t="s">
        <v>102</v>
      </c>
      <c r="F2626" t="s">
        <v>72</v>
      </c>
      <c r="G2626" t="s">
        <v>39</v>
      </c>
      <c r="H2626" t="s">
        <v>109</v>
      </c>
      <c r="I2626" t="s">
        <v>55</v>
      </c>
      <c r="J2626" t="s">
        <v>83</v>
      </c>
      <c r="K2626">
        <v>8</v>
      </c>
      <c r="L2626">
        <v>0.63</v>
      </c>
      <c r="M2626">
        <v>3.47</v>
      </c>
      <c r="N2626" s="1">
        <v>45923.321680347217</v>
      </c>
      <c r="O2626" t="s">
        <v>43</v>
      </c>
      <c r="P2626">
        <v>3.47</v>
      </c>
      <c r="Q2626" t="s">
        <v>58</v>
      </c>
      <c r="R2626" t="s">
        <v>67</v>
      </c>
      <c r="S2626" t="s">
        <v>46</v>
      </c>
      <c r="T2626" t="s">
        <v>97</v>
      </c>
      <c r="U2626" t="s">
        <v>49</v>
      </c>
      <c r="V2626" t="s">
        <v>48</v>
      </c>
      <c r="W2626" t="s">
        <v>43</v>
      </c>
      <c r="X2626">
        <f>YEAR(Table1[[#This Row],[BookingDate]])</f>
        <v>2025</v>
      </c>
      <c r="Y2626" t="str">
        <f>TEXT(Table1[[#This Row],[BookingDate]],"mmm")</f>
        <v>Sep</v>
      </c>
      <c r="Z2626" t="str">
        <f>TEXT(Table1[[#This Row],[BookingDate]],"mmm-yyy")</f>
        <v>Sep-2025</v>
      </c>
      <c r="AA2626" t="str">
        <f>IF(Table1[[#This Row],[ResolutionHours]]="","Pending",IF(Table1[[#This Row],[ResolutionHours]]&lt;=4,"0-4 Hours",IF(Table1[[#This Row],[ResolutionHours]]&lt;=8,"5-8 Hours",IF(Table1[[#This Row],[ResolutionHours]]&lt;=24,"9-24 Hours",IF(Table1[[#This Row],[ResolutionHours]]&lt;=48,"25-48 Hours","48+ Hours")))))</f>
        <v>0-4 Hours</v>
      </c>
      <c r="AB2626">
        <f>IF(Table1[[#This Row],[ResolutionHours]]="","",Table1[[#This Row],[ResolutionHours]]-Table1[[#This Row],[SLATargetHours]])</f>
        <v>-4.5299999999999994</v>
      </c>
    </row>
    <row r="2627" spans="1:28" x14ac:dyDescent="0.25">
      <c r="A2627" t="s">
        <v>541</v>
      </c>
      <c r="B2627" t="s">
        <v>35</v>
      </c>
      <c r="C2627" s="1">
        <v>45923.813796296286</v>
      </c>
      <c r="D2627" t="s">
        <v>36</v>
      </c>
      <c r="E2627" t="s">
        <v>102</v>
      </c>
      <c r="F2627" t="s">
        <v>95</v>
      </c>
      <c r="G2627" t="s">
        <v>39</v>
      </c>
      <c r="H2627" t="s">
        <v>136</v>
      </c>
      <c r="I2627" t="s">
        <v>82</v>
      </c>
      <c r="J2627" t="s">
        <v>65</v>
      </c>
      <c r="K2627">
        <v>48</v>
      </c>
      <c r="L2627">
        <v>3.79</v>
      </c>
      <c r="N2627" s="1"/>
      <c r="O2627" t="s">
        <v>57</v>
      </c>
      <c r="P2627">
        <v>2356.4699999999998</v>
      </c>
      <c r="Q2627" t="s">
        <v>44</v>
      </c>
      <c r="R2627" t="s">
        <v>67</v>
      </c>
      <c r="S2627" t="s">
        <v>79</v>
      </c>
      <c r="T2627" t="s">
        <v>69</v>
      </c>
      <c r="U2627" t="s">
        <v>49</v>
      </c>
      <c r="V2627" t="s">
        <v>49</v>
      </c>
      <c r="W2627" t="s">
        <v>57</v>
      </c>
      <c r="X2627">
        <f>YEAR(Table1[[#This Row],[BookingDate]])</f>
        <v>2025</v>
      </c>
      <c r="Y2627" t="str">
        <f>TEXT(Table1[[#This Row],[BookingDate]],"mmm")</f>
        <v>Sep</v>
      </c>
      <c r="Z2627" t="str">
        <f>TEXT(Table1[[#This Row],[BookingDate]],"mmm-yyy")</f>
        <v>Sep-2025</v>
      </c>
      <c r="AA2627" t="str">
        <f>IF(Table1[[#This Row],[ResolutionHours]]="","Pending",IF(Table1[[#This Row],[ResolutionHours]]&lt;=4,"0-4 Hours",IF(Table1[[#This Row],[ResolutionHours]]&lt;=8,"5-8 Hours",IF(Table1[[#This Row],[ResolutionHours]]&lt;=24,"9-24 Hours",IF(Table1[[#This Row],[ResolutionHours]]&lt;=48,"25-48 Hours","48+ Hours")))))</f>
        <v>Pending</v>
      </c>
      <c r="AB2627" t="str">
        <f>IF(Table1[[#This Row],[ResolutionHours]]="","",Table1[[#This Row],[ResolutionHours]]-Table1[[#This Row],[SLATargetHours]])</f>
        <v/>
      </c>
    </row>
    <row r="2628" spans="1:28" x14ac:dyDescent="0.25">
      <c r="A2628" t="s">
        <v>2649</v>
      </c>
      <c r="B2628" t="s">
        <v>2126</v>
      </c>
      <c r="C2628" s="1">
        <v>45924.322777777779</v>
      </c>
      <c r="D2628" t="s">
        <v>51</v>
      </c>
      <c r="E2628" t="s">
        <v>2127</v>
      </c>
      <c r="F2628" t="s">
        <v>95</v>
      </c>
      <c r="G2628" t="s">
        <v>2128</v>
      </c>
      <c r="H2628" t="s">
        <v>40</v>
      </c>
      <c r="I2628" t="s">
        <v>41</v>
      </c>
      <c r="J2628" t="s">
        <v>157</v>
      </c>
      <c r="K2628">
        <v>24</v>
      </c>
      <c r="L2628">
        <v>0.42</v>
      </c>
      <c r="M2628">
        <v>21.03</v>
      </c>
      <c r="N2628" s="1">
        <v>45925.198907083337</v>
      </c>
      <c r="O2628" t="s">
        <v>43</v>
      </c>
      <c r="P2628">
        <v>21.03</v>
      </c>
      <c r="Q2628" t="s">
        <v>44</v>
      </c>
      <c r="R2628" t="s">
        <v>114</v>
      </c>
      <c r="S2628" t="s">
        <v>46</v>
      </c>
      <c r="T2628" t="s">
        <v>97</v>
      </c>
      <c r="U2628" t="s">
        <v>49</v>
      </c>
      <c r="V2628" t="s">
        <v>49</v>
      </c>
      <c r="W2628" t="s">
        <v>43</v>
      </c>
      <c r="X2628">
        <f>YEAR(Table1[[#This Row],[BookingDate]])</f>
        <v>2025</v>
      </c>
      <c r="Y2628" t="str">
        <f>TEXT(Table1[[#This Row],[BookingDate]],"mmm")</f>
        <v>Sep</v>
      </c>
      <c r="Z2628" t="str">
        <f>TEXT(Table1[[#This Row],[BookingDate]],"mmm-yyy")</f>
        <v>Sep-2025</v>
      </c>
      <c r="AA2628" t="str">
        <f>IF(Table1[[#This Row],[ResolutionHours]]="","Pending",IF(Table1[[#This Row],[ResolutionHours]]&lt;=4,"0-4 Hours",IF(Table1[[#This Row],[ResolutionHours]]&lt;=8,"5-8 Hours",IF(Table1[[#This Row],[ResolutionHours]]&lt;=24,"9-24 Hours",IF(Table1[[#This Row],[ResolutionHours]]&lt;=48,"25-48 Hours","48+ Hours")))))</f>
        <v>9-24 Hours</v>
      </c>
      <c r="AB2628">
        <f>IF(Table1[[#This Row],[ResolutionHours]]="","",Table1[[#This Row],[ResolutionHours]]-Table1[[#This Row],[SLATargetHours]])</f>
        <v>-2.9699999999999989</v>
      </c>
    </row>
    <row r="2629" spans="1:28" x14ac:dyDescent="0.25">
      <c r="A2629" t="s">
        <v>2005</v>
      </c>
      <c r="B2629" t="s">
        <v>1116</v>
      </c>
      <c r="C2629" s="1">
        <v>45924.569282407407</v>
      </c>
      <c r="D2629" t="s">
        <v>36</v>
      </c>
      <c r="E2629" t="s">
        <v>1120</v>
      </c>
      <c r="F2629" t="s">
        <v>130</v>
      </c>
      <c r="G2629" t="s">
        <v>1118</v>
      </c>
      <c r="H2629" t="s">
        <v>40</v>
      </c>
      <c r="I2629" t="s">
        <v>82</v>
      </c>
      <c r="J2629" t="s">
        <v>134</v>
      </c>
      <c r="K2629">
        <v>48</v>
      </c>
      <c r="L2629">
        <v>10.72</v>
      </c>
      <c r="M2629">
        <v>13.56</v>
      </c>
      <c r="N2629" s="1">
        <v>45925.13416775463</v>
      </c>
      <c r="O2629" t="s">
        <v>43</v>
      </c>
      <c r="P2629">
        <v>13.56</v>
      </c>
      <c r="Q2629" t="s">
        <v>44</v>
      </c>
      <c r="R2629" t="s">
        <v>92</v>
      </c>
      <c r="S2629" t="s">
        <v>79</v>
      </c>
      <c r="T2629" t="s">
        <v>100</v>
      </c>
      <c r="U2629" t="s">
        <v>49</v>
      </c>
      <c r="V2629" t="s">
        <v>49</v>
      </c>
      <c r="W2629" t="s">
        <v>43</v>
      </c>
      <c r="X2629">
        <f>YEAR(Table1[[#This Row],[BookingDate]])</f>
        <v>2025</v>
      </c>
      <c r="Y2629" t="str">
        <f>TEXT(Table1[[#This Row],[BookingDate]],"mmm")</f>
        <v>Sep</v>
      </c>
      <c r="Z2629" t="str">
        <f>TEXT(Table1[[#This Row],[BookingDate]],"mmm-yyy")</f>
        <v>Sep-2025</v>
      </c>
      <c r="AA2629" t="str">
        <f>IF(Table1[[#This Row],[ResolutionHours]]="","Pending",IF(Table1[[#This Row],[ResolutionHours]]&lt;=4,"0-4 Hours",IF(Table1[[#This Row],[ResolutionHours]]&lt;=8,"5-8 Hours",IF(Table1[[#This Row],[ResolutionHours]]&lt;=24,"9-24 Hours",IF(Table1[[#This Row],[ResolutionHours]]&lt;=48,"25-48 Hours","48+ Hours")))))</f>
        <v>9-24 Hours</v>
      </c>
      <c r="AB2629">
        <f>IF(Table1[[#This Row],[ResolutionHours]]="","",Table1[[#This Row],[ResolutionHours]]-Table1[[#This Row],[SLATargetHours]])</f>
        <v>-34.44</v>
      </c>
    </row>
    <row r="2630" spans="1:28" x14ac:dyDescent="0.25">
      <c r="A2630" t="s">
        <v>2795</v>
      </c>
      <c r="B2630" t="s">
        <v>2126</v>
      </c>
      <c r="C2630" s="1">
        <v>45925.016122685192</v>
      </c>
      <c r="D2630" t="s">
        <v>51</v>
      </c>
      <c r="E2630" t="s">
        <v>2134</v>
      </c>
      <c r="F2630" t="s">
        <v>72</v>
      </c>
      <c r="G2630" t="s">
        <v>2128</v>
      </c>
      <c r="H2630" t="s">
        <v>40</v>
      </c>
      <c r="I2630" t="s">
        <v>73</v>
      </c>
      <c r="J2630" t="s">
        <v>74</v>
      </c>
      <c r="K2630">
        <v>24</v>
      </c>
      <c r="L2630">
        <v>2.7</v>
      </c>
      <c r="M2630">
        <v>10.75</v>
      </c>
      <c r="N2630" s="1">
        <v>45925.464063900457</v>
      </c>
      <c r="O2630" t="s">
        <v>43</v>
      </c>
      <c r="P2630">
        <v>10.75</v>
      </c>
      <c r="Q2630" t="s">
        <v>58</v>
      </c>
      <c r="R2630" t="s">
        <v>59</v>
      </c>
      <c r="S2630" t="s">
        <v>79</v>
      </c>
      <c r="T2630" t="s">
        <v>97</v>
      </c>
      <c r="U2630" t="s">
        <v>49</v>
      </c>
      <c r="V2630" t="s">
        <v>49</v>
      </c>
      <c r="W2630" t="s">
        <v>43</v>
      </c>
      <c r="X2630">
        <f>YEAR(Table1[[#This Row],[BookingDate]])</f>
        <v>2025</v>
      </c>
      <c r="Y2630" t="str">
        <f>TEXT(Table1[[#This Row],[BookingDate]],"mmm")</f>
        <v>Sep</v>
      </c>
      <c r="Z2630" t="str">
        <f>TEXT(Table1[[#This Row],[BookingDate]],"mmm-yyy")</f>
        <v>Sep-2025</v>
      </c>
      <c r="AA2630" t="str">
        <f>IF(Table1[[#This Row],[ResolutionHours]]="","Pending",IF(Table1[[#This Row],[ResolutionHours]]&lt;=4,"0-4 Hours",IF(Table1[[#This Row],[ResolutionHours]]&lt;=8,"5-8 Hours",IF(Table1[[#This Row],[ResolutionHours]]&lt;=24,"9-24 Hours",IF(Table1[[#This Row],[ResolutionHours]]&lt;=48,"25-48 Hours","48+ Hours")))))</f>
        <v>9-24 Hours</v>
      </c>
      <c r="AB2630">
        <f>IF(Table1[[#This Row],[ResolutionHours]]="","",Table1[[#This Row],[ResolutionHours]]-Table1[[#This Row],[SLATargetHours]])</f>
        <v>-13.25</v>
      </c>
    </row>
    <row r="2631" spans="1:28" x14ac:dyDescent="0.25">
      <c r="A2631" t="s">
        <v>1822</v>
      </c>
      <c r="B2631" t="s">
        <v>1116</v>
      </c>
      <c r="C2631" s="1">
        <v>45925.487581018519</v>
      </c>
      <c r="D2631" t="s">
        <v>51</v>
      </c>
      <c r="E2631" t="s">
        <v>1131</v>
      </c>
      <c r="F2631" t="s">
        <v>90</v>
      </c>
      <c r="G2631" t="s">
        <v>1118</v>
      </c>
      <c r="H2631" t="s">
        <v>63</v>
      </c>
      <c r="I2631" t="s">
        <v>73</v>
      </c>
      <c r="J2631" t="s">
        <v>110</v>
      </c>
      <c r="K2631">
        <v>24</v>
      </c>
      <c r="L2631">
        <v>0.34</v>
      </c>
      <c r="N2631" s="1"/>
      <c r="O2631" t="s">
        <v>57</v>
      </c>
      <c r="P2631">
        <v>2316.3000000000002</v>
      </c>
      <c r="Q2631" t="s">
        <v>66</v>
      </c>
      <c r="R2631" t="s">
        <v>59</v>
      </c>
      <c r="S2631" t="s">
        <v>46</v>
      </c>
      <c r="T2631" t="s">
        <v>47</v>
      </c>
      <c r="U2631" t="s">
        <v>49</v>
      </c>
      <c r="V2631" t="s">
        <v>48</v>
      </c>
      <c r="W2631" t="s">
        <v>57</v>
      </c>
      <c r="X2631">
        <f>YEAR(Table1[[#This Row],[BookingDate]])</f>
        <v>2025</v>
      </c>
      <c r="Y2631" t="str">
        <f>TEXT(Table1[[#This Row],[BookingDate]],"mmm")</f>
        <v>Sep</v>
      </c>
      <c r="Z2631" t="str">
        <f>TEXT(Table1[[#This Row],[BookingDate]],"mmm-yyy")</f>
        <v>Sep-2025</v>
      </c>
      <c r="AA2631" t="str">
        <f>IF(Table1[[#This Row],[ResolutionHours]]="","Pending",IF(Table1[[#This Row],[ResolutionHours]]&lt;=4,"0-4 Hours",IF(Table1[[#This Row],[ResolutionHours]]&lt;=8,"5-8 Hours",IF(Table1[[#This Row],[ResolutionHours]]&lt;=24,"9-24 Hours",IF(Table1[[#This Row],[ResolutionHours]]&lt;=48,"25-48 Hours","48+ Hours")))))</f>
        <v>Pending</v>
      </c>
      <c r="AB2631" t="str">
        <f>IF(Table1[[#This Row],[ResolutionHours]]="","",Table1[[#This Row],[ResolutionHours]]-Table1[[#This Row],[SLATargetHours]])</f>
        <v/>
      </c>
    </row>
    <row r="2632" spans="1:28" x14ac:dyDescent="0.25">
      <c r="A2632" t="s">
        <v>1681</v>
      </c>
      <c r="B2632" t="s">
        <v>1116</v>
      </c>
      <c r="C2632" s="1">
        <v>45925.787581018521</v>
      </c>
      <c r="D2632" t="s">
        <v>87</v>
      </c>
      <c r="E2632" t="s">
        <v>1131</v>
      </c>
      <c r="F2632" t="s">
        <v>126</v>
      </c>
      <c r="G2632" t="s">
        <v>1118</v>
      </c>
      <c r="H2632" t="s">
        <v>54</v>
      </c>
      <c r="I2632" t="s">
        <v>46</v>
      </c>
      <c r="J2632" t="s">
        <v>91</v>
      </c>
      <c r="K2632">
        <v>72</v>
      </c>
      <c r="L2632">
        <v>3.76</v>
      </c>
      <c r="N2632" s="1"/>
      <c r="O2632" t="s">
        <v>57</v>
      </c>
      <c r="P2632">
        <v>2309.1</v>
      </c>
      <c r="Q2632" t="s">
        <v>58</v>
      </c>
      <c r="R2632" t="s">
        <v>114</v>
      </c>
      <c r="S2632" t="s">
        <v>79</v>
      </c>
      <c r="T2632" t="s">
        <v>93</v>
      </c>
      <c r="U2632" t="s">
        <v>49</v>
      </c>
      <c r="V2632" t="s">
        <v>49</v>
      </c>
      <c r="W2632" t="s">
        <v>57</v>
      </c>
      <c r="X2632">
        <f>YEAR(Table1[[#This Row],[BookingDate]])</f>
        <v>2025</v>
      </c>
      <c r="Y2632" t="str">
        <f>TEXT(Table1[[#This Row],[BookingDate]],"mmm")</f>
        <v>Sep</v>
      </c>
      <c r="Z2632" t="str">
        <f>TEXT(Table1[[#This Row],[BookingDate]],"mmm-yyy")</f>
        <v>Sep-2025</v>
      </c>
      <c r="AA2632" t="str">
        <f>IF(Table1[[#This Row],[ResolutionHours]]="","Pending",IF(Table1[[#This Row],[ResolutionHours]]&lt;=4,"0-4 Hours",IF(Table1[[#This Row],[ResolutionHours]]&lt;=8,"5-8 Hours",IF(Table1[[#This Row],[ResolutionHours]]&lt;=24,"9-24 Hours",IF(Table1[[#This Row],[ResolutionHours]]&lt;=48,"25-48 Hours","48+ Hours")))))</f>
        <v>Pending</v>
      </c>
      <c r="AB2632" t="str">
        <f>IF(Table1[[#This Row],[ResolutionHours]]="","",Table1[[#This Row],[ResolutionHours]]-Table1[[#This Row],[SLATargetHours]])</f>
        <v/>
      </c>
    </row>
    <row r="2633" spans="1:28" x14ac:dyDescent="0.25">
      <c r="A2633" t="s">
        <v>618</v>
      </c>
      <c r="B2633" t="s">
        <v>35</v>
      </c>
      <c r="C2633" s="1">
        <v>45926.135636574072</v>
      </c>
      <c r="D2633" t="s">
        <v>36</v>
      </c>
      <c r="E2633" t="s">
        <v>105</v>
      </c>
      <c r="F2633" t="s">
        <v>38</v>
      </c>
      <c r="G2633" t="s">
        <v>39</v>
      </c>
      <c r="H2633" t="s">
        <v>40</v>
      </c>
      <c r="I2633" t="s">
        <v>46</v>
      </c>
      <c r="J2633" t="s">
        <v>113</v>
      </c>
      <c r="K2633">
        <v>48</v>
      </c>
      <c r="L2633">
        <v>1.18</v>
      </c>
      <c r="M2633">
        <v>45.95</v>
      </c>
      <c r="N2633" s="1">
        <v>45928.050248796288</v>
      </c>
      <c r="O2633" t="s">
        <v>43</v>
      </c>
      <c r="P2633">
        <v>45.95</v>
      </c>
      <c r="Q2633" t="s">
        <v>66</v>
      </c>
      <c r="R2633" t="s">
        <v>59</v>
      </c>
      <c r="S2633" t="s">
        <v>46</v>
      </c>
      <c r="T2633" t="s">
        <v>69</v>
      </c>
      <c r="U2633" t="s">
        <v>49</v>
      </c>
      <c r="V2633" t="s">
        <v>49</v>
      </c>
      <c r="W2633" t="s">
        <v>43</v>
      </c>
      <c r="X2633">
        <f>YEAR(Table1[[#This Row],[BookingDate]])</f>
        <v>2025</v>
      </c>
      <c r="Y2633" t="str">
        <f>TEXT(Table1[[#This Row],[BookingDate]],"mmm")</f>
        <v>Sep</v>
      </c>
      <c r="Z2633" t="str">
        <f>TEXT(Table1[[#This Row],[BookingDate]],"mmm-yyy")</f>
        <v>Sep-2025</v>
      </c>
      <c r="AA2633" t="str">
        <f>IF(Table1[[#This Row],[ResolutionHours]]="","Pending",IF(Table1[[#This Row],[ResolutionHours]]&lt;=4,"0-4 Hours",IF(Table1[[#This Row],[ResolutionHours]]&lt;=8,"5-8 Hours",IF(Table1[[#This Row],[ResolutionHours]]&lt;=24,"9-24 Hours",IF(Table1[[#This Row],[ResolutionHours]]&lt;=48,"25-48 Hours","48+ Hours")))))</f>
        <v>25-48 Hours</v>
      </c>
      <c r="AB2633">
        <f>IF(Table1[[#This Row],[ResolutionHours]]="","",Table1[[#This Row],[ResolutionHours]]-Table1[[#This Row],[SLATargetHours]])</f>
        <v>-2.0499999999999972</v>
      </c>
    </row>
    <row r="2634" spans="1:28" x14ac:dyDescent="0.25">
      <c r="A2634" t="s">
        <v>606</v>
      </c>
      <c r="B2634" t="s">
        <v>35</v>
      </c>
      <c r="C2634" s="1">
        <v>45926.317164351851</v>
      </c>
      <c r="D2634" t="s">
        <v>104</v>
      </c>
      <c r="E2634" t="s">
        <v>102</v>
      </c>
      <c r="F2634" t="s">
        <v>95</v>
      </c>
      <c r="G2634" t="s">
        <v>39</v>
      </c>
      <c r="H2634" t="s">
        <v>40</v>
      </c>
      <c r="I2634" t="s">
        <v>64</v>
      </c>
      <c r="J2634" t="s">
        <v>152</v>
      </c>
      <c r="K2634">
        <v>8</v>
      </c>
      <c r="L2634">
        <v>0.56999999999999995</v>
      </c>
      <c r="M2634">
        <v>4.8899999999999997</v>
      </c>
      <c r="N2634" s="1">
        <v>45926.520922337957</v>
      </c>
      <c r="O2634" t="s">
        <v>43</v>
      </c>
      <c r="P2634">
        <v>4.8899999999999997</v>
      </c>
      <c r="Q2634" t="s">
        <v>58</v>
      </c>
      <c r="R2634" t="s">
        <v>114</v>
      </c>
      <c r="S2634" t="s">
        <v>46</v>
      </c>
      <c r="T2634" t="s">
        <v>47</v>
      </c>
      <c r="U2634" t="s">
        <v>49</v>
      </c>
      <c r="V2634" t="s">
        <v>48</v>
      </c>
      <c r="W2634" t="s">
        <v>43</v>
      </c>
      <c r="X2634">
        <f>YEAR(Table1[[#This Row],[BookingDate]])</f>
        <v>2025</v>
      </c>
      <c r="Y2634" t="str">
        <f>TEXT(Table1[[#This Row],[BookingDate]],"mmm")</f>
        <v>Sep</v>
      </c>
      <c r="Z2634" t="str">
        <f>TEXT(Table1[[#This Row],[BookingDate]],"mmm-yyy")</f>
        <v>Sep-2025</v>
      </c>
      <c r="AA2634" t="str">
        <f>IF(Table1[[#This Row],[ResolutionHours]]="","Pending",IF(Table1[[#This Row],[ResolutionHours]]&lt;=4,"0-4 Hours",IF(Table1[[#This Row],[ResolutionHours]]&lt;=8,"5-8 Hours",IF(Table1[[#This Row],[ResolutionHours]]&lt;=24,"9-24 Hours",IF(Table1[[#This Row],[ResolutionHours]]&lt;=48,"25-48 Hours","48+ Hours")))))</f>
        <v>5-8 Hours</v>
      </c>
      <c r="AB2634">
        <f>IF(Table1[[#This Row],[ResolutionHours]]="","",Table1[[#This Row],[ResolutionHours]]-Table1[[#This Row],[SLATargetHours]])</f>
        <v>-3.1100000000000003</v>
      </c>
    </row>
    <row r="2635" spans="1:28" x14ac:dyDescent="0.25">
      <c r="A2635" t="s">
        <v>1243</v>
      </c>
      <c r="B2635" t="s">
        <v>1116</v>
      </c>
      <c r="C2635" s="1">
        <v>45927.344340277778</v>
      </c>
      <c r="D2635" t="s">
        <v>104</v>
      </c>
      <c r="E2635" t="s">
        <v>1140</v>
      </c>
      <c r="F2635" t="s">
        <v>90</v>
      </c>
      <c r="G2635" t="s">
        <v>1118</v>
      </c>
      <c r="H2635" t="s">
        <v>63</v>
      </c>
      <c r="I2635" t="s">
        <v>64</v>
      </c>
      <c r="J2635" t="s">
        <v>74</v>
      </c>
      <c r="K2635">
        <v>8</v>
      </c>
      <c r="L2635">
        <v>0.24</v>
      </c>
      <c r="N2635" s="1"/>
      <c r="O2635" t="s">
        <v>57</v>
      </c>
      <c r="P2635">
        <v>2271.7399999999998</v>
      </c>
      <c r="Q2635" t="s">
        <v>58</v>
      </c>
      <c r="R2635" t="s">
        <v>45</v>
      </c>
      <c r="S2635" t="s">
        <v>60</v>
      </c>
      <c r="T2635" t="s">
        <v>47</v>
      </c>
      <c r="U2635" t="s">
        <v>49</v>
      </c>
      <c r="V2635" t="s">
        <v>49</v>
      </c>
      <c r="W2635" t="s">
        <v>57</v>
      </c>
      <c r="X2635">
        <f>YEAR(Table1[[#This Row],[BookingDate]])</f>
        <v>2025</v>
      </c>
      <c r="Y2635" t="str">
        <f>TEXT(Table1[[#This Row],[BookingDate]],"mmm")</f>
        <v>Sep</v>
      </c>
      <c r="Z2635" t="str">
        <f>TEXT(Table1[[#This Row],[BookingDate]],"mmm-yyy")</f>
        <v>Sep-2025</v>
      </c>
      <c r="AA2635" t="str">
        <f>IF(Table1[[#This Row],[ResolutionHours]]="","Pending",IF(Table1[[#This Row],[ResolutionHours]]&lt;=4,"0-4 Hours",IF(Table1[[#This Row],[ResolutionHours]]&lt;=8,"5-8 Hours",IF(Table1[[#This Row],[ResolutionHours]]&lt;=24,"9-24 Hours",IF(Table1[[#This Row],[ResolutionHours]]&lt;=48,"25-48 Hours","48+ Hours")))))</f>
        <v>Pending</v>
      </c>
      <c r="AB2635" t="str">
        <f>IF(Table1[[#This Row],[ResolutionHours]]="","",Table1[[#This Row],[ResolutionHours]]-Table1[[#This Row],[SLATargetHours]])</f>
        <v/>
      </c>
    </row>
    <row r="2636" spans="1:28" x14ac:dyDescent="0.25">
      <c r="A2636" t="s">
        <v>2087</v>
      </c>
      <c r="B2636" t="s">
        <v>1116</v>
      </c>
      <c r="C2636" s="1">
        <v>45927.85974537037</v>
      </c>
      <c r="D2636" t="s">
        <v>36</v>
      </c>
      <c r="E2636" t="s">
        <v>1126</v>
      </c>
      <c r="F2636" t="s">
        <v>72</v>
      </c>
      <c r="G2636" t="s">
        <v>1118</v>
      </c>
      <c r="H2636" t="s">
        <v>136</v>
      </c>
      <c r="I2636" t="s">
        <v>73</v>
      </c>
      <c r="J2636" t="s">
        <v>99</v>
      </c>
      <c r="K2636">
        <v>48</v>
      </c>
      <c r="L2636">
        <v>6.02</v>
      </c>
      <c r="N2636" s="1"/>
      <c r="O2636" t="s">
        <v>57</v>
      </c>
      <c r="P2636">
        <v>2259.37</v>
      </c>
      <c r="Q2636" t="s">
        <v>58</v>
      </c>
      <c r="R2636" t="s">
        <v>67</v>
      </c>
      <c r="S2636" t="s">
        <v>96</v>
      </c>
      <c r="T2636" t="s">
        <v>85</v>
      </c>
      <c r="U2636" t="s">
        <v>49</v>
      </c>
      <c r="V2636" t="s">
        <v>49</v>
      </c>
      <c r="W2636" t="s">
        <v>57</v>
      </c>
      <c r="X2636">
        <f>YEAR(Table1[[#This Row],[BookingDate]])</f>
        <v>2025</v>
      </c>
      <c r="Y2636" t="str">
        <f>TEXT(Table1[[#This Row],[BookingDate]],"mmm")</f>
        <v>Sep</v>
      </c>
      <c r="Z2636" t="str">
        <f>TEXT(Table1[[#This Row],[BookingDate]],"mmm-yyy")</f>
        <v>Sep-2025</v>
      </c>
      <c r="AA2636" t="str">
        <f>IF(Table1[[#This Row],[ResolutionHours]]="","Pending",IF(Table1[[#This Row],[ResolutionHours]]&lt;=4,"0-4 Hours",IF(Table1[[#This Row],[ResolutionHours]]&lt;=8,"5-8 Hours",IF(Table1[[#This Row],[ResolutionHours]]&lt;=24,"9-24 Hours",IF(Table1[[#This Row],[ResolutionHours]]&lt;=48,"25-48 Hours","48+ Hours")))))</f>
        <v>Pending</v>
      </c>
      <c r="AB2636" t="str">
        <f>IF(Table1[[#This Row],[ResolutionHours]]="","",Table1[[#This Row],[ResolutionHours]]-Table1[[#This Row],[SLATargetHours]])</f>
        <v/>
      </c>
    </row>
    <row r="2637" spans="1:28" x14ac:dyDescent="0.25">
      <c r="A2637" t="s">
        <v>3006</v>
      </c>
      <c r="B2637" t="s">
        <v>2126</v>
      </c>
      <c r="C2637" s="1">
        <v>45928.014999999999</v>
      </c>
      <c r="D2637" t="s">
        <v>87</v>
      </c>
      <c r="E2637" t="s">
        <v>2136</v>
      </c>
      <c r="F2637" t="s">
        <v>95</v>
      </c>
      <c r="G2637" t="s">
        <v>2128</v>
      </c>
      <c r="H2637" t="s">
        <v>40</v>
      </c>
      <c r="I2637" t="s">
        <v>82</v>
      </c>
      <c r="J2637" t="s">
        <v>78</v>
      </c>
      <c r="K2637">
        <v>72</v>
      </c>
      <c r="L2637">
        <v>3.71</v>
      </c>
      <c r="M2637">
        <v>19.91</v>
      </c>
      <c r="N2637" s="1">
        <v>45928.844423888891</v>
      </c>
      <c r="O2637" t="s">
        <v>43</v>
      </c>
      <c r="P2637">
        <v>19.91</v>
      </c>
      <c r="Q2637" t="s">
        <v>66</v>
      </c>
      <c r="R2637" t="s">
        <v>114</v>
      </c>
      <c r="S2637" t="s">
        <v>96</v>
      </c>
      <c r="T2637" t="s">
        <v>93</v>
      </c>
      <c r="U2637" t="s">
        <v>49</v>
      </c>
      <c r="V2637" t="s">
        <v>49</v>
      </c>
      <c r="W2637" t="s">
        <v>43</v>
      </c>
      <c r="X2637">
        <f>YEAR(Table1[[#This Row],[BookingDate]])</f>
        <v>2025</v>
      </c>
      <c r="Y2637" t="str">
        <f>TEXT(Table1[[#This Row],[BookingDate]],"mmm")</f>
        <v>Sep</v>
      </c>
      <c r="Z2637" t="str">
        <f>TEXT(Table1[[#This Row],[BookingDate]],"mmm-yyy")</f>
        <v>Sep-2025</v>
      </c>
      <c r="AA2637" t="str">
        <f>IF(Table1[[#This Row],[ResolutionHours]]="","Pending",IF(Table1[[#This Row],[ResolutionHours]]&lt;=4,"0-4 Hours",IF(Table1[[#This Row],[ResolutionHours]]&lt;=8,"5-8 Hours",IF(Table1[[#This Row],[ResolutionHours]]&lt;=24,"9-24 Hours",IF(Table1[[#This Row],[ResolutionHours]]&lt;=48,"25-48 Hours","48+ Hours")))))</f>
        <v>9-24 Hours</v>
      </c>
      <c r="AB2637">
        <f>IF(Table1[[#This Row],[ResolutionHours]]="","",Table1[[#This Row],[ResolutionHours]]-Table1[[#This Row],[SLATargetHours]])</f>
        <v>-52.09</v>
      </c>
    </row>
    <row r="2638" spans="1:28" x14ac:dyDescent="0.25">
      <c r="A2638" t="s">
        <v>1508</v>
      </c>
      <c r="B2638" t="s">
        <v>1116</v>
      </c>
      <c r="C2638" s="1">
        <v>45928.674733796302</v>
      </c>
      <c r="D2638" t="s">
        <v>87</v>
      </c>
      <c r="E2638" t="s">
        <v>1126</v>
      </c>
      <c r="F2638" t="s">
        <v>95</v>
      </c>
      <c r="G2638" t="s">
        <v>1118</v>
      </c>
      <c r="H2638" t="s">
        <v>136</v>
      </c>
      <c r="I2638" t="s">
        <v>46</v>
      </c>
      <c r="J2638" t="s">
        <v>106</v>
      </c>
      <c r="K2638">
        <v>72</v>
      </c>
      <c r="L2638">
        <v>11</v>
      </c>
      <c r="N2638" s="1"/>
      <c r="O2638" t="s">
        <v>57</v>
      </c>
      <c r="P2638">
        <v>2239.81</v>
      </c>
      <c r="Q2638" t="s">
        <v>66</v>
      </c>
      <c r="R2638" t="s">
        <v>67</v>
      </c>
      <c r="S2638" t="s">
        <v>46</v>
      </c>
      <c r="T2638" t="s">
        <v>121</v>
      </c>
      <c r="U2638" t="s">
        <v>49</v>
      </c>
      <c r="V2638" t="s">
        <v>49</v>
      </c>
      <c r="W2638" t="s">
        <v>57</v>
      </c>
      <c r="X2638">
        <f>YEAR(Table1[[#This Row],[BookingDate]])</f>
        <v>2025</v>
      </c>
      <c r="Y2638" t="str">
        <f>TEXT(Table1[[#This Row],[BookingDate]],"mmm")</f>
        <v>Sep</v>
      </c>
      <c r="Z2638" t="str">
        <f>TEXT(Table1[[#This Row],[BookingDate]],"mmm-yyy")</f>
        <v>Sep-2025</v>
      </c>
      <c r="AA2638" t="str">
        <f>IF(Table1[[#This Row],[ResolutionHours]]="","Pending",IF(Table1[[#This Row],[ResolutionHours]]&lt;=4,"0-4 Hours",IF(Table1[[#This Row],[ResolutionHours]]&lt;=8,"5-8 Hours",IF(Table1[[#This Row],[ResolutionHours]]&lt;=24,"9-24 Hours",IF(Table1[[#This Row],[ResolutionHours]]&lt;=48,"25-48 Hours","48+ Hours")))))</f>
        <v>Pending</v>
      </c>
      <c r="AB2638" t="str">
        <f>IF(Table1[[#This Row],[ResolutionHours]]="","",Table1[[#This Row],[ResolutionHours]]-Table1[[#This Row],[SLATargetHours]])</f>
        <v/>
      </c>
    </row>
    <row r="2639" spans="1:28" x14ac:dyDescent="0.25">
      <c r="A2639" t="s">
        <v>2007</v>
      </c>
      <c r="B2639" t="s">
        <v>1116</v>
      </c>
      <c r="C2639" s="1">
        <v>45928.820729166669</v>
      </c>
      <c r="D2639" t="s">
        <v>108</v>
      </c>
      <c r="E2639" t="s">
        <v>1129</v>
      </c>
      <c r="F2639" t="s">
        <v>130</v>
      </c>
      <c r="G2639" t="s">
        <v>1118</v>
      </c>
      <c r="H2639" t="s">
        <v>109</v>
      </c>
      <c r="I2639" t="s">
        <v>73</v>
      </c>
      <c r="J2639" t="s">
        <v>106</v>
      </c>
      <c r="K2639">
        <v>4</v>
      </c>
      <c r="L2639">
        <v>0.51</v>
      </c>
      <c r="M2639">
        <v>1.06</v>
      </c>
      <c r="N2639" s="1">
        <v>45928.86499105324</v>
      </c>
      <c r="O2639" t="s">
        <v>43</v>
      </c>
      <c r="P2639">
        <v>1.06</v>
      </c>
      <c r="Q2639" t="s">
        <v>111</v>
      </c>
      <c r="R2639" t="s">
        <v>114</v>
      </c>
      <c r="S2639" t="s">
        <v>68</v>
      </c>
      <c r="T2639" t="s">
        <v>75</v>
      </c>
      <c r="U2639" t="s">
        <v>49</v>
      </c>
      <c r="V2639" t="s">
        <v>49</v>
      </c>
      <c r="W2639" t="s">
        <v>43</v>
      </c>
      <c r="X2639">
        <f>YEAR(Table1[[#This Row],[BookingDate]])</f>
        <v>2025</v>
      </c>
      <c r="Y2639" t="str">
        <f>TEXT(Table1[[#This Row],[BookingDate]],"mmm")</f>
        <v>Sep</v>
      </c>
      <c r="Z2639" t="str">
        <f>TEXT(Table1[[#This Row],[BookingDate]],"mmm-yyy")</f>
        <v>Sep-2025</v>
      </c>
      <c r="AA2639" t="str">
        <f>IF(Table1[[#This Row],[ResolutionHours]]="","Pending",IF(Table1[[#This Row],[ResolutionHours]]&lt;=4,"0-4 Hours",IF(Table1[[#This Row],[ResolutionHours]]&lt;=8,"5-8 Hours",IF(Table1[[#This Row],[ResolutionHours]]&lt;=24,"9-24 Hours",IF(Table1[[#This Row],[ResolutionHours]]&lt;=48,"25-48 Hours","48+ Hours")))))</f>
        <v>0-4 Hours</v>
      </c>
      <c r="AB2639">
        <f>IF(Table1[[#This Row],[ResolutionHours]]="","",Table1[[#This Row],[ResolutionHours]]-Table1[[#This Row],[SLATargetHours]])</f>
        <v>-2.94</v>
      </c>
    </row>
    <row r="2640" spans="1:28" x14ac:dyDescent="0.25">
      <c r="A2640" t="s">
        <v>1238</v>
      </c>
      <c r="B2640" t="s">
        <v>1116</v>
      </c>
      <c r="C2640" s="1">
        <v>45928.890046296299</v>
      </c>
      <c r="D2640" t="s">
        <v>36</v>
      </c>
      <c r="E2640" t="s">
        <v>1131</v>
      </c>
      <c r="F2640" t="s">
        <v>95</v>
      </c>
      <c r="G2640" t="s">
        <v>1118</v>
      </c>
      <c r="H2640" t="s">
        <v>40</v>
      </c>
      <c r="I2640" t="s">
        <v>41</v>
      </c>
      <c r="J2640" t="s">
        <v>165</v>
      </c>
      <c r="K2640">
        <v>48</v>
      </c>
      <c r="L2640">
        <v>4.45</v>
      </c>
      <c r="M2640">
        <v>17.96</v>
      </c>
      <c r="N2640" s="1">
        <v>45929.638553622688</v>
      </c>
      <c r="O2640" t="s">
        <v>43</v>
      </c>
      <c r="P2640">
        <v>17.96</v>
      </c>
      <c r="Q2640" t="s">
        <v>44</v>
      </c>
      <c r="R2640" t="s">
        <v>67</v>
      </c>
      <c r="S2640" t="s">
        <v>46</v>
      </c>
      <c r="T2640" t="s">
        <v>85</v>
      </c>
      <c r="U2640" t="s">
        <v>49</v>
      </c>
      <c r="V2640" t="s">
        <v>49</v>
      </c>
      <c r="W2640" t="s">
        <v>43</v>
      </c>
      <c r="X2640">
        <f>YEAR(Table1[[#This Row],[BookingDate]])</f>
        <v>2025</v>
      </c>
      <c r="Y2640" t="str">
        <f>TEXT(Table1[[#This Row],[BookingDate]],"mmm")</f>
        <v>Sep</v>
      </c>
      <c r="Z2640" t="str">
        <f>TEXT(Table1[[#This Row],[BookingDate]],"mmm-yyy")</f>
        <v>Sep-2025</v>
      </c>
      <c r="AA2640" t="str">
        <f>IF(Table1[[#This Row],[ResolutionHours]]="","Pending",IF(Table1[[#This Row],[ResolutionHours]]&lt;=4,"0-4 Hours",IF(Table1[[#This Row],[ResolutionHours]]&lt;=8,"5-8 Hours",IF(Table1[[#This Row],[ResolutionHours]]&lt;=24,"9-24 Hours",IF(Table1[[#This Row],[ResolutionHours]]&lt;=48,"25-48 Hours","48+ Hours")))))</f>
        <v>9-24 Hours</v>
      </c>
      <c r="AB2640">
        <f>IF(Table1[[#This Row],[ResolutionHours]]="","",Table1[[#This Row],[ResolutionHours]]-Table1[[#This Row],[SLATargetHours]])</f>
        <v>-30.04</v>
      </c>
    </row>
    <row r="2641" spans="1:28" x14ac:dyDescent="0.25">
      <c r="A2641" t="s">
        <v>2412</v>
      </c>
      <c r="B2641" t="s">
        <v>2126</v>
      </c>
      <c r="C2641" s="1">
        <v>45929.011793981481</v>
      </c>
      <c r="D2641" t="s">
        <v>36</v>
      </c>
      <c r="E2641" t="s">
        <v>2130</v>
      </c>
      <c r="F2641" t="s">
        <v>95</v>
      </c>
      <c r="G2641" t="s">
        <v>2128</v>
      </c>
      <c r="H2641" t="s">
        <v>40</v>
      </c>
      <c r="I2641" t="s">
        <v>46</v>
      </c>
      <c r="J2641" t="s">
        <v>106</v>
      </c>
      <c r="K2641">
        <v>48</v>
      </c>
      <c r="L2641">
        <v>4.54</v>
      </c>
      <c r="M2641">
        <v>26.96</v>
      </c>
      <c r="N2641" s="1">
        <v>45930.135096585647</v>
      </c>
      <c r="O2641" t="s">
        <v>43</v>
      </c>
      <c r="P2641">
        <v>26.96</v>
      </c>
      <c r="Q2641" t="s">
        <v>58</v>
      </c>
      <c r="R2641" t="s">
        <v>45</v>
      </c>
      <c r="S2641" t="s">
        <v>68</v>
      </c>
      <c r="T2641" t="s">
        <v>61</v>
      </c>
      <c r="U2641" t="s">
        <v>49</v>
      </c>
      <c r="V2641" t="s">
        <v>48</v>
      </c>
      <c r="W2641" t="s">
        <v>43</v>
      </c>
      <c r="X2641">
        <f>YEAR(Table1[[#This Row],[BookingDate]])</f>
        <v>2025</v>
      </c>
      <c r="Y2641" t="str">
        <f>TEXT(Table1[[#This Row],[BookingDate]],"mmm")</f>
        <v>Sep</v>
      </c>
      <c r="Z2641" t="str">
        <f>TEXT(Table1[[#This Row],[BookingDate]],"mmm-yyy")</f>
        <v>Sep-2025</v>
      </c>
      <c r="AA2641" t="str">
        <f>IF(Table1[[#This Row],[ResolutionHours]]="","Pending",IF(Table1[[#This Row],[ResolutionHours]]&lt;=4,"0-4 Hours",IF(Table1[[#This Row],[ResolutionHours]]&lt;=8,"5-8 Hours",IF(Table1[[#This Row],[ResolutionHours]]&lt;=24,"9-24 Hours",IF(Table1[[#This Row],[ResolutionHours]]&lt;=48,"25-48 Hours","48+ Hours")))))</f>
        <v>25-48 Hours</v>
      </c>
      <c r="AB2641">
        <f>IF(Table1[[#This Row],[ResolutionHours]]="","",Table1[[#This Row],[ResolutionHours]]-Table1[[#This Row],[SLATargetHours]])</f>
        <v>-21.04</v>
      </c>
    </row>
    <row r="2642" spans="1:28" x14ac:dyDescent="0.25">
      <c r="A2642" t="s">
        <v>2176</v>
      </c>
      <c r="B2642" t="s">
        <v>2126</v>
      </c>
      <c r="C2642" s="1">
        <v>45929.069722222222</v>
      </c>
      <c r="D2642" t="s">
        <v>87</v>
      </c>
      <c r="E2642" t="s">
        <v>2127</v>
      </c>
      <c r="F2642" t="s">
        <v>38</v>
      </c>
      <c r="G2642" t="s">
        <v>2128</v>
      </c>
      <c r="H2642" t="s">
        <v>63</v>
      </c>
      <c r="I2642" t="s">
        <v>41</v>
      </c>
      <c r="J2642" t="s">
        <v>91</v>
      </c>
      <c r="K2642">
        <v>72</v>
      </c>
      <c r="L2642">
        <v>7.11</v>
      </c>
      <c r="N2642" s="1"/>
      <c r="O2642" t="s">
        <v>57</v>
      </c>
      <c r="P2642">
        <v>2230.33</v>
      </c>
      <c r="Q2642" t="s">
        <v>44</v>
      </c>
      <c r="R2642" t="s">
        <v>114</v>
      </c>
      <c r="S2642" t="s">
        <v>46</v>
      </c>
      <c r="T2642" t="s">
        <v>115</v>
      </c>
      <c r="U2642" t="s">
        <v>49</v>
      </c>
      <c r="V2642" t="s">
        <v>49</v>
      </c>
      <c r="W2642" t="s">
        <v>57</v>
      </c>
      <c r="X2642">
        <f>YEAR(Table1[[#This Row],[BookingDate]])</f>
        <v>2025</v>
      </c>
      <c r="Y2642" t="str">
        <f>TEXT(Table1[[#This Row],[BookingDate]],"mmm")</f>
        <v>Sep</v>
      </c>
      <c r="Z2642" t="str">
        <f>TEXT(Table1[[#This Row],[BookingDate]],"mmm-yyy")</f>
        <v>Sep-2025</v>
      </c>
      <c r="AA2642" t="str">
        <f>IF(Table1[[#This Row],[ResolutionHours]]="","Pending",IF(Table1[[#This Row],[ResolutionHours]]&lt;=4,"0-4 Hours",IF(Table1[[#This Row],[ResolutionHours]]&lt;=8,"5-8 Hours",IF(Table1[[#This Row],[ResolutionHours]]&lt;=24,"9-24 Hours",IF(Table1[[#This Row],[ResolutionHours]]&lt;=48,"25-48 Hours","48+ Hours")))))</f>
        <v>Pending</v>
      </c>
      <c r="AB2642" t="str">
        <f>IF(Table1[[#This Row],[ResolutionHours]]="","",Table1[[#This Row],[ResolutionHours]]-Table1[[#This Row],[SLATargetHours]])</f>
        <v/>
      </c>
    </row>
    <row r="2643" spans="1:28" x14ac:dyDescent="0.25">
      <c r="A2643" t="s">
        <v>1708</v>
      </c>
      <c r="B2643" t="s">
        <v>1116</v>
      </c>
      <c r="C2643" s="1">
        <v>45929.104363425933</v>
      </c>
      <c r="D2643" t="s">
        <v>87</v>
      </c>
      <c r="E2643" t="s">
        <v>1126</v>
      </c>
      <c r="F2643" t="s">
        <v>126</v>
      </c>
      <c r="G2643" t="s">
        <v>1118</v>
      </c>
      <c r="H2643" t="s">
        <v>40</v>
      </c>
      <c r="I2643" t="s">
        <v>73</v>
      </c>
      <c r="J2643" t="s">
        <v>132</v>
      </c>
      <c r="K2643">
        <v>72</v>
      </c>
      <c r="L2643">
        <v>2.83</v>
      </c>
      <c r="M2643">
        <v>50.2</v>
      </c>
      <c r="N2643" s="1">
        <v>45931.19621303241</v>
      </c>
      <c r="O2643" t="s">
        <v>43</v>
      </c>
      <c r="P2643">
        <v>50.2</v>
      </c>
      <c r="Q2643" t="s">
        <v>58</v>
      </c>
      <c r="R2643" t="s">
        <v>114</v>
      </c>
      <c r="S2643" t="s">
        <v>46</v>
      </c>
      <c r="T2643" t="s">
        <v>100</v>
      </c>
      <c r="U2643" t="s">
        <v>49</v>
      </c>
      <c r="V2643" t="s">
        <v>49</v>
      </c>
      <c r="W2643" t="s">
        <v>43</v>
      </c>
      <c r="X2643">
        <f>YEAR(Table1[[#This Row],[BookingDate]])</f>
        <v>2025</v>
      </c>
      <c r="Y2643" t="str">
        <f>TEXT(Table1[[#This Row],[BookingDate]],"mmm")</f>
        <v>Sep</v>
      </c>
      <c r="Z2643" t="str">
        <f>TEXT(Table1[[#This Row],[BookingDate]],"mmm-yyy")</f>
        <v>Sep-2025</v>
      </c>
      <c r="AA2643" t="str">
        <f>IF(Table1[[#This Row],[ResolutionHours]]="","Pending",IF(Table1[[#This Row],[ResolutionHours]]&lt;=4,"0-4 Hours",IF(Table1[[#This Row],[ResolutionHours]]&lt;=8,"5-8 Hours",IF(Table1[[#This Row],[ResolutionHours]]&lt;=24,"9-24 Hours",IF(Table1[[#This Row],[ResolutionHours]]&lt;=48,"25-48 Hours","48+ Hours")))))</f>
        <v>48+ Hours</v>
      </c>
      <c r="AB2643">
        <f>IF(Table1[[#This Row],[ResolutionHours]]="","",Table1[[#This Row],[ResolutionHours]]-Table1[[#This Row],[SLATargetHours]])</f>
        <v>-21.799999999999997</v>
      </c>
    </row>
    <row r="2644" spans="1:28" x14ac:dyDescent="0.25">
      <c r="A2644" t="s">
        <v>3127</v>
      </c>
      <c r="B2644" t="s">
        <v>2126</v>
      </c>
      <c r="C2644" s="1">
        <v>45929.640972222223</v>
      </c>
      <c r="D2644" t="s">
        <v>87</v>
      </c>
      <c r="E2644" t="s">
        <v>2134</v>
      </c>
      <c r="F2644" t="s">
        <v>38</v>
      </c>
      <c r="G2644" t="s">
        <v>2128</v>
      </c>
      <c r="H2644" t="s">
        <v>136</v>
      </c>
      <c r="I2644" t="s">
        <v>64</v>
      </c>
      <c r="J2644" t="s">
        <v>74</v>
      </c>
      <c r="K2644">
        <v>72</v>
      </c>
      <c r="L2644">
        <v>16.75</v>
      </c>
      <c r="N2644" s="1"/>
      <c r="O2644" t="s">
        <v>57</v>
      </c>
      <c r="P2644">
        <v>2216.62</v>
      </c>
      <c r="Q2644" t="s">
        <v>58</v>
      </c>
      <c r="R2644" t="s">
        <v>59</v>
      </c>
      <c r="S2644" t="s">
        <v>96</v>
      </c>
      <c r="T2644" t="s">
        <v>47</v>
      </c>
      <c r="U2644" t="s">
        <v>49</v>
      </c>
      <c r="V2644" t="s">
        <v>49</v>
      </c>
      <c r="W2644" t="s">
        <v>57</v>
      </c>
      <c r="X2644">
        <f>YEAR(Table1[[#This Row],[BookingDate]])</f>
        <v>2025</v>
      </c>
      <c r="Y2644" t="str">
        <f>TEXT(Table1[[#This Row],[BookingDate]],"mmm")</f>
        <v>Sep</v>
      </c>
      <c r="Z2644" t="str">
        <f>TEXT(Table1[[#This Row],[BookingDate]],"mmm-yyy")</f>
        <v>Sep-2025</v>
      </c>
      <c r="AA2644" t="str">
        <f>IF(Table1[[#This Row],[ResolutionHours]]="","Pending",IF(Table1[[#This Row],[ResolutionHours]]&lt;=4,"0-4 Hours",IF(Table1[[#This Row],[ResolutionHours]]&lt;=8,"5-8 Hours",IF(Table1[[#This Row],[ResolutionHours]]&lt;=24,"9-24 Hours",IF(Table1[[#This Row],[ResolutionHours]]&lt;=48,"25-48 Hours","48+ Hours")))))</f>
        <v>Pending</v>
      </c>
      <c r="AB2644" t="str">
        <f>IF(Table1[[#This Row],[ResolutionHours]]="","",Table1[[#This Row],[ResolutionHours]]-Table1[[#This Row],[SLATargetHours]])</f>
        <v/>
      </c>
    </row>
    <row r="2645" spans="1:28" x14ac:dyDescent="0.25">
      <c r="A2645" t="s">
        <v>1035</v>
      </c>
      <c r="B2645" t="s">
        <v>35</v>
      </c>
      <c r="C2645" s="1">
        <v>45929.937476851846</v>
      </c>
      <c r="D2645" t="s">
        <v>51</v>
      </c>
      <c r="E2645" t="s">
        <v>52</v>
      </c>
      <c r="F2645" t="s">
        <v>53</v>
      </c>
      <c r="G2645" t="s">
        <v>39</v>
      </c>
      <c r="H2645" t="s">
        <v>40</v>
      </c>
      <c r="I2645" t="s">
        <v>64</v>
      </c>
      <c r="J2645" t="s">
        <v>113</v>
      </c>
      <c r="K2645">
        <v>24</v>
      </c>
      <c r="L2645">
        <v>1.23</v>
      </c>
      <c r="M2645">
        <v>15.73</v>
      </c>
      <c r="N2645" s="1">
        <v>45930.592845219908</v>
      </c>
      <c r="O2645" t="s">
        <v>43</v>
      </c>
      <c r="P2645">
        <v>15.73</v>
      </c>
      <c r="Q2645" t="s">
        <v>58</v>
      </c>
      <c r="R2645" t="s">
        <v>59</v>
      </c>
      <c r="S2645" t="s">
        <v>79</v>
      </c>
      <c r="T2645" t="s">
        <v>47</v>
      </c>
      <c r="U2645" t="s">
        <v>49</v>
      </c>
      <c r="V2645" t="s">
        <v>49</v>
      </c>
      <c r="W2645" t="s">
        <v>43</v>
      </c>
      <c r="X2645">
        <f>YEAR(Table1[[#This Row],[BookingDate]])</f>
        <v>2025</v>
      </c>
      <c r="Y2645" t="str">
        <f>TEXT(Table1[[#This Row],[BookingDate]],"mmm")</f>
        <v>Sep</v>
      </c>
      <c r="Z2645" t="str">
        <f>TEXT(Table1[[#This Row],[BookingDate]],"mmm-yyy")</f>
        <v>Sep-2025</v>
      </c>
      <c r="AA2645" t="str">
        <f>IF(Table1[[#This Row],[ResolutionHours]]="","Pending",IF(Table1[[#This Row],[ResolutionHours]]&lt;=4,"0-4 Hours",IF(Table1[[#This Row],[ResolutionHours]]&lt;=8,"5-8 Hours",IF(Table1[[#This Row],[ResolutionHours]]&lt;=24,"9-24 Hours",IF(Table1[[#This Row],[ResolutionHours]]&lt;=48,"25-48 Hours","48+ Hours")))))</f>
        <v>9-24 Hours</v>
      </c>
      <c r="AB2645">
        <f>IF(Table1[[#This Row],[ResolutionHours]]="","",Table1[[#This Row],[ResolutionHours]]-Table1[[#This Row],[SLATargetHours]])</f>
        <v>-8.27</v>
      </c>
    </row>
    <row r="2646" spans="1:28" x14ac:dyDescent="0.25">
      <c r="A2646" t="s">
        <v>1479</v>
      </c>
      <c r="B2646" t="s">
        <v>1116</v>
      </c>
      <c r="C2646" s="1">
        <v>45930.38890046296</v>
      </c>
      <c r="D2646" t="s">
        <v>87</v>
      </c>
      <c r="E2646" t="s">
        <v>1131</v>
      </c>
      <c r="F2646" t="s">
        <v>90</v>
      </c>
      <c r="G2646" t="s">
        <v>1118</v>
      </c>
      <c r="H2646" t="s">
        <v>40</v>
      </c>
      <c r="I2646" t="s">
        <v>82</v>
      </c>
      <c r="J2646" t="s">
        <v>113</v>
      </c>
      <c r="K2646">
        <v>72</v>
      </c>
      <c r="L2646">
        <v>6.2</v>
      </c>
      <c r="M2646">
        <v>27.42</v>
      </c>
      <c r="N2646" s="1">
        <v>45931.531469872687</v>
      </c>
      <c r="O2646" t="s">
        <v>43</v>
      </c>
      <c r="P2646">
        <v>27.42</v>
      </c>
      <c r="Q2646" t="s">
        <v>44</v>
      </c>
      <c r="R2646" t="s">
        <v>59</v>
      </c>
      <c r="S2646" t="s">
        <v>46</v>
      </c>
      <c r="T2646" t="s">
        <v>100</v>
      </c>
      <c r="U2646" t="s">
        <v>49</v>
      </c>
      <c r="V2646" t="s">
        <v>49</v>
      </c>
      <c r="W2646" t="s">
        <v>43</v>
      </c>
      <c r="X2646">
        <f>YEAR(Table1[[#This Row],[BookingDate]])</f>
        <v>2025</v>
      </c>
      <c r="Y2646" t="str">
        <f>TEXT(Table1[[#This Row],[BookingDate]],"mmm")</f>
        <v>Sep</v>
      </c>
      <c r="Z2646" t="str">
        <f>TEXT(Table1[[#This Row],[BookingDate]],"mmm-yyy")</f>
        <v>Sep-2025</v>
      </c>
      <c r="AA2646" t="str">
        <f>IF(Table1[[#This Row],[ResolutionHours]]="","Pending",IF(Table1[[#This Row],[ResolutionHours]]&lt;=4,"0-4 Hours",IF(Table1[[#This Row],[ResolutionHours]]&lt;=8,"5-8 Hours",IF(Table1[[#This Row],[ResolutionHours]]&lt;=24,"9-24 Hours",IF(Table1[[#This Row],[ResolutionHours]]&lt;=48,"25-48 Hours","48+ Hours")))))</f>
        <v>25-48 Hours</v>
      </c>
      <c r="AB2646">
        <f>IF(Table1[[#This Row],[ResolutionHours]]="","",Table1[[#This Row],[ResolutionHours]]-Table1[[#This Row],[SLATargetHours]])</f>
        <v>-44.58</v>
      </c>
    </row>
    <row r="2647" spans="1:28" x14ac:dyDescent="0.25">
      <c r="A2647" t="s">
        <v>1683</v>
      </c>
      <c r="B2647" t="s">
        <v>1116</v>
      </c>
      <c r="C2647" s="1">
        <v>45931.032511574071</v>
      </c>
      <c r="D2647" t="s">
        <v>36</v>
      </c>
      <c r="E2647" t="s">
        <v>1120</v>
      </c>
      <c r="F2647" t="s">
        <v>130</v>
      </c>
      <c r="G2647" t="s">
        <v>1118</v>
      </c>
      <c r="H2647" t="s">
        <v>40</v>
      </c>
      <c r="I2647" t="s">
        <v>41</v>
      </c>
      <c r="J2647" t="s">
        <v>113</v>
      </c>
      <c r="K2647">
        <v>48</v>
      </c>
      <c r="L2647">
        <v>3.16</v>
      </c>
      <c r="M2647">
        <v>59.72</v>
      </c>
      <c r="N2647" s="1">
        <v>45933.521021805558</v>
      </c>
      <c r="O2647" t="s">
        <v>128</v>
      </c>
      <c r="P2647">
        <v>59.72</v>
      </c>
      <c r="Q2647" t="s">
        <v>58</v>
      </c>
      <c r="R2647" t="s">
        <v>45</v>
      </c>
      <c r="S2647" t="s">
        <v>60</v>
      </c>
      <c r="T2647" t="s">
        <v>100</v>
      </c>
      <c r="U2647" t="s">
        <v>49</v>
      </c>
      <c r="V2647" t="s">
        <v>49</v>
      </c>
      <c r="W2647" t="s">
        <v>128</v>
      </c>
      <c r="X2647">
        <f>YEAR(Table1[[#This Row],[BookingDate]])</f>
        <v>2025</v>
      </c>
      <c r="Y2647" t="str">
        <f>TEXT(Table1[[#This Row],[BookingDate]],"mmm")</f>
        <v>Oct</v>
      </c>
      <c r="Z2647" t="str">
        <f>TEXT(Table1[[#This Row],[BookingDate]],"mmm-yyy")</f>
        <v>Oct-2025</v>
      </c>
      <c r="AA2647" t="str">
        <f>IF(Table1[[#This Row],[ResolutionHours]]="","Pending",IF(Table1[[#This Row],[ResolutionHours]]&lt;=4,"0-4 Hours",IF(Table1[[#This Row],[ResolutionHours]]&lt;=8,"5-8 Hours",IF(Table1[[#This Row],[ResolutionHours]]&lt;=24,"9-24 Hours",IF(Table1[[#This Row],[ResolutionHours]]&lt;=48,"25-48 Hours","48+ Hours")))))</f>
        <v>48+ Hours</v>
      </c>
      <c r="AB2647">
        <f>IF(Table1[[#This Row],[ResolutionHours]]="","",Table1[[#This Row],[ResolutionHours]]-Table1[[#This Row],[SLATargetHours]])</f>
        <v>11.719999999999999</v>
      </c>
    </row>
    <row r="2648" spans="1:28" x14ac:dyDescent="0.25">
      <c r="A2648" t="s">
        <v>1648</v>
      </c>
      <c r="B2648" t="s">
        <v>1116</v>
      </c>
      <c r="C2648" s="1">
        <v>45931.15824074074</v>
      </c>
      <c r="D2648" t="s">
        <v>87</v>
      </c>
      <c r="E2648" t="s">
        <v>1129</v>
      </c>
      <c r="F2648" t="s">
        <v>130</v>
      </c>
      <c r="G2648" t="s">
        <v>1118</v>
      </c>
      <c r="H2648" t="s">
        <v>40</v>
      </c>
      <c r="I2648" t="s">
        <v>55</v>
      </c>
      <c r="J2648" t="s">
        <v>160</v>
      </c>
      <c r="K2648">
        <v>72</v>
      </c>
      <c r="L2648">
        <v>2.31</v>
      </c>
      <c r="M2648">
        <v>21.15</v>
      </c>
      <c r="N2648" s="1">
        <v>45932.039401400463</v>
      </c>
      <c r="O2648" t="s">
        <v>43</v>
      </c>
      <c r="P2648">
        <v>21.15</v>
      </c>
      <c r="Q2648" t="s">
        <v>44</v>
      </c>
      <c r="R2648" t="s">
        <v>92</v>
      </c>
      <c r="S2648" t="s">
        <v>46</v>
      </c>
      <c r="T2648" t="s">
        <v>69</v>
      </c>
      <c r="U2648" t="s">
        <v>48</v>
      </c>
      <c r="V2648" t="s">
        <v>49</v>
      </c>
      <c r="W2648" t="s">
        <v>43</v>
      </c>
      <c r="X2648">
        <f>YEAR(Table1[[#This Row],[BookingDate]])</f>
        <v>2025</v>
      </c>
      <c r="Y2648" t="str">
        <f>TEXT(Table1[[#This Row],[BookingDate]],"mmm")</f>
        <v>Oct</v>
      </c>
      <c r="Z2648" t="str">
        <f>TEXT(Table1[[#This Row],[BookingDate]],"mmm-yyy")</f>
        <v>Oct-2025</v>
      </c>
      <c r="AA2648" t="str">
        <f>IF(Table1[[#This Row],[ResolutionHours]]="","Pending",IF(Table1[[#This Row],[ResolutionHours]]&lt;=4,"0-4 Hours",IF(Table1[[#This Row],[ResolutionHours]]&lt;=8,"5-8 Hours",IF(Table1[[#This Row],[ResolutionHours]]&lt;=24,"9-24 Hours",IF(Table1[[#This Row],[ResolutionHours]]&lt;=48,"25-48 Hours","48+ Hours")))))</f>
        <v>9-24 Hours</v>
      </c>
      <c r="AB2648">
        <f>IF(Table1[[#This Row],[ResolutionHours]]="","",Table1[[#This Row],[ResolutionHours]]-Table1[[#This Row],[SLATargetHours]])</f>
        <v>-50.85</v>
      </c>
    </row>
    <row r="2649" spans="1:28" x14ac:dyDescent="0.25">
      <c r="A2649" t="s">
        <v>510</v>
      </c>
      <c r="B2649" t="s">
        <v>35</v>
      </c>
      <c r="C2649" s="1">
        <v>45931.304837962962</v>
      </c>
      <c r="D2649" t="s">
        <v>36</v>
      </c>
      <c r="E2649" t="s">
        <v>105</v>
      </c>
      <c r="F2649" t="s">
        <v>72</v>
      </c>
      <c r="G2649" t="s">
        <v>39</v>
      </c>
      <c r="H2649" t="s">
        <v>40</v>
      </c>
      <c r="I2649" t="s">
        <v>46</v>
      </c>
      <c r="J2649" t="s">
        <v>78</v>
      </c>
      <c r="K2649">
        <v>48</v>
      </c>
      <c r="L2649">
        <v>1.55</v>
      </c>
      <c r="M2649">
        <v>76.73</v>
      </c>
      <c r="N2649" s="1">
        <v>45934.502128402783</v>
      </c>
      <c r="O2649" t="s">
        <v>128</v>
      </c>
      <c r="P2649">
        <v>76.73</v>
      </c>
      <c r="Q2649" t="s">
        <v>58</v>
      </c>
      <c r="R2649" t="s">
        <v>45</v>
      </c>
      <c r="S2649" t="s">
        <v>96</v>
      </c>
      <c r="T2649" t="s">
        <v>115</v>
      </c>
      <c r="U2649" t="s">
        <v>49</v>
      </c>
      <c r="V2649" t="s">
        <v>49</v>
      </c>
      <c r="W2649" t="s">
        <v>128</v>
      </c>
      <c r="X2649">
        <f>YEAR(Table1[[#This Row],[BookingDate]])</f>
        <v>2025</v>
      </c>
      <c r="Y2649" t="str">
        <f>TEXT(Table1[[#This Row],[BookingDate]],"mmm")</f>
        <v>Oct</v>
      </c>
      <c r="Z2649" t="str">
        <f>TEXT(Table1[[#This Row],[BookingDate]],"mmm-yyy")</f>
        <v>Oct-2025</v>
      </c>
      <c r="AA2649" t="str">
        <f>IF(Table1[[#This Row],[ResolutionHours]]="","Pending",IF(Table1[[#This Row],[ResolutionHours]]&lt;=4,"0-4 Hours",IF(Table1[[#This Row],[ResolutionHours]]&lt;=8,"5-8 Hours",IF(Table1[[#This Row],[ResolutionHours]]&lt;=24,"9-24 Hours",IF(Table1[[#This Row],[ResolutionHours]]&lt;=48,"25-48 Hours","48+ Hours")))))</f>
        <v>48+ Hours</v>
      </c>
      <c r="AB2649">
        <f>IF(Table1[[#This Row],[ResolutionHours]]="","",Table1[[#This Row],[ResolutionHours]]-Table1[[#This Row],[SLATargetHours]])</f>
        <v>28.730000000000004</v>
      </c>
    </row>
    <row r="2650" spans="1:28" x14ac:dyDescent="0.25">
      <c r="A2650" t="s">
        <v>2957</v>
      </c>
      <c r="B2650" t="s">
        <v>2126</v>
      </c>
      <c r="C2650" s="1">
        <v>45931.344780092593</v>
      </c>
      <c r="D2650" t="s">
        <v>87</v>
      </c>
      <c r="E2650" t="s">
        <v>2138</v>
      </c>
      <c r="F2650" t="s">
        <v>72</v>
      </c>
      <c r="G2650" t="s">
        <v>2128</v>
      </c>
      <c r="H2650" t="s">
        <v>40</v>
      </c>
      <c r="I2650" t="s">
        <v>41</v>
      </c>
      <c r="J2650" t="s">
        <v>157</v>
      </c>
      <c r="K2650">
        <v>72</v>
      </c>
      <c r="L2650">
        <v>1.84</v>
      </c>
      <c r="M2650">
        <v>63.18</v>
      </c>
      <c r="N2650" s="1">
        <v>45933.97708178241</v>
      </c>
      <c r="O2650" t="s">
        <v>43</v>
      </c>
      <c r="P2650">
        <v>63.18</v>
      </c>
      <c r="Q2650" t="s">
        <v>66</v>
      </c>
      <c r="R2650" t="s">
        <v>114</v>
      </c>
      <c r="S2650" t="s">
        <v>96</v>
      </c>
      <c r="T2650" t="s">
        <v>47</v>
      </c>
      <c r="U2650" t="s">
        <v>49</v>
      </c>
      <c r="V2650" t="s">
        <v>49</v>
      </c>
      <c r="W2650" t="s">
        <v>43</v>
      </c>
      <c r="X2650">
        <f>YEAR(Table1[[#This Row],[BookingDate]])</f>
        <v>2025</v>
      </c>
      <c r="Y2650" t="str">
        <f>TEXT(Table1[[#This Row],[BookingDate]],"mmm")</f>
        <v>Oct</v>
      </c>
      <c r="Z2650" t="str">
        <f>TEXT(Table1[[#This Row],[BookingDate]],"mmm-yyy")</f>
        <v>Oct-2025</v>
      </c>
      <c r="AA2650" t="str">
        <f>IF(Table1[[#This Row],[ResolutionHours]]="","Pending",IF(Table1[[#This Row],[ResolutionHours]]&lt;=4,"0-4 Hours",IF(Table1[[#This Row],[ResolutionHours]]&lt;=8,"5-8 Hours",IF(Table1[[#This Row],[ResolutionHours]]&lt;=24,"9-24 Hours",IF(Table1[[#This Row],[ResolutionHours]]&lt;=48,"25-48 Hours","48+ Hours")))))</f>
        <v>48+ Hours</v>
      </c>
      <c r="AB2650">
        <f>IF(Table1[[#This Row],[ResolutionHours]]="","",Table1[[#This Row],[ResolutionHours]]-Table1[[#This Row],[SLATargetHours]])</f>
        <v>-8.82</v>
      </c>
    </row>
    <row r="2651" spans="1:28" x14ac:dyDescent="0.25">
      <c r="A2651" t="s">
        <v>672</v>
      </c>
      <c r="B2651" t="s">
        <v>35</v>
      </c>
      <c r="C2651" s="1">
        <v>45931.628599537027</v>
      </c>
      <c r="D2651" t="s">
        <v>108</v>
      </c>
      <c r="E2651" t="s">
        <v>123</v>
      </c>
      <c r="F2651" t="s">
        <v>38</v>
      </c>
      <c r="G2651" t="s">
        <v>39</v>
      </c>
      <c r="H2651" t="s">
        <v>54</v>
      </c>
      <c r="I2651" t="s">
        <v>46</v>
      </c>
      <c r="J2651" t="s">
        <v>132</v>
      </c>
      <c r="K2651">
        <v>4</v>
      </c>
      <c r="L2651">
        <v>0.64</v>
      </c>
      <c r="N2651" s="1"/>
      <c r="O2651" t="s">
        <v>57</v>
      </c>
      <c r="P2651">
        <v>2168.91</v>
      </c>
      <c r="Q2651" t="s">
        <v>111</v>
      </c>
      <c r="R2651" t="s">
        <v>114</v>
      </c>
      <c r="S2651" t="s">
        <v>96</v>
      </c>
      <c r="T2651" t="s">
        <v>69</v>
      </c>
      <c r="U2651" t="s">
        <v>49</v>
      </c>
      <c r="V2651" t="s">
        <v>49</v>
      </c>
      <c r="W2651" t="s">
        <v>57</v>
      </c>
      <c r="X2651">
        <f>YEAR(Table1[[#This Row],[BookingDate]])</f>
        <v>2025</v>
      </c>
      <c r="Y2651" t="str">
        <f>TEXT(Table1[[#This Row],[BookingDate]],"mmm")</f>
        <v>Oct</v>
      </c>
      <c r="Z2651" t="str">
        <f>TEXT(Table1[[#This Row],[BookingDate]],"mmm-yyy")</f>
        <v>Oct-2025</v>
      </c>
      <c r="AA2651" t="str">
        <f>IF(Table1[[#This Row],[ResolutionHours]]="","Pending",IF(Table1[[#This Row],[ResolutionHours]]&lt;=4,"0-4 Hours",IF(Table1[[#This Row],[ResolutionHours]]&lt;=8,"5-8 Hours",IF(Table1[[#This Row],[ResolutionHours]]&lt;=24,"9-24 Hours",IF(Table1[[#This Row],[ResolutionHours]]&lt;=48,"25-48 Hours","48+ Hours")))))</f>
        <v>Pending</v>
      </c>
      <c r="AB2651" t="str">
        <f>IF(Table1[[#This Row],[ResolutionHours]]="","",Table1[[#This Row],[ResolutionHours]]-Table1[[#This Row],[SLATargetHours]])</f>
        <v/>
      </c>
    </row>
    <row r="2652" spans="1:28" x14ac:dyDescent="0.25">
      <c r="A2652" t="s">
        <v>2603</v>
      </c>
      <c r="B2652" t="s">
        <v>2126</v>
      </c>
      <c r="C2652" s="1">
        <v>45931.74459490741</v>
      </c>
      <c r="D2652" t="s">
        <v>51</v>
      </c>
      <c r="E2652" t="s">
        <v>2163</v>
      </c>
      <c r="F2652" t="s">
        <v>53</v>
      </c>
      <c r="G2652" t="s">
        <v>2128</v>
      </c>
      <c r="H2652" t="s">
        <v>63</v>
      </c>
      <c r="I2652" t="s">
        <v>64</v>
      </c>
      <c r="J2652" t="s">
        <v>42</v>
      </c>
      <c r="K2652">
        <v>24</v>
      </c>
      <c r="L2652">
        <v>1.81</v>
      </c>
      <c r="N2652" s="1"/>
      <c r="O2652" t="s">
        <v>57</v>
      </c>
      <c r="P2652">
        <v>2166.13</v>
      </c>
      <c r="Q2652" t="s">
        <v>58</v>
      </c>
      <c r="R2652" t="s">
        <v>59</v>
      </c>
      <c r="S2652" t="s">
        <v>60</v>
      </c>
      <c r="T2652" t="s">
        <v>47</v>
      </c>
      <c r="U2652" t="s">
        <v>49</v>
      </c>
      <c r="V2652" t="s">
        <v>49</v>
      </c>
      <c r="W2652" t="s">
        <v>57</v>
      </c>
      <c r="X2652">
        <f>YEAR(Table1[[#This Row],[BookingDate]])</f>
        <v>2025</v>
      </c>
      <c r="Y2652" t="str">
        <f>TEXT(Table1[[#This Row],[BookingDate]],"mmm")</f>
        <v>Oct</v>
      </c>
      <c r="Z2652" t="str">
        <f>TEXT(Table1[[#This Row],[BookingDate]],"mmm-yyy")</f>
        <v>Oct-2025</v>
      </c>
      <c r="AA2652" t="str">
        <f>IF(Table1[[#This Row],[ResolutionHours]]="","Pending",IF(Table1[[#This Row],[ResolutionHours]]&lt;=4,"0-4 Hours",IF(Table1[[#This Row],[ResolutionHours]]&lt;=8,"5-8 Hours",IF(Table1[[#This Row],[ResolutionHours]]&lt;=24,"9-24 Hours",IF(Table1[[#This Row],[ResolutionHours]]&lt;=48,"25-48 Hours","48+ Hours")))))</f>
        <v>Pending</v>
      </c>
      <c r="AB2652" t="str">
        <f>IF(Table1[[#This Row],[ResolutionHours]]="","",Table1[[#This Row],[ResolutionHours]]-Table1[[#This Row],[SLATargetHours]])</f>
        <v/>
      </c>
    </row>
    <row r="2653" spans="1:28" x14ac:dyDescent="0.25">
      <c r="A2653" t="s">
        <v>2577</v>
      </c>
      <c r="B2653" t="s">
        <v>2126</v>
      </c>
      <c r="C2653" s="1">
        <v>45932.269317129627</v>
      </c>
      <c r="D2653" t="s">
        <v>36</v>
      </c>
      <c r="E2653" t="s">
        <v>2136</v>
      </c>
      <c r="F2653" t="s">
        <v>95</v>
      </c>
      <c r="G2653" t="s">
        <v>2128</v>
      </c>
      <c r="H2653" t="s">
        <v>40</v>
      </c>
      <c r="I2653" t="s">
        <v>73</v>
      </c>
      <c r="J2653" t="s">
        <v>74</v>
      </c>
      <c r="K2653">
        <v>48</v>
      </c>
      <c r="L2653">
        <v>9.27</v>
      </c>
      <c r="M2653">
        <v>16.190000000000001</v>
      </c>
      <c r="N2653" s="1">
        <v>45932.94387318287</v>
      </c>
      <c r="O2653" t="s">
        <v>43</v>
      </c>
      <c r="P2653">
        <v>16.190000000000001</v>
      </c>
      <c r="Q2653" t="s">
        <v>58</v>
      </c>
      <c r="R2653" t="s">
        <v>67</v>
      </c>
      <c r="S2653" t="s">
        <v>60</v>
      </c>
      <c r="T2653" t="s">
        <v>61</v>
      </c>
      <c r="U2653" t="s">
        <v>49</v>
      </c>
      <c r="V2653" t="s">
        <v>49</v>
      </c>
      <c r="W2653" t="s">
        <v>43</v>
      </c>
      <c r="X2653">
        <f>YEAR(Table1[[#This Row],[BookingDate]])</f>
        <v>2025</v>
      </c>
      <c r="Y2653" t="str">
        <f>TEXT(Table1[[#This Row],[BookingDate]],"mmm")</f>
        <v>Oct</v>
      </c>
      <c r="Z2653" t="str">
        <f>TEXT(Table1[[#This Row],[BookingDate]],"mmm-yyy")</f>
        <v>Oct-2025</v>
      </c>
      <c r="AA2653" t="str">
        <f>IF(Table1[[#This Row],[ResolutionHours]]="","Pending",IF(Table1[[#This Row],[ResolutionHours]]&lt;=4,"0-4 Hours",IF(Table1[[#This Row],[ResolutionHours]]&lt;=8,"5-8 Hours",IF(Table1[[#This Row],[ResolutionHours]]&lt;=24,"9-24 Hours",IF(Table1[[#This Row],[ResolutionHours]]&lt;=48,"25-48 Hours","48+ Hours")))))</f>
        <v>9-24 Hours</v>
      </c>
      <c r="AB2653">
        <f>IF(Table1[[#This Row],[ResolutionHours]]="","",Table1[[#This Row],[ResolutionHours]]-Table1[[#This Row],[SLATargetHours]])</f>
        <v>-31.81</v>
      </c>
    </row>
    <row r="2654" spans="1:28" x14ac:dyDescent="0.25">
      <c r="A2654" t="s">
        <v>2745</v>
      </c>
      <c r="B2654" t="s">
        <v>2126</v>
      </c>
      <c r="C2654" s="1">
        <v>45932.366805555554</v>
      </c>
      <c r="D2654" t="s">
        <v>87</v>
      </c>
      <c r="E2654" t="s">
        <v>2130</v>
      </c>
      <c r="F2654" t="s">
        <v>130</v>
      </c>
      <c r="G2654" t="s">
        <v>2128</v>
      </c>
      <c r="H2654" t="s">
        <v>54</v>
      </c>
      <c r="I2654" t="s">
        <v>55</v>
      </c>
      <c r="J2654" t="s">
        <v>42</v>
      </c>
      <c r="K2654">
        <v>72</v>
      </c>
      <c r="L2654">
        <v>3.18</v>
      </c>
      <c r="N2654" s="1"/>
      <c r="O2654" t="s">
        <v>57</v>
      </c>
      <c r="P2654">
        <v>2151.1999999999998</v>
      </c>
      <c r="Q2654" t="s">
        <v>58</v>
      </c>
      <c r="R2654" t="s">
        <v>114</v>
      </c>
      <c r="S2654" t="s">
        <v>60</v>
      </c>
      <c r="T2654" t="s">
        <v>121</v>
      </c>
      <c r="U2654" t="s">
        <v>49</v>
      </c>
      <c r="V2654" t="s">
        <v>49</v>
      </c>
      <c r="W2654" t="s">
        <v>57</v>
      </c>
      <c r="X2654">
        <f>YEAR(Table1[[#This Row],[BookingDate]])</f>
        <v>2025</v>
      </c>
      <c r="Y2654" t="str">
        <f>TEXT(Table1[[#This Row],[BookingDate]],"mmm")</f>
        <v>Oct</v>
      </c>
      <c r="Z2654" t="str">
        <f>TEXT(Table1[[#This Row],[BookingDate]],"mmm-yyy")</f>
        <v>Oct-2025</v>
      </c>
      <c r="AA2654" t="str">
        <f>IF(Table1[[#This Row],[ResolutionHours]]="","Pending",IF(Table1[[#This Row],[ResolutionHours]]&lt;=4,"0-4 Hours",IF(Table1[[#This Row],[ResolutionHours]]&lt;=8,"5-8 Hours",IF(Table1[[#This Row],[ResolutionHours]]&lt;=24,"9-24 Hours",IF(Table1[[#This Row],[ResolutionHours]]&lt;=48,"25-48 Hours","48+ Hours")))))</f>
        <v>Pending</v>
      </c>
      <c r="AB2654" t="str">
        <f>IF(Table1[[#This Row],[ResolutionHours]]="","",Table1[[#This Row],[ResolutionHours]]-Table1[[#This Row],[SLATargetHours]])</f>
        <v/>
      </c>
    </row>
    <row r="2655" spans="1:28" x14ac:dyDescent="0.25">
      <c r="A2655" t="s">
        <v>2395</v>
      </c>
      <c r="B2655" t="s">
        <v>2126</v>
      </c>
      <c r="C2655" s="1">
        <v>45932.51898148148</v>
      </c>
      <c r="D2655" t="s">
        <v>104</v>
      </c>
      <c r="E2655" t="s">
        <v>2130</v>
      </c>
      <c r="F2655" t="s">
        <v>95</v>
      </c>
      <c r="G2655" t="s">
        <v>2128</v>
      </c>
      <c r="H2655" t="s">
        <v>136</v>
      </c>
      <c r="I2655" t="s">
        <v>82</v>
      </c>
      <c r="J2655" t="s">
        <v>91</v>
      </c>
      <c r="K2655">
        <v>8</v>
      </c>
      <c r="L2655">
        <v>0.68</v>
      </c>
      <c r="N2655" s="1"/>
      <c r="O2655" t="s">
        <v>57</v>
      </c>
      <c r="P2655">
        <v>2147.54</v>
      </c>
      <c r="Q2655" t="s">
        <v>58</v>
      </c>
      <c r="R2655" t="s">
        <v>45</v>
      </c>
      <c r="S2655" t="s">
        <v>60</v>
      </c>
      <c r="T2655" t="s">
        <v>97</v>
      </c>
      <c r="U2655" t="s">
        <v>49</v>
      </c>
      <c r="V2655" t="s">
        <v>49</v>
      </c>
      <c r="W2655" t="s">
        <v>57</v>
      </c>
      <c r="X2655">
        <f>YEAR(Table1[[#This Row],[BookingDate]])</f>
        <v>2025</v>
      </c>
      <c r="Y2655" t="str">
        <f>TEXT(Table1[[#This Row],[BookingDate]],"mmm")</f>
        <v>Oct</v>
      </c>
      <c r="Z2655" t="str">
        <f>TEXT(Table1[[#This Row],[BookingDate]],"mmm-yyy")</f>
        <v>Oct-2025</v>
      </c>
      <c r="AA2655" t="str">
        <f>IF(Table1[[#This Row],[ResolutionHours]]="","Pending",IF(Table1[[#This Row],[ResolutionHours]]&lt;=4,"0-4 Hours",IF(Table1[[#This Row],[ResolutionHours]]&lt;=8,"5-8 Hours",IF(Table1[[#This Row],[ResolutionHours]]&lt;=24,"9-24 Hours",IF(Table1[[#This Row],[ResolutionHours]]&lt;=48,"25-48 Hours","48+ Hours")))))</f>
        <v>Pending</v>
      </c>
      <c r="AB2655" t="str">
        <f>IF(Table1[[#This Row],[ResolutionHours]]="","",Table1[[#This Row],[ResolutionHours]]-Table1[[#This Row],[SLATargetHours]])</f>
        <v/>
      </c>
    </row>
    <row r="2656" spans="1:28" x14ac:dyDescent="0.25">
      <c r="A2656" t="s">
        <v>1723</v>
      </c>
      <c r="B2656" t="s">
        <v>1116</v>
      </c>
      <c r="C2656" s="1">
        <v>45932.560578703713</v>
      </c>
      <c r="D2656" t="s">
        <v>36</v>
      </c>
      <c r="E2656" t="s">
        <v>1120</v>
      </c>
      <c r="F2656" t="s">
        <v>38</v>
      </c>
      <c r="G2656" t="s">
        <v>1118</v>
      </c>
      <c r="H2656" t="s">
        <v>40</v>
      </c>
      <c r="I2656" t="s">
        <v>82</v>
      </c>
      <c r="J2656" t="s">
        <v>56</v>
      </c>
      <c r="K2656">
        <v>48</v>
      </c>
      <c r="L2656">
        <v>3.65</v>
      </c>
      <c r="M2656">
        <v>36.47</v>
      </c>
      <c r="N2656" s="1">
        <v>45934.080124039348</v>
      </c>
      <c r="O2656" t="s">
        <v>43</v>
      </c>
      <c r="P2656">
        <v>36.47</v>
      </c>
      <c r="Q2656" t="s">
        <v>44</v>
      </c>
      <c r="R2656" t="s">
        <v>59</v>
      </c>
      <c r="S2656" t="s">
        <v>79</v>
      </c>
      <c r="T2656" t="s">
        <v>121</v>
      </c>
      <c r="U2656" t="s">
        <v>49</v>
      </c>
      <c r="V2656" t="s">
        <v>49</v>
      </c>
      <c r="W2656" t="s">
        <v>43</v>
      </c>
      <c r="X2656">
        <f>YEAR(Table1[[#This Row],[BookingDate]])</f>
        <v>2025</v>
      </c>
      <c r="Y2656" t="str">
        <f>TEXT(Table1[[#This Row],[BookingDate]],"mmm")</f>
        <v>Oct</v>
      </c>
      <c r="Z2656" t="str">
        <f>TEXT(Table1[[#This Row],[BookingDate]],"mmm-yyy")</f>
        <v>Oct-2025</v>
      </c>
      <c r="AA2656" t="str">
        <f>IF(Table1[[#This Row],[ResolutionHours]]="","Pending",IF(Table1[[#This Row],[ResolutionHours]]&lt;=4,"0-4 Hours",IF(Table1[[#This Row],[ResolutionHours]]&lt;=8,"5-8 Hours",IF(Table1[[#This Row],[ResolutionHours]]&lt;=24,"9-24 Hours",IF(Table1[[#This Row],[ResolutionHours]]&lt;=48,"25-48 Hours","48+ Hours")))))</f>
        <v>25-48 Hours</v>
      </c>
      <c r="AB2656">
        <f>IF(Table1[[#This Row],[ResolutionHours]]="","",Table1[[#This Row],[ResolutionHours]]-Table1[[#This Row],[SLATargetHours]])</f>
        <v>-11.530000000000001</v>
      </c>
    </row>
    <row r="2657" spans="1:28" x14ac:dyDescent="0.25">
      <c r="A2657" t="s">
        <v>1489</v>
      </c>
      <c r="B2657" t="s">
        <v>1116</v>
      </c>
      <c r="C2657" s="1">
        <v>45932.666122685187</v>
      </c>
      <c r="D2657" t="s">
        <v>51</v>
      </c>
      <c r="E2657" t="s">
        <v>1140</v>
      </c>
      <c r="F2657" t="s">
        <v>72</v>
      </c>
      <c r="G2657" t="s">
        <v>1118</v>
      </c>
      <c r="H2657" t="s">
        <v>109</v>
      </c>
      <c r="I2657" t="s">
        <v>82</v>
      </c>
      <c r="J2657" t="s">
        <v>160</v>
      </c>
      <c r="K2657">
        <v>24</v>
      </c>
      <c r="L2657">
        <v>1.73</v>
      </c>
      <c r="M2657">
        <v>21.45</v>
      </c>
      <c r="N2657" s="1">
        <v>45933.559692060182</v>
      </c>
      <c r="O2657" t="s">
        <v>43</v>
      </c>
      <c r="P2657">
        <v>21.45</v>
      </c>
      <c r="Q2657" t="s">
        <v>44</v>
      </c>
      <c r="R2657" t="s">
        <v>67</v>
      </c>
      <c r="S2657" t="s">
        <v>68</v>
      </c>
      <c r="T2657" t="s">
        <v>115</v>
      </c>
      <c r="U2657" t="s">
        <v>49</v>
      </c>
      <c r="V2657" t="s">
        <v>49</v>
      </c>
      <c r="W2657" t="s">
        <v>43</v>
      </c>
      <c r="X2657">
        <f>YEAR(Table1[[#This Row],[BookingDate]])</f>
        <v>2025</v>
      </c>
      <c r="Y2657" t="str">
        <f>TEXT(Table1[[#This Row],[BookingDate]],"mmm")</f>
        <v>Oct</v>
      </c>
      <c r="Z2657" t="str">
        <f>TEXT(Table1[[#This Row],[BookingDate]],"mmm-yyy")</f>
        <v>Oct-2025</v>
      </c>
      <c r="AA2657" t="str">
        <f>IF(Table1[[#This Row],[ResolutionHours]]="","Pending",IF(Table1[[#This Row],[ResolutionHours]]&lt;=4,"0-4 Hours",IF(Table1[[#This Row],[ResolutionHours]]&lt;=8,"5-8 Hours",IF(Table1[[#This Row],[ResolutionHours]]&lt;=24,"9-24 Hours",IF(Table1[[#This Row],[ResolutionHours]]&lt;=48,"25-48 Hours","48+ Hours")))))</f>
        <v>9-24 Hours</v>
      </c>
      <c r="AB2657">
        <f>IF(Table1[[#This Row],[ResolutionHours]]="","",Table1[[#This Row],[ResolutionHours]]-Table1[[#This Row],[SLATargetHours]])</f>
        <v>-2.5500000000000007</v>
      </c>
    </row>
    <row r="2658" spans="1:28" x14ac:dyDescent="0.25">
      <c r="A2658" t="s">
        <v>2706</v>
      </c>
      <c r="B2658" t="s">
        <v>2126</v>
      </c>
      <c r="C2658" s="1">
        <v>45932.996493055558</v>
      </c>
      <c r="D2658" t="s">
        <v>87</v>
      </c>
      <c r="E2658" t="s">
        <v>2163</v>
      </c>
      <c r="F2658" t="s">
        <v>38</v>
      </c>
      <c r="G2658" t="s">
        <v>2128</v>
      </c>
      <c r="H2658" t="s">
        <v>40</v>
      </c>
      <c r="I2658" t="s">
        <v>64</v>
      </c>
      <c r="J2658" t="s">
        <v>42</v>
      </c>
      <c r="K2658">
        <v>72</v>
      </c>
      <c r="L2658">
        <v>3.64</v>
      </c>
      <c r="M2658">
        <v>18.61</v>
      </c>
      <c r="N2658" s="1">
        <v>45933.771925000001</v>
      </c>
      <c r="O2658" t="s">
        <v>43</v>
      </c>
      <c r="P2658">
        <v>18.61</v>
      </c>
      <c r="Q2658" t="s">
        <v>44</v>
      </c>
      <c r="R2658" t="s">
        <v>67</v>
      </c>
      <c r="S2658" t="s">
        <v>96</v>
      </c>
      <c r="T2658" t="s">
        <v>97</v>
      </c>
      <c r="U2658" t="s">
        <v>49</v>
      </c>
      <c r="V2658" t="s">
        <v>49</v>
      </c>
      <c r="W2658" t="s">
        <v>43</v>
      </c>
      <c r="X2658">
        <f>YEAR(Table1[[#This Row],[BookingDate]])</f>
        <v>2025</v>
      </c>
      <c r="Y2658" t="str">
        <f>TEXT(Table1[[#This Row],[BookingDate]],"mmm")</f>
        <v>Oct</v>
      </c>
      <c r="Z2658" t="str">
        <f>TEXT(Table1[[#This Row],[BookingDate]],"mmm-yyy")</f>
        <v>Oct-2025</v>
      </c>
      <c r="AA2658" t="str">
        <f>IF(Table1[[#This Row],[ResolutionHours]]="","Pending",IF(Table1[[#This Row],[ResolutionHours]]&lt;=4,"0-4 Hours",IF(Table1[[#This Row],[ResolutionHours]]&lt;=8,"5-8 Hours",IF(Table1[[#This Row],[ResolutionHours]]&lt;=24,"9-24 Hours",IF(Table1[[#This Row],[ResolutionHours]]&lt;=48,"25-48 Hours","48+ Hours")))))</f>
        <v>9-24 Hours</v>
      </c>
      <c r="AB2658">
        <f>IF(Table1[[#This Row],[ResolutionHours]]="","",Table1[[#This Row],[ResolutionHours]]-Table1[[#This Row],[SLATargetHours]])</f>
        <v>-53.39</v>
      </c>
    </row>
    <row r="2659" spans="1:28" x14ac:dyDescent="0.25">
      <c r="A2659" t="s">
        <v>1537</v>
      </c>
      <c r="B2659" t="s">
        <v>1116</v>
      </c>
      <c r="C2659" s="1">
        <v>45933.102048611108</v>
      </c>
      <c r="D2659" t="s">
        <v>36</v>
      </c>
      <c r="E2659" t="s">
        <v>1126</v>
      </c>
      <c r="F2659" t="s">
        <v>38</v>
      </c>
      <c r="G2659" t="s">
        <v>1118</v>
      </c>
      <c r="H2659" t="s">
        <v>40</v>
      </c>
      <c r="I2659" t="s">
        <v>73</v>
      </c>
      <c r="J2659" t="s">
        <v>74</v>
      </c>
      <c r="K2659">
        <v>48</v>
      </c>
      <c r="L2659">
        <v>5.86</v>
      </c>
      <c r="M2659">
        <v>21.94</v>
      </c>
      <c r="N2659" s="1">
        <v>45934.016067430559</v>
      </c>
      <c r="O2659" t="s">
        <v>43</v>
      </c>
      <c r="P2659">
        <v>21.94</v>
      </c>
      <c r="Q2659" t="s">
        <v>58</v>
      </c>
      <c r="R2659" t="s">
        <v>59</v>
      </c>
      <c r="S2659" t="s">
        <v>68</v>
      </c>
      <c r="T2659" t="s">
        <v>100</v>
      </c>
      <c r="U2659" t="s">
        <v>49</v>
      </c>
      <c r="V2659" t="s">
        <v>49</v>
      </c>
      <c r="W2659" t="s">
        <v>43</v>
      </c>
      <c r="X2659">
        <f>YEAR(Table1[[#This Row],[BookingDate]])</f>
        <v>2025</v>
      </c>
      <c r="Y2659" t="str">
        <f>TEXT(Table1[[#This Row],[BookingDate]],"mmm")</f>
        <v>Oct</v>
      </c>
      <c r="Z2659" t="str">
        <f>TEXT(Table1[[#This Row],[BookingDate]],"mmm-yyy")</f>
        <v>Oct-2025</v>
      </c>
      <c r="AA2659" t="str">
        <f>IF(Table1[[#This Row],[ResolutionHours]]="","Pending",IF(Table1[[#This Row],[ResolutionHours]]&lt;=4,"0-4 Hours",IF(Table1[[#This Row],[ResolutionHours]]&lt;=8,"5-8 Hours",IF(Table1[[#This Row],[ResolutionHours]]&lt;=24,"9-24 Hours",IF(Table1[[#This Row],[ResolutionHours]]&lt;=48,"25-48 Hours","48+ Hours")))))</f>
        <v>9-24 Hours</v>
      </c>
      <c r="AB2659">
        <f>IF(Table1[[#This Row],[ResolutionHours]]="","",Table1[[#This Row],[ResolutionHours]]-Table1[[#This Row],[SLATargetHours]])</f>
        <v>-26.06</v>
      </c>
    </row>
    <row r="2660" spans="1:28" x14ac:dyDescent="0.25">
      <c r="A2660" t="s">
        <v>2729</v>
      </c>
      <c r="B2660" t="s">
        <v>2126</v>
      </c>
      <c r="C2660" s="1">
        <v>45933.668553240743</v>
      </c>
      <c r="D2660" t="s">
        <v>51</v>
      </c>
      <c r="E2660" t="s">
        <v>2127</v>
      </c>
      <c r="F2660" t="s">
        <v>130</v>
      </c>
      <c r="G2660" t="s">
        <v>2128</v>
      </c>
      <c r="H2660" t="s">
        <v>109</v>
      </c>
      <c r="I2660" t="s">
        <v>41</v>
      </c>
      <c r="J2660" t="s">
        <v>120</v>
      </c>
      <c r="K2660">
        <v>24</v>
      </c>
      <c r="L2660">
        <v>1.19</v>
      </c>
      <c r="M2660">
        <v>8.41</v>
      </c>
      <c r="N2660" s="1">
        <v>45934.019088391207</v>
      </c>
      <c r="O2660" t="s">
        <v>43</v>
      </c>
      <c r="P2660">
        <v>8.41</v>
      </c>
      <c r="Q2660" t="s">
        <v>58</v>
      </c>
      <c r="R2660" t="s">
        <v>67</v>
      </c>
      <c r="S2660" t="s">
        <v>68</v>
      </c>
      <c r="T2660" t="s">
        <v>121</v>
      </c>
      <c r="U2660" t="s">
        <v>49</v>
      </c>
      <c r="V2660" t="s">
        <v>49</v>
      </c>
      <c r="W2660" t="s">
        <v>43</v>
      </c>
      <c r="X2660">
        <f>YEAR(Table1[[#This Row],[BookingDate]])</f>
        <v>2025</v>
      </c>
      <c r="Y2660" t="str">
        <f>TEXT(Table1[[#This Row],[BookingDate]],"mmm")</f>
        <v>Oct</v>
      </c>
      <c r="Z2660" t="str">
        <f>TEXT(Table1[[#This Row],[BookingDate]],"mmm-yyy")</f>
        <v>Oct-2025</v>
      </c>
      <c r="AA2660" t="str">
        <f>IF(Table1[[#This Row],[ResolutionHours]]="","Pending",IF(Table1[[#This Row],[ResolutionHours]]&lt;=4,"0-4 Hours",IF(Table1[[#This Row],[ResolutionHours]]&lt;=8,"5-8 Hours",IF(Table1[[#This Row],[ResolutionHours]]&lt;=24,"9-24 Hours",IF(Table1[[#This Row],[ResolutionHours]]&lt;=48,"25-48 Hours","48+ Hours")))))</f>
        <v>9-24 Hours</v>
      </c>
      <c r="AB2660">
        <f>IF(Table1[[#This Row],[ResolutionHours]]="","",Table1[[#This Row],[ResolutionHours]]-Table1[[#This Row],[SLATargetHours]])</f>
        <v>-15.59</v>
      </c>
    </row>
    <row r="2661" spans="1:28" x14ac:dyDescent="0.25">
      <c r="A2661" t="s">
        <v>2841</v>
      </c>
      <c r="B2661" t="s">
        <v>2126</v>
      </c>
      <c r="C2661" s="1">
        <v>45933.697465277779</v>
      </c>
      <c r="D2661" t="s">
        <v>51</v>
      </c>
      <c r="E2661" t="s">
        <v>2134</v>
      </c>
      <c r="F2661" t="s">
        <v>130</v>
      </c>
      <c r="G2661" t="s">
        <v>2128</v>
      </c>
      <c r="H2661" t="s">
        <v>54</v>
      </c>
      <c r="I2661" t="s">
        <v>82</v>
      </c>
      <c r="J2661" t="s">
        <v>78</v>
      </c>
      <c r="K2661">
        <v>24</v>
      </c>
      <c r="L2661">
        <v>1.51</v>
      </c>
      <c r="N2661" s="1"/>
      <c r="O2661" t="s">
        <v>57</v>
      </c>
      <c r="P2661">
        <v>2119.2600000000002</v>
      </c>
      <c r="Q2661" t="s">
        <v>44</v>
      </c>
      <c r="R2661" t="s">
        <v>59</v>
      </c>
      <c r="S2661" t="s">
        <v>79</v>
      </c>
      <c r="T2661" t="s">
        <v>97</v>
      </c>
      <c r="U2661" t="s">
        <v>49</v>
      </c>
      <c r="V2661" t="s">
        <v>49</v>
      </c>
      <c r="W2661" t="s">
        <v>57</v>
      </c>
      <c r="X2661">
        <f>YEAR(Table1[[#This Row],[BookingDate]])</f>
        <v>2025</v>
      </c>
      <c r="Y2661" t="str">
        <f>TEXT(Table1[[#This Row],[BookingDate]],"mmm")</f>
        <v>Oct</v>
      </c>
      <c r="Z2661" t="str">
        <f>TEXT(Table1[[#This Row],[BookingDate]],"mmm-yyy")</f>
        <v>Oct-2025</v>
      </c>
      <c r="AA2661" t="str">
        <f>IF(Table1[[#This Row],[ResolutionHours]]="","Pending",IF(Table1[[#This Row],[ResolutionHours]]&lt;=4,"0-4 Hours",IF(Table1[[#This Row],[ResolutionHours]]&lt;=8,"5-8 Hours",IF(Table1[[#This Row],[ResolutionHours]]&lt;=24,"9-24 Hours",IF(Table1[[#This Row],[ResolutionHours]]&lt;=48,"25-48 Hours","48+ Hours")))))</f>
        <v>Pending</v>
      </c>
      <c r="AB2661" t="str">
        <f>IF(Table1[[#This Row],[ResolutionHours]]="","",Table1[[#This Row],[ResolutionHours]]-Table1[[#This Row],[SLATargetHours]])</f>
        <v/>
      </c>
    </row>
    <row r="2662" spans="1:28" x14ac:dyDescent="0.25">
      <c r="A2662" t="s">
        <v>895</v>
      </c>
      <c r="B2662" t="s">
        <v>35</v>
      </c>
      <c r="C2662" s="1">
        <v>45933.770405092589</v>
      </c>
      <c r="D2662" t="s">
        <v>108</v>
      </c>
      <c r="E2662" t="s">
        <v>71</v>
      </c>
      <c r="F2662" t="s">
        <v>126</v>
      </c>
      <c r="G2662" t="s">
        <v>39</v>
      </c>
      <c r="H2662" t="s">
        <v>40</v>
      </c>
      <c r="I2662" t="s">
        <v>64</v>
      </c>
      <c r="J2662" t="s">
        <v>91</v>
      </c>
      <c r="K2662">
        <v>4</v>
      </c>
      <c r="L2662">
        <v>0.13</v>
      </c>
      <c r="M2662">
        <v>1.81</v>
      </c>
      <c r="N2662" s="1">
        <v>45933.845844166673</v>
      </c>
      <c r="O2662" t="s">
        <v>43</v>
      </c>
      <c r="P2662">
        <v>1.81</v>
      </c>
      <c r="Q2662" t="s">
        <v>111</v>
      </c>
      <c r="R2662" t="s">
        <v>67</v>
      </c>
      <c r="S2662" t="s">
        <v>60</v>
      </c>
      <c r="T2662" t="s">
        <v>115</v>
      </c>
      <c r="U2662" t="s">
        <v>49</v>
      </c>
      <c r="V2662" t="s">
        <v>49</v>
      </c>
      <c r="W2662" t="s">
        <v>43</v>
      </c>
      <c r="X2662">
        <f>YEAR(Table1[[#This Row],[BookingDate]])</f>
        <v>2025</v>
      </c>
      <c r="Y2662" t="str">
        <f>TEXT(Table1[[#This Row],[BookingDate]],"mmm")</f>
        <v>Oct</v>
      </c>
      <c r="Z2662" t="str">
        <f>TEXT(Table1[[#This Row],[BookingDate]],"mmm-yyy")</f>
        <v>Oct-2025</v>
      </c>
      <c r="AA2662" t="str">
        <f>IF(Table1[[#This Row],[ResolutionHours]]="","Pending",IF(Table1[[#This Row],[ResolutionHours]]&lt;=4,"0-4 Hours",IF(Table1[[#This Row],[ResolutionHours]]&lt;=8,"5-8 Hours",IF(Table1[[#This Row],[ResolutionHours]]&lt;=24,"9-24 Hours",IF(Table1[[#This Row],[ResolutionHours]]&lt;=48,"25-48 Hours","48+ Hours")))))</f>
        <v>0-4 Hours</v>
      </c>
      <c r="AB2662">
        <f>IF(Table1[[#This Row],[ResolutionHours]]="","",Table1[[#This Row],[ResolutionHours]]-Table1[[#This Row],[SLATargetHours]])</f>
        <v>-2.19</v>
      </c>
    </row>
    <row r="2663" spans="1:28" x14ac:dyDescent="0.25">
      <c r="A2663" t="s">
        <v>926</v>
      </c>
      <c r="B2663" t="s">
        <v>35</v>
      </c>
      <c r="C2663" s="1">
        <v>45934.695196759261</v>
      </c>
      <c r="D2663" t="s">
        <v>36</v>
      </c>
      <c r="E2663" t="s">
        <v>81</v>
      </c>
      <c r="F2663" t="s">
        <v>38</v>
      </c>
      <c r="G2663" t="s">
        <v>39</v>
      </c>
      <c r="H2663" t="s">
        <v>40</v>
      </c>
      <c r="I2663" t="s">
        <v>55</v>
      </c>
      <c r="J2663" t="s">
        <v>56</v>
      </c>
      <c r="K2663">
        <v>48</v>
      </c>
      <c r="L2663">
        <v>1.29</v>
      </c>
      <c r="M2663">
        <v>28.44</v>
      </c>
      <c r="N2663" s="1">
        <v>45935.88012947917</v>
      </c>
      <c r="O2663" t="s">
        <v>43</v>
      </c>
      <c r="P2663">
        <v>28.44</v>
      </c>
      <c r="Q2663" t="s">
        <v>58</v>
      </c>
      <c r="R2663" t="s">
        <v>114</v>
      </c>
      <c r="S2663" t="s">
        <v>68</v>
      </c>
      <c r="T2663" t="s">
        <v>121</v>
      </c>
      <c r="U2663" t="s">
        <v>49</v>
      </c>
      <c r="V2663" t="s">
        <v>49</v>
      </c>
      <c r="W2663" t="s">
        <v>43</v>
      </c>
      <c r="X2663">
        <f>YEAR(Table1[[#This Row],[BookingDate]])</f>
        <v>2025</v>
      </c>
      <c r="Y2663" t="str">
        <f>TEXT(Table1[[#This Row],[BookingDate]],"mmm")</f>
        <v>Oct</v>
      </c>
      <c r="Z2663" t="str">
        <f>TEXT(Table1[[#This Row],[BookingDate]],"mmm-yyy")</f>
        <v>Oct-2025</v>
      </c>
      <c r="AA2663" t="str">
        <f>IF(Table1[[#This Row],[ResolutionHours]]="","Pending",IF(Table1[[#This Row],[ResolutionHours]]&lt;=4,"0-4 Hours",IF(Table1[[#This Row],[ResolutionHours]]&lt;=8,"5-8 Hours",IF(Table1[[#This Row],[ResolutionHours]]&lt;=24,"9-24 Hours",IF(Table1[[#This Row],[ResolutionHours]]&lt;=48,"25-48 Hours","48+ Hours")))))</f>
        <v>25-48 Hours</v>
      </c>
      <c r="AB2663">
        <f>IF(Table1[[#This Row],[ResolutionHours]]="","",Table1[[#This Row],[ResolutionHours]]-Table1[[#This Row],[SLATargetHours]])</f>
        <v>-19.559999999999999</v>
      </c>
    </row>
    <row r="2664" spans="1:28" x14ac:dyDescent="0.25">
      <c r="A2664" t="s">
        <v>1643</v>
      </c>
      <c r="B2664" t="s">
        <v>1116</v>
      </c>
      <c r="C2664" s="1">
        <v>45934.884201388893</v>
      </c>
      <c r="D2664" t="s">
        <v>87</v>
      </c>
      <c r="E2664" t="s">
        <v>1126</v>
      </c>
      <c r="F2664" t="s">
        <v>95</v>
      </c>
      <c r="G2664" t="s">
        <v>1118</v>
      </c>
      <c r="H2664" t="s">
        <v>40</v>
      </c>
      <c r="I2664" t="s">
        <v>64</v>
      </c>
      <c r="J2664" t="s">
        <v>88</v>
      </c>
      <c r="K2664">
        <v>72</v>
      </c>
      <c r="L2664">
        <v>6.72</v>
      </c>
      <c r="M2664">
        <v>48.02</v>
      </c>
      <c r="N2664" s="1">
        <v>45936.885237256953</v>
      </c>
      <c r="O2664" t="s">
        <v>43</v>
      </c>
      <c r="P2664">
        <v>48.02</v>
      </c>
      <c r="Q2664" t="s">
        <v>58</v>
      </c>
      <c r="R2664" t="s">
        <v>59</v>
      </c>
      <c r="S2664" t="s">
        <v>79</v>
      </c>
      <c r="T2664" t="s">
        <v>61</v>
      </c>
      <c r="U2664" t="s">
        <v>49</v>
      </c>
      <c r="V2664" t="s">
        <v>49</v>
      </c>
      <c r="W2664" t="s">
        <v>43</v>
      </c>
      <c r="X2664">
        <f>YEAR(Table1[[#This Row],[BookingDate]])</f>
        <v>2025</v>
      </c>
      <c r="Y2664" t="str">
        <f>TEXT(Table1[[#This Row],[BookingDate]],"mmm")</f>
        <v>Oct</v>
      </c>
      <c r="Z2664" t="str">
        <f>TEXT(Table1[[#This Row],[BookingDate]],"mmm-yyy")</f>
        <v>Oct-2025</v>
      </c>
      <c r="AA2664" t="str">
        <f>IF(Table1[[#This Row],[ResolutionHours]]="","Pending",IF(Table1[[#This Row],[ResolutionHours]]&lt;=4,"0-4 Hours",IF(Table1[[#This Row],[ResolutionHours]]&lt;=8,"5-8 Hours",IF(Table1[[#This Row],[ResolutionHours]]&lt;=24,"9-24 Hours",IF(Table1[[#This Row],[ResolutionHours]]&lt;=48,"25-48 Hours","48+ Hours")))))</f>
        <v>48+ Hours</v>
      </c>
      <c r="AB2664">
        <f>IF(Table1[[#This Row],[ResolutionHours]]="","",Table1[[#This Row],[ResolutionHours]]-Table1[[#This Row],[SLATargetHours]])</f>
        <v>-23.979999999999997</v>
      </c>
    </row>
    <row r="2665" spans="1:28" x14ac:dyDescent="0.25">
      <c r="A2665" t="s">
        <v>1778</v>
      </c>
      <c r="B2665" t="s">
        <v>1116</v>
      </c>
      <c r="C2665" s="1">
        <v>45935.181770833333</v>
      </c>
      <c r="D2665" t="s">
        <v>36</v>
      </c>
      <c r="E2665" t="s">
        <v>1120</v>
      </c>
      <c r="F2665" t="s">
        <v>72</v>
      </c>
      <c r="G2665" t="s">
        <v>1118</v>
      </c>
      <c r="H2665" t="s">
        <v>63</v>
      </c>
      <c r="I2665" t="s">
        <v>46</v>
      </c>
      <c r="J2665" t="s">
        <v>110</v>
      </c>
      <c r="K2665">
        <v>48</v>
      </c>
      <c r="L2665">
        <v>8.3800000000000008</v>
      </c>
      <c r="N2665" s="1"/>
      <c r="O2665" t="s">
        <v>57</v>
      </c>
      <c r="P2665">
        <v>2083.64</v>
      </c>
      <c r="Q2665" t="s">
        <v>58</v>
      </c>
      <c r="R2665" t="s">
        <v>45</v>
      </c>
      <c r="S2665" t="s">
        <v>68</v>
      </c>
      <c r="T2665" t="s">
        <v>75</v>
      </c>
      <c r="U2665" t="s">
        <v>49</v>
      </c>
      <c r="V2665" t="s">
        <v>49</v>
      </c>
      <c r="W2665" t="s">
        <v>57</v>
      </c>
      <c r="X2665">
        <f>YEAR(Table1[[#This Row],[BookingDate]])</f>
        <v>2025</v>
      </c>
      <c r="Y2665" t="str">
        <f>TEXT(Table1[[#This Row],[BookingDate]],"mmm")</f>
        <v>Oct</v>
      </c>
      <c r="Z2665" t="str">
        <f>TEXT(Table1[[#This Row],[BookingDate]],"mmm-yyy")</f>
        <v>Oct-2025</v>
      </c>
      <c r="AA2665" t="str">
        <f>IF(Table1[[#This Row],[ResolutionHours]]="","Pending",IF(Table1[[#This Row],[ResolutionHours]]&lt;=4,"0-4 Hours",IF(Table1[[#This Row],[ResolutionHours]]&lt;=8,"5-8 Hours",IF(Table1[[#This Row],[ResolutionHours]]&lt;=24,"9-24 Hours",IF(Table1[[#This Row],[ResolutionHours]]&lt;=48,"25-48 Hours","48+ Hours")))))</f>
        <v>Pending</v>
      </c>
      <c r="AB2665" t="str">
        <f>IF(Table1[[#This Row],[ResolutionHours]]="","",Table1[[#This Row],[ResolutionHours]]-Table1[[#This Row],[SLATargetHours]])</f>
        <v/>
      </c>
    </row>
    <row r="2666" spans="1:28" x14ac:dyDescent="0.25">
      <c r="A2666" t="s">
        <v>1987</v>
      </c>
      <c r="B2666" t="s">
        <v>1116</v>
      </c>
      <c r="C2666" s="1">
        <v>45935.537430555552</v>
      </c>
      <c r="D2666" t="s">
        <v>36</v>
      </c>
      <c r="E2666" t="s">
        <v>1129</v>
      </c>
      <c r="F2666" t="s">
        <v>130</v>
      </c>
      <c r="G2666" t="s">
        <v>1118</v>
      </c>
      <c r="H2666" t="s">
        <v>54</v>
      </c>
      <c r="I2666" t="s">
        <v>46</v>
      </c>
      <c r="J2666" t="s">
        <v>165</v>
      </c>
      <c r="K2666">
        <v>48</v>
      </c>
      <c r="L2666">
        <v>3.22</v>
      </c>
      <c r="N2666" s="1"/>
      <c r="O2666" t="s">
        <v>57</v>
      </c>
      <c r="P2666">
        <v>2075.1</v>
      </c>
      <c r="Q2666" t="s">
        <v>44</v>
      </c>
      <c r="R2666" t="s">
        <v>45</v>
      </c>
      <c r="S2666" t="s">
        <v>96</v>
      </c>
      <c r="T2666" t="s">
        <v>100</v>
      </c>
      <c r="U2666" t="s">
        <v>49</v>
      </c>
      <c r="V2666" t="s">
        <v>49</v>
      </c>
      <c r="W2666" t="s">
        <v>57</v>
      </c>
      <c r="X2666">
        <f>YEAR(Table1[[#This Row],[BookingDate]])</f>
        <v>2025</v>
      </c>
      <c r="Y2666" t="str">
        <f>TEXT(Table1[[#This Row],[BookingDate]],"mmm")</f>
        <v>Oct</v>
      </c>
      <c r="Z2666" t="str">
        <f>TEXT(Table1[[#This Row],[BookingDate]],"mmm-yyy")</f>
        <v>Oct-2025</v>
      </c>
      <c r="AA2666" t="str">
        <f>IF(Table1[[#This Row],[ResolutionHours]]="","Pending",IF(Table1[[#This Row],[ResolutionHours]]&lt;=4,"0-4 Hours",IF(Table1[[#This Row],[ResolutionHours]]&lt;=8,"5-8 Hours",IF(Table1[[#This Row],[ResolutionHours]]&lt;=24,"9-24 Hours",IF(Table1[[#This Row],[ResolutionHours]]&lt;=48,"25-48 Hours","48+ Hours")))))</f>
        <v>Pending</v>
      </c>
      <c r="AB2666" t="str">
        <f>IF(Table1[[#This Row],[ResolutionHours]]="","",Table1[[#This Row],[ResolutionHours]]-Table1[[#This Row],[SLATargetHours]])</f>
        <v/>
      </c>
    </row>
    <row r="2667" spans="1:28" x14ac:dyDescent="0.25">
      <c r="A2667" t="s">
        <v>2765</v>
      </c>
      <c r="B2667" t="s">
        <v>2126</v>
      </c>
      <c r="C2667" s="1">
        <v>45935.581064814818</v>
      </c>
      <c r="D2667" t="s">
        <v>87</v>
      </c>
      <c r="E2667" t="s">
        <v>2142</v>
      </c>
      <c r="F2667" t="s">
        <v>95</v>
      </c>
      <c r="G2667" t="s">
        <v>2128</v>
      </c>
      <c r="H2667" t="s">
        <v>136</v>
      </c>
      <c r="I2667" t="s">
        <v>55</v>
      </c>
      <c r="J2667" t="s">
        <v>78</v>
      </c>
      <c r="K2667">
        <v>72</v>
      </c>
      <c r="L2667">
        <v>3.67</v>
      </c>
      <c r="N2667" s="1"/>
      <c r="O2667" t="s">
        <v>57</v>
      </c>
      <c r="P2667">
        <v>2074.0500000000002</v>
      </c>
      <c r="Q2667" t="s">
        <v>58</v>
      </c>
      <c r="R2667" t="s">
        <v>45</v>
      </c>
      <c r="S2667" t="s">
        <v>96</v>
      </c>
      <c r="T2667" t="s">
        <v>69</v>
      </c>
      <c r="U2667" t="s">
        <v>49</v>
      </c>
      <c r="V2667" t="s">
        <v>49</v>
      </c>
      <c r="W2667" t="s">
        <v>57</v>
      </c>
      <c r="X2667">
        <f>YEAR(Table1[[#This Row],[BookingDate]])</f>
        <v>2025</v>
      </c>
      <c r="Y2667" t="str">
        <f>TEXT(Table1[[#This Row],[BookingDate]],"mmm")</f>
        <v>Oct</v>
      </c>
      <c r="Z2667" t="str">
        <f>TEXT(Table1[[#This Row],[BookingDate]],"mmm-yyy")</f>
        <v>Oct-2025</v>
      </c>
      <c r="AA2667" t="str">
        <f>IF(Table1[[#This Row],[ResolutionHours]]="","Pending",IF(Table1[[#This Row],[ResolutionHours]]&lt;=4,"0-4 Hours",IF(Table1[[#This Row],[ResolutionHours]]&lt;=8,"5-8 Hours",IF(Table1[[#This Row],[ResolutionHours]]&lt;=24,"9-24 Hours",IF(Table1[[#This Row],[ResolutionHours]]&lt;=48,"25-48 Hours","48+ Hours")))))</f>
        <v>Pending</v>
      </c>
      <c r="AB2667" t="str">
        <f>IF(Table1[[#This Row],[ResolutionHours]]="","",Table1[[#This Row],[ResolutionHours]]-Table1[[#This Row],[SLATargetHours]])</f>
        <v/>
      </c>
    </row>
    <row r="2668" spans="1:28" x14ac:dyDescent="0.25">
      <c r="A2668" t="s">
        <v>1607</v>
      </c>
      <c r="B2668" t="s">
        <v>1116</v>
      </c>
      <c r="C2668" s="1">
        <v>45936.171111111107</v>
      </c>
      <c r="D2668" t="s">
        <v>36</v>
      </c>
      <c r="E2668" t="s">
        <v>1120</v>
      </c>
      <c r="F2668" t="s">
        <v>95</v>
      </c>
      <c r="G2668" t="s">
        <v>1118</v>
      </c>
      <c r="H2668" t="s">
        <v>63</v>
      </c>
      <c r="I2668" t="s">
        <v>46</v>
      </c>
      <c r="J2668" t="s">
        <v>160</v>
      </c>
      <c r="K2668">
        <v>48</v>
      </c>
      <c r="L2668">
        <v>4.8600000000000003</v>
      </c>
      <c r="N2668" s="1"/>
      <c r="O2668" t="s">
        <v>57</v>
      </c>
      <c r="P2668">
        <v>2059.89</v>
      </c>
      <c r="Q2668" t="s">
        <v>44</v>
      </c>
      <c r="R2668" t="s">
        <v>114</v>
      </c>
      <c r="S2668" t="s">
        <v>60</v>
      </c>
      <c r="T2668" t="s">
        <v>85</v>
      </c>
      <c r="U2668" t="s">
        <v>49</v>
      </c>
      <c r="V2668" t="s">
        <v>49</v>
      </c>
      <c r="W2668" t="s">
        <v>57</v>
      </c>
      <c r="X2668">
        <f>YEAR(Table1[[#This Row],[BookingDate]])</f>
        <v>2025</v>
      </c>
      <c r="Y2668" t="str">
        <f>TEXT(Table1[[#This Row],[BookingDate]],"mmm")</f>
        <v>Oct</v>
      </c>
      <c r="Z2668" t="str">
        <f>TEXT(Table1[[#This Row],[BookingDate]],"mmm-yyy")</f>
        <v>Oct-2025</v>
      </c>
      <c r="AA2668" t="str">
        <f>IF(Table1[[#This Row],[ResolutionHours]]="","Pending",IF(Table1[[#This Row],[ResolutionHours]]&lt;=4,"0-4 Hours",IF(Table1[[#This Row],[ResolutionHours]]&lt;=8,"5-8 Hours",IF(Table1[[#This Row],[ResolutionHours]]&lt;=24,"9-24 Hours",IF(Table1[[#This Row],[ResolutionHours]]&lt;=48,"25-48 Hours","48+ Hours")))))</f>
        <v>Pending</v>
      </c>
      <c r="AB2668" t="str">
        <f>IF(Table1[[#This Row],[ResolutionHours]]="","",Table1[[#This Row],[ResolutionHours]]-Table1[[#This Row],[SLATargetHours]])</f>
        <v/>
      </c>
    </row>
    <row r="2669" spans="1:28" x14ac:dyDescent="0.25">
      <c r="A2669" t="s">
        <v>631</v>
      </c>
      <c r="B2669" t="s">
        <v>35</v>
      </c>
      <c r="C2669" s="1">
        <v>45936.473298611112</v>
      </c>
      <c r="D2669" t="s">
        <v>36</v>
      </c>
      <c r="E2669" t="s">
        <v>81</v>
      </c>
      <c r="F2669" t="s">
        <v>90</v>
      </c>
      <c r="G2669" t="s">
        <v>39</v>
      </c>
      <c r="H2669" t="s">
        <v>40</v>
      </c>
      <c r="I2669" t="s">
        <v>73</v>
      </c>
      <c r="J2669" t="s">
        <v>120</v>
      </c>
      <c r="K2669">
        <v>48</v>
      </c>
      <c r="L2669">
        <v>2.71</v>
      </c>
      <c r="M2669">
        <v>25.65</v>
      </c>
      <c r="N2669" s="1">
        <v>45937.541888171298</v>
      </c>
      <c r="O2669" t="s">
        <v>43</v>
      </c>
      <c r="P2669">
        <v>25.65</v>
      </c>
      <c r="Q2669" t="s">
        <v>44</v>
      </c>
      <c r="R2669" t="s">
        <v>67</v>
      </c>
      <c r="S2669" t="s">
        <v>96</v>
      </c>
      <c r="T2669" t="s">
        <v>115</v>
      </c>
      <c r="U2669" t="s">
        <v>49</v>
      </c>
      <c r="V2669" t="s">
        <v>49</v>
      </c>
      <c r="W2669" t="s">
        <v>43</v>
      </c>
      <c r="X2669">
        <f>YEAR(Table1[[#This Row],[BookingDate]])</f>
        <v>2025</v>
      </c>
      <c r="Y2669" t="str">
        <f>TEXT(Table1[[#This Row],[BookingDate]],"mmm")</f>
        <v>Oct</v>
      </c>
      <c r="Z2669" t="str">
        <f>TEXT(Table1[[#This Row],[BookingDate]],"mmm-yyy")</f>
        <v>Oct-2025</v>
      </c>
      <c r="AA2669" t="str">
        <f>IF(Table1[[#This Row],[ResolutionHours]]="","Pending",IF(Table1[[#This Row],[ResolutionHours]]&lt;=4,"0-4 Hours",IF(Table1[[#This Row],[ResolutionHours]]&lt;=8,"5-8 Hours",IF(Table1[[#This Row],[ResolutionHours]]&lt;=24,"9-24 Hours",IF(Table1[[#This Row],[ResolutionHours]]&lt;=48,"25-48 Hours","48+ Hours")))))</f>
        <v>25-48 Hours</v>
      </c>
      <c r="AB2669">
        <f>IF(Table1[[#This Row],[ResolutionHours]]="","",Table1[[#This Row],[ResolutionHours]]-Table1[[#This Row],[SLATargetHours]])</f>
        <v>-22.35</v>
      </c>
    </row>
    <row r="2670" spans="1:28" x14ac:dyDescent="0.25">
      <c r="A2670" t="s">
        <v>3088</v>
      </c>
      <c r="B2670" t="s">
        <v>2126</v>
      </c>
      <c r="C2670" s="1">
        <v>45936.665277777778</v>
      </c>
      <c r="D2670" t="s">
        <v>36</v>
      </c>
      <c r="E2670" t="s">
        <v>2138</v>
      </c>
      <c r="F2670" t="s">
        <v>38</v>
      </c>
      <c r="G2670" t="s">
        <v>2128</v>
      </c>
      <c r="H2670" t="s">
        <v>109</v>
      </c>
      <c r="I2670" t="s">
        <v>73</v>
      </c>
      <c r="J2670" t="s">
        <v>165</v>
      </c>
      <c r="K2670">
        <v>48</v>
      </c>
      <c r="L2670">
        <v>4.13</v>
      </c>
      <c r="M2670">
        <v>13.92</v>
      </c>
      <c r="N2670" s="1">
        <v>45937.245297256937</v>
      </c>
      <c r="O2670" t="s">
        <v>43</v>
      </c>
      <c r="P2670">
        <v>13.92</v>
      </c>
      <c r="Q2670" t="s">
        <v>58</v>
      </c>
      <c r="R2670" t="s">
        <v>59</v>
      </c>
      <c r="S2670" t="s">
        <v>46</v>
      </c>
      <c r="T2670" t="s">
        <v>47</v>
      </c>
      <c r="U2670" t="s">
        <v>49</v>
      </c>
      <c r="V2670" t="s">
        <v>49</v>
      </c>
      <c r="W2670" t="s">
        <v>43</v>
      </c>
      <c r="X2670">
        <f>YEAR(Table1[[#This Row],[BookingDate]])</f>
        <v>2025</v>
      </c>
      <c r="Y2670" t="str">
        <f>TEXT(Table1[[#This Row],[BookingDate]],"mmm")</f>
        <v>Oct</v>
      </c>
      <c r="Z2670" t="str">
        <f>TEXT(Table1[[#This Row],[BookingDate]],"mmm-yyy")</f>
        <v>Oct-2025</v>
      </c>
      <c r="AA2670" t="str">
        <f>IF(Table1[[#This Row],[ResolutionHours]]="","Pending",IF(Table1[[#This Row],[ResolutionHours]]&lt;=4,"0-4 Hours",IF(Table1[[#This Row],[ResolutionHours]]&lt;=8,"5-8 Hours",IF(Table1[[#This Row],[ResolutionHours]]&lt;=24,"9-24 Hours",IF(Table1[[#This Row],[ResolutionHours]]&lt;=48,"25-48 Hours","48+ Hours")))))</f>
        <v>9-24 Hours</v>
      </c>
      <c r="AB2670">
        <f>IF(Table1[[#This Row],[ResolutionHours]]="","",Table1[[#This Row],[ResolutionHours]]-Table1[[#This Row],[SLATargetHours]])</f>
        <v>-34.08</v>
      </c>
    </row>
    <row r="2671" spans="1:28" x14ac:dyDescent="0.25">
      <c r="A2671" t="s">
        <v>1786</v>
      </c>
      <c r="B2671" t="s">
        <v>1116</v>
      </c>
      <c r="C2671" s="1">
        <v>45937.05127314815</v>
      </c>
      <c r="D2671" t="s">
        <v>36</v>
      </c>
      <c r="E2671" t="s">
        <v>1129</v>
      </c>
      <c r="F2671" t="s">
        <v>126</v>
      </c>
      <c r="G2671" t="s">
        <v>1118</v>
      </c>
      <c r="H2671" t="s">
        <v>40</v>
      </c>
      <c r="I2671" t="s">
        <v>41</v>
      </c>
      <c r="J2671" t="s">
        <v>56</v>
      </c>
      <c r="K2671">
        <v>48</v>
      </c>
      <c r="L2671">
        <v>6.94</v>
      </c>
      <c r="M2671">
        <v>86.04</v>
      </c>
      <c r="N2671" s="1">
        <v>45940.636394131943</v>
      </c>
      <c r="O2671" t="s">
        <v>128</v>
      </c>
      <c r="P2671">
        <v>86.04</v>
      </c>
      <c r="Q2671" t="s">
        <v>66</v>
      </c>
      <c r="R2671" t="s">
        <v>59</v>
      </c>
      <c r="S2671" t="s">
        <v>79</v>
      </c>
      <c r="T2671" t="s">
        <v>75</v>
      </c>
      <c r="U2671" t="s">
        <v>49</v>
      </c>
      <c r="V2671" t="s">
        <v>49</v>
      </c>
      <c r="W2671" t="s">
        <v>128</v>
      </c>
      <c r="X2671">
        <f>YEAR(Table1[[#This Row],[BookingDate]])</f>
        <v>2025</v>
      </c>
      <c r="Y2671" t="str">
        <f>TEXT(Table1[[#This Row],[BookingDate]],"mmm")</f>
        <v>Oct</v>
      </c>
      <c r="Z2671" t="str">
        <f>TEXT(Table1[[#This Row],[BookingDate]],"mmm-yyy")</f>
        <v>Oct-2025</v>
      </c>
      <c r="AA2671" t="str">
        <f>IF(Table1[[#This Row],[ResolutionHours]]="","Pending",IF(Table1[[#This Row],[ResolutionHours]]&lt;=4,"0-4 Hours",IF(Table1[[#This Row],[ResolutionHours]]&lt;=8,"5-8 Hours",IF(Table1[[#This Row],[ResolutionHours]]&lt;=24,"9-24 Hours",IF(Table1[[#This Row],[ResolutionHours]]&lt;=48,"25-48 Hours","48+ Hours")))))</f>
        <v>48+ Hours</v>
      </c>
      <c r="AB2671">
        <f>IF(Table1[[#This Row],[ResolutionHours]]="","",Table1[[#This Row],[ResolutionHours]]-Table1[[#This Row],[SLATargetHours]])</f>
        <v>38.040000000000006</v>
      </c>
    </row>
    <row r="2672" spans="1:28" x14ac:dyDescent="0.25">
      <c r="A2672" t="s">
        <v>1536</v>
      </c>
      <c r="B2672" t="s">
        <v>1116</v>
      </c>
      <c r="C2672" s="1">
        <v>45937.285081018519</v>
      </c>
      <c r="D2672" t="s">
        <v>104</v>
      </c>
      <c r="E2672" t="s">
        <v>1140</v>
      </c>
      <c r="F2672" t="s">
        <v>95</v>
      </c>
      <c r="G2672" t="s">
        <v>1118</v>
      </c>
      <c r="H2672" t="s">
        <v>40</v>
      </c>
      <c r="I2672" t="s">
        <v>82</v>
      </c>
      <c r="J2672" t="s">
        <v>83</v>
      </c>
      <c r="K2672">
        <v>8</v>
      </c>
      <c r="L2672">
        <v>0.37</v>
      </c>
      <c r="M2672">
        <v>10.050000000000001</v>
      </c>
      <c r="N2672" s="1">
        <v>45937.703909687501</v>
      </c>
      <c r="O2672" t="s">
        <v>128</v>
      </c>
      <c r="P2672">
        <v>10.050000000000001</v>
      </c>
      <c r="Q2672" t="s">
        <v>58</v>
      </c>
      <c r="R2672" t="s">
        <v>114</v>
      </c>
      <c r="S2672" t="s">
        <v>79</v>
      </c>
      <c r="T2672" t="s">
        <v>75</v>
      </c>
      <c r="U2672" t="s">
        <v>49</v>
      </c>
      <c r="V2672" t="s">
        <v>49</v>
      </c>
      <c r="W2672" t="s">
        <v>128</v>
      </c>
      <c r="X2672">
        <f>YEAR(Table1[[#This Row],[BookingDate]])</f>
        <v>2025</v>
      </c>
      <c r="Y2672" t="str">
        <f>TEXT(Table1[[#This Row],[BookingDate]],"mmm")</f>
        <v>Oct</v>
      </c>
      <c r="Z2672" t="str">
        <f>TEXT(Table1[[#This Row],[BookingDate]],"mmm-yyy")</f>
        <v>Oct-2025</v>
      </c>
      <c r="AA2672" t="str">
        <f>IF(Table1[[#This Row],[ResolutionHours]]="","Pending",IF(Table1[[#This Row],[ResolutionHours]]&lt;=4,"0-4 Hours",IF(Table1[[#This Row],[ResolutionHours]]&lt;=8,"5-8 Hours",IF(Table1[[#This Row],[ResolutionHours]]&lt;=24,"9-24 Hours",IF(Table1[[#This Row],[ResolutionHours]]&lt;=48,"25-48 Hours","48+ Hours")))))</f>
        <v>9-24 Hours</v>
      </c>
      <c r="AB2672">
        <f>IF(Table1[[#This Row],[ResolutionHours]]="","",Table1[[#This Row],[ResolutionHours]]-Table1[[#This Row],[SLATargetHours]])</f>
        <v>2.0500000000000007</v>
      </c>
    </row>
    <row r="2673" spans="1:28" x14ac:dyDescent="0.25">
      <c r="A2673" t="s">
        <v>1983</v>
      </c>
      <c r="B2673" t="s">
        <v>1116</v>
      </c>
      <c r="C2673" s="1">
        <v>45937.555462962962</v>
      </c>
      <c r="D2673" t="s">
        <v>36</v>
      </c>
      <c r="E2673" t="s">
        <v>1124</v>
      </c>
      <c r="F2673" t="s">
        <v>130</v>
      </c>
      <c r="G2673" t="s">
        <v>1118</v>
      </c>
      <c r="H2673" t="s">
        <v>63</v>
      </c>
      <c r="I2673" t="s">
        <v>73</v>
      </c>
      <c r="J2673" t="s">
        <v>120</v>
      </c>
      <c r="K2673">
        <v>48</v>
      </c>
      <c r="L2673">
        <v>3.65</v>
      </c>
      <c r="N2673" s="1"/>
      <c r="O2673" t="s">
        <v>57</v>
      </c>
      <c r="P2673">
        <v>2026.67</v>
      </c>
      <c r="Q2673" t="s">
        <v>58</v>
      </c>
      <c r="R2673" t="s">
        <v>59</v>
      </c>
      <c r="S2673" t="s">
        <v>79</v>
      </c>
      <c r="T2673" t="s">
        <v>100</v>
      </c>
      <c r="U2673" t="s">
        <v>49</v>
      </c>
      <c r="V2673" t="s">
        <v>49</v>
      </c>
      <c r="W2673" t="s">
        <v>57</v>
      </c>
      <c r="X2673">
        <f>YEAR(Table1[[#This Row],[BookingDate]])</f>
        <v>2025</v>
      </c>
      <c r="Y2673" t="str">
        <f>TEXT(Table1[[#This Row],[BookingDate]],"mmm")</f>
        <v>Oct</v>
      </c>
      <c r="Z2673" t="str">
        <f>TEXT(Table1[[#This Row],[BookingDate]],"mmm-yyy")</f>
        <v>Oct-2025</v>
      </c>
      <c r="AA2673" t="str">
        <f>IF(Table1[[#This Row],[ResolutionHours]]="","Pending",IF(Table1[[#This Row],[ResolutionHours]]&lt;=4,"0-4 Hours",IF(Table1[[#This Row],[ResolutionHours]]&lt;=8,"5-8 Hours",IF(Table1[[#This Row],[ResolutionHours]]&lt;=24,"9-24 Hours",IF(Table1[[#This Row],[ResolutionHours]]&lt;=48,"25-48 Hours","48+ Hours")))))</f>
        <v>Pending</v>
      </c>
      <c r="AB2673" t="str">
        <f>IF(Table1[[#This Row],[ResolutionHours]]="","",Table1[[#This Row],[ResolutionHours]]-Table1[[#This Row],[SLATargetHours]])</f>
        <v/>
      </c>
    </row>
    <row r="2674" spans="1:28" x14ac:dyDescent="0.25">
      <c r="A2674" t="s">
        <v>1583</v>
      </c>
      <c r="B2674" t="s">
        <v>1116</v>
      </c>
      <c r="C2674" s="1">
        <v>45938.009039351848</v>
      </c>
      <c r="D2674" t="s">
        <v>87</v>
      </c>
      <c r="E2674" t="s">
        <v>1120</v>
      </c>
      <c r="F2674" t="s">
        <v>53</v>
      </c>
      <c r="G2674" t="s">
        <v>1118</v>
      </c>
      <c r="H2674" t="s">
        <v>40</v>
      </c>
      <c r="I2674" t="s">
        <v>82</v>
      </c>
      <c r="J2674" t="s">
        <v>42</v>
      </c>
      <c r="K2674">
        <v>72</v>
      </c>
      <c r="L2674">
        <v>7.47</v>
      </c>
      <c r="M2674">
        <v>20.87</v>
      </c>
      <c r="N2674" s="1">
        <v>45938.878444953712</v>
      </c>
      <c r="O2674" t="s">
        <v>43</v>
      </c>
      <c r="P2674">
        <v>20.87</v>
      </c>
      <c r="Q2674" t="s">
        <v>66</v>
      </c>
      <c r="R2674" t="s">
        <v>45</v>
      </c>
      <c r="S2674" t="s">
        <v>46</v>
      </c>
      <c r="T2674" t="s">
        <v>93</v>
      </c>
      <c r="U2674" t="s">
        <v>49</v>
      </c>
      <c r="V2674" t="s">
        <v>49</v>
      </c>
      <c r="W2674" t="s">
        <v>43</v>
      </c>
      <c r="X2674">
        <f>YEAR(Table1[[#This Row],[BookingDate]])</f>
        <v>2025</v>
      </c>
      <c r="Y2674" t="str">
        <f>TEXT(Table1[[#This Row],[BookingDate]],"mmm")</f>
        <v>Oct</v>
      </c>
      <c r="Z2674" t="str">
        <f>TEXT(Table1[[#This Row],[BookingDate]],"mmm-yyy")</f>
        <v>Oct-2025</v>
      </c>
      <c r="AA2674" t="str">
        <f>IF(Table1[[#This Row],[ResolutionHours]]="","Pending",IF(Table1[[#This Row],[ResolutionHours]]&lt;=4,"0-4 Hours",IF(Table1[[#This Row],[ResolutionHours]]&lt;=8,"5-8 Hours",IF(Table1[[#This Row],[ResolutionHours]]&lt;=24,"9-24 Hours",IF(Table1[[#This Row],[ResolutionHours]]&lt;=48,"25-48 Hours","48+ Hours")))))</f>
        <v>9-24 Hours</v>
      </c>
      <c r="AB2674">
        <f>IF(Table1[[#This Row],[ResolutionHours]]="","",Table1[[#This Row],[ResolutionHours]]-Table1[[#This Row],[SLATargetHours]])</f>
        <v>-51.129999999999995</v>
      </c>
    </row>
    <row r="2675" spans="1:28" x14ac:dyDescent="0.25">
      <c r="A2675" t="s">
        <v>1018</v>
      </c>
      <c r="B2675" t="s">
        <v>35</v>
      </c>
      <c r="C2675" s="1">
        <v>45938.310497685183</v>
      </c>
      <c r="D2675" t="s">
        <v>36</v>
      </c>
      <c r="E2675" t="s">
        <v>77</v>
      </c>
      <c r="F2675" t="s">
        <v>38</v>
      </c>
      <c r="G2675" t="s">
        <v>39</v>
      </c>
      <c r="H2675" t="s">
        <v>40</v>
      </c>
      <c r="I2675" t="s">
        <v>46</v>
      </c>
      <c r="J2675" t="s">
        <v>42</v>
      </c>
      <c r="K2675">
        <v>48</v>
      </c>
      <c r="L2675">
        <v>5.81</v>
      </c>
      <c r="M2675">
        <v>14.2</v>
      </c>
      <c r="N2675" s="1">
        <v>45938.90202760417</v>
      </c>
      <c r="O2675" t="s">
        <v>43</v>
      </c>
      <c r="P2675">
        <v>14.2</v>
      </c>
      <c r="Q2675" t="s">
        <v>58</v>
      </c>
      <c r="R2675" t="s">
        <v>45</v>
      </c>
      <c r="S2675" t="s">
        <v>79</v>
      </c>
      <c r="T2675" t="s">
        <v>97</v>
      </c>
      <c r="U2675" t="s">
        <v>49</v>
      </c>
      <c r="V2675" t="s">
        <v>49</v>
      </c>
      <c r="W2675" t="s">
        <v>43</v>
      </c>
      <c r="X2675">
        <f>YEAR(Table1[[#This Row],[BookingDate]])</f>
        <v>2025</v>
      </c>
      <c r="Y2675" t="str">
        <f>TEXT(Table1[[#This Row],[BookingDate]],"mmm")</f>
        <v>Oct</v>
      </c>
      <c r="Z2675" t="str">
        <f>TEXT(Table1[[#This Row],[BookingDate]],"mmm-yyy")</f>
        <v>Oct-2025</v>
      </c>
      <c r="AA2675" t="str">
        <f>IF(Table1[[#This Row],[ResolutionHours]]="","Pending",IF(Table1[[#This Row],[ResolutionHours]]&lt;=4,"0-4 Hours",IF(Table1[[#This Row],[ResolutionHours]]&lt;=8,"5-8 Hours",IF(Table1[[#This Row],[ResolutionHours]]&lt;=24,"9-24 Hours",IF(Table1[[#This Row],[ResolutionHours]]&lt;=48,"25-48 Hours","48+ Hours")))))</f>
        <v>9-24 Hours</v>
      </c>
      <c r="AB2675">
        <f>IF(Table1[[#This Row],[ResolutionHours]]="","",Table1[[#This Row],[ResolutionHours]]-Table1[[#This Row],[SLATargetHours]])</f>
        <v>-33.799999999999997</v>
      </c>
    </row>
    <row r="2676" spans="1:28" x14ac:dyDescent="0.25">
      <c r="A2676" t="s">
        <v>1417</v>
      </c>
      <c r="B2676" t="s">
        <v>1116</v>
      </c>
      <c r="C2676" s="1">
        <v>45939.094293981478</v>
      </c>
      <c r="D2676" t="s">
        <v>36</v>
      </c>
      <c r="E2676" t="s">
        <v>1129</v>
      </c>
      <c r="F2676" t="s">
        <v>130</v>
      </c>
      <c r="G2676" t="s">
        <v>1118</v>
      </c>
      <c r="H2676" t="s">
        <v>40</v>
      </c>
      <c r="I2676" t="s">
        <v>41</v>
      </c>
      <c r="J2676" t="s">
        <v>56</v>
      </c>
      <c r="K2676">
        <v>48</v>
      </c>
      <c r="L2676">
        <v>1.19</v>
      </c>
      <c r="M2676">
        <v>2.21</v>
      </c>
      <c r="N2676" s="1">
        <v>45939.186464699073</v>
      </c>
      <c r="O2676" t="s">
        <v>43</v>
      </c>
      <c r="P2676">
        <v>2.21</v>
      </c>
      <c r="Q2676" t="s">
        <v>66</v>
      </c>
      <c r="R2676" t="s">
        <v>45</v>
      </c>
      <c r="S2676" t="s">
        <v>46</v>
      </c>
      <c r="T2676" t="s">
        <v>75</v>
      </c>
      <c r="U2676" t="s">
        <v>49</v>
      </c>
      <c r="V2676" t="s">
        <v>49</v>
      </c>
      <c r="W2676" t="s">
        <v>43</v>
      </c>
      <c r="X2676">
        <f>YEAR(Table1[[#This Row],[BookingDate]])</f>
        <v>2025</v>
      </c>
      <c r="Y2676" t="str">
        <f>TEXT(Table1[[#This Row],[BookingDate]],"mmm")</f>
        <v>Oct</v>
      </c>
      <c r="Z2676" t="str">
        <f>TEXT(Table1[[#This Row],[BookingDate]],"mmm-yyy")</f>
        <v>Oct-2025</v>
      </c>
      <c r="AA2676" t="str">
        <f>IF(Table1[[#This Row],[ResolutionHours]]="","Pending",IF(Table1[[#This Row],[ResolutionHours]]&lt;=4,"0-4 Hours",IF(Table1[[#This Row],[ResolutionHours]]&lt;=8,"5-8 Hours",IF(Table1[[#This Row],[ResolutionHours]]&lt;=24,"9-24 Hours",IF(Table1[[#This Row],[ResolutionHours]]&lt;=48,"25-48 Hours","48+ Hours")))))</f>
        <v>0-4 Hours</v>
      </c>
      <c r="AB2676">
        <f>IF(Table1[[#This Row],[ResolutionHours]]="","",Table1[[#This Row],[ResolutionHours]]-Table1[[#This Row],[SLATargetHours]])</f>
        <v>-45.79</v>
      </c>
    </row>
    <row r="2677" spans="1:28" x14ac:dyDescent="0.25">
      <c r="A2677" t="s">
        <v>2996</v>
      </c>
      <c r="B2677" t="s">
        <v>2126</v>
      </c>
      <c r="C2677" s="1">
        <v>45939.235856481479</v>
      </c>
      <c r="D2677" t="s">
        <v>36</v>
      </c>
      <c r="E2677" t="s">
        <v>2136</v>
      </c>
      <c r="F2677" t="s">
        <v>126</v>
      </c>
      <c r="G2677" t="s">
        <v>2128</v>
      </c>
      <c r="H2677" t="s">
        <v>54</v>
      </c>
      <c r="I2677" t="s">
        <v>73</v>
      </c>
      <c r="J2677" t="s">
        <v>42</v>
      </c>
      <c r="K2677">
        <v>48</v>
      </c>
      <c r="L2677">
        <v>3.21</v>
      </c>
      <c r="N2677" s="1"/>
      <c r="O2677" t="s">
        <v>57</v>
      </c>
      <c r="P2677">
        <v>1986.34</v>
      </c>
      <c r="Q2677" t="s">
        <v>58</v>
      </c>
      <c r="R2677" t="s">
        <v>92</v>
      </c>
      <c r="S2677" t="s">
        <v>46</v>
      </c>
      <c r="T2677" t="s">
        <v>75</v>
      </c>
      <c r="U2677" t="s">
        <v>49</v>
      </c>
      <c r="V2677" t="s">
        <v>49</v>
      </c>
      <c r="W2677" t="s">
        <v>57</v>
      </c>
      <c r="X2677">
        <f>YEAR(Table1[[#This Row],[BookingDate]])</f>
        <v>2025</v>
      </c>
      <c r="Y2677" t="str">
        <f>TEXT(Table1[[#This Row],[BookingDate]],"mmm")</f>
        <v>Oct</v>
      </c>
      <c r="Z2677" t="str">
        <f>TEXT(Table1[[#This Row],[BookingDate]],"mmm-yyy")</f>
        <v>Oct-2025</v>
      </c>
      <c r="AA2677" t="str">
        <f>IF(Table1[[#This Row],[ResolutionHours]]="","Pending",IF(Table1[[#This Row],[ResolutionHours]]&lt;=4,"0-4 Hours",IF(Table1[[#This Row],[ResolutionHours]]&lt;=8,"5-8 Hours",IF(Table1[[#This Row],[ResolutionHours]]&lt;=24,"9-24 Hours",IF(Table1[[#This Row],[ResolutionHours]]&lt;=48,"25-48 Hours","48+ Hours")))))</f>
        <v>Pending</v>
      </c>
      <c r="AB2677" t="str">
        <f>IF(Table1[[#This Row],[ResolutionHours]]="","",Table1[[#This Row],[ResolutionHours]]-Table1[[#This Row],[SLATargetHours]])</f>
        <v/>
      </c>
    </row>
    <row r="2678" spans="1:28" x14ac:dyDescent="0.25">
      <c r="A2678" t="s">
        <v>2079</v>
      </c>
      <c r="B2678" t="s">
        <v>1116</v>
      </c>
      <c r="C2678" s="1">
        <v>45939.458472222221</v>
      </c>
      <c r="D2678" t="s">
        <v>36</v>
      </c>
      <c r="E2678" t="s">
        <v>1124</v>
      </c>
      <c r="F2678" t="s">
        <v>90</v>
      </c>
      <c r="G2678" t="s">
        <v>1118</v>
      </c>
      <c r="H2678" t="s">
        <v>136</v>
      </c>
      <c r="I2678" t="s">
        <v>41</v>
      </c>
      <c r="J2678" t="s">
        <v>110</v>
      </c>
      <c r="K2678">
        <v>48</v>
      </c>
      <c r="L2678">
        <v>6.94</v>
      </c>
      <c r="N2678" s="1"/>
      <c r="O2678" t="s">
        <v>57</v>
      </c>
      <c r="P2678">
        <v>1981</v>
      </c>
      <c r="Q2678" t="s">
        <v>66</v>
      </c>
      <c r="R2678" t="s">
        <v>45</v>
      </c>
      <c r="S2678" t="s">
        <v>60</v>
      </c>
      <c r="T2678" t="s">
        <v>97</v>
      </c>
      <c r="U2678" t="s">
        <v>49</v>
      </c>
      <c r="V2678" t="s">
        <v>49</v>
      </c>
      <c r="W2678" t="s">
        <v>57</v>
      </c>
      <c r="X2678">
        <f>YEAR(Table1[[#This Row],[BookingDate]])</f>
        <v>2025</v>
      </c>
      <c r="Y2678" t="str">
        <f>TEXT(Table1[[#This Row],[BookingDate]],"mmm")</f>
        <v>Oct</v>
      </c>
      <c r="Z2678" t="str">
        <f>TEXT(Table1[[#This Row],[BookingDate]],"mmm-yyy")</f>
        <v>Oct-2025</v>
      </c>
      <c r="AA2678" t="str">
        <f>IF(Table1[[#This Row],[ResolutionHours]]="","Pending",IF(Table1[[#This Row],[ResolutionHours]]&lt;=4,"0-4 Hours",IF(Table1[[#This Row],[ResolutionHours]]&lt;=8,"5-8 Hours",IF(Table1[[#This Row],[ResolutionHours]]&lt;=24,"9-24 Hours",IF(Table1[[#This Row],[ResolutionHours]]&lt;=48,"25-48 Hours","48+ Hours")))))</f>
        <v>Pending</v>
      </c>
      <c r="AB2678" t="str">
        <f>IF(Table1[[#This Row],[ResolutionHours]]="","",Table1[[#This Row],[ResolutionHours]]-Table1[[#This Row],[SLATargetHours]])</f>
        <v/>
      </c>
    </row>
    <row r="2679" spans="1:28" x14ac:dyDescent="0.25">
      <c r="A2679" t="s">
        <v>489</v>
      </c>
      <c r="B2679" t="s">
        <v>35</v>
      </c>
      <c r="C2679" s="1">
        <v>45939.882303240738</v>
      </c>
      <c r="D2679" t="s">
        <v>87</v>
      </c>
      <c r="E2679" t="s">
        <v>102</v>
      </c>
      <c r="F2679" t="s">
        <v>90</v>
      </c>
      <c r="G2679" t="s">
        <v>39</v>
      </c>
      <c r="H2679" t="s">
        <v>136</v>
      </c>
      <c r="I2679" t="s">
        <v>55</v>
      </c>
      <c r="J2679" t="s">
        <v>118</v>
      </c>
      <c r="K2679">
        <v>72</v>
      </c>
      <c r="L2679">
        <v>1.86</v>
      </c>
      <c r="N2679" s="1"/>
      <c r="O2679" t="s">
        <v>57</v>
      </c>
      <c r="P2679">
        <v>1970.82</v>
      </c>
      <c r="Q2679" t="s">
        <v>58</v>
      </c>
      <c r="R2679" t="s">
        <v>45</v>
      </c>
      <c r="S2679" t="s">
        <v>60</v>
      </c>
      <c r="T2679" t="s">
        <v>47</v>
      </c>
      <c r="U2679" t="s">
        <v>49</v>
      </c>
      <c r="V2679" t="s">
        <v>49</v>
      </c>
      <c r="W2679" t="s">
        <v>57</v>
      </c>
      <c r="X2679">
        <f>YEAR(Table1[[#This Row],[BookingDate]])</f>
        <v>2025</v>
      </c>
      <c r="Y2679" t="str">
        <f>TEXT(Table1[[#This Row],[BookingDate]],"mmm")</f>
        <v>Oct</v>
      </c>
      <c r="Z2679" t="str">
        <f>TEXT(Table1[[#This Row],[BookingDate]],"mmm-yyy")</f>
        <v>Oct-2025</v>
      </c>
      <c r="AA2679" t="str">
        <f>IF(Table1[[#This Row],[ResolutionHours]]="","Pending",IF(Table1[[#This Row],[ResolutionHours]]&lt;=4,"0-4 Hours",IF(Table1[[#This Row],[ResolutionHours]]&lt;=8,"5-8 Hours",IF(Table1[[#This Row],[ResolutionHours]]&lt;=24,"9-24 Hours",IF(Table1[[#This Row],[ResolutionHours]]&lt;=48,"25-48 Hours","48+ Hours")))))</f>
        <v>Pending</v>
      </c>
      <c r="AB2679" t="str">
        <f>IF(Table1[[#This Row],[ResolutionHours]]="","",Table1[[#This Row],[ResolutionHours]]-Table1[[#This Row],[SLATargetHours]])</f>
        <v/>
      </c>
    </row>
    <row r="2680" spans="1:28" x14ac:dyDescent="0.25">
      <c r="A2680" t="s">
        <v>2048</v>
      </c>
      <c r="B2680" t="s">
        <v>1116</v>
      </c>
      <c r="C2680" s="1">
        <v>45940.540451388893</v>
      </c>
      <c r="D2680" t="s">
        <v>51</v>
      </c>
      <c r="E2680" t="s">
        <v>1126</v>
      </c>
      <c r="F2680" t="s">
        <v>130</v>
      </c>
      <c r="G2680" t="s">
        <v>1118</v>
      </c>
      <c r="H2680" t="s">
        <v>54</v>
      </c>
      <c r="I2680" t="s">
        <v>55</v>
      </c>
      <c r="J2680" t="s">
        <v>74</v>
      </c>
      <c r="K2680">
        <v>24</v>
      </c>
      <c r="L2680">
        <v>2</v>
      </c>
      <c r="N2680" s="1"/>
      <c r="O2680" t="s">
        <v>57</v>
      </c>
      <c r="P2680">
        <v>1955.03</v>
      </c>
      <c r="Q2680" t="s">
        <v>44</v>
      </c>
      <c r="R2680" t="s">
        <v>59</v>
      </c>
      <c r="S2680" t="s">
        <v>96</v>
      </c>
      <c r="T2680" t="s">
        <v>97</v>
      </c>
      <c r="U2680" t="s">
        <v>49</v>
      </c>
      <c r="V2680" t="s">
        <v>49</v>
      </c>
      <c r="W2680" t="s">
        <v>57</v>
      </c>
      <c r="X2680">
        <f>YEAR(Table1[[#This Row],[BookingDate]])</f>
        <v>2025</v>
      </c>
      <c r="Y2680" t="str">
        <f>TEXT(Table1[[#This Row],[BookingDate]],"mmm")</f>
        <v>Oct</v>
      </c>
      <c r="Z2680" t="str">
        <f>TEXT(Table1[[#This Row],[BookingDate]],"mmm-yyy")</f>
        <v>Oct-2025</v>
      </c>
      <c r="AA2680" t="str">
        <f>IF(Table1[[#This Row],[ResolutionHours]]="","Pending",IF(Table1[[#This Row],[ResolutionHours]]&lt;=4,"0-4 Hours",IF(Table1[[#This Row],[ResolutionHours]]&lt;=8,"5-8 Hours",IF(Table1[[#This Row],[ResolutionHours]]&lt;=24,"9-24 Hours",IF(Table1[[#This Row],[ResolutionHours]]&lt;=48,"25-48 Hours","48+ Hours")))))</f>
        <v>Pending</v>
      </c>
      <c r="AB2680" t="str">
        <f>IF(Table1[[#This Row],[ResolutionHours]]="","",Table1[[#This Row],[ResolutionHours]]-Table1[[#This Row],[SLATargetHours]])</f>
        <v/>
      </c>
    </row>
    <row r="2681" spans="1:28" x14ac:dyDescent="0.25">
      <c r="A2681" t="s">
        <v>2484</v>
      </c>
      <c r="B2681" t="s">
        <v>2126</v>
      </c>
      <c r="C2681" s="1">
        <v>45940.780844907407</v>
      </c>
      <c r="D2681" t="s">
        <v>87</v>
      </c>
      <c r="E2681" t="s">
        <v>2163</v>
      </c>
      <c r="F2681" t="s">
        <v>53</v>
      </c>
      <c r="G2681" t="s">
        <v>2128</v>
      </c>
      <c r="H2681" t="s">
        <v>40</v>
      </c>
      <c r="I2681" t="s">
        <v>55</v>
      </c>
      <c r="J2681" t="s">
        <v>88</v>
      </c>
      <c r="K2681">
        <v>72</v>
      </c>
      <c r="L2681">
        <v>5.47</v>
      </c>
      <c r="M2681">
        <v>54.18</v>
      </c>
      <c r="N2681" s="1">
        <v>45943.038332777767</v>
      </c>
      <c r="O2681" t="s">
        <v>43</v>
      </c>
      <c r="P2681">
        <v>54.18</v>
      </c>
      <c r="Q2681" t="s">
        <v>58</v>
      </c>
      <c r="R2681" t="s">
        <v>45</v>
      </c>
      <c r="S2681" t="s">
        <v>60</v>
      </c>
      <c r="T2681" t="s">
        <v>75</v>
      </c>
      <c r="U2681" t="s">
        <v>49</v>
      </c>
      <c r="V2681" t="s">
        <v>48</v>
      </c>
      <c r="W2681" t="s">
        <v>43</v>
      </c>
      <c r="X2681">
        <f>YEAR(Table1[[#This Row],[BookingDate]])</f>
        <v>2025</v>
      </c>
      <c r="Y2681" t="str">
        <f>TEXT(Table1[[#This Row],[BookingDate]],"mmm")</f>
        <v>Oct</v>
      </c>
      <c r="Z2681" t="str">
        <f>TEXT(Table1[[#This Row],[BookingDate]],"mmm-yyy")</f>
        <v>Oct-2025</v>
      </c>
      <c r="AA2681" t="str">
        <f>IF(Table1[[#This Row],[ResolutionHours]]="","Pending",IF(Table1[[#This Row],[ResolutionHours]]&lt;=4,"0-4 Hours",IF(Table1[[#This Row],[ResolutionHours]]&lt;=8,"5-8 Hours",IF(Table1[[#This Row],[ResolutionHours]]&lt;=24,"9-24 Hours",IF(Table1[[#This Row],[ResolutionHours]]&lt;=48,"25-48 Hours","48+ Hours")))))</f>
        <v>48+ Hours</v>
      </c>
      <c r="AB2681">
        <f>IF(Table1[[#This Row],[ResolutionHours]]="","",Table1[[#This Row],[ResolutionHours]]-Table1[[#This Row],[SLATargetHours]])</f>
        <v>-17.82</v>
      </c>
    </row>
    <row r="2682" spans="1:28" x14ac:dyDescent="0.25">
      <c r="A2682" t="s">
        <v>2266</v>
      </c>
      <c r="B2682" t="s">
        <v>2126</v>
      </c>
      <c r="C2682" s="1">
        <v>45940.873773148152</v>
      </c>
      <c r="D2682" t="s">
        <v>36</v>
      </c>
      <c r="E2682" t="s">
        <v>2127</v>
      </c>
      <c r="F2682" t="s">
        <v>38</v>
      </c>
      <c r="G2682" t="s">
        <v>2128</v>
      </c>
      <c r="H2682" t="s">
        <v>109</v>
      </c>
      <c r="I2682" t="s">
        <v>64</v>
      </c>
      <c r="J2682" t="s">
        <v>88</v>
      </c>
      <c r="K2682">
        <v>48</v>
      </c>
      <c r="L2682">
        <v>2.1</v>
      </c>
      <c r="M2682">
        <v>29.9</v>
      </c>
      <c r="N2682" s="1">
        <v>45942.119421701391</v>
      </c>
      <c r="O2682" t="s">
        <v>43</v>
      </c>
      <c r="P2682">
        <v>29.9</v>
      </c>
      <c r="Q2682" t="s">
        <v>58</v>
      </c>
      <c r="R2682" t="s">
        <v>67</v>
      </c>
      <c r="S2682" t="s">
        <v>68</v>
      </c>
      <c r="T2682" t="s">
        <v>85</v>
      </c>
      <c r="U2682" t="s">
        <v>49</v>
      </c>
      <c r="V2682" t="s">
        <v>49</v>
      </c>
      <c r="W2682" t="s">
        <v>43</v>
      </c>
      <c r="X2682">
        <f>YEAR(Table1[[#This Row],[BookingDate]])</f>
        <v>2025</v>
      </c>
      <c r="Y2682" t="str">
        <f>TEXT(Table1[[#This Row],[BookingDate]],"mmm")</f>
        <v>Oct</v>
      </c>
      <c r="Z2682" t="str">
        <f>TEXT(Table1[[#This Row],[BookingDate]],"mmm-yyy")</f>
        <v>Oct-2025</v>
      </c>
      <c r="AA2682" t="str">
        <f>IF(Table1[[#This Row],[ResolutionHours]]="","Pending",IF(Table1[[#This Row],[ResolutionHours]]&lt;=4,"0-4 Hours",IF(Table1[[#This Row],[ResolutionHours]]&lt;=8,"5-8 Hours",IF(Table1[[#This Row],[ResolutionHours]]&lt;=24,"9-24 Hours",IF(Table1[[#This Row],[ResolutionHours]]&lt;=48,"25-48 Hours","48+ Hours")))))</f>
        <v>25-48 Hours</v>
      </c>
      <c r="AB2682">
        <f>IF(Table1[[#This Row],[ResolutionHours]]="","",Table1[[#This Row],[ResolutionHours]]-Table1[[#This Row],[SLATargetHours]])</f>
        <v>-18.100000000000001</v>
      </c>
    </row>
    <row r="2683" spans="1:28" x14ac:dyDescent="0.25">
      <c r="A2683" t="s">
        <v>145</v>
      </c>
      <c r="B2683" t="s">
        <v>35</v>
      </c>
      <c r="C2683" s="1">
        <v>45941.047453703701</v>
      </c>
      <c r="D2683" t="s">
        <v>108</v>
      </c>
      <c r="E2683" t="s">
        <v>52</v>
      </c>
      <c r="F2683" t="s">
        <v>130</v>
      </c>
      <c r="G2683" t="s">
        <v>39</v>
      </c>
      <c r="H2683" t="s">
        <v>40</v>
      </c>
      <c r="I2683" t="s">
        <v>64</v>
      </c>
      <c r="J2683" t="s">
        <v>91</v>
      </c>
      <c r="K2683">
        <v>4</v>
      </c>
      <c r="L2683">
        <v>0.35</v>
      </c>
      <c r="M2683">
        <v>0.48</v>
      </c>
      <c r="N2683" s="1">
        <v>45941.067585625002</v>
      </c>
      <c r="O2683" t="s">
        <v>43</v>
      </c>
      <c r="P2683">
        <v>0.48</v>
      </c>
      <c r="Q2683" t="s">
        <v>111</v>
      </c>
      <c r="R2683" t="s">
        <v>59</v>
      </c>
      <c r="S2683" t="s">
        <v>68</v>
      </c>
      <c r="T2683" t="s">
        <v>75</v>
      </c>
      <c r="U2683" t="s">
        <v>49</v>
      </c>
      <c r="V2683" t="s">
        <v>49</v>
      </c>
      <c r="W2683" t="s">
        <v>43</v>
      </c>
      <c r="X2683">
        <f>YEAR(Table1[[#This Row],[BookingDate]])</f>
        <v>2025</v>
      </c>
      <c r="Y2683" t="str">
        <f>TEXT(Table1[[#This Row],[BookingDate]],"mmm")</f>
        <v>Oct</v>
      </c>
      <c r="Z2683" t="str">
        <f>TEXT(Table1[[#This Row],[BookingDate]],"mmm-yyy")</f>
        <v>Oct-2025</v>
      </c>
      <c r="AA2683" t="str">
        <f>IF(Table1[[#This Row],[ResolutionHours]]="","Pending",IF(Table1[[#This Row],[ResolutionHours]]&lt;=4,"0-4 Hours",IF(Table1[[#This Row],[ResolutionHours]]&lt;=8,"5-8 Hours",IF(Table1[[#This Row],[ResolutionHours]]&lt;=24,"9-24 Hours",IF(Table1[[#This Row],[ResolutionHours]]&lt;=48,"25-48 Hours","48+ Hours")))))</f>
        <v>0-4 Hours</v>
      </c>
      <c r="AB2683">
        <f>IF(Table1[[#This Row],[ResolutionHours]]="","",Table1[[#This Row],[ResolutionHours]]-Table1[[#This Row],[SLATargetHours]])</f>
        <v>-3.52</v>
      </c>
    </row>
    <row r="2684" spans="1:28" x14ac:dyDescent="0.25">
      <c r="A2684" t="s">
        <v>2760</v>
      </c>
      <c r="B2684" t="s">
        <v>2126</v>
      </c>
      <c r="C2684" s="1">
        <v>45941.221296296288</v>
      </c>
      <c r="D2684" t="s">
        <v>36</v>
      </c>
      <c r="E2684" t="s">
        <v>2163</v>
      </c>
      <c r="F2684" t="s">
        <v>126</v>
      </c>
      <c r="G2684" t="s">
        <v>2128</v>
      </c>
      <c r="H2684" t="s">
        <v>54</v>
      </c>
      <c r="I2684" t="s">
        <v>55</v>
      </c>
      <c r="J2684" t="s">
        <v>65</v>
      </c>
      <c r="K2684">
        <v>48</v>
      </c>
      <c r="L2684">
        <v>1.92</v>
      </c>
      <c r="N2684" s="1"/>
      <c r="O2684" t="s">
        <v>57</v>
      </c>
      <c r="P2684">
        <v>1938.69</v>
      </c>
      <c r="Q2684" t="s">
        <v>58</v>
      </c>
      <c r="R2684" t="s">
        <v>45</v>
      </c>
      <c r="S2684" t="s">
        <v>79</v>
      </c>
      <c r="T2684" t="s">
        <v>47</v>
      </c>
      <c r="U2684" t="s">
        <v>49</v>
      </c>
      <c r="V2684" t="s">
        <v>48</v>
      </c>
      <c r="W2684" t="s">
        <v>57</v>
      </c>
      <c r="X2684">
        <f>YEAR(Table1[[#This Row],[BookingDate]])</f>
        <v>2025</v>
      </c>
      <c r="Y2684" t="str">
        <f>TEXT(Table1[[#This Row],[BookingDate]],"mmm")</f>
        <v>Oct</v>
      </c>
      <c r="Z2684" t="str">
        <f>TEXT(Table1[[#This Row],[BookingDate]],"mmm-yyy")</f>
        <v>Oct-2025</v>
      </c>
      <c r="AA2684" t="str">
        <f>IF(Table1[[#This Row],[ResolutionHours]]="","Pending",IF(Table1[[#This Row],[ResolutionHours]]&lt;=4,"0-4 Hours",IF(Table1[[#This Row],[ResolutionHours]]&lt;=8,"5-8 Hours",IF(Table1[[#This Row],[ResolutionHours]]&lt;=24,"9-24 Hours",IF(Table1[[#This Row],[ResolutionHours]]&lt;=48,"25-48 Hours","48+ Hours")))))</f>
        <v>Pending</v>
      </c>
      <c r="AB2684" t="str">
        <f>IF(Table1[[#This Row],[ResolutionHours]]="","",Table1[[#This Row],[ResolutionHours]]-Table1[[#This Row],[SLATargetHours]])</f>
        <v/>
      </c>
    </row>
    <row r="2685" spans="1:28" x14ac:dyDescent="0.25">
      <c r="A2685" t="s">
        <v>1907</v>
      </c>
      <c r="B2685" t="s">
        <v>1116</v>
      </c>
      <c r="C2685" s="1">
        <v>45941.491296296299</v>
      </c>
      <c r="D2685" t="s">
        <v>87</v>
      </c>
      <c r="E2685" t="s">
        <v>1129</v>
      </c>
      <c r="F2685" t="s">
        <v>72</v>
      </c>
      <c r="G2685" t="s">
        <v>1118</v>
      </c>
      <c r="H2685" t="s">
        <v>40</v>
      </c>
      <c r="I2685" t="s">
        <v>82</v>
      </c>
      <c r="J2685" t="s">
        <v>157</v>
      </c>
      <c r="K2685">
        <v>72</v>
      </c>
      <c r="L2685">
        <v>2.3199999999999998</v>
      </c>
      <c r="M2685">
        <v>30.21</v>
      </c>
      <c r="N2685" s="1">
        <v>45942.749926377313</v>
      </c>
      <c r="O2685" t="s">
        <v>43</v>
      </c>
      <c r="P2685">
        <v>30.21</v>
      </c>
      <c r="Q2685" t="s">
        <v>58</v>
      </c>
      <c r="R2685" t="s">
        <v>45</v>
      </c>
      <c r="S2685" t="s">
        <v>60</v>
      </c>
      <c r="T2685" t="s">
        <v>47</v>
      </c>
      <c r="U2685" t="s">
        <v>49</v>
      </c>
      <c r="V2685" t="s">
        <v>49</v>
      </c>
      <c r="W2685" t="s">
        <v>43</v>
      </c>
      <c r="X2685">
        <f>YEAR(Table1[[#This Row],[BookingDate]])</f>
        <v>2025</v>
      </c>
      <c r="Y2685" t="str">
        <f>TEXT(Table1[[#This Row],[BookingDate]],"mmm")</f>
        <v>Oct</v>
      </c>
      <c r="Z2685" t="str">
        <f>TEXT(Table1[[#This Row],[BookingDate]],"mmm-yyy")</f>
        <v>Oct-2025</v>
      </c>
      <c r="AA2685" t="str">
        <f>IF(Table1[[#This Row],[ResolutionHours]]="","Pending",IF(Table1[[#This Row],[ResolutionHours]]&lt;=4,"0-4 Hours",IF(Table1[[#This Row],[ResolutionHours]]&lt;=8,"5-8 Hours",IF(Table1[[#This Row],[ResolutionHours]]&lt;=24,"9-24 Hours",IF(Table1[[#This Row],[ResolutionHours]]&lt;=48,"25-48 Hours","48+ Hours")))))</f>
        <v>25-48 Hours</v>
      </c>
      <c r="AB2685">
        <f>IF(Table1[[#This Row],[ResolutionHours]]="","",Table1[[#This Row],[ResolutionHours]]-Table1[[#This Row],[SLATargetHours]])</f>
        <v>-41.79</v>
      </c>
    </row>
    <row r="2686" spans="1:28" x14ac:dyDescent="0.25">
      <c r="A2686" t="s">
        <v>1179</v>
      </c>
      <c r="B2686" t="s">
        <v>1116</v>
      </c>
      <c r="C2686" s="1">
        <v>45941.582777777781</v>
      </c>
      <c r="D2686" t="s">
        <v>108</v>
      </c>
      <c r="E2686" t="s">
        <v>1129</v>
      </c>
      <c r="F2686" t="s">
        <v>38</v>
      </c>
      <c r="G2686" t="s">
        <v>1118</v>
      </c>
      <c r="H2686" t="s">
        <v>40</v>
      </c>
      <c r="I2686" t="s">
        <v>41</v>
      </c>
      <c r="J2686" t="s">
        <v>83</v>
      </c>
      <c r="K2686">
        <v>4</v>
      </c>
      <c r="L2686">
        <v>0.1</v>
      </c>
      <c r="M2686">
        <v>1.71</v>
      </c>
      <c r="N2686" s="1">
        <v>45941.654041608803</v>
      </c>
      <c r="O2686" t="s">
        <v>43</v>
      </c>
      <c r="P2686">
        <v>1.71</v>
      </c>
      <c r="Q2686" t="s">
        <v>111</v>
      </c>
      <c r="R2686" t="s">
        <v>45</v>
      </c>
      <c r="S2686" t="s">
        <v>46</v>
      </c>
      <c r="T2686" t="s">
        <v>121</v>
      </c>
      <c r="U2686" t="s">
        <v>49</v>
      </c>
      <c r="V2686" t="s">
        <v>48</v>
      </c>
      <c r="W2686" t="s">
        <v>43</v>
      </c>
      <c r="X2686">
        <f>YEAR(Table1[[#This Row],[BookingDate]])</f>
        <v>2025</v>
      </c>
      <c r="Y2686" t="str">
        <f>TEXT(Table1[[#This Row],[BookingDate]],"mmm")</f>
        <v>Oct</v>
      </c>
      <c r="Z2686" t="str">
        <f>TEXT(Table1[[#This Row],[BookingDate]],"mmm-yyy")</f>
        <v>Oct-2025</v>
      </c>
      <c r="AA2686" t="str">
        <f>IF(Table1[[#This Row],[ResolutionHours]]="","Pending",IF(Table1[[#This Row],[ResolutionHours]]&lt;=4,"0-4 Hours",IF(Table1[[#This Row],[ResolutionHours]]&lt;=8,"5-8 Hours",IF(Table1[[#This Row],[ResolutionHours]]&lt;=24,"9-24 Hours",IF(Table1[[#This Row],[ResolutionHours]]&lt;=48,"25-48 Hours","48+ Hours")))))</f>
        <v>0-4 Hours</v>
      </c>
      <c r="AB2686">
        <f>IF(Table1[[#This Row],[ResolutionHours]]="","",Table1[[#This Row],[ResolutionHours]]-Table1[[#This Row],[SLATargetHours]])</f>
        <v>-2.29</v>
      </c>
    </row>
    <row r="2687" spans="1:28" x14ac:dyDescent="0.25">
      <c r="A2687" t="s">
        <v>679</v>
      </c>
      <c r="B2687" t="s">
        <v>35</v>
      </c>
      <c r="C2687" s="1">
        <v>45941.944201388891</v>
      </c>
      <c r="D2687" t="s">
        <v>36</v>
      </c>
      <c r="E2687" t="s">
        <v>123</v>
      </c>
      <c r="F2687" t="s">
        <v>126</v>
      </c>
      <c r="G2687" t="s">
        <v>39</v>
      </c>
      <c r="H2687" t="s">
        <v>54</v>
      </c>
      <c r="I2687" t="s">
        <v>64</v>
      </c>
      <c r="J2687" t="s">
        <v>120</v>
      </c>
      <c r="K2687">
        <v>48</v>
      </c>
      <c r="L2687">
        <v>0.89</v>
      </c>
      <c r="N2687" s="1"/>
      <c r="O2687" t="s">
        <v>57</v>
      </c>
      <c r="P2687">
        <v>1921.34</v>
      </c>
      <c r="Q2687" t="s">
        <v>58</v>
      </c>
      <c r="R2687" t="s">
        <v>45</v>
      </c>
      <c r="S2687" t="s">
        <v>60</v>
      </c>
      <c r="T2687" t="s">
        <v>61</v>
      </c>
      <c r="U2687" t="s">
        <v>49</v>
      </c>
      <c r="V2687" t="s">
        <v>49</v>
      </c>
      <c r="W2687" t="s">
        <v>57</v>
      </c>
      <c r="X2687">
        <f>YEAR(Table1[[#This Row],[BookingDate]])</f>
        <v>2025</v>
      </c>
      <c r="Y2687" t="str">
        <f>TEXT(Table1[[#This Row],[BookingDate]],"mmm")</f>
        <v>Oct</v>
      </c>
      <c r="Z2687" t="str">
        <f>TEXT(Table1[[#This Row],[BookingDate]],"mmm-yyy")</f>
        <v>Oct-2025</v>
      </c>
      <c r="AA2687" t="str">
        <f>IF(Table1[[#This Row],[ResolutionHours]]="","Pending",IF(Table1[[#This Row],[ResolutionHours]]&lt;=4,"0-4 Hours",IF(Table1[[#This Row],[ResolutionHours]]&lt;=8,"5-8 Hours",IF(Table1[[#This Row],[ResolutionHours]]&lt;=24,"9-24 Hours",IF(Table1[[#This Row],[ResolutionHours]]&lt;=48,"25-48 Hours","48+ Hours")))))</f>
        <v>Pending</v>
      </c>
      <c r="AB2687" t="str">
        <f>IF(Table1[[#This Row],[ResolutionHours]]="","",Table1[[#This Row],[ResolutionHours]]-Table1[[#This Row],[SLATargetHours]])</f>
        <v/>
      </c>
    </row>
    <row r="2688" spans="1:28" x14ac:dyDescent="0.25">
      <c r="A2688" t="s">
        <v>1866</v>
      </c>
      <c r="B2688" t="s">
        <v>1116</v>
      </c>
      <c r="C2688" s="1">
        <v>45942.052037037043</v>
      </c>
      <c r="D2688" t="s">
        <v>51</v>
      </c>
      <c r="E2688" t="s">
        <v>1124</v>
      </c>
      <c r="F2688" t="s">
        <v>38</v>
      </c>
      <c r="G2688" t="s">
        <v>1118</v>
      </c>
      <c r="H2688" t="s">
        <v>136</v>
      </c>
      <c r="I2688" t="s">
        <v>46</v>
      </c>
      <c r="J2688" t="s">
        <v>42</v>
      </c>
      <c r="K2688">
        <v>24</v>
      </c>
      <c r="L2688">
        <v>6.07</v>
      </c>
      <c r="N2688" s="1"/>
      <c r="O2688" t="s">
        <v>57</v>
      </c>
      <c r="P2688">
        <v>1918.75</v>
      </c>
      <c r="Q2688" t="s">
        <v>44</v>
      </c>
      <c r="R2688" t="s">
        <v>92</v>
      </c>
      <c r="S2688" t="s">
        <v>96</v>
      </c>
      <c r="T2688" t="s">
        <v>97</v>
      </c>
      <c r="U2688" t="s">
        <v>49</v>
      </c>
      <c r="V2688" t="s">
        <v>49</v>
      </c>
      <c r="W2688" t="s">
        <v>57</v>
      </c>
      <c r="X2688">
        <f>YEAR(Table1[[#This Row],[BookingDate]])</f>
        <v>2025</v>
      </c>
      <c r="Y2688" t="str">
        <f>TEXT(Table1[[#This Row],[BookingDate]],"mmm")</f>
        <v>Oct</v>
      </c>
      <c r="Z2688" t="str">
        <f>TEXT(Table1[[#This Row],[BookingDate]],"mmm-yyy")</f>
        <v>Oct-2025</v>
      </c>
      <c r="AA2688" t="str">
        <f>IF(Table1[[#This Row],[ResolutionHours]]="","Pending",IF(Table1[[#This Row],[ResolutionHours]]&lt;=4,"0-4 Hours",IF(Table1[[#This Row],[ResolutionHours]]&lt;=8,"5-8 Hours",IF(Table1[[#This Row],[ResolutionHours]]&lt;=24,"9-24 Hours",IF(Table1[[#This Row],[ResolutionHours]]&lt;=48,"25-48 Hours","48+ Hours")))))</f>
        <v>Pending</v>
      </c>
      <c r="AB2688" t="str">
        <f>IF(Table1[[#This Row],[ResolutionHours]]="","",Table1[[#This Row],[ResolutionHours]]-Table1[[#This Row],[SLATargetHours]])</f>
        <v/>
      </c>
    </row>
    <row r="2689" spans="1:28" x14ac:dyDescent="0.25">
      <c r="A2689" t="s">
        <v>2710</v>
      </c>
      <c r="B2689" t="s">
        <v>2126</v>
      </c>
      <c r="C2689" s="1">
        <v>45942.205914351849</v>
      </c>
      <c r="D2689" t="s">
        <v>51</v>
      </c>
      <c r="E2689" t="s">
        <v>2127</v>
      </c>
      <c r="F2689" t="s">
        <v>90</v>
      </c>
      <c r="G2689" t="s">
        <v>2128</v>
      </c>
      <c r="H2689" t="s">
        <v>136</v>
      </c>
      <c r="I2689" t="s">
        <v>55</v>
      </c>
      <c r="J2689" t="s">
        <v>56</v>
      </c>
      <c r="K2689">
        <v>24</v>
      </c>
      <c r="L2689">
        <v>1.02</v>
      </c>
      <c r="N2689" s="1"/>
      <c r="O2689" t="s">
        <v>57</v>
      </c>
      <c r="P2689">
        <v>1915.06</v>
      </c>
      <c r="Q2689" t="s">
        <v>58</v>
      </c>
      <c r="R2689" t="s">
        <v>45</v>
      </c>
      <c r="S2689" t="s">
        <v>68</v>
      </c>
      <c r="T2689" t="s">
        <v>97</v>
      </c>
      <c r="U2689" t="s">
        <v>49</v>
      </c>
      <c r="V2689" t="s">
        <v>49</v>
      </c>
      <c r="W2689" t="s">
        <v>57</v>
      </c>
      <c r="X2689">
        <f>YEAR(Table1[[#This Row],[BookingDate]])</f>
        <v>2025</v>
      </c>
      <c r="Y2689" t="str">
        <f>TEXT(Table1[[#This Row],[BookingDate]],"mmm")</f>
        <v>Oct</v>
      </c>
      <c r="Z2689" t="str">
        <f>TEXT(Table1[[#This Row],[BookingDate]],"mmm-yyy")</f>
        <v>Oct-2025</v>
      </c>
      <c r="AA2689" t="str">
        <f>IF(Table1[[#This Row],[ResolutionHours]]="","Pending",IF(Table1[[#This Row],[ResolutionHours]]&lt;=4,"0-4 Hours",IF(Table1[[#This Row],[ResolutionHours]]&lt;=8,"5-8 Hours",IF(Table1[[#This Row],[ResolutionHours]]&lt;=24,"9-24 Hours",IF(Table1[[#This Row],[ResolutionHours]]&lt;=48,"25-48 Hours","48+ Hours")))))</f>
        <v>Pending</v>
      </c>
      <c r="AB2689" t="str">
        <f>IF(Table1[[#This Row],[ResolutionHours]]="","",Table1[[#This Row],[ResolutionHours]]-Table1[[#This Row],[SLATargetHours]])</f>
        <v/>
      </c>
    </row>
    <row r="2690" spans="1:28" x14ac:dyDescent="0.25">
      <c r="A2690" t="s">
        <v>2113</v>
      </c>
      <c r="B2690" t="s">
        <v>1116</v>
      </c>
      <c r="C2690" s="1">
        <v>45942.511724537027</v>
      </c>
      <c r="D2690" t="s">
        <v>87</v>
      </c>
      <c r="E2690" t="s">
        <v>1117</v>
      </c>
      <c r="F2690" t="s">
        <v>130</v>
      </c>
      <c r="G2690" t="s">
        <v>1118</v>
      </c>
      <c r="H2690" t="s">
        <v>40</v>
      </c>
      <c r="I2690" t="s">
        <v>46</v>
      </c>
      <c r="J2690" t="s">
        <v>88</v>
      </c>
      <c r="K2690">
        <v>72</v>
      </c>
      <c r="L2690">
        <v>5.37</v>
      </c>
      <c r="M2690">
        <v>24.54</v>
      </c>
      <c r="N2690" s="1">
        <v>45943.53416412037</v>
      </c>
      <c r="O2690" t="s">
        <v>43</v>
      </c>
      <c r="P2690">
        <v>24.54</v>
      </c>
      <c r="Q2690" t="s">
        <v>66</v>
      </c>
      <c r="R2690" t="s">
        <v>92</v>
      </c>
      <c r="S2690" t="s">
        <v>68</v>
      </c>
      <c r="T2690" t="s">
        <v>47</v>
      </c>
      <c r="U2690" t="s">
        <v>49</v>
      </c>
      <c r="V2690" t="s">
        <v>49</v>
      </c>
      <c r="W2690" t="s">
        <v>43</v>
      </c>
      <c r="X2690">
        <f>YEAR(Table1[[#This Row],[BookingDate]])</f>
        <v>2025</v>
      </c>
      <c r="Y2690" t="str">
        <f>TEXT(Table1[[#This Row],[BookingDate]],"mmm")</f>
        <v>Oct</v>
      </c>
      <c r="Z2690" t="str">
        <f>TEXT(Table1[[#This Row],[BookingDate]],"mmm-yyy")</f>
        <v>Oct-2025</v>
      </c>
      <c r="AA2690" t="str">
        <f>IF(Table1[[#This Row],[ResolutionHours]]="","Pending",IF(Table1[[#This Row],[ResolutionHours]]&lt;=4,"0-4 Hours",IF(Table1[[#This Row],[ResolutionHours]]&lt;=8,"5-8 Hours",IF(Table1[[#This Row],[ResolutionHours]]&lt;=24,"9-24 Hours",IF(Table1[[#This Row],[ResolutionHours]]&lt;=48,"25-48 Hours","48+ Hours")))))</f>
        <v>25-48 Hours</v>
      </c>
      <c r="AB2690">
        <f>IF(Table1[[#This Row],[ResolutionHours]]="","",Table1[[#This Row],[ResolutionHours]]-Table1[[#This Row],[SLATargetHours]])</f>
        <v>-47.46</v>
      </c>
    </row>
    <row r="2691" spans="1:28" x14ac:dyDescent="0.25">
      <c r="A2691" t="s">
        <v>2204</v>
      </c>
      <c r="B2691" t="s">
        <v>2126</v>
      </c>
      <c r="C2691" s="1">
        <v>45942.838159722232</v>
      </c>
      <c r="D2691" t="s">
        <v>51</v>
      </c>
      <c r="E2691" t="s">
        <v>2130</v>
      </c>
      <c r="F2691" t="s">
        <v>95</v>
      </c>
      <c r="G2691" t="s">
        <v>2128</v>
      </c>
      <c r="H2691" t="s">
        <v>136</v>
      </c>
      <c r="I2691" t="s">
        <v>82</v>
      </c>
      <c r="J2691" t="s">
        <v>56</v>
      </c>
      <c r="K2691">
        <v>24</v>
      </c>
      <c r="L2691">
        <v>1.02</v>
      </c>
      <c r="N2691" s="1"/>
      <c r="O2691" t="s">
        <v>57</v>
      </c>
      <c r="P2691">
        <v>1899.88</v>
      </c>
      <c r="Q2691" t="s">
        <v>58</v>
      </c>
      <c r="R2691" t="s">
        <v>114</v>
      </c>
      <c r="S2691" t="s">
        <v>68</v>
      </c>
      <c r="T2691" t="s">
        <v>93</v>
      </c>
      <c r="U2691" t="s">
        <v>49</v>
      </c>
      <c r="V2691" t="s">
        <v>49</v>
      </c>
      <c r="W2691" t="s">
        <v>57</v>
      </c>
      <c r="X2691">
        <f>YEAR(Table1[[#This Row],[BookingDate]])</f>
        <v>2025</v>
      </c>
      <c r="Y2691" t="str">
        <f>TEXT(Table1[[#This Row],[BookingDate]],"mmm")</f>
        <v>Oct</v>
      </c>
      <c r="Z2691" t="str">
        <f>TEXT(Table1[[#This Row],[BookingDate]],"mmm-yyy")</f>
        <v>Oct-2025</v>
      </c>
      <c r="AA2691" t="str">
        <f>IF(Table1[[#This Row],[ResolutionHours]]="","Pending",IF(Table1[[#This Row],[ResolutionHours]]&lt;=4,"0-4 Hours",IF(Table1[[#This Row],[ResolutionHours]]&lt;=8,"5-8 Hours",IF(Table1[[#This Row],[ResolutionHours]]&lt;=24,"9-24 Hours",IF(Table1[[#This Row],[ResolutionHours]]&lt;=48,"25-48 Hours","48+ Hours")))))</f>
        <v>Pending</v>
      </c>
      <c r="AB2691" t="str">
        <f>IF(Table1[[#This Row],[ResolutionHours]]="","",Table1[[#This Row],[ResolutionHours]]-Table1[[#This Row],[SLATargetHours]])</f>
        <v/>
      </c>
    </row>
    <row r="2692" spans="1:28" x14ac:dyDescent="0.25">
      <c r="A2692" t="s">
        <v>2492</v>
      </c>
      <c r="B2692" t="s">
        <v>2126</v>
      </c>
      <c r="C2692" s="1">
        <v>45943.009398148148</v>
      </c>
      <c r="D2692" t="s">
        <v>51</v>
      </c>
      <c r="E2692" t="s">
        <v>2127</v>
      </c>
      <c r="F2692" t="s">
        <v>90</v>
      </c>
      <c r="G2692" t="s">
        <v>2128</v>
      </c>
      <c r="H2692" t="s">
        <v>136</v>
      </c>
      <c r="I2692" t="s">
        <v>41</v>
      </c>
      <c r="J2692" t="s">
        <v>88</v>
      </c>
      <c r="K2692">
        <v>24</v>
      </c>
      <c r="L2692">
        <v>2.04</v>
      </c>
      <c r="N2692" s="1"/>
      <c r="O2692" t="s">
        <v>57</v>
      </c>
      <c r="P2692">
        <v>1895.77</v>
      </c>
      <c r="Q2692" t="s">
        <v>44</v>
      </c>
      <c r="R2692" t="s">
        <v>114</v>
      </c>
      <c r="S2692" t="s">
        <v>68</v>
      </c>
      <c r="T2692" t="s">
        <v>93</v>
      </c>
      <c r="U2692" t="s">
        <v>49</v>
      </c>
      <c r="V2692" t="s">
        <v>49</v>
      </c>
      <c r="W2692" t="s">
        <v>57</v>
      </c>
      <c r="X2692">
        <f>YEAR(Table1[[#This Row],[BookingDate]])</f>
        <v>2025</v>
      </c>
      <c r="Y2692" t="str">
        <f>TEXT(Table1[[#This Row],[BookingDate]],"mmm")</f>
        <v>Oct</v>
      </c>
      <c r="Z2692" t="str">
        <f>TEXT(Table1[[#This Row],[BookingDate]],"mmm-yyy")</f>
        <v>Oct-2025</v>
      </c>
      <c r="AA2692" t="str">
        <f>IF(Table1[[#This Row],[ResolutionHours]]="","Pending",IF(Table1[[#This Row],[ResolutionHours]]&lt;=4,"0-4 Hours",IF(Table1[[#This Row],[ResolutionHours]]&lt;=8,"5-8 Hours",IF(Table1[[#This Row],[ResolutionHours]]&lt;=24,"9-24 Hours",IF(Table1[[#This Row],[ResolutionHours]]&lt;=48,"25-48 Hours","48+ Hours")))))</f>
        <v>Pending</v>
      </c>
      <c r="AB2692" t="str">
        <f>IF(Table1[[#This Row],[ResolutionHours]]="","",Table1[[#This Row],[ResolutionHours]]-Table1[[#This Row],[SLATargetHours]])</f>
        <v/>
      </c>
    </row>
    <row r="2693" spans="1:28" x14ac:dyDescent="0.25">
      <c r="A2693" t="s">
        <v>2890</v>
      </c>
      <c r="B2693" t="s">
        <v>2126</v>
      </c>
      <c r="C2693" s="1">
        <v>45943.048368055563</v>
      </c>
      <c r="D2693" t="s">
        <v>36</v>
      </c>
      <c r="E2693" t="s">
        <v>2163</v>
      </c>
      <c r="F2693" t="s">
        <v>130</v>
      </c>
      <c r="G2693" t="s">
        <v>2128</v>
      </c>
      <c r="H2693" t="s">
        <v>63</v>
      </c>
      <c r="I2693" t="s">
        <v>73</v>
      </c>
      <c r="J2693" t="s">
        <v>83</v>
      </c>
      <c r="K2693">
        <v>48</v>
      </c>
      <c r="L2693">
        <v>4.3499999999999996</v>
      </c>
      <c r="N2693" s="1"/>
      <c r="O2693" t="s">
        <v>57</v>
      </c>
      <c r="P2693">
        <v>1894.84</v>
      </c>
      <c r="Q2693" t="s">
        <v>44</v>
      </c>
      <c r="R2693" t="s">
        <v>92</v>
      </c>
      <c r="S2693" t="s">
        <v>68</v>
      </c>
      <c r="T2693" t="s">
        <v>85</v>
      </c>
      <c r="U2693" t="s">
        <v>49</v>
      </c>
      <c r="V2693" t="s">
        <v>49</v>
      </c>
      <c r="W2693" t="s">
        <v>57</v>
      </c>
      <c r="X2693">
        <f>YEAR(Table1[[#This Row],[BookingDate]])</f>
        <v>2025</v>
      </c>
      <c r="Y2693" t="str">
        <f>TEXT(Table1[[#This Row],[BookingDate]],"mmm")</f>
        <v>Oct</v>
      </c>
      <c r="Z2693" t="str">
        <f>TEXT(Table1[[#This Row],[BookingDate]],"mmm-yyy")</f>
        <v>Oct-2025</v>
      </c>
      <c r="AA2693" t="str">
        <f>IF(Table1[[#This Row],[ResolutionHours]]="","Pending",IF(Table1[[#This Row],[ResolutionHours]]&lt;=4,"0-4 Hours",IF(Table1[[#This Row],[ResolutionHours]]&lt;=8,"5-8 Hours",IF(Table1[[#This Row],[ResolutionHours]]&lt;=24,"9-24 Hours",IF(Table1[[#This Row],[ResolutionHours]]&lt;=48,"25-48 Hours","48+ Hours")))))</f>
        <v>Pending</v>
      </c>
      <c r="AB2693" t="str">
        <f>IF(Table1[[#This Row],[ResolutionHours]]="","",Table1[[#This Row],[ResolutionHours]]-Table1[[#This Row],[SLATargetHours]])</f>
        <v/>
      </c>
    </row>
    <row r="2694" spans="1:28" x14ac:dyDescent="0.25">
      <c r="A2694" t="s">
        <v>476</v>
      </c>
      <c r="B2694" t="s">
        <v>35</v>
      </c>
      <c r="C2694" s="1">
        <v>45943.169293981482</v>
      </c>
      <c r="D2694" t="s">
        <v>51</v>
      </c>
      <c r="E2694" t="s">
        <v>105</v>
      </c>
      <c r="F2694" t="s">
        <v>90</v>
      </c>
      <c r="G2694" t="s">
        <v>39</v>
      </c>
      <c r="H2694" t="s">
        <v>54</v>
      </c>
      <c r="I2694" t="s">
        <v>64</v>
      </c>
      <c r="J2694" t="s">
        <v>74</v>
      </c>
      <c r="K2694">
        <v>24</v>
      </c>
      <c r="L2694">
        <v>1</v>
      </c>
      <c r="N2694" s="1"/>
      <c r="O2694" t="s">
        <v>57</v>
      </c>
      <c r="P2694">
        <v>1891.94</v>
      </c>
      <c r="Q2694" t="s">
        <v>58</v>
      </c>
      <c r="R2694" t="s">
        <v>67</v>
      </c>
      <c r="S2694" t="s">
        <v>60</v>
      </c>
      <c r="T2694" t="s">
        <v>69</v>
      </c>
      <c r="U2694" t="s">
        <v>49</v>
      </c>
      <c r="V2694" t="s">
        <v>49</v>
      </c>
      <c r="W2694" t="s">
        <v>57</v>
      </c>
      <c r="X2694">
        <f>YEAR(Table1[[#This Row],[BookingDate]])</f>
        <v>2025</v>
      </c>
      <c r="Y2694" t="str">
        <f>TEXT(Table1[[#This Row],[BookingDate]],"mmm")</f>
        <v>Oct</v>
      </c>
      <c r="Z2694" t="str">
        <f>TEXT(Table1[[#This Row],[BookingDate]],"mmm-yyy")</f>
        <v>Oct-2025</v>
      </c>
      <c r="AA2694" t="str">
        <f>IF(Table1[[#This Row],[ResolutionHours]]="","Pending",IF(Table1[[#This Row],[ResolutionHours]]&lt;=4,"0-4 Hours",IF(Table1[[#This Row],[ResolutionHours]]&lt;=8,"5-8 Hours",IF(Table1[[#This Row],[ResolutionHours]]&lt;=24,"9-24 Hours",IF(Table1[[#This Row],[ResolutionHours]]&lt;=48,"25-48 Hours","48+ Hours")))))</f>
        <v>Pending</v>
      </c>
      <c r="AB2694" t="str">
        <f>IF(Table1[[#This Row],[ResolutionHours]]="","",Table1[[#This Row],[ResolutionHours]]-Table1[[#This Row],[SLATargetHours]])</f>
        <v/>
      </c>
    </row>
    <row r="2695" spans="1:28" x14ac:dyDescent="0.25">
      <c r="A2695" t="s">
        <v>2096</v>
      </c>
      <c r="B2695" t="s">
        <v>1116</v>
      </c>
      <c r="C2695" s="1">
        <v>45943.4221412037</v>
      </c>
      <c r="D2695" t="s">
        <v>36</v>
      </c>
      <c r="E2695" t="s">
        <v>1140</v>
      </c>
      <c r="F2695" t="s">
        <v>90</v>
      </c>
      <c r="G2695" t="s">
        <v>1118</v>
      </c>
      <c r="H2695" t="s">
        <v>40</v>
      </c>
      <c r="I2695" t="s">
        <v>46</v>
      </c>
      <c r="J2695" t="s">
        <v>113</v>
      </c>
      <c r="K2695">
        <v>48</v>
      </c>
      <c r="L2695">
        <v>0.3</v>
      </c>
      <c r="M2695">
        <v>12.14</v>
      </c>
      <c r="N2695" s="1">
        <v>45943.928079189813</v>
      </c>
      <c r="O2695" t="s">
        <v>43</v>
      </c>
      <c r="P2695">
        <v>12.14</v>
      </c>
      <c r="Q2695" t="s">
        <v>44</v>
      </c>
      <c r="R2695" t="s">
        <v>114</v>
      </c>
      <c r="S2695" t="s">
        <v>96</v>
      </c>
      <c r="T2695" t="s">
        <v>115</v>
      </c>
      <c r="U2695" t="s">
        <v>49</v>
      </c>
      <c r="V2695" t="s">
        <v>49</v>
      </c>
      <c r="W2695" t="s">
        <v>43</v>
      </c>
      <c r="X2695">
        <f>YEAR(Table1[[#This Row],[BookingDate]])</f>
        <v>2025</v>
      </c>
      <c r="Y2695" t="str">
        <f>TEXT(Table1[[#This Row],[BookingDate]],"mmm")</f>
        <v>Oct</v>
      </c>
      <c r="Z2695" t="str">
        <f>TEXT(Table1[[#This Row],[BookingDate]],"mmm-yyy")</f>
        <v>Oct-2025</v>
      </c>
      <c r="AA2695" t="str">
        <f>IF(Table1[[#This Row],[ResolutionHours]]="","Pending",IF(Table1[[#This Row],[ResolutionHours]]&lt;=4,"0-4 Hours",IF(Table1[[#This Row],[ResolutionHours]]&lt;=8,"5-8 Hours",IF(Table1[[#This Row],[ResolutionHours]]&lt;=24,"9-24 Hours",IF(Table1[[#This Row],[ResolutionHours]]&lt;=48,"25-48 Hours","48+ Hours")))))</f>
        <v>9-24 Hours</v>
      </c>
      <c r="AB2695">
        <f>IF(Table1[[#This Row],[ResolutionHours]]="","",Table1[[#This Row],[ResolutionHours]]-Table1[[#This Row],[SLATargetHours]])</f>
        <v>-35.86</v>
      </c>
    </row>
    <row r="2696" spans="1:28" x14ac:dyDescent="0.25">
      <c r="A2696" t="s">
        <v>2756</v>
      </c>
      <c r="B2696" t="s">
        <v>2126</v>
      </c>
      <c r="C2696" s="1">
        <v>45943.479039351849</v>
      </c>
      <c r="D2696" t="s">
        <v>36</v>
      </c>
      <c r="E2696" t="s">
        <v>2134</v>
      </c>
      <c r="F2696" t="s">
        <v>95</v>
      </c>
      <c r="G2696" t="s">
        <v>2128</v>
      </c>
      <c r="H2696" t="s">
        <v>136</v>
      </c>
      <c r="I2696" t="s">
        <v>46</v>
      </c>
      <c r="J2696" t="s">
        <v>83</v>
      </c>
      <c r="K2696">
        <v>48</v>
      </c>
      <c r="L2696">
        <v>4.84</v>
      </c>
      <c r="N2696" s="1"/>
      <c r="O2696" t="s">
        <v>57</v>
      </c>
      <c r="P2696">
        <v>1884.5</v>
      </c>
      <c r="Q2696" t="s">
        <v>66</v>
      </c>
      <c r="R2696" t="s">
        <v>67</v>
      </c>
      <c r="S2696" t="s">
        <v>46</v>
      </c>
      <c r="T2696" t="s">
        <v>121</v>
      </c>
      <c r="U2696" t="s">
        <v>49</v>
      </c>
      <c r="V2696" t="s">
        <v>49</v>
      </c>
      <c r="W2696" t="s">
        <v>57</v>
      </c>
      <c r="X2696">
        <f>YEAR(Table1[[#This Row],[BookingDate]])</f>
        <v>2025</v>
      </c>
      <c r="Y2696" t="str">
        <f>TEXT(Table1[[#This Row],[BookingDate]],"mmm")</f>
        <v>Oct</v>
      </c>
      <c r="Z2696" t="str">
        <f>TEXT(Table1[[#This Row],[BookingDate]],"mmm-yyy")</f>
        <v>Oct-2025</v>
      </c>
      <c r="AA2696" t="str">
        <f>IF(Table1[[#This Row],[ResolutionHours]]="","Pending",IF(Table1[[#This Row],[ResolutionHours]]&lt;=4,"0-4 Hours",IF(Table1[[#This Row],[ResolutionHours]]&lt;=8,"5-8 Hours",IF(Table1[[#This Row],[ResolutionHours]]&lt;=24,"9-24 Hours",IF(Table1[[#This Row],[ResolutionHours]]&lt;=48,"25-48 Hours","48+ Hours")))))</f>
        <v>Pending</v>
      </c>
      <c r="AB2696" t="str">
        <f>IF(Table1[[#This Row],[ResolutionHours]]="","",Table1[[#This Row],[ResolutionHours]]-Table1[[#This Row],[SLATargetHours]])</f>
        <v/>
      </c>
    </row>
    <row r="2697" spans="1:28" x14ac:dyDescent="0.25">
      <c r="A2697" t="s">
        <v>2776</v>
      </c>
      <c r="B2697" t="s">
        <v>2126</v>
      </c>
      <c r="C2697" s="1">
        <v>45943.751504629632</v>
      </c>
      <c r="D2697" t="s">
        <v>36</v>
      </c>
      <c r="E2697" t="s">
        <v>2163</v>
      </c>
      <c r="F2697" t="s">
        <v>90</v>
      </c>
      <c r="G2697" t="s">
        <v>2128</v>
      </c>
      <c r="H2697" t="s">
        <v>40</v>
      </c>
      <c r="I2697" t="s">
        <v>41</v>
      </c>
      <c r="J2697" t="s">
        <v>118</v>
      </c>
      <c r="K2697">
        <v>48</v>
      </c>
      <c r="L2697">
        <v>0.38</v>
      </c>
      <c r="M2697">
        <v>40.19</v>
      </c>
      <c r="N2697" s="1">
        <v>45945.426284374997</v>
      </c>
      <c r="O2697" t="s">
        <v>43</v>
      </c>
      <c r="P2697">
        <v>40.19</v>
      </c>
      <c r="Q2697" t="s">
        <v>66</v>
      </c>
      <c r="R2697" t="s">
        <v>59</v>
      </c>
      <c r="S2697" t="s">
        <v>96</v>
      </c>
      <c r="T2697" t="s">
        <v>97</v>
      </c>
      <c r="U2697" t="s">
        <v>49</v>
      </c>
      <c r="V2697" t="s">
        <v>49</v>
      </c>
      <c r="W2697" t="s">
        <v>43</v>
      </c>
      <c r="X2697">
        <f>YEAR(Table1[[#This Row],[BookingDate]])</f>
        <v>2025</v>
      </c>
      <c r="Y2697" t="str">
        <f>TEXT(Table1[[#This Row],[BookingDate]],"mmm")</f>
        <v>Oct</v>
      </c>
      <c r="Z2697" t="str">
        <f>TEXT(Table1[[#This Row],[BookingDate]],"mmm-yyy")</f>
        <v>Oct-2025</v>
      </c>
      <c r="AA2697" t="str">
        <f>IF(Table1[[#This Row],[ResolutionHours]]="","Pending",IF(Table1[[#This Row],[ResolutionHours]]&lt;=4,"0-4 Hours",IF(Table1[[#This Row],[ResolutionHours]]&lt;=8,"5-8 Hours",IF(Table1[[#This Row],[ResolutionHours]]&lt;=24,"9-24 Hours",IF(Table1[[#This Row],[ResolutionHours]]&lt;=48,"25-48 Hours","48+ Hours")))))</f>
        <v>25-48 Hours</v>
      </c>
      <c r="AB2697">
        <f>IF(Table1[[#This Row],[ResolutionHours]]="","",Table1[[#This Row],[ResolutionHours]]-Table1[[#This Row],[SLATargetHours]])</f>
        <v>-7.8100000000000023</v>
      </c>
    </row>
    <row r="2698" spans="1:28" x14ac:dyDescent="0.25">
      <c r="A2698" t="s">
        <v>1394</v>
      </c>
      <c r="B2698" t="s">
        <v>1116</v>
      </c>
      <c r="C2698" s="1">
        <v>45943.792141203703</v>
      </c>
      <c r="D2698" t="s">
        <v>36</v>
      </c>
      <c r="E2698" t="s">
        <v>1120</v>
      </c>
      <c r="F2698" t="s">
        <v>72</v>
      </c>
      <c r="G2698" t="s">
        <v>1118</v>
      </c>
      <c r="H2698" t="s">
        <v>54</v>
      </c>
      <c r="I2698" t="s">
        <v>82</v>
      </c>
      <c r="J2698" t="s">
        <v>99</v>
      </c>
      <c r="K2698">
        <v>48</v>
      </c>
      <c r="L2698">
        <v>3.48</v>
      </c>
      <c r="N2698" s="1"/>
      <c r="O2698" t="s">
        <v>57</v>
      </c>
      <c r="P2698">
        <v>1876.99</v>
      </c>
      <c r="Q2698" t="s">
        <v>66</v>
      </c>
      <c r="R2698" t="s">
        <v>114</v>
      </c>
      <c r="S2698" t="s">
        <v>68</v>
      </c>
      <c r="T2698" t="s">
        <v>100</v>
      </c>
      <c r="U2698" t="s">
        <v>49</v>
      </c>
      <c r="V2698" t="s">
        <v>49</v>
      </c>
      <c r="W2698" t="s">
        <v>57</v>
      </c>
      <c r="X2698">
        <f>YEAR(Table1[[#This Row],[BookingDate]])</f>
        <v>2025</v>
      </c>
      <c r="Y2698" t="str">
        <f>TEXT(Table1[[#This Row],[BookingDate]],"mmm")</f>
        <v>Oct</v>
      </c>
      <c r="Z2698" t="str">
        <f>TEXT(Table1[[#This Row],[BookingDate]],"mmm-yyy")</f>
        <v>Oct-2025</v>
      </c>
      <c r="AA2698" t="str">
        <f>IF(Table1[[#This Row],[ResolutionHours]]="","Pending",IF(Table1[[#This Row],[ResolutionHours]]&lt;=4,"0-4 Hours",IF(Table1[[#This Row],[ResolutionHours]]&lt;=8,"5-8 Hours",IF(Table1[[#This Row],[ResolutionHours]]&lt;=24,"9-24 Hours",IF(Table1[[#This Row],[ResolutionHours]]&lt;=48,"25-48 Hours","48+ Hours")))))</f>
        <v>Pending</v>
      </c>
      <c r="AB2698" t="str">
        <f>IF(Table1[[#This Row],[ResolutionHours]]="","",Table1[[#This Row],[ResolutionHours]]-Table1[[#This Row],[SLATargetHours]])</f>
        <v/>
      </c>
    </row>
    <row r="2699" spans="1:28" x14ac:dyDescent="0.25">
      <c r="A2699" t="s">
        <v>472</v>
      </c>
      <c r="B2699" t="s">
        <v>35</v>
      </c>
      <c r="C2699" s="1">
        <v>45943.816064814811</v>
      </c>
      <c r="D2699" t="s">
        <v>51</v>
      </c>
      <c r="E2699" t="s">
        <v>77</v>
      </c>
      <c r="F2699" t="s">
        <v>72</v>
      </c>
      <c r="G2699" t="s">
        <v>39</v>
      </c>
      <c r="H2699" t="s">
        <v>54</v>
      </c>
      <c r="I2699" t="s">
        <v>64</v>
      </c>
      <c r="J2699" t="s">
        <v>78</v>
      </c>
      <c r="K2699">
        <v>24</v>
      </c>
      <c r="L2699">
        <v>2.4900000000000002</v>
      </c>
      <c r="N2699" s="1"/>
      <c r="O2699" t="s">
        <v>57</v>
      </c>
      <c r="P2699">
        <v>1876.41</v>
      </c>
      <c r="Q2699" t="s">
        <v>66</v>
      </c>
      <c r="R2699" t="s">
        <v>45</v>
      </c>
      <c r="S2699" t="s">
        <v>79</v>
      </c>
      <c r="T2699" t="s">
        <v>93</v>
      </c>
      <c r="U2699" t="s">
        <v>49</v>
      </c>
      <c r="V2699" t="s">
        <v>49</v>
      </c>
      <c r="W2699" t="s">
        <v>57</v>
      </c>
      <c r="X2699">
        <f>YEAR(Table1[[#This Row],[BookingDate]])</f>
        <v>2025</v>
      </c>
      <c r="Y2699" t="str">
        <f>TEXT(Table1[[#This Row],[BookingDate]],"mmm")</f>
        <v>Oct</v>
      </c>
      <c r="Z2699" t="str">
        <f>TEXT(Table1[[#This Row],[BookingDate]],"mmm-yyy")</f>
        <v>Oct-2025</v>
      </c>
      <c r="AA2699" t="str">
        <f>IF(Table1[[#This Row],[ResolutionHours]]="","Pending",IF(Table1[[#This Row],[ResolutionHours]]&lt;=4,"0-4 Hours",IF(Table1[[#This Row],[ResolutionHours]]&lt;=8,"5-8 Hours",IF(Table1[[#This Row],[ResolutionHours]]&lt;=24,"9-24 Hours",IF(Table1[[#This Row],[ResolutionHours]]&lt;=48,"25-48 Hours","48+ Hours")))))</f>
        <v>Pending</v>
      </c>
      <c r="AB2699" t="str">
        <f>IF(Table1[[#This Row],[ResolutionHours]]="","",Table1[[#This Row],[ResolutionHours]]-Table1[[#This Row],[SLATargetHours]])</f>
        <v/>
      </c>
    </row>
    <row r="2700" spans="1:28" x14ac:dyDescent="0.25">
      <c r="A2700" t="s">
        <v>503</v>
      </c>
      <c r="B2700" t="s">
        <v>35</v>
      </c>
      <c r="C2700" s="1">
        <v>45943.987256944441</v>
      </c>
      <c r="D2700" t="s">
        <v>108</v>
      </c>
      <c r="E2700" t="s">
        <v>105</v>
      </c>
      <c r="F2700" t="s">
        <v>38</v>
      </c>
      <c r="G2700" t="s">
        <v>39</v>
      </c>
      <c r="H2700" t="s">
        <v>40</v>
      </c>
      <c r="I2700" t="s">
        <v>73</v>
      </c>
      <c r="J2700" t="s">
        <v>78</v>
      </c>
      <c r="K2700">
        <v>4</v>
      </c>
      <c r="L2700">
        <v>0.18</v>
      </c>
      <c r="M2700">
        <v>8.15</v>
      </c>
      <c r="N2700" s="1">
        <v>45944.326979571757</v>
      </c>
      <c r="O2700" t="s">
        <v>128</v>
      </c>
      <c r="P2700">
        <v>8.15</v>
      </c>
      <c r="Q2700" t="s">
        <v>111</v>
      </c>
      <c r="R2700" t="s">
        <v>114</v>
      </c>
      <c r="S2700" t="s">
        <v>96</v>
      </c>
      <c r="T2700" t="s">
        <v>47</v>
      </c>
      <c r="U2700" t="s">
        <v>49</v>
      </c>
      <c r="V2700" t="s">
        <v>48</v>
      </c>
      <c r="W2700" t="s">
        <v>128</v>
      </c>
      <c r="X2700">
        <f>YEAR(Table1[[#This Row],[BookingDate]])</f>
        <v>2025</v>
      </c>
      <c r="Y2700" t="str">
        <f>TEXT(Table1[[#This Row],[BookingDate]],"mmm")</f>
        <v>Oct</v>
      </c>
      <c r="Z2700" t="str">
        <f>TEXT(Table1[[#This Row],[BookingDate]],"mmm-yyy")</f>
        <v>Oct-2025</v>
      </c>
      <c r="AA2700" t="str">
        <f>IF(Table1[[#This Row],[ResolutionHours]]="","Pending",IF(Table1[[#This Row],[ResolutionHours]]&lt;=4,"0-4 Hours",IF(Table1[[#This Row],[ResolutionHours]]&lt;=8,"5-8 Hours",IF(Table1[[#This Row],[ResolutionHours]]&lt;=24,"9-24 Hours",IF(Table1[[#This Row],[ResolutionHours]]&lt;=48,"25-48 Hours","48+ Hours")))))</f>
        <v>9-24 Hours</v>
      </c>
      <c r="AB2700">
        <f>IF(Table1[[#This Row],[ResolutionHours]]="","",Table1[[#This Row],[ResolutionHours]]-Table1[[#This Row],[SLATargetHours]])</f>
        <v>4.1500000000000004</v>
      </c>
    </row>
    <row r="2701" spans="1:28" x14ac:dyDescent="0.25">
      <c r="A2701" t="s">
        <v>2021</v>
      </c>
      <c r="B2701" t="s">
        <v>1116</v>
      </c>
      <c r="C2701" s="1">
        <v>45944.352916666663</v>
      </c>
      <c r="D2701" t="s">
        <v>36</v>
      </c>
      <c r="E2701" t="s">
        <v>1117</v>
      </c>
      <c r="F2701" t="s">
        <v>38</v>
      </c>
      <c r="G2701" t="s">
        <v>1118</v>
      </c>
      <c r="H2701" t="s">
        <v>54</v>
      </c>
      <c r="I2701" t="s">
        <v>73</v>
      </c>
      <c r="J2701" t="s">
        <v>134</v>
      </c>
      <c r="K2701">
        <v>48</v>
      </c>
      <c r="L2701">
        <v>5.18</v>
      </c>
      <c r="N2701" s="1"/>
      <c r="O2701" t="s">
        <v>57</v>
      </c>
      <c r="P2701">
        <v>1863.53</v>
      </c>
      <c r="Q2701" t="s">
        <v>66</v>
      </c>
      <c r="R2701" t="s">
        <v>67</v>
      </c>
      <c r="S2701" t="s">
        <v>68</v>
      </c>
      <c r="T2701" t="s">
        <v>115</v>
      </c>
      <c r="U2701" t="s">
        <v>49</v>
      </c>
      <c r="V2701" t="s">
        <v>49</v>
      </c>
      <c r="W2701" t="s">
        <v>57</v>
      </c>
      <c r="X2701">
        <f>YEAR(Table1[[#This Row],[BookingDate]])</f>
        <v>2025</v>
      </c>
      <c r="Y2701" t="str">
        <f>TEXT(Table1[[#This Row],[BookingDate]],"mmm")</f>
        <v>Oct</v>
      </c>
      <c r="Z2701" t="str">
        <f>TEXT(Table1[[#This Row],[BookingDate]],"mmm-yyy")</f>
        <v>Oct-2025</v>
      </c>
      <c r="AA2701" t="str">
        <f>IF(Table1[[#This Row],[ResolutionHours]]="","Pending",IF(Table1[[#This Row],[ResolutionHours]]&lt;=4,"0-4 Hours",IF(Table1[[#This Row],[ResolutionHours]]&lt;=8,"5-8 Hours",IF(Table1[[#This Row],[ResolutionHours]]&lt;=24,"9-24 Hours",IF(Table1[[#This Row],[ResolutionHours]]&lt;=48,"25-48 Hours","48+ Hours")))))</f>
        <v>Pending</v>
      </c>
      <c r="AB2701" t="str">
        <f>IF(Table1[[#This Row],[ResolutionHours]]="","",Table1[[#This Row],[ResolutionHours]]-Table1[[#This Row],[SLATargetHours]])</f>
        <v/>
      </c>
    </row>
    <row r="2702" spans="1:28" x14ac:dyDescent="0.25">
      <c r="A2702" t="s">
        <v>1832</v>
      </c>
      <c r="B2702" t="s">
        <v>1116</v>
      </c>
      <c r="C2702" s="1">
        <v>45944.637256944443</v>
      </c>
      <c r="D2702" t="s">
        <v>87</v>
      </c>
      <c r="E2702" t="s">
        <v>1117</v>
      </c>
      <c r="F2702" t="s">
        <v>38</v>
      </c>
      <c r="G2702" t="s">
        <v>1118</v>
      </c>
      <c r="H2702" t="s">
        <v>40</v>
      </c>
      <c r="I2702" t="s">
        <v>55</v>
      </c>
      <c r="J2702" t="s">
        <v>42</v>
      </c>
      <c r="K2702">
        <v>72</v>
      </c>
      <c r="L2702">
        <v>7.93</v>
      </c>
      <c r="M2702">
        <v>20.76</v>
      </c>
      <c r="N2702" s="1">
        <v>45945.502258726847</v>
      </c>
      <c r="O2702" t="s">
        <v>43</v>
      </c>
      <c r="P2702">
        <v>20.76</v>
      </c>
      <c r="Q2702" t="s">
        <v>66</v>
      </c>
      <c r="R2702" t="s">
        <v>59</v>
      </c>
      <c r="S2702" t="s">
        <v>46</v>
      </c>
      <c r="T2702" t="s">
        <v>121</v>
      </c>
      <c r="U2702" t="s">
        <v>49</v>
      </c>
      <c r="V2702" t="s">
        <v>49</v>
      </c>
      <c r="W2702" t="s">
        <v>43</v>
      </c>
      <c r="X2702">
        <f>YEAR(Table1[[#This Row],[BookingDate]])</f>
        <v>2025</v>
      </c>
      <c r="Y2702" t="str">
        <f>TEXT(Table1[[#This Row],[BookingDate]],"mmm")</f>
        <v>Oct</v>
      </c>
      <c r="Z2702" t="str">
        <f>TEXT(Table1[[#This Row],[BookingDate]],"mmm-yyy")</f>
        <v>Oct-2025</v>
      </c>
      <c r="AA2702" t="str">
        <f>IF(Table1[[#This Row],[ResolutionHours]]="","Pending",IF(Table1[[#This Row],[ResolutionHours]]&lt;=4,"0-4 Hours",IF(Table1[[#This Row],[ResolutionHours]]&lt;=8,"5-8 Hours",IF(Table1[[#This Row],[ResolutionHours]]&lt;=24,"9-24 Hours",IF(Table1[[#This Row],[ResolutionHours]]&lt;=48,"25-48 Hours","48+ Hours")))))</f>
        <v>9-24 Hours</v>
      </c>
      <c r="AB2702">
        <f>IF(Table1[[#This Row],[ResolutionHours]]="","",Table1[[#This Row],[ResolutionHours]]-Table1[[#This Row],[SLATargetHours]])</f>
        <v>-51.239999999999995</v>
      </c>
    </row>
    <row r="2703" spans="1:28" x14ac:dyDescent="0.25">
      <c r="A2703" t="s">
        <v>1687</v>
      </c>
      <c r="B2703" t="s">
        <v>1116</v>
      </c>
      <c r="C2703" s="1">
        <v>45944.779895833337</v>
      </c>
      <c r="D2703" t="s">
        <v>51</v>
      </c>
      <c r="E2703" t="s">
        <v>1131</v>
      </c>
      <c r="F2703" t="s">
        <v>53</v>
      </c>
      <c r="G2703" t="s">
        <v>1118</v>
      </c>
      <c r="H2703" t="s">
        <v>40</v>
      </c>
      <c r="I2703" t="s">
        <v>73</v>
      </c>
      <c r="J2703" t="s">
        <v>157</v>
      </c>
      <c r="K2703">
        <v>24</v>
      </c>
      <c r="L2703">
        <v>3.18</v>
      </c>
      <c r="M2703">
        <v>10.82</v>
      </c>
      <c r="N2703" s="1">
        <v>45945.230799583333</v>
      </c>
      <c r="O2703" t="s">
        <v>43</v>
      </c>
      <c r="P2703">
        <v>10.82</v>
      </c>
      <c r="Q2703" t="s">
        <v>58</v>
      </c>
      <c r="R2703" t="s">
        <v>114</v>
      </c>
      <c r="S2703" t="s">
        <v>68</v>
      </c>
      <c r="T2703" t="s">
        <v>100</v>
      </c>
      <c r="U2703" t="s">
        <v>49</v>
      </c>
      <c r="V2703" t="s">
        <v>49</v>
      </c>
      <c r="W2703" t="s">
        <v>43</v>
      </c>
      <c r="X2703">
        <f>YEAR(Table1[[#This Row],[BookingDate]])</f>
        <v>2025</v>
      </c>
      <c r="Y2703" t="str">
        <f>TEXT(Table1[[#This Row],[BookingDate]],"mmm")</f>
        <v>Oct</v>
      </c>
      <c r="Z2703" t="str">
        <f>TEXT(Table1[[#This Row],[BookingDate]],"mmm-yyy")</f>
        <v>Oct-2025</v>
      </c>
      <c r="AA2703" t="str">
        <f>IF(Table1[[#This Row],[ResolutionHours]]="","Pending",IF(Table1[[#This Row],[ResolutionHours]]&lt;=4,"0-4 Hours",IF(Table1[[#This Row],[ResolutionHours]]&lt;=8,"5-8 Hours",IF(Table1[[#This Row],[ResolutionHours]]&lt;=24,"9-24 Hours",IF(Table1[[#This Row],[ResolutionHours]]&lt;=48,"25-48 Hours","48+ Hours")))))</f>
        <v>9-24 Hours</v>
      </c>
      <c r="AB2703">
        <f>IF(Table1[[#This Row],[ResolutionHours]]="","",Table1[[#This Row],[ResolutionHours]]-Table1[[#This Row],[SLATargetHours]])</f>
        <v>-13.18</v>
      </c>
    </row>
    <row r="2704" spans="1:28" x14ac:dyDescent="0.25">
      <c r="A2704" t="s">
        <v>161</v>
      </c>
      <c r="B2704" t="s">
        <v>35</v>
      </c>
      <c r="C2704" s="1">
        <v>45944.871527777781</v>
      </c>
      <c r="D2704" t="s">
        <v>36</v>
      </c>
      <c r="E2704" t="s">
        <v>123</v>
      </c>
      <c r="F2704" t="s">
        <v>72</v>
      </c>
      <c r="G2704" t="s">
        <v>39</v>
      </c>
      <c r="H2704" t="s">
        <v>40</v>
      </c>
      <c r="I2704" t="s">
        <v>55</v>
      </c>
      <c r="J2704" t="s">
        <v>152</v>
      </c>
      <c r="K2704">
        <v>48</v>
      </c>
      <c r="L2704">
        <v>1.33</v>
      </c>
      <c r="M2704">
        <v>31.49</v>
      </c>
      <c r="N2704" s="1">
        <v>45946.18357252315</v>
      </c>
      <c r="O2704" t="s">
        <v>43</v>
      </c>
      <c r="P2704">
        <v>31.49</v>
      </c>
      <c r="Q2704" t="s">
        <v>58</v>
      </c>
      <c r="R2704" t="s">
        <v>67</v>
      </c>
      <c r="S2704" t="s">
        <v>46</v>
      </c>
      <c r="T2704" t="s">
        <v>85</v>
      </c>
      <c r="U2704" t="s">
        <v>49</v>
      </c>
      <c r="V2704" t="s">
        <v>49</v>
      </c>
      <c r="W2704" t="s">
        <v>43</v>
      </c>
      <c r="X2704">
        <f>YEAR(Table1[[#This Row],[BookingDate]])</f>
        <v>2025</v>
      </c>
      <c r="Y2704" t="str">
        <f>TEXT(Table1[[#This Row],[BookingDate]],"mmm")</f>
        <v>Oct</v>
      </c>
      <c r="Z2704" t="str">
        <f>TEXT(Table1[[#This Row],[BookingDate]],"mmm-yyy")</f>
        <v>Oct-2025</v>
      </c>
      <c r="AA2704" t="str">
        <f>IF(Table1[[#This Row],[ResolutionHours]]="","Pending",IF(Table1[[#This Row],[ResolutionHours]]&lt;=4,"0-4 Hours",IF(Table1[[#This Row],[ResolutionHours]]&lt;=8,"5-8 Hours",IF(Table1[[#This Row],[ResolutionHours]]&lt;=24,"9-24 Hours",IF(Table1[[#This Row],[ResolutionHours]]&lt;=48,"25-48 Hours","48+ Hours")))))</f>
        <v>25-48 Hours</v>
      </c>
      <c r="AB2704">
        <f>IF(Table1[[#This Row],[ResolutionHours]]="","",Table1[[#This Row],[ResolutionHours]]-Table1[[#This Row],[SLATargetHours]])</f>
        <v>-16.510000000000002</v>
      </c>
    </row>
    <row r="2705" spans="1:28" x14ac:dyDescent="0.25">
      <c r="A2705" t="s">
        <v>478</v>
      </c>
      <c r="B2705" t="s">
        <v>35</v>
      </c>
      <c r="C2705" s="1">
        <v>45945.109479166669</v>
      </c>
      <c r="D2705" t="s">
        <v>51</v>
      </c>
      <c r="E2705" t="s">
        <v>123</v>
      </c>
      <c r="F2705" t="s">
        <v>72</v>
      </c>
      <c r="G2705" t="s">
        <v>39</v>
      </c>
      <c r="H2705" t="s">
        <v>40</v>
      </c>
      <c r="I2705" t="s">
        <v>82</v>
      </c>
      <c r="J2705" t="s">
        <v>134</v>
      </c>
      <c r="K2705">
        <v>24</v>
      </c>
      <c r="L2705">
        <v>1.26</v>
      </c>
      <c r="M2705">
        <v>9.8699999999999992</v>
      </c>
      <c r="N2705" s="1">
        <v>45945.520720717592</v>
      </c>
      <c r="O2705" t="s">
        <v>43</v>
      </c>
      <c r="P2705">
        <v>9.8699999999999992</v>
      </c>
      <c r="Q2705" t="s">
        <v>66</v>
      </c>
      <c r="R2705" t="s">
        <v>59</v>
      </c>
      <c r="S2705" t="s">
        <v>68</v>
      </c>
      <c r="T2705" t="s">
        <v>115</v>
      </c>
      <c r="U2705" t="s">
        <v>49</v>
      </c>
      <c r="V2705" t="s">
        <v>49</v>
      </c>
      <c r="W2705" t="s">
        <v>43</v>
      </c>
      <c r="X2705">
        <f>YEAR(Table1[[#This Row],[BookingDate]])</f>
        <v>2025</v>
      </c>
      <c r="Y2705" t="str">
        <f>TEXT(Table1[[#This Row],[BookingDate]],"mmm")</f>
        <v>Oct</v>
      </c>
      <c r="Z2705" t="str">
        <f>TEXT(Table1[[#This Row],[BookingDate]],"mmm-yyy")</f>
        <v>Oct-2025</v>
      </c>
      <c r="AA2705" t="str">
        <f>IF(Table1[[#This Row],[ResolutionHours]]="","Pending",IF(Table1[[#This Row],[ResolutionHours]]&lt;=4,"0-4 Hours",IF(Table1[[#This Row],[ResolutionHours]]&lt;=8,"5-8 Hours",IF(Table1[[#This Row],[ResolutionHours]]&lt;=24,"9-24 Hours",IF(Table1[[#This Row],[ResolutionHours]]&lt;=48,"25-48 Hours","48+ Hours")))))</f>
        <v>9-24 Hours</v>
      </c>
      <c r="AB2705">
        <f>IF(Table1[[#This Row],[ResolutionHours]]="","",Table1[[#This Row],[ResolutionHours]]-Table1[[#This Row],[SLATargetHours]])</f>
        <v>-14.13</v>
      </c>
    </row>
    <row r="2706" spans="1:28" x14ac:dyDescent="0.25">
      <c r="A2706" t="s">
        <v>693</v>
      </c>
      <c r="B2706" t="s">
        <v>35</v>
      </c>
      <c r="C2706" s="1">
        <v>45945.183298611111</v>
      </c>
      <c r="D2706" t="s">
        <v>51</v>
      </c>
      <c r="E2706" t="s">
        <v>37</v>
      </c>
      <c r="F2706" t="s">
        <v>130</v>
      </c>
      <c r="G2706" t="s">
        <v>39</v>
      </c>
      <c r="H2706" t="s">
        <v>40</v>
      </c>
      <c r="I2706" t="s">
        <v>55</v>
      </c>
      <c r="J2706" t="s">
        <v>165</v>
      </c>
      <c r="K2706">
        <v>24</v>
      </c>
      <c r="L2706">
        <v>0.72</v>
      </c>
      <c r="M2706">
        <v>31.47</v>
      </c>
      <c r="N2706" s="1">
        <v>45946.494580162027</v>
      </c>
      <c r="O2706" t="s">
        <v>128</v>
      </c>
      <c r="P2706">
        <v>31.47</v>
      </c>
      <c r="Q2706" t="s">
        <v>66</v>
      </c>
      <c r="R2706" t="s">
        <v>67</v>
      </c>
      <c r="S2706" t="s">
        <v>96</v>
      </c>
      <c r="T2706" t="s">
        <v>75</v>
      </c>
      <c r="U2706" t="s">
        <v>49</v>
      </c>
      <c r="V2706" t="s">
        <v>49</v>
      </c>
      <c r="W2706" t="s">
        <v>128</v>
      </c>
      <c r="X2706">
        <f>YEAR(Table1[[#This Row],[BookingDate]])</f>
        <v>2025</v>
      </c>
      <c r="Y2706" t="str">
        <f>TEXT(Table1[[#This Row],[BookingDate]],"mmm")</f>
        <v>Oct</v>
      </c>
      <c r="Z2706" t="str">
        <f>TEXT(Table1[[#This Row],[BookingDate]],"mmm-yyy")</f>
        <v>Oct-2025</v>
      </c>
      <c r="AA2706" t="str">
        <f>IF(Table1[[#This Row],[ResolutionHours]]="","Pending",IF(Table1[[#This Row],[ResolutionHours]]&lt;=4,"0-4 Hours",IF(Table1[[#This Row],[ResolutionHours]]&lt;=8,"5-8 Hours",IF(Table1[[#This Row],[ResolutionHours]]&lt;=24,"9-24 Hours",IF(Table1[[#This Row],[ResolutionHours]]&lt;=48,"25-48 Hours","48+ Hours")))))</f>
        <v>25-48 Hours</v>
      </c>
      <c r="AB2706">
        <f>IF(Table1[[#This Row],[ResolutionHours]]="","",Table1[[#This Row],[ResolutionHours]]-Table1[[#This Row],[SLATargetHours]])</f>
        <v>7.4699999999999989</v>
      </c>
    </row>
    <row r="2707" spans="1:28" x14ac:dyDescent="0.25">
      <c r="A2707" t="s">
        <v>3110</v>
      </c>
      <c r="B2707" t="s">
        <v>2126</v>
      </c>
      <c r="C2707" s="1">
        <v>45945.700937499998</v>
      </c>
      <c r="D2707" t="s">
        <v>87</v>
      </c>
      <c r="E2707" t="s">
        <v>2134</v>
      </c>
      <c r="F2707" t="s">
        <v>38</v>
      </c>
      <c r="G2707" t="s">
        <v>2128</v>
      </c>
      <c r="H2707" t="s">
        <v>40</v>
      </c>
      <c r="I2707" t="s">
        <v>46</v>
      </c>
      <c r="J2707" t="s">
        <v>118</v>
      </c>
      <c r="K2707">
        <v>72</v>
      </c>
      <c r="L2707">
        <v>3.68</v>
      </c>
      <c r="M2707">
        <v>65.819999999999993</v>
      </c>
      <c r="N2707" s="1">
        <v>45948.443407638893</v>
      </c>
      <c r="O2707" t="s">
        <v>43</v>
      </c>
      <c r="P2707">
        <v>65.819999999999993</v>
      </c>
      <c r="Q2707" t="s">
        <v>44</v>
      </c>
      <c r="R2707" t="s">
        <v>67</v>
      </c>
      <c r="S2707" t="s">
        <v>60</v>
      </c>
      <c r="T2707" t="s">
        <v>115</v>
      </c>
      <c r="U2707" t="s">
        <v>49</v>
      </c>
      <c r="V2707" t="s">
        <v>49</v>
      </c>
      <c r="W2707" t="s">
        <v>43</v>
      </c>
      <c r="X2707">
        <f>YEAR(Table1[[#This Row],[BookingDate]])</f>
        <v>2025</v>
      </c>
      <c r="Y2707" t="str">
        <f>TEXT(Table1[[#This Row],[BookingDate]],"mmm")</f>
        <v>Oct</v>
      </c>
      <c r="Z2707" t="str">
        <f>TEXT(Table1[[#This Row],[BookingDate]],"mmm-yyy")</f>
        <v>Oct-2025</v>
      </c>
      <c r="AA2707" t="str">
        <f>IF(Table1[[#This Row],[ResolutionHours]]="","Pending",IF(Table1[[#This Row],[ResolutionHours]]&lt;=4,"0-4 Hours",IF(Table1[[#This Row],[ResolutionHours]]&lt;=8,"5-8 Hours",IF(Table1[[#This Row],[ResolutionHours]]&lt;=24,"9-24 Hours",IF(Table1[[#This Row],[ResolutionHours]]&lt;=48,"25-48 Hours","48+ Hours")))))</f>
        <v>48+ Hours</v>
      </c>
      <c r="AB2707">
        <f>IF(Table1[[#This Row],[ResolutionHours]]="","",Table1[[#This Row],[ResolutionHours]]-Table1[[#This Row],[SLATargetHours]])</f>
        <v>-6.1800000000000068</v>
      </c>
    </row>
    <row r="2708" spans="1:28" x14ac:dyDescent="0.25">
      <c r="A2708" t="s">
        <v>1346</v>
      </c>
      <c r="B2708" t="s">
        <v>1116</v>
      </c>
      <c r="C2708" s="1">
        <v>45946.178668981483</v>
      </c>
      <c r="D2708" t="s">
        <v>36</v>
      </c>
      <c r="E2708" t="s">
        <v>1140</v>
      </c>
      <c r="F2708" t="s">
        <v>90</v>
      </c>
      <c r="G2708" t="s">
        <v>1118</v>
      </c>
      <c r="H2708" t="s">
        <v>40</v>
      </c>
      <c r="I2708" t="s">
        <v>64</v>
      </c>
      <c r="J2708" t="s">
        <v>110</v>
      </c>
      <c r="K2708">
        <v>48</v>
      </c>
      <c r="L2708">
        <v>2.83</v>
      </c>
      <c r="M2708">
        <v>17.37</v>
      </c>
      <c r="N2708" s="1">
        <v>45946.902412881936</v>
      </c>
      <c r="O2708" t="s">
        <v>43</v>
      </c>
      <c r="P2708">
        <v>17.37</v>
      </c>
      <c r="Q2708" t="s">
        <v>58</v>
      </c>
      <c r="R2708" t="s">
        <v>45</v>
      </c>
      <c r="S2708" t="s">
        <v>60</v>
      </c>
      <c r="T2708" t="s">
        <v>115</v>
      </c>
      <c r="U2708" t="s">
        <v>49</v>
      </c>
      <c r="V2708" t="s">
        <v>49</v>
      </c>
      <c r="W2708" t="s">
        <v>43</v>
      </c>
      <c r="X2708">
        <f>YEAR(Table1[[#This Row],[BookingDate]])</f>
        <v>2025</v>
      </c>
      <c r="Y2708" t="str">
        <f>TEXT(Table1[[#This Row],[BookingDate]],"mmm")</f>
        <v>Oct</v>
      </c>
      <c r="Z2708" t="str">
        <f>TEXT(Table1[[#This Row],[BookingDate]],"mmm-yyy")</f>
        <v>Oct-2025</v>
      </c>
      <c r="AA2708" t="str">
        <f>IF(Table1[[#This Row],[ResolutionHours]]="","Pending",IF(Table1[[#This Row],[ResolutionHours]]&lt;=4,"0-4 Hours",IF(Table1[[#This Row],[ResolutionHours]]&lt;=8,"5-8 Hours",IF(Table1[[#This Row],[ResolutionHours]]&lt;=24,"9-24 Hours",IF(Table1[[#This Row],[ResolutionHours]]&lt;=48,"25-48 Hours","48+ Hours")))))</f>
        <v>9-24 Hours</v>
      </c>
      <c r="AB2708">
        <f>IF(Table1[[#This Row],[ResolutionHours]]="","",Table1[[#This Row],[ResolutionHours]]-Table1[[#This Row],[SLATargetHours]])</f>
        <v>-30.63</v>
      </c>
    </row>
    <row r="2709" spans="1:28" x14ac:dyDescent="0.25">
      <c r="A2709" t="s">
        <v>1891</v>
      </c>
      <c r="B2709" t="s">
        <v>1116</v>
      </c>
      <c r="C2709" s="1">
        <v>45946.295243055552</v>
      </c>
      <c r="D2709" t="s">
        <v>104</v>
      </c>
      <c r="E2709" t="s">
        <v>1129</v>
      </c>
      <c r="F2709" t="s">
        <v>38</v>
      </c>
      <c r="G2709" t="s">
        <v>1118</v>
      </c>
      <c r="H2709" t="s">
        <v>40</v>
      </c>
      <c r="I2709" t="s">
        <v>82</v>
      </c>
      <c r="J2709" t="s">
        <v>118</v>
      </c>
      <c r="K2709">
        <v>8</v>
      </c>
      <c r="L2709">
        <v>2.08</v>
      </c>
      <c r="M2709">
        <v>7.02</v>
      </c>
      <c r="N2709" s="1">
        <v>45946.587757256937</v>
      </c>
      <c r="O2709" t="s">
        <v>43</v>
      </c>
      <c r="P2709">
        <v>7.02</v>
      </c>
      <c r="Q2709" t="s">
        <v>58</v>
      </c>
      <c r="R2709" t="s">
        <v>67</v>
      </c>
      <c r="S2709" t="s">
        <v>79</v>
      </c>
      <c r="T2709" t="s">
        <v>93</v>
      </c>
      <c r="U2709" t="s">
        <v>49</v>
      </c>
      <c r="V2709" t="s">
        <v>49</v>
      </c>
      <c r="W2709" t="s">
        <v>43</v>
      </c>
      <c r="X2709">
        <f>YEAR(Table1[[#This Row],[BookingDate]])</f>
        <v>2025</v>
      </c>
      <c r="Y2709" t="str">
        <f>TEXT(Table1[[#This Row],[BookingDate]],"mmm")</f>
        <v>Oct</v>
      </c>
      <c r="Z2709" t="str">
        <f>TEXT(Table1[[#This Row],[BookingDate]],"mmm-yyy")</f>
        <v>Oct-2025</v>
      </c>
      <c r="AA2709" t="str">
        <f>IF(Table1[[#This Row],[ResolutionHours]]="","Pending",IF(Table1[[#This Row],[ResolutionHours]]&lt;=4,"0-4 Hours",IF(Table1[[#This Row],[ResolutionHours]]&lt;=8,"5-8 Hours",IF(Table1[[#This Row],[ResolutionHours]]&lt;=24,"9-24 Hours",IF(Table1[[#This Row],[ResolutionHours]]&lt;=48,"25-48 Hours","48+ Hours")))))</f>
        <v>5-8 Hours</v>
      </c>
      <c r="AB2709">
        <f>IF(Table1[[#This Row],[ResolutionHours]]="","",Table1[[#This Row],[ResolutionHours]]-Table1[[#This Row],[SLATargetHours]])</f>
        <v>-0.98000000000000043</v>
      </c>
    </row>
    <row r="2710" spans="1:28" x14ac:dyDescent="0.25">
      <c r="A2710" t="s">
        <v>1777</v>
      </c>
      <c r="B2710" t="s">
        <v>1116</v>
      </c>
      <c r="C2710" s="1">
        <v>45946.955462962957</v>
      </c>
      <c r="D2710" t="s">
        <v>51</v>
      </c>
      <c r="E2710" t="s">
        <v>1140</v>
      </c>
      <c r="F2710" t="s">
        <v>126</v>
      </c>
      <c r="G2710" t="s">
        <v>1118</v>
      </c>
      <c r="H2710" t="s">
        <v>40</v>
      </c>
      <c r="I2710" t="s">
        <v>55</v>
      </c>
      <c r="J2710" t="s">
        <v>74</v>
      </c>
      <c r="K2710">
        <v>24</v>
      </c>
      <c r="L2710">
        <v>3.83</v>
      </c>
      <c r="M2710">
        <v>50.6</v>
      </c>
      <c r="N2710" s="1">
        <v>45949.06395653935</v>
      </c>
      <c r="O2710" t="s">
        <v>128</v>
      </c>
      <c r="P2710">
        <v>50.6</v>
      </c>
      <c r="Q2710" t="s">
        <v>44</v>
      </c>
      <c r="R2710" t="s">
        <v>45</v>
      </c>
      <c r="S2710" t="s">
        <v>96</v>
      </c>
      <c r="T2710" t="s">
        <v>75</v>
      </c>
      <c r="U2710" t="s">
        <v>49</v>
      </c>
      <c r="V2710" t="s">
        <v>49</v>
      </c>
      <c r="W2710" t="s">
        <v>128</v>
      </c>
      <c r="X2710">
        <f>YEAR(Table1[[#This Row],[BookingDate]])</f>
        <v>2025</v>
      </c>
      <c r="Y2710" t="str">
        <f>TEXT(Table1[[#This Row],[BookingDate]],"mmm")</f>
        <v>Oct</v>
      </c>
      <c r="Z2710" t="str">
        <f>TEXT(Table1[[#This Row],[BookingDate]],"mmm-yyy")</f>
        <v>Oct-2025</v>
      </c>
      <c r="AA2710" t="str">
        <f>IF(Table1[[#This Row],[ResolutionHours]]="","Pending",IF(Table1[[#This Row],[ResolutionHours]]&lt;=4,"0-4 Hours",IF(Table1[[#This Row],[ResolutionHours]]&lt;=8,"5-8 Hours",IF(Table1[[#This Row],[ResolutionHours]]&lt;=24,"9-24 Hours",IF(Table1[[#This Row],[ResolutionHours]]&lt;=48,"25-48 Hours","48+ Hours")))))</f>
        <v>48+ Hours</v>
      </c>
      <c r="AB2710">
        <f>IF(Table1[[#This Row],[ResolutionHours]]="","",Table1[[#This Row],[ResolutionHours]]-Table1[[#This Row],[SLATargetHours]])</f>
        <v>26.6</v>
      </c>
    </row>
    <row r="2711" spans="1:28" x14ac:dyDescent="0.25">
      <c r="A2711" t="s">
        <v>418</v>
      </c>
      <c r="B2711" t="s">
        <v>35</v>
      </c>
      <c r="C2711" s="1">
        <v>45947.093506944453</v>
      </c>
      <c r="D2711" t="s">
        <v>87</v>
      </c>
      <c r="E2711" t="s">
        <v>37</v>
      </c>
      <c r="F2711" t="s">
        <v>130</v>
      </c>
      <c r="G2711" t="s">
        <v>39</v>
      </c>
      <c r="H2711" t="s">
        <v>40</v>
      </c>
      <c r="I2711" t="s">
        <v>55</v>
      </c>
      <c r="J2711" t="s">
        <v>160</v>
      </c>
      <c r="K2711">
        <v>72</v>
      </c>
      <c r="L2711">
        <v>3.7</v>
      </c>
      <c r="M2711">
        <v>31.32</v>
      </c>
      <c r="N2711" s="1">
        <v>45948.398552372688</v>
      </c>
      <c r="O2711" t="s">
        <v>43</v>
      </c>
      <c r="P2711">
        <v>31.32</v>
      </c>
      <c r="Q2711" t="s">
        <v>44</v>
      </c>
      <c r="R2711" t="s">
        <v>59</v>
      </c>
      <c r="S2711" t="s">
        <v>96</v>
      </c>
      <c r="T2711" t="s">
        <v>97</v>
      </c>
      <c r="U2711" t="s">
        <v>49</v>
      </c>
      <c r="V2711" t="s">
        <v>49</v>
      </c>
      <c r="W2711" t="s">
        <v>43</v>
      </c>
      <c r="X2711">
        <f>YEAR(Table1[[#This Row],[BookingDate]])</f>
        <v>2025</v>
      </c>
      <c r="Y2711" t="str">
        <f>TEXT(Table1[[#This Row],[BookingDate]],"mmm")</f>
        <v>Oct</v>
      </c>
      <c r="Z2711" t="str">
        <f>TEXT(Table1[[#This Row],[BookingDate]],"mmm-yyy")</f>
        <v>Oct-2025</v>
      </c>
      <c r="AA2711" t="str">
        <f>IF(Table1[[#This Row],[ResolutionHours]]="","Pending",IF(Table1[[#This Row],[ResolutionHours]]&lt;=4,"0-4 Hours",IF(Table1[[#This Row],[ResolutionHours]]&lt;=8,"5-8 Hours",IF(Table1[[#This Row],[ResolutionHours]]&lt;=24,"9-24 Hours",IF(Table1[[#This Row],[ResolutionHours]]&lt;=48,"25-48 Hours","48+ Hours")))))</f>
        <v>25-48 Hours</v>
      </c>
      <c r="AB2711">
        <f>IF(Table1[[#This Row],[ResolutionHours]]="","",Table1[[#This Row],[ResolutionHours]]-Table1[[#This Row],[SLATargetHours]])</f>
        <v>-40.68</v>
      </c>
    </row>
    <row r="2712" spans="1:28" x14ac:dyDescent="0.25">
      <c r="A2712" t="s">
        <v>942</v>
      </c>
      <c r="B2712" t="s">
        <v>35</v>
      </c>
      <c r="C2712" s="1">
        <v>45947.731400462973</v>
      </c>
      <c r="D2712" t="s">
        <v>108</v>
      </c>
      <c r="E2712" t="s">
        <v>81</v>
      </c>
      <c r="F2712" t="s">
        <v>90</v>
      </c>
      <c r="G2712" t="s">
        <v>39</v>
      </c>
      <c r="H2712" t="s">
        <v>54</v>
      </c>
      <c r="I2712" t="s">
        <v>64</v>
      </c>
      <c r="J2712" t="s">
        <v>78</v>
      </c>
      <c r="K2712">
        <v>4</v>
      </c>
      <c r="L2712">
        <v>0.19</v>
      </c>
      <c r="N2712" s="1"/>
      <c r="O2712" t="s">
        <v>57</v>
      </c>
      <c r="P2712">
        <v>1782.45</v>
      </c>
      <c r="Q2712" t="s">
        <v>111</v>
      </c>
      <c r="R2712" t="s">
        <v>45</v>
      </c>
      <c r="S2712" t="s">
        <v>79</v>
      </c>
      <c r="T2712" t="s">
        <v>85</v>
      </c>
      <c r="U2712" t="s">
        <v>49</v>
      </c>
      <c r="V2712" t="s">
        <v>48</v>
      </c>
      <c r="W2712" t="s">
        <v>57</v>
      </c>
      <c r="X2712">
        <f>YEAR(Table1[[#This Row],[BookingDate]])</f>
        <v>2025</v>
      </c>
      <c r="Y2712" t="str">
        <f>TEXT(Table1[[#This Row],[BookingDate]],"mmm")</f>
        <v>Oct</v>
      </c>
      <c r="Z2712" t="str">
        <f>TEXT(Table1[[#This Row],[BookingDate]],"mmm-yyy")</f>
        <v>Oct-2025</v>
      </c>
      <c r="AA2712" t="str">
        <f>IF(Table1[[#This Row],[ResolutionHours]]="","Pending",IF(Table1[[#This Row],[ResolutionHours]]&lt;=4,"0-4 Hours",IF(Table1[[#This Row],[ResolutionHours]]&lt;=8,"5-8 Hours",IF(Table1[[#This Row],[ResolutionHours]]&lt;=24,"9-24 Hours",IF(Table1[[#This Row],[ResolutionHours]]&lt;=48,"25-48 Hours","48+ Hours")))))</f>
        <v>Pending</v>
      </c>
      <c r="AB2712" t="str">
        <f>IF(Table1[[#This Row],[ResolutionHours]]="","",Table1[[#This Row],[ResolutionHours]]-Table1[[#This Row],[SLATargetHours]])</f>
        <v/>
      </c>
    </row>
    <row r="2713" spans="1:28" x14ac:dyDescent="0.25">
      <c r="A2713" t="s">
        <v>2511</v>
      </c>
      <c r="B2713" t="s">
        <v>2126</v>
      </c>
      <c r="C2713" s="1">
        <v>45948.500543981478</v>
      </c>
      <c r="D2713" t="s">
        <v>36</v>
      </c>
      <c r="E2713" t="s">
        <v>2153</v>
      </c>
      <c r="F2713" t="s">
        <v>72</v>
      </c>
      <c r="G2713" t="s">
        <v>2128</v>
      </c>
      <c r="H2713" t="s">
        <v>40</v>
      </c>
      <c r="I2713" t="s">
        <v>46</v>
      </c>
      <c r="J2713" t="s">
        <v>42</v>
      </c>
      <c r="K2713">
        <v>48</v>
      </c>
      <c r="L2713">
        <v>7.33</v>
      </c>
      <c r="M2713">
        <v>37.94</v>
      </c>
      <c r="N2713" s="1">
        <v>45950.081220694447</v>
      </c>
      <c r="O2713" t="s">
        <v>43</v>
      </c>
      <c r="P2713">
        <v>37.94</v>
      </c>
      <c r="Q2713" t="s">
        <v>58</v>
      </c>
      <c r="R2713" t="s">
        <v>59</v>
      </c>
      <c r="S2713" t="s">
        <v>79</v>
      </c>
      <c r="T2713" t="s">
        <v>47</v>
      </c>
      <c r="U2713" t="s">
        <v>49</v>
      </c>
      <c r="V2713" t="s">
        <v>49</v>
      </c>
      <c r="W2713" t="s">
        <v>43</v>
      </c>
      <c r="X2713">
        <f>YEAR(Table1[[#This Row],[BookingDate]])</f>
        <v>2025</v>
      </c>
      <c r="Y2713" t="str">
        <f>TEXT(Table1[[#This Row],[BookingDate]],"mmm")</f>
        <v>Oct</v>
      </c>
      <c r="Z2713" t="str">
        <f>TEXT(Table1[[#This Row],[BookingDate]],"mmm-yyy")</f>
        <v>Oct-2025</v>
      </c>
      <c r="AA2713" t="str">
        <f>IF(Table1[[#This Row],[ResolutionHours]]="","Pending",IF(Table1[[#This Row],[ResolutionHours]]&lt;=4,"0-4 Hours",IF(Table1[[#This Row],[ResolutionHours]]&lt;=8,"5-8 Hours",IF(Table1[[#This Row],[ResolutionHours]]&lt;=24,"9-24 Hours",IF(Table1[[#This Row],[ResolutionHours]]&lt;=48,"25-48 Hours","48+ Hours")))))</f>
        <v>25-48 Hours</v>
      </c>
      <c r="AB2713">
        <f>IF(Table1[[#This Row],[ResolutionHours]]="","",Table1[[#This Row],[ResolutionHours]]-Table1[[#This Row],[SLATargetHours]])</f>
        <v>-10.060000000000002</v>
      </c>
    </row>
    <row r="2714" spans="1:28" x14ac:dyDescent="0.25">
      <c r="A2714" t="s">
        <v>209</v>
      </c>
      <c r="B2714" t="s">
        <v>35</v>
      </c>
      <c r="C2714" s="1">
        <v>45948.50203703704</v>
      </c>
      <c r="D2714" t="s">
        <v>51</v>
      </c>
      <c r="E2714" t="s">
        <v>52</v>
      </c>
      <c r="F2714" t="s">
        <v>130</v>
      </c>
      <c r="G2714" t="s">
        <v>39</v>
      </c>
      <c r="H2714" t="s">
        <v>40</v>
      </c>
      <c r="I2714" t="s">
        <v>41</v>
      </c>
      <c r="J2714" t="s">
        <v>160</v>
      </c>
      <c r="K2714">
        <v>24</v>
      </c>
      <c r="L2714">
        <v>3.2</v>
      </c>
      <c r="M2714">
        <v>5.9</v>
      </c>
      <c r="N2714" s="1">
        <v>45948.747910474543</v>
      </c>
      <c r="O2714" t="s">
        <v>43</v>
      </c>
      <c r="P2714">
        <v>5.9</v>
      </c>
      <c r="Q2714" t="s">
        <v>44</v>
      </c>
      <c r="R2714" t="s">
        <v>59</v>
      </c>
      <c r="S2714" t="s">
        <v>96</v>
      </c>
      <c r="T2714" t="s">
        <v>100</v>
      </c>
      <c r="U2714" t="s">
        <v>49</v>
      </c>
      <c r="V2714" t="s">
        <v>49</v>
      </c>
      <c r="W2714" t="s">
        <v>43</v>
      </c>
      <c r="X2714">
        <f>YEAR(Table1[[#This Row],[BookingDate]])</f>
        <v>2025</v>
      </c>
      <c r="Y2714" t="str">
        <f>TEXT(Table1[[#This Row],[BookingDate]],"mmm")</f>
        <v>Oct</v>
      </c>
      <c r="Z2714" t="str">
        <f>TEXT(Table1[[#This Row],[BookingDate]],"mmm-yyy")</f>
        <v>Oct-2025</v>
      </c>
      <c r="AA2714" t="str">
        <f>IF(Table1[[#This Row],[ResolutionHours]]="","Pending",IF(Table1[[#This Row],[ResolutionHours]]&lt;=4,"0-4 Hours",IF(Table1[[#This Row],[ResolutionHours]]&lt;=8,"5-8 Hours",IF(Table1[[#This Row],[ResolutionHours]]&lt;=24,"9-24 Hours",IF(Table1[[#This Row],[ResolutionHours]]&lt;=48,"25-48 Hours","48+ Hours")))))</f>
        <v>5-8 Hours</v>
      </c>
      <c r="AB2714">
        <f>IF(Table1[[#This Row],[ResolutionHours]]="","",Table1[[#This Row],[ResolutionHours]]-Table1[[#This Row],[SLATargetHours]])</f>
        <v>-18.100000000000001</v>
      </c>
    </row>
    <row r="2715" spans="1:28" x14ac:dyDescent="0.25">
      <c r="A2715" t="s">
        <v>1451</v>
      </c>
      <c r="B2715" t="s">
        <v>1116</v>
      </c>
      <c r="C2715" s="1">
        <v>45948.522175925929</v>
      </c>
      <c r="D2715" t="s">
        <v>51</v>
      </c>
      <c r="E2715" t="s">
        <v>1140</v>
      </c>
      <c r="F2715" t="s">
        <v>130</v>
      </c>
      <c r="G2715" t="s">
        <v>1118</v>
      </c>
      <c r="H2715" t="s">
        <v>40</v>
      </c>
      <c r="I2715" t="s">
        <v>73</v>
      </c>
      <c r="J2715" t="s">
        <v>134</v>
      </c>
      <c r="K2715">
        <v>24</v>
      </c>
      <c r="L2715">
        <v>1.26</v>
      </c>
      <c r="M2715">
        <v>35.17</v>
      </c>
      <c r="N2715" s="1">
        <v>45949.98763541667</v>
      </c>
      <c r="O2715" t="s">
        <v>128</v>
      </c>
      <c r="P2715">
        <v>35.17</v>
      </c>
      <c r="Q2715" t="s">
        <v>66</v>
      </c>
      <c r="R2715" t="s">
        <v>114</v>
      </c>
      <c r="S2715" t="s">
        <v>96</v>
      </c>
      <c r="T2715" t="s">
        <v>93</v>
      </c>
      <c r="U2715" t="s">
        <v>49</v>
      </c>
      <c r="V2715" t="s">
        <v>49</v>
      </c>
      <c r="W2715" t="s">
        <v>128</v>
      </c>
      <c r="X2715">
        <f>YEAR(Table1[[#This Row],[BookingDate]])</f>
        <v>2025</v>
      </c>
      <c r="Y2715" t="str">
        <f>TEXT(Table1[[#This Row],[BookingDate]],"mmm")</f>
        <v>Oct</v>
      </c>
      <c r="Z2715" t="str">
        <f>TEXT(Table1[[#This Row],[BookingDate]],"mmm-yyy")</f>
        <v>Oct-2025</v>
      </c>
      <c r="AA2715" t="str">
        <f>IF(Table1[[#This Row],[ResolutionHours]]="","Pending",IF(Table1[[#This Row],[ResolutionHours]]&lt;=4,"0-4 Hours",IF(Table1[[#This Row],[ResolutionHours]]&lt;=8,"5-8 Hours",IF(Table1[[#This Row],[ResolutionHours]]&lt;=24,"9-24 Hours",IF(Table1[[#This Row],[ResolutionHours]]&lt;=48,"25-48 Hours","48+ Hours")))))</f>
        <v>25-48 Hours</v>
      </c>
      <c r="AB2715">
        <f>IF(Table1[[#This Row],[ResolutionHours]]="","",Table1[[#This Row],[ResolutionHours]]-Table1[[#This Row],[SLATargetHours]])</f>
        <v>11.170000000000002</v>
      </c>
    </row>
    <row r="2716" spans="1:28" x14ac:dyDescent="0.25">
      <c r="A2716" t="s">
        <v>1569</v>
      </c>
      <c r="B2716" t="s">
        <v>1116</v>
      </c>
      <c r="C2716" s="1">
        <v>45948.540486111109</v>
      </c>
      <c r="D2716" t="s">
        <v>87</v>
      </c>
      <c r="E2716" t="s">
        <v>1131</v>
      </c>
      <c r="F2716" t="s">
        <v>126</v>
      </c>
      <c r="G2716" t="s">
        <v>1118</v>
      </c>
      <c r="H2716" t="s">
        <v>40</v>
      </c>
      <c r="I2716" t="s">
        <v>64</v>
      </c>
      <c r="J2716" t="s">
        <v>120</v>
      </c>
      <c r="K2716">
        <v>72</v>
      </c>
      <c r="L2716">
        <v>13.35</v>
      </c>
      <c r="M2716">
        <v>34.26</v>
      </c>
      <c r="N2716" s="1">
        <v>45949.968181597222</v>
      </c>
      <c r="O2716" t="s">
        <v>43</v>
      </c>
      <c r="P2716">
        <v>34.26</v>
      </c>
      <c r="Q2716" t="s">
        <v>44</v>
      </c>
      <c r="R2716" t="s">
        <v>114</v>
      </c>
      <c r="S2716" t="s">
        <v>46</v>
      </c>
      <c r="T2716" t="s">
        <v>69</v>
      </c>
      <c r="U2716" t="s">
        <v>49</v>
      </c>
      <c r="V2716" t="s">
        <v>49</v>
      </c>
      <c r="W2716" t="s">
        <v>43</v>
      </c>
      <c r="X2716">
        <f>YEAR(Table1[[#This Row],[BookingDate]])</f>
        <v>2025</v>
      </c>
      <c r="Y2716" t="str">
        <f>TEXT(Table1[[#This Row],[BookingDate]],"mmm")</f>
        <v>Oct</v>
      </c>
      <c r="Z2716" t="str">
        <f>TEXT(Table1[[#This Row],[BookingDate]],"mmm-yyy")</f>
        <v>Oct-2025</v>
      </c>
      <c r="AA2716" t="str">
        <f>IF(Table1[[#This Row],[ResolutionHours]]="","Pending",IF(Table1[[#This Row],[ResolutionHours]]&lt;=4,"0-4 Hours",IF(Table1[[#This Row],[ResolutionHours]]&lt;=8,"5-8 Hours",IF(Table1[[#This Row],[ResolutionHours]]&lt;=24,"9-24 Hours",IF(Table1[[#This Row],[ResolutionHours]]&lt;=48,"25-48 Hours","48+ Hours")))))</f>
        <v>25-48 Hours</v>
      </c>
      <c r="AB2716">
        <f>IF(Table1[[#This Row],[ResolutionHours]]="","",Table1[[#This Row],[ResolutionHours]]-Table1[[#This Row],[SLATargetHours]])</f>
        <v>-37.74</v>
      </c>
    </row>
    <row r="2717" spans="1:28" x14ac:dyDescent="0.25">
      <c r="A2717" t="s">
        <v>854</v>
      </c>
      <c r="B2717" t="s">
        <v>35</v>
      </c>
      <c r="C2717" s="1">
        <v>45948.705925925933</v>
      </c>
      <c r="D2717" t="s">
        <v>87</v>
      </c>
      <c r="E2717" t="s">
        <v>52</v>
      </c>
      <c r="F2717" t="s">
        <v>95</v>
      </c>
      <c r="G2717" t="s">
        <v>39</v>
      </c>
      <c r="H2717" t="s">
        <v>40</v>
      </c>
      <c r="I2717" t="s">
        <v>55</v>
      </c>
      <c r="J2717" t="s">
        <v>65</v>
      </c>
      <c r="K2717">
        <v>72</v>
      </c>
      <c r="L2717">
        <v>2.2799999999999998</v>
      </c>
      <c r="M2717">
        <v>49.85</v>
      </c>
      <c r="N2717" s="1">
        <v>45950.783069861107</v>
      </c>
      <c r="O2717" t="s">
        <v>43</v>
      </c>
      <c r="P2717">
        <v>49.85</v>
      </c>
      <c r="Q2717" t="s">
        <v>66</v>
      </c>
      <c r="R2717" t="s">
        <v>114</v>
      </c>
      <c r="S2717" t="s">
        <v>96</v>
      </c>
      <c r="T2717" t="s">
        <v>61</v>
      </c>
      <c r="U2717" t="s">
        <v>49</v>
      </c>
      <c r="V2717" t="s">
        <v>49</v>
      </c>
      <c r="W2717" t="s">
        <v>43</v>
      </c>
      <c r="X2717">
        <f>YEAR(Table1[[#This Row],[BookingDate]])</f>
        <v>2025</v>
      </c>
      <c r="Y2717" t="str">
        <f>TEXT(Table1[[#This Row],[BookingDate]],"mmm")</f>
        <v>Oct</v>
      </c>
      <c r="Z2717" t="str">
        <f>TEXT(Table1[[#This Row],[BookingDate]],"mmm-yyy")</f>
        <v>Oct-2025</v>
      </c>
      <c r="AA2717" t="str">
        <f>IF(Table1[[#This Row],[ResolutionHours]]="","Pending",IF(Table1[[#This Row],[ResolutionHours]]&lt;=4,"0-4 Hours",IF(Table1[[#This Row],[ResolutionHours]]&lt;=8,"5-8 Hours",IF(Table1[[#This Row],[ResolutionHours]]&lt;=24,"9-24 Hours",IF(Table1[[#This Row],[ResolutionHours]]&lt;=48,"25-48 Hours","48+ Hours")))))</f>
        <v>48+ Hours</v>
      </c>
      <c r="AB2717">
        <f>IF(Table1[[#This Row],[ResolutionHours]]="","",Table1[[#This Row],[ResolutionHours]]-Table1[[#This Row],[SLATargetHours]])</f>
        <v>-22.15</v>
      </c>
    </row>
    <row r="2718" spans="1:28" x14ac:dyDescent="0.25">
      <c r="A2718" t="s">
        <v>2654</v>
      </c>
      <c r="B2718" t="s">
        <v>2126</v>
      </c>
      <c r="C2718" s="1">
        <v>45949.88753472222</v>
      </c>
      <c r="D2718" t="s">
        <v>87</v>
      </c>
      <c r="E2718" t="s">
        <v>2134</v>
      </c>
      <c r="F2718" t="s">
        <v>53</v>
      </c>
      <c r="G2718" t="s">
        <v>2128</v>
      </c>
      <c r="H2718" t="s">
        <v>109</v>
      </c>
      <c r="I2718" t="s">
        <v>55</v>
      </c>
      <c r="J2718" t="s">
        <v>56</v>
      </c>
      <c r="K2718">
        <v>72</v>
      </c>
      <c r="L2718">
        <v>6.48</v>
      </c>
      <c r="M2718">
        <v>28.73</v>
      </c>
      <c r="N2718" s="1">
        <v>45951.084622199072</v>
      </c>
      <c r="O2718" t="s">
        <v>43</v>
      </c>
      <c r="P2718">
        <v>28.73</v>
      </c>
      <c r="Q2718" t="s">
        <v>58</v>
      </c>
      <c r="R2718" t="s">
        <v>45</v>
      </c>
      <c r="S2718" t="s">
        <v>79</v>
      </c>
      <c r="T2718" t="s">
        <v>69</v>
      </c>
      <c r="U2718" t="s">
        <v>49</v>
      </c>
      <c r="V2718" t="s">
        <v>49</v>
      </c>
      <c r="W2718" t="s">
        <v>43</v>
      </c>
      <c r="X2718">
        <f>YEAR(Table1[[#This Row],[BookingDate]])</f>
        <v>2025</v>
      </c>
      <c r="Y2718" t="str">
        <f>TEXT(Table1[[#This Row],[BookingDate]],"mmm")</f>
        <v>Oct</v>
      </c>
      <c r="Z2718" t="str">
        <f>TEXT(Table1[[#This Row],[BookingDate]],"mmm-yyy")</f>
        <v>Oct-2025</v>
      </c>
      <c r="AA2718" t="str">
        <f>IF(Table1[[#This Row],[ResolutionHours]]="","Pending",IF(Table1[[#This Row],[ResolutionHours]]&lt;=4,"0-4 Hours",IF(Table1[[#This Row],[ResolutionHours]]&lt;=8,"5-8 Hours",IF(Table1[[#This Row],[ResolutionHours]]&lt;=24,"9-24 Hours",IF(Table1[[#This Row],[ResolutionHours]]&lt;=48,"25-48 Hours","48+ Hours")))))</f>
        <v>25-48 Hours</v>
      </c>
      <c r="AB2718">
        <f>IF(Table1[[#This Row],[ResolutionHours]]="","",Table1[[#This Row],[ResolutionHours]]-Table1[[#This Row],[SLATargetHours]])</f>
        <v>-43.269999999999996</v>
      </c>
    </row>
    <row r="2719" spans="1:28" x14ac:dyDescent="0.25">
      <c r="A2719" t="s">
        <v>293</v>
      </c>
      <c r="B2719" t="s">
        <v>35</v>
      </c>
      <c r="C2719" s="1">
        <v>45950.354432870372</v>
      </c>
      <c r="D2719" t="s">
        <v>36</v>
      </c>
      <c r="E2719" t="s">
        <v>81</v>
      </c>
      <c r="F2719" t="s">
        <v>53</v>
      </c>
      <c r="G2719" t="s">
        <v>39</v>
      </c>
      <c r="H2719" t="s">
        <v>40</v>
      </c>
      <c r="I2719" t="s">
        <v>55</v>
      </c>
      <c r="J2719" t="s">
        <v>134</v>
      </c>
      <c r="K2719">
        <v>48</v>
      </c>
      <c r="L2719">
        <v>4.7</v>
      </c>
      <c r="M2719">
        <v>20.8</v>
      </c>
      <c r="N2719" s="1">
        <v>45951.220941666666</v>
      </c>
      <c r="O2719" t="s">
        <v>43</v>
      </c>
      <c r="P2719">
        <v>20.8</v>
      </c>
      <c r="Q2719" t="s">
        <v>44</v>
      </c>
      <c r="R2719" t="s">
        <v>114</v>
      </c>
      <c r="S2719" t="s">
        <v>79</v>
      </c>
      <c r="T2719" t="s">
        <v>61</v>
      </c>
      <c r="U2719" t="s">
        <v>49</v>
      </c>
      <c r="V2719" t="s">
        <v>49</v>
      </c>
      <c r="W2719" t="s">
        <v>43</v>
      </c>
      <c r="X2719">
        <f>YEAR(Table1[[#This Row],[BookingDate]])</f>
        <v>2025</v>
      </c>
      <c r="Y2719" t="str">
        <f>TEXT(Table1[[#This Row],[BookingDate]],"mmm")</f>
        <v>Oct</v>
      </c>
      <c r="Z2719" t="str">
        <f>TEXT(Table1[[#This Row],[BookingDate]],"mmm-yyy")</f>
        <v>Oct-2025</v>
      </c>
      <c r="AA2719" t="str">
        <f>IF(Table1[[#This Row],[ResolutionHours]]="","Pending",IF(Table1[[#This Row],[ResolutionHours]]&lt;=4,"0-4 Hours",IF(Table1[[#This Row],[ResolutionHours]]&lt;=8,"5-8 Hours",IF(Table1[[#This Row],[ResolutionHours]]&lt;=24,"9-24 Hours",IF(Table1[[#This Row],[ResolutionHours]]&lt;=48,"25-48 Hours","48+ Hours")))))</f>
        <v>9-24 Hours</v>
      </c>
      <c r="AB2719">
        <f>IF(Table1[[#This Row],[ResolutionHours]]="","",Table1[[#This Row],[ResolutionHours]]-Table1[[#This Row],[SLATargetHours]])</f>
        <v>-27.2</v>
      </c>
    </row>
    <row r="2720" spans="1:28" x14ac:dyDescent="0.25">
      <c r="A2720" t="s">
        <v>1796</v>
      </c>
      <c r="B2720" t="s">
        <v>1116</v>
      </c>
      <c r="C2720" s="1">
        <v>45951.003831018519</v>
      </c>
      <c r="D2720" t="s">
        <v>104</v>
      </c>
      <c r="E2720" t="s">
        <v>1124</v>
      </c>
      <c r="F2720" t="s">
        <v>72</v>
      </c>
      <c r="G2720" t="s">
        <v>1118</v>
      </c>
      <c r="H2720" t="s">
        <v>109</v>
      </c>
      <c r="I2720" t="s">
        <v>55</v>
      </c>
      <c r="J2720" t="s">
        <v>88</v>
      </c>
      <c r="K2720">
        <v>8</v>
      </c>
      <c r="L2720">
        <v>0.38</v>
      </c>
      <c r="M2720">
        <v>3.44</v>
      </c>
      <c r="N2720" s="1">
        <v>45951.147234351847</v>
      </c>
      <c r="O2720" t="s">
        <v>43</v>
      </c>
      <c r="P2720">
        <v>3.44</v>
      </c>
      <c r="Q2720" t="s">
        <v>58</v>
      </c>
      <c r="R2720" t="s">
        <v>67</v>
      </c>
      <c r="S2720" t="s">
        <v>46</v>
      </c>
      <c r="T2720" t="s">
        <v>75</v>
      </c>
      <c r="U2720" t="s">
        <v>49</v>
      </c>
      <c r="V2720" t="s">
        <v>49</v>
      </c>
      <c r="W2720" t="s">
        <v>43</v>
      </c>
      <c r="X2720">
        <f>YEAR(Table1[[#This Row],[BookingDate]])</f>
        <v>2025</v>
      </c>
      <c r="Y2720" t="str">
        <f>TEXT(Table1[[#This Row],[BookingDate]],"mmm")</f>
        <v>Oct</v>
      </c>
      <c r="Z2720" t="str">
        <f>TEXT(Table1[[#This Row],[BookingDate]],"mmm-yyy")</f>
        <v>Oct-2025</v>
      </c>
      <c r="AA2720" t="str">
        <f>IF(Table1[[#This Row],[ResolutionHours]]="","Pending",IF(Table1[[#This Row],[ResolutionHours]]&lt;=4,"0-4 Hours",IF(Table1[[#This Row],[ResolutionHours]]&lt;=8,"5-8 Hours",IF(Table1[[#This Row],[ResolutionHours]]&lt;=24,"9-24 Hours",IF(Table1[[#This Row],[ResolutionHours]]&lt;=48,"25-48 Hours","48+ Hours")))))</f>
        <v>0-4 Hours</v>
      </c>
      <c r="AB2720">
        <f>IF(Table1[[#This Row],[ResolutionHours]]="","",Table1[[#This Row],[ResolutionHours]]-Table1[[#This Row],[SLATargetHours]])</f>
        <v>-4.5600000000000005</v>
      </c>
    </row>
    <row r="2721" spans="1:28" x14ac:dyDescent="0.25">
      <c r="A2721" t="s">
        <v>2373</v>
      </c>
      <c r="B2721" t="s">
        <v>2126</v>
      </c>
      <c r="C2721" s="1">
        <v>45951.191921296297</v>
      </c>
      <c r="D2721" t="s">
        <v>87</v>
      </c>
      <c r="E2721" t="s">
        <v>2153</v>
      </c>
      <c r="F2721" t="s">
        <v>130</v>
      </c>
      <c r="G2721" t="s">
        <v>2128</v>
      </c>
      <c r="H2721" t="s">
        <v>54</v>
      </c>
      <c r="I2721" t="s">
        <v>73</v>
      </c>
      <c r="J2721" t="s">
        <v>78</v>
      </c>
      <c r="K2721">
        <v>72</v>
      </c>
      <c r="L2721">
        <v>14.41</v>
      </c>
      <c r="N2721" s="1"/>
      <c r="O2721" t="s">
        <v>57</v>
      </c>
      <c r="P2721">
        <v>1699.39</v>
      </c>
      <c r="Q2721" t="s">
        <v>66</v>
      </c>
      <c r="R2721" t="s">
        <v>59</v>
      </c>
      <c r="S2721" t="s">
        <v>68</v>
      </c>
      <c r="T2721" t="s">
        <v>121</v>
      </c>
      <c r="U2721" t="s">
        <v>49</v>
      </c>
      <c r="V2721" t="s">
        <v>49</v>
      </c>
      <c r="W2721" t="s">
        <v>57</v>
      </c>
      <c r="X2721">
        <f>YEAR(Table1[[#This Row],[BookingDate]])</f>
        <v>2025</v>
      </c>
      <c r="Y2721" t="str">
        <f>TEXT(Table1[[#This Row],[BookingDate]],"mmm")</f>
        <v>Oct</v>
      </c>
      <c r="Z2721" t="str">
        <f>TEXT(Table1[[#This Row],[BookingDate]],"mmm-yyy")</f>
        <v>Oct-2025</v>
      </c>
      <c r="AA2721" t="str">
        <f>IF(Table1[[#This Row],[ResolutionHours]]="","Pending",IF(Table1[[#This Row],[ResolutionHours]]&lt;=4,"0-4 Hours",IF(Table1[[#This Row],[ResolutionHours]]&lt;=8,"5-8 Hours",IF(Table1[[#This Row],[ResolutionHours]]&lt;=24,"9-24 Hours",IF(Table1[[#This Row],[ResolutionHours]]&lt;=48,"25-48 Hours","48+ Hours")))))</f>
        <v>Pending</v>
      </c>
      <c r="AB2721" t="str">
        <f>IF(Table1[[#This Row],[ResolutionHours]]="","",Table1[[#This Row],[ResolutionHours]]-Table1[[#This Row],[SLATargetHours]])</f>
        <v/>
      </c>
    </row>
    <row r="2722" spans="1:28" x14ac:dyDescent="0.25">
      <c r="A2722" t="s">
        <v>2213</v>
      </c>
      <c r="B2722" t="s">
        <v>2126</v>
      </c>
      <c r="C2722" s="1">
        <v>45951.398043981477</v>
      </c>
      <c r="D2722" t="s">
        <v>87</v>
      </c>
      <c r="E2722" t="s">
        <v>2138</v>
      </c>
      <c r="F2722" t="s">
        <v>95</v>
      </c>
      <c r="G2722" t="s">
        <v>2128</v>
      </c>
      <c r="H2722" t="s">
        <v>40</v>
      </c>
      <c r="I2722" t="s">
        <v>55</v>
      </c>
      <c r="J2722" t="s">
        <v>74</v>
      </c>
      <c r="K2722">
        <v>72</v>
      </c>
      <c r="L2722">
        <v>2.36</v>
      </c>
      <c r="M2722">
        <v>36.909999999999997</v>
      </c>
      <c r="N2722" s="1">
        <v>45952.935987164346</v>
      </c>
      <c r="O2722" t="s">
        <v>43</v>
      </c>
      <c r="P2722">
        <v>36.909999999999997</v>
      </c>
      <c r="Q2722" t="s">
        <v>66</v>
      </c>
      <c r="R2722" t="s">
        <v>45</v>
      </c>
      <c r="S2722" t="s">
        <v>46</v>
      </c>
      <c r="T2722" t="s">
        <v>85</v>
      </c>
      <c r="U2722" t="s">
        <v>49</v>
      </c>
      <c r="V2722" t="s">
        <v>49</v>
      </c>
      <c r="W2722" t="s">
        <v>43</v>
      </c>
      <c r="X2722">
        <f>YEAR(Table1[[#This Row],[BookingDate]])</f>
        <v>2025</v>
      </c>
      <c r="Y2722" t="str">
        <f>TEXT(Table1[[#This Row],[BookingDate]],"mmm")</f>
        <v>Oct</v>
      </c>
      <c r="Z2722" t="str">
        <f>TEXT(Table1[[#This Row],[BookingDate]],"mmm-yyy")</f>
        <v>Oct-2025</v>
      </c>
      <c r="AA2722" t="str">
        <f>IF(Table1[[#This Row],[ResolutionHours]]="","Pending",IF(Table1[[#This Row],[ResolutionHours]]&lt;=4,"0-4 Hours",IF(Table1[[#This Row],[ResolutionHours]]&lt;=8,"5-8 Hours",IF(Table1[[#This Row],[ResolutionHours]]&lt;=24,"9-24 Hours",IF(Table1[[#This Row],[ResolutionHours]]&lt;=48,"25-48 Hours","48+ Hours")))))</f>
        <v>25-48 Hours</v>
      </c>
      <c r="AB2722">
        <f>IF(Table1[[#This Row],[ResolutionHours]]="","",Table1[[#This Row],[ResolutionHours]]-Table1[[#This Row],[SLATargetHours]])</f>
        <v>-35.090000000000003</v>
      </c>
    </row>
    <row r="2723" spans="1:28" x14ac:dyDescent="0.25">
      <c r="A2723" t="s">
        <v>1881</v>
      </c>
      <c r="B2723" t="s">
        <v>1116</v>
      </c>
      <c r="C2723" s="1">
        <v>45951.667685185188</v>
      </c>
      <c r="D2723" t="s">
        <v>36</v>
      </c>
      <c r="E2723" t="s">
        <v>1120</v>
      </c>
      <c r="F2723" t="s">
        <v>130</v>
      </c>
      <c r="G2723" t="s">
        <v>1118</v>
      </c>
      <c r="H2723" t="s">
        <v>40</v>
      </c>
      <c r="I2723" t="s">
        <v>73</v>
      </c>
      <c r="J2723" t="s">
        <v>83</v>
      </c>
      <c r="K2723">
        <v>48</v>
      </c>
      <c r="L2723">
        <v>8.74</v>
      </c>
      <c r="M2723">
        <v>9.92</v>
      </c>
      <c r="N2723" s="1">
        <v>45952.080896944448</v>
      </c>
      <c r="O2723" t="s">
        <v>43</v>
      </c>
      <c r="P2723">
        <v>9.92</v>
      </c>
      <c r="Q2723" t="s">
        <v>58</v>
      </c>
      <c r="R2723" t="s">
        <v>59</v>
      </c>
      <c r="S2723" t="s">
        <v>96</v>
      </c>
      <c r="T2723" t="s">
        <v>121</v>
      </c>
      <c r="U2723" t="s">
        <v>49</v>
      </c>
      <c r="V2723" t="s">
        <v>49</v>
      </c>
      <c r="W2723" t="s">
        <v>43</v>
      </c>
      <c r="X2723">
        <f>YEAR(Table1[[#This Row],[BookingDate]])</f>
        <v>2025</v>
      </c>
      <c r="Y2723" t="str">
        <f>TEXT(Table1[[#This Row],[BookingDate]],"mmm")</f>
        <v>Oct</v>
      </c>
      <c r="Z2723" t="str">
        <f>TEXT(Table1[[#This Row],[BookingDate]],"mmm-yyy")</f>
        <v>Oct-2025</v>
      </c>
      <c r="AA2723" t="str">
        <f>IF(Table1[[#This Row],[ResolutionHours]]="","Pending",IF(Table1[[#This Row],[ResolutionHours]]&lt;=4,"0-4 Hours",IF(Table1[[#This Row],[ResolutionHours]]&lt;=8,"5-8 Hours",IF(Table1[[#This Row],[ResolutionHours]]&lt;=24,"9-24 Hours",IF(Table1[[#This Row],[ResolutionHours]]&lt;=48,"25-48 Hours","48+ Hours")))))</f>
        <v>9-24 Hours</v>
      </c>
      <c r="AB2723">
        <f>IF(Table1[[#This Row],[ResolutionHours]]="","",Table1[[#This Row],[ResolutionHours]]-Table1[[#This Row],[SLATargetHours]])</f>
        <v>-38.08</v>
      </c>
    </row>
    <row r="2724" spans="1:28" x14ac:dyDescent="0.25">
      <c r="A2724" t="s">
        <v>334</v>
      </c>
      <c r="B2724" t="s">
        <v>35</v>
      </c>
      <c r="C2724" s="1">
        <v>45951.802337962959</v>
      </c>
      <c r="D2724" t="s">
        <v>36</v>
      </c>
      <c r="E2724" t="s">
        <v>105</v>
      </c>
      <c r="F2724" t="s">
        <v>130</v>
      </c>
      <c r="G2724" t="s">
        <v>39</v>
      </c>
      <c r="H2724" t="s">
        <v>40</v>
      </c>
      <c r="I2724" t="s">
        <v>41</v>
      </c>
      <c r="J2724" t="s">
        <v>42</v>
      </c>
      <c r="K2724">
        <v>48</v>
      </c>
      <c r="L2724">
        <v>5.75</v>
      </c>
      <c r="M2724">
        <v>24.4</v>
      </c>
      <c r="N2724" s="1">
        <v>45952.818971574066</v>
      </c>
      <c r="O2724" t="s">
        <v>43</v>
      </c>
      <c r="P2724">
        <v>24.4</v>
      </c>
      <c r="Q2724" t="s">
        <v>66</v>
      </c>
      <c r="R2724" t="s">
        <v>45</v>
      </c>
      <c r="S2724" t="s">
        <v>60</v>
      </c>
      <c r="T2724" t="s">
        <v>61</v>
      </c>
      <c r="U2724" t="s">
        <v>48</v>
      </c>
      <c r="V2724" t="s">
        <v>48</v>
      </c>
      <c r="W2724" t="s">
        <v>43</v>
      </c>
      <c r="X2724">
        <f>YEAR(Table1[[#This Row],[BookingDate]])</f>
        <v>2025</v>
      </c>
      <c r="Y2724" t="str">
        <f>TEXT(Table1[[#This Row],[BookingDate]],"mmm")</f>
        <v>Oct</v>
      </c>
      <c r="Z2724" t="str">
        <f>TEXT(Table1[[#This Row],[BookingDate]],"mmm-yyy")</f>
        <v>Oct-2025</v>
      </c>
      <c r="AA2724" t="str">
        <f>IF(Table1[[#This Row],[ResolutionHours]]="","Pending",IF(Table1[[#This Row],[ResolutionHours]]&lt;=4,"0-4 Hours",IF(Table1[[#This Row],[ResolutionHours]]&lt;=8,"5-8 Hours",IF(Table1[[#This Row],[ResolutionHours]]&lt;=24,"9-24 Hours",IF(Table1[[#This Row],[ResolutionHours]]&lt;=48,"25-48 Hours","48+ Hours")))))</f>
        <v>25-48 Hours</v>
      </c>
      <c r="AB2724">
        <f>IF(Table1[[#This Row],[ResolutionHours]]="","",Table1[[#This Row],[ResolutionHours]]-Table1[[#This Row],[SLATargetHours]])</f>
        <v>-23.6</v>
      </c>
    </row>
    <row r="2725" spans="1:28" x14ac:dyDescent="0.25">
      <c r="A2725" t="s">
        <v>706</v>
      </c>
      <c r="B2725" t="s">
        <v>35</v>
      </c>
      <c r="C2725" s="1">
        <v>45951.839432870373</v>
      </c>
      <c r="D2725" t="s">
        <v>51</v>
      </c>
      <c r="E2725" t="s">
        <v>37</v>
      </c>
      <c r="F2725" t="s">
        <v>90</v>
      </c>
      <c r="G2725" t="s">
        <v>39</v>
      </c>
      <c r="H2725" t="s">
        <v>136</v>
      </c>
      <c r="I2725" t="s">
        <v>82</v>
      </c>
      <c r="J2725" t="s">
        <v>56</v>
      </c>
      <c r="K2725">
        <v>24</v>
      </c>
      <c r="L2725">
        <v>1.18</v>
      </c>
      <c r="N2725" s="1"/>
      <c r="O2725" t="s">
        <v>57</v>
      </c>
      <c r="P2725">
        <v>1683.85</v>
      </c>
      <c r="Q2725" t="s">
        <v>66</v>
      </c>
      <c r="R2725" t="s">
        <v>92</v>
      </c>
      <c r="S2725" t="s">
        <v>60</v>
      </c>
      <c r="T2725" t="s">
        <v>115</v>
      </c>
      <c r="U2725" t="s">
        <v>49</v>
      </c>
      <c r="V2725" t="s">
        <v>49</v>
      </c>
      <c r="W2725" t="s">
        <v>57</v>
      </c>
      <c r="X2725">
        <f>YEAR(Table1[[#This Row],[BookingDate]])</f>
        <v>2025</v>
      </c>
      <c r="Y2725" t="str">
        <f>TEXT(Table1[[#This Row],[BookingDate]],"mmm")</f>
        <v>Oct</v>
      </c>
      <c r="Z2725" t="str">
        <f>TEXT(Table1[[#This Row],[BookingDate]],"mmm-yyy")</f>
        <v>Oct-2025</v>
      </c>
      <c r="AA2725" t="str">
        <f>IF(Table1[[#This Row],[ResolutionHours]]="","Pending",IF(Table1[[#This Row],[ResolutionHours]]&lt;=4,"0-4 Hours",IF(Table1[[#This Row],[ResolutionHours]]&lt;=8,"5-8 Hours",IF(Table1[[#This Row],[ResolutionHours]]&lt;=24,"9-24 Hours",IF(Table1[[#This Row],[ResolutionHours]]&lt;=48,"25-48 Hours","48+ Hours")))))</f>
        <v>Pending</v>
      </c>
      <c r="AB2725" t="str">
        <f>IF(Table1[[#This Row],[ResolutionHours]]="","",Table1[[#This Row],[ResolutionHours]]-Table1[[#This Row],[SLATargetHours]])</f>
        <v/>
      </c>
    </row>
    <row r="2726" spans="1:28" x14ac:dyDescent="0.25">
      <c r="A2726" t="s">
        <v>2231</v>
      </c>
      <c r="B2726" t="s">
        <v>2126</v>
      </c>
      <c r="C2726" s="1">
        <v>45952.089780092603</v>
      </c>
      <c r="D2726" t="s">
        <v>36</v>
      </c>
      <c r="E2726" t="s">
        <v>2127</v>
      </c>
      <c r="F2726" t="s">
        <v>53</v>
      </c>
      <c r="G2726" t="s">
        <v>2128</v>
      </c>
      <c r="H2726" t="s">
        <v>54</v>
      </c>
      <c r="I2726" t="s">
        <v>55</v>
      </c>
      <c r="J2726" t="s">
        <v>74</v>
      </c>
      <c r="K2726">
        <v>48</v>
      </c>
      <c r="L2726">
        <v>5.9</v>
      </c>
      <c r="N2726" s="1"/>
      <c r="O2726" t="s">
        <v>57</v>
      </c>
      <c r="P2726">
        <v>1677.85</v>
      </c>
      <c r="Q2726" t="s">
        <v>58</v>
      </c>
      <c r="R2726" t="s">
        <v>45</v>
      </c>
      <c r="S2726" t="s">
        <v>79</v>
      </c>
      <c r="T2726" t="s">
        <v>75</v>
      </c>
      <c r="U2726" t="s">
        <v>49</v>
      </c>
      <c r="V2726" t="s">
        <v>49</v>
      </c>
      <c r="W2726" t="s">
        <v>57</v>
      </c>
      <c r="X2726">
        <f>YEAR(Table1[[#This Row],[BookingDate]])</f>
        <v>2025</v>
      </c>
      <c r="Y2726" t="str">
        <f>TEXT(Table1[[#This Row],[BookingDate]],"mmm")</f>
        <v>Oct</v>
      </c>
      <c r="Z2726" t="str">
        <f>TEXT(Table1[[#This Row],[BookingDate]],"mmm-yyy")</f>
        <v>Oct-2025</v>
      </c>
      <c r="AA2726" t="str">
        <f>IF(Table1[[#This Row],[ResolutionHours]]="","Pending",IF(Table1[[#This Row],[ResolutionHours]]&lt;=4,"0-4 Hours",IF(Table1[[#This Row],[ResolutionHours]]&lt;=8,"5-8 Hours",IF(Table1[[#This Row],[ResolutionHours]]&lt;=24,"9-24 Hours",IF(Table1[[#This Row],[ResolutionHours]]&lt;=48,"25-48 Hours","48+ Hours")))))</f>
        <v>Pending</v>
      </c>
      <c r="AB2726" t="str">
        <f>IF(Table1[[#This Row],[ResolutionHours]]="","",Table1[[#This Row],[ResolutionHours]]-Table1[[#This Row],[SLATargetHours]])</f>
        <v/>
      </c>
    </row>
    <row r="2727" spans="1:28" x14ac:dyDescent="0.25">
      <c r="A2727" t="s">
        <v>3041</v>
      </c>
      <c r="B2727" t="s">
        <v>2126</v>
      </c>
      <c r="C2727" s="1">
        <v>45952.201284722221</v>
      </c>
      <c r="D2727" t="s">
        <v>36</v>
      </c>
      <c r="E2727" t="s">
        <v>2142</v>
      </c>
      <c r="F2727" t="s">
        <v>53</v>
      </c>
      <c r="G2727" t="s">
        <v>2128</v>
      </c>
      <c r="H2727" t="s">
        <v>40</v>
      </c>
      <c r="I2727" t="s">
        <v>82</v>
      </c>
      <c r="J2727" t="s">
        <v>132</v>
      </c>
      <c r="K2727">
        <v>48</v>
      </c>
      <c r="L2727">
        <v>2.19</v>
      </c>
      <c r="M2727">
        <v>111.59</v>
      </c>
      <c r="N2727" s="1">
        <v>45956.850999467591</v>
      </c>
      <c r="O2727" t="s">
        <v>128</v>
      </c>
      <c r="P2727">
        <v>111.59</v>
      </c>
      <c r="Q2727" t="s">
        <v>58</v>
      </c>
      <c r="R2727" t="s">
        <v>114</v>
      </c>
      <c r="S2727" t="s">
        <v>79</v>
      </c>
      <c r="T2727" t="s">
        <v>121</v>
      </c>
      <c r="U2727" t="s">
        <v>49</v>
      </c>
      <c r="V2727" t="s">
        <v>49</v>
      </c>
      <c r="W2727" t="s">
        <v>128</v>
      </c>
      <c r="X2727">
        <f>YEAR(Table1[[#This Row],[BookingDate]])</f>
        <v>2025</v>
      </c>
      <c r="Y2727" t="str">
        <f>TEXT(Table1[[#This Row],[BookingDate]],"mmm")</f>
        <v>Oct</v>
      </c>
      <c r="Z2727" t="str">
        <f>TEXT(Table1[[#This Row],[BookingDate]],"mmm-yyy")</f>
        <v>Oct-2025</v>
      </c>
      <c r="AA2727" t="str">
        <f>IF(Table1[[#This Row],[ResolutionHours]]="","Pending",IF(Table1[[#This Row],[ResolutionHours]]&lt;=4,"0-4 Hours",IF(Table1[[#This Row],[ResolutionHours]]&lt;=8,"5-8 Hours",IF(Table1[[#This Row],[ResolutionHours]]&lt;=24,"9-24 Hours",IF(Table1[[#This Row],[ResolutionHours]]&lt;=48,"25-48 Hours","48+ Hours")))))</f>
        <v>48+ Hours</v>
      </c>
      <c r="AB2727">
        <f>IF(Table1[[#This Row],[ResolutionHours]]="","",Table1[[#This Row],[ResolutionHours]]-Table1[[#This Row],[SLATargetHours]])</f>
        <v>63.59</v>
      </c>
    </row>
    <row r="2728" spans="1:28" x14ac:dyDescent="0.25">
      <c r="A2728" t="s">
        <v>2356</v>
      </c>
      <c r="B2728" t="s">
        <v>2126</v>
      </c>
      <c r="C2728" s="1">
        <v>45952.537777777783</v>
      </c>
      <c r="D2728" t="s">
        <v>87</v>
      </c>
      <c r="E2728" t="s">
        <v>2134</v>
      </c>
      <c r="F2728" t="s">
        <v>53</v>
      </c>
      <c r="G2728" t="s">
        <v>2128</v>
      </c>
      <c r="H2728" t="s">
        <v>63</v>
      </c>
      <c r="I2728" t="s">
        <v>55</v>
      </c>
      <c r="J2728" t="s">
        <v>160</v>
      </c>
      <c r="K2728">
        <v>72</v>
      </c>
      <c r="L2728">
        <v>15.01</v>
      </c>
      <c r="N2728" s="1"/>
      <c r="O2728" t="s">
        <v>57</v>
      </c>
      <c r="P2728">
        <v>1667.09</v>
      </c>
      <c r="Q2728" t="s">
        <v>58</v>
      </c>
      <c r="R2728" t="s">
        <v>45</v>
      </c>
      <c r="S2728" t="s">
        <v>79</v>
      </c>
      <c r="T2728" t="s">
        <v>75</v>
      </c>
      <c r="U2728" t="s">
        <v>49</v>
      </c>
      <c r="V2728" t="s">
        <v>49</v>
      </c>
      <c r="W2728" t="s">
        <v>57</v>
      </c>
      <c r="X2728">
        <f>YEAR(Table1[[#This Row],[BookingDate]])</f>
        <v>2025</v>
      </c>
      <c r="Y2728" t="str">
        <f>TEXT(Table1[[#This Row],[BookingDate]],"mmm")</f>
        <v>Oct</v>
      </c>
      <c r="Z2728" t="str">
        <f>TEXT(Table1[[#This Row],[BookingDate]],"mmm-yyy")</f>
        <v>Oct-2025</v>
      </c>
      <c r="AA2728" t="str">
        <f>IF(Table1[[#This Row],[ResolutionHours]]="","Pending",IF(Table1[[#This Row],[ResolutionHours]]&lt;=4,"0-4 Hours",IF(Table1[[#This Row],[ResolutionHours]]&lt;=8,"5-8 Hours",IF(Table1[[#This Row],[ResolutionHours]]&lt;=24,"9-24 Hours",IF(Table1[[#This Row],[ResolutionHours]]&lt;=48,"25-48 Hours","48+ Hours")))))</f>
        <v>Pending</v>
      </c>
      <c r="AB2728" t="str">
        <f>IF(Table1[[#This Row],[ResolutionHours]]="","",Table1[[#This Row],[ResolutionHours]]-Table1[[#This Row],[SLATargetHours]])</f>
        <v/>
      </c>
    </row>
    <row r="2729" spans="1:28" x14ac:dyDescent="0.25">
      <c r="A2729" t="s">
        <v>1237</v>
      </c>
      <c r="B2729" t="s">
        <v>1116</v>
      </c>
      <c r="C2729" s="1">
        <v>45952.883564814823</v>
      </c>
      <c r="D2729" t="s">
        <v>104</v>
      </c>
      <c r="E2729" t="s">
        <v>1129</v>
      </c>
      <c r="F2729" t="s">
        <v>38</v>
      </c>
      <c r="G2729" t="s">
        <v>1118</v>
      </c>
      <c r="H2729" t="s">
        <v>40</v>
      </c>
      <c r="I2729" t="s">
        <v>55</v>
      </c>
      <c r="J2729" t="s">
        <v>56</v>
      </c>
      <c r="K2729">
        <v>8</v>
      </c>
      <c r="L2729">
        <v>0.44</v>
      </c>
      <c r="M2729">
        <v>5.77</v>
      </c>
      <c r="N2729" s="1">
        <v>45953.123845891198</v>
      </c>
      <c r="O2729" t="s">
        <v>43</v>
      </c>
      <c r="P2729">
        <v>5.77</v>
      </c>
      <c r="Q2729" t="s">
        <v>58</v>
      </c>
      <c r="R2729" t="s">
        <v>45</v>
      </c>
      <c r="S2729" t="s">
        <v>79</v>
      </c>
      <c r="T2729" t="s">
        <v>69</v>
      </c>
      <c r="U2729" t="s">
        <v>49</v>
      </c>
      <c r="V2729" t="s">
        <v>49</v>
      </c>
      <c r="W2729" t="s">
        <v>43</v>
      </c>
      <c r="X2729">
        <f>YEAR(Table1[[#This Row],[BookingDate]])</f>
        <v>2025</v>
      </c>
      <c r="Y2729" t="str">
        <f>TEXT(Table1[[#This Row],[BookingDate]],"mmm")</f>
        <v>Oct</v>
      </c>
      <c r="Z2729" t="str">
        <f>TEXT(Table1[[#This Row],[BookingDate]],"mmm-yyy")</f>
        <v>Oct-2025</v>
      </c>
      <c r="AA2729" t="str">
        <f>IF(Table1[[#This Row],[ResolutionHours]]="","Pending",IF(Table1[[#This Row],[ResolutionHours]]&lt;=4,"0-4 Hours",IF(Table1[[#This Row],[ResolutionHours]]&lt;=8,"5-8 Hours",IF(Table1[[#This Row],[ResolutionHours]]&lt;=24,"9-24 Hours",IF(Table1[[#This Row],[ResolutionHours]]&lt;=48,"25-48 Hours","48+ Hours")))))</f>
        <v>5-8 Hours</v>
      </c>
      <c r="AB2729">
        <f>IF(Table1[[#This Row],[ResolutionHours]]="","",Table1[[#This Row],[ResolutionHours]]-Table1[[#This Row],[SLATargetHours]])</f>
        <v>-2.2300000000000004</v>
      </c>
    </row>
    <row r="2730" spans="1:28" x14ac:dyDescent="0.25">
      <c r="A2730" t="s">
        <v>2940</v>
      </c>
      <c r="B2730" t="s">
        <v>2126</v>
      </c>
      <c r="C2730" s="1">
        <v>45952.966481481482</v>
      </c>
      <c r="D2730" t="s">
        <v>87</v>
      </c>
      <c r="E2730" t="s">
        <v>2136</v>
      </c>
      <c r="F2730" t="s">
        <v>126</v>
      </c>
      <c r="G2730" t="s">
        <v>2128</v>
      </c>
      <c r="H2730" t="s">
        <v>136</v>
      </c>
      <c r="I2730" t="s">
        <v>46</v>
      </c>
      <c r="J2730" t="s">
        <v>157</v>
      </c>
      <c r="K2730">
        <v>72</v>
      </c>
      <c r="L2730">
        <v>1.66</v>
      </c>
      <c r="N2730" s="1"/>
      <c r="O2730" t="s">
        <v>57</v>
      </c>
      <c r="P2730">
        <v>1656.8</v>
      </c>
      <c r="Q2730" t="s">
        <v>58</v>
      </c>
      <c r="R2730" t="s">
        <v>45</v>
      </c>
      <c r="S2730" t="s">
        <v>60</v>
      </c>
      <c r="T2730" t="s">
        <v>47</v>
      </c>
      <c r="U2730" t="s">
        <v>49</v>
      </c>
      <c r="V2730" t="s">
        <v>49</v>
      </c>
      <c r="W2730" t="s">
        <v>57</v>
      </c>
      <c r="X2730">
        <f>YEAR(Table1[[#This Row],[BookingDate]])</f>
        <v>2025</v>
      </c>
      <c r="Y2730" t="str">
        <f>TEXT(Table1[[#This Row],[BookingDate]],"mmm")</f>
        <v>Oct</v>
      </c>
      <c r="Z2730" t="str">
        <f>TEXT(Table1[[#This Row],[BookingDate]],"mmm-yyy")</f>
        <v>Oct-2025</v>
      </c>
      <c r="AA2730" t="str">
        <f>IF(Table1[[#This Row],[ResolutionHours]]="","Pending",IF(Table1[[#This Row],[ResolutionHours]]&lt;=4,"0-4 Hours",IF(Table1[[#This Row],[ResolutionHours]]&lt;=8,"5-8 Hours",IF(Table1[[#This Row],[ResolutionHours]]&lt;=24,"9-24 Hours",IF(Table1[[#This Row],[ResolutionHours]]&lt;=48,"25-48 Hours","48+ Hours")))))</f>
        <v>Pending</v>
      </c>
      <c r="AB2730" t="str">
        <f>IF(Table1[[#This Row],[ResolutionHours]]="","",Table1[[#This Row],[ResolutionHours]]-Table1[[#This Row],[SLATargetHours]])</f>
        <v/>
      </c>
    </row>
    <row r="2731" spans="1:28" x14ac:dyDescent="0.25">
      <c r="A2731" t="s">
        <v>2928</v>
      </c>
      <c r="B2731" t="s">
        <v>2126</v>
      </c>
      <c r="C2731" s="1">
        <v>45953.156435185178</v>
      </c>
      <c r="D2731" t="s">
        <v>36</v>
      </c>
      <c r="E2731" t="s">
        <v>2163</v>
      </c>
      <c r="F2731" t="s">
        <v>72</v>
      </c>
      <c r="G2731" t="s">
        <v>2128</v>
      </c>
      <c r="H2731" t="s">
        <v>40</v>
      </c>
      <c r="I2731" t="s">
        <v>46</v>
      </c>
      <c r="J2731" t="s">
        <v>157</v>
      </c>
      <c r="K2731">
        <v>48</v>
      </c>
      <c r="L2731">
        <v>4.08</v>
      </c>
      <c r="M2731">
        <v>33.72</v>
      </c>
      <c r="N2731" s="1">
        <v>45954.561392974538</v>
      </c>
      <c r="O2731" t="s">
        <v>43</v>
      </c>
      <c r="P2731">
        <v>33.72</v>
      </c>
      <c r="Q2731" t="s">
        <v>66</v>
      </c>
      <c r="R2731" t="s">
        <v>59</v>
      </c>
      <c r="S2731" t="s">
        <v>68</v>
      </c>
      <c r="T2731" t="s">
        <v>75</v>
      </c>
      <c r="U2731" t="s">
        <v>48</v>
      </c>
      <c r="V2731" t="s">
        <v>49</v>
      </c>
      <c r="W2731" t="s">
        <v>43</v>
      </c>
      <c r="X2731">
        <f>YEAR(Table1[[#This Row],[BookingDate]])</f>
        <v>2025</v>
      </c>
      <c r="Y2731" t="str">
        <f>TEXT(Table1[[#This Row],[BookingDate]],"mmm")</f>
        <v>Oct</v>
      </c>
      <c r="Z2731" t="str">
        <f>TEXT(Table1[[#This Row],[BookingDate]],"mmm-yyy")</f>
        <v>Oct-2025</v>
      </c>
      <c r="AA2731" t="str">
        <f>IF(Table1[[#This Row],[ResolutionHours]]="","Pending",IF(Table1[[#This Row],[ResolutionHours]]&lt;=4,"0-4 Hours",IF(Table1[[#This Row],[ResolutionHours]]&lt;=8,"5-8 Hours",IF(Table1[[#This Row],[ResolutionHours]]&lt;=24,"9-24 Hours",IF(Table1[[#This Row],[ResolutionHours]]&lt;=48,"25-48 Hours","48+ Hours")))))</f>
        <v>25-48 Hours</v>
      </c>
      <c r="AB2731">
        <f>IF(Table1[[#This Row],[ResolutionHours]]="","",Table1[[#This Row],[ResolutionHours]]-Table1[[#This Row],[SLATargetHours]])</f>
        <v>-14.280000000000001</v>
      </c>
    </row>
    <row r="2732" spans="1:28" x14ac:dyDescent="0.25">
      <c r="A2732" t="s">
        <v>2344</v>
      </c>
      <c r="B2732" t="s">
        <v>2126</v>
      </c>
      <c r="C2732" s="1">
        <v>45953.303194444437</v>
      </c>
      <c r="D2732" t="s">
        <v>36</v>
      </c>
      <c r="E2732" t="s">
        <v>2163</v>
      </c>
      <c r="F2732" t="s">
        <v>126</v>
      </c>
      <c r="G2732" t="s">
        <v>2128</v>
      </c>
      <c r="H2732" t="s">
        <v>40</v>
      </c>
      <c r="I2732" t="s">
        <v>41</v>
      </c>
      <c r="J2732" t="s">
        <v>74</v>
      </c>
      <c r="K2732">
        <v>48</v>
      </c>
      <c r="L2732">
        <v>2.2599999999999998</v>
      </c>
      <c r="M2732">
        <v>107.11</v>
      </c>
      <c r="N2732" s="1">
        <v>45957.766114641207</v>
      </c>
      <c r="O2732" t="s">
        <v>128</v>
      </c>
      <c r="P2732">
        <v>107.11</v>
      </c>
      <c r="Q2732" t="s">
        <v>44</v>
      </c>
      <c r="R2732" t="s">
        <v>114</v>
      </c>
      <c r="S2732" t="s">
        <v>46</v>
      </c>
      <c r="T2732" t="s">
        <v>69</v>
      </c>
      <c r="U2732" t="s">
        <v>49</v>
      </c>
      <c r="V2732" t="s">
        <v>49</v>
      </c>
      <c r="W2732" t="s">
        <v>128</v>
      </c>
      <c r="X2732">
        <f>YEAR(Table1[[#This Row],[BookingDate]])</f>
        <v>2025</v>
      </c>
      <c r="Y2732" t="str">
        <f>TEXT(Table1[[#This Row],[BookingDate]],"mmm")</f>
        <v>Oct</v>
      </c>
      <c r="Z2732" t="str">
        <f>TEXT(Table1[[#This Row],[BookingDate]],"mmm-yyy")</f>
        <v>Oct-2025</v>
      </c>
      <c r="AA2732" t="str">
        <f>IF(Table1[[#This Row],[ResolutionHours]]="","Pending",IF(Table1[[#This Row],[ResolutionHours]]&lt;=4,"0-4 Hours",IF(Table1[[#This Row],[ResolutionHours]]&lt;=8,"5-8 Hours",IF(Table1[[#This Row],[ResolutionHours]]&lt;=24,"9-24 Hours",IF(Table1[[#This Row],[ResolutionHours]]&lt;=48,"25-48 Hours","48+ Hours")))))</f>
        <v>48+ Hours</v>
      </c>
      <c r="AB2732">
        <f>IF(Table1[[#This Row],[ResolutionHours]]="","",Table1[[#This Row],[ResolutionHours]]-Table1[[#This Row],[SLATargetHours]])</f>
        <v>59.11</v>
      </c>
    </row>
    <row r="2733" spans="1:28" x14ac:dyDescent="0.25">
      <c r="A2733" t="s">
        <v>1270</v>
      </c>
      <c r="B2733" t="s">
        <v>1116</v>
      </c>
      <c r="C2733" s="1">
        <v>45953.633414351847</v>
      </c>
      <c r="D2733" t="s">
        <v>36</v>
      </c>
      <c r="E2733" t="s">
        <v>1131</v>
      </c>
      <c r="F2733" t="s">
        <v>53</v>
      </c>
      <c r="G2733" t="s">
        <v>1118</v>
      </c>
      <c r="H2733" t="s">
        <v>136</v>
      </c>
      <c r="I2733" t="s">
        <v>41</v>
      </c>
      <c r="J2733" t="s">
        <v>74</v>
      </c>
      <c r="K2733">
        <v>48</v>
      </c>
      <c r="L2733">
        <v>1.73</v>
      </c>
      <c r="N2733" s="1"/>
      <c r="O2733" t="s">
        <v>57</v>
      </c>
      <c r="P2733">
        <v>1640.8</v>
      </c>
      <c r="Q2733" t="s">
        <v>58</v>
      </c>
      <c r="R2733" t="s">
        <v>92</v>
      </c>
      <c r="S2733" t="s">
        <v>46</v>
      </c>
      <c r="T2733" t="s">
        <v>75</v>
      </c>
      <c r="U2733" t="s">
        <v>49</v>
      </c>
      <c r="V2733" t="s">
        <v>49</v>
      </c>
      <c r="W2733" t="s">
        <v>57</v>
      </c>
      <c r="X2733">
        <f>YEAR(Table1[[#This Row],[BookingDate]])</f>
        <v>2025</v>
      </c>
      <c r="Y2733" t="str">
        <f>TEXT(Table1[[#This Row],[BookingDate]],"mmm")</f>
        <v>Oct</v>
      </c>
      <c r="Z2733" t="str">
        <f>TEXT(Table1[[#This Row],[BookingDate]],"mmm-yyy")</f>
        <v>Oct-2025</v>
      </c>
      <c r="AA2733" t="str">
        <f>IF(Table1[[#This Row],[ResolutionHours]]="","Pending",IF(Table1[[#This Row],[ResolutionHours]]&lt;=4,"0-4 Hours",IF(Table1[[#This Row],[ResolutionHours]]&lt;=8,"5-8 Hours",IF(Table1[[#This Row],[ResolutionHours]]&lt;=24,"9-24 Hours",IF(Table1[[#This Row],[ResolutionHours]]&lt;=48,"25-48 Hours","48+ Hours")))))</f>
        <v>Pending</v>
      </c>
      <c r="AB2733" t="str">
        <f>IF(Table1[[#This Row],[ResolutionHours]]="","",Table1[[#This Row],[ResolutionHours]]-Table1[[#This Row],[SLATargetHours]])</f>
        <v/>
      </c>
    </row>
    <row r="2734" spans="1:28" x14ac:dyDescent="0.25">
      <c r="A2734" t="s">
        <v>459</v>
      </c>
      <c r="B2734" t="s">
        <v>35</v>
      </c>
      <c r="C2734" s="1">
        <v>45953.944016203714</v>
      </c>
      <c r="D2734" t="s">
        <v>87</v>
      </c>
      <c r="E2734" t="s">
        <v>71</v>
      </c>
      <c r="F2734" t="s">
        <v>53</v>
      </c>
      <c r="G2734" t="s">
        <v>39</v>
      </c>
      <c r="H2734" t="s">
        <v>40</v>
      </c>
      <c r="I2734" t="s">
        <v>41</v>
      </c>
      <c r="J2734" t="s">
        <v>74</v>
      </c>
      <c r="K2734">
        <v>72</v>
      </c>
      <c r="L2734">
        <v>9.93</v>
      </c>
      <c r="M2734">
        <v>22.37</v>
      </c>
      <c r="N2734" s="1">
        <v>45954.875967476852</v>
      </c>
      <c r="O2734" t="s">
        <v>43</v>
      </c>
      <c r="P2734">
        <v>22.37</v>
      </c>
      <c r="Q2734" t="s">
        <v>44</v>
      </c>
      <c r="R2734" t="s">
        <v>92</v>
      </c>
      <c r="S2734" t="s">
        <v>68</v>
      </c>
      <c r="T2734" t="s">
        <v>47</v>
      </c>
      <c r="U2734" t="s">
        <v>49</v>
      </c>
      <c r="V2734" t="s">
        <v>49</v>
      </c>
      <c r="W2734" t="s">
        <v>43</v>
      </c>
      <c r="X2734">
        <f>YEAR(Table1[[#This Row],[BookingDate]])</f>
        <v>2025</v>
      </c>
      <c r="Y2734" t="str">
        <f>TEXT(Table1[[#This Row],[BookingDate]],"mmm")</f>
        <v>Oct</v>
      </c>
      <c r="Z2734" t="str">
        <f>TEXT(Table1[[#This Row],[BookingDate]],"mmm-yyy")</f>
        <v>Oct-2025</v>
      </c>
      <c r="AA2734" t="str">
        <f>IF(Table1[[#This Row],[ResolutionHours]]="","Pending",IF(Table1[[#This Row],[ResolutionHours]]&lt;=4,"0-4 Hours",IF(Table1[[#This Row],[ResolutionHours]]&lt;=8,"5-8 Hours",IF(Table1[[#This Row],[ResolutionHours]]&lt;=24,"9-24 Hours",IF(Table1[[#This Row],[ResolutionHours]]&lt;=48,"25-48 Hours","48+ Hours")))))</f>
        <v>9-24 Hours</v>
      </c>
      <c r="AB2734">
        <f>IF(Table1[[#This Row],[ResolutionHours]]="","",Table1[[#This Row],[ResolutionHours]]-Table1[[#This Row],[SLATargetHours]])</f>
        <v>-49.629999999999995</v>
      </c>
    </row>
    <row r="2735" spans="1:28" x14ac:dyDescent="0.25">
      <c r="A2735" t="s">
        <v>181</v>
      </c>
      <c r="B2735" t="s">
        <v>35</v>
      </c>
      <c r="C2735" s="1">
        <v>45953.946631944447</v>
      </c>
      <c r="D2735" t="s">
        <v>36</v>
      </c>
      <c r="E2735" t="s">
        <v>52</v>
      </c>
      <c r="F2735" t="s">
        <v>95</v>
      </c>
      <c r="G2735" t="s">
        <v>39</v>
      </c>
      <c r="H2735" t="s">
        <v>40</v>
      </c>
      <c r="I2735" t="s">
        <v>73</v>
      </c>
      <c r="J2735" t="s">
        <v>88</v>
      </c>
      <c r="K2735">
        <v>48</v>
      </c>
      <c r="L2735">
        <v>0.51</v>
      </c>
      <c r="M2735">
        <v>28.18</v>
      </c>
      <c r="N2735" s="1">
        <v>45955.120886099539</v>
      </c>
      <c r="O2735" t="s">
        <v>43</v>
      </c>
      <c r="P2735">
        <v>28.18</v>
      </c>
      <c r="Q2735" t="s">
        <v>66</v>
      </c>
      <c r="R2735" t="s">
        <v>67</v>
      </c>
      <c r="S2735" t="s">
        <v>79</v>
      </c>
      <c r="T2735" t="s">
        <v>75</v>
      </c>
      <c r="U2735" t="s">
        <v>49</v>
      </c>
      <c r="V2735" t="s">
        <v>49</v>
      </c>
      <c r="W2735" t="s">
        <v>43</v>
      </c>
      <c r="X2735">
        <f>YEAR(Table1[[#This Row],[BookingDate]])</f>
        <v>2025</v>
      </c>
      <c r="Y2735" t="str">
        <f>TEXT(Table1[[#This Row],[BookingDate]],"mmm")</f>
        <v>Oct</v>
      </c>
      <c r="Z2735" t="str">
        <f>TEXT(Table1[[#This Row],[BookingDate]],"mmm-yyy")</f>
        <v>Oct-2025</v>
      </c>
      <c r="AA2735" t="str">
        <f>IF(Table1[[#This Row],[ResolutionHours]]="","Pending",IF(Table1[[#This Row],[ResolutionHours]]&lt;=4,"0-4 Hours",IF(Table1[[#This Row],[ResolutionHours]]&lt;=8,"5-8 Hours",IF(Table1[[#This Row],[ResolutionHours]]&lt;=24,"9-24 Hours",IF(Table1[[#This Row],[ResolutionHours]]&lt;=48,"25-48 Hours","48+ Hours")))))</f>
        <v>25-48 Hours</v>
      </c>
      <c r="AB2735">
        <f>IF(Table1[[#This Row],[ResolutionHours]]="","",Table1[[#This Row],[ResolutionHours]]-Table1[[#This Row],[SLATargetHours]])</f>
        <v>-19.82</v>
      </c>
    </row>
    <row r="2736" spans="1:28" x14ac:dyDescent="0.25">
      <c r="A2736" t="s">
        <v>1977</v>
      </c>
      <c r="B2736" t="s">
        <v>1116</v>
      </c>
      <c r="C2736" s="1">
        <v>45955.84542824074</v>
      </c>
      <c r="D2736" t="s">
        <v>36</v>
      </c>
      <c r="E2736" t="s">
        <v>1134</v>
      </c>
      <c r="F2736" t="s">
        <v>53</v>
      </c>
      <c r="G2736" t="s">
        <v>1118</v>
      </c>
      <c r="H2736" t="s">
        <v>63</v>
      </c>
      <c r="I2736" t="s">
        <v>64</v>
      </c>
      <c r="J2736" t="s">
        <v>113</v>
      </c>
      <c r="K2736">
        <v>48</v>
      </c>
      <c r="L2736">
        <v>5.2</v>
      </c>
      <c r="N2736" s="1"/>
      <c r="O2736" t="s">
        <v>57</v>
      </c>
      <c r="P2736">
        <v>1587.71</v>
      </c>
      <c r="Q2736" t="s">
        <v>66</v>
      </c>
      <c r="R2736" t="s">
        <v>45</v>
      </c>
      <c r="S2736" t="s">
        <v>79</v>
      </c>
      <c r="T2736" t="s">
        <v>93</v>
      </c>
      <c r="U2736" t="s">
        <v>49</v>
      </c>
      <c r="V2736" t="s">
        <v>49</v>
      </c>
      <c r="W2736" t="s">
        <v>57</v>
      </c>
      <c r="X2736">
        <f>YEAR(Table1[[#This Row],[BookingDate]])</f>
        <v>2025</v>
      </c>
      <c r="Y2736" t="str">
        <f>TEXT(Table1[[#This Row],[BookingDate]],"mmm")</f>
        <v>Oct</v>
      </c>
      <c r="Z2736" t="str">
        <f>TEXT(Table1[[#This Row],[BookingDate]],"mmm-yyy")</f>
        <v>Oct-2025</v>
      </c>
      <c r="AA2736" t="str">
        <f>IF(Table1[[#This Row],[ResolutionHours]]="","Pending",IF(Table1[[#This Row],[ResolutionHours]]&lt;=4,"0-4 Hours",IF(Table1[[#This Row],[ResolutionHours]]&lt;=8,"5-8 Hours",IF(Table1[[#This Row],[ResolutionHours]]&lt;=24,"9-24 Hours",IF(Table1[[#This Row],[ResolutionHours]]&lt;=48,"25-48 Hours","48+ Hours")))))</f>
        <v>Pending</v>
      </c>
      <c r="AB2736" t="str">
        <f>IF(Table1[[#This Row],[ResolutionHours]]="","",Table1[[#This Row],[ResolutionHours]]-Table1[[#This Row],[SLATargetHours]])</f>
        <v/>
      </c>
    </row>
    <row r="2737" spans="1:28" x14ac:dyDescent="0.25">
      <c r="A2737" t="s">
        <v>2994</v>
      </c>
      <c r="B2737" t="s">
        <v>2126</v>
      </c>
      <c r="C2737" s="1">
        <v>45955.982118055559</v>
      </c>
      <c r="D2737" t="s">
        <v>51</v>
      </c>
      <c r="E2737" t="s">
        <v>2134</v>
      </c>
      <c r="F2737" t="s">
        <v>38</v>
      </c>
      <c r="G2737" t="s">
        <v>2128</v>
      </c>
      <c r="H2737" t="s">
        <v>54</v>
      </c>
      <c r="I2737" t="s">
        <v>73</v>
      </c>
      <c r="J2737" t="s">
        <v>110</v>
      </c>
      <c r="K2737">
        <v>24</v>
      </c>
      <c r="L2737">
        <v>4.99</v>
      </c>
      <c r="N2737" s="1"/>
      <c r="O2737" t="s">
        <v>57</v>
      </c>
      <c r="P2737">
        <v>1584.43</v>
      </c>
      <c r="Q2737" t="s">
        <v>58</v>
      </c>
      <c r="R2737" t="s">
        <v>67</v>
      </c>
      <c r="S2737" t="s">
        <v>96</v>
      </c>
      <c r="T2737" t="s">
        <v>121</v>
      </c>
      <c r="U2737" t="s">
        <v>49</v>
      </c>
      <c r="V2737" t="s">
        <v>49</v>
      </c>
      <c r="W2737" t="s">
        <v>57</v>
      </c>
      <c r="X2737">
        <f>YEAR(Table1[[#This Row],[BookingDate]])</f>
        <v>2025</v>
      </c>
      <c r="Y2737" t="str">
        <f>TEXT(Table1[[#This Row],[BookingDate]],"mmm")</f>
        <v>Oct</v>
      </c>
      <c r="Z2737" t="str">
        <f>TEXT(Table1[[#This Row],[BookingDate]],"mmm-yyy")</f>
        <v>Oct-2025</v>
      </c>
      <c r="AA2737" t="str">
        <f>IF(Table1[[#This Row],[ResolutionHours]]="","Pending",IF(Table1[[#This Row],[ResolutionHours]]&lt;=4,"0-4 Hours",IF(Table1[[#This Row],[ResolutionHours]]&lt;=8,"5-8 Hours",IF(Table1[[#This Row],[ResolutionHours]]&lt;=24,"9-24 Hours",IF(Table1[[#This Row],[ResolutionHours]]&lt;=48,"25-48 Hours","48+ Hours")))))</f>
        <v>Pending</v>
      </c>
      <c r="AB2737" t="str">
        <f>IF(Table1[[#This Row],[ResolutionHours]]="","",Table1[[#This Row],[ResolutionHours]]-Table1[[#This Row],[SLATargetHours]])</f>
        <v/>
      </c>
    </row>
    <row r="2738" spans="1:28" x14ac:dyDescent="0.25">
      <c r="A2738" t="s">
        <v>316</v>
      </c>
      <c r="B2738" t="s">
        <v>35</v>
      </c>
      <c r="C2738" s="1">
        <v>45956.172465277778</v>
      </c>
      <c r="D2738" t="s">
        <v>51</v>
      </c>
      <c r="E2738" t="s">
        <v>123</v>
      </c>
      <c r="F2738" t="s">
        <v>130</v>
      </c>
      <c r="G2738" t="s">
        <v>39</v>
      </c>
      <c r="H2738" t="s">
        <v>136</v>
      </c>
      <c r="I2738" t="s">
        <v>73</v>
      </c>
      <c r="J2738" t="s">
        <v>113</v>
      </c>
      <c r="K2738">
        <v>24</v>
      </c>
      <c r="L2738">
        <v>0.12</v>
      </c>
      <c r="N2738" s="1"/>
      <c r="O2738" t="s">
        <v>57</v>
      </c>
      <c r="P2738">
        <v>1579.86</v>
      </c>
      <c r="Q2738" t="s">
        <v>44</v>
      </c>
      <c r="R2738" t="s">
        <v>114</v>
      </c>
      <c r="S2738" t="s">
        <v>79</v>
      </c>
      <c r="T2738" t="s">
        <v>115</v>
      </c>
      <c r="U2738" t="s">
        <v>49</v>
      </c>
      <c r="V2738" t="s">
        <v>49</v>
      </c>
      <c r="W2738" t="s">
        <v>57</v>
      </c>
      <c r="X2738">
        <f>YEAR(Table1[[#This Row],[BookingDate]])</f>
        <v>2025</v>
      </c>
      <c r="Y2738" t="str">
        <f>TEXT(Table1[[#This Row],[BookingDate]],"mmm")</f>
        <v>Oct</v>
      </c>
      <c r="Z2738" t="str">
        <f>TEXT(Table1[[#This Row],[BookingDate]],"mmm-yyy")</f>
        <v>Oct-2025</v>
      </c>
      <c r="AA2738" t="str">
        <f>IF(Table1[[#This Row],[ResolutionHours]]="","Pending",IF(Table1[[#This Row],[ResolutionHours]]&lt;=4,"0-4 Hours",IF(Table1[[#This Row],[ResolutionHours]]&lt;=8,"5-8 Hours",IF(Table1[[#This Row],[ResolutionHours]]&lt;=24,"9-24 Hours",IF(Table1[[#This Row],[ResolutionHours]]&lt;=48,"25-48 Hours","48+ Hours")))))</f>
        <v>Pending</v>
      </c>
      <c r="AB2738" t="str">
        <f>IF(Table1[[#This Row],[ResolutionHours]]="","",Table1[[#This Row],[ResolutionHours]]-Table1[[#This Row],[SLATargetHours]])</f>
        <v/>
      </c>
    </row>
    <row r="2739" spans="1:28" x14ac:dyDescent="0.25">
      <c r="A2739" t="s">
        <v>957</v>
      </c>
      <c r="B2739" t="s">
        <v>35</v>
      </c>
      <c r="C2739" s="1">
        <v>45956.798090277778</v>
      </c>
      <c r="D2739" t="s">
        <v>36</v>
      </c>
      <c r="E2739" t="s">
        <v>105</v>
      </c>
      <c r="F2739" t="s">
        <v>95</v>
      </c>
      <c r="G2739" t="s">
        <v>39</v>
      </c>
      <c r="H2739" t="s">
        <v>54</v>
      </c>
      <c r="I2739" t="s">
        <v>55</v>
      </c>
      <c r="J2739" t="s">
        <v>113</v>
      </c>
      <c r="K2739">
        <v>48</v>
      </c>
      <c r="L2739">
        <v>2.19</v>
      </c>
      <c r="N2739" s="1"/>
      <c r="O2739" t="s">
        <v>57</v>
      </c>
      <c r="P2739">
        <v>1564.85</v>
      </c>
      <c r="Q2739" t="s">
        <v>66</v>
      </c>
      <c r="R2739" t="s">
        <v>114</v>
      </c>
      <c r="S2739" t="s">
        <v>96</v>
      </c>
      <c r="T2739" t="s">
        <v>61</v>
      </c>
      <c r="U2739" t="s">
        <v>49</v>
      </c>
      <c r="V2739" t="s">
        <v>49</v>
      </c>
      <c r="W2739" t="s">
        <v>57</v>
      </c>
      <c r="X2739">
        <f>YEAR(Table1[[#This Row],[BookingDate]])</f>
        <v>2025</v>
      </c>
      <c r="Y2739" t="str">
        <f>TEXT(Table1[[#This Row],[BookingDate]],"mmm")</f>
        <v>Oct</v>
      </c>
      <c r="Z2739" t="str">
        <f>TEXT(Table1[[#This Row],[BookingDate]],"mmm-yyy")</f>
        <v>Oct-2025</v>
      </c>
      <c r="AA2739" t="str">
        <f>IF(Table1[[#This Row],[ResolutionHours]]="","Pending",IF(Table1[[#This Row],[ResolutionHours]]&lt;=4,"0-4 Hours",IF(Table1[[#This Row],[ResolutionHours]]&lt;=8,"5-8 Hours",IF(Table1[[#This Row],[ResolutionHours]]&lt;=24,"9-24 Hours",IF(Table1[[#This Row],[ResolutionHours]]&lt;=48,"25-48 Hours","48+ Hours")))))</f>
        <v>Pending</v>
      </c>
      <c r="AB2739" t="str">
        <f>IF(Table1[[#This Row],[ResolutionHours]]="","",Table1[[#This Row],[ResolutionHours]]-Table1[[#This Row],[SLATargetHours]])</f>
        <v/>
      </c>
    </row>
    <row r="2740" spans="1:28" x14ac:dyDescent="0.25">
      <c r="A2740" t="s">
        <v>2666</v>
      </c>
      <c r="B2740" t="s">
        <v>2126</v>
      </c>
      <c r="C2740" s="1">
        <v>45957.463194444441</v>
      </c>
      <c r="D2740" t="s">
        <v>36</v>
      </c>
      <c r="E2740" t="s">
        <v>2138</v>
      </c>
      <c r="F2740" t="s">
        <v>126</v>
      </c>
      <c r="G2740" t="s">
        <v>2128</v>
      </c>
      <c r="H2740" t="s">
        <v>40</v>
      </c>
      <c r="I2740" t="s">
        <v>55</v>
      </c>
      <c r="J2740" t="s">
        <v>160</v>
      </c>
      <c r="K2740">
        <v>48</v>
      </c>
      <c r="L2740">
        <v>2.34</v>
      </c>
      <c r="M2740">
        <v>39.61</v>
      </c>
      <c r="N2740" s="1">
        <v>45959.11371208333</v>
      </c>
      <c r="O2740" t="s">
        <v>43</v>
      </c>
      <c r="P2740">
        <v>39.61</v>
      </c>
      <c r="Q2740" t="s">
        <v>58</v>
      </c>
      <c r="R2740" t="s">
        <v>45</v>
      </c>
      <c r="S2740" t="s">
        <v>46</v>
      </c>
      <c r="T2740" t="s">
        <v>97</v>
      </c>
      <c r="U2740" t="s">
        <v>49</v>
      </c>
      <c r="V2740" t="s">
        <v>49</v>
      </c>
      <c r="W2740" t="s">
        <v>43</v>
      </c>
      <c r="X2740">
        <f>YEAR(Table1[[#This Row],[BookingDate]])</f>
        <v>2025</v>
      </c>
      <c r="Y2740" t="str">
        <f>TEXT(Table1[[#This Row],[BookingDate]],"mmm")</f>
        <v>Oct</v>
      </c>
      <c r="Z2740" t="str">
        <f>TEXT(Table1[[#This Row],[BookingDate]],"mmm-yyy")</f>
        <v>Oct-2025</v>
      </c>
      <c r="AA2740" t="str">
        <f>IF(Table1[[#This Row],[ResolutionHours]]="","Pending",IF(Table1[[#This Row],[ResolutionHours]]&lt;=4,"0-4 Hours",IF(Table1[[#This Row],[ResolutionHours]]&lt;=8,"5-8 Hours",IF(Table1[[#This Row],[ResolutionHours]]&lt;=24,"9-24 Hours",IF(Table1[[#This Row],[ResolutionHours]]&lt;=48,"25-48 Hours","48+ Hours")))))</f>
        <v>25-48 Hours</v>
      </c>
      <c r="AB2740">
        <f>IF(Table1[[#This Row],[ResolutionHours]]="","",Table1[[#This Row],[ResolutionHours]]-Table1[[#This Row],[SLATargetHours]])</f>
        <v>-8.39</v>
      </c>
    </row>
    <row r="2741" spans="1:28" x14ac:dyDescent="0.25">
      <c r="A2741" t="s">
        <v>2247</v>
      </c>
      <c r="B2741" t="s">
        <v>2126</v>
      </c>
      <c r="C2741" s="1">
        <v>45957.522604166668</v>
      </c>
      <c r="D2741" t="s">
        <v>36</v>
      </c>
      <c r="E2741" t="s">
        <v>2127</v>
      </c>
      <c r="F2741" t="s">
        <v>90</v>
      </c>
      <c r="G2741" t="s">
        <v>2128</v>
      </c>
      <c r="H2741" t="s">
        <v>63</v>
      </c>
      <c r="I2741" t="s">
        <v>41</v>
      </c>
      <c r="J2741" t="s">
        <v>91</v>
      </c>
      <c r="K2741">
        <v>48</v>
      </c>
      <c r="L2741">
        <v>1.33</v>
      </c>
      <c r="N2741" s="1"/>
      <c r="O2741" t="s">
        <v>57</v>
      </c>
      <c r="P2741">
        <v>1547.46</v>
      </c>
      <c r="Q2741" t="s">
        <v>44</v>
      </c>
      <c r="R2741" t="s">
        <v>114</v>
      </c>
      <c r="S2741" t="s">
        <v>46</v>
      </c>
      <c r="T2741" t="s">
        <v>115</v>
      </c>
      <c r="U2741" t="s">
        <v>49</v>
      </c>
      <c r="V2741" t="s">
        <v>49</v>
      </c>
      <c r="W2741" t="s">
        <v>57</v>
      </c>
      <c r="X2741">
        <f>YEAR(Table1[[#This Row],[BookingDate]])</f>
        <v>2025</v>
      </c>
      <c r="Y2741" t="str">
        <f>TEXT(Table1[[#This Row],[BookingDate]],"mmm")</f>
        <v>Oct</v>
      </c>
      <c r="Z2741" t="str">
        <f>TEXT(Table1[[#This Row],[BookingDate]],"mmm-yyy")</f>
        <v>Oct-2025</v>
      </c>
      <c r="AA2741" t="str">
        <f>IF(Table1[[#This Row],[ResolutionHours]]="","Pending",IF(Table1[[#This Row],[ResolutionHours]]&lt;=4,"0-4 Hours",IF(Table1[[#This Row],[ResolutionHours]]&lt;=8,"5-8 Hours",IF(Table1[[#This Row],[ResolutionHours]]&lt;=24,"9-24 Hours",IF(Table1[[#This Row],[ResolutionHours]]&lt;=48,"25-48 Hours","48+ Hours")))))</f>
        <v>Pending</v>
      </c>
      <c r="AB2741" t="str">
        <f>IF(Table1[[#This Row],[ResolutionHours]]="","",Table1[[#This Row],[ResolutionHours]]-Table1[[#This Row],[SLATargetHours]])</f>
        <v/>
      </c>
    </row>
    <row r="2742" spans="1:28" x14ac:dyDescent="0.25">
      <c r="A2742" t="s">
        <v>954</v>
      </c>
      <c r="B2742" t="s">
        <v>35</v>
      </c>
      <c r="C2742" s="1">
        <v>45957.676527777781</v>
      </c>
      <c r="D2742" t="s">
        <v>87</v>
      </c>
      <c r="E2742" t="s">
        <v>102</v>
      </c>
      <c r="F2742" t="s">
        <v>126</v>
      </c>
      <c r="G2742" t="s">
        <v>39</v>
      </c>
      <c r="H2742" t="s">
        <v>40</v>
      </c>
      <c r="I2742" t="s">
        <v>46</v>
      </c>
      <c r="J2742" t="s">
        <v>56</v>
      </c>
      <c r="K2742">
        <v>72</v>
      </c>
      <c r="L2742">
        <v>10.130000000000001</v>
      </c>
      <c r="M2742">
        <v>31.81</v>
      </c>
      <c r="N2742" s="1">
        <v>45959.001819247693</v>
      </c>
      <c r="O2742" t="s">
        <v>43</v>
      </c>
      <c r="P2742">
        <v>31.81</v>
      </c>
      <c r="Q2742" t="s">
        <v>44</v>
      </c>
      <c r="R2742" t="s">
        <v>45</v>
      </c>
      <c r="S2742" t="s">
        <v>46</v>
      </c>
      <c r="T2742" t="s">
        <v>97</v>
      </c>
      <c r="U2742" t="s">
        <v>49</v>
      </c>
      <c r="V2742" t="s">
        <v>49</v>
      </c>
      <c r="W2742" t="s">
        <v>43</v>
      </c>
      <c r="X2742">
        <f>YEAR(Table1[[#This Row],[BookingDate]])</f>
        <v>2025</v>
      </c>
      <c r="Y2742" t="str">
        <f>TEXT(Table1[[#This Row],[BookingDate]],"mmm")</f>
        <v>Oct</v>
      </c>
      <c r="Z2742" t="str">
        <f>TEXT(Table1[[#This Row],[BookingDate]],"mmm-yyy")</f>
        <v>Oct-2025</v>
      </c>
      <c r="AA2742" t="str">
        <f>IF(Table1[[#This Row],[ResolutionHours]]="","Pending",IF(Table1[[#This Row],[ResolutionHours]]&lt;=4,"0-4 Hours",IF(Table1[[#This Row],[ResolutionHours]]&lt;=8,"5-8 Hours",IF(Table1[[#This Row],[ResolutionHours]]&lt;=24,"9-24 Hours",IF(Table1[[#This Row],[ResolutionHours]]&lt;=48,"25-48 Hours","48+ Hours")))))</f>
        <v>25-48 Hours</v>
      </c>
      <c r="AB2742">
        <f>IF(Table1[[#This Row],[ResolutionHours]]="","",Table1[[#This Row],[ResolutionHours]]-Table1[[#This Row],[SLATargetHours]])</f>
        <v>-40.19</v>
      </c>
    </row>
    <row r="2743" spans="1:28" x14ac:dyDescent="0.25">
      <c r="A2743" t="s">
        <v>2028</v>
      </c>
      <c r="B2743" t="s">
        <v>1116</v>
      </c>
      <c r="C2743" s="1">
        <v>45958.219270833331</v>
      </c>
      <c r="D2743" t="s">
        <v>36</v>
      </c>
      <c r="E2743" t="s">
        <v>1126</v>
      </c>
      <c r="F2743" t="s">
        <v>130</v>
      </c>
      <c r="G2743" t="s">
        <v>1118</v>
      </c>
      <c r="H2743" t="s">
        <v>136</v>
      </c>
      <c r="I2743" t="s">
        <v>64</v>
      </c>
      <c r="J2743" t="s">
        <v>165</v>
      </c>
      <c r="K2743">
        <v>48</v>
      </c>
      <c r="L2743">
        <v>6.8</v>
      </c>
      <c r="N2743" s="1"/>
      <c r="O2743" t="s">
        <v>57</v>
      </c>
      <c r="P2743">
        <v>1530.74</v>
      </c>
      <c r="Q2743" t="s">
        <v>44</v>
      </c>
      <c r="R2743" t="s">
        <v>45</v>
      </c>
      <c r="S2743" t="s">
        <v>96</v>
      </c>
      <c r="T2743" t="s">
        <v>47</v>
      </c>
      <c r="U2743" t="s">
        <v>49</v>
      </c>
      <c r="V2743" t="s">
        <v>49</v>
      </c>
      <c r="W2743" t="s">
        <v>57</v>
      </c>
      <c r="X2743">
        <f>YEAR(Table1[[#This Row],[BookingDate]])</f>
        <v>2025</v>
      </c>
      <c r="Y2743" t="str">
        <f>TEXT(Table1[[#This Row],[BookingDate]],"mmm")</f>
        <v>Oct</v>
      </c>
      <c r="Z2743" t="str">
        <f>TEXT(Table1[[#This Row],[BookingDate]],"mmm-yyy")</f>
        <v>Oct-2025</v>
      </c>
      <c r="AA2743" t="str">
        <f>IF(Table1[[#This Row],[ResolutionHours]]="","Pending",IF(Table1[[#This Row],[ResolutionHours]]&lt;=4,"0-4 Hours",IF(Table1[[#This Row],[ResolutionHours]]&lt;=8,"5-8 Hours",IF(Table1[[#This Row],[ResolutionHours]]&lt;=24,"9-24 Hours",IF(Table1[[#This Row],[ResolutionHours]]&lt;=48,"25-48 Hours","48+ Hours")))))</f>
        <v>Pending</v>
      </c>
      <c r="AB2743" t="str">
        <f>IF(Table1[[#This Row],[ResolutionHours]]="","",Table1[[#This Row],[ResolutionHours]]-Table1[[#This Row],[SLATargetHours]])</f>
        <v/>
      </c>
    </row>
    <row r="2744" spans="1:28" x14ac:dyDescent="0.25">
      <c r="A2744" t="s">
        <v>1556</v>
      </c>
      <c r="B2744" t="s">
        <v>1116</v>
      </c>
      <c r="C2744" s="1">
        <v>45958.29179398148</v>
      </c>
      <c r="D2744" t="s">
        <v>87</v>
      </c>
      <c r="E2744" t="s">
        <v>1131</v>
      </c>
      <c r="F2744" t="s">
        <v>72</v>
      </c>
      <c r="G2744" t="s">
        <v>1118</v>
      </c>
      <c r="H2744" t="s">
        <v>109</v>
      </c>
      <c r="I2744" t="s">
        <v>46</v>
      </c>
      <c r="J2744" t="s">
        <v>99</v>
      </c>
      <c r="K2744">
        <v>72</v>
      </c>
      <c r="L2744">
        <v>2.85</v>
      </c>
      <c r="M2744">
        <v>37.64</v>
      </c>
      <c r="N2744" s="1">
        <v>45959.860086863417</v>
      </c>
      <c r="O2744" t="s">
        <v>43</v>
      </c>
      <c r="P2744">
        <v>37.64</v>
      </c>
      <c r="Q2744" t="s">
        <v>58</v>
      </c>
      <c r="R2744" t="s">
        <v>45</v>
      </c>
      <c r="S2744" t="s">
        <v>79</v>
      </c>
      <c r="T2744" t="s">
        <v>69</v>
      </c>
      <c r="U2744" t="s">
        <v>49</v>
      </c>
      <c r="V2744" t="s">
        <v>49</v>
      </c>
      <c r="W2744" t="s">
        <v>43</v>
      </c>
      <c r="X2744">
        <f>YEAR(Table1[[#This Row],[BookingDate]])</f>
        <v>2025</v>
      </c>
      <c r="Y2744" t="str">
        <f>TEXT(Table1[[#This Row],[BookingDate]],"mmm")</f>
        <v>Oct</v>
      </c>
      <c r="Z2744" t="str">
        <f>TEXT(Table1[[#This Row],[BookingDate]],"mmm-yyy")</f>
        <v>Oct-2025</v>
      </c>
      <c r="AA2744" t="str">
        <f>IF(Table1[[#This Row],[ResolutionHours]]="","Pending",IF(Table1[[#This Row],[ResolutionHours]]&lt;=4,"0-4 Hours",IF(Table1[[#This Row],[ResolutionHours]]&lt;=8,"5-8 Hours",IF(Table1[[#This Row],[ResolutionHours]]&lt;=24,"9-24 Hours",IF(Table1[[#This Row],[ResolutionHours]]&lt;=48,"25-48 Hours","48+ Hours")))))</f>
        <v>25-48 Hours</v>
      </c>
      <c r="AB2744">
        <f>IF(Table1[[#This Row],[ResolutionHours]]="","",Table1[[#This Row],[ResolutionHours]]-Table1[[#This Row],[SLATargetHours]])</f>
        <v>-34.36</v>
      </c>
    </row>
    <row r="2745" spans="1:28" x14ac:dyDescent="0.25">
      <c r="A2745" t="s">
        <v>1258</v>
      </c>
      <c r="B2745" t="s">
        <v>1116</v>
      </c>
      <c r="C2745" s="1">
        <v>45958.666990740741</v>
      </c>
      <c r="D2745" t="s">
        <v>36</v>
      </c>
      <c r="E2745" t="s">
        <v>1126</v>
      </c>
      <c r="F2745" t="s">
        <v>90</v>
      </c>
      <c r="G2745" t="s">
        <v>1118</v>
      </c>
      <c r="H2745" t="s">
        <v>40</v>
      </c>
      <c r="I2745" t="s">
        <v>64</v>
      </c>
      <c r="J2745" t="s">
        <v>74</v>
      </c>
      <c r="K2745">
        <v>48</v>
      </c>
      <c r="L2745">
        <v>1.79</v>
      </c>
      <c r="M2745">
        <v>13.19</v>
      </c>
      <c r="N2745" s="1">
        <v>45959.21669173611</v>
      </c>
      <c r="O2745" t="s">
        <v>43</v>
      </c>
      <c r="P2745">
        <v>13.19</v>
      </c>
      <c r="Q2745" t="s">
        <v>58</v>
      </c>
      <c r="R2745" t="s">
        <v>59</v>
      </c>
      <c r="S2745" t="s">
        <v>79</v>
      </c>
      <c r="T2745" t="s">
        <v>121</v>
      </c>
      <c r="U2745" t="s">
        <v>49</v>
      </c>
      <c r="V2745" t="s">
        <v>49</v>
      </c>
      <c r="W2745" t="s">
        <v>43</v>
      </c>
      <c r="X2745">
        <f>YEAR(Table1[[#This Row],[BookingDate]])</f>
        <v>2025</v>
      </c>
      <c r="Y2745" t="str">
        <f>TEXT(Table1[[#This Row],[BookingDate]],"mmm")</f>
        <v>Oct</v>
      </c>
      <c r="Z2745" t="str">
        <f>TEXT(Table1[[#This Row],[BookingDate]],"mmm-yyy")</f>
        <v>Oct-2025</v>
      </c>
      <c r="AA2745" t="str">
        <f>IF(Table1[[#This Row],[ResolutionHours]]="","Pending",IF(Table1[[#This Row],[ResolutionHours]]&lt;=4,"0-4 Hours",IF(Table1[[#This Row],[ResolutionHours]]&lt;=8,"5-8 Hours",IF(Table1[[#This Row],[ResolutionHours]]&lt;=24,"9-24 Hours",IF(Table1[[#This Row],[ResolutionHours]]&lt;=48,"25-48 Hours","48+ Hours")))))</f>
        <v>9-24 Hours</v>
      </c>
      <c r="AB2745">
        <f>IF(Table1[[#This Row],[ResolutionHours]]="","",Table1[[#This Row],[ResolutionHours]]-Table1[[#This Row],[SLATargetHours]])</f>
        <v>-34.81</v>
      </c>
    </row>
    <row r="2746" spans="1:28" x14ac:dyDescent="0.25">
      <c r="A2746" t="s">
        <v>2245</v>
      </c>
      <c r="B2746" t="s">
        <v>2126</v>
      </c>
      <c r="C2746" s="1">
        <v>45959.149016203701</v>
      </c>
      <c r="D2746" t="s">
        <v>87</v>
      </c>
      <c r="E2746" t="s">
        <v>2163</v>
      </c>
      <c r="F2746" t="s">
        <v>95</v>
      </c>
      <c r="G2746" t="s">
        <v>2128</v>
      </c>
      <c r="H2746" t="s">
        <v>63</v>
      </c>
      <c r="I2746" t="s">
        <v>64</v>
      </c>
      <c r="J2746" t="s">
        <v>74</v>
      </c>
      <c r="K2746">
        <v>72</v>
      </c>
      <c r="L2746">
        <v>5.82</v>
      </c>
      <c r="N2746" s="1"/>
      <c r="O2746" t="s">
        <v>57</v>
      </c>
      <c r="P2746">
        <v>1508.42</v>
      </c>
      <c r="Q2746" t="s">
        <v>66</v>
      </c>
      <c r="R2746" t="s">
        <v>59</v>
      </c>
      <c r="S2746" t="s">
        <v>60</v>
      </c>
      <c r="T2746" t="s">
        <v>61</v>
      </c>
      <c r="U2746" t="s">
        <v>49</v>
      </c>
      <c r="V2746" t="s">
        <v>49</v>
      </c>
      <c r="W2746" t="s">
        <v>57</v>
      </c>
      <c r="X2746">
        <f>YEAR(Table1[[#This Row],[BookingDate]])</f>
        <v>2025</v>
      </c>
      <c r="Y2746" t="str">
        <f>TEXT(Table1[[#This Row],[BookingDate]],"mmm")</f>
        <v>Oct</v>
      </c>
      <c r="Z2746" t="str">
        <f>TEXT(Table1[[#This Row],[BookingDate]],"mmm-yyy")</f>
        <v>Oct-2025</v>
      </c>
      <c r="AA2746" t="str">
        <f>IF(Table1[[#This Row],[ResolutionHours]]="","Pending",IF(Table1[[#This Row],[ResolutionHours]]&lt;=4,"0-4 Hours",IF(Table1[[#This Row],[ResolutionHours]]&lt;=8,"5-8 Hours",IF(Table1[[#This Row],[ResolutionHours]]&lt;=24,"9-24 Hours",IF(Table1[[#This Row],[ResolutionHours]]&lt;=48,"25-48 Hours","48+ Hours")))))</f>
        <v>Pending</v>
      </c>
      <c r="AB2746" t="str">
        <f>IF(Table1[[#This Row],[ResolutionHours]]="","",Table1[[#This Row],[ResolutionHours]]-Table1[[#This Row],[SLATargetHours]])</f>
        <v/>
      </c>
    </row>
    <row r="2747" spans="1:28" x14ac:dyDescent="0.25">
      <c r="A2747" t="s">
        <v>1057</v>
      </c>
      <c r="B2747" t="s">
        <v>35</v>
      </c>
      <c r="C2747" s="1">
        <v>45959.926296296297</v>
      </c>
      <c r="D2747" t="s">
        <v>51</v>
      </c>
      <c r="E2747" t="s">
        <v>77</v>
      </c>
      <c r="F2747" t="s">
        <v>38</v>
      </c>
      <c r="G2747" t="s">
        <v>39</v>
      </c>
      <c r="H2747" t="s">
        <v>54</v>
      </c>
      <c r="I2747" t="s">
        <v>64</v>
      </c>
      <c r="J2747" t="s">
        <v>106</v>
      </c>
      <c r="K2747">
        <v>24</v>
      </c>
      <c r="L2747">
        <v>1.26</v>
      </c>
      <c r="N2747" s="1"/>
      <c r="O2747" t="s">
        <v>57</v>
      </c>
      <c r="P2747">
        <v>1489.77</v>
      </c>
      <c r="Q2747" t="s">
        <v>58</v>
      </c>
      <c r="R2747" t="s">
        <v>45</v>
      </c>
      <c r="S2747" t="s">
        <v>68</v>
      </c>
      <c r="T2747" t="s">
        <v>75</v>
      </c>
      <c r="U2747" t="s">
        <v>49</v>
      </c>
      <c r="V2747" t="s">
        <v>49</v>
      </c>
      <c r="W2747" t="s">
        <v>57</v>
      </c>
      <c r="X2747">
        <f>YEAR(Table1[[#This Row],[BookingDate]])</f>
        <v>2025</v>
      </c>
      <c r="Y2747" t="str">
        <f>TEXT(Table1[[#This Row],[BookingDate]],"mmm")</f>
        <v>Oct</v>
      </c>
      <c r="Z2747" t="str">
        <f>TEXT(Table1[[#This Row],[BookingDate]],"mmm-yyy")</f>
        <v>Oct-2025</v>
      </c>
      <c r="AA2747" t="str">
        <f>IF(Table1[[#This Row],[ResolutionHours]]="","Pending",IF(Table1[[#This Row],[ResolutionHours]]&lt;=4,"0-4 Hours",IF(Table1[[#This Row],[ResolutionHours]]&lt;=8,"5-8 Hours",IF(Table1[[#This Row],[ResolutionHours]]&lt;=24,"9-24 Hours",IF(Table1[[#This Row],[ResolutionHours]]&lt;=48,"25-48 Hours","48+ Hours")))))</f>
        <v>Pending</v>
      </c>
      <c r="AB2747" t="str">
        <f>IF(Table1[[#This Row],[ResolutionHours]]="","",Table1[[#This Row],[ResolutionHours]]-Table1[[#This Row],[SLATargetHours]])</f>
        <v/>
      </c>
    </row>
    <row r="2748" spans="1:28" x14ac:dyDescent="0.25">
      <c r="A2748" t="s">
        <v>2393</v>
      </c>
      <c r="B2748" t="s">
        <v>2126</v>
      </c>
      <c r="C2748" s="1">
        <v>45959.943969907406</v>
      </c>
      <c r="D2748" t="s">
        <v>51</v>
      </c>
      <c r="E2748" t="s">
        <v>2134</v>
      </c>
      <c r="F2748" t="s">
        <v>126</v>
      </c>
      <c r="G2748" t="s">
        <v>2128</v>
      </c>
      <c r="H2748" t="s">
        <v>136</v>
      </c>
      <c r="I2748" t="s">
        <v>41</v>
      </c>
      <c r="J2748" t="s">
        <v>157</v>
      </c>
      <c r="K2748">
        <v>24</v>
      </c>
      <c r="L2748">
        <v>1.73</v>
      </c>
      <c r="N2748" s="1"/>
      <c r="O2748" t="s">
        <v>57</v>
      </c>
      <c r="P2748">
        <v>1489.34</v>
      </c>
      <c r="Q2748" t="s">
        <v>66</v>
      </c>
      <c r="R2748" t="s">
        <v>114</v>
      </c>
      <c r="S2748" t="s">
        <v>60</v>
      </c>
      <c r="T2748" t="s">
        <v>100</v>
      </c>
      <c r="U2748" t="s">
        <v>49</v>
      </c>
      <c r="V2748" t="s">
        <v>49</v>
      </c>
      <c r="W2748" t="s">
        <v>57</v>
      </c>
      <c r="X2748">
        <f>YEAR(Table1[[#This Row],[BookingDate]])</f>
        <v>2025</v>
      </c>
      <c r="Y2748" t="str">
        <f>TEXT(Table1[[#This Row],[BookingDate]],"mmm")</f>
        <v>Oct</v>
      </c>
      <c r="Z2748" t="str">
        <f>TEXT(Table1[[#This Row],[BookingDate]],"mmm-yyy")</f>
        <v>Oct-2025</v>
      </c>
      <c r="AA2748" t="str">
        <f>IF(Table1[[#This Row],[ResolutionHours]]="","Pending",IF(Table1[[#This Row],[ResolutionHours]]&lt;=4,"0-4 Hours",IF(Table1[[#This Row],[ResolutionHours]]&lt;=8,"5-8 Hours",IF(Table1[[#This Row],[ResolutionHours]]&lt;=24,"9-24 Hours",IF(Table1[[#This Row],[ResolutionHours]]&lt;=48,"25-48 Hours","48+ Hours")))))</f>
        <v>Pending</v>
      </c>
      <c r="AB2748" t="str">
        <f>IF(Table1[[#This Row],[ResolutionHours]]="","",Table1[[#This Row],[ResolutionHours]]-Table1[[#This Row],[SLATargetHours]])</f>
        <v/>
      </c>
    </row>
    <row r="2749" spans="1:28" x14ac:dyDescent="0.25">
      <c r="A2749" t="s">
        <v>1198</v>
      </c>
      <c r="B2749" t="s">
        <v>1116</v>
      </c>
      <c r="C2749" s="1">
        <v>45959.979062500002</v>
      </c>
      <c r="D2749" t="s">
        <v>108</v>
      </c>
      <c r="E2749" t="s">
        <v>1140</v>
      </c>
      <c r="F2749" t="s">
        <v>95</v>
      </c>
      <c r="G2749" t="s">
        <v>1118</v>
      </c>
      <c r="H2749" t="s">
        <v>40</v>
      </c>
      <c r="I2749" t="s">
        <v>41</v>
      </c>
      <c r="J2749" t="s">
        <v>56</v>
      </c>
      <c r="K2749">
        <v>4</v>
      </c>
      <c r="L2749">
        <v>0.47</v>
      </c>
      <c r="M2749">
        <v>9.85</v>
      </c>
      <c r="N2749" s="1">
        <v>45960.38944471065</v>
      </c>
      <c r="O2749" t="s">
        <v>128</v>
      </c>
      <c r="P2749">
        <v>9.85</v>
      </c>
      <c r="Q2749" t="s">
        <v>111</v>
      </c>
      <c r="R2749" t="s">
        <v>67</v>
      </c>
      <c r="S2749" t="s">
        <v>79</v>
      </c>
      <c r="T2749" t="s">
        <v>61</v>
      </c>
      <c r="U2749" t="s">
        <v>49</v>
      </c>
      <c r="V2749" t="s">
        <v>48</v>
      </c>
      <c r="W2749" t="s">
        <v>128</v>
      </c>
      <c r="X2749">
        <f>YEAR(Table1[[#This Row],[BookingDate]])</f>
        <v>2025</v>
      </c>
      <c r="Y2749" t="str">
        <f>TEXT(Table1[[#This Row],[BookingDate]],"mmm")</f>
        <v>Oct</v>
      </c>
      <c r="Z2749" t="str">
        <f>TEXT(Table1[[#This Row],[BookingDate]],"mmm-yyy")</f>
        <v>Oct-2025</v>
      </c>
      <c r="AA2749" t="str">
        <f>IF(Table1[[#This Row],[ResolutionHours]]="","Pending",IF(Table1[[#This Row],[ResolutionHours]]&lt;=4,"0-4 Hours",IF(Table1[[#This Row],[ResolutionHours]]&lt;=8,"5-8 Hours",IF(Table1[[#This Row],[ResolutionHours]]&lt;=24,"9-24 Hours",IF(Table1[[#This Row],[ResolutionHours]]&lt;=48,"25-48 Hours","48+ Hours")))))</f>
        <v>9-24 Hours</v>
      </c>
      <c r="AB2749">
        <f>IF(Table1[[#This Row],[ResolutionHours]]="","",Table1[[#This Row],[ResolutionHours]]-Table1[[#This Row],[SLATargetHours]])</f>
        <v>5.85</v>
      </c>
    </row>
    <row r="2750" spans="1:28" x14ac:dyDescent="0.25">
      <c r="A2750" t="s">
        <v>3014</v>
      </c>
      <c r="B2750" t="s">
        <v>2126</v>
      </c>
      <c r="C2750" s="1">
        <v>45960.482974537037</v>
      </c>
      <c r="D2750" t="s">
        <v>36</v>
      </c>
      <c r="E2750" t="s">
        <v>2142</v>
      </c>
      <c r="F2750" t="s">
        <v>126</v>
      </c>
      <c r="G2750" t="s">
        <v>2128</v>
      </c>
      <c r="H2750" t="s">
        <v>40</v>
      </c>
      <c r="I2750" t="s">
        <v>82</v>
      </c>
      <c r="J2750" t="s">
        <v>99</v>
      </c>
      <c r="K2750">
        <v>48</v>
      </c>
      <c r="L2750">
        <v>2.87</v>
      </c>
      <c r="M2750">
        <v>28.66</v>
      </c>
      <c r="N2750" s="1">
        <v>45961.677005300917</v>
      </c>
      <c r="O2750" t="s">
        <v>43</v>
      </c>
      <c r="P2750">
        <v>28.66</v>
      </c>
      <c r="Q2750" t="s">
        <v>44</v>
      </c>
      <c r="R2750" t="s">
        <v>67</v>
      </c>
      <c r="S2750" t="s">
        <v>79</v>
      </c>
      <c r="T2750" t="s">
        <v>85</v>
      </c>
      <c r="U2750" t="s">
        <v>48</v>
      </c>
      <c r="V2750" t="s">
        <v>49</v>
      </c>
      <c r="W2750" t="s">
        <v>43</v>
      </c>
      <c r="X2750">
        <f>YEAR(Table1[[#This Row],[BookingDate]])</f>
        <v>2025</v>
      </c>
      <c r="Y2750" t="str">
        <f>TEXT(Table1[[#This Row],[BookingDate]],"mmm")</f>
        <v>Oct</v>
      </c>
      <c r="Z2750" t="str">
        <f>TEXT(Table1[[#This Row],[BookingDate]],"mmm-yyy")</f>
        <v>Oct-2025</v>
      </c>
      <c r="AA2750" t="str">
        <f>IF(Table1[[#This Row],[ResolutionHours]]="","Pending",IF(Table1[[#This Row],[ResolutionHours]]&lt;=4,"0-4 Hours",IF(Table1[[#This Row],[ResolutionHours]]&lt;=8,"5-8 Hours",IF(Table1[[#This Row],[ResolutionHours]]&lt;=24,"9-24 Hours",IF(Table1[[#This Row],[ResolutionHours]]&lt;=48,"25-48 Hours","48+ Hours")))))</f>
        <v>25-48 Hours</v>
      </c>
      <c r="AB2750">
        <f>IF(Table1[[#This Row],[ResolutionHours]]="","",Table1[[#This Row],[ResolutionHours]]-Table1[[#This Row],[SLATargetHours]])</f>
        <v>-19.34</v>
      </c>
    </row>
    <row r="2751" spans="1:28" x14ac:dyDescent="0.25">
      <c r="A2751" t="s">
        <v>2623</v>
      </c>
      <c r="B2751" t="s">
        <v>2126</v>
      </c>
      <c r="C2751" s="1">
        <v>45960.589386574073</v>
      </c>
      <c r="D2751" t="s">
        <v>87</v>
      </c>
      <c r="E2751" t="s">
        <v>2130</v>
      </c>
      <c r="F2751" t="s">
        <v>95</v>
      </c>
      <c r="G2751" t="s">
        <v>2128</v>
      </c>
      <c r="H2751" t="s">
        <v>40</v>
      </c>
      <c r="I2751" t="s">
        <v>73</v>
      </c>
      <c r="J2751" t="s">
        <v>110</v>
      </c>
      <c r="K2751">
        <v>72</v>
      </c>
      <c r="L2751">
        <v>2.59</v>
      </c>
      <c r="M2751">
        <v>34.57</v>
      </c>
      <c r="N2751" s="1">
        <v>45962.029992326388</v>
      </c>
      <c r="O2751" t="s">
        <v>43</v>
      </c>
      <c r="P2751">
        <v>34.57</v>
      </c>
      <c r="Q2751" t="s">
        <v>44</v>
      </c>
      <c r="R2751" t="s">
        <v>59</v>
      </c>
      <c r="S2751" t="s">
        <v>68</v>
      </c>
      <c r="T2751" t="s">
        <v>69</v>
      </c>
      <c r="U2751" t="s">
        <v>49</v>
      </c>
      <c r="V2751" t="s">
        <v>49</v>
      </c>
      <c r="W2751" t="s">
        <v>43</v>
      </c>
      <c r="X2751">
        <f>YEAR(Table1[[#This Row],[BookingDate]])</f>
        <v>2025</v>
      </c>
      <c r="Y2751" t="str">
        <f>TEXT(Table1[[#This Row],[BookingDate]],"mmm")</f>
        <v>Oct</v>
      </c>
      <c r="Z2751" t="str">
        <f>TEXT(Table1[[#This Row],[BookingDate]],"mmm-yyy")</f>
        <v>Oct-2025</v>
      </c>
      <c r="AA2751" t="str">
        <f>IF(Table1[[#This Row],[ResolutionHours]]="","Pending",IF(Table1[[#This Row],[ResolutionHours]]&lt;=4,"0-4 Hours",IF(Table1[[#This Row],[ResolutionHours]]&lt;=8,"5-8 Hours",IF(Table1[[#This Row],[ResolutionHours]]&lt;=24,"9-24 Hours",IF(Table1[[#This Row],[ResolutionHours]]&lt;=48,"25-48 Hours","48+ Hours")))))</f>
        <v>25-48 Hours</v>
      </c>
      <c r="AB2751">
        <f>IF(Table1[[#This Row],[ResolutionHours]]="","",Table1[[#This Row],[ResolutionHours]]-Table1[[#This Row],[SLATargetHours]])</f>
        <v>-37.43</v>
      </c>
    </row>
    <row r="2752" spans="1:28" x14ac:dyDescent="0.25">
      <c r="A2752" t="s">
        <v>643</v>
      </c>
      <c r="B2752" t="s">
        <v>35</v>
      </c>
      <c r="C2752" s="1">
        <v>45961.060104166667</v>
      </c>
      <c r="D2752" t="s">
        <v>108</v>
      </c>
      <c r="E2752" t="s">
        <v>81</v>
      </c>
      <c r="F2752" t="s">
        <v>53</v>
      </c>
      <c r="G2752" t="s">
        <v>39</v>
      </c>
      <c r="H2752" t="s">
        <v>40</v>
      </c>
      <c r="I2752" t="s">
        <v>73</v>
      </c>
      <c r="J2752" t="s">
        <v>152</v>
      </c>
      <c r="K2752">
        <v>4</v>
      </c>
      <c r="L2752">
        <v>0.4</v>
      </c>
      <c r="M2752">
        <v>1.05</v>
      </c>
      <c r="N2752" s="1">
        <v>45961.103928680554</v>
      </c>
      <c r="O2752" t="s">
        <v>43</v>
      </c>
      <c r="P2752">
        <v>1.05</v>
      </c>
      <c r="Q2752" t="s">
        <v>111</v>
      </c>
      <c r="R2752" t="s">
        <v>45</v>
      </c>
      <c r="S2752" t="s">
        <v>46</v>
      </c>
      <c r="T2752" t="s">
        <v>61</v>
      </c>
      <c r="U2752" t="s">
        <v>49</v>
      </c>
      <c r="V2752" t="s">
        <v>48</v>
      </c>
      <c r="W2752" t="s">
        <v>43</v>
      </c>
      <c r="X2752">
        <f>YEAR(Table1[[#This Row],[BookingDate]])</f>
        <v>2025</v>
      </c>
      <c r="Y2752" t="str">
        <f>TEXT(Table1[[#This Row],[BookingDate]],"mmm")</f>
        <v>Oct</v>
      </c>
      <c r="Z2752" t="str">
        <f>TEXT(Table1[[#This Row],[BookingDate]],"mmm-yyy")</f>
        <v>Oct-2025</v>
      </c>
      <c r="AA2752" t="str">
        <f>IF(Table1[[#This Row],[ResolutionHours]]="","Pending",IF(Table1[[#This Row],[ResolutionHours]]&lt;=4,"0-4 Hours",IF(Table1[[#This Row],[ResolutionHours]]&lt;=8,"5-8 Hours",IF(Table1[[#This Row],[ResolutionHours]]&lt;=24,"9-24 Hours",IF(Table1[[#This Row],[ResolutionHours]]&lt;=48,"25-48 Hours","48+ Hours")))))</f>
        <v>0-4 Hours</v>
      </c>
      <c r="AB2752">
        <f>IF(Table1[[#This Row],[ResolutionHours]]="","",Table1[[#This Row],[ResolutionHours]]-Table1[[#This Row],[SLATargetHours]])</f>
        <v>-2.95</v>
      </c>
    </row>
    <row r="2753" spans="1:28" x14ac:dyDescent="0.25">
      <c r="A2753" t="s">
        <v>2585</v>
      </c>
      <c r="B2753" t="s">
        <v>2126</v>
      </c>
      <c r="C2753" s="1">
        <v>45961.41128472222</v>
      </c>
      <c r="D2753" t="s">
        <v>36</v>
      </c>
      <c r="E2753" t="s">
        <v>2130</v>
      </c>
      <c r="F2753" t="s">
        <v>90</v>
      </c>
      <c r="G2753" t="s">
        <v>2128</v>
      </c>
      <c r="H2753" t="s">
        <v>63</v>
      </c>
      <c r="I2753" t="s">
        <v>64</v>
      </c>
      <c r="J2753" t="s">
        <v>165</v>
      </c>
      <c r="K2753">
        <v>48</v>
      </c>
      <c r="L2753">
        <v>6.24</v>
      </c>
      <c r="N2753" s="1"/>
      <c r="O2753" t="s">
        <v>57</v>
      </c>
      <c r="P2753">
        <v>1454.13</v>
      </c>
      <c r="Q2753" t="s">
        <v>44</v>
      </c>
      <c r="R2753" t="s">
        <v>114</v>
      </c>
      <c r="S2753" t="s">
        <v>60</v>
      </c>
      <c r="T2753" t="s">
        <v>61</v>
      </c>
      <c r="U2753" t="s">
        <v>49</v>
      </c>
      <c r="V2753" t="s">
        <v>49</v>
      </c>
      <c r="W2753" t="s">
        <v>57</v>
      </c>
      <c r="X2753">
        <f>YEAR(Table1[[#This Row],[BookingDate]])</f>
        <v>2025</v>
      </c>
      <c r="Y2753" t="str">
        <f>TEXT(Table1[[#This Row],[BookingDate]],"mmm")</f>
        <v>Oct</v>
      </c>
      <c r="Z2753" t="str">
        <f>TEXT(Table1[[#This Row],[BookingDate]],"mmm-yyy")</f>
        <v>Oct-2025</v>
      </c>
      <c r="AA2753" t="str">
        <f>IF(Table1[[#This Row],[ResolutionHours]]="","Pending",IF(Table1[[#This Row],[ResolutionHours]]&lt;=4,"0-4 Hours",IF(Table1[[#This Row],[ResolutionHours]]&lt;=8,"5-8 Hours",IF(Table1[[#This Row],[ResolutionHours]]&lt;=24,"9-24 Hours",IF(Table1[[#This Row],[ResolutionHours]]&lt;=48,"25-48 Hours","48+ Hours")))))</f>
        <v>Pending</v>
      </c>
      <c r="AB2753" t="str">
        <f>IF(Table1[[#This Row],[ResolutionHours]]="","",Table1[[#This Row],[ResolutionHours]]-Table1[[#This Row],[SLATargetHours]])</f>
        <v/>
      </c>
    </row>
    <row r="2754" spans="1:28" x14ac:dyDescent="0.25">
      <c r="A2754" t="s">
        <v>3129</v>
      </c>
      <c r="B2754" t="s">
        <v>2126</v>
      </c>
      <c r="C2754" s="1">
        <v>45961.425405092603</v>
      </c>
      <c r="D2754" t="s">
        <v>36</v>
      </c>
      <c r="E2754" t="s">
        <v>2134</v>
      </c>
      <c r="F2754" t="s">
        <v>38</v>
      </c>
      <c r="G2754" t="s">
        <v>2128</v>
      </c>
      <c r="H2754" t="s">
        <v>136</v>
      </c>
      <c r="I2754" t="s">
        <v>82</v>
      </c>
      <c r="J2754" t="s">
        <v>113</v>
      </c>
      <c r="K2754">
        <v>48</v>
      </c>
      <c r="L2754">
        <v>2.75</v>
      </c>
      <c r="N2754" s="1"/>
      <c r="O2754" t="s">
        <v>57</v>
      </c>
      <c r="P2754">
        <v>1453.79</v>
      </c>
      <c r="Q2754" t="s">
        <v>44</v>
      </c>
      <c r="R2754" t="s">
        <v>59</v>
      </c>
      <c r="S2754" t="s">
        <v>79</v>
      </c>
      <c r="T2754" t="s">
        <v>100</v>
      </c>
      <c r="U2754" t="s">
        <v>49</v>
      </c>
      <c r="V2754" t="s">
        <v>49</v>
      </c>
      <c r="W2754" t="s">
        <v>57</v>
      </c>
      <c r="X2754">
        <f>YEAR(Table1[[#This Row],[BookingDate]])</f>
        <v>2025</v>
      </c>
      <c r="Y2754" t="str">
        <f>TEXT(Table1[[#This Row],[BookingDate]],"mmm")</f>
        <v>Oct</v>
      </c>
      <c r="Z2754" t="str">
        <f>TEXT(Table1[[#This Row],[BookingDate]],"mmm-yyy")</f>
        <v>Oct-2025</v>
      </c>
      <c r="AA2754" t="str">
        <f>IF(Table1[[#This Row],[ResolutionHours]]="","Pending",IF(Table1[[#This Row],[ResolutionHours]]&lt;=4,"0-4 Hours",IF(Table1[[#This Row],[ResolutionHours]]&lt;=8,"5-8 Hours",IF(Table1[[#This Row],[ResolutionHours]]&lt;=24,"9-24 Hours",IF(Table1[[#This Row],[ResolutionHours]]&lt;=48,"25-48 Hours","48+ Hours")))))</f>
        <v>Pending</v>
      </c>
      <c r="AB2754" t="str">
        <f>IF(Table1[[#This Row],[ResolutionHours]]="","",Table1[[#This Row],[ResolutionHours]]-Table1[[#This Row],[SLATargetHours]])</f>
        <v/>
      </c>
    </row>
    <row r="2755" spans="1:28" x14ac:dyDescent="0.25">
      <c r="A2755" t="s">
        <v>438</v>
      </c>
      <c r="B2755" t="s">
        <v>35</v>
      </c>
      <c r="C2755" s="1">
        <v>45961.604641203703</v>
      </c>
      <c r="D2755" t="s">
        <v>51</v>
      </c>
      <c r="E2755" t="s">
        <v>105</v>
      </c>
      <c r="F2755" t="s">
        <v>130</v>
      </c>
      <c r="G2755" t="s">
        <v>39</v>
      </c>
      <c r="H2755" t="s">
        <v>40</v>
      </c>
      <c r="I2755" t="s">
        <v>55</v>
      </c>
      <c r="J2755" t="s">
        <v>132</v>
      </c>
      <c r="K2755">
        <v>24</v>
      </c>
      <c r="L2755">
        <v>1.01</v>
      </c>
      <c r="M2755">
        <v>27.02</v>
      </c>
      <c r="N2755" s="1">
        <v>45962.730450115741</v>
      </c>
      <c r="O2755" t="s">
        <v>128</v>
      </c>
      <c r="P2755">
        <v>27.02</v>
      </c>
      <c r="Q2755" t="s">
        <v>44</v>
      </c>
      <c r="R2755" t="s">
        <v>114</v>
      </c>
      <c r="S2755" t="s">
        <v>79</v>
      </c>
      <c r="T2755" t="s">
        <v>75</v>
      </c>
      <c r="U2755" t="s">
        <v>49</v>
      </c>
      <c r="V2755" t="s">
        <v>48</v>
      </c>
      <c r="W2755" t="s">
        <v>128</v>
      </c>
      <c r="X2755">
        <f>YEAR(Table1[[#This Row],[BookingDate]])</f>
        <v>2025</v>
      </c>
      <c r="Y2755" t="str">
        <f>TEXT(Table1[[#This Row],[BookingDate]],"mmm")</f>
        <v>Oct</v>
      </c>
      <c r="Z2755" t="str">
        <f>TEXT(Table1[[#This Row],[BookingDate]],"mmm-yyy")</f>
        <v>Oct-2025</v>
      </c>
      <c r="AA2755" t="str">
        <f>IF(Table1[[#This Row],[ResolutionHours]]="","Pending",IF(Table1[[#This Row],[ResolutionHours]]&lt;=4,"0-4 Hours",IF(Table1[[#This Row],[ResolutionHours]]&lt;=8,"5-8 Hours",IF(Table1[[#This Row],[ResolutionHours]]&lt;=24,"9-24 Hours",IF(Table1[[#This Row],[ResolutionHours]]&lt;=48,"25-48 Hours","48+ Hours")))))</f>
        <v>25-48 Hours</v>
      </c>
      <c r="AB2755">
        <f>IF(Table1[[#This Row],[ResolutionHours]]="","",Table1[[#This Row],[ResolutionHours]]-Table1[[#This Row],[SLATargetHours]])</f>
        <v>3.0199999999999996</v>
      </c>
    </row>
    <row r="2756" spans="1:28" x14ac:dyDescent="0.25">
      <c r="A2756" t="s">
        <v>1964</v>
      </c>
      <c r="B2756" t="s">
        <v>1116</v>
      </c>
      <c r="C2756" s="1">
        <v>45961.806157407409</v>
      </c>
      <c r="D2756" t="s">
        <v>36</v>
      </c>
      <c r="E2756" t="s">
        <v>1129</v>
      </c>
      <c r="F2756" t="s">
        <v>90</v>
      </c>
      <c r="G2756" t="s">
        <v>1118</v>
      </c>
      <c r="H2756" t="s">
        <v>40</v>
      </c>
      <c r="I2756" t="s">
        <v>73</v>
      </c>
      <c r="J2756" t="s">
        <v>42</v>
      </c>
      <c r="K2756">
        <v>48</v>
      </c>
      <c r="L2756">
        <v>2.75</v>
      </c>
      <c r="M2756">
        <v>98.44</v>
      </c>
      <c r="N2756" s="1">
        <v>45965.907859756953</v>
      </c>
      <c r="O2756" t="s">
        <v>128</v>
      </c>
      <c r="P2756">
        <v>98.44</v>
      </c>
      <c r="Q2756" t="s">
        <v>44</v>
      </c>
      <c r="R2756" t="s">
        <v>45</v>
      </c>
      <c r="S2756" t="s">
        <v>96</v>
      </c>
      <c r="T2756" t="s">
        <v>93</v>
      </c>
      <c r="U2756" t="s">
        <v>49</v>
      </c>
      <c r="V2756" t="s">
        <v>48</v>
      </c>
      <c r="W2756" t="s">
        <v>128</v>
      </c>
      <c r="X2756">
        <f>YEAR(Table1[[#This Row],[BookingDate]])</f>
        <v>2025</v>
      </c>
      <c r="Y2756" t="str">
        <f>TEXT(Table1[[#This Row],[BookingDate]],"mmm")</f>
        <v>Oct</v>
      </c>
      <c r="Z2756" t="str">
        <f>TEXT(Table1[[#This Row],[BookingDate]],"mmm-yyy")</f>
        <v>Oct-2025</v>
      </c>
      <c r="AA2756" t="str">
        <f>IF(Table1[[#This Row],[ResolutionHours]]="","Pending",IF(Table1[[#This Row],[ResolutionHours]]&lt;=4,"0-4 Hours",IF(Table1[[#This Row],[ResolutionHours]]&lt;=8,"5-8 Hours",IF(Table1[[#This Row],[ResolutionHours]]&lt;=24,"9-24 Hours",IF(Table1[[#This Row],[ResolutionHours]]&lt;=48,"25-48 Hours","48+ Hours")))))</f>
        <v>48+ Hours</v>
      </c>
      <c r="AB2756">
        <f>IF(Table1[[#This Row],[ResolutionHours]]="","",Table1[[#This Row],[ResolutionHours]]-Table1[[#This Row],[SLATargetHours]])</f>
        <v>50.44</v>
      </c>
    </row>
    <row r="2757" spans="1:28" x14ac:dyDescent="0.25">
      <c r="A2757" t="s">
        <v>1525</v>
      </c>
      <c r="B2757" t="s">
        <v>1116</v>
      </c>
      <c r="C2757" s="1">
        <v>45961.824675925927</v>
      </c>
      <c r="D2757" t="s">
        <v>36</v>
      </c>
      <c r="E2757" t="s">
        <v>1129</v>
      </c>
      <c r="F2757" t="s">
        <v>38</v>
      </c>
      <c r="G2757" t="s">
        <v>1118</v>
      </c>
      <c r="H2757" t="s">
        <v>40</v>
      </c>
      <c r="I2757" t="s">
        <v>46</v>
      </c>
      <c r="J2757" t="s">
        <v>65</v>
      </c>
      <c r="K2757">
        <v>48</v>
      </c>
      <c r="L2757">
        <v>4.6100000000000003</v>
      </c>
      <c r="M2757">
        <v>28.01</v>
      </c>
      <c r="N2757" s="1">
        <v>45962.991920370368</v>
      </c>
      <c r="O2757" t="s">
        <v>43</v>
      </c>
      <c r="P2757">
        <v>28.01</v>
      </c>
      <c r="Q2757" t="s">
        <v>44</v>
      </c>
      <c r="R2757" t="s">
        <v>59</v>
      </c>
      <c r="S2757" t="s">
        <v>60</v>
      </c>
      <c r="T2757" t="s">
        <v>100</v>
      </c>
      <c r="U2757" t="s">
        <v>49</v>
      </c>
      <c r="V2757" t="s">
        <v>49</v>
      </c>
      <c r="W2757" t="s">
        <v>43</v>
      </c>
      <c r="X2757">
        <f>YEAR(Table1[[#This Row],[BookingDate]])</f>
        <v>2025</v>
      </c>
      <c r="Y2757" t="str">
        <f>TEXT(Table1[[#This Row],[BookingDate]],"mmm")</f>
        <v>Oct</v>
      </c>
      <c r="Z2757" t="str">
        <f>TEXT(Table1[[#This Row],[BookingDate]],"mmm-yyy")</f>
        <v>Oct-2025</v>
      </c>
      <c r="AA2757" t="str">
        <f>IF(Table1[[#This Row],[ResolutionHours]]="","Pending",IF(Table1[[#This Row],[ResolutionHours]]&lt;=4,"0-4 Hours",IF(Table1[[#This Row],[ResolutionHours]]&lt;=8,"5-8 Hours",IF(Table1[[#This Row],[ResolutionHours]]&lt;=24,"9-24 Hours",IF(Table1[[#This Row],[ResolutionHours]]&lt;=48,"25-48 Hours","48+ Hours")))))</f>
        <v>25-48 Hours</v>
      </c>
      <c r="AB2757">
        <f>IF(Table1[[#This Row],[ResolutionHours]]="","",Table1[[#This Row],[ResolutionHours]]-Table1[[#This Row],[SLATargetHours]])</f>
        <v>-19.989999999999998</v>
      </c>
    </row>
    <row r="2758" spans="1:28" x14ac:dyDescent="0.25">
      <c r="A2758" t="s">
        <v>756</v>
      </c>
      <c r="B2758" t="s">
        <v>35</v>
      </c>
      <c r="C2758" s="1">
        <v>45961.850381944438</v>
      </c>
      <c r="D2758" t="s">
        <v>108</v>
      </c>
      <c r="E2758" t="s">
        <v>52</v>
      </c>
      <c r="F2758" t="s">
        <v>90</v>
      </c>
      <c r="G2758" t="s">
        <v>39</v>
      </c>
      <c r="H2758" t="s">
        <v>40</v>
      </c>
      <c r="I2758" t="s">
        <v>46</v>
      </c>
      <c r="J2758" t="s">
        <v>113</v>
      </c>
      <c r="K2758">
        <v>4</v>
      </c>
      <c r="L2758">
        <v>0.1</v>
      </c>
      <c r="M2758">
        <v>2.86</v>
      </c>
      <c r="N2758" s="1">
        <v>45961.969598912037</v>
      </c>
      <c r="O2758" t="s">
        <v>43</v>
      </c>
      <c r="P2758">
        <v>2.86</v>
      </c>
      <c r="Q2758" t="s">
        <v>111</v>
      </c>
      <c r="R2758" t="s">
        <v>114</v>
      </c>
      <c r="S2758" t="s">
        <v>60</v>
      </c>
      <c r="T2758" t="s">
        <v>97</v>
      </c>
      <c r="U2758" t="s">
        <v>49</v>
      </c>
      <c r="V2758" t="s">
        <v>49</v>
      </c>
      <c r="W2758" t="s">
        <v>43</v>
      </c>
      <c r="X2758">
        <f>YEAR(Table1[[#This Row],[BookingDate]])</f>
        <v>2025</v>
      </c>
      <c r="Y2758" t="str">
        <f>TEXT(Table1[[#This Row],[BookingDate]],"mmm")</f>
        <v>Oct</v>
      </c>
      <c r="Z2758" t="str">
        <f>TEXT(Table1[[#This Row],[BookingDate]],"mmm-yyy")</f>
        <v>Oct-2025</v>
      </c>
      <c r="AA2758" t="str">
        <f>IF(Table1[[#This Row],[ResolutionHours]]="","Pending",IF(Table1[[#This Row],[ResolutionHours]]&lt;=4,"0-4 Hours",IF(Table1[[#This Row],[ResolutionHours]]&lt;=8,"5-8 Hours",IF(Table1[[#This Row],[ResolutionHours]]&lt;=24,"9-24 Hours",IF(Table1[[#This Row],[ResolutionHours]]&lt;=48,"25-48 Hours","48+ Hours")))))</f>
        <v>0-4 Hours</v>
      </c>
      <c r="AB2758">
        <f>IF(Table1[[#This Row],[ResolutionHours]]="","",Table1[[#This Row],[ResolutionHours]]-Table1[[#This Row],[SLATargetHours]])</f>
        <v>-1.1400000000000001</v>
      </c>
    </row>
    <row r="2759" spans="1:28" x14ac:dyDescent="0.25">
      <c r="A2759" t="s">
        <v>2306</v>
      </c>
      <c r="B2759" t="s">
        <v>2126</v>
      </c>
      <c r="C2759" s="1">
        <v>45961.853634259263</v>
      </c>
      <c r="D2759" t="s">
        <v>36</v>
      </c>
      <c r="E2759" t="s">
        <v>2136</v>
      </c>
      <c r="F2759" t="s">
        <v>38</v>
      </c>
      <c r="G2759" t="s">
        <v>2128</v>
      </c>
      <c r="H2759" t="s">
        <v>54</v>
      </c>
      <c r="I2759" t="s">
        <v>64</v>
      </c>
      <c r="J2759" t="s">
        <v>113</v>
      </c>
      <c r="K2759">
        <v>48</v>
      </c>
      <c r="L2759">
        <v>5.12</v>
      </c>
      <c r="N2759" s="1"/>
      <c r="O2759" t="s">
        <v>57</v>
      </c>
      <c r="P2759">
        <v>1443.51</v>
      </c>
      <c r="Q2759" t="s">
        <v>58</v>
      </c>
      <c r="R2759" t="s">
        <v>59</v>
      </c>
      <c r="S2759" t="s">
        <v>96</v>
      </c>
      <c r="T2759" t="s">
        <v>93</v>
      </c>
      <c r="U2759" t="s">
        <v>49</v>
      </c>
      <c r="V2759" t="s">
        <v>49</v>
      </c>
      <c r="W2759" t="s">
        <v>57</v>
      </c>
      <c r="X2759">
        <f>YEAR(Table1[[#This Row],[BookingDate]])</f>
        <v>2025</v>
      </c>
      <c r="Y2759" t="str">
        <f>TEXT(Table1[[#This Row],[BookingDate]],"mmm")</f>
        <v>Oct</v>
      </c>
      <c r="Z2759" t="str">
        <f>TEXT(Table1[[#This Row],[BookingDate]],"mmm-yyy")</f>
        <v>Oct-2025</v>
      </c>
      <c r="AA2759" t="str">
        <f>IF(Table1[[#This Row],[ResolutionHours]]="","Pending",IF(Table1[[#This Row],[ResolutionHours]]&lt;=4,"0-4 Hours",IF(Table1[[#This Row],[ResolutionHours]]&lt;=8,"5-8 Hours",IF(Table1[[#This Row],[ResolutionHours]]&lt;=24,"9-24 Hours",IF(Table1[[#This Row],[ResolutionHours]]&lt;=48,"25-48 Hours","48+ Hours")))))</f>
        <v>Pending</v>
      </c>
      <c r="AB2759" t="str">
        <f>IF(Table1[[#This Row],[ResolutionHours]]="","",Table1[[#This Row],[ResolutionHours]]-Table1[[#This Row],[SLATargetHours]])</f>
        <v/>
      </c>
    </row>
    <row r="2760" spans="1:28" x14ac:dyDescent="0.25">
      <c r="A2760" t="s">
        <v>1471</v>
      </c>
      <c r="B2760" t="s">
        <v>1116</v>
      </c>
      <c r="C2760" s="1">
        <v>45962.125671296293</v>
      </c>
      <c r="D2760" t="s">
        <v>36</v>
      </c>
      <c r="E2760" t="s">
        <v>1140</v>
      </c>
      <c r="F2760" t="s">
        <v>130</v>
      </c>
      <c r="G2760" t="s">
        <v>1118</v>
      </c>
      <c r="H2760" t="s">
        <v>40</v>
      </c>
      <c r="I2760" t="s">
        <v>41</v>
      </c>
      <c r="J2760" t="s">
        <v>74</v>
      </c>
      <c r="K2760">
        <v>48</v>
      </c>
      <c r="L2760">
        <v>3.26</v>
      </c>
      <c r="M2760">
        <v>19.7</v>
      </c>
      <c r="N2760" s="1">
        <v>45962.946402094909</v>
      </c>
      <c r="O2760" t="s">
        <v>43</v>
      </c>
      <c r="P2760">
        <v>19.7</v>
      </c>
      <c r="Q2760" t="s">
        <v>44</v>
      </c>
      <c r="R2760" t="s">
        <v>67</v>
      </c>
      <c r="S2760" t="s">
        <v>46</v>
      </c>
      <c r="T2760" t="s">
        <v>97</v>
      </c>
      <c r="U2760" t="s">
        <v>49</v>
      </c>
      <c r="V2760" t="s">
        <v>49</v>
      </c>
      <c r="W2760" t="s">
        <v>43</v>
      </c>
      <c r="X2760">
        <f>YEAR(Table1[[#This Row],[BookingDate]])</f>
        <v>2025</v>
      </c>
      <c r="Y2760" t="str">
        <f>TEXT(Table1[[#This Row],[BookingDate]],"mmm")</f>
        <v>Nov</v>
      </c>
      <c r="Z2760" t="str">
        <f>TEXT(Table1[[#This Row],[BookingDate]],"mmm-yyy")</f>
        <v>Nov-2025</v>
      </c>
      <c r="AA2760" t="str">
        <f>IF(Table1[[#This Row],[ResolutionHours]]="","Pending",IF(Table1[[#This Row],[ResolutionHours]]&lt;=4,"0-4 Hours",IF(Table1[[#This Row],[ResolutionHours]]&lt;=8,"5-8 Hours",IF(Table1[[#This Row],[ResolutionHours]]&lt;=24,"9-24 Hours",IF(Table1[[#This Row],[ResolutionHours]]&lt;=48,"25-48 Hours","48+ Hours")))))</f>
        <v>9-24 Hours</v>
      </c>
      <c r="AB2760">
        <f>IF(Table1[[#This Row],[ResolutionHours]]="","",Table1[[#This Row],[ResolutionHours]]-Table1[[#This Row],[SLATargetHours]])</f>
        <v>-28.3</v>
      </c>
    </row>
    <row r="2761" spans="1:28" x14ac:dyDescent="0.25">
      <c r="A2761" t="s">
        <v>2741</v>
      </c>
      <c r="B2761" t="s">
        <v>2126</v>
      </c>
      <c r="C2761" s="1">
        <v>45962.168761574067</v>
      </c>
      <c r="D2761" t="s">
        <v>51</v>
      </c>
      <c r="E2761" t="s">
        <v>2142</v>
      </c>
      <c r="F2761" t="s">
        <v>95</v>
      </c>
      <c r="G2761" t="s">
        <v>2128</v>
      </c>
      <c r="H2761" t="s">
        <v>109</v>
      </c>
      <c r="I2761" t="s">
        <v>41</v>
      </c>
      <c r="J2761" t="s">
        <v>165</v>
      </c>
      <c r="K2761">
        <v>24</v>
      </c>
      <c r="L2761">
        <v>2.2000000000000002</v>
      </c>
      <c r="M2761">
        <v>17.7</v>
      </c>
      <c r="N2761" s="1">
        <v>45962.906103159723</v>
      </c>
      <c r="O2761" t="s">
        <v>43</v>
      </c>
      <c r="P2761">
        <v>17.7</v>
      </c>
      <c r="Q2761" t="s">
        <v>66</v>
      </c>
      <c r="R2761" t="s">
        <v>59</v>
      </c>
      <c r="S2761" t="s">
        <v>79</v>
      </c>
      <c r="T2761" t="s">
        <v>100</v>
      </c>
      <c r="U2761" t="s">
        <v>49</v>
      </c>
      <c r="V2761" t="s">
        <v>49</v>
      </c>
      <c r="W2761" t="s">
        <v>43</v>
      </c>
      <c r="X2761">
        <f>YEAR(Table1[[#This Row],[BookingDate]])</f>
        <v>2025</v>
      </c>
      <c r="Y2761" t="str">
        <f>TEXT(Table1[[#This Row],[BookingDate]],"mmm")</f>
        <v>Nov</v>
      </c>
      <c r="Z2761" t="str">
        <f>TEXT(Table1[[#This Row],[BookingDate]],"mmm-yyy")</f>
        <v>Nov-2025</v>
      </c>
      <c r="AA2761" t="str">
        <f>IF(Table1[[#This Row],[ResolutionHours]]="","Pending",IF(Table1[[#This Row],[ResolutionHours]]&lt;=4,"0-4 Hours",IF(Table1[[#This Row],[ResolutionHours]]&lt;=8,"5-8 Hours",IF(Table1[[#This Row],[ResolutionHours]]&lt;=24,"9-24 Hours",IF(Table1[[#This Row],[ResolutionHours]]&lt;=48,"25-48 Hours","48+ Hours")))))</f>
        <v>9-24 Hours</v>
      </c>
      <c r="AB2761">
        <f>IF(Table1[[#This Row],[ResolutionHours]]="","",Table1[[#This Row],[ResolutionHours]]-Table1[[#This Row],[SLATargetHours]])</f>
        <v>-6.3000000000000007</v>
      </c>
    </row>
    <row r="2762" spans="1:28" x14ac:dyDescent="0.25">
      <c r="A2762" t="s">
        <v>267</v>
      </c>
      <c r="B2762" t="s">
        <v>35</v>
      </c>
      <c r="C2762" s="1">
        <v>45962.80369212963</v>
      </c>
      <c r="D2762" t="s">
        <v>51</v>
      </c>
      <c r="E2762" t="s">
        <v>123</v>
      </c>
      <c r="F2762" t="s">
        <v>90</v>
      </c>
      <c r="G2762" t="s">
        <v>39</v>
      </c>
      <c r="H2762" t="s">
        <v>40</v>
      </c>
      <c r="I2762" t="s">
        <v>82</v>
      </c>
      <c r="J2762" t="s">
        <v>78</v>
      </c>
      <c r="K2762">
        <v>24</v>
      </c>
      <c r="L2762">
        <v>2.33</v>
      </c>
      <c r="M2762">
        <v>76.66</v>
      </c>
      <c r="N2762" s="1">
        <v>45965.997936655091</v>
      </c>
      <c r="O2762" t="s">
        <v>128</v>
      </c>
      <c r="P2762">
        <v>76.66</v>
      </c>
      <c r="Q2762" t="s">
        <v>58</v>
      </c>
      <c r="R2762" t="s">
        <v>45</v>
      </c>
      <c r="S2762" t="s">
        <v>60</v>
      </c>
      <c r="T2762" t="s">
        <v>115</v>
      </c>
      <c r="U2762" t="s">
        <v>49</v>
      </c>
      <c r="V2762" t="s">
        <v>49</v>
      </c>
      <c r="W2762" t="s">
        <v>128</v>
      </c>
      <c r="X2762">
        <f>YEAR(Table1[[#This Row],[BookingDate]])</f>
        <v>2025</v>
      </c>
      <c r="Y2762" t="str">
        <f>TEXT(Table1[[#This Row],[BookingDate]],"mmm")</f>
        <v>Nov</v>
      </c>
      <c r="Z2762" t="str">
        <f>TEXT(Table1[[#This Row],[BookingDate]],"mmm-yyy")</f>
        <v>Nov-2025</v>
      </c>
      <c r="AA2762" t="str">
        <f>IF(Table1[[#This Row],[ResolutionHours]]="","Pending",IF(Table1[[#This Row],[ResolutionHours]]&lt;=4,"0-4 Hours",IF(Table1[[#This Row],[ResolutionHours]]&lt;=8,"5-8 Hours",IF(Table1[[#This Row],[ResolutionHours]]&lt;=24,"9-24 Hours",IF(Table1[[#This Row],[ResolutionHours]]&lt;=48,"25-48 Hours","48+ Hours")))))</f>
        <v>48+ Hours</v>
      </c>
      <c r="AB2762">
        <f>IF(Table1[[#This Row],[ResolutionHours]]="","",Table1[[#This Row],[ResolutionHours]]-Table1[[#This Row],[SLATargetHours]])</f>
        <v>52.66</v>
      </c>
    </row>
    <row r="2763" spans="1:28" x14ac:dyDescent="0.25">
      <c r="A2763" t="s">
        <v>3074</v>
      </c>
      <c r="B2763" t="s">
        <v>2126</v>
      </c>
      <c r="C2763" s="1">
        <v>45962.972546296303</v>
      </c>
      <c r="D2763" t="s">
        <v>36</v>
      </c>
      <c r="E2763" t="s">
        <v>2134</v>
      </c>
      <c r="F2763" t="s">
        <v>90</v>
      </c>
      <c r="G2763" t="s">
        <v>2128</v>
      </c>
      <c r="H2763" t="s">
        <v>40</v>
      </c>
      <c r="I2763" t="s">
        <v>64</v>
      </c>
      <c r="J2763" t="s">
        <v>113</v>
      </c>
      <c r="K2763">
        <v>48</v>
      </c>
      <c r="L2763">
        <v>5.87</v>
      </c>
      <c r="M2763">
        <v>92.7</v>
      </c>
      <c r="N2763" s="1">
        <v>45966.835210868063</v>
      </c>
      <c r="O2763" t="s">
        <v>128</v>
      </c>
      <c r="P2763">
        <v>92.7</v>
      </c>
      <c r="Q2763" t="s">
        <v>44</v>
      </c>
      <c r="R2763" t="s">
        <v>114</v>
      </c>
      <c r="S2763" t="s">
        <v>68</v>
      </c>
      <c r="T2763" t="s">
        <v>47</v>
      </c>
      <c r="U2763" t="s">
        <v>49</v>
      </c>
      <c r="V2763" t="s">
        <v>49</v>
      </c>
      <c r="W2763" t="s">
        <v>128</v>
      </c>
      <c r="X2763">
        <f>YEAR(Table1[[#This Row],[BookingDate]])</f>
        <v>2025</v>
      </c>
      <c r="Y2763" t="str">
        <f>TEXT(Table1[[#This Row],[BookingDate]],"mmm")</f>
        <v>Nov</v>
      </c>
      <c r="Z2763" t="str">
        <f>TEXT(Table1[[#This Row],[BookingDate]],"mmm-yyy")</f>
        <v>Nov-2025</v>
      </c>
      <c r="AA2763" t="str">
        <f>IF(Table1[[#This Row],[ResolutionHours]]="","Pending",IF(Table1[[#This Row],[ResolutionHours]]&lt;=4,"0-4 Hours",IF(Table1[[#This Row],[ResolutionHours]]&lt;=8,"5-8 Hours",IF(Table1[[#This Row],[ResolutionHours]]&lt;=24,"9-24 Hours",IF(Table1[[#This Row],[ResolutionHours]]&lt;=48,"25-48 Hours","48+ Hours")))))</f>
        <v>48+ Hours</v>
      </c>
      <c r="AB2763">
        <f>IF(Table1[[#This Row],[ResolutionHours]]="","",Table1[[#This Row],[ResolutionHours]]-Table1[[#This Row],[SLATargetHours]])</f>
        <v>44.7</v>
      </c>
    </row>
    <row r="2764" spans="1:28" x14ac:dyDescent="0.25">
      <c r="A2764" t="s">
        <v>3026</v>
      </c>
      <c r="B2764" t="s">
        <v>2126</v>
      </c>
      <c r="C2764" s="1">
        <v>45963.35297453704</v>
      </c>
      <c r="D2764" t="s">
        <v>87</v>
      </c>
      <c r="E2764" t="s">
        <v>2153</v>
      </c>
      <c r="F2764" t="s">
        <v>72</v>
      </c>
      <c r="G2764" t="s">
        <v>2128</v>
      </c>
      <c r="H2764" t="s">
        <v>40</v>
      </c>
      <c r="I2764" t="s">
        <v>64</v>
      </c>
      <c r="J2764" t="s">
        <v>118</v>
      </c>
      <c r="K2764">
        <v>72</v>
      </c>
      <c r="L2764">
        <v>25.32</v>
      </c>
      <c r="M2764">
        <v>35.479999999999997</v>
      </c>
      <c r="N2764" s="1">
        <v>45964.831259027778</v>
      </c>
      <c r="O2764" t="s">
        <v>43</v>
      </c>
      <c r="P2764">
        <v>35.479999999999997</v>
      </c>
      <c r="Q2764" t="s">
        <v>44</v>
      </c>
      <c r="R2764" t="s">
        <v>92</v>
      </c>
      <c r="S2764" t="s">
        <v>46</v>
      </c>
      <c r="T2764" t="s">
        <v>115</v>
      </c>
      <c r="U2764" t="s">
        <v>49</v>
      </c>
      <c r="V2764" t="s">
        <v>49</v>
      </c>
      <c r="W2764" t="s">
        <v>43</v>
      </c>
      <c r="X2764">
        <f>YEAR(Table1[[#This Row],[BookingDate]])</f>
        <v>2025</v>
      </c>
      <c r="Y2764" t="str">
        <f>TEXT(Table1[[#This Row],[BookingDate]],"mmm")</f>
        <v>Nov</v>
      </c>
      <c r="Z2764" t="str">
        <f>TEXT(Table1[[#This Row],[BookingDate]],"mmm-yyy")</f>
        <v>Nov-2025</v>
      </c>
      <c r="AA2764" t="str">
        <f>IF(Table1[[#This Row],[ResolutionHours]]="","Pending",IF(Table1[[#This Row],[ResolutionHours]]&lt;=4,"0-4 Hours",IF(Table1[[#This Row],[ResolutionHours]]&lt;=8,"5-8 Hours",IF(Table1[[#This Row],[ResolutionHours]]&lt;=24,"9-24 Hours",IF(Table1[[#This Row],[ResolutionHours]]&lt;=48,"25-48 Hours","48+ Hours")))))</f>
        <v>25-48 Hours</v>
      </c>
      <c r="AB2764">
        <f>IF(Table1[[#This Row],[ResolutionHours]]="","",Table1[[#This Row],[ResolutionHours]]-Table1[[#This Row],[SLATargetHours]])</f>
        <v>-36.520000000000003</v>
      </c>
    </row>
    <row r="2765" spans="1:28" x14ac:dyDescent="0.25">
      <c r="A2765" t="s">
        <v>2774</v>
      </c>
      <c r="B2765" t="s">
        <v>2126</v>
      </c>
      <c r="C2765" s="1">
        <v>45963.369467592587</v>
      </c>
      <c r="D2765" t="s">
        <v>51</v>
      </c>
      <c r="E2765" t="s">
        <v>2134</v>
      </c>
      <c r="F2765" t="s">
        <v>130</v>
      </c>
      <c r="G2765" t="s">
        <v>2128</v>
      </c>
      <c r="H2765" t="s">
        <v>63</v>
      </c>
      <c r="I2765" t="s">
        <v>73</v>
      </c>
      <c r="J2765" t="s">
        <v>83</v>
      </c>
      <c r="K2765">
        <v>24</v>
      </c>
      <c r="L2765">
        <v>3.56</v>
      </c>
      <c r="N2765" s="1"/>
      <c r="O2765" t="s">
        <v>57</v>
      </c>
      <c r="P2765">
        <v>1407.13</v>
      </c>
      <c r="Q2765" t="s">
        <v>58</v>
      </c>
      <c r="R2765" t="s">
        <v>59</v>
      </c>
      <c r="S2765" t="s">
        <v>68</v>
      </c>
      <c r="T2765" t="s">
        <v>69</v>
      </c>
      <c r="U2765" t="s">
        <v>49</v>
      </c>
      <c r="V2765" t="s">
        <v>49</v>
      </c>
      <c r="W2765" t="s">
        <v>57</v>
      </c>
      <c r="X2765">
        <f>YEAR(Table1[[#This Row],[BookingDate]])</f>
        <v>2025</v>
      </c>
      <c r="Y2765" t="str">
        <f>TEXT(Table1[[#This Row],[BookingDate]],"mmm")</f>
        <v>Nov</v>
      </c>
      <c r="Z2765" t="str">
        <f>TEXT(Table1[[#This Row],[BookingDate]],"mmm-yyy")</f>
        <v>Nov-2025</v>
      </c>
      <c r="AA2765" t="str">
        <f>IF(Table1[[#This Row],[ResolutionHours]]="","Pending",IF(Table1[[#This Row],[ResolutionHours]]&lt;=4,"0-4 Hours",IF(Table1[[#This Row],[ResolutionHours]]&lt;=8,"5-8 Hours",IF(Table1[[#This Row],[ResolutionHours]]&lt;=24,"9-24 Hours",IF(Table1[[#This Row],[ResolutionHours]]&lt;=48,"25-48 Hours","48+ Hours")))))</f>
        <v>Pending</v>
      </c>
      <c r="AB2765" t="str">
        <f>IF(Table1[[#This Row],[ResolutionHours]]="","",Table1[[#This Row],[ResolutionHours]]-Table1[[#This Row],[SLATargetHours]])</f>
        <v/>
      </c>
    </row>
    <row r="2766" spans="1:28" x14ac:dyDescent="0.25">
      <c r="A2766" t="s">
        <v>918</v>
      </c>
      <c r="B2766" t="s">
        <v>35</v>
      </c>
      <c r="C2766" s="1">
        <v>45963.381006944437</v>
      </c>
      <c r="D2766" t="s">
        <v>51</v>
      </c>
      <c r="E2766" t="s">
        <v>105</v>
      </c>
      <c r="F2766" t="s">
        <v>95</v>
      </c>
      <c r="G2766" t="s">
        <v>39</v>
      </c>
      <c r="H2766" t="s">
        <v>40</v>
      </c>
      <c r="I2766" t="s">
        <v>55</v>
      </c>
      <c r="J2766" t="s">
        <v>113</v>
      </c>
      <c r="K2766">
        <v>24</v>
      </c>
      <c r="L2766">
        <v>0.15</v>
      </c>
      <c r="M2766">
        <v>7.56</v>
      </c>
      <c r="N2766" s="1">
        <v>45963.695839618063</v>
      </c>
      <c r="O2766" t="s">
        <v>43</v>
      </c>
      <c r="P2766">
        <v>7.56</v>
      </c>
      <c r="Q2766" t="s">
        <v>66</v>
      </c>
      <c r="R2766" t="s">
        <v>67</v>
      </c>
      <c r="S2766" t="s">
        <v>79</v>
      </c>
      <c r="T2766" t="s">
        <v>85</v>
      </c>
      <c r="U2766" t="s">
        <v>49</v>
      </c>
      <c r="V2766" t="s">
        <v>48</v>
      </c>
      <c r="W2766" t="s">
        <v>43</v>
      </c>
      <c r="X2766">
        <f>YEAR(Table1[[#This Row],[BookingDate]])</f>
        <v>2025</v>
      </c>
      <c r="Y2766" t="str">
        <f>TEXT(Table1[[#This Row],[BookingDate]],"mmm")</f>
        <v>Nov</v>
      </c>
      <c r="Z2766" t="str">
        <f>TEXT(Table1[[#This Row],[BookingDate]],"mmm-yyy")</f>
        <v>Nov-2025</v>
      </c>
      <c r="AA2766" t="str">
        <f>IF(Table1[[#This Row],[ResolutionHours]]="","Pending",IF(Table1[[#This Row],[ResolutionHours]]&lt;=4,"0-4 Hours",IF(Table1[[#This Row],[ResolutionHours]]&lt;=8,"5-8 Hours",IF(Table1[[#This Row],[ResolutionHours]]&lt;=24,"9-24 Hours",IF(Table1[[#This Row],[ResolutionHours]]&lt;=48,"25-48 Hours","48+ Hours")))))</f>
        <v>5-8 Hours</v>
      </c>
      <c r="AB2766">
        <f>IF(Table1[[#This Row],[ResolutionHours]]="","",Table1[[#This Row],[ResolutionHours]]-Table1[[#This Row],[SLATargetHours]])</f>
        <v>-16.440000000000001</v>
      </c>
    </row>
    <row r="2767" spans="1:28" x14ac:dyDescent="0.25">
      <c r="A2767" t="s">
        <v>2059</v>
      </c>
      <c r="B2767" t="s">
        <v>1116</v>
      </c>
      <c r="C2767" s="1">
        <v>45963.683796296304</v>
      </c>
      <c r="D2767" t="s">
        <v>36</v>
      </c>
      <c r="E2767" t="s">
        <v>1129</v>
      </c>
      <c r="F2767" t="s">
        <v>130</v>
      </c>
      <c r="G2767" t="s">
        <v>1118</v>
      </c>
      <c r="H2767" t="s">
        <v>40</v>
      </c>
      <c r="I2767" t="s">
        <v>82</v>
      </c>
      <c r="J2767" t="s">
        <v>120</v>
      </c>
      <c r="K2767">
        <v>48</v>
      </c>
      <c r="L2767">
        <v>6.4</v>
      </c>
      <c r="M2767">
        <v>8.4499999999999993</v>
      </c>
      <c r="N2767" s="1">
        <v>45964.035702719913</v>
      </c>
      <c r="O2767" t="s">
        <v>43</v>
      </c>
      <c r="P2767">
        <v>8.4499999999999993</v>
      </c>
      <c r="Q2767" t="s">
        <v>44</v>
      </c>
      <c r="R2767" t="s">
        <v>92</v>
      </c>
      <c r="S2767" t="s">
        <v>96</v>
      </c>
      <c r="T2767" t="s">
        <v>93</v>
      </c>
      <c r="U2767" t="s">
        <v>49</v>
      </c>
      <c r="V2767" t="s">
        <v>49</v>
      </c>
      <c r="W2767" t="s">
        <v>43</v>
      </c>
      <c r="X2767">
        <f>YEAR(Table1[[#This Row],[BookingDate]])</f>
        <v>2025</v>
      </c>
      <c r="Y2767" t="str">
        <f>TEXT(Table1[[#This Row],[BookingDate]],"mmm")</f>
        <v>Nov</v>
      </c>
      <c r="Z2767" t="str">
        <f>TEXT(Table1[[#This Row],[BookingDate]],"mmm-yyy")</f>
        <v>Nov-2025</v>
      </c>
      <c r="AA2767" t="str">
        <f>IF(Table1[[#This Row],[ResolutionHours]]="","Pending",IF(Table1[[#This Row],[ResolutionHours]]&lt;=4,"0-4 Hours",IF(Table1[[#This Row],[ResolutionHours]]&lt;=8,"5-8 Hours",IF(Table1[[#This Row],[ResolutionHours]]&lt;=24,"9-24 Hours",IF(Table1[[#This Row],[ResolutionHours]]&lt;=48,"25-48 Hours","48+ Hours")))))</f>
        <v>9-24 Hours</v>
      </c>
      <c r="AB2767">
        <f>IF(Table1[[#This Row],[ResolutionHours]]="","",Table1[[#This Row],[ResolutionHours]]-Table1[[#This Row],[SLATargetHours]])</f>
        <v>-39.549999999999997</v>
      </c>
    </row>
    <row r="2768" spans="1:28" x14ac:dyDescent="0.25">
      <c r="A2768" t="s">
        <v>783</v>
      </c>
      <c r="B2768" t="s">
        <v>35</v>
      </c>
      <c r="C2768" s="1">
        <v>45963.745185185187</v>
      </c>
      <c r="D2768" t="s">
        <v>36</v>
      </c>
      <c r="E2768" t="s">
        <v>52</v>
      </c>
      <c r="F2768" t="s">
        <v>130</v>
      </c>
      <c r="G2768" t="s">
        <v>39</v>
      </c>
      <c r="H2768" t="s">
        <v>40</v>
      </c>
      <c r="I2768" t="s">
        <v>55</v>
      </c>
      <c r="J2768" t="s">
        <v>42</v>
      </c>
      <c r="K2768">
        <v>48</v>
      </c>
      <c r="L2768">
        <v>2.8</v>
      </c>
      <c r="M2768">
        <v>20.079999999999998</v>
      </c>
      <c r="N2768" s="1">
        <v>45964.581967094913</v>
      </c>
      <c r="O2768" t="s">
        <v>43</v>
      </c>
      <c r="P2768">
        <v>20.079999999999998</v>
      </c>
      <c r="Q2768" t="s">
        <v>44</v>
      </c>
      <c r="R2768" t="s">
        <v>59</v>
      </c>
      <c r="S2768" t="s">
        <v>68</v>
      </c>
      <c r="T2768" t="s">
        <v>97</v>
      </c>
      <c r="U2768" t="s">
        <v>49</v>
      </c>
      <c r="V2768" t="s">
        <v>49</v>
      </c>
      <c r="W2768" t="s">
        <v>43</v>
      </c>
      <c r="X2768">
        <f>YEAR(Table1[[#This Row],[BookingDate]])</f>
        <v>2025</v>
      </c>
      <c r="Y2768" t="str">
        <f>TEXT(Table1[[#This Row],[BookingDate]],"mmm")</f>
        <v>Nov</v>
      </c>
      <c r="Z2768" t="str">
        <f>TEXT(Table1[[#This Row],[BookingDate]],"mmm-yyy")</f>
        <v>Nov-2025</v>
      </c>
      <c r="AA2768" t="str">
        <f>IF(Table1[[#This Row],[ResolutionHours]]="","Pending",IF(Table1[[#This Row],[ResolutionHours]]&lt;=4,"0-4 Hours",IF(Table1[[#This Row],[ResolutionHours]]&lt;=8,"5-8 Hours",IF(Table1[[#This Row],[ResolutionHours]]&lt;=24,"9-24 Hours",IF(Table1[[#This Row],[ResolutionHours]]&lt;=48,"25-48 Hours","48+ Hours")))))</f>
        <v>9-24 Hours</v>
      </c>
      <c r="AB2768">
        <f>IF(Table1[[#This Row],[ResolutionHours]]="","",Table1[[#This Row],[ResolutionHours]]-Table1[[#This Row],[SLATargetHours]])</f>
        <v>-27.92</v>
      </c>
    </row>
    <row r="2769" spans="1:28" x14ac:dyDescent="0.25">
      <c r="A2769" t="s">
        <v>1824</v>
      </c>
      <c r="B2769" t="s">
        <v>1116</v>
      </c>
      <c r="C2769" s="1">
        <v>45963.815046296288</v>
      </c>
      <c r="D2769" t="s">
        <v>87</v>
      </c>
      <c r="E2769" t="s">
        <v>1126</v>
      </c>
      <c r="F2769" t="s">
        <v>53</v>
      </c>
      <c r="G2769" t="s">
        <v>1118</v>
      </c>
      <c r="H2769" t="s">
        <v>40</v>
      </c>
      <c r="I2769" t="s">
        <v>55</v>
      </c>
      <c r="J2769" t="s">
        <v>83</v>
      </c>
      <c r="K2769">
        <v>72</v>
      </c>
      <c r="L2769">
        <v>6.11</v>
      </c>
      <c r="M2769">
        <v>62.51</v>
      </c>
      <c r="N2769" s="1">
        <v>45966.419509270832</v>
      </c>
      <c r="O2769" t="s">
        <v>43</v>
      </c>
      <c r="P2769">
        <v>62.51</v>
      </c>
      <c r="Q2769" t="s">
        <v>58</v>
      </c>
      <c r="R2769" t="s">
        <v>92</v>
      </c>
      <c r="S2769" t="s">
        <v>60</v>
      </c>
      <c r="T2769" t="s">
        <v>47</v>
      </c>
      <c r="U2769" t="s">
        <v>49</v>
      </c>
      <c r="V2769" t="s">
        <v>49</v>
      </c>
      <c r="W2769" t="s">
        <v>43</v>
      </c>
      <c r="X2769">
        <f>YEAR(Table1[[#This Row],[BookingDate]])</f>
        <v>2025</v>
      </c>
      <c r="Y2769" t="str">
        <f>TEXT(Table1[[#This Row],[BookingDate]],"mmm")</f>
        <v>Nov</v>
      </c>
      <c r="Z2769" t="str">
        <f>TEXT(Table1[[#This Row],[BookingDate]],"mmm-yyy")</f>
        <v>Nov-2025</v>
      </c>
      <c r="AA2769" t="str">
        <f>IF(Table1[[#This Row],[ResolutionHours]]="","Pending",IF(Table1[[#This Row],[ResolutionHours]]&lt;=4,"0-4 Hours",IF(Table1[[#This Row],[ResolutionHours]]&lt;=8,"5-8 Hours",IF(Table1[[#This Row],[ResolutionHours]]&lt;=24,"9-24 Hours",IF(Table1[[#This Row],[ResolutionHours]]&lt;=48,"25-48 Hours","48+ Hours")))))</f>
        <v>48+ Hours</v>
      </c>
      <c r="AB2769">
        <f>IF(Table1[[#This Row],[ResolutionHours]]="","",Table1[[#This Row],[ResolutionHours]]-Table1[[#This Row],[SLATargetHours]])</f>
        <v>-9.490000000000002</v>
      </c>
    </row>
    <row r="2770" spans="1:28" x14ac:dyDescent="0.25">
      <c r="A2770" t="s">
        <v>1260</v>
      </c>
      <c r="B2770" t="s">
        <v>1116</v>
      </c>
      <c r="C2770" s="1">
        <v>45963.954201388893</v>
      </c>
      <c r="D2770" t="s">
        <v>36</v>
      </c>
      <c r="E2770" t="s">
        <v>1124</v>
      </c>
      <c r="F2770" t="s">
        <v>126</v>
      </c>
      <c r="G2770" t="s">
        <v>1118</v>
      </c>
      <c r="H2770" t="s">
        <v>40</v>
      </c>
      <c r="I2770" t="s">
        <v>64</v>
      </c>
      <c r="J2770" t="s">
        <v>160</v>
      </c>
      <c r="K2770">
        <v>48</v>
      </c>
      <c r="L2770">
        <v>4.8600000000000003</v>
      </c>
      <c r="M2770">
        <v>18.7</v>
      </c>
      <c r="N2770" s="1">
        <v>45964.733332268523</v>
      </c>
      <c r="O2770" t="s">
        <v>43</v>
      </c>
      <c r="P2770">
        <v>18.7</v>
      </c>
      <c r="Q2770" t="s">
        <v>66</v>
      </c>
      <c r="R2770" t="s">
        <v>114</v>
      </c>
      <c r="S2770" t="s">
        <v>46</v>
      </c>
      <c r="T2770" t="s">
        <v>61</v>
      </c>
      <c r="U2770" t="s">
        <v>49</v>
      </c>
      <c r="V2770" t="s">
        <v>49</v>
      </c>
      <c r="W2770" t="s">
        <v>43</v>
      </c>
      <c r="X2770">
        <f>YEAR(Table1[[#This Row],[BookingDate]])</f>
        <v>2025</v>
      </c>
      <c r="Y2770" t="str">
        <f>TEXT(Table1[[#This Row],[BookingDate]],"mmm")</f>
        <v>Nov</v>
      </c>
      <c r="Z2770" t="str">
        <f>TEXT(Table1[[#This Row],[BookingDate]],"mmm-yyy")</f>
        <v>Nov-2025</v>
      </c>
      <c r="AA2770" t="str">
        <f>IF(Table1[[#This Row],[ResolutionHours]]="","Pending",IF(Table1[[#This Row],[ResolutionHours]]&lt;=4,"0-4 Hours",IF(Table1[[#This Row],[ResolutionHours]]&lt;=8,"5-8 Hours",IF(Table1[[#This Row],[ResolutionHours]]&lt;=24,"9-24 Hours",IF(Table1[[#This Row],[ResolutionHours]]&lt;=48,"25-48 Hours","48+ Hours")))))</f>
        <v>9-24 Hours</v>
      </c>
      <c r="AB2770">
        <f>IF(Table1[[#This Row],[ResolutionHours]]="","",Table1[[#This Row],[ResolutionHours]]-Table1[[#This Row],[SLATargetHours]])</f>
        <v>-29.3</v>
      </c>
    </row>
    <row r="2771" spans="1:28" x14ac:dyDescent="0.25">
      <c r="A2771" t="s">
        <v>1277</v>
      </c>
      <c r="B2771" t="s">
        <v>1116</v>
      </c>
      <c r="C2771" s="1">
        <v>45964.101620370369</v>
      </c>
      <c r="D2771" t="s">
        <v>36</v>
      </c>
      <c r="E2771" t="s">
        <v>1134</v>
      </c>
      <c r="F2771" t="s">
        <v>38</v>
      </c>
      <c r="G2771" t="s">
        <v>1118</v>
      </c>
      <c r="H2771" t="s">
        <v>109</v>
      </c>
      <c r="I2771" t="s">
        <v>55</v>
      </c>
      <c r="J2771" t="s">
        <v>134</v>
      </c>
      <c r="K2771">
        <v>48</v>
      </c>
      <c r="L2771">
        <v>4.43</v>
      </c>
      <c r="M2771">
        <v>63.98</v>
      </c>
      <c r="N2771" s="1">
        <v>45966.767603842593</v>
      </c>
      <c r="O2771" t="s">
        <v>128</v>
      </c>
      <c r="P2771">
        <v>63.98</v>
      </c>
      <c r="Q2771" t="s">
        <v>58</v>
      </c>
      <c r="R2771" t="s">
        <v>67</v>
      </c>
      <c r="S2771" t="s">
        <v>60</v>
      </c>
      <c r="T2771" t="s">
        <v>93</v>
      </c>
      <c r="U2771" t="s">
        <v>49</v>
      </c>
      <c r="V2771" t="s">
        <v>49</v>
      </c>
      <c r="W2771" t="s">
        <v>128</v>
      </c>
      <c r="X2771">
        <f>YEAR(Table1[[#This Row],[BookingDate]])</f>
        <v>2025</v>
      </c>
      <c r="Y2771" t="str">
        <f>TEXT(Table1[[#This Row],[BookingDate]],"mmm")</f>
        <v>Nov</v>
      </c>
      <c r="Z2771" t="str">
        <f>TEXT(Table1[[#This Row],[BookingDate]],"mmm-yyy")</f>
        <v>Nov-2025</v>
      </c>
      <c r="AA2771" t="str">
        <f>IF(Table1[[#This Row],[ResolutionHours]]="","Pending",IF(Table1[[#This Row],[ResolutionHours]]&lt;=4,"0-4 Hours",IF(Table1[[#This Row],[ResolutionHours]]&lt;=8,"5-8 Hours",IF(Table1[[#This Row],[ResolutionHours]]&lt;=24,"9-24 Hours",IF(Table1[[#This Row],[ResolutionHours]]&lt;=48,"25-48 Hours","48+ Hours")))))</f>
        <v>48+ Hours</v>
      </c>
      <c r="AB2771">
        <f>IF(Table1[[#This Row],[ResolutionHours]]="","",Table1[[#This Row],[ResolutionHours]]-Table1[[#This Row],[SLATargetHours]])</f>
        <v>15.979999999999997</v>
      </c>
    </row>
    <row r="2772" spans="1:28" x14ac:dyDescent="0.25">
      <c r="A2772" t="s">
        <v>829</v>
      </c>
      <c r="B2772" t="s">
        <v>35</v>
      </c>
      <c r="C2772" s="1">
        <v>45964.606053240743</v>
      </c>
      <c r="D2772" t="s">
        <v>36</v>
      </c>
      <c r="E2772" t="s">
        <v>37</v>
      </c>
      <c r="F2772" t="s">
        <v>38</v>
      </c>
      <c r="G2772" t="s">
        <v>39</v>
      </c>
      <c r="H2772" t="s">
        <v>40</v>
      </c>
      <c r="I2772" t="s">
        <v>55</v>
      </c>
      <c r="J2772" t="s">
        <v>120</v>
      </c>
      <c r="K2772">
        <v>48</v>
      </c>
      <c r="L2772">
        <v>2.16</v>
      </c>
      <c r="M2772">
        <v>19.27</v>
      </c>
      <c r="N2772" s="1">
        <v>45965.408778819437</v>
      </c>
      <c r="O2772" t="s">
        <v>43</v>
      </c>
      <c r="P2772">
        <v>19.27</v>
      </c>
      <c r="Q2772" t="s">
        <v>44</v>
      </c>
      <c r="R2772" t="s">
        <v>92</v>
      </c>
      <c r="S2772" t="s">
        <v>79</v>
      </c>
      <c r="T2772" t="s">
        <v>85</v>
      </c>
      <c r="U2772" t="s">
        <v>49</v>
      </c>
      <c r="V2772" t="s">
        <v>49</v>
      </c>
      <c r="W2772" t="s">
        <v>43</v>
      </c>
      <c r="X2772">
        <f>YEAR(Table1[[#This Row],[BookingDate]])</f>
        <v>2025</v>
      </c>
      <c r="Y2772" t="str">
        <f>TEXT(Table1[[#This Row],[BookingDate]],"mmm")</f>
        <v>Nov</v>
      </c>
      <c r="Z2772" t="str">
        <f>TEXT(Table1[[#This Row],[BookingDate]],"mmm-yyy")</f>
        <v>Nov-2025</v>
      </c>
      <c r="AA2772" t="str">
        <f>IF(Table1[[#This Row],[ResolutionHours]]="","Pending",IF(Table1[[#This Row],[ResolutionHours]]&lt;=4,"0-4 Hours",IF(Table1[[#This Row],[ResolutionHours]]&lt;=8,"5-8 Hours",IF(Table1[[#This Row],[ResolutionHours]]&lt;=24,"9-24 Hours",IF(Table1[[#This Row],[ResolutionHours]]&lt;=48,"25-48 Hours","48+ Hours")))))</f>
        <v>9-24 Hours</v>
      </c>
      <c r="AB2772">
        <f>IF(Table1[[#This Row],[ResolutionHours]]="","",Table1[[#This Row],[ResolutionHours]]-Table1[[#This Row],[SLATargetHours]])</f>
        <v>-28.73</v>
      </c>
    </row>
    <row r="2773" spans="1:28" x14ac:dyDescent="0.25">
      <c r="A2773" t="s">
        <v>1693</v>
      </c>
      <c r="B2773" t="s">
        <v>1116</v>
      </c>
      <c r="C2773" s="1">
        <v>45964.812372685177</v>
      </c>
      <c r="D2773" t="s">
        <v>104</v>
      </c>
      <c r="E2773" t="s">
        <v>1126</v>
      </c>
      <c r="F2773" t="s">
        <v>38</v>
      </c>
      <c r="G2773" t="s">
        <v>1118</v>
      </c>
      <c r="H2773" t="s">
        <v>40</v>
      </c>
      <c r="I2773" t="s">
        <v>55</v>
      </c>
      <c r="J2773" t="s">
        <v>160</v>
      </c>
      <c r="K2773">
        <v>8</v>
      </c>
      <c r="L2773">
        <v>0.81</v>
      </c>
      <c r="M2773">
        <v>12.11</v>
      </c>
      <c r="N2773" s="1">
        <v>45965.317012685176</v>
      </c>
      <c r="O2773" t="s">
        <v>128</v>
      </c>
      <c r="P2773">
        <v>12.11</v>
      </c>
      <c r="Q2773" t="s">
        <v>58</v>
      </c>
      <c r="R2773" t="s">
        <v>92</v>
      </c>
      <c r="S2773" t="s">
        <v>68</v>
      </c>
      <c r="T2773" t="s">
        <v>69</v>
      </c>
      <c r="U2773" t="s">
        <v>49</v>
      </c>
      <c r="V2773" t="s">
        <v>49</v>
      </c>
      <c r="W2773" t="s">
        <v>128</v>
      </c>
      <c r="X2773">
        <f>YEAR(Table1[[#This Row],[BookingDate]])</f>
        <v>2025</v>
      </c>
      <c r="Y2773" t="str">
        <f>TEXT(Table1[[#This Row],[BookingDate]],"mmm")</f>
        <v>Nov</v>
      </c>
      <c r="Z2773" t="str">
        <f>TEXT(Table1[[#This Row],[BookingDate]],"mmm-yyy")</f>
        <v>Nov-2025</v>
      </c>
      <c r="AA2773" t="str">
        <f>IF(Table1[[#This Row],[ResolutionHours]]="","Pending",IF(Table1[[#This Row],[ResolutionHours]]&lt;=4,"0-4 Hours",IF(Table1[[#This Row],[ResolutionHours]]&lt;=8,"5-8 Hours",IF(Table1[[#This Row],[ResolutionHours]]&lt;=24,"9-24 Hours",IF(Table1[[#This Row],[ResolutionHours]]&lt;=48,"25-48 Hours","48+ Hours")))))</f>
        <v>9-24 Hours</v>
      </c>
      <c r="AB2773">
        <f>IF(Table1[[#This Row],[ResolutionHours]]="","",Table1[[#This Row],[ResolutionHours]]-Table1[[#This Row],[SLATargetHours]])</f>
        <v>4.1099999999999994</v>
      </c>
    </row>
    <row r="2774" spans="1:28" x14ac:dyDescent="0.25">
      <c r="A2774" t="s">
        <v>1083</v>
      </c>
      <c r="B2774" t="s">
        <v>35</v>
      </c>
      <c r="C2774" s="1">
        <v>45964.854120370372</v>
      </c>
      <c r="D2774" t="s">
        <v>36</v>
      </c>
      <c r="E2774" t="s">
        <v>102</v>
      </c>
      <c r="F2774" t="s">
        <v>38</v>
      </c>
      <c r="G2774" t="s">
        <v>39</v>
      </c>
      <c r="H2774" t="s">
        <v>63</v>
      </c>
      <c r="I2774" t="s">
        <v>46</v>
      </c>
      <c r="J2774" t="s">
        <v>42</v>
      </c>
      <c r="K2774">
        <v>48</v>
      </c>
      <c r="L2774">
        <v>6.14</v>
      </c>
      <c r="N2774" s="1"/>
      <c r="O2774" t="s">
        <v>57</v>
      </c>
      <c r="P2774">
        <v>1371.5</v>
      </c>
      <c r="Q2774" t="s">
        <v>58</v>
      </c>
      <c r="R2774" t="s">
        <v>45</v>
      </c>
      <c r="S2774" t="s">
        <v>96</v>
      </c>
      <c r="T2774" t="s">
        <v>93</v>
      </c>
      <c r="U2774" t="s">
        <v>49</v>
      </c>
      <c r="V2774" t="s">
        <v>49</v>
      </c>
      <c r="W2774" t="s">
        <v>57</v>
      </c>
      <c r="X2774">
        <f>YEAR(Table1[[#This Row],[BookingDate]])</f>
        <v>2025</v>
      </c>
      <c r="Y2774" t="str">
        <f>TEXT(Table1[[#This Row],[BookingDate]],"mmm")</f>
        <v>Nov</v>
      </c>
      <c r="Z2774" t="str">
        <f>TEXT(Table1[[#This Row],[BookingDate]],"mmm-yyy")</f>
        <v>Nov-2025</v>
      </c>
      <c r="AA2774" t="str">
        <f>IF(Table1[[#This Row],[ResolutionHours]]="","Pending",IF(Table1[[#This Row],[ResolutionHours]]&lt;=4,"0-4 Hours",IF(Table1[[#This Row],[ResolutionHours]]&lt;=8,"5-8 Hours",IF(Table1[[#This Row],[ResolutionHours]]&lt;=24,"9-24 Hours",IF(Table1[[#This Row],[ResolutionHours]]&lt;=48,"25-48 Hours","48+ Hours")))))</f>
        <v>Pending</v>
      </c>
      <c r="AB2774" t="str">
        <f>IF(Table1[[#This Row],[ResolutionHours]]="","",Table1[[#This Row],[ResolutionHours]]-Table1[[#This Row],[SLATargetHours]])</f>
        <v/>
      </c>
    </row>
    <row r="2775" spans="1:28" x14ac:dyDescent="0.25">
      <c r="A2775" t="s">
        <v>1670</v>
      </c>
      <c r="B2775" t="s">
        <v>1116</v>
      </c>
      <c r="C2775" s="1">
        <v>45965.022326388891</v>
      </c>
      <c r="D2775" t="s">
        <v>87</v>
      </c>
      <c r="E2775" t="s">
        <v>1140</v>
      </c>
      <c r="F2775" t="s">
        <v>95</v>
      </c>
      <c r="G2775" t="s">
        <v>1118</v>
      </c>
      <c r="H2775" t="s">
        <v>109</v>
      </c>
      <c r="I2775" t="s">
        <v>46</v>
      </c>
      <c r="J2775" t="s">
        <v>42</v>
      </c>
      <c r="K2775">
        <v>72</v>
      </c>
      <c r="L2775">
        <v>9.83</v>
      </c>
      <c r="M2775">
        <v>35.200000000000003</v>
      </c>
      <c r="N2775" s="1">
        <v>45966.489032129633</v>
      </c>
      <c r="O2775" t="s">
        <v>43</v>
      </c>
      <c r="P2775">
        <v>35.200000000000003</v>
      </c>
      <c r="Q2775" t="s">
        <v>44</v>
      </c>
      <c r="R2775" t="s">
        <v>92</v>
      </c>
      <c r="S2775" t="s">
        <v>96</v>
      </c>
      <c r="T2775" t="s">
        <v>47</v>
      </c>
      <c r="U2775" t="s">
        <v>49</v>
      </c>
      <c r="V2775" t="s">
        <v>49</v>
      </c>
      <c r="W2775" t="s">
        <v>43</v>
      </c>
      <c r="X2775">
        <f>YEAR(Table1[[#This Row],[BookingDate]])</f>
        <v>2025</v>
      </c>
      <c r="Y2775" t="str">
        <f>TEXT(Table1[[#This Row],[BookingDate]],"mmm")</f>
        <v>Nov</v>
      </c>
      <c r="Z2775" t="str">
        <f>TEXT(Table1[[#This Row],[BookingDate]],"mmm-yyy")</f>
        <v>Nov-2025</v>
      </c>
      <c r="AA2775" t="str">
        <f>IF(Table1[[#This Row],[ResolutionHours]]="","Pending",IF(Table1[[#This Row],[ResolutionHours]]&lt;=4,"0-4 Hours",IF(Table1[[#This Row],[ResolutionHours]]&lt;=8,"5-8 Hours",IF(Table1[[#This Row],[ResolutionHours]]&lt;=24,"9-24 Hours",IF(Table1[[#This Row],[ResolutionHours]]&lt;=48,"25-48 Hours","48+ Hours")))))</f>
        <v>25-48 Hours</v>
      </c>
      <c r="AB2775">
        <f>IF(Table1[[#This Row],[ResolutionHours]]="","",Table1[[#This Row],[ResolutionHours]]-Table1[[#This Row],[SLATargetHours]])</f>
        <v>-36.799999999999997</v>
      </c>
    </row>
    <row r="2776" spans="1:28" x14ac:dyDescent="0.25">
      <c r="A2776" t="s">
        <v>644</v>
      </c>
      <c r="B2776" t="s">
        <v>35</v>
      </c>
      <c r="C2776" s="1">
        <v>45965.229398148149</v>
      </c>
      <c r="D2776" t="s">
        <v>104</v>
      </c>
      <c r="E2776" t="s">
        <v>81</v>
      </c>
      <c r="F2776" t="s">
        <v>53</v>
      </c>
      <c r="G2776" t="s">
        <v>39</v>
      </c>
      <c r="H2776" t="s">
        <v>40</v>
      </c>
      <c r="I2776" t="s">
        <v>73</v>
      </c>
      <c r="J2776" t="s">
        <v>106</v>
      </c>
      <c r="K2776">
        <v>8</v>
      </c>
      <c r="L2776">
        <v>0.32</v>
      </c>
      <c r="M2776">
        <v>15.46</v>
      </c>
      <c r="N2776" s="1">
        <v>45965.873561458327</v>
      </c>
      <c r="O2776" t="s">
        <v>128</v>
      </c>
      <c r="P2776">
        <v>15.46</v>
      </c>
      <c r="Q2776" t="s">
        <v>58</v>
      </c>
      <c r="R2776" t="s">
        <v>67</v>
      </c>
      <c r="S2776" t="s">
        <v>68</v>
      </c>
      <c r="T2776" t="s">
        <v>100</v>
      </c>
      <c r="U2776" t="s">
        <v>48</v>
      </c>
      <c r="V2776" t="s">
        <v>48</v>
      </c>
      <c r="W2776" t="s">
        <v>128</v>
      </c>
      <c r="X2776">
        <f>YEAR(Table1[[#This Row],[BookingDate]])</f>
        <v>2025</v>
      </c>
      <c r="Y2776" t="str">
        <f>TEXT(Table1[[#This Row],[BookingDate]],"mmm")</f>
        <v>Nov</v>
      </c>
      <c r="Z2776" t="str">
        <f>TEXT(Table1[[#This Row],[BookingDate]],"mmm-yyy")</f>
        <v>Nov-2025</v>
      </c>
      <c r="AA2776" t="str">
        <f>IF(Table1[[#This Row],[ResolutionHours]]="","Pending",IF(Table1[[#This Row],[ResolutionHours]]&lt;=4,"0-4 Hours",IF(Table1[[#This Row],[ResolutionHours]]&lt;=8,"5-8 Hours",IF(Table1[[#This Row],[ResolutionHours]]&lt;=24,"9-24 Hours",IF(Table1[[#This Row],[ResolutionHours]]&lt;=48,"25-48 Hours","48+ Hours")))))</f>
        <v>9-24 Hours</v>
      </c>
      <c r="AB2776">
        <f>IF(Table1[[#This Row],[ResolutionHours]]="","",Table1[[#This Row],[ResolutionHours]]-Table1[[#This Row],[SLATargetHours]])</f>
        <v>7.4600000000000009</v>
      </c>
    </row>
    <row r="2777" spans="1:28" x14ac:dyDescent="0.25">
      <c r="A2777" t="s">
        <v>1453</v>
      </c>
      <c r="B2777" t="s">
        <v>1116</v>
      </c>
      <c r="C2777" s="1">
        <v>45965.387002314812</v>
      </c>
      <c r="D2777" t="s">
        <v>108</v>
      </c>
      <c r="E2777" t="s">
        <v>1117</v>
      </c>
      <c r="F2777" t="s">
        <v>130</v>
      </c>
      <c r="G2777" t="s">
        <v>1118</v>
      </c>
      <c r="H2777" t="s">
        <v>109</v>
      </c>
      <c r="I2777" t="s">
        <v>41</v>
      </c>
      <c r="J2777" t="s">
        <v>74</v>
      </c>
      <c r="K2777">
        <v>4</v>
      </c>
      <c r="L2777">
        <v>0.45</v>
      </c>
      <c r="M2777">
        <v>1.43</v>
      </c>
      <c r="N2777" s="1">
        <v>45965.446694861108</v>
      </c>
      <c r="O2777" t="s">
        <v>43</v>
      </c>
      <c r="P2777">
        <v>1.43</v>
      </c>
      <c r="Q2777" t="s">
        <v>111</v>
      </c>
      <c r="R2777" t="s">
        <v>92</v>
      </c>
      <c r="S2777" t="s">
        <v>96</v>
      </c>
      <c r="T2777" t="s">
        <v>93</v>
      </c>
      <c r="U2777" t="s">
        <v>49</v>
      </c>
      <c r="V2777" t="s">
        <v>49</v>
      </c>
      <c r="W2777" t="s">
        <v>43</v>
      </c>
      <c r="X2777">
        <f>YEAR(Table1[[#This Row],[BookingDate]])</f>
        <v>2025</v>
      </c>
      <c r="Y2777" t="str">
        <f>TEXT(Table1[[#This Row],[BookingDate]],"mmm")</f>
        <v>Nov</v>
      </c>
      <c r="Z2777" t="str">
        <f>TEXT(Table1[[#This Row],[BookingDate]],"mmm-yyy")</f>
        <v>Nov-2025</v>
      </c>
      <c r="AA2777" t="str">
        <f>IF(Table1[[#This Row],[ResolutionHours]]="","Pending",IF(Table1[[#This Row],[ResolutionHours]]&lt;=4,"0-4 Hours",IF(Table1[[#This Row],[ResolutionHours]]&lt;=8,"5-8 Hours",IF(Table1[[#This Row],[ResolutionHours]]&lt;=24,"9-24 Hours",IF(Table1[[#This Row],[ResolutionHours]]&lt;=48,"25-48 Hours","48+ Hours")))))</f>
        <v>0-4 Hours</v>
      </c>
      <c r="AB2777">
        <f>IF(Table1[[#This Row],[ResolutionHours]]="","",Table1[[#This Row],[ResolutionHours]]-Table1[[#This Row],[SLATargetHours]])</f>
        <v>-2.5700000000000003</v>
      </c>
    </row>
    <row r="2778" spans="1:28" x14ac:dyDescent="0.25">
      <c r="A2778" t="s">
        <v>847</v>
      </c>
      <c r="B2778" t="s">
        <v>35</v>
      </c>
      <c r="C2778" s="1">
        <v>45965.706736111111</v>
      </c>
      <c r="D2778" t="s">
        <v>87</v>
      </c>
      <c r="E2778" t="s">
        <v>123</v>
      </c>
      <c r="F2778" t="s">
        <v>130</v>
      </c>
      <c r="G2778" t="s">
        <v>39</v>
      </c>
      <c r="H2778" t="s">
        <v>54</v>
      </c>
      <c r="I2778" t="s">
        <v>64</v>
      </c>
      <c r="J2778" t="s">
        <v>42</v>
      </c>
      <c r="K2778">
        <v>72</v>
      </c>
      <c r="L2778">
        <v>6.81</v>
      </c>
      <c r="N2778" s="1"/>
      <c r="O2778" t="s">
        <v>57</v>
      </c>
      <c r="P2778">
        <v>1351.04</v>
      </c>
      <c r="Q2778" t="s">
        <v>44</v>
      </c>
      <c r="R2778" t="s">
        <v>92</v>
      </c>
      <c r="S2778" t="s">
        <v>96</v>
      </c>
      <c r="T2778" t="s">
        <v>61</v>
      </c>
      <c r="U2778" t="s">
        <v>49</v>
      </c>
      <c r="V2778" t="s">
        <v>49</v>
      </c>
      <c r="W2778" t="s">
        <v>57</v>
      </c>
      <c r="X2778">
        <f>YEAR(Table1[[#This Row],[BookingDate]])</f>
        <v>2025</v>
      </c>
      <c r="Y2778" t="str">
        <f>TEXT(Table1[[#This Row],[BookingDate]],"mmm")</f>
        <v>Nov</v>
      </c>
      <c r="Z2778" t="str">
        <f>TEXT(Table1[[#This Row],[BookingDate]],"mmm-yyy")</f>
        <v>Nov-2025</v>
      </c>
      <c r="AA2778" t="str">
        <f>IF(Table1[[#This Row],[ResolutionHours]]="","Pending",IF(Table1[[#This Row],[ResolutionHours]]&lt;=4,"0-4 Hours",IF(Table1[[#This Row],[ResolutionHours]]&lt;=8,"5-8 Hours",IF(Table1[[#This Row],[ResolutionHours]]&lt;=24,"9-24 Hours",IF(Table1[[#This Row],[ResolutionHours]]&lt;=48,"25-48 Hours","48+ Hours")))))</f>
        <v>Pending</v>
      </c>
      <c r="AB2778" t="str">
        <f>IF(Table1[[#This Row],[ResolutionHours]]="","",Table1[[#This Row],[ResolutionHours]]-Table1[[#This Row],[SLATargetHours]])</f>
        <v/>
      </c>
    </row>
    <row r="2779" spans="1:28" x14ac:dyDescent="0.25">
      <c r="A2779" t="s">
        <v>175</v>
      </c>
      <c r="B2779" t="s">
        <v>35</v>
      </c>
      <c r="C2779" s="1">
        <v>45966.367835648147</v>
      </c>
      <c r="D2779" t="s">
        <v>51</v>
      </c>
      <c r="E2779" t="s">
        <v>102</v>
      </c>
      <c r="F2779" t="s">
        <v>72</v>
      </c>
      <c r="G2779" t="s">
        <v>39</v>
      </c>
      <c r="H2779" t="s">
        <v>40</v>
      </c>
      <c r="I2779" t="s">
        <v>55</v>
      </c>
      <c r="J2779" t="s">
        <v>65</v>
      </c>
      <c r="K2779">
        <v>24</v>
      </c>
      <c r="L2779">
        <v>0.48</v>
      </c>
      <c r="M2779">
        <v>9.7200000000000006</v>
      </c>
      <c r="N2779" s="1">
        <v>45966.772797962964</v>
      </c>
      <c r="O2779" t="s">
        <v>43</v>
      </c>
      <c r="P2779">
        <v>9.7200000000000006</v>
      </c>
      <c r="Q2779" t="s">
        <v>66</v>
      </c>
      <c r="R2779" t="s">
        <v>114</v>
      </c>
      <c r="S2779" t="s">
        <v>96</v>
      </c>
      <c r="T2779" t="s">
        <v>47</v>
      </c>
      <c r="U2779" t="s">
        <v>49</v>
      </c>
      <c r="V2779" t="s">
        <v>49</v>
      </c>
      <c r="W2779" t="s">
        <v>43</v>
      </c>
      <c r="X2779">
        <f>YEAR(Table1[[#This Row],[BookingDate]])</f>
        <v>2025</v>
      </c>
      <c r="Y2779" t="str">
        <f>TEXT(Table1[[#This Row],[BookingDate]],"mmm")</f>
        <v>Nov</v>
      </c>
      <c r="Z2779" t="str">
        <f>TEXT(Table1[[#This Row],[BookingDate]],"mmm-yyy")</f>
        <v>Nov-2025</v>
      </c>
      <c r="AA2779" t="str">
        <f>IF(Table1[[#This Row],[ResolutionHours]]="","Pending",IF(Table1[[#This Row],[ResolutionHours]]&lt;=4,"0-4 Hours",IF(Table1[[#This Row],[ResolutionHours]]&lt;=8,"5-8 Hours",IF(Table1[[#This Row],[ResolutionHours]]&lt;=24,"9-24 Hours",IF(Table1[[#This Row],[ResolutionHours]]&lt;=48,"25-48 Hours","48+ Hours")))))</f>
        <v>9-24 Hours</v>
      </c>
      <c r="AB2779">
        <f>IF(Table1[[#This Row],[ResolutionHours]]="","",Table1[[#This Row],[ResolutionHours]]-Table1[[#This Row],[SLATargetHours]])</f>
        <v>-14.28</v>
      </c>
    </row>
    <row r="2780" spans="1:28" x14ac:dyDescent="0.25">
      <c r="A2780" t="s">
        <v>641</v>
      </c>
      <c r="B2780" t="s">
        <v>35</v>
      </c>
      <c r="C2780" s="1">
        <v>45966.977511574078</v>
      </c>
      <c r="D2780" t="s">
        <v>51</v>
      </c>
      <c r="E2780" t="s">
        <v>81</v>
      </c>
      <c r="F2780" t="s">
        <v>90</v>
      </c>
      <c r="G2780" t="s">
        <v>39</v>
      </c>
      <c r="H2780" t="s">
        <v>54</v>
      </c>
      <c r="I2780" t="s">
        <v>64</v>
      </c>
      <c r="J2780" t="s">
        <v>91</v>
      </c>
      <c r="K2780">
        <v>24</v>
      </c>
      <c r="L2780">
        <v>0.37</v>
      </c>
      <c r="N2780" s="1"/>
      <c r="O2780" t="s">
        <v>57</v>
      </c>
      <c r="P2780">
        <v>1320.54</v>
      </c>
      <c r="Q2780" t="s">
        <v>44</v>
      </c>
      <c r="R2780" t="s">
        <v>45</v>
      </c>
      <c r="S2780" t="s">
        <v>79</v>
      </c>
      <c r="T2780" t="s">
        <v>115</v>
      </c>
      <c r="U2780" t="s">
        <v>49</v>
      </c>
      <c r="V2780" t="s">
        <v>49</v>
      </c>
      <c r="W2780" t="s">
        <v>57</v>
      </c>
      <c r="X2780">
        <f>YEAR(Table1[[#This Row],[BookingDate]])</f>
        <v>2025</v>
      </c>
      <c r="Y2780" t="str">
        <f>TEXT(Table1[[#This Row],[BookingDate]],"mmm")</f>
        <v>Nov</v>
      </c>
      <c r="Z2780" t="str">
        <f>TEXT(Table1[[#This Row],[BookingDate]],"mmm-yyy")</f>
        <v>Nov-2025</v>
      </c>
      <c r="AA2780" t="str">
        <f>IF(Table1[[#This Row],[ResolutionHours]]="","Pending",IF(Table1[[#This Row],[ResolutionHours]]&lt;=4,"0-4 Hours",IF(Table1[[#This Row],[ResolutionHours]]&lt;=8,"5-8 Hours",IF(Table1[[#This Row],[ResolutionHours]]&lt;=24,"9-24 Hours",IF(Table1[[#This Row],[ResolutionHours]]&lt;=48,"25-48 Hours","48+ Hours")))))</f>
        <v>Pending</v>
      </c>
      <c r="AB2780" t="str">
        <f>IF(Table1[[#This Row],[ResolutionHours]]="","",Table1[[#This Row],[ResolutionHours]]-Table1[[#This Row],[SLATargetHours]])</f>
        <v/>
      </c>
    </row>
    <row r="2781" spans="1:28" x14ac:dyDescent="0.25">
      <c r="A2781" t="s">
        <v>1398</v>
      </c>
      <c r="B2781" t="s">
        <v>1116</v>
      </c>
      <c r="C2781" s="1">
        <v>45967.152546296304</v>
      </c>
      <c r="D2781" t="s">
        <v>51</v>
      </c>
      <c r="E2781" t="s">
        <v>1131</v>
      </c>
      <c r="F2781" t="s">
        <v>126</v>
      </c>
      <c r="G2781" t="s">
        <v>1118</v>
      </c>
      <c r="H2781" t="s">
        <v>40</v>
      </c>
      <c r="I2781" t="s">
        <v>73</v>
      </c>
      <c r="J2781" t="s">
        <v>118</v>
      </c>
      <c r="K2781">
        <v>24</v>
      </c>
      <c r="L2781">
        <v>0.55000000000000004</v>
      </c>
      <c r="M2781">
        <v>4.6100000000000003</v>
      </c>
      <c r="N2781" s="1">
        <v>45967.34460315972</v>
      </c>
      <c r="O2781" t="s">
        <v>43</v>
      </c>
      <c r="P2781">
        <v>4.6100000000000003</v>
      </c>
      <c r="Q2781" t="s">
        <v>58</v>
      </c>
      <c r="R2781" t="s">
        <v>67</v>
      </c>
      <c r="S2781" t="s">
        <v>79</v>
      </c>
      <c r="T2781" t="s">
        <v>121</v>
      </c>
      <c r="U2781" t="s">
        <v>49</v>
      </c>
      <c r="V2781" t="s">
        <v>49</v>
      </c>
      <c r="W2781" t="s">
        <v>43</v>
      </c>
      <c r="X2781">
        <f>YEAR(Table1[[#This Row],[BookingDate]])</f>
        <v>2025</v>
      </c>
      <c r="Y2781" t="str">
        <f>TEXT(Table1[[#This Row],[BookingDate]],"mmm")</f>
        <v>Nov</v>
      </c>
      <c r="Z2781" t="str">
        <f>TEXT(Table1[[#This Row],[BookingDate]],"mmm-yyy")</f>
        <v>Nov-2025</v>
      </c>
      <c r="AA2781" t="str">
        <f>IF(Table1[[#This Row],[ResolutionHours]]="","Pending",IF(Table1[[#This Row],[ResolutionHours]]&lt;=4,"0-4 Hours",IF(Table1[[#This Row],[ResolutionHours]]&lt;=8,"5-8 Hours",IF(Table1[[#This Row],[ResolutionHours]]&lt;=24,"9-24 Hours",IF(Table1[[#This Row],[ResolutionHours]]&lt;=48,"25-48 Hours","48+ Hours")))))</f>
        <v>5-8 Hours</v>
      </c>
      <c r="AB2781">
        <f>IF(Table1[[#This Row],[ResolutionHours]]="","",Table1[[#This Row],[ResolutionHours]]-Table1[[#This Row],[SLATargetHours]])</f>
        <v>-19.39</v>
      </c>
    </row>
    <row r="2782" spans="1:28" x14ac:dyDescent="0.25">
      <c r="A2782" t="s">
        <v>1898</v>
      </c>
      <c r="B2782" t="s">
        <v>1116</v>
      </c>
      <c r="C2782" s="1">
        <v>45967.565393518518</v>
      </c>
      <c r="D2782" t="s">
        <v>51</v>
      </c>
      <c r="E2782" t="s">
        <v>1117</v>
      </c>
      <c r="F2782" t="s">
        <v>95</v>
      </c>
      <c r="G2782" t="s">
        <v>1118</v>
      </c>
      <c r="H2782" t="s">
        <v>40</v>
      </c>
      <c r="I2782" t="s">
        <v>73</v>
      </c>
      <c r="J2782" t="s">
        <v>74</v>
      </c>
      <c r="K2782">
        <v>24</v>
      </c>
      <c r="L2782">
        <v>1.25</v>
      </c>
      <c r="M2782">
        <v>13.34</v>
      </c>
      <c r="N2782" s="1">
        <v>45968.121125752317</v>
      </c>
      <c r="O2782" t="s">
        <v>43</v>
      </c>
      <c r="P2782">
        <v>13.34</v>
      </c>
      <c r="Q2782" t="s">
        <v>44</v>
      </c>
      <c r="R2782" t="s">
        <v>114</v>
      </c>
      <c r="S2782" t="s">
        <v>60</v>
      </c>
      <c r="T2782" t="s">
        <v>69</v>
      </c>
      <c r="U2782" t="s">
        <v>49</v>
      </c>
      <c r="V2782" t="s">
        <v>49</v>
      </c>
      <c r="W2782" t="s">
        <v>43</v>
      </c>
      <c r="X2782">
        <f>YEAR(Table1[[#This Row],[BookingDate]])</f>
        <v>2025</v>
      </c>
      <c r="Y2782" t="str">
        <f>TEXT(Table1[[#This Row],[BookingDate]],"mmm")</f>
        <v>Nov</v>
      </c>
      <c r="Z2782" t="str">
        <f>TEXT(Table1[[#This Row],[BookingDate]],"mmm-yyy")</f>
        <v>Nov-2025</v>
      </c>
      <c r="AA2782" t="str">
        <f>IF(Table1[[#This Row],[ResolutionHours]]="","Pending",IF(Table1[[#This Row],[ResolutionHours]]&lt;=4,"0-4 Hours",IF(Table1[[#This Row],[ResolutionHours]]&lt;=8,"5-8 Hours",IF(Table1[[#This Row],[ResolutionHours]]&lt;=24,"9-24 Hours",IF(Table1[[#This Row],[ResolutionHours]]&lt;=48,"25-48 Hours","48+ Hours")))))</f>
        <v>9-24 Hours</v>
      </c>
      <c r="AB2782">
        <f>IF(Table1[[#This Row],[ResolutionHours]]="","",Table1[[#This Row],[ResolutionHours]]-Table1[[#This Row],[SLATargetHours]])</f>
        <v>-10.66</v>
      </c>
    </row>
    <row r="2783" spans="1:28" x14ac:dyDescent="0.25">
      <c r="A2783" t="s">
        <v>1167</v>
      </c>
      <c r="B2783" t="s">
        <v>1116</v>
      </c>
      <c r="C2783" s="1">
        <v>45967.977442129632</v>
      </c>
      <c r="D2783" t="s">
        <v>51</v>
      </c>
      <c r="E2783" t="s">
        <v>1129</v>
      </c>
      <c r="F2783" t="s">
        <v>38</v>
      </c>
      <c r="G2783" t="s">
        <v>1118</v>
      </c>
      <c r="H2783" t="s">
        <v>54</v>
      </c>
      <c r="I2783" t="s">
        <v>46</v>
      </c>
      <c r="J2783" t="s">
        <v>91</v>
      </c>
      <c r="K2783">
        <v>24</v>
      </c>
      <c r="L2783">
        <v>1.95</v>
      </c>
      <c r="N2783" s="1"/>
      <c r="O2783" t="s">
        <v>57</v>
      </c>
      <c r="P2783">
        <v>1296.54</v>
      </c>
      <c r="Q2783" t="s">
        <v>58</v>
      </c>
      <c r="R2783" t="s">
        <v>59</v>
      </c>
      <c r="S2783" t="s">
        <v>46</v>
      </c>
      <c r="T2783" t="s">
        <v>47</v>
      </c>
      <c r="U2783" t="s">
        <v>49</v>
      </c>
      <c r="V2783" t="s">
        <v>49</v>
      </c>
      <c r="W2783" t="s">
        <v>57</v>
      </c>
      <c r="X2783">
        <f>YEAR(Table1[[#This Row],[BookingDate]])</f>
        <v>2025</v>
      </c>
      <c r="Y2783" t="str">
        <f>TEXT(Table1[[#This Row],[BookingDate]],"mmm")</f>
        <v>Nov</v>
      </c>
      <c r="Z2783" t="str">
        <f>TEXT(Table1[[#This Row],[BookingDate]],"mmm-yyy")</f>
        <v>Nov-2025</v>
      </c>
      <c r="AA2783" t="str">
        <f>IF(Table1[[#This Row],[ResolutionHours]]="","Pending",IF(Table1[[#This Row],[ResolutionHours]]&lt;=4,"0-4 Hours",IF(Table1[[#This Row],[ResolutionHours]]&lt;=8,"5-8 Hours",IF(Table1[[#This Row],[ResolutionHours]]&lt;=24,"9-24 Hours",IF(Table1[[#This Row],[ResolutionHours]]&lt;=48,"25-48 Hours","48+ Hours")))))</f>
        <v>Pending</v>
      </c>
      <c r="AB2783" t="str">
        <f>IF(Table1[[#This Row],[ResolutionHours]]="","",Table1[[#This Row],[ResolutionHours]]-Table1[[#This Row],[SLATargetHours]])</f>
        <v/>
      </c>
    </row>
    <row r="2784" spans="1:28" x14ac:dyDescent="0.25">
      <c r="A2784" t="s">
        <v>566</v>
      </c>
      <c r="B2784" t="s">
        <v>35</v>
      </c>
      <c r="C2784" s="1">
        <v>45968.034942129627</v>
      </c>
      <c r="D2784" t="s">
        <v>36</v>
      </c>
      <c r="E2784" t="s">
        <v>77</v>
      </c>
      <c r="F2784" t="s">
        <v>38</v>
      </c>
      <c r="G2784" t="s">
        <v>39</v>
      </c>
      <c r="H2784" t="s">
        <v>136</v>
      </c>
      <c r="I2784" t="s">
        <v>41</v>
      </c>
      <c r="J2784" t="s">
        <v>83</v>
      </c>
      <c r="K2784">
        <v>48</v>
      </c>
      <c r="L2784">
        <v>2.44</v>
      </c>
      <c r="N2784" s="1"/>
      <c r="O2784" t="s">
        <v>57</v>
      </c>
      <c r="P2784">
        <v>1295.1600000000001</v>
      </c>
      <c r="Q2784" t="s">
        <v>44</v>
      </c>
      <c r="R2784" t="s">
        <v>59</v>
      </c>
      <c r="S2784" t="s">
        <v>60</v>
      </c>
      <c r="T2784" t="s">
        <v>97</v>
      </c>
      <c r="U2784" t="s">
        <v>49</v>
      </c>
      <c r="V2784" t="s">
        <v>49</v>
      </c>
      <c r="W2784" t="s">
        <v>57</v>
      </c>
      <c r="X2784">
        <f>YEAR(Table1[[#This Row],[BookingDate]])</f>
        <v>2025</v>
      </c>
      <c r="Y2784" t="str">
        <f>TEXT(Table1[[#This Row],[BookingDate]],"mmm")</f>
        <v>Nov</v>
      </c>
      <c r="Z2784" t="str">
        <f>TEXT(Table1[[#This Row],[BookingDate]],"mmm-yyy")</f>
        <v>Nov-2025</v>
      </c>
      <c r="AA2784" t="str">
        <f>IF(Table1[[#This Row],[ResolutionHours]]="","Pending",IF(Table1[[#This Row],[ResolutionHours]]&lt;=4,"0-4 Hours",IF(Table1[[#This Row],[ResolutionHours]]&lt;=8,"5-8 Hours",IF(Table1[[#This Row],[ResolutionHours]]&lt;=24,"9-24 Hours",IF(Table1[[#This Row],[ResolutionHours]]&lt;=48,"25-48 Hours","48+ Hours")))))</f>
        <v>Pending</v>
      </c>
      <c r="AB2784" t="str">
        <f>IF(Table1[[#This Row],[ResolutionHours]]="","",Table1[[#This Row],[ResolutionHours]]-Table1[[#This Row],[SLATargetHours]])</f>
        <v/>
      </c>
    </row>
    <row r="2785" spans="1:28" x14ac:dyDescent="0.25">
      <c r="A2785" t="s">
        <v>700</v>
      </c>
      <c r="B2785" t="s">
        <v>35</v>
      </c>
      <c r="C2785" s="1">
        <v>45968.059386574067</v>
      </c>
      <c r="D2785" t="s">
        <v>108</v>
      </c>
      <c r="E2785" t="s">
        <v>105</v>
      </c>
      <c r="F2785" t="s">
        <v>95</v>
      </c>
      <c r="G2785" t="s">
        <v>39</v>
      </c>
      <c r="H2785" t="s">
        <v>40</v>
      </c>
      <c r="I2785" t="s">
        <v>64</v>
      </c>
      <c r="J2785" t="s">
        <v>118</v>
      </c>
      <c r="K2785">
        <v>4</v>
      </c>
      <c r="L2785">
        <v>0.28999999999999998</v>
      </c>
      <c r="M2785">
        <v>1.94</v>
      </c>
      <c r="N2785" s="1">
        <v>45968.140176261571</v>
      </c>
      <c r="O2785" t="s">
        <v>43</v>
      </c>
      <c r="P2785">
        <v>1.94</v>
      </c>
      <c r="Q2785" t="s">
        <v>111</v>
      </c>
      <c r="R2785" t="s">
        <v>67</v>
      </c>
      <c r="S2785" t="s">
        <v>46</v>
      </c>
      <c r="T2785" t="s">
        <v>47</v>
      </c>
      <c r="U2785" t="s">
        <v>49</v>
      </c>
      <c r="V2785" t="s">
        <v>48</v>
      </c>
      <c r="W2785" t="s">
        <v>43</v>
      </c>
      <c r="X2785">
        <f>YEAR(Table1[[#This Row],[BookingDate]])</f>
        <v>2025</v>
      </c>
      <c r="Y2785" t="str">
        <f>TEXT(Table1[[#This Row],[BookingDate]],"mmm")</f>
        <v>Nov</v>
      </c>
      <c r="Z2785" t="str">
        <f>TEXT(Table1[[#This Row],[BookingDate]],"mmm-yyy")</f>
        <v>Nov-2025</v>
      </c>
      <c r="AA2785" t="str">
        <f>IF(Table1[[#This Row],[ResolutionHours]]="","Pending",IF(Table1[[#This Row],[ResolutionHours]]&lt;=4,"0-4 Hours",IF(Table1[[#This Row],[ResolutionHours]]&lt;=8,"5-8 Hours",IF(Table1[[#This Row],[ResolutionHours]]&lt;=24,"9-24 Hours",IF(Table1[[#This Row],[ResolutionHours]]&lt;=48,"25-48 Hours","48+ Hours")))))</f>
        <v>0-4 Hours</v>
      </c>
      <c r="AB2785">
        <f>IF(Table1[[#This Row],[ResolutionHours]]="","",Table1[[#This Row],[ResolutionHours]]-Table1[[#This Row],[SLATargetHours]])</f>
        <v>-2.06</v>
      </c>
    </row>
    <row r="2786" spans="1:28" x14ac:dyDescent="0.25">
      <c r="A2786" t="s">
        <v>1437</v>
      </c>
      <c r="B2786" t="s">
        <v>1116</v>
      </c>
      <c r="C2786" s="1">
        <v>45968.127812500003</v>
      </c>
      <c r="D2786" t="s">
        <v>36</v>
      </c>
      <c r="E2786" t="s">
        <v>1140</v>
      </c>
      <c r="F2786" t="s">
        <v>53</v>
      </c>
      <c r="G2786" t="s">
        <v>1118</v>
      </c>
      <c r="H2786" t="s">
        <v>40</v>
      </c>
      <c r="I2786" t="s">
        <v>46</v>
      </c>
      <c r="J2786" t="s">
        <v>88</v>
      </c>
      <c r="K2786">
        <v>48</v>
      </c>
      <c r="L2786">
        <v>8.4499999999999993</v>
      </c>
      <c r="M2786">
        <v>107.38</v>
      </c>
      <c r="N2786" s="1">
        <v>45972.602091597233</v>
      </c>
      <c r="O2786" t="s">
        <v>128</v>
      </c>
      <c r="P2786">
        <v>107.38</v>
      </c>
      <c r="Q2786" t="s">
        <v>66</v>
      </c>
      <c r="R2786" t="s">
        <v>92</v>
      </c>
      <c r="S2786" t="s">
        <v>96</v>
      </c>
      <c r="T2786" t="s">
        <v>115</v>
      </c>
      <c r="U2786" t="s">
        <v>49</v>
      </c>
      <c r="V2786" t="s">
        <v>49</v>
      </c>
      <c r="W2786" t="s">
        <v>128</v>
      </c>
      <c r="X2786">
        <f>YEAR(Table1[[#This Row],[BookingDate]])</f>
        <v>2025</v>
      </c>
      <c r="Y2786" t="str">
        <f>TEXT(Table1[[#This Row],[BookingDate]],"mmm")</f>
        <v>Nov</v>
      </c>
      <c r="Z2786" t="str">
        <f>TEXT(Table1[[#This Row],[BookingDate]],"mmm-yyy")</f>
        <v>Nov-2025</v>
      </c>
      <c r="AA2786" t="str">
        <f>IF(Table1[[#This Row],[ResolutionHours]]="","Pending",IF(Table1[[#This Row],[ResolutionHours]]&lt;=4,"0-4 Hours",IF(Table1[[#This Row],[ResolutionHours]]&lt;=8,"5-8 Hours",IF(Table1[[#This Row],[ResolutionHours]]&lt;=24,"9-24 Hours",IF(Table1[[#This Row],[ResolutionHours]]&lt;=48,"25-48 Hours","48+ Hours")))))</f>
        <v>48+ Hours</v>
      </c>
      <c r="AB2786">
        <f>IF(Table1[[#This Row],[ResolutionHours]]="","",Table1[[#This Row],[ResolutionHours]]-Table1[[#This Row],[SLATargetHours]])</f>
        <v>59.379999999999995</v>
      </c>
    </row>
    <row r="2787" spans="1:28" x14ac:dyDescent="0.25">
      <c r="A2787" t="s">
        <v>3065</v>
      </c>
      <c r="B2787" t="s">
        <v>2126</v>
      </c>
      <c r="C2787" s="1">
        <v>45968.130648148152</v>
      </c>
      <c r="D2787" t="s">
        <v>36</v>
      </c>
      <c r="E2787" t="s">
        <v>2130</v>
      </c>
      <c r="F2787" t="s">
        <v>72</v>
      </c>
      <c r="G2787" t="s">
        <v>2128</v>
      </c>
      <c r="H2787" t="s">
        <v>109</v>
      </c>
      <c r="I2787" t="s">
        <v>41</v>
      </c>
      <c r="J2787" t="s">
        <v>99</v>
      </c>
      <c r="K2787">
        <v>48</v>
      </c>
      <c r="L2787">
        <v>8.4</v>
      </c>
      <c r="M2787">
        <v>46.1</v>
      </c>
      <c r="N2787" s="1">
        <v>45970.051397916657</v>
      </c>
      <c r="O2787" t="s">
        <v>43</v>
      </c>
      <c r="P2787">
        <v>46.1</v>
      </c>
      <c r="Q2787" t="s">
        <v>58</v>
      </c>
      <c r="R2787" t="s">
        <v>92</v>
      </c>
      <c r="S2787" t="s">
        <v>46</v>
      </c>
      <c r="T2787" t="s">
        <v>121</v>
      </c>
      <c r="U2787" t="s">
        <v>49</v>
      </c>
      <c r="V2787" t="s">
        <v>49</v>
      </c>
      <c r="W2787" t="s">
        <v>43</v>
      </c>
      <c r="X2787">
        <f>YEAR(Table1[[#This Row],[BookingDate]])</f>
        <v>2025</v>
      </c>
      <c r="Y2787" t="str">
        <f>TEXT(Table1[[#This Row],[BookingDate]],"mmm")</f>
        <v>Nov</v>
      </c>
      <c r="Z2787" t="str">
        <f>TEXT(Table1[[#This Row],[BookingDate]],"mmm-yyy")</f>
        <v>Nov-2025</v>
      </c>
      <c r="AA2787" t="str">
        <f>IF(Table1[[#This Row],[ResolutionHours]]="","Pending",IF(Table1[[#This Row],[ResolutionHours]]&lt;=4,"0-4 Hours",IF(Table1[[#This Row],[ResolutionHours]]&lt;=8,"5-8 Hours",IF(Table1[[#This Row],[ResolutionHours]]&lt;=24,"9-24 Hours",IF(Table1[[#This Row],[ResolutionHours]]&lt;=48,"25-48 Hours","48+ Hours")))))</f>
        <v>25-48 Hours</v>
      </c>
      <c r="AB2787">
        <f>IF(Table1[[#This Row],[ResolutionHours]]="","",Table1[[#This Row],[ResolutionHours]]-Table1[[#This Row],[SLATargetHours]])</f>
        <v>-1.8999999999999986</v>
      </c>
    </row>
    <row r="2788" spans="1:28" x14ac:dyDescent="0.25">
      <c r="A2788" t="s">
        <v>378</v>
      </c>
      <c r="B2788" t="s">
        <v>35</v>
      </c>
      <c r="C2788" s="1">
        <v>45968.262789351851</v>
      </c>
      <c r="D2788" t="s">
        <v>108</v>
      </c>
      <c r="E2788" t="s">
        <v>71</v>
      </c>
      <c r="F2788" t="s">
        <v>38</v>
      </c>
      <c r="G2788" t="s">
        <v>39</v>
      </c>
      <c r="H2788" t="s">
        <v>40</v>
      </c>
      <c r="I2788" t="s">
        <v>64</v>
      </c>
      <c r="J2788" t="s">
        <v>157</v>
      </c>
      <c r="K2788">
        <v>4</v>
      </c>
      <c r="L2788">
        <v>0.36</v>
      </c>
      <c r="M2788">
        <v>1.07</v>
      </c>
      <c r="N2788" s="1">
        <v>45968.307470659733</v>
      </c>
      <c r="O2788" t="s">
        <v>43</v>
      </c>
      <c r="P2788">
        <v>1.07</v>
      </c>
      <c r="Q2788" t="s">
        <v>111</v>
      </c>
      <c r="R2788" t="s">
        <v>114</v>
      </c>
      <c r="S2788" t="s">
        <v>46</v>
      </c>
      <c r="T2788" t="s">
        <v>93</v>
      </c>
      <c r="U2788" t="s">
        <v>49</v>
      </c>
      <c r="V2788" t="s">
        <v>49</v>
      </c>
      <c r="W2788" t="s">
        <v>43</v>
      </c>
      <c r="X2788">
        <f>YEAR(Table1[[#This Row],[BookingDate]])</f>
        <v>2025</v>
      </c>
      <c r="Y2788" t="str">
        <f>TEXT(Table1[[#This Row],[BookingDate]],"mmm")</f>
        <v>Nov</v>
      </c>
      <c r="Z2788" t="str">
        <f>TEXT(Table1[[#This Row],[BookingDate]],"mmm-yyy")</f>
        <v>Nov-2025</v>
      </c>
      <c r="AA2788" t="str">
        <f>IF(Table1[[#This Row],[ResolutionHours]]="","Pending",IF(Table1[[#This Row],[ResolutionHours]]&lt;=4,"0-4 Hours",IF(Table1[[#This Row],[ResolutionHours]]&lt;=8,"5-8 Hours",IF(Table1[[#This Row],[ResolutionHours]]&lt;=24,"9-24 Hours",IF(Table1[[#This Row],[ResolutionHours]]&lt;=48,"25-48 Hours","48+ Hours")))))</f>
        <v>0-4 Hours</v>
      </c>
      <c r="AB2788">
        <f>IF(Table1[[#This Row],[ResolutionHours]]="","",Table1[[#This Row],[ResolutionHours]]-Table1[[#This Row],[SLATargetHours]])</f>
        <v>-2.9299999999999997</v>
      </c>
    </row>
    <row r="2789" spans="1:28" x14ac:dyDescent="0.25">
      <c r="A2789" t="s">
        <v>691</v>
      </c>
      <c r="B2789" t="s">
        <v>35</v>
      </c>
      <c r="C2789" s="1">
        <v>45968.772499999999</v>
      </c>
      <c r="D2789" t="s">
        <v>51</v>
      </c>
      <c r="E2789" t="s">
        <v>105</v>
      </c>
      <c r="F2789" t="s">
        <v>130</v>
      </c>
      <c r="G2789" t="s">
        <v>39</v>
      </c>
      <c r="H2789" t="s">
        <v>54</v>
      </c>
      <c r="I2789" t="s">
        <v>41</v>
      </c>
      <c r="J2789" t="s">
        <v>118</v>
      </c>
      <c r="K2789">
        <v>24</v>
      </c>
      <c r="L2789">
        <v>0.65</v>
      </c>
      <c r="N2789" s="1"/>
      <c r="O2789" t="s">
        <v>57</v>
      </c>
      <c r="P2789">
        <v>1277.46</v>
      </c>
      <c r="Q2789" t="s">
        <v>58</v>
      </c>
      <c r="R2789" t="s">
        <v>114</v>
      </c>
      <c r="S2789" t="s">
        <v>96</v>
      </c>
      <c r="T2789" t="s">
        <v>115</v>
      </c>
      <c r="U2789" t="s">
        <v>49</v>
      </c>
      <c r="V2789" t="s">
        <v>49</v>
      </c>
      <c r="W2789" t="s">
        <v>57</v>
      </c>
      <c r="X2789">
        <f>YEAR(Table1[[#This Row],[BookingDate]])</f>
        <v>2025</v>
      </c>
      <c r="Y2789" t="str">
        <f>TEXT(Table1[[#This Row],[BookingDate]],"mmm")</f>
        <v>Nov</v>
      </c>
      <c r="Z2789" t="str">
        <f>TEXT(Table1[[#This Row],[BookingDate]],"mmm-yyy")</f>
        <v>Nov-2025</v>
      </c>
      <c r="AA2789" t="str">
        <f>IF(Table1[[#This Row],[ResolutionHours]]="","Pending",IF(Table1[[#This Row],[ResolutionHours]]&lt;=4,"0-4 Hours",IF(Table1[[#This Row],[ResolutionHours]]&lt;=8,"5-8 Hours",IF(Table1[[#This Row],[ResolutionHours]]&lt;=24,"9-24 Hours",IF(Table1[[#This Row],[ResolutionHours]]&lt;=48,"25-48 Hours","48+ Hours")))))</f>
        <v>Pending</v>
      </c>
      <c r="AB2789" t="str">
        <f>IF(Table1[[#This Row],[ResolutionHours]]="","",Table1[[#This Row],[ResolutionHours]]-Table1[[#This Row],[SLATargetHours]])</f>
        <v/>
      </c>
    </row>
    <row r="2790" spans="1:28" x14ac:dyDescent="0.25">
      <c r="A2790" t="s">
        <v>613</v>
      </c>
      <c r="B2790" t="s">
        <v>35</v>
      </c>
      <c r="C2790" s="1">
        <v>45969.251192129632</v>
      </c>
      <c r="D2790" t="s">
        <v>51</v>
      </c>
      <c r="E2790" t="s">
        <v>52</v>
      </c>
      <c r="F2790" t="s">
        <v>126</v>
      </c>
      <c r="G2790" t="s">
        <v>39</v>
      </c>
      <c r="H2790" t="s">
        <v>136</v>
      </c>
      <c r="I2790" t="s">
        <v>82</v>
      </c>
      <c r="J2790" t="s">
        <v>157</v>
      </c>
      <c r="K2790">
        <v>24</v>
      </c>
      <c r="L2790">
        <v>1.71</v>
      </c>
      <c r="N2790" s="1"/>
      <c r="O2790" t="s">
        <v>57</v>
      </c>
      <c r="P2790">
        <v>1265.97</v>
      </c>
      <c r="Q2790" t="s">
        <v>58</v>
      </c>
      <c r="R2790" t="s">
        <v>67</v>
      </c>
      <c r="S2790" t="s">
        <v>68</v>
      </c>
      <c r="T2790" t="s">
        <v>115</v>
      </c>
      <c r="U2790" t="s">
        <v>49</v>
      </c>
      <c r="V2790" t="s">
        <v>49</v>
      </c>
      <c r="W2790" t="s">
        <v>57</v>
      </c>
      <c r="X2790">
        <f>YEAR(Table1[[#This Row],[BookingDate]])</f>
        <v>2025</v>
      </c>
      <c r="Y2790" t="str">
        <f>TEXT(Table1[[#This Row],[BookingDate]],"mmm")</f>
        <v>Nov</v>
      </c>
      <c r="Z2790" t="str">
        <f>TEXT(Table1[[#This Row],[BookingDate]],"mmm-yyy")</f>
        <v>Nov-2025</v>
      </c>
      <c r="AA2790" t="str">
        <f>IF(Table1[[#This Row],[ResolutionHours]]="","Pending",IF(Table1[[#This Row],[ResolutionHours]]&lt;=4,"0-4 Hours",IF(Table1[[#This Row],[ResolutionHours]]&lt;=8,"5-8 Hours",IF(Table1[[#This Row],[ResolutionHours]]&lt;=24,"9-24 Hours",IF(Table1[[#This Row],[ResolutionHours]]&lt;=48,"25-48 Hours","48+ Hours")))))</f>
        <v>Pending</v>
      </c>
      <c r="AB2790" t="str">
        <f>IF(Table1[[#This Row],[ResolutionHours]]="","",Table1[[#This Row],[ResolutionHours]]-Table1[[#This Row],[SLATargetHours]])</f>
        <v/>
      </c>
    </row>
    <row r="2791" spans="1:28" x14ac:dyDescent="0.25">
      <c r="A2791" t="s">
        <v>131</v>
      </c>
      <c r="B2791" t="s">
        <v>35</v>
      </c>
      <c r="C2791" s="1">
        <v>45969.465185185189</v>
      </c>
      <c r="D2791" t="s">
        <v>36</v>
      </c>
      <c r="E2791" t="s">
        <v>52</v>
      </c>
      <c r="F2791" t="s">
        <v>126</v>
      </c>
      <c r="G2791" t="s">
        <v>39</v>
      </c>
      <c r="H2791" t="s">
        <v>40</v>
      </c>
      <c r="I2791" t="s">
        <v>64</v>
      </c>
      <c r="J2791" t="s">
        <v>132</v>
      </c>
      <c r="K2791">
        <v>48</v>
      </c>
      <c r="L2791">
        <v>3.6</v>
      </c>
      <c r="M2791">
        <v>41.98</v>
      </c>
      <c r="N2791" s="1">
        <v>45971.214202835647</v>
      </c>
      <c r="O2791" t="s">
        <v>43</v>
      </c>
      <c r="P2791">
        <v>41.98</v>
      </c>
      <c r="Q2791" t="s">
        <v>58</v>
      </c>
      <c r="R2791" t="s">
        <v>92</v>
      </c>
      <c r="S2791" t="s">
        <v>60</v>
      </c>
      <c r="T2791" t="s">
        <v>75</v>
      </c>
      <c r="U2791" t="s">
        <v>49</v>
      </c>
      <c r="V2791" t="s">
        <v>49</v>
      </c>
      <c r="W2791" t="s">
        <v>43</v>
      </c>
      <c r="X2791">
        <f>YEAR(Table1[[#This Row],[BookingDate]])</f>
        <v>2025</v>
      </c>
      <c r="Y2791" t="str">
        <f>TEXT(Table1[[#This Row],[BookingDate]],"mmm")</f>
        <v>Nov</v>
      </c>
      <c r="Z2791" t="str">
        <f>TEXT(Table1[[#This Row],[BookingDate]],"mmm-yyy")</f>
        <v>Nov-2025</v>
      </c>
      <c r="AA2791" t="str">
        <f>IF(Table1[[#This Row],[ResolutionHours]]="","Pending",IF(Table1[[#This Row],[ResolutionHours]]&lt;=4,"0-4 Hours",IF(Table1[[#This Row],[ResolutionHours]]&lt;=8,"5-8 Hours",IF(Table1[[#This Row],[ResolutionHours]]&lt;=24,"9-24 Hours",IF(Table1[[#This Row],[ResolutionHours]]&lt;=48,"25-48 Hours","48+ Hours")))))</f>
        <v>25-48 Hours</v>
      </c>
      <c r="AB2791">
        <f>IF(Table1[[#This Row],[ResolutionHours]]="","",Table1[[#This Row],[ResolutionHours]]-Table1[[#This Row],[SLATargetHours]])</f>
        <v>-6.0200000000000031</v>
      </c>
    </row>
    <row r="2792" spans="1:28" x14ac:dyDescent="0.25">
      <c r="A2792" t="s">
        <v>1882</v>
      </c>
      <c r="B2792" t="s">
        <v>1116</v>
      </c>
      <c r="C2792" s="1">
        <v>45969.738287037027</v>
      </c>
      <c r="D2792" t="s">
        <v>87</v>
      </c>
      <c r="E2792" t="s">
        <v>1131</v>
      </c>
      <c r="F2792" t="s">
        <v>130</v>
      </c>
      <c r="G2792" t="s">
        <v>1118</v>
      </c>
      <c r="H2792" t="s">
        <v>40</v>
      </c>
      <c r="I2792" t="s">
        <v>73</v>
      </c>
      <c r="J2792" t="s">
        <v>160</v>
      </c>
      <c r="K2792">
        <v>72</v>
      </c>
      <c r="L2792">
        <v>6.15</v>
      </c>
      <c r="M2792">
        <v>34.51</v>
      </c>
      <c r="N2792" s="1">
        <v>45971.176029062502</v>
      </c>
      <c r="O2792" t="s">
        <v>43</v>
      </c>
      <c r="P2792">
        <v>34.51</v>
      </c>
      <c r="Q2792" t="s">
        <v>58</v>
      </c>
      <c r="R2792" t="s">
        <v>67</v>
      </c>
      <c r="S2792" t="s">
        <v>96</v>
      </c>
      <c r="T2792" t="s">
        <v>69</v>
      </c>
      <c r="U2792" t="s">
        <v>49</v>
      </c>
      <c r="V2792" t="s">
        <v>49</v>
      </c>
      <c r="W2792" t="s">
        <v>43</v>
      </c>
      <c r="X2792">
        <f>YEAR(Table1[[#This Row],[BookingDate]])</f>
        <v>2025</v>
      </c>
      <c r="Y2792" t="str">
        <f>TEXT(Table1[[#This Row],[BookingDate]],"mmm")</f>
        <v>Nov</v>
      </c>
      <c r="Z2792" t="str">
        <f>TEXT(Table1[[#This Row],[BookingDate]],"mmm-yyy")</f>
        <v>Nov-2025</v>
      </c>
      <c r="AA2792" t="str">
        <f>IF(Table1[[#This Row],[ResolutionHours]]="","Pending",IF(Table1[[#This Row],[ResolutionHours]]&lt;=4,"0-4 Hours",IF(Table1[[#This Row],[ResolutionHours]]&lt;=8,"5-8 Hours",IF(Table1[[#This Row],[ResolutionHours]]&lt;=24,"9-24 Hours",IF(Table1[[#This Row],[ResolutionHours]]&lt;=48,"25-48 Hours","48+ Hours")))))</f>
        <v>25-48 Hours</v>
      </c>
      <c r="AB2792">
        <f>IF(Table1[[#This Row],[ResolutionHours]]="","",Table1[[#This Row],[ResolutionHours]]-Table1[[#This Row],[SLATargetHours]])</f>
        <v>-37.49</v>
      </c>
    </row>
    <row r="2793" spans="1:28" x14ac:dyDescent="0.25">
      <c r="A2793" t="s">
        <v>535</v>
      </c>
      <c r="B2793" t="s">
        <v>35</v>
      </c>
      <c r="C2793" s="1">
        <v>45970.004212962973</v>
      </c>
      <c r="D2793" t="s">
        <v>87</v>
      </c>
      <c r="E2793" t="s">
        <v>105</v>
      </c>
      <c r="F2793" t="s">
        <v>53</v>
      </c>
      <c r="G2793" t="s">
        <v>39</v>
      </c>
      <c r="H2793" t="s">
        <v>54</v>
      </c>
      <c r="I2793" t="s">
        <v>64</v>
      </c>
      <c r="J2793" t="s">
        <v>118</v>
      </c>
      <c r="K2793">
        <v>72</v>
      </c>
      <c r="L2793">
        <v>2.82</v>
      </c>
      <c r="N2793" s="1"/>
      <c r="O2793" t="s">
        <v>57</v>
      </c>
      <c r="P2793">
        <v>1247.9000000000001</v>
      </c>
      <c r="Q2793" t="s">
        <v>44</v>
      </c>
      <c r="R2793" t="s">
        <v>45</v>
      </c>
      <c r="S2793" t="s">
        <v>46</v>
      </c>
      <c r="T2793" t="s">
        <v>93</v>
      </c>
      <c r="U2793" t="s">
        <v>49</v>
      </c>
      <c r="V2793" t="s">
        <v>49</v>
      </c>
      <c r="W2793" t="s">
        <v>57</v>
      </c>
      <c r="X2793">
        <f>YEAR(Table1[[#This Row],[BookingDate]])</f>
        <v>2025</v>
      </c>
      <c r="Y2793" t="str">
        <f>TEXT(Table1[[#This Row],[BookingDate]],"mmm")</f>
        <v>Nov</v>
      </c>
      <c r="Z2793" t="str">
        <f>TEXT(Table1[[#This Row],[BookingDate]],"mmm-yyy")</f>
        <v>Nov-2025</v>
      </c>
      <c r="AA2793" t="str">
        <f>IF(Table1[[#This Row],[ResolutionHours]]="","Pending",IF(Table1[[#This Row],[ResolutionHours]]&lt;=4,"0-4 Hours",IF(Table1[[#This Row],[ResolutionHours]]&lt;=8,"5-8 Hours",IF(Table1[[#This Row],[ResolutionHours]]&lt;=24,"9-24 Hours",IF(Table1[[#This Row],[ResolutionHours]]&lt;=48,"25-48 Hours","48+ Hours")))))</f>
        <v>Pending</v>
      </c>
      <c r="AB2793" t="str">
        <f>IF(Table1[[#This Row],[ResolutionHours]]="","",Table1[[#This Row],[ResolutionHours]]-Table1[[#This Row],[SLATargetHours]])</f>
        <v/>
      </c>
    </row>
    <row r="2794" spans="1:28" x14ac:dyDescent="0.25">
      <c r="A2794" t="s">
        <v>552</v>
      </c>
      <c r="B2794" t="s">
        <v>35</v>
      </c>
      <c r="C2794" s="1">
        <v>45970.048206018517</v>
      </c>
      <c r="D2794" t="s">
        <v>36</v>
      </c>
      <c r="E2794" t="s">
        <v>105</v>
      </c>
      <c r="F2794" t="s">
        <v>38</v>
      </c>
      <c r="G2794" t="s">
        <v>39</v>
      </c>
      <c r="H2794" t="s">
        <v>40</v>
      </c>
      <c r="I2794" t="s">
        <v>73</v>
      </c>
      <c r="J2794" t="s">
        <v>110</v>
      </c>
      <c r="K2794">
        <v>48</v>
      </c>
      <c r="L2794">
        <v>5.46</v>
      </c>
      <c r="M2794">
        <v>67.349999999999994</v>
      </c>
      <c r="N2794" s="1">
        <v>45972.854554826386</v>
      </c>
      <c r="O2794" t="s">
        <v>128</v>
      </c>
      <c r="P2794">
        <v>67.349999999999994</v>
      </c>
      <c r="Q2794" t="s">
        <v>58</v>
      </c>
      <c r="R2794" t="s">
        <v>59</v>
      </c>
      <c r="S2794" t="s">
        <v>46</v>
      </c>
      <c r="T2794" t="s">
        <v>47</v>
      </c>
      <c r="U2794" t="s">
        <v>49</v>
      </c>
      <c r="V2794" t="s">
        <v>49</v>
      </c>
      <c r="W2794" t="s">
        <v>128</v>
      </c>
      <c r="X2794">
        <f>YEAR(Table1[[#This Row],[BookingDate]])</f>
        <v>2025</v>
      </c>
      <c r="Y2794" t="str">
        <f>TEXT(Table1[[#This Row],[BookingDate]],"mmm")</f>
        <v>Nov</v>
      </c>
      <c r="Z2794" t="str">
        <f>TEXT(Table1[[#This Row],[BookingDate]],"mmm-yyy")</f>
        <v>Nov-2025</v>
      </c>
      <c r="AA2794" t="str">
        <f>IF(Table1[[#This Row],[ResolutionHours]]="","Pending",IF(Table1[[#This Row],[ResolutionHours]]&lt;=4,"0-4 Hours",IF(Table1[[#This Row],[ResolutionHours]]&lt;=8,"5-8 Hours",IF(Table1[[#This Row],[ResolutionHours]]&lt;=24,"9-24 Hours",IF(Table1[[#This Row],[ResolutionHours]]&lt;=48,"25-48 Hours","48+ Hours")))))</f>
        <v>48+ Hours</v>
      </c>
      <c r="AB2794">
        <f>IF(Table1[[#This Row],[ResolutionHours]]="","",Table1[[#This Row],[ResolutionHours]]-Table1[[#This Row],[SLATargetHours]])</f>
        <v>19.349999999999994</v>
      </c>
    </row>
    <row r="2795" spans="1:28" x14ac:dyDescent="0.25">
      <c r="A2795" t="s">
        <v>2385</v>
      </c>
      <c r="B2795" t="s">
        <v>2126</v>
      </c>
      <c r="C2795" s="1">
        <v>45970.051585648151</v>
      </c>
      <c r="D2795" t="s">
        <v>36</v>
      </c>
      <c r="E2795" t="s">
        <v>2127</v>
      </c>
      <c r="F2795" t="s">
        <v>53</v>
      </c>
      <c r="G2795" t="s">
        <v>2128</v>
      </c>
      <c r="H2795" t="s">
        <v>109</v>
      </c>
      <c r="I2795" t="s">
        <v>41</v>
      </c>
      <c r="J2795" t="s">
        <v>42</v>
      </c>
      <c r="K2795">
        <v>48</v>
      </c>
      <c r="L2795">
        <v>4.8</v>
      </c>
      <c r="M2795">
        <v>3.9</v>
      </c>
      <c r="N2795" s="1">
        <v>45970.214110694447</v>
      </c>
      <c r="O2795" t="s">
        <v>43</v>
      </c>
      <c r="P2795">
        <v>3.9</v>
      </c>
      <c r="Q2795" t="s">
        <v>58</v>
      </c>
      <c r="R2795" t="s">
        <v>92</v>
      </c>
      <c r="S2795" t="s">
        <v>46</v>
      </c>
      <c r="T2795" t="s">
        <v>75</v>
      </c>
      <c r="U2795" t="s">
        <v>49</v>
      </c>
      <c r="V2795" t="s">
        <v>49</v>
      </c>
      <c r="W2795" t="s">
        <v>43</v>
      </c>
      <c r="X2795">
        <f>YEAR(Table1[[#This Row],[BookingDate]])</f>
        <v>2025</v>
      </c>
      <c r="Y2795" t="str">
        <f>TEXT(Table1[[#This Row],[BookingDate]],"mmm")</f>
        <v>Nov</v>
      </c>
      <c r="Z2795" t="str">
        <f>TEXT(Table1[[#This Row],[BookingDate]],"mmm-yyy")</f>
        <v>Nov-2025</v>
      </c>
      <c r="AA2795" t="str">
        <f>IF(Table1[[#This Row],[ResolutionHours]]="","Pending",IF(Table1[[#This Row],[ResolutionHours]]&lt;=4,"0-4 Hours",IF(Table1[[#This Row],[ResolutionHours]]&lt;=8,"5-8 Hours",IF(Table1[[#This Row],[ResolutionHours]]&lt;=24,"9-24 Hours",IF(Table1[[#This Row],[ResolutionHours]]&lt;=48,"25-48 Hours","48+ Hours")))))</f>
        <v>0-4 Hours</v>
      </c>
      <c r="AB2795">
        <f>IF(Table1[[#This Row],[ResolutionHours]]="","",Table1[[#This Row],[ResolutionHours]]-Table1[[#This Row],[SLATargetHours]])</f>
        <v>-44.1</v>
      </c>
    </row>
    <row r="2796" spans="1:28" x14ac:dyDescent="0.25">
      <c r="A2796" t="s">
        <v>976</v>
      </c>
      <c r="B2796" t="s">
        <v>35</v>
      </c>
      <c r="C2796" s="1">
        <v>45970.2184375</v>
      </c>
      <c r="D2796" t="s">
        <v>108</v>
      </c>
      <c r="E2796" t="s">
        <v>102</v>
      </c>
      <c r="F2796" t="s">
        <v>53</v>
      </c>
      <c r="G2796" t="s">
        <v>39</v>
      </c>
      <c r="H2796" t="s">
        <v>136</v>
      </c>
      <c r="I2796" t="s">
        <v>82</v>
      </c>
      <c r="J2796" t="s">
        <v>118</v>
      </c>
      <c r="K2796">
        <v>4</v>
      </c>
      <c r="L2796">
        <v>0.1</v>
      </c>
      <c r="N2796" s="1"/>
      <c r="O2796" t="s">
        <v>57</v>
      </c>
      <c r="P2796">
        <v>1242.76</v>
      </c>
      <c r="Q2796" t="s">
        <v>111</v>
      </c>
      <c r="R2796" t="s">
        <v>45</v>
      </c>
      <c r="S2796" t="s">
        <v>68</v>
      </c>
      <c r="T2796" t="s">
        <v>47</v>
      </c>
      <c r="U2796" t="s">
        <v>49</v>
      </c>
      <c r="V2796" t="s">
        <v>48</v>
      </c>
      <c r="W2796" t="s">
        <v>57</v>
      </c>
      <c r="X2796">
        <f>YEAR(Table1[[#This Row],[BookingDate]])</f>
        <v>2025</v>
      </c>
      <c r="Y2796" t="str">
        <f>TEXT(Table1[[#This Row],[BookingDate]],"mmm")</f>
        <v>Nov</v>
      </c>
      <c r="Z2796" t="str">
        <f>TEXT(Table1[[#This Row],[BookingDate]],"mmm-yyy")</f>
        <v>Nov-2025</v>
      </c>
      <c r="AA2796" t="str">
        <f>IF(Table1[[#This Row],[ResolutionHours]]="","Pending",IF(Table1[[#This Row],[ResolutionHours]]&lt;=4,"0-4 Hours",IF(Table1[[#This Row],[ResolutionHours]]&lt;=8,"5-8 Hours",IF(Table1[[#This Row],[ResolutionHours]]&lt;=24,"9-24 Hours",IF(Table1[[#This Row],[ResolutionHours]]&lt;=48,"25-48 Hours","48+ Hours")))))</f>
        <v>Pending</v>
      </c>
      <c r="AB2796" t="str">
        <f>IF(Table1[[#This Row],[ResolutionHours]]="","",Table1[[#This Row],[ResolutionHours]]-Table1[[#This Row],[SLATargetHours]])</f>
        <v/>
      </c>
    </row>
    <row r="2797" spans="1:28" x14ac:dyDescent="0.25">
      <c r="A2797" t="s">
        <v>1668</v>
      </c>
      <c r="B2797" t="s">
        <v>1116</v>
      </c>
      <c r="C2797" s="1">
        <v>45970.591284722221</v>
      </c>
      <c r="D2797" t="s">
        <v>51</v>
      </c>
      <c r="E2797" t="s">
        <v>1126</v>
      </c>
      <c r="F2797" t="s">
        <v>38</v>
      </c>
      <c r="G2797" t="s">
        <v>1118</v>
      </c>
      <c r="H2797" t="s">
        <v>54</v>
      </c>
      <c r="I2797" t="s">
        <v>46</v>
      </c>
      <c r="J2797" t="s">
        <v>132</v>
      </c>
      <c r="K2797">
        <v>24</v>
      </c>
      <c r="L2797">
        <v>2.4</v>
      </c>
      <c r="N2797" s="1"/>
      <c r="O2797" t="s">
        <v>57</v>
      </c>
      <c r="P2797">
        <v>1233.81</v>
      </c>
      <c r="Q2797" t="s">
        <v>44</v>
      </c>
      <c r="R2797" t="s">
        <v>59</v>
      </c>
      <c r="S2797" t="s">
        <v>46</v>
      </c>
      <c r="T2797" t="s">
        <v>100</v>
      </c>
      <c r="U2797" t="s">
        <v>49</v>
      </c>
      <c r="V2797" t="s">
        <v>49</v>
      </c>
      <c r="W2797" t="s">
        <v>57</v>
      </c>
      <c r="X2797">
        <f>YEAR(Table1[[#This Row],[BookingDate]])</f>
        <v>2025</v>
      </c>
      <c r="Y2797" t="str">
        <f>TEXT(Table1[[#This Row],[BookingDate]],"mmm")</f>
        <v>Nov</v>
      </c>
      <c r="Z2797" t="str">
        <f>TEXT(Table1[[#This Row],[BookingDate]],"mmm-yyy")</f>
        <v>Nov-2025</v>
      </c>
      <c r="AA2797" t="str">
        <f>IF(Table1[[#This Row],[ResolutionHours]]="","Pending",IF(Table1[[#This Row],[ResolutionHours]]&lt;=4,"0-4 Hours",IF(Table1[[#This Row],[ResolutionHours]]&lt;=8,"5-8 Hours",IF(Table1[[#This Row],[ResolutionHours]]&lt;=24,"9-24 Hours",IF(Table1[[#This Row],[ResolutionHours]]&lt;=48,"25-48 Hours","48+ Hours")))))</f>
        <v>Pending</v>
      </c>
      <c r="AB2797" t="str">
        <f>IF(Table1[[#This Row],[ResolutionHours]]="","",Table1[[#This Row],[ResolutionHours]]-Table1[[#This Row],[SLATargetHours]])</f>
        <v/>
      </c>
    </row>
    <row r="2798" spans="1:28" x14ac:dyDescent="0.25">
      <c r="A2798" t="s">
        <v>1564</v>
      </c>
      <c r="B2798" t="s">
        <v>1116</v>
      </c>
      <c r="C2798" s="1">
        <v>45970.802662037036</v>
      </c>
      <c r="D2798" t="s">
        <v>51</v>
      </c>
      <c r="E2798" t="s">
        <v>1129</v>
      </c>
      <c r="F2798" t="s">
        <v>38</v>
      </c>
      <c r="G2798" t="s">
        <v>1118</v>
      </c>
      <c r="H2798" t="s">
        <v>40</v>
      </c>
      <c r="I2798" t="s">
        <v>41</v>
      </c>
      <c r="J2798" t="s">
        <v>42</v>
      </c>
      <c r="K2798">
        <v>24</v>
      </c>
      <c r="L2798">
        <v>1.42</v>
      </c>
      <c r="M2798">
        <v>18.489999999999998</v>
      </c>
      <c r="N2798" s="1">
        <v>45971.57295159722</v>
      </c>
      <c r="O2798" t="s">
        <v>43</v>
      </c>
      <c r="P2798">
        <v>18.489999999999998</v>
      </c>
      <c r="Q2798" t="s">
        <v>58</v>
      </c>
      <c r="R2798" t="s">
        <v>114</v>
      </c>
      <c r="S2798" t="s">
        <v>96</v>
      </c>
      <c r="T2798" t="s">
        <v>69</v>
      </c>
      <c r="U2798" t="s">
        <v>49</v>
      </c>
      <c r="V2798" t="s">
        <v>49</v>
      </c>
      <c r="W2798" t="s">
        <v>43</v>
      </c>
      <c r="X2798">
        <f>YEAR(Table1[[#This Row],[BookingDate]])</f>
        <v>2025</v>
      </c>
      <c r="Y2798" t="str">
        <f>TEXT(Table1[[#This Row],[BookingDate]],"mmm")</f>
        <v>Nov</v>
      </c>
      <c r="Z2798" t="str">
        <f>TEXT(Table1[[#This Row],[BookingDate]],"mmm-yyy")</f>
        <v>Nov-2025</v>
      </c>
      <c r="AA2798" t="str">
        <f>IF(Table1[[#This Row],[ResolutionHours]]="","Pending",IF(Table1[[#This Row],[ResolutionHours]]&lt;=4,"0-4 Hours",IF(Table1[[#This Row],[ResolutionHours]]&lt;=8,"5-8 Hours",IF(Table1[[#This Row],[ResolutionHours]]&lt;=24,"9-24 Hours",IF(Table1[[#This Row],[ResolutionHours]]&lt;=48,"25-48 Hours","48+ Hours")))))</f>
        <v>9-24 Hours</v>
      </c>
      <c r="AB2798">
        <f>IF(Table1[[#This Row],[ResolutionHours]]="","",Table1[[#This Row],[ResolutionHours]]-Table1[[#This Row],[SLATargetHours]])</f>
        <v>-5.5100000000000016</v>
      </c>
    </row>
    <row r="2799" spans="1:28" x14ac:dyDescent="0.25">
      <c r="A2799" t="s">
        <v>2514</v>
      </c>
      <c r="B2799" t="s">
        <v>2126</v>
      </c>
      <c r="C2799" s="1">
        <v>45971.306226851862</v>
      </c>
      <c r="D2799" t="s">
        <v>36</v>
      </c>
      <c r="E2799" t="s">
        <v>2127</v>
      </c>
      <c r="F2799" t="s">
        <v>95</v>
      </c>
      <c r="G2799" t="s">
        <v>2128</v>
      </c>
      <c r="H2799" t="s">
        <v>40</v>
      </c>
      <c r="I2799" t="s">
        <v>82</v>
      </c>
      <c r="J2799" t="s">
        <v>152</v>
      </c>
      <c r="K2799">
        <v>48</v>
      </c>
      <c r="L2799">
        <v>5.34</v>
      </c>
      <c r="M2799">
        <v>13.89</v>
      </c>
      <c r="N2799" s="1">
        <v>45971.884904363433</v>
      </c>
      <c r="O2799" t="s">
        <v>43</v>
      </c>
      <c r="P2799">
        <v>13.89</v>
      </c>
      <c r="Q2799" t="s">
        <v>58</v>
      </c>
      <c r="R2799" t="s">
        <v>92</v>
      </c>
      <c r="S2799" t="s">
        <v>79</v>
      </c>
      <c r="T2799" t="s">
        <v>97</v>
      </c>
      <c r="U2799" t="s">
        <v>49</v>
      </c>
      <c r="V2799" t="s">
        <v>49</v>
      </c>
      <c r="W2799" t="s">
        <v>43</v>
      </c>
      <c r="X2799">
        <f>YEAR(Table1[[#This Row],[BookingDate]])</f>
        <v>2025</v>
      </c>
      <c r="Y2799" t="str">
        <f>TEXT(Table1[[#This Row],[BookingDate]],"mmm")</f>
        <v>Nov</v>
      </c>
      <c r="Z2799" t="str">
        <f>TEXT(Table1[[#This Row],[BookingDate]],"mmm-yyy")</f>
        <v>Nov-2025</v>
      </c>
      <c r="AA2799" t="str">
        <f>IF(Table1[[#This Row],[ResolutionHours]]="","Pending",IF(Table1[[#This Row],[ResolutionHours]]&lt;=4,"0-4 Hours",IF(Table1[[#This Row],[ResolutionHours]]&lt;=8,"5-8 Hours",IF(Table1[[#This Row],[ResolutionHours]]&lt;=24,"9-24 Hours",IF(Table1[[#This Row],[ResolutionHours]]&lt;=48,"25-48 Hours","48+ Hours")))))</f>
        <v>9-24 Hours</v>
      </c>
      <c r="AB2799">
        <f>IF(Table1[[#This Row],[ResolutionHours]]="","",Table1[[#This Row],[ResolutionHours]]-Table1[[#This Row],[SLATargetHours]])</f>
        <v>-34.11</v>
      </c>
    </row>
    <row r="2800" spans="1:28" x14ac:dyDescent="0.25">
      <c r="A2800" t="s">
        <v>1265</v>
      </c>
      <c r="B2800" t="s">
        <v>1116</v>
      </c>
      <c r="C2800" s="1">
        <v>45971.410879629628</v>
      </c>
      <c r="D2800" t="s">
        <v>108</v>
      </c>
      <c r="E2800" t="s">
        <v>1120</v>
      </c>
      <c r="F2800" t="s">
        <v>53</v>
      </c>
      <c r="G2800" t="s">
        <v>1118</v>
      </c>
      <c r="H2800" t="s">
        <v>40</v>
      </c>
      <c r="I2800" t="s">
        <v>64</v>
      </c>
      <c r="J2800" t="s">
        <v>134</v>
      </c>
      <c r="K2800">
        <v>4</v>
      </c>
      <c r="L2800">
        <v>0.23</v>
      </c>
      <c r="M2800">
        <v>1.28</v>
      </c>
      <c r="N2800" s="1">
        <v>45971.464374305557</v>
      </c>
      <c r="O2800" t="s">
        <v>43</v>
      </c>
      <c r="P2800">
        <v>1.28</v>
      </c>
      <c r="Q2800" t="s">
        <v>111</v>
      </c>
      <c r="R2800" t="s">
        <v>114</v>
      </c>
      <c r="S2800" t="s">
        <v>96</v>
      </c>
      <c r="T2800" t="s">
        <v>75</v>
      </c>
      <c r="U2800" t="s">
        <v>49</v>
      </c>
      <c r="V2800" t="s">
        <v>48</v>
      </c>
      <c r="W2800" t="s">
        <v>43</v>
      </c>
      <c r="X2800">
        <f>YEAR(Table1[[#This Row],[BookingDate]])</f>
        <v>2025</v>
      </c>
      <c r="Y2800" t="str">
        <f>TEXT(Table1[[#This Row],[BookingDate]],"mmm")</f>
        <v>Nov</v>
      </c>
      <c r="Z2800" t="str">
        <f>TEXT(Table1[[#This Row],[BookingDate]],"mmm-yyy")</f>
        <v>Nov-2025</v>
      </c>
      <c r="AA2800" t="str">
        <f>IF(Table1[[#This Row],[ResolutionHours]]="","Pending",IF(Table1[[#This Row],[ResolutionHours]]&lt;=4,"0-4 Hours",IF(Table1[[#This Row],[ResolutionHours]]&lt;=8,"5-8 Hours",IF(Table1[[#This Row],[ResolutionHours]]&lt;=24,"9-24 Hours",IF(Table1[[#This Row],[ResolutionHours]]&lt;=48,"25-48 Hours","48+ Hours")))))</f>
        <v>0-4 Hours</v>
      </c>
      <c r="AB2800">
        <f>IF(Table1[[#This Row],[ResolutionHours]]="","",Table1[[#This Row],[ResolutionHours]]-Table1[[#This Row],[SLATargetHours]])</f>
        <v>-2.7199999999999998</v>
      </c>
    </row>
    <row r="2801" spans="1:28" x14ac:dyDescent="0.25">
      <c r="A2801" t="s">
        <v>1740</v>
      </c>
      <c r="B2801" t="s">
        <v>1116</v>
      </c>
      <c r="C2801" s="1">
        <v>45971.678229166668</v>
      </c>
      <c r="D2801" t="s">
        <v>36</v>
      </c>
      <c r="E2801" t="s">
        <v>1131</v>
      </c>
      <c r="F2801" t="s">
        <v>53</v>
      </c>
      <c r="G2801" t="s">
        <v>1118</v>
      </c>
      <c r="H2801" t="s">
        <v>40</v>
      </c>
      <c r="I2801" t="s">
        <v>73</v>
      </c>
      <c r="J2801" t="s">
        <v>74</v>
      </c>
      <c r="K2801">
        <v>48</v>
      </c>
      <c r="L2801">
        <v>3.38</v>
      </c>
      <c r="M2801">
        <v>35.96</v>
      </c>
      <c r="N2801" s="1">
        <v>45973.176524733797</v>
      </c>
      <c r="O2801" t="s">
        <v>43</v>
      </c>
      <c r="P2801">
        <v>35.96</v>
      </c>
      <c r="Q2801" t="s">
        <v>44</v>
      </c>
      <c r="R2801" t="s">
        <v>59</v>
      </c>
      <c r="S2801" t="s">
        <v>96</v>
      </c>
      <c r="T2801" t="s">
        <v>75</v>
      </c>
      <c r="U2801" t="s">
        <v>49</v>
      </c>
      <c r="V2801" t="s">
        <v>49</v>
      </c>
      <c r="W2801" t="s">
        <v>43</v>
      </c>
      <c r="X2801">
        <f>YEAR(Table1[[#This Row],[BookingDate]])</f>
        <v>2025</v>
      </c>
      <c r="Y2801" t="str">
        <f>TEXT(Table1[[#This Row],[BookingDate]],"mmm")</f>
        <v>Nov</v>
      </c>
      <c r="Z2801" t="str">
        <f>TEXT(Table1[[#This Row],[BookingDate]],"mmm-yyy")</f>
        <v>Nov-2025</v>
      </c>
      <c r="AA2801" t="str">
        <f>IF(Table1[[#This Row],[ResolutionHours]]="","Pending",IF(Table1[[#This Row],[ResolutionHours]]&lt;=4,"0-4 Hours",IF(Table1[[#This Row],[ResolutionHours]]&lt;=8,"5-8 Hours",IF(Table1[[#This Row],[ResolutionHours]]&lt;=24,"9-24 Hours",IF(Table1[[#This Row],[ResolutionHours]]&lt;=48,"25-48 Hours","48+ Hours")))))</f>
        <v>25-48 Hours</v>
      </c>
      <c r="AB2801">
        <f>IF(Table1[[#This Row],[ResolutionHours]]="","",Table1[[#This Row],[ResolutionHours]]-Table1[[#This Row],[SLATargetHours]])</f>
        <v>-12.04</v>
      </c>
    </row>
    <row r="2802" spans="1:28" x14ac:dyDescent="0.25">
      <c r="A2802" t="s">
        <v>2121</v>
      </c>
      <c r="B2802" t="s">
        <v>1116</v>
      </c>
      <c r="C2802" s="1">
        <v>45971.73877314815</v>
      </c>
      <c r="D2802" t="s">
        <v>36</v>
      </c>
      <c r="E2802" t="s">
        <v>1124</v>
      </c>
      <c r="F2802" t="s">
        <v>90</v>
      </c>
      <c r="G2802" t="s">
        <v>1118</v>
      </c>
      <c r="H2802" t="s">
        <v>40</v>
      </c>
      <c r="I2802" t="s">
        <v>41</v>
      </c>
      <c r="J2802" t="s">
        <v>106</v>
      </c>
      <c r="K2802">
        <v>48</v>
      </c>
      <c r="L2802">
        <v>3.01</v>
      </c>
      <c r="M2802">
        <v>24.85</v>
      </c>
      <c r="N2802" s="1">
        <v>45972.774189328702</v>
      </c>
      <c r="O2802" t="s">
        <v>43</v>
      </c>
      <c r="P2802">
        <v>24.85</v>
      </c>
      <c r="Q2802" t="s">
        <v>66</v>
      </c>
      <c r="R2802" t="s">
        <v>45</v>
      </c>
      <c r="S2802" t="s">
        <v>46</v>
      </c>
      <c r="T2802" t="s">
        <v>61</v>
      </c>
      <c r="U2802" t="s">
        <v>49</v>
      </c>
      <c r="V2802" t="s">
        <v>49</v>
      </c>
      <c r="W2802" t="s">
        <v>43</v>
      </c>
      <c r="X2802">
        <f>YEAR(Table1[[#This Row],[BookingDate]])</f>
        <v>2025</v>
      </c>
      <c r="Y2802" t="str">
        <f>TEXT(Table1[[#This Row],[BookingDate]],"mmm")</f>
        <v>Nov</v>
      </c>
      <c r="Z2802" t="str">
        <f>TEXT(Table1[[#This Row],[BookingDate]],"mmm-yyy")</f>
        <v>Nov-2025</v>
      </c>
      <c r="AA2802" t="str">
        <f>IF(Table1[[#This Row],[ResolutionHours]]="","Pending",IF(Table1[[#This Row],[ResolutionHours]]&lt;=4,"0-4 Hours",IF(Table1[[#This Row],[ResolutionHours]]&lt;=8,"5-8 Hours",IF(Table1[[#This Row],[ResolutionHours]]&lt;=24,"9-24 Hours",IF(Table1[[#This Row],[ResolutionHours]]&lt;=48,"25-48 Hours","48+ Hours")))))</f>
        <v>25-48 Hours</v>
      </c>
      <c r="AB2802">
        <f>IF(Table1[[#This Row],[ResolutionHours]]="","",Table1[[#This Row],[ResolutionHours]]-Table1[[#This Row],[SLATargetHours]])</f>
        <v>-23.15</v>
      </c>
    </row>
    <row r="2803" spans="1:28" x14ac:dyDescent="0.25">
      <c r="A2803" t="s">
        <v>1165</v>
      </c>
      <c r="B2803" t="s">
        <v>1116</v>
      </c>
      <c r="C2803" s="1">
        <v>45972.089641203696</v>
      </c>
      <c r="D2803" t="s">
        <v>104</v>
      </c>
      <c r="E2803" t="s">
        <v>1129</v>
      </c>
      <c r="F2803" t="s">
        <v>38</v>
      </c>
      <c r="G2803" t="s">
        <v>1118</v>
      </c>
      <c r="H2803" t="s">
        <v>40</v>
      </c>
      <c r="I2803" t="s">
        <v>64</v>
      </c>
      <c r="J2803" t="s">
        <v>74</v>
      </c>
      <c r="K2803">
        <v>8</v>
      </c>
      <c r="L2803">
        <v>0.12</v>
      </c>
      <c r="M2803">
        <v>4.7699999999999996</v>
      </c>
      <c r="N2803" s="1">
        <v>45972.288507789352</v>
      </c>
      <c r="O2803" t="s">
        <v>43</v>
      </c>
      <c r="P2803">
        <v>4.7699999999999996</v>
      </c>
      <c r="Q2803" t="s">
        <v>58</v>
      </c>
      <c r="R2803" t="s">
        <v>45</v>
      </c>
      <c r="S2803" t="s">
        <v>60</v>
      </c>
      <c r="T2803" t="s">
        <v>97</v>
      </c>
      <c r="U2803" t="s">
        <v>49</v>
      </c>
      <c r="V2803" t="s">
        <v>48</v>
      </c>
      <c r="W2803" t="s">
        <v>43</v>
      </c>
      <c r="X2803">
        <f>YEAR(Table1[[#This Row],[BookingDate]])</f>
        <v>2025</v>
      </c>
      <c r="Y2803" t="str">
        <f>TEXT(Table1[[#This Row],[BookingDate]],"mmm")</f>
        <v>Nov</v>
      </c>
      <c r="Z2803" t="str">
        <f>TEXT(Table1[[#This Row],[BookingDate]],"mmm-yyy")</f>
        <v>Nov-2025</v>
      </c>
      <c r="AA2803" t="str">
        <f>IF(Table1[[#This Row],[ResolutionHours]]="","Pending",IF(Table1[[#This Row],[ResolutionHours]]&lt;=4,"0-4 Hours",IF(Table1[[#This Row],[ResolutionHours]]&lt;=8,"5-8 Hours",IF(Table1[[#This Row],[ResolutionHours]]&lt;=24,"9-24 Hours",IF(Table1[[#This Row],[ResolutionHours]]&lt;=48,"25-48 Hours","48+ Hours")))))</f>
        <v>5-8 Hours</v>
      </c>
      <c r="AB2803">
        <f>IF(Table1[[#This Row],[ResolutionHours]]="","",Table1[[#This Row],[ResolutionHours]]-Table1[[#This Row],[SLATargetHours]])</f>
        <v>-3.2300000000000004</v>
      </c>
    </row>
    <row r="2804" spans="1:28" x14ac:dyDescent="0.25">
      <c r="A2804" t="s">
        <v>1513</v>
      </c>
      <c r="B2804" t="s">
        <v>1116</v>
      </c>
      <c r="C2804" s="1">
        <v>45972.606921296298</v>
      </c>
      <c r="D2804" t="s">
        <v>36</v>
      </c>
      <c r="E2804" t="s">
        <v>1131</v>
      </c>
      <c r="F2804" t="s">
        <v>130</v>
      </c>
      <c r="G2804" t="s">
        <v>1118</v>
      </c>
      <c r="H2804" t="s">
        <v>63</v>
      </c>
      <c r="I2804" t="s">
        <v>55</v>
      </c>
      <c r="J2804" t="s">
        <v>78</v>
      </c>
      <c r="K2804">
        <v>48</v>
      </c>
      <c r="L2804">
        <v>0.6</v>
      </c>
      <c r="N2804" s="1"/>
      <c r="O2804" t="s">
        <v>57</v>
      </c>
      <c r="P2804">
        <v>1185.43</v>
      </c>
      <c r="Q2804" t="s">
        <v>44</v>
      </c>
      <c r="R2804" t="s">
        <v>45</v>
      </c>
      <c r="S2804" t="s">
        <v>60</v>
      </c>
      <c r="T2804" t="s">
        <v>115</v>
      </c>
      <c r="U2804" t="s">
        <v>49</v>
      </c>
      <c r="V2804" t="s">
        <v>49</v>
      </c>
      <c r="W2804" t="s">
        <v>57</v>
      </c>
      <c r="X2804">
        <f>YEAR(Table1[[#This Row],[BookingDate]])</f>
        <v>2025</v>
      </c>
      <c r="Y2804" t="str">
        <f>TEXT(Table1[[#This Row],[BookingDate]],"mmm")</f>
        <v>Nov</v>
      </c>
      <c r="Z2804" t="str">
        <f>TEXT(Table1[[#This Row],[BookingDate]],"mmm-yyy")</f>
        <v>Nov-2025</v>
      </c>
      <c r="AA2804" t="str">
        <f>IF(Table1[[#This Row],[ResolutionHours]]="","Pending",IF(Table1[[#This Row],[ResolutionHours]]&lt;=4,"0-4 Hours",IF(Table1[[#This Row],[ResolutionHours]]&lt;=8,"5-8 Hours",IF(Table1[[#This Row],[ResolutionHours]]&lt;=24,"9-24 Hours",IF(Table1[[#This Row],[ResolutionHours]]&lt;=48,"25-48 Hours","48+ Hours")))))</f>
        <v>Pending</v>
      </c>
      <c r="AB2804" t="str">
        <f>IF(Table1[[#This Row],[ResolutionHours]]="","",Table1[[#This Row],[ResolutionHours]]-Table1[[#This Row],[SLATargetHours]])</f>
        <v/>
      </c>
    </row>
    <row r="2805" spans="1:28" x14ac:dyDescent="0.25">
      <c r="A2805" t="s">
        <v>836</v>
      </c>
      <c r="B2805" t="s">
        <v>35</v>
      </c>
      <c r="C2805" s="1">
        <v>45972.733668981477</v>
      </c>
      <c r="D2805" t="s">
        <v>51</v>
      </c>
      <c r="E2805" t="s">
        <v>77</v>
      </c>
      <c r="F2805" t="s">
        <v>38</v>
      </c>
      <c r="G2805" t="s">
        <v>39</v>
      </c>
      <c r="H2805" t="s">
        <v>40</v>
      </c>
      <c r="I2805" t="s">
        <v>64</v>
      </c>
      <c r="J2805" t="s">
        <v>113</v>
      </c>
      <c r="K2805">
        <v>24</v>
      </c>
      <c r="L2805">
        <v>1.31</v>
      </c>
      <c r="M2805">
        <v>19.2</v>
      </c>
      <c r="N2805" s="1">
        <v>45973.533821273151</v>
      </c>
      <c r="O2805" t="s">
        <v>43</v>
      </c>
      <c r="P2805">
        <v>19.2</v>
      </c>
      <c r="Q2805" t="s">
        <v>66</v>
      </c>
      <c r="R2805" t="s">
        <v>114</v>
      </c>
      <c r="S2805" t="s">
        <v>68</v>
      </c>
      <c r="T2805" t="s">
        <v>69</v>
      </c>
      <c r="U2805" t="s">
        <v>49</v>
      </c>
      <c r="V2805" t="s">
        <v>49</v>
      </c>
      <c r="W2805" t="s">
        <v>43</v>
      </c>
      <c r="X2805">
        <f>YEAR(Table1[[#This Row],[BookingDate]])</f>
        <v>2025</v>
      </c>
      <c r="Y2805" t="str">
        <f>TEXT(Table1[[#This Row],[BookingDate]],"mmm")</f>
        <v>Nov</v>
      </c>
      <c r="Z2805" t="str">
        <f>TEXT(Table1[[#This Row],[BookingDate]],"mmm-yyy")</f>
        <v>Nov-2025</v>
      </c>
      <c r="AA2805" t="str">
        <f>IF(Table1[[#This Row],[ResolutionHours]]="","Pending",IF(Table1[[#This Row],[ResolutionHours]]&lt;=4,"0-4 Hours",IF(Table1[[#This Row],[ResolutionHours]]&lt;=8,"5-8 Hours",IF(Table1[[#This Row],[ResolutionHours]]&lt;=24,"9-24 Hours",IF(Table1[[#This Row],[ResolutionHours]]&lt;=48,"25-48 Hours","48+ Hours")))))</f>
        <v>9-24 Hours</v>
      </c>
      <c r="AB2805">
        <f>IF(Table1[[#This Row],[ResolutionHours]]="","",Table1[[#This Row],[ResolutionHours]]-Table1[[#This Row],[SLATargetHours]])</f>
        <v>-4.8000000000000007</v>
      </c>
    </row>
    <row r="2806" spans="1:28" x14ac:dyDescent="0.25">
      <c r="A2806" t="s">
        <v>807</v>
      </c>
      <c r="B2806" t="s">
        <v>35</v>
      </c>
      <c r="C2806" s="1">
        <v>45972.832499999997</v>
      </c>
      <c r="D2806" t="s">
        <v>51</v>
      </c>
      <c r="E2806" t="s">
        <v>81</v>
      </c>
      <c r="F2806" t="s">
        <v>130</v>
      </c>
      <c r="G2806" t="s">
        <v>39</v>
      </c>
      <c r="H2806" t="s">
        <v>40</v>
      </c>
      <c r="I2806" t="s">
        <v>64</v>
      </c>
      <c r="J2806" t="s">
        <v>132</v>
      </c>
      <c r="K2806">
        <v>24</v>
      </c>
      <c r="L2806">
        <v>1.77</v>
      </c>
      <c r="M2806">
        <v>9.7200000000000006</v>
      </c>
      <c r="N2806" s="1">
        <v>45973.237621793982</v>
      </c>
      <c r="O2806" t="s">
        <v>43</v>
      </c>
      <c r="P2806">
        <v>9.7200000000000006</v>
      </c>
      <c r="Q2806" t="s">
        <v>66</v>
      </c>
      <c r="R2806" t="s">
        <v>114</v>
      </c>
      <c r="S2806" t="s">
        <v>96</v>
      </c>
      <c r="T2806" t="s">
        <v>93</v>
      </c>
      <c r="U2806" t="s">
        <v>49</v>
      </c>
      <c r="V2806" t="s">
        <v>49</v>
      </c>
      <c r="W2806" t="s">
        <v>43</v>
      </c>
      <c r="X2806">
        <f>YEAR(Table1[[#This Row],[BookingDate]])</f>
        <v>2025</v>
      </c>
      <c r="Y2806" t="str">
        <f>TEXT(Table1[[#This Row],[BookingDate]],"mmm")</f>
        <v>Nov</v>
      </c>
      <c r="Z2806" t="str">
        <f>TEXT(Table1[[#This Row],[BookingDate]],"mmm-yyy")</f>
        <v>Nov-2025</v>
      </c>
      <c r="AA2806" t="str">
        <f>IF(Table1[[#This Row],[ResolutionHours]]="","Pending",IF(Table1[[#This Row],[ResolutionHours]]&lt;=4,"0-4 Hours",IF(Table1[[#This Row],[ResolutionHours]]&lt;=8,"5-8 Hours",IF(Table1[[#This Row],[ResolutionHours]]&lt;=24,"9-24 Hours",IF(Table1[[#This Row],[ResolutionHours]]&lt;=48,"25-48 Hours","48+ Hours")))))</f>
        <v>9-24 Hours</v>
      </c>
      <c r="AB2806">
        <f>IF(Table1[[#This Row],[ResolutionHours]]="","",Table1[[#This Row],[ResolutionHours]]-Table1[[#This Row],[SLATargetHours]])</f>
        <v>-14.28</v>
      </c>
    </row>
    <row r="2807" spans="1:28" x14ac:dyDescent="0.25">
      <c r="A2807" t="s">
        <v>2497</v>
      </c>
      <c r="B2807" t="s">
        <v>2126</v>
      </c>
      <c r="C2807" s="1">
        <v>45973.359953703701</v>
      </c>
      <c r="D2807" t="s">
        <v>36</v>
      </c>
      <c r="E2807" t="s">
        <v>2130</v>
      </c>
      <c r="F2807" t="s">
        <v>95</v>
      </c>
      <c r="G2807" t="s">
        <v>2128</v>
      </c>
      <c r="H2807" t="s">
        <v>40</v>
      </c>
      <c r="I2807" t="s">
        <v>41</v>
      </c>
      <c r="J2807" t="s">
        <v>160</v>
      </c>
      <c r="K2807">
        <v>48</v>
      </c>
      <c r="L2807">
        <v>10.78</v>
      </c>
      <c r="M2807">
        <v>30</v>
      </c>
      <c r="N2807" s="1">
        <v>45974.609922199073</v>
      </c>
      <c r="O2807" t="s">
        <v>43</v>
      </c>
      <c r="P2807">
        <v>30</v>
      </c>
      <c r="Q2807" t="s">
        <v>66</v>
      </c>
      <c r="R2807" t="s">
        <v>67</v>
      </c>
      <c r="S2807" t="s">
        <v>68</v>
      </c>
      <c r="T2807" t="s">
        <v>97</v>
      </c>
      <c r="U2807" t="s">
        <v>49</v>
      </c>
      <c r="V2807" t="s">
        <v>49</v>
      </c>
      <c r="W2807" t="s">
        <v>43</v>
      </c>
      <c r="X2807">
        <f>YEAR(Table1[[#This Row],[BookingDate]])</f>
        <v>2025</v>
      </c>
      <c r="Y2807" t="str">
        <f>TEXT(Table1[[#This Row],[BookingDate]],"mmm")</f>
        <v>Nov</v>
      </c>
      <c r="Z2807" t="str">
        <f>TEXT(Table1[[#This Row],[BookingDate]],"mmm-yyy")</f>
        <v>Nov-2025</v>
      </c>
      <c r="AA2807" t="str">
        <f>IF(Table1[[#This Row],[ResolutionHours]]="","Pending",IF(Table1[[#This Row],[ResolutionHours]]&lt;=4,"0-4 Hours",IF(Table1[[#This Row],[ResolutionHours]]&lt;=8,"5-8 Hours",IF(Table1[[#This Row],[ResolutionHours]]&lt;=24,"9-24 Hours",IF(Table1[[#This Row],[ResolutionHours]]&lt;=48,"25-48 Hours","48+ Hours")))))</f>
        <v>25-48 Hours</v>
      </c>
      <c r="AB2807">
        <f>IF(Table1[[#This Row],[ResolutionHours]]="","",Table1[[#This Row],[ResolutionHours]]-Table1[[#This Row],[SLATargetHours]])</f>
        <v>-18</v>
      </c>
    </row>
    <row r="2808" spans="1:28" x14ac:dyDescent="0.25">
      <c r="A2808" t="s">
        <v>1656</v>
      </c>
      <c r="B2808" t="s">
        <v>1116</v>
      </c>
      <c r="C2808" s="1">
        <v>45973.577789351853</v>
      </c>
      <c r="D2808" t="s">
        <v>104</v>
      </c>
      <c r="E2808" t="s">
        <v>1140</v>
      </c>
      <c r="F2808" t="s">
        <v>126</v>
      </c>
      <c r="G2808" t="s">
        <v>1118</v>
      </c>
      <c r="H2808" t="s">
        <v>40</v>
      </c>
      <c r="I2808" t="s">
        <v>46</v>
      </c>
      <c r="J2808" t="s">
        <v>99</v>
      </c>
      <c r="K2808">
        <v>8</v>
      </c>
      <c r="L2808">
        <v>0.44</v>
      </c>
      <c r="M2808">
        <v>15.09</v>
      </c>
      <c r="N2808" s="1">
        <v>45974.206600625002</v>
      </c>
      <c r="O2808" t="s">
        <v>128</v>
      </c>
      <c r="P2808">
        <v>15.09</v>
      </c>
      <c r="Q2808" t="s">
        <v>58</v>
      </c>
      <c r="R2808" t="s">
        <v>59</v>
      </c>
      <c r="S2808" t="s">
        <v>60</v>
      </c>
      <c r="T2808" t="s">
        <v>115</v>
      </c>
      <c r="U2808" t="s">
        <v>49</v>
      </c>
      <c r="V2808" t="s">
        <v>49</v>
      </c>
      <c r="W2808" t="s">
        <v>128</v>
      </c>
      <c r="X2808">
        <f>YEAR(Table1[[#This Row],[BookingDate]])</f>
        <v>2025</v>
      </c>
      <c r="Y2808" t="str">
        <f>TEXT(Table1[[#This Row],[BookingDate]],"mmm")</f>
        <v>Nov</v>
      </c>
      <c r="Z2808" t="str">
        <f>TEXT(Table1[[#This Row],[BookingDate]],"mmm-yyy")</f>
        <v>Nov-2025</v>
      </c>
      <c r="AA2808" t="str">
        <f>IF(Table1[[#This Row],[ResolutionHours]]="","Pending",IF(Table1[[#This Row],[ResolutionHours]]&lt;=4,"0-4 Hours",IF(Table1[[#This Row],[ResolutionHours]]&lt;=8,"5-8 Hours",IF(Table1[[#This Row],[ResolutionHours]]&lt;=24,"9-24 Hours",IF(Table1[[#This Row],[ResolutionHours]]&lt;=48,"25-48 Hours","48+ Hours")))))</f>
        <v>9-24 Hours</v>
      </c>
      <c r="AB2808">
        <f>IF(Table1[[#This Row],[ResolutionHours]]="","",Table1[[#This Row],[ResolutionHours]]-Table1[[#This Row],[SLATargetHours]])</f>
        <v>7.09</v>
      </c>
    </row>
    <row r="2809" spans="1:28" x14ac:dyDescent="0.25">
      <c r="A2809" t="s">
        <v>1764</v>
      </c>
      <c r="B2809" t="s">
        <v>1116</v>
      </c>
      <c r="C2809" s="1">
        <v>45973.615983796299</v>
      </c>
      <c r="D2809" t="s">
        <v>36</v>
      </c>
      <c r="E2809" t="s">
        <v>1120</v>
      </c>
      <c r="F2809" t="s">
        <v>90</v>
      </c>
      <c r="G2809" t="s">
        <v>1118</v>
      </c>
      <c r="H2809" t="s">
        <v>40</v>
      </c>
      <c r="I2809" t="s">
        <v>46</v>
      </c>
      <c r="J2809" t="s">
        <v>160</v>
      </c>
      <c r="K2809">
        <v>48</v>
      </c>
      <c r="L2809">
        <v>7.41</v>
      </c>
      <c r="M2809">
        <v>82.97</v>
      </c>
      <c r="N2809" s="1">
        <v>45977.073266493047</v>
      </c>
      <c r="O2809" t="s">
        <v>128</v>
      </c>
      <c r="P2809">
        <v>82.97</v>
      </c>
      <c r="Q2809" t="s">
        <v>58</v>
      </c>
      <c r="R2809" t="s">
        <v>45</v>
      </c>
      <c r="S2809" t="s">
        <v>46</v>
      </c>
      <c r="T2809" t="s">
        <v>75</v>
      </c>
      <c r="U2809" t="s">
        <v>49</v>
      </c>
      <c r="V2809" t="s">
        <v>49</v>
      </c>
      <c r="W2809" t="s">
        <v>128</v>
      </c>
      <c r="X2809">
        <f>YEAR(Table1[[#This Row],[BookingDate]])</f>
        <v>2025</v>
      </c>
      <c r="Y2809" t="str">
        <f>TEXT(Table1[[#This Row],[BookingDate]],"mmm")</f>
        <v>Nov</v>
      </c>
      <c r="Z2809" t="str">
        <f>TEXT(Table1[[#This Row],[BookingDate]],"mmm-yyy")</f>
        <v>Nov-2025</v>
      </c>
      <c r="AA2809" t="str">
        <f>IF(Table1[[#This Row],[ResolutionHours]]="","Pending",IF(Table1[[#This Row],[ResolutionHours]]&lt;=4,"0-4 Hours",IF(Table1[[#This Row],[ResolutionHours]]&lt;=8,"5-8 Hours",IF(Table1[[#This Row],[ResolutionHours]]&lt;=24,"9-24 Hours",IF(Table1[[#This Row],[ResolutionHours]]&lt;=48,"25-48 Hours","48+ Hours")))))</f>
        <v>48+ Hours</v>
      </c>
      <c r="AB2809">
        <f>IF(Table1[[#This Row],[ResolutionHours]]="","",Table1[[#This Row],[ResolutionHours]]-Table1[[#This Row],[SLATargetHours]])</f>
        <v>34.97</v>
      </c>
    </row>
    <row r="2810" spans="1:28" x14ac:dyDescent="0.25">
      <c r="A2810" t="s">
        <v>584</v>
      </c>
      <c r="B2810" t="s">
        <v>35</v>
      </c>
      <c r="C2810" s="1">
        <v>45974.039953703701</v>
      </c>
      <c r="D2810" t="s">
        <v>51</v>
      </c>
      <c r="E2810" t="s">
        <v>81</v>
      </c>
      <c r="F2810" t="s">
        <v>38</v>
      </c>
      <c r="G2810" t="s">
        <v>39</v>
      </c>
      <c r="H2810" t="s">
        <v>109</v>
      </c>
      <c r="I2810" t="s">
        <v>46</v>
      </c>
      <c r="J2810" t="s">
        <v>110</v>
      </c>
      <c r="K2810">
        <v>24</v>
      </c>
      <c r="L2810">
        <v>1.31</v>
      </c>
      <c r="M2810">
        <v>18.760000000000002</v>
      </c>
      <c r="N2810" s="1">
        <v>45974.821418703701</v>
      </c>
      <c r="O2810" t="s">
        <v>43</v>
      </c>
      <c r="P2810">
        <v>18.760000000000002</v>
      </c>
      <c r="Q2810" t="s">
        <v>44</v>
      </c>
      <c r="R2810" t="s">
        <v>67</v>
      </c>
      <c r="S2810" t="s">
        <v>68</v>
      </c>
      <c r="T2810" t="s">
        <v>69</v>
      </c>
      <c r="U2810" t="s">
        <v>49</v>
      </c>
      <c r="V2810" t="s">
        <v>49</v>
      </c>
      <c r="W2810" t="s">
        <v>43</v>
      </c>
      <c r="X2810">
        <f>YEAR(Table1[[#This Row],[BookingDate]])</f>
        <v>2025</v>
      </c>
      <c r="Y2810" t="str">
        <f>TEXT(Table1[[#This Row],[BookingDate]],"mmm")</f>
        <v>Nov</v>
      </c>
      <c r="Z2810" t="str">
        <f>TEXT(Table1[[#This Row],[BookingDate]],"mmm-yyy")</f>
        <v>Nov-2025</v>
      </c>
      <c r="AA2810" t="str">
        <f>IF(Table1[[#This Row],[ResolutionHours]]="","Pending",IF(Table1[[#This Row],[ResolutionHours]]&lt;=4,"0-4 Hours",IF(Table1[[#This Row],[ResolutionHours]]&lt;=8,"5-8 Hours",IF(Table1[[#This Row],[ResolutionHours]]&lt;=24,"9-24 Hours",IF(Table1[[#This Row],[ResolutionHours]]&lt;=48,"25-48 Hours","48+ Hours")))))</f>
        <v>9-24 Hours</v>
      </c>
      <c r="AB2810">
        <f>IF(Table1[[#This Row],[ResolutionHours]]="","",Table1[[#This Row],[ResolutionHours]]-Table1[[#This Row],[SLATargetHours]])</f>
        <v>-5.2399999999999984</v>
      </c>
    </row>
    <row r="2811" spans="1:28" x14ac:dyDescent="0.25">
      <c r="A2811" t="s">
        <v>605</v>
      </c>
      <c r="B2811" t="s">
        <v>35</v>
      </c>
      <c r="C2811" s="1">
        <v>45974.186608796299</v>
      </c>
      <c r="D2811" t="s">
        <v>104</v>
      </c>
      <c r="E2811" t="s">
        <v>123</v>
      </c>
      <c r="F2811" t="s">
        <v>53</v>
      </c>
      <c r="G2811" t="s">
        <v>39</v>
      </c>
      <c r="H2811" t="s">
        <v>136</v>
      </c>
      <c r="I2811" t="s">
        <v>64</v>
      </c>
      <c r="J2811" t="s">
        <v>152</v>
      </c>
      <c r="K2811">
        <v>8</v>
      </c>
      <c r="L2811">
        <v>0.22</v>
      </c>
      <c r="N2811" s="1"/>
      <c r="O2811" t="s">
        <v>57</v>
      </c>
      <c r="P2811">
        <v>1147.52</v>
      </c>
      <c r="Q2811" t="s">
        <v>58</v>
      </c>
      <c r="R2811" t="s">
        <v>45</v>
      </c>
      <c r="S2811" t="s">
        <v>46</v>
      </c>
      <c r="T2811" t="s">
        <v>100</v>
      </c>
      <c r="U2811" t="s">
        <v>49</v>
      </c>
      <c r="V2811" t="s">
        <v>49</v>
      </c>
      <c r="W2811" t="s">
        <v>57</v>
      </c>
      <c r="X2811">
        <f>YEAR(Table1[[#This Row],[BookingDate]])</f>
        <v>2025</v>
      </c>
      <c r="Y2811" t="str">
        <f>TEXT(Table1[[#This Row],[BookingDate]],"mmm")</f>
        <v>Nov</v>
      </c>
      <c r="Z2811" t="str">
        <f>TEXT(Table1[[#This Row],[BookingDate]],"mmm-yyy")</f>
        <v>Nov-2025</v>
      </c>
      <c r="AA2811" t="str">
        <f>IF(Table1[[#This Row],[ResolutionHours]]="","Pending",IF(Table1[[#This Row],[ResolutionHours]]&lt;=4,"0-4 Hours",IF(Table1[[#This Row],[ResolutionHours]]&lt;=8,"5-8 Hours",IF(Table1[[#This Row],[ResolutionHours]]&lt;=24,"9-24 Hours",IF(Table1[[#This Row],[ResolutionHours]]&lt;=48,"25-48 Hours","48+ Hours")))))</f>
        <v>Pending</v>
      </c>
      <c r="AB2811" t="str">
        <f>IF(Table1[[#This Row],[ResolutionHours]]="","",Table1[[#This Row],[ResolutionHours]]-Table1[[#This Row],[SLATargetHours]])</f>
        <v/>
      </c>
    </row>
    <row r="2812" spans="1:28" x14ac:dyDescent="0.25">
      <c r="A2812" t="s">
        <v>1440</v>
      </c>
      <c r="B2812" t="s">
        <v>1116</v>
      </c>
      <c r="C2812" s="1">
        <v>45974.597962962973</v>
      </c>
      <c r="D2812" t="s">
        <v>104</v>
      </c>
      <c r="E2812" t="s">
        <v>1117</v>
      </c>
      <c r="F2812" t="s">
        <v>90</v>
      </c>
      <c r="G2812" t="s">
        <v>1118</v>
      </c>
      <c r="H2812" t="s">
        <v>40</v>
      </c>
      <c r="I2812" t="s">
        <v>41</v>
      </c>
      <c r="J2812" t="s">
        <v>118</v>
      </c>
      <c r="K2812">
        <v>8</v>
      </c>
      <c r="L2812">
        <v>0.26</v>
      </c>
      <c r="M2812">
        <v>10.52</v>
      </c>
      <c r="N2812" s="1">
        <v>45975.036366493063</v>
      </c>
      <c r="O2812" t="s">
        <v>128</v>
      </c>
      <c r="P2812">
        <v>10.52</v>
      </c>
      <c r="Q2812" t="s">
        <v>58</v>
      </c>
      <c r="R2812" t="s">
        <v>67</v>
      </c>
      <c r="S2812" t="s">
        <v>46</v>
      </c>
      <c r="T2812" t="s">
        <v>47</v>
      </c>
      <c r="U2812" t="s">
        <v>49</v>
      </c>
      <c r="V2812" t="s">
        <v>49</v>
      </c>
      <c r="W2812" t="s">
        <v>128</v>
      </c>
      <c r="X2812">
        <f>YEAR(Table1[[#This Row],[BookingDate]])</f>
        <v>2025</v>
      </c>
      <c r="Y2812" t="str">
        <f>TEXT(Table1[[#This Row],[BookingDate]],"mmm")</f>
        <v>Nov</v>
      </c>
      <c r="Z2812" t="str">
        <f>TEXT(Table1[[#This Row],[BookingDate]],"mmm-yyy")</f>
        <v>Nov-2025</v>
      </c>
      <c r="AA2812" t="str">
        <f>IF(Table1[[#This Row],[ResolutionHours]]="","Pending",IF(Table1[[#This Row],[ResolutionHours]]&lt;=4,"0-4 Hours",IF(Table1[[#This Row],[ResolutionHours]]&lt;=8,"5-8 Hours",IF(Table1[[#This Row],[ResolutionHours]]&lt;=24,"9-24 Hours",IF(Table1[[#This Row],[ResolutionHours]]&lt;=48,"25-48 Hours","48+ Hours")))))</f>
        <v>9-24 Hours</v>
      </c>
      <c r="AB2812">
        <f>IF(Table1[[#This Row],[ResolutionHours]]="","",Table1[[#This Row],[ResolutionHours]]-Table1[[#This Row],[SLATargetHours]])</f>
        <v>2.5199999999999996</v>
      </c>
    </row>
    <row r="2813" spans="1:28" x14ac:dyDescent="0.25">
      <c r="A2813" t="s">
        <v>1728</v>
      </c>
      <c r="B2813" t="s">
        <v>1116</v>
      </c>
      <c r="C2813" s="1">
        <v>45974.824363425927</v>
      </c>
      <c r="D2813" t="s">
        <v>51</v>
      </c>
      <c r="E2813" t="s">
        <v>1126</v>
      </c>
      <c r="F2813" t="s">
        <v>72</v>
      </c>
      <c r="G2813" t="s">
        <v>1118</v>
      </c>
      <c r="H2813" t="s">
        <v>40</v>
      </c>
      <c r="I2813" t="s">
        <v>46</v>
      </c>
      <c r="J2813" t="s">
        <v>88</v>
      </c>
      <c r="K2813">
        <v>24</v>
      </c>
      <c r="L2813">
        <v>0.7</v>
      </c>
      <c r="M2813">
        <v>7.44</v>
      </c>
      <c r="N2813" s="1">
        <v>45975.134402731477</v>
      </c>
      <c r="O2813" t="s">
        <v>43</v>
      </c>
      <c r="P2813">
        <v>7.44</v>
      </c>
      <c r="Q2813" t="s">
        <v>66</v>
      </c>
      <c r="R2813" t="s">
        <v>59</v>
      </c>
      <c r="S2813" t="s">
        <v>96</v>
      </c>
      <c r="T2813" t="s">
        <v>75</v>
      </c>
      <c r="U2813" t="s">
        <v>49</v>
      </c>
      <c r="V2813" t="s">
        <v>49</v>
      </c>
      <c r="W2813" t="s">
        <v>43</v>
      </c>
      <c r="X2813">
        <f>YEAR(Table1[[#This Row],[BookingDate]])</f>
        <v>2025</v>
      </c>
      <c r="Y2813" t="str">
        <f>TEXT(Table1[[#This Row],[BookingDate]],"mmm")</f>
        <v>Nov</v>
      </c>
      <c r="Z2813" t="str">
        <f>TEXT(Table1[[#This Row],[BookingDate]],"mmm-yyy")</f>
        <v>Nov-2025</v>
      </c>
      <c r="AA2813" t="str">
        <f>IF(Table1[[#This Row],[ResolutionHours]]="","Pending",IF(Table1[[#This Row],[ResolutionHours]]&lt;=4,"0-4 Hours",IF(Table1[[#This Row],[ResolutionHours]]&lt;=8,"5-8 Hours",IF(Table1[[#This Row],[ResolutionHours]]&lt;=24,"9-24 Hours",IF(Table1[[#This Row],[ResolutionHours]]&lt;=48,"25-48 Hours","48+ Hours")))))</f>
        <v>5-8 Hours</v>
      </c>
      <c r="AB2813">
        <f>IF(Table1[[#This Row],[ResolutionHours]]="","",Table1[[#This Row],[ResolutionHours]]-Table1[[#This Row],[SLATargetHours]])</f>
        <v>-16.559999999999999</v>
      </c>
    </row>
    <row r="2814" spans="1:28" x14ac:dyDescent="0.25">
      <c r="A2814" t="s">
        <v>1886</v>
      </c>
      <c r="B2814" t="s">
        <v>1116</v>
      </c>
      <c r="C2814" s="1">
        <v>45974.923854166656</v>
      </c>
      <c r="D2814" t="s">
        <v>51</v>
      </c>
      <c r="E2814" t="s">
        <v>1131</v>
      </c>
      <c r="F2814" t="s">
        <v>53</v>
      </c>
      <c r="G2814" t="s">
        <v>1118</v>
      </c>
      <c r="H2814" t="s">
        <v>40</v>
      </c>
      <c r="I2814" t="s">
        <v>82</v>
      </c>
      <c r="J2814" t="s">
        <v>106</v>
      </c>
      <c r="K2814">
        <v>24</v>
      </c>
      <c r="L2814">
        <v>2.4</v>
      </c>
      <c r="M2814">
        <v>6.04</v>
      </c>
      <c r="N2814" s="1">
        <v>45975.175509016197</v>
      </c>
      <c r="O2814" t="s">
        <v>43</v>
      </c>
      <c r="P2814">
        <v>6.04</v>
      </c>
      <c r="Q2814" t="s">
        <v>66</v>
      </c>
      <c r="R2814" t="s">
        <v>59</v>
      </c>
      <c r="S2814" t="s">
        <v>68</v>
      </c>
      <c r="T2814" t="s">
        <v>97</v>
      </c>
      <c r="U2814" t="s">
        <v>49</v>
      </c>
      <c r="V2814" t="s">
        <v>49</v>
      </c>
      <c r="W2814" t="s">
        <v>43</v>
      </c>
      <c r="X2814">
        <f>YEAR(Table1[[#This Row],[BookingDate]])</f>
        <v>2025</v>
      </c>
      <c r="Y2814" t="str">
        <f>TEXT(Table1[[#This Row],[BookingDate]],"mmm")</f>
        <v>Nov</v>
      </c>
      <c r="Z2814" t="str">
        <f>TEXT(Table1[[#This Row],[BookingDate]],"mmm-yyy")</f>
        <v>Nov-2025</v>
      </c>
      <c r="AA2814" t="str">
        <f>IF(Table1[[#This Row],[ResolutionHours]]="","Pending",IF(Table1[[#This Row],[ResolutionHours]]&lt;=4,"0-4 Hours",IF(Table1[[#This Row],[ResolutionHours]]&lt;=8,"5-8 Hours",IF(Table1[[#This Row],[ResolutionHours]]&lt;=24,"9-24 Hours",IF(Table1[[#This Row],[ResolutionHours]]&lt;=48,"25-48 Hours","48+ Hours")))))</f>
        <v>5-8 Hours</v>
      </c>
      <c r="AB2814">
        <f>IF(Table1[[#This Row],[ResolutionHours]]="","",Table1[[#This Row],[ResolutionHours]]-Table1[[#This Row],[SLATargetHours]])</f>
        <v>-17.96</v>
      </c>
    </row>
    <row r="2815" spans="1:28" x14ac:dyDescent="0.25">
      <c r="A2815" t="s">
        <v>523</v>
      </c>
      <c r="B2815" t="s">
        <v>35</v>
      </c>
      <c r="C2815" s="1">
        <v>45975.026273148149</v>
      </c>
      <c r="D2815" t="s">
        <v>87</v>
      </c>
      <c r="E2815" t="s">
        <v>37</v>
      </c>
      <c r="F2815" t="s">
        <v>126</v>
      </c>
      <c r="G2815" t="s">
        <v>39</v>
      </c>
      <c r="H2815" t="s">
        <v>40</v>
      </c>
      <c r="I2815" t="s">
        <v>64</v>
      </c>
      <c r="J2815" t="s">
        <v>83</v>
      </c>
      <c r="K2815">
        <v>72</v>
      </c>
      <c r="L2815">
        <v>11.18</v>
      </c>
      <c r="M2815">
        <v>56.46</v>
      </c>
      <c r="N2815" s="1">
        <v>45977.378636539353</v>
      </c>
      <c r="O2815" t="s">
        <v>43</v>
      </c>
      <c r="P2815">
        <v>56.46</v>
      </c>
      <c r="Q2815" t="s">
        <v>66</v>
      </c>
      <c r="R2815" t="s">
        <v>59</v>
      </c>
      <c r="S2815" t="s">
        <v>60</v>
      </c>
      <c r="T2815" t="s">
        <v>121</v>
      </c>
      <c r="U2815" t="s">
        <v>49</v>
      </c>
      <c r="V2815" t="s">
        <v>49</v>
      </c>
      <c r="W2815" t="s">
        <v>43</v>
      </c>
      <c r="X2815">
        <f>YEAR(Table1[[#This Row],[BookingDate]])</f>
        <v>2025</v>
      </c>
      <c r="Y2815" t="str">
        <f>TEXT(Table1[[#This Row],[BookingDate]],"mmm")</f>
        <v>Nov</v>
      </c>
      <c r="Z2815" t="str">
        <f>TEXT(Table1[[#This Row],[BookingDate]],"mmm-yyy")</f>
        <v>Nov-2025</v>
      </c>
      <c r="AA2815" t="str">
        <f>IF(Table1[[#This Row],[ResolutionHours]]="","Pending",IF(Table1[[#This Row],[ResolutionHours]]&lt;=4,"0-4 Hours",IF(Table1[[#This Row],[ResolutionHours]]&lt;=8,"5-8 Hours",IF(Table1[[#This Row],[ResolutionHours]]&lt;=24,"9-24 Hours",IF(Table1[[#This Row],[ResolutionHours]]&lt;=48,"25-48 Hours","48+ Hours")))))</f>
        <v>48+ Hours</v>
      </c>
      <c r="AB2815">
        <f>IF(Table1[[#This Row],[ResolutionHours]]="","",Table1[[#This Row],[ResolutionHours]]-Table1[[#This Row],[SLATargetHours]])</f>
        <v>-15.54</v>
      </c>
    </row>
    <row r="2816" spans="1:28" x14ac:dyDescent="0.25">
      <c r="A2816" t="s">
        <v>1505</v>
      </c>
      <c r="B2816" t="s">
        <v>1116</v>
      </c>
      <c r="C2816" s="1">
        <v>45975.125023148154</v>
      </c>
      <c r="D2816" t="s">
        <v>36</v>
      </c>
      <c r="E2816" t="s">
        <v>1131</v>
      </c>
      <c r="F2816" t="s">
        <v>95</v>
      </c>
      <c r="G2816" t="s">
        <v>1118</v>
      </c>
      <c r="H2816" t="s">
        <v>54</v>
      </c>
      <c r="I2816" t="s">
        <v>64</v>
      </c>
      <c r="J2816" t="s">
        <v>113</v>
      </c>
      <c r="K2816">
        <v>48</v>
      </c>
      <c r="L2816">
        <v>1.1000000000000001</v>
      </c>
      <c r="N2816" s="1"/>
      <c r="O2816" t="s">
        <v>57</v>
      </c>
      <c r="P2816">
        <v>1125</v>
      </c>
      <c r="Q2816" t="s">
        <v>44</v>
      </c>
      <c r="R2816" t="s">
        <v>114</v>
      </c>
      <c r="S2816" t="s">
        <v>60</v>
      </c>
      <c r="T2816" t="s">
        <v>47</v>
      </c>
      <c r="U2816" t="s">
        <v>49</v>
      </c>
      <c r="V2816" t="s">
        <v>49</v>
      </c>
      <c r="W2816" t="s">
        <v>57</v>
      </c>
      <c r="X2816">
        <f>YEAR(Table1[[#This Row],[BookingDate]])</f>
        <v>2025</v>
      </c>
      <c r="Y2816" t="str">
        <f>TEXT(Table1[[#This Row],[BookingDate]],"mmm")</f>
        <v>Nov</v>
      </c>
      <c r="Z2816" t="str">
        <f>TEXT(Table1[[#This Row],[BookingDate]],"mmm-yyy")</f>
        <v>Nov-2025</v>
      </c>
      <c r="AA2816" t="str">
        <f>IF(Table1[[#This Row],[ResolutionHours]]="","Pending",IF(Table1[[#This Row],[ResolutionHours]]&lt;=4,"0-4 Hours",IF(Table1[[#This Row],[ResolutionHours]]&lt;=8,"5-8 Hours",IF(Table1[[#This Row],[ResolutionHours]]&lt;=24,"9-24 Hours",IF(Table1[[#This Row],[ResolutionHours]]&lt;=48,"25-48 Hours","48+ Hours")))))</f>
        <v>Pending</v>
      </c>
      <c r="AB2816" t="str">
        <f>IF(Table1[[#This Row],[ResolutionHours]]="","",Table1[[#This Row],[ResolutionHours]]-Table1[[#This Row],[SLATargetHours]])</f>
        <v/>
      </c>
    </row>
    <row r="2817" spans="1:28" x14ac:dyDescent="0.25">
      <c r="A2817" t="s">
        <v>2354</v>
      </c>
      <c r="B2817" t="s">
        <v>2126</v>
      </c>
      <c r="C2817" s="1">
        <v>45975.406261574077</v>
      </c>
      <c r="D2817" t="s">
        <v>36</v>
      </c>
      <c r="E2817" t="s">
        <v>2138</v>
      </c>
      <c r="F2817" t="s">
        <v>90</v>
      </c>
      <c r="G2817" t="s">
        <v>2128</v>
      </c>
      <c r="H2817" t="s">
        <v>54</v>
      </c>
      <c r="I2817" t="s">
        <v>82</v>
      </c>
      <c r="J2817" t="s">
        <v>74</v>
      </c>
      <c r="K2817">
        <v>48</v>
      </c>
      <c r="L2817">
        <v>4.17</v>
      </c>
      <c r="N2817" s="1"/>
      <c r="O2817" t="s">
        <v>57</v>
      </c>
      <c r="P2817">
        <v>1118.25</v>
      </c>
      <c r="Q2817" t="s">
        <v>58</v>
      </c>
      <c r="R2817" t="s">
        <v>114</v>
      </c>
      <c r="S2817" t="s">
        <v>60</v>
      </c>
      <c r="T2817" t="s">
        <v>47</v>
      </c>
      <c r="U2817" t="s">
        <v>49</v>
      </c>
      <c r="V2817" t="s">
        <v>49</v>
      </c>
      <c r="W2817" t="s">
        <v>57</v>
      </c>
      <c r="X2817">
        <f>YEAR(Table1[[#This Row],[BookingDate]])</f>
        <v>2025</v>
      </c>
      <c r="Y2817" t="str">
        <f>TEXT(Table1[[#This Row],[BookingDate]],"mmm")</f>
        <v>Nov</v>
      </c>
      <c r="Z2817" t="str">
        <f>TEXT(Table1[[#This Row],[BookingDate]],"mmm-yyy")</f>
        <v>Nov-2025</v>
      </c>
      <c r="AA2817" t="str">
        <f>IF(Table1[[#This Row],[ResolutionHours]]="","Pending",IF(Table1[[#This Row],[ResolutionHours]]&lt;=4,"0-4 Hours",IF(Table1[[#This Row],[ResolutionHours]]&lt;=8,"5-8 Hours",IF(Table1[[#This Row],[ResolutionHours]]&lt;=24,"9-24 Hours",IF(Table1[[#This Row],[ResolutionHours]]&lt;=48,"25-48 Hours","48+ Hours")))))</f>
        <v>Pending</v>
      </c>
      <c r="AB2817" t="str">
        <f>IF(Table1[[#This Row],[ResolutionHours]]="","",Table1[[#This Row],[ResolutionHours]]-Table1[[#This Row],[SLATargetHours]])</f>
        <v/>
      </c>
    </row>
    <row r="2818" spans="1:28" x14ac:dyDescent="0.25">
      <c r="A2818" t="s">
        <v>1516</v>
      </c>
      <c r="B2818" t="s">
        <v>1116</v>
      </c>
      <c r="C2818" s="1">
        <v>45975.47388888889</v>
      </c>
      <c r="D2818" t="s">
        <v>108</v>
      </c>
      <c r="E2818" t="s">
        <v>1120</v>
      </c>
      <c r="F2818" t="s">
        <v>130</v>
      </c>
      <c r="G2818" t="s">
        <v>1118</v>
      </c>
      <c r="H2818" t="s">
        <v>109</v>
      </c>
      <c r="I2818" t="s">
        <v>82</v>
      </c>
      <c r="J2818" t="s">
        <v>113</v>
      </c>
      <c r="K2818">
        <v>4</v>
      </c>
      <c r="L2818">
        <v>0.15</v>
      </c>
      <c r="M2818">
        <v>6.53</v>
      </c>
      <c r="N2818" s="1">
        <v>45975.745810868058</v>
      </c>
      <c r="O2818" t="s">
        <v>128</v>
      </c>
      <c r="P2818">
        <v>6.53</v>
      </c>
      <c r="Q2818" t="s">
        <v>111</v>
      </c>
      <c r="R2818" t="s">
        <v>45</v>
      </c>
      <c r="S2818" t="s">
        <v>79</v>
      </c>
      <c r="T2818" t="s">
        <v>115</v>
      </c>
      <c r="U2818" t="s">
        <v>49</v>
      </c>
      <c r="V2818" t="s">
        <v>49</v>
      </c>
      <c r="W2818" t="s">
        <v>128</v>
      </c>
      <c r="X2818">
        <f>YEAR(Table1[[#This Row],[BookingDate]])</f>
        <v>2025</v>
      </c>
      <c r="Y2818" t="str">
        <f>TEXT(Table1[[#This Row],[BookingDate]],"mmm")</f>
        <v>Nov</v>
      </c>
      <c r="Z2818" t="str">
        <f>TEXT(Table1[[#This Row],[BookingDate]],"mmm-yyy")</f>
        <v>Nov-2025</v>
      </c>
      <c r="AA2818" t="str">
        <f>IF(Table1[[#This Row],[ResolutionHours]]="","Pending",IF(Table1[[#This Row],[ResolutionHours]]&lt;=4,"0-4 Hours",IF(Table1[[#This Row],[ResolutionHours]]&lt;=8,"5-8 Hours",IF(Table1[[#This Row],[ResolutionHours]]&lt;=24,"9-24 Hours",IF(Table1[[#This Row],[ResolutionHours]]&lt;=48,"25-48 Hours","48+ Hours")))))</f>
        <v>5-8 Hours</v>
      </c>
      <c r="AB2818">
        <f>IF(Table1[[#This Row],[ResolutionHours]]="","",Table1[[#This Row],[ResolutionHours]]-Table1[[#This Row],[SLATargetHours]])</f>
        <v>2.5300000000000002</v>
      </c>
    </row>
    <row r="2819" spans="1:28" x14ac:dyDescent="0.25">
      <c r="A2819" t="s">
        <v>794</v>
      </c>
      <c r="B2819" t="s">
        <v>35</v>
      </c>
      <c r="C2819" s="1">
        <v>45976.171990740739</v>
      </c>
      <c r="D2819" t="s">
        <v>51</v>
      </c>
      <c r="E2819" t="s">
        <v>123</v>
      </c>
      <c r="F2819" t="s">
        <v>130</v>
      </c>
      <c r="G2819" t="s">
        <v>39</v>
      </c>
      <c r="H2819" t="s">
        <v>54</v>
      </c>
      <c r="I2819" t="s">
        <v>41</v>
      </c>
      <c r="J2819" t="s">
        <v>157</v>
      </c>
      <c r="K2819">
        <v>24</v>
      </c>
      <c r="L2819">
        <v>1.0900000000000001</v>
      </c>
      <c r="N2819" s="1"/>
      <c r="O2819" t="s">
        <v>57</v>
      </c>
      <c r="P2819">
        <v>1099.8699999999999</v>
      </c>
      <c r="Q2819" t="s">
        <v>44</v>
      </c>
      <c r="R2819" t="s">
        <v>67</v>
      </c>
      <c r="S2819" t="s">
        <v>79</v>
      </c>
      <c r="T2819" t="s">
        <v>121</v>
      </c>
      <c r="U2819" t="s">
        <v>49</v>
      </c>
      <c r="V2819" t="s">
        <v>49</v>
      </c>
      <c r="W2819" t="s">
        <v>57</v>
      </c>
      <c r="X2819">
        <f>YEAR(Table1[[#This Row],[BookingDate]])</f>
        <v>2025</v>
      </c>
      <c r="Y2819" t="str">
        <f>TEXT(Table1[[#This Row],[BookingDate]],"mmm")</f>
        <v>Nov</v>
      </c>
      <c r="Z2819" t="str">
        <f>TEXT(Table1[[#This Row],[BookingDate]],"mmm-yyy")</f>
        <v>Nov-2025</v>
      </c>
      <c r="AA2819" t="str">
        <f>IF(Table1[[#This Row],[ResolutionHours]]="","Pending",IF(Table1[[#This Row],[ResolutionHours]]&lt;=4,"0-4 Hours",IF(Table1[[#This Row],[ResolutionHours]]&lt;=8,"5-8 Hours",IF(Table1[[#This Row],[ResolutionHours]]&lt;=24,"9-24 Hours",IF(Table1[[#This Row],[ResolutionHours]]&lt;=48,"25-48 Hours","48+ Hours")))))</f>
        <v>Pending</v>
      </c>
      <c r="AB2819" t="str">
        <f>IF(Table1[[#This Row],[ResolutionHours]]="","",Table1[[#This Row],[ResolutionHours]]-Table1[[#This Row],[SLATargetHours]])</f>
        <v/>
      </c>
    </row>
    <row r="2820" spans="1:28" x14ac:dyDescent="0.25">
      <c r="A2820" t="s">
        <v>462</v>
      </c>
      <c r="B2820" t="s">
        <v>35</v>
      </c>
      <c r="C2820" s="1">
        <v>45976.247835648152</v>
      </c>
      <c r="D2820" t="s">
        <v>51</v>
      </c>
      <c r="E2820" t="s">
        <v>77</v>
      </c>
      <c r="F2820" t="s">
        <v>90</v>
      </c>
      <c r="G2820" t="s">
        <v>39</v>
      </c>
      <c r="H2820" t="s">
        <v>40</v>
      </c>
      <c r="I2820" t="s">
        <v>82</v>
      </c>
      <c r="J2820" t="s">
        <v>118</v>
      </c>
      <c r="K2820">
        <v>24</v>
      </c>
      <c r="L2820">
        <v>1.87</v>
      </c>
      <c r="M2820">
        <v>13.79</v>
      </c>
      <c r="N2820" s="1">
        <v>45976.822222951392</v>
      </c>
      <c r="O2820" t="s">
        <v>43</v>
      </c>
      <c r="P2820">
        <v>13.79</v>
      </c>
      <c r="Q2820" t="s">
        <v>66</v>
      </c>
      <c r="R2820" t="s">
        <v>67</v>
      </c>
      <c r="S2820" t="s">
        <v>96</v>
      </c>
      <c r="T2820" t="s">
        <v>47</v>
      </c>
      <c r="U2820" t="s">
        <v>49</v>
      </c>
      <c r="V2820" t="s">
        <v>49</v>
      </c>
      <c r="W2820" t="s">
        <v>43</v>
      </c>
      <c r="X2820">
        <f>YEAR(Table1[[#This Row],[BookingDate]])</f>
        <v>2025</v>
      </c>
      <c r="Y2820" t="str">
        <f>TEXT(Table1[[#This Row],[BookingDate]],"mmm")</f>
        <v>Nov</v>
      </c>
      <c r="Z2820" t="str">
        <f>TEXT(Table1[[#This Row],[BookingDate]],"mmm-yyy")</f>
        <v>Nov-2025</v>
      </c>
      <c r="AA2820" t="str">
        <f>IF(Table1[[#This Row],[ResolutionHours]]="","Pending",IF(Table1[[#This Row],[ResolutionHours]]&lt;=4,"0-4 Hours",IF(Table1[[#This Row],[ResolutionHours]]&lt;=8,"5-8 Hours",IF(Table1[[#This Row],[ResolutionHours]]&lt;=24,"9-24 Hours",IF(Table1[[#This Row],[ResolutionHours]]&lt;=48,"25-48 Hours","48+ Hours")))))</f>
        <v>9-24 Hours</v>
      </c>
      <c r="AB2820">
        <f>IF(Table1[[#This Row],[ResolutionHours]]="","",Table1[[#This Row],[ResolutionHours]]-Table1[[#This Row],[SLATargetHours]])</f>
        <v>-10.210000000000001</v>
      </c>
    </row>
    <row r="2821" spans="1:28" x14ac:dyDescent="0.25">
      <c r="A2821" t="s">
        <v>868</v>
      </c>
      <c r="B2821" t="s">
        <v>35</v>
      </c>
      <c r="C2821" s="1">
        <v>45976.309155092589</v>
      </c>
      <c r="D2821" t="s">
        <v>36</v>
      </c>
      <c r="E2821" t="s">
        <v>102</v>
      </c>
      <c r="F2821" t="s">
        <v>53</v>
      </c>
      <c r="G2821" t="s">
        <v>39</v>
      </c>
      <c r="H2821" t="s">
        <v>136</v>
      </c>
      <c r="I2821" t="s">
        <v>41</v>
      </c>
      <c r="J2821" t="s">
        <v>42</v>
      </c>
      <c r="K2821">
        <v>48</v>
      </c>
      <c r="L2821">
        <v>2.5</v>
      </c>
      <c r="N2821" s="1"/>
      <c r="O2821" t="s">
        <v>57</v>
      </c>
      <c r="P2821">
        <v>1096.58</v>
      </c>
      <c r="Q2821" t="s">
        <v>66</v>
      </c>
      <c r="R2821" t="s">
        <v>45</v>
      </c>
      <c r="S2821" t="s">
        <v>79</v>
      </c>
      <c r="T2821" t="s">
        <v>115</v>
      </c>
      <c r="U2821" t="s">
        <v>49</v>
      </c>
      <c r="V2821" t="s">
        <v>49</v>
      </c>
      <c r="W2821" t="s">
        <v>57</v>
      </c>
      <c r="X2821">
        <f>YEAR(Table1[[#This Row],[BookingDate]])</f>
        <v>2025</v>
      </c>
      <c r="Y2821" t="str">
        <f>TEXT(Table1[[#This Row],[BookingDate]],"mmm")</f>
        <v>Nov</v>
      </c>
      <c r="Z2821" t="str">
        <f>TEXT(Table1[[#This Row],[BookingDate]],"mmm-yyy")</f>
        <v>Nov-2025</v>
      </c>
      <c r="AA2821" t="str">
        <f>IF(Table1[[#This Row],[ResolutionHours]]="","Pending",IF(Table1[[#This Row],[ResolutionHours]]&lt;=4,"0-4 Hours",IF(Table1[[#This Row],[ResolutionHours]]&lt;=8,"5-8 Hours",IF(Table1[[#This Row],[ResolutionHours]]&lt;=24,"9-24 Hours",IF(Table1[[#This Row],[ResolutionHours]]&lt;=48,"25-48 Hours","48+ Hours")))))</f>
        <v>Pending</v>
      </c>
      <c r="AB2821" t="str">
        <f>IF(Table1[[#This Row],[ResolutionHours]]="","",Table1[[#This Row],[ResolutionHours]]-Table1[[#This Row],[SLATargetHours]])</f>
        <v/>
      </c>
    </row>
    <row r="2822" spans="1:28" x14ac:dyDescent="0.25">
      <c r="A2822" t="s">
        <v>878</v>
      </c>
      <c r="B2822" t="s">
        <v>35</v>
      </c>
      <c r="C2822" s="1">
        <v>45976.318310185183</v>
      </c>
      <c r="D2822" t="s">
        <v>104</v>
      </c>
      <c r="E2822" t="s">
        <v>52</v>
      </c>
      <c r="F2822" t="s">
        <v>126</v>
      </c>
      <c r="G2822" t="s">
        <v>39</v>
      </c>
      <c r="H2822" t="s">
        <v>40</v>
      </c>
      <c r="I2822" t="s">
        <v>41</v>
      </c>
      <c r="J2822" t="s">
        <v>91</v>
      </c>
      <c r="K2822">
        <v>8</v>
      </c>
      <c r="L2822">
        <v>1</v>
      </c>
      <c r="M2822">
        <v>2.89</v>
      </c>
      <c r="N2822" s="1">
        <v>45976.438912256941</v>
      </c>
      <c r="O2822" t="s">
        <v>43</v>
      </c>
      <c r="P2822">
        <v>2.89</v>
      </c>
      <c r="Q2822" t="s">
        <v>58</v>
      </c>
      <c r="R2822" t="s">
        <v>45</v>
      </c>
      <c r="S2822" t="s">
        <v>68</v>
      </c>
      <c r="T2822" t="s">
        <v>97</v>
      </c>
      <c r="U2822" t="s">
        <v>49</v>
      </c>
      <c r="V2822" t="s">
        <v>48</v>
      </c>
      <c r="W2822" t="s">
        <v>43</v>
      </c>
      <c r="X2822">
        <f>YEAR(Table1[[#This Row],[BookingDate]])</f>
        <v>2025</v>
      </c>
      <c r="Y2822" t="str">
        <f>TEXT(Table1[[#This Row],[BookingDate]],"mmm")</f>
        <v>Nov</v>
      </c>
      <c r="Z2822" t="str">
        <f>TEXT(Table1[[#This Row],[BookingDate]],"mmm-yyy")</f>
        <v>Nov-2025</v>
      </c>
      <c r="AA2822" t="str">
        <f>IF(Table1[[#This Row],[ResolutionHours]]="","Pending",IF(Table1[[#This Row],[ResolutionHours]]&lt;=4,"0-4 Hours",IF(Table1[[#This Row],[ResolutionHours]]&lt;=8,"5-8 Hours",IF(Table1[[#This Row],[ResolutionHours]]&lt;=24,"9-24 Hours",IF(Table1[[#This Row],[ResolutionHours]]&lt;=48,"25-48 Hours","48+ Hours")))))</f>
        <v>0-4 Hours</v>
      </c>
      <c r="AB2822">
        <f>IF(Table1[[#This Row],[ResolutionHours]]="","",Table1[[#This Row],[ResolutionHours]]-Table1[[#This Row],[SLATargetHours]])</f>
        <v>-5.1099999999999994</v>
      </c>
    </row>
    <row r="2823" spans="1:28" x14ac:dyDescent="0.25">
      <c r="A2823" t="s">
        <v>2207</v>
      </c>
      <c r="B2823" t="s">
        <v>2126</v>
      </c>
      <c r="C2823" s="1">
        <v>45976.602916666663</v>
      </c>
      <c r="D2823" t="s">
        <v>36</v>
      </c>
      <c r="E2823" t="s">
        <v>2163</v>
      </c>
      <c r="F2823" t="s">
        <v>126</v>
      </c>
      <c r="G2823" t="s">
        <v>2128</v>
      </c>
      <c r="H2823" t="s">
        <v>54</v>
      </c>
      <c r="I2823" t="s">
        <v>41</v>
      </c>
      <c r="J2823" t="s">
        <v>106</v>
      </c>
      <c r="K2823">
        <v>48</v>
      </c>
      <c r="L2823">
        <v>6.88</v>
      </c>
      <c r="N2823" s="1"/>
      <c r="O2823" t="s">
        <v>57</v>
      </c>
      <c r="P2823">
        <v>1089.53</v>
      </c>
      <c r="Q2823" t="s">
        <v>58</v>
      </c>
      <c r="R2823" t="s">
        <v>92</v>
      </c>
      <c r="S2823" t="s">
        <v>60</v>
      </c>
      <c r="T2823" t="s">
        <v>69</v>
      </c>
      <c r="U2823" t="s">
        <v>49</v>
      </c>
      <c r="V2823" t="s">
        <v>49</v>
      </c>
      <c r="W2823" t="s">
        <v>57</v>
      </c>
      <c r="X2823">
        <f>YEAR(Table1[[#This Row],[BookingDate]])</f>
        <v>2025</v>
      </c>
      <c r="Y2823" t="str">
        <f>TEXT(Table1[[#This Row],[BookingDate]],"mmm")</f>
        <v>Nov</v>
      </c>
      <c r="Z2823" t="str">
        <f>TEXT(Table1[[#This Row],[BookingDate]],"mmm-yyy")</f>
        <v>Nov-2025</v>
      </c>
      <c r="AA2823" t="str">
        <f>IF(Table1[[#This Row],[ResolutionHours]]="","Pending",IF(Table1[[#This Row],[ResolutionHours]]&lt;=4,"0-4 Hours",IF(Table1[[#This Row],[ResolutionHours]]&lt;=8,"5-8 Hours",IF(Table1[[#This Row],[ResolutionHours]]&lt;=24,"9-24 Hours",IF(Table1[[#This Row],[ResolutionHours]]&lt;=48,"25-48 Hours","48+ Hours")))))</f>
        <v>Pending</v>
      </c>
      <c r="AB2823" t="str">
        <f>IF(Table1[[#This Row],[ResolutionHours]]="","",Table1[[#This Row],[ResolutionHours]]-Table1[[#This Row],[SLATargetHours]])</f>
        <v/>
      </c>
    </row>
    <row r="2824" spans="1:28" x14ac:dyDescent="0.25">
      <c r="A2824" t="s">
        <v>1164</v>
      </c>
      <c r="B2824" t="s">
        <v>1116</v>
      </c>
      <c r="C2824" s="1">
        <v>45976.673611111109</v>
      </c>
      <c r="D2824" t="s">
        <v>51</v>
      </c>
      <c r="E2824" t="s">
        <v>1117</v>
      </c>
      <c r="F2824" t="s">
        <v>95</v>
      </c>
      <c r="G2824" t="s">
        <v>1118</v>
      </c>
      <c r="H2824" t="s">
        <v>40</v>
      </c>
      <c r="I2824" t="s">
        <v>82</v>
      </c>
      <c r="J2824" t="s">
        <v>106</v>
      </c>
      <c r="K2824">
        <v>24</v>
      </c>
      <c r="L2824">
        <v>0.92</v>
      </c>
      <c r="M2824">
        <v>10.98</v>
      </c>
      <c r="N2824" s="1">
        <v>45977.131078055558</v>
      </c>
      <c r="O2824" t="s">
        <v>43</v>
      </c>
      <c r="P2824">
        <v>10.98</v>
      </c>
      <c r="Q2824" t="s">
        <v>58</v>
      </c>
      <c r="R2824" t="s">
        <v>59</v>
      </c>
      <c r="S2824" t="s">
        <v>96</v>
      </c>
      <c r="T2824" t="s">
        <v>85</v>
      </c>
      <c r="U2824" t="s">
        <v>49</v>
      </c>
      <c r="V2824" t="s">
        <v>49</v>
      </c>
      <c r="W2824" t="s">
        <v>43</v>
      </c>
      <c r="X2824">
        <f>YEAR(Table1[[#This Row],[BookingDate]])</f>
        <v>2025</v>
      </c>
      <c r="Y2824" t="str">
        <f>TEXT(Table1[[#This Row],[BookingDate]],"mmm")</f>
        <v>Nov</v>
      </c>
      <c r="Z2824" t="str">
        <f>TEXT(Table1[[#This Row],[BookingDate]],"mmm-yyy")</f>
        <v>Nov-2025</v>
      </c>
      <c r="AA2824" t="str">
        <f>IF(Table1[[#This Row],[ResolutionHours]]="","Pending",IF(Table1[[#This Row],[ResolutionHours]]&lt;=4,"0-4 Hours",IF(Table1[[#This Row],[ResolutionHours]]&lt;=8,"5-8 Hours",IF(Table1[[#This Row],[ResolutionHours]]&lt;=24,"9-24 Hours",IF(Table1[[#This Row],[ResolutionHours]]&lt;=48,"25-48 Hours","48+ Hours")))))</f>
        <v>9-24 Hours</v>
      </c>
      <c r="AB2824">
        <f>IF(Table1[[#This Row],[ResolutionHours]]="","",Table1[[#This Row],[ResolutionHours]]-Table1[[#This Row],[SLATargetHours]])</f>
        <v>-13.02</v>
      </c>
    </row>
    <row r="2825" spans="1:28" x14ac:dyDescent="0.25">
      <c r="A2825" t="s">
        <v>2799</v>
      </c>
      <c r="B2825" t="s">
        <v>2126</v>
      </c>
      <c r="C2825" s="1">
        <v>45976.684108796297</v>
      </c>
      <c r="D2825" t="s">
        <v>36</v>
      </c>
      <c r="E2825" t="s">
        <v>2138</v>
      </c>
      <c r="F2825" t="s">
        <v>38</v>
      </c>
      <c r="G2825" t="s">
        <v>2128</v>
      </c>
      <c r="H2825" t="s">
        <v>40</v>
      </c>
      <c r="I2825" t="s">
        <v>55</v>
      </c>
      <c r="J2825" t="s">
        <v>83</v>
      </c>
      <c r="K2825">
        <v>48</v>
      </c>
      <c r="L2825">
        <v>2.33</v>
      </c>
      <c r="M2825">
        <v>19.03</v>
      </c>
      <c r="N2825" s="1">
        <v>45977.477006921297</v>
      </c>
      <c r="O2825" t="s">
        <v>43</v>
      </c>
      <c r="P2825">
        <v>19.03</v>
      </c>
      <c r="Q2825" t="s">
        <v>44</v>
      </c>
      <c r="R2825" t="s">
        <v>67</v>
      </c>
      <c r="S2825" t="s">
        <v>60</v>
      </c>
      <c r="T2825" t="s">
        <v>69</v>
      </c>
      <c r="U2825" t="s">
        <v>49</v>
      </c>
      <c r="V2825" t="s">
        <v>49</v>
      </c>
      <c r="W2825" t="s">
        <v>43</v>
      </c>
      <c r="X2825">
        <f>YEAR(Table1[[#This Row],[BookingDate]])</f>
        <v>2025</v>
      </c>
      <c r="Y2825" t="str">
        <f>TEXT(Table1[[#This Row],[BookingDate]],"mmm")</f>
        <v>Nov</v>
      </c>
      <c r="Z2825" t="str">
        <f>TEXT(Table1[[#This Row],[BookingDate]],"mmm-yyy")</f>
        <v>Nov-2025</v>
      </c>
      <c r="AA2825" t="str">
        <f>IF(Table1[[#This Row],[ResolutionHours]]="","Pending",IF(Table1[[#This Row],[ResolutionHours]]&lt;=4,"0-4 Hours",IF(Table1[[#This Row],[ResolutionHours]]&lt;=8,"5-8 Hours",IF(Table1[[#This Row],[ResolutionHours]]&lt;=24,"9-24 Hours",IF(Table1[[#This Row],[ResolutionHours]]&lt;=48,"25-48 Hours","48+ Hours")))))</f>
        <v>9-24 Hours</v>
      </c>
      <c r="AB2825">
        <f>IF(Table1[[#This Row],[ResolutionHours]]="","",Table1[[#This Row],[ResolutionHours]]-Table1[[#This Row],[SLATargetHours]])</f>
        <v>-28.97</v>
      </c>
    </row>
    <row r="2826" spans="1:28" x14ac:dyDescent="0.25">
      <c r="A2826" t="s">
        <v>496</v>
      </c>
      <c r="B2826" t="s">
        <v>35</v>
      </c>
      <c r="C2826" s="1">
        <v>45976.810393518521</v>
      </c>
      <c r="D2826" t="s">
        <v>87</v>
      </c>
      <c r="E2826" t="s">
        <v>52</v>
      </c>
      <c r="F2826" t="s">
        <v>95</v>
      </c>
      <c r="G2826" t="s">
        <v>39</v>
      </c>
      <c r="H2826" t="s">
        <v>40</v>
      </c>
      <c r="I2826" t="s">
        <v>55</v>
      </c>
      <c r="J2826" t="s">
        <v>134</v>
      </c>
      <c r="K2826">
        <v>72</v>
      </c>
      <c r="L2826">
        <v>5.8</v>
      </c>
      <c r="M2826">
        <v>16.7</v>
      </c>
      <c r="N2826" s="1">
        <v>45977.506136562501</v>
      </c>
      <c r="O2826" t="s">
        <v>43</v>
      </c>
      <c r="P2826">
        <v>16.7</v>
      </c>
      <c r="Q2826" t="s">
        <v>58</v>
      </c>
      <c r="R2826" t="s">
        <v>59</v>
      </c>
      <c r="S2826" t="s">
        <v>79</v>
      </c>
      <c r="T2826" t="s">
        <v>97</v>
      </c>
      <c r="U2826" t="s">
        <v>49</v>
      </c>
      <c r="V2826" t="s">
        <v>49</v>
      </c>
      <c r="W2826" t="s">
        <v>43</v>
      </c>
      <c r="X2826">
        <f>YEAR(Table1[[#This Row],[BookingDate]])</f>
        <v>2025</v>
      </c>
      <c r="Y2826" t="str">
        <f>TEXT(Table1[[#This Row],[BookingDate]],"mmm")</f>
        <v>Nov</v>
      </c>
      <c r="Z2826" t="str">
        <f>TEXT(Table1[[#This Row],[BookingDate]],"mmm-yyy")</f>
        <v>Nov-2025</v>
      </c>
      <c r="AA2826" t="str">
        <f>IF(Table1[[#This Row],[ResolutionHours]]="","Pending",IF(Table1[[#This Row],[ResolutionHours]]&lt;=4,"0-4 Hours",IF(Table1[[#This Row],[ResolutionHours]]&lt;=8,"5-8 Hours",IF(Table1[[#This Row],[ResolutionHours]]&lt;=24,"9-24 Hours",IF(Table1[[#This Row],[ResolutionHours]]&lt;=48,"25-48 Hours","48+ Hours")))))</f>
        <v>9-24 Hours</v>
      </c>
      <c r="AB2826">
        <f>IF(Table1[[#This Row],[ResolutionHours]]="","",Table1[[#This Row],[ResolutionHours]]-Table1[[#This Row],[SLATargetHours]])</f>
        <v>-55.3</v>
      </c>
    </row>
    <row r="2827" spans="1:28" x14ac:dyDescent="0.25">
      <c r="A2827" t="s">
        <v>2303</v>
      </c>
      <c r="B2827" t="s">
        <v>2126</v>
      </c>
      <c r="C2827" s="1">
        <v>45977.044803240737</v>
      </c>
      <c r="D2827" t="s">
        <v>87</v>
      </c>
      <c r="E2827" t="s">
        <v>2136</v>
      </c>
      <c r="F2827" t="s">
        <v>72</v>
      </c>
      <c r="G2827" t="s">
        <v>2128</v>
      </c>
      <c r="H2827" t="s">
        <v>136</v>
      </c>
      <c r="I2827" t="s">
        <v>73</v>
      </c>
      <c r="J2827" t="s">
        <v>165</v>
      </c>
      <c r="K2827">
        <v>72</v>
      </c>
      <c r="L2827">
        <v>9.02</v>
      </c>
      <c r="N2827" s="1"/>
      <c r="O2827" t="s">
        <v>57</v>
      </c>
      <c r="P2827">
        <v>1078.92</v>
      </c>
      <c r="Q2827" t="s">
        <v>44</v>
      </c>
      <c r="R2827" t="s">
        <v>114</v>
      </c>
      <c r="S2827" t="s">
        <v>68</v>
      </c>
      <c r="T2827" t="s">
        <v>85</v>
      </c>
      <c r="U2827" t="s">
        <v>49</v>
      </c>
      <c r="V2827" t="s">
        <v>49</v>
      </c>
      <c r="W2827" t="s">
        <v>57</v>
      </c>
      <c r="X2827">
        <f>YEAR(Table1[[#This Row],[BookingDate]])</f>
        <v>2025</v>
      </c>
      <c r="Y2827" t="str">
        <f>TEXT(Table1[[#This Row],[BookingDate]],"mmm")</f>
        <v>Nov</v>
      </c>
      <c r="Z2827" t="str">
        <f>TEXT(Table1[[#This Row],[BookingDate]],"mmm-yyy")</f>
        <v>Nov-2025</v>
      </c>
      <c r="AA2827" t="str">
        <f>IF(Table1[[#This Row],[ResolutionHours]]="","Pending",IF(Table1[[#This Row],[ResolutionHours]]&lt;=4,"0-4 Hours",IF(Table1[[#This Row],[ResolutionHours]]&lt;=8,"5-8 Hours",IF(Table1[[#This Row],[ResolutionHours]]&lt;=24,"9-24 Hours",IF(Table1[[#This Row],[ResolutionHours]]&lt;=48,"25-48 Hours","48+ Hours")))))</f>
        <v>Pending</v>
      </c>
      <c r="AB2827" t="str">
        <f>IF(Table1[[#This Row],[ResolutionHours]]="","",Table1[[#This Row],[ResolutionHours]]-Table1[[#This Row],[SLATargetHours]])</f>
        <v/>
      </c>
    </row>
    <row r="2828" spans="1:28" x14ac:dyDescent="0.25">
      <c r="A2828" t="s">
        <v>1735</v>
      </c>
      <c r="B2828" t="s">
        <v>1116</v>
      </c>
      <c r="C2828" s="1">
        <v>45977.375879629632</v>
      </c>
      <c r="D2828" t="s">
        <v>87</v>
      </c>
      <c r="E2828" t="s">
        <v>1134</v>
      </c>
      <c r="F2828" t="s">
        <v>126</v>
      </c>
      <c r="G2828" t="s">
        <v>1118</v>
      </c>
      <c r="H2828" t="s">
        <v>40</v>
      </c>
      <c r="I2828" t="s">
        <v>41</v>
      </c>
      <c r="J2828" t="s">
        <v>99</v>
      </c>
      <c r="K2828">
        <v>72</v>
      </c>
      <c r="L2828">
        <v>2.02</v>
      </c>
      <c r="M2828">
        <v>34.26</v>
      </c>
      <c r="N2828" s="1">
        <v>45978.803498611109</v>
      </c>
      <c r="O2828" t="s">
        <v>43</v>
      </c>
      <c r="P2828">
        <v>34.26</v>
      </c>
      <c r="Q2828" t="s">
        <v>58</v>
      </c>
      <c r="R2828" t="s">
        <v>45</v>
      </c>
      <c r="S2828" t="s">
        <v>60</v>
      </c>
      <c r="T2828" t="s">
        <v>100</v>
      </c>
      <c r="U2828" t="s">
        <v>49</v>
      </c>
      <c r="V2828" t="s">
        <v>49</v>
      </c>
      <c r="W2828" t="s">
        <v>43</v>
      </c>
      <c r="X2828">
        <f>YEAR(Table1[[#This Row],[BookingDate]])</f>
        <v>2025</v>
      </c>
      <c r="Y2828" t="str">
        <f>TEXT(Table1[[#This Row],[BookingDate]],"mmm")</f>
        <v>Nov</v>
      </c>
      <c r="Z2828" t="str">
        <f>TEXT(Table1[[#This Row],[BookingDate]],"mmm-yyy")</f>
        <v>Nov-2025</v>
      </c>
      <c r="AA2828" t="str">
        <f>IF(Table1[[#This Row],[ResolutionHours]]="","Pending",IF(Table1[[#This Row],[ResolutionHours]]&lt;=4,"0-4 Hours",IF(Table1[[#This Row],[ResolutionHours]]&lt;=8,"5-8 Hours",IF(Table1[[#This Row],[ResolutionHours]]&lt;=24,"9-24 Hours",IF(Table1[[#This Row],[ResolutionHours]]&lt;=48,"25-48 Hours","48+ Hours")))))</f>
        <v>25-48 Hours</v>
      </c>
      <c r="AB2828">
        <f>IF(Table1[[#This Row],[ResolutionHours]]="","",Table1[[#This Row],[ResolutionHours]]-Table1[[#This Row],[SLATargetHours]])</f>
        <v>-37.74</v>
      </c>
    </row>
    <row r="2829" spans="1:28" x14ac:dyDescent="0.25">
      <c r="A2829" t="s">
        <v>400</v>
      </c>
      <c r="B2829" t="s">
        <v>35</v>
      </c>
      <c r="C2829" s="1">
        <v>45977.551122685189</v>
      </c>
      <c r="D2829" t="s">
        <v>51</v>
      </c>
      <c r="E2829" t="s">
        <v>37</v>
      </c>
      <c r="F2829" t="s">
        <v>90</v>
      </c>
      <c r="G2829" t="s">
        <v>39</v>
      </c>
      <c r="H2829" t="s">
        <v>109</v>
      </c>
      <c r="I2829" t="s">
        <v>73</v>
      </c>
      <c r="J2829" t="s">
        <v>91</v>
      </c>
      <c r="K2829">
        <v>24</v>
      </c>
      <c r="L2829">
        <v>2.77</v>
      </c>
      <c r="M2829">
        <v>12.94</v>
      </c>
      <c r="N2829" s="1">
        <v>45978.090178819453</v>
      </c>
      <c r="O2829" t="s">
        <v>43</v>
      </c>
      <c r="P2829">
        <v>12.94</v>
      </c>
      <c r="Q2829" t="s">
        <v>66</v>
      </c>
      <c r="R2829" t="s">
        <v>45</v>
      </c>
      <c r="S2829" t="s">
        <v>96</v>
      </c>
      <c r="T2829" t="s">
        <v>69</v>
      </c>
      <c r="U2829" t="s">
        <v>49</v>
      </c>
      <c r="V2829" t="s">
        <v>49</v>
      </c>
      <c r="W2829" t="s">
        <v>43</v>
      </c>
      <c r="X2829">
        <f>YEAR(Table1[[#This Row],[BookingDate]])</f>
        <v>2025</v>
      </c>
      <c r="Y2829" t="str">
        <f>TEXT(Table1[[#This Row],[BookingDate]],"mmm")</f>
        <v>Nov</v>
      </c>
      <c r="Z2829" t="str">
        <f>TEXT(Table1[[#This Row],[BookingDate]],"mmm-yyy")</f>
        <v>Nov-2025</v>
      </c>
      <c r="AA2829" t="str">
        <f>IF(Table1[[#This Row],[ResolutionHours]]="","Pending",IF(Table1[[#This Row],[ResolutionHours]]&lt;=4,"0-4 Hours",IF(Table1[[#This Row],[ResolutionHours]]&lt;=8,"5-8 Hours",IF(Table1[[#This Row],[ResolutionHours]]&lt;=24,"9-24 Hours",IF(Table1[[#This Row],[ResolutionHours]]&lt;=48,"25-48 Hours","48+ Hours")))))</f>
        <v>9-24 Hours</v>
      </c>
      <c r="AB2829">
        <f>IF(Table1[[#This Row],[ResolutionHours]]="","",Table1[[#This Row],[ResolutionHours]]-Table1[[#This Row],[SLATargetHours]])</f>
        <v>-11.06</v>
      </c>
    </row>
    <row r="2830" spans="1:28" x14ac:dyDescent="0.25">
      <c r="A2830" t="s">
        <v>295</v>
      </c>
      <c r="B2830" t="s">
        <v>35</v>
      </c>
      <c r="C2830" s="1">
        <v>45977.715555555558</v>
      </c>
      <c r="D2830" t="s">
        <v>36</v>
      </c>
      <c r="E2830" t="s">
        <v>77</v>
      </c>
      <c r="F2830" t="s">
        <v>130</v>
      </c>
      <c r="G2830" t="s">
        <v>39</v>
      </c>
      <c r="H2830" t="s">
        <v>40</v>
      </c>
      <c r="I2830" t="s">
        <v>64</v>
      </c>
      <c r="J2830" t="s">
        <v>88</v>
      </c>
      <c r="K2830">
        <v>48</v>
      </c>
      <c r="L2830">
        <v>1.86</v>
      </c>
      <c r="M2830">
        <v>70.260000000000005</v>
      </c>
      <c r="N2830" s="1">
        <v>45980.642960335637</v>
      </c>
      <c r="O2830" t="s">
        <v>128</v>
      </c>
      <c r="P2830">
        <v>70.260000000000005</v>
      </c>
      <c r="Q2830" t="s">
        <v>44</v>
      </c>
      <c r="R2830" t="s">
        <v>114</v>
      </c>
      <c r="S2830" t="s">
        <v>68</v>
      </c>
      <c r="T2830" t="s">
        <v>97</v>
      </c>
      <c r="U2830" t="s">
        <v>49</v>
      </c>
      <c r="V2830" t="s">
        <v>49</v>
      </c>
      <c r="W2830" t="s">
        <v>128</v>
      </c>
      <c r="X2830">
        <f>YEAR(Table1[[#This Row],[BookingDate]])</f>
        <v>2025</v>
      </c>
      <c r="Y2830" t="str">
        <f>TEXT(Table1[[#This Row],[BookingDate]],"mmm")</f>
        <v>Nov</v>
      </c>
      <c r="Z2830" t="str">
        <f>TEXT(Table1[[#This Row],[BookingDate]],"mmm-yyy")</f>
        <v>Nov-2025</v>
      </c>
      <c r="AA2830" t="str">
        <f>IF(Table1[[#This Row],[ResolutionHours]]="","Pending",IF(Table1[[#This Row],[ResolutionHours]]&lt;=4,"0-4 Hours",IF(Table1[[#This Row],[ResolutionHours]]&lt;=8,"5-8 Hours",IF(Table1[[#This Row],[ResolutionHours]]&lt;=24,"9-24 Hours",IF(Table1[[#This Row],[ResolutionHours]]&lt;=48,"25-48 Hours","48+ Hours")))))</f>
        <v>48+ Hours</v>
      </c>
      <c r="AB2830">
        <f>IF(Table1[[#This Row],[ResolutionHours]]="","",Table1[[#This Row],[ResolutionHours]]-Table1[[#This Row],[SLATargetHours]])</f>
        <v>22.260000000000005</v>
      </c>
    </row>
    <row r="2831" spans="1:28" x14ac:dyDescent="0.25">
      <c r="A2831" t="s">
        <v>3085</v>
      </c>
      <c r="B2831" t="s">
        <v>2126</v>
      </c>
      <c r="C2831" s="1">
        <v>45978.126064814824</v>
      </c>
      <c r="D2831" t="s">
        <v>87</v>
      </c>
      <c r="E2831" t="s">
        <v>2163</v>
      </c>
      <c r="F2831" t="s">
        <v>130</v>
      </c>
      <c r="G2831" t="s">
        <v>2128</v>
      </c>
      <c r="H2831" t="s">
        <v>63</v>
      </c>
      <c r="I2831" t="s">
        <v>73</v>
      </c>
      <c r="J2831" t="s">
        <v>110</v>
      </c>
      <c r="K2831">
        <v>72</v>
      </c>
      <c r="L2831">
        <v>7.42</v>
      </c>
      <c r="N2831" s="1"/>
      <c r="O2831" t="s">
        <v>57</v>
      </c>
      <c r="P2831">
        <v>1052.97</v>
      </c>
      <c r="Q2831" t="s">
        <v>66</v>
      </c>
      <c r="R2831" t="s">
        <v>114</v>
      </c>
      <c r="S2831" t="s">
        <v>96</v>
      </c>
      <c r="T2831" t="s">
        <v>47</v>
      </c>
      <c r="U2831" t="s">
        <v>49</v>
      </c>
      <c r="V2831" t="s">
        <v>49</v>
      </c>
      <c r="W2831" t="s">
        <v>57</v>
      </c>
      <c r="X2831">
        <f>YEAR(Table1[[#This Row],[BookingDate]])</f>
        <v>2025</v>
      </c>
      <c r="Y2831" t="str">
        <f>TEXT(Table1[[#This Row],[BookingDate]],"mmm")</f>
        <v>Nov</v>
      </c>
      <c r="Z2831" t="str">
        <f>TEXT(Table1[[#This Row],[BookingDate]],"mmm-yyy")</f>
        <v>Nov-2025</v>
      </c>
      <c r="AA2831" t="str">
        <f>IF(Table1[[#This Row],[ResolutionHours]]="","Pending",IF(Table1[[#This Row],[ResolutionHours]]&lt;=4,"0-4 Hours",IF(Table1[[#This Row],[ResolutionHours]]&lt;=8,"5-8 Hours",IF(Table1[[#This Row],[ResolutionHours]]&lt;=24,"9-24 Hours",IF(Table1[[#This Row],[ResolutionHours]]&lt;=48,"25-48 Hours","48+ Hours")))))</f>
        <v>Pending</v>
      </c>
      <c r="AB2831" t="str">
        <f>IF(Table1[[#This Row],[ResolutionHours]]="","",Table1[[#This Row],[ResolutionHours]]-Table1[[#This Row],[SLATargetHours]])</f>
        <v/>
      </c>
    </row>
    <row r="2832" spans="1:28" x14ac:dyDescent="0.25">
      <c r="A2832" t="s">
        <v>433</v>
      </c>
      <c r="B2832" t="s">
        <v>35</v>
      </c>
      <c r="C2832" s="1">
        <v>45978.234456018523</v>
      </c>
      <c r="D2832" t="s">
        <v>36</v>
      </c>
      <c r="E2832" t="s">
        <v>102</v>
      </c>
      <c r="F2832" t="s">
        <v>38</v>
      </c>
      <c r="G2832" t="s">
        <v>39</v>
      </c>
      <c r="H2832" t="s">
        <v>54</v>
      </c>
      <c r="I2832" t="s">
        <v>46</v>
      </c>
      <c r="J2832" t="s">
        <v>99</v>
      </c>
      <c r="K2832">
        <v>48</v>
      </c>
      <c r="L2832">
        <v>8.73</v>
      </c>
      <c r="N2832" s="1"/>
      <c r="O2832" t="s">
        <v>57</v>
      </c>
      <c r="P2832">
        <v>1050.3699999999999</v>
      </c>
      <c r="Q2832" t="s">
        <v>58</v>
      </c>
      <c r="R2832" t="s">
        <v>67</v>
      </c>
      <c r="S2832" t="s">
        <v>68</v>
      </c>
      <c r="T2832" t="s">
        <v>47</v>
      </c>
      <c r="U2832" t="s">
        <v>49</v>
      </c>
      <c r="V2832" t="s">
        <v>49</v>
      </c>
      <c r="W2832" t="s">
        <v>57</v>
      </c>
      <c r="X2832">
        <f>YEAR(Table1[[#This Row],[BookingDate]])</f>
        <v>2025</v>
      </c>
      <c r="Y2832" t="str">
        <f>TEXT(Table1[[#This Row],[BookingDate]],"mmm")</f>
        <v>Nov</v>
      </c>
      <c r="Z2832" t="str">
        <f>TEXT(Table1[[#This Row],[BookingDate]],"mmm-yyy")</f>
        <v>Nov-2025</v>
      </c>
      <c r="AA2832" t="str">
        <f>IF(Table1[[#This Row],[ResolutionHours]]="","Pending",IF(Table1[[#This Row],[ResolutionHours]]&lt;=4,"0-4 Hours",IF(Table1[[#This Row],[ResolutionHours]]&lt;=8,"5-8 Hours",IF(Table1[[#This Row],[ResolutionHours]]&lt;=24,"9-24 Hours",IF(Table1[[#This Row],[ResolutionHours]]&lt;=48,"25-48 Hours","48+ Hours")))))</f>
        <v>Pending</v>
      </c>
      <c r="AB2832" t="str">
        <f>IF(Table1[[#This Row],[ResolutionHours]]="","",Table1[[#This Row],[ResolutionHours]]-Table1[[#This Row],[SLATargetHours]])</f>
        <v/>
      </c>
    </row>
    <row r="2833" spans="1:28" x14ac:dyDescent="0.25">
      <c r="A2833" t="s">
        <v>2159</v>
      </c>
      <c r="B2833" t="s">
        <v>2126</v>
      </c>
      <c r="C2833" s="1">
        <v>45978.87972222222</v>
      </c>
      <c r="D2833" t="s">
        <v>87</v>
      </c>
      <c r="E2833" t="s">
        <v>2138</v>
      </c>
      <c r="F2833" t="s">
        <v>53</v>
      </c>
      <c r="G2833" t="s">
        <v>2128</v>
      </c>
      <c r="H2833" t="s">
        <v>63</v>
      </c>
      <c r="I2833" t="s">
        <v>55</v>
      </c>
      <c r="J2833" t="s">
        <v>134</v>
      </c>
      <c r="K2833">
        <v>72</v>
      </c>
      <c r="L2833">
        <v>11.79</v>
      </c>
      <c r="N2833" s="1"/>
      <c r="O2833" t="s">
        <v>57</v>
      </c>
      <c r="P2833">
        <v>1034.8900000000001</v>
      </c>
      <c r="Q2833" t="s">
        <v>66</v>
      </c>
      <c r="R2833" t="s">
        <v>45</v>
      </c>
      <c r="S2833" t="s">
        <v>79</v>
      </c>
      <c r="T2833" t="s">
        <v>47</v>
      </c>
      <c r="U2833" t="s">
        <v>49</v>
      </c>
      <c r="V2833" t="s">
        <v>49</v>
      </c>
      <c r="W2833" t="s">
        <v>57</v>
      </c>
      <c r="X2833">
        <f>YEAR(Table1[[#This Row],[BookingDate]])</f>
        <v>2025</v>
      </c>
      <c r="Y2833" t="str">
        <f>TEXT(Table1[[#This Row],[BookingDate]],"mmm")</f>
        <v>Nov</v>
      </c>
      <c r="Z2833" t="str">
        <f>TEXT(Table1[[#This Row],[BookingDate]],"mmm-yyy")</f>
        <v>Nov-2025</v>
      </c>
      <c r="AA2833" t="str">
        <f>IF(Table1[[#This Row],[ResolutionHours]]="","Pending",IF(Table1[[#This Row],[ResolutionHours]]&lt;=4,"0-4 Hours",IF(Table1[[#This Row],[ResolutionHours]]&lt;=8,"5-8 Hours",IF(Table1[[#This Row],[ResolutionHours]]&lt;=24,"9-24 Hours",IF(Table1[[#This Row],[ResolutionHours]]&lt;=48,"25-48 Hours","48+ Hours")))))</f>
        <v>Pending</v>
      </c>
      <c r="AB2833" t="str">
        <f>IF(Table1[[#This Row],[ResolutionHours]]="","",Table1[[#This Row],[ResolutionHours]]-Table1[[#This Row],[SLATargetHours]])</f>
        <v/>
      </c>
    </row>
    <row r="2834" spans="1:28" x14ac:dyDescent="0.25">
      <c r="A2834" t="s">
        <v>2998</v>
      </c>
      <c r="B2834" t="s">
        <v>2126</v>
      </c>
      <c r="C2834" s="1">
        <v>45978.910324074073</v>
      </c>
      <c r="D2834" t="s">
        <v>36</v>
      </c>
      <c r="E2834" t="s">
        <v>2127</v>
      </c>
      <c r="F2834" t="s">
        <v>130</v>
      </c>
      <c r="G2834" t="s">
        <v>2128</v>
      </c>
      <c r="H2834" t="s">
        <v>54</v>
      </c>
      <c r="I2834" t="s">
        <v>55</v>
      </c>
      <c r="J2834" t="s">
        <v>157</v>
      </c>
      <c r="K2834">
        <v>48</v>
      </c>
      <c r="L2834">
        <v>1.74</v>
      </c>
      <c r="N2834" s="1"/>
      <c r="O2834" t="s">
        <v>57</v>
      </c>
      <c r="P2834">
        <v>1034.1500000000001</v>
      </c>
      <c r="Q2834" t="s">
        <v>66</v>
      </c>
      <c r="R2834" t="s">
        <v>59</v>
      </c>
      <c r="S2834" t="s">
        <v>60</v>
      </c>
      <c r="T2834" t="s">
        <v>47</v>
      </c>
      <c r="U2834" t="s">
        <v>49</v>
      </c>
      <c r="V2834" t="s">
        <v>49</v>
      </c>
      <c r="W2834" t="s">
        <v>57</v>
      </c>
      <c r="X2834">
        <f>YEAR(Table1[[#This Row],[BookingDate]])</f>
        <v>2025</v>
      </c>
      <c r="Y2834" t="str">
        <f>TEXT(Table1[[#This Row],[BookingDate]],"mmm")</f>
        <v>Nov</v>
      </c>
      <c r="Z2834" t="str">
        <f>TEXT(Table1[[#This Row],[BookingDate]],"mmm-yyy")</f>
        <v>Nov-2025</v>
      </c>
      <c r="AA2834" t="str">
        <f>IF(Table1[[#This Row],[ResolutionHours]]="","Pending",IF(Table1[[#This Row],[ResolutionHours]]&lt;=4,"0-4 Hours",IF(Table1[[#This Row],[ResolutionHours]]&lt;=8,"5-8 Hours",IF(Table1[[#This Row],[ResolutionHours]]&lt;=24,"9-24 Hours",IF(Table1[[#This Row],[ResolutionHours]]&lt;=48,"25-48 Hours","48+ Hours")))))</f>
        <v>Pending</v>
      </c>
      <c r="AB2834" t="str">
        <f>IF(Table1[[#This Row],[ResolutionHours]]="","",Table1[[#This Row],[ResolutionHours]]-Table1[[#This Row],[SLATargetHours]])</f>
        <v/>
      </c>
    </row>
    <row r="2835" spans="1:28" x14ac:dyDescent="0.25">
      <c r="A2835" t="s">
        <v>1304</v>
      </c>
      <c r="B2835" t="s">
        <v>1116</v>
      </c>
      <c r="C2835" s="1">
        <v>45978.91983796296</v>
      </c>
      <c r="D2835" t="s">
        <v>51</v>
      </c>
      <c r="E2835" t="s">
        <v>1126</v>
      </c>
      <c r="F2835" t="s">
        <v>72</v>
      </c>
      <c r="G2835" t="s">
        <v>1118</v>
      </c>
      <c r="H2835" t="s">
        <v>40</v>
      </c>
      <c r="I2835" t="s">
        <v>55</v>
      </c>
      <c r="J2835" t="s">
        <v>110</v>
      </c>
      <c r="K2835">
        <v>24</v>
      </c>
      <c r="L2835">
        <v>0.66</v>
      </c>
      <c r="M2835">
        <v>7.67</v>
      </c>
      <c r="N2835" s="1">
        <v>45979.239343831017</v>
      </c>
      <c r="O2835" t="s">
        <v>43</v>
      </c>
      <c r="P2835">
        <v>7.67</v>
      </c>
      <c r="Q2835" t="s">
        <v>44</v>
      </c>
      <c r="R2835" t="s">
        <v>114</v>
      </c>
      <c r="S2835" t="s">
        <v>60</v>
      </c>
      <c r="T2835" t="s">
        <v>61</v>
      </c>
      <c r="U2835" t="s">
        <v>48</v>
      </c>
      <c r="V2835" t="s">
        <v>49</v>
      </c>
      <c r="W2835" t="s">
        <v>43</v>
      </c>
      <c r="X2835">
        <f>YEAR(Table1[[#This Row],[BookingDate]])</f>
        <v>2025</v>
      </c>
      <c r="Y2835" t="str">
        <f>TEXT(Table1[[#This Row],[BookingDate]],"mmm")</f>
        <v>Nov</v>
      </c>
      <c r="Z2835" t="str">
        <f>TEXT(Table1[[#This Row],[BookingDate]],"mmm-yyy")</f>
        <v>Nov-2025</v>
      </c>
      <c r="AA2835" t="str">
        <f>IF(Table1[[#This Row],[ResolutionHours]]="","Pending",IF(Table1[[#This Row],[ResolutionHours]]&lt;=4,"0-4 Hours",IF(Table1[[#This Row],[ResolutionHours]]&lt;=8,"5-8 Hours",IF(Table1[[#This Row],[ResolutionHours]]&lt;=24,"9-24 Hours",IF(Table1[[#This Row],[ResolutionHours]]&lt;=48,"25-48 Hours","48+ Hours")))))</f>
        <v>5-8 Hours</v>
      </c>
      <c r="AB2835">
        <f>IF(Table1[[#This Row],[ResolutionHours]]="","",Table1[[#This Row],[ResolutionHours]]-Table1[[#This Row],[SLATargetHours]])</f>
        <v>-16.329999999999998</v>
      </c>
    </row>
    <row r="2836" spans="1:28" x14ac:dyDescent="0.25">
      <c r="A2836" t="s">
        <v>1182</v>
      </c>
      <c r="B2836" t="s">
        <v>1116</v>
      </c>
      <c r="C2836" s="1">
        <v>45979.237372685187</v>
      </c>
      <c r="D2836" t="s">
        <v>36</v>
      </c>
      <c r="E2836" t="s">
        <v>1126</v>
      </c>
      <c r="F2836" t="s">
        <v>53</v>
      </c>
      <c r="G2836" t="s">
        <v>1118</v>
      </c>
      <c r="H2836" t="s">
        <v>40</v>
      </c>
      <c r="I2836" t="s">
        <v>41</v>
      </c>
      <c r="J2836" t="s">
        <v>106</v>
      </c>
      <c r="K2836">
        <v>48</v>
      </c>
      <c r="L2836">
        <v>2.72</v>
      </c>
      <c r="M2836">
        <v>92.04</v>
      </c>
      <c r="N2836" s="1">
        <v>45983.072497592591</v>
      </c>
      <c r="O2836" t="s">
        <v>128</v>
      </c>
      <c r="P2836">
        <v>92.04</v>
      </c>
      <c r="Q2836" t="s">
        <v>58</v>
      </c>
      <c r="R2836" t="s">
        <v>114</v>
      </c>
      <c r="S2836" t="s">
        <v>46</v>
      </c>
      <c r="T2836" t="s">
        <v>85</v>
      </c>
      <c r="U2836" t="s">
        <v>49</v>
      </c>
      <c r="V2836" t="s">
        <v>49</v>
      </c>
      <c r="W2836" t="s">
        <v>128</v>
      </c>
      <c r="X2836">
        <f>YEAR(Table1[[#This Row],[BookingDate]])</f>
        <v>2025</v>
      </c>
      <c r="Y2836" t="str">
        <f>TEXT(Table1[[#This Row],[BookingDate]],"mmm")</f>
        <v>Nov</v>
      </c>
      <c r="Z2836" t="str">
        <f>TEXT(Table1[[#This Row],[BookingDate]],"mmm-yyy")</f>
        <v>Nov-2025</v>
      </c>
      <c r="AA2836" t="str">
        <f>IF(Table1[[#This Row],[ResolutionHours]]="","Pending",IF(Table1[[#This Row],[ResolutionHours]]&lt;=4,"0-4 Hours",IF(Table1[[#This Row],[ResolutionHours]]&lt;=8,"5-8 Hours",IF(Table1[[#This Row],[ResolutionHours]]&lt;=24,"9-24 Hours",IF(Table1[[#This Row],[ResolutionHours]]&lt;=48,"25-48 Hours","48+ Hours")))))</f>
        <v>48+ Hours</v>
      </c>
      <c r="AB2836">
        <f>IF(Table1[[#This Row],[ResolutionHours]]="","",Table1[[#This Row],[ResolutionHours]]-Table1[[#This Row],[SLATargetHours]])</f>
        <v>44.040000000000006</v>
      </c>
    </row>
    <row r="2837" spans="1:28" x14ac:dyDescent="0.25">
      <c r="A2837" t="s">
        <v>3112</v>
      </c>
      <c r="B2837" t="s">
        <v>2126</v>
      </c>
      <c r="C2837" s="1">
        <v>45979.289293981477</v>
      </c>
      <c r="D2837" t="s">
        <v>87</v>
      </c>
      <c r="E2837" t="s">
        <v>2136</v>
      </c>
      <c r="F2837" t="s">
        <v>38</v>
      </c>
      <c r="G2837" t="s">
        <v>2128</v>
      </c>
      <c r="H2837" t="s">
        <v>54</v>
      </c>
      <c r="I2837" t="s">
        <v>64</v>
      </c>
      <c r="J2837" t="s">
        <v>99</v>
      </c>
      <c r="K2837">
        <v>72</v>
      </c>
      <c r="L2837">
        <v>8.4499999999999993</v>
      </c>
      <c r="N2837" s="1"/>
      <c r="O2837" t="s">
        <v>57</v>
      </c>
      <c r="P2837">
        <v>1025.06</v>
      </c>
      <c r="Q2837" t="s">
        <v>44</v>
      </c>
      <c r="R2837" t="s">
        <v>59</v>
      </c>
      <c r="S2837" t="s">
        <v>68</v>
      </c>
      <c r="T2837" t="s">
        <v>69</v>
      </c>
      <c r="U2837" t="s">
        <v>49</v>
      </c>
      <c r="V2837" t="s">
        <v>49</v>
      </c>
      <c r="W2837" t="s">
        <v>57</v>
      </c>
      <c r="X2837">
        <f>YEAR(Table1[[#This Row],[BookingDate]])</f>
        <v>2025</v>
      </c>
      <c r="Y2837" t="str">
        <f>TEXT(Table1[[#This Row],[BookingDate]],"mmm")</f>
        <v>Nov</v>
      </c>
      <c r="Z2837" t="str">
        <f>TEXT(Table1[[#This Row],[BookingDate]],"mmm-yyy")</f>
        <v>Nov-2025</v>
      </c>
      <c r="AA2837" t="str">
        <f>IF(Table1[[#This Row],[ResolutionHours]]="","Pending",IF(Table1[[#This Row],[ResolutionHours]]&lt;=4,"0-4 Hours",IF(Table1[[#This Row],[ResolutionHours]]&lt;=8,"5-8 Hours",IF(Table1[[#This Row],[ResolutionHours]]&lt;=24,"9-24 Hours",IF(Table1[[#This Row],[ResolutionHours]]&lt;=48,"25-48 Hours","48+ Hours")))))</f>
        <v>Pending</v>
      </c>
      <c r="AB2837" t="str">
        <f>IF(Table1[[#This Row],[ResolutionHours]]="","",Table1[[#This Row],[ResolutionHours]]-Table1[[#This Row],[SLATargetHours]])</f>
        <v/>
      </c>
    </row>
    <row r="2838" spans="1:28" x14ac:dyDescent="0.25">
      <c r="A2838" t="s">
        <v>195</v>
      </c>
      <c r="B2838" t="s">
        <v>35</v>
      </c>
      <c r="C2838" s="1">
        <v>45979.363738425927</v>
      </c>
      <c r="D2838" t="s">
        <v>51</v>
      </c>
      <c r="E2838" t="s">
        <v>81</v>
      </c>
      <c r="F2838" t="s">
        <v>126</v>
      </c>
      <c r="G2838" t="s">
        <v>39</v>
      </c>
      <c r="H2838" t="s">
        <v>40</v>
      </c>
      <c r="I2838" t="s">
        <v>46</v>
      </c>
      <c r="J2838" t="s">
        <v>157</v>
      </c>
      <c r="K2838">
        <v>24</v>
      </c>
      <c r="L2838">
        <v>1.4</v>
      </c>
      <c r="M2838">
        <v>17.79</v>
      </c>
      <c r="N2838" s="1">
        <v>45980.10492140046</v>
      </c>
      <c r="O2838" t="s">
        <v>43</v>
      </c>
      <c r="P2838">
        <v>17.79</v>
      </c>
      <c r="Q2838" t="s">
        <v>58</v>
      </c>
      <c r="R2838" t="s">
        <v>67</v>
      </c>
      <c r="S2838" t="s">
        <v>68</v>
      </c>
      <c r="T2838" t="s">
        <v>115</v>
      </c>
      <c r="U2838" t="s">
        <v>49</v>
      </c>
      <c r="V2838" t="s">
        <v>49</v>
      </c>
      <c r="W2838" t="s">
        <v>43</v>
      </c>
      <c r="X2838">
        <f>YEAR(Table1[[#This Row],[BookingDate]])</f>
        <v>2025</v>
      </c>
      <c r="Y2838" t="str">
        <f>TEXT(Table1[[#This Row],[BookingDate]],"mmm")</f>
        <v>Nov</v>
      </c>
      <c r="Z2838" t="str">
        <f>TEXT(Table1[[#This Row],[BookingDate]],"mmm-yyy")</f>
        <v>Nov-2025</v>
      </c>
      <c r="AA2838" t="str">
        <f>IF(Table1[[#This Row],[ResolutionHours]]="","Pending",IF(Table1[[#This Row],[ResolutionHours]]&lt;=4,"0-4 Hours",IF(Table1[[#This Row],[ResolutionHours]]&lt;=8,"5-8 Hours",IF(Table1[[#This Row],[ResolutionHours]]&lt;=24,"9-24 Hours",IF(Table1[[#This Row],[ResolutionHours]]&lt;=48,"25-48 Hours","48+ Hours")))))</f>
        <v>9-24 Hours</v>
      </c>
      <c r="AB2838">
        <f>IF(Table1[[#This Row],[ResolutionHours]]="","",Table1[[#This Row],[ResolutionHours]]-Table1[[#This Row],[SLATargetHours]])</f>
        <v>-6.2100000000000009</v>
      </c>
    </row>
    <row r="2839" spans="1:28" x14ac:dyDescent="0.25">
      <c r="A2839" t="s">
        <v>1050</v>
      </c>
      <c r="B2839" t="s">
        <v>35</v>
      </c>
      <c r="C2839" s="1">
        <v>45979.574502314812</v>
      </c>
      <c r="D2839" t="s">
        <v>104</v>
      </c>
      <c r="E2839" t="s">
        <v>123</v>
      </c>
      <c r="F2839" t="s">
        <v>95</v>
      </c>
      <c r="G2839" t="s">
        <v>39</v>
      </c>
      <c r="H2839" t="s">
        <v>40</v>
      </c>
      <c r="I2839" t="s">
        <v>82</v>
      </c>
      <c r="J2839" t="s">
        <v>110</v>
      </c>
      <c r="K2839">
        <v>8</v>
      </c>
      <c r="L2839">
        <v>0.82</v>
      </c>
      <c r="M2839">
        <v>1.99</v>
      </c>
      <c r="N2839" s="1">
        <v>45979.657484618052</v>
      </c>
      <c r="O2839" t="s">
        <v>43</v>
      </c>
      <c r="P2839">
        <v>1.99</v>
      </c>
      <c r="Q2839" t="s">
        <v>58</v>
      </c>
      <c r="R2839" t="s">
        <v>92</v>
      </c>
      <c r="S2839" t="s">
        <v>46</v>
      </c>
      <c r="T2839" t="s">
        <v>100</v>
      </c>
      <c r="U2839" t="s">
        <v>48</v>
      </c>
      <c r="V2839" t="s">
        <v>48</v>
      </c>
      <c r="W2839" t="s">
        <v>43</v>
      </c>
      <c r="X2839">
        <f>YEAR(Table1[[#This Row],[BookingDate]])</f>
        <v>2025</v>
      </c>
      <c r="Y2839" t="str">
        <f>TEXT(Table1[[#This Row],[BookingDate]],"mmm")</f>
        <v>Nov</v>
      </c>
      <c r="Z2839" t="str">
        <f>TEXT(Table1[[#This Row],[BookingDate]],"mmm-yyy")</f>
        <v>Nov-2025</v>
      </c>
      <c r="AA2839" t="str">
        <f>IF(Table1[[#This Row],[ResolutionHours]]="","Pending",IF(Table1[[#This Row],[ResolutionHours]]&lt;=4,"0-4 Hours",IF(Table1[[#This Row],[ResolutionHours]]&lt;=8,"5-8 Hours",IF(Table1[[#This Row],[ResolutionHours]]&lt;=24,"9-24 Hours",IF(Table1[[#This Row],[ResolutionHours]]&lt;=48,"25-48 Hours","48+ Hours")))))</f>
        <v>0-4 Hours</v>
      </c>
      <c r="AB2839">
        <f>IF(Table1[[#This Row],[ResolutionHours]]="","",Table1[[#This Row],[ResolutionHours]]-Table1[[#This Row],[SLATargetHours]])</f>
        <v>-6.01</v>
      </c>
    </row>
    <row r="2840" spans="1:28" x14ac:dyDescent="0.25">
      <c r="A2840" t="s">
        <v>2864</v>
      </c>
      <c r="B2840" t="s">
        <v>2126</v>
      </c>
      <c r="C2840" s="1">
        <v>45979.746851851851</v>
      </c>
      <c r="D2840" t="s">
        <v>36</v>
      </c>
      <c r="E2840" t="s">
        <v>2138</v>
      </c>
      <c r="F2840" t="s">
        <v>90</v>
      </c>
      <c r="G2840" t="s">
        <v>2128</v>
      </c>
      <c r="H2840" t="s">
        <v>40</v>
      </c>
      <c r="I2840" t="s">
        <v>46</v>
      </c>
      <c r="J2840" t="s">
        <v>74</v>
      </c>
      <c r="K2840">
        <v>48</v>
      </c>
      <c r="L2840">
        <v>4.72</v>
      </c>
      <c r="M2840">
        <v>44.79</v>
      </c>
      <c r="N2840" s="1">
        <v>45981.613141921298</v>
      </c>
      <c r="O2840" t="s">
        <v>43</v>
      </c>
      <c r="P2840">
        <v>44.79</v>
      </c>
      <c r="Q2840" t="s">
        <v>58</v>
      </c>
      <c r="R2840" t="s">
        <v>114</v>
      </c>
      <c r="S2840" t="s">
        <v>46</v>
      </c>
      <c r="T2840" t="s">
        <v>85</v>
      </c>
      <c r="U2840" t="s">
        <v>49</v>
      </c>
      <c r="V2840" t="s">
        <v>49</v>
      </c>
      <c r="W2840" t="s">
        <v>43</v>
      </c>
      <c r="X2840">
        <f>YEAR(Table1[[#This Row],[BookingDate]])</f>
        <v>2025</v>
      </c>
      <c r="Y2840" t="str">
        <f>TEXT(Table1[[#This Row],[BookingDate]],"mmm")</f>
        <v>Nov</v>
      </c>
      <c r="Z2840" t="str">
        <f>TEXT(Table1[[#This Row],[BookingDate]],"mmm-yyy")</f>
        <v>Nov-2025</v>
      </c>
      <c r="AA2840" t="str">
        <f>IF(Table1[[#This Row],[ResolutionHours]]="","Pending",IF(Table1[[#This Row],[ResolutionHours]]&lt;=4,"0-4 Hours",IF(Table1[[#This Row],[ResolutionHours]]&lt;=8,"5-8 Hours",IF(Table1[[#This Row],[ResolutionHours]]&lt;=24,"9-24 Hours",IF(Table1[[#This Row],[ResolutionHours]]&lt;=48,"25-48 Hours","48+ Hours")))))</f>
        <v>25-48 Hours</v>
      </c>
      <c r="AB2840">
        <f>IF(Table1[[#This Row],[ResolutionHours]]="","",Table1[[#This Row],[ResolutionHours]]-Table1[[#This Row],[SLATargetHours]])</f>
        <v>-3.2100000000000009</v>
      </c>
    </row>
    <row r="2841" spans="1:28" x14ac:dyDescent="0.25">
      <c r="A2841" t="s">
        <v>2943</v>
      </c>
      <c r="B2841" t="s">
        <v>2126</v>
      </c>
      <c r="C2841" s="1">
        <v>45979.828738425917</v>
      </c>
      <c r="D2841" t="s">
        <v>51</v>
      </c>
      <c r="E2841" t="s">
        <v>2136</v>
      </c>
      <c r="F2841" t="s">
        <v>38</v>
      </c>
      <c r="G2841" t="s">
        <v>2128</v>
      </c>
      <c r="H2841" t="s">
        <v>63</v>
      </c>
      <c r="I2841" t="s">
        <v>55</v>
      </c>
      <c r="J2841" t="s">
        <v>152</v>
      </c>
      <c r="K2841">
        <v>24</v>
      </c>
      <c r="L2841">
        <v>1.1399999999999999</v>
      </c>
      <c r="N2841" s="1"/>
      <c r="O2841" t="s">
        <v>57</v>
      </c>
      <c r="P2841">
        <v>1012.11</v>
      </c>
      <c r="Q2841" t="s">
        <v>58</v>
      </c>
      <c r="R2841" t="s">
        <v>45</v>
      </c>
      <c r="S2841" t="s">
        <v>68</v>
      </c>
      <c r="T2841" t="s">
        <v>97</v>
      </c>
      <c r="U2841" t="s">
        <v>49</v>
      </c>
      <c r="V2841" t="s">
        <v>48</v>
      </c>
      <c r="W2841" t="s">
        <v>57</v>
      </c>
      <c r="X2841">
        <f>YEAR(Table1[[#This Row],[BookingDate]])</f>
        <v>2025</v>
      </c>
      <c r="Y2841" t="str">
        <f>TEXT(Table1[[#This Row],[BookingDate]],"mmm")</f>
        <v>Nov</v>
      </c>
      <c r="Z2841" t="str">
        <f>TEXT(Table1[[#This Row],[BookingDate]],"mmm-yyy")</f>
        <v>Nov-2025</v>
      </c>
      <c r="AA2841" t="str">
        <f>IF(Table1[[#This Row],[ResolutionHours]]="","Pending",IF(Table1[[#This Row],[ResolutionHours]]&lt;=4,"0-4 Hours",IF(Table1[[#This Row],[ResolutionHours]]&lt;=8,"5-8 Hours",IF(Table1[[#This Row],[ResolutionHours]]&lt;=24,"9-24 Hours",IF(Table1[[#This Row],[ResolutionHours]]&lt;=48,"25-48 Hours","48+ Hours")))))</f>
        <v>Pending</v>
      </c>
      <c r="AB2841" t="str">
        <f>IF(Table1[[#This Row],[ResolutionHours]]="","",Table1[[#This Row],[ResolutionHours]]-Table1[[#This Row],[SLATargetHours]])</f>
        <v/>
      </c>
    </row>
    <row r="2842" spans="1:28" x14ac:dyDescent="0.25">
      <c r="A2842" t="s">
        <v>2226</v>
      </c>
      <c r="B2842" t="s">
        <v>2126</v>
      </c>
      <c r="C2842" s="1">
        <v>45981.398101851853</v>
      </c>
      <c r="D2842" t="s">
        <v>87</v>
      </c>
      <c r="E2842" t="s">
        <v>2163</v>
      </c>
      <c r="F2842" t="s">
        <v>38</v>
      </c>
      <c r="G2842" t="s">
        <v>2128</v>
      </c>
      <c r="H2842" t="s">
        <v>109</v>
      </c>
      <c r="I2842" t="s">
        <v>64</v>
      </c>
      <c r="J2842" t="s">
        <v>65</v>
      </c>
      <c r="K2842">
        <v>72</v>
      </c>
      <c r="L2842">
        <v>2.83</v>
      </c>
      <c r="M2842">
        <v>44.85</v>
      </c>
      <c r="N2842" s="1">
        <v>45983.266794861112</v>
      </c>
      <c r="O2842" t="s">
        <v>43</v>
      </c>
      <c r="P2842">
        <v>44.85</v>
      </c>
      <c r="Q2842" t="s">
        <v>66</v>
      </c>
      <c r="R2842" t="s">
        <v>114</v>
      </c>
      <c r="S2842" t="s">
        <v>60</v>
      </c>
      <c r="T2842" t="s">
        <v>61</v>
      </c>
      <c r="U2842" t="s">
        <v>49</v>
      </c>
      <c r="V2842" t="s">
        <v>48</v>
      </c>
      <c r="W2842" t="s">
        <v>43</v>
      </c>
      <c r="X2842">
        <f>YEAR(Table1[[#This Row],[BookingDate]])</f>
        <v>2025</v>
      </c>
      <c r="Y2842" t="str">
        <f>TEXT(Table1[[#This Row],[BookingDate]],"mmm")</f>
        <v>Nov</v>
      </c>
      <c r="Z2842" t="str">
        <f>TEXT(Table1[[#This Row],[BookingDate]],"mmm-yyy")</f>
        <v>Nov-2025</v>
      </c>
      <c r="AA2842" t="str">
        <f>IF(Table1[[#This Row],[ResolutionHours]]="","Pending",IF(Table1[[#This Row],[ResolutionHours]]&lt;=4,"0-4 Hours",IF(Table1[[#This Row],[ResolutionHours]]&lt;=8,"5-8 Hours",IF(Table1[[#This Row],[ResolutionHours]]&lt;=24,"9-24 Hours",IF(Table1[[#This Row],[ResolutionHours]]&lt;=48,"25-48 Hours","48+ Hours")))))</f>
        <v>25-48 Hours</v>
      </c>
      <c r="AB2842">
        <f>IF(Table1[[#This Row],[ResolutionHours]]="","",Table1[[#This Row],[ResolutionHours]]-Table1[[#This Row],[SLATargetHours]])</f>
        <v>-27.15</v>
      </c>
    </row>
    <row r="2843" spans="1:28" x14ac:dyDescent="0.25">
      <c r="A2843" t="s">
        <v>2519</v>
      </c>
      <c r="B2843" t="s">
        <v>2126</v>
      </c>
      <c r="C2843" s="1">
        <v>45981.416400462957</v>
      </c>
      <c r="D2843" t="s">
        <v>36</v>
      </c>
      <c r="E2843" t="s">
        <v>2163</v>
      </c>
      <c r="F2843" t="s">
        <v>130</v>
      </c>
      <c r="G2843" t="s">
        <v>2128</v>
      </c>
      <c r="H2843" t="s">
        <v>40</v>
      </c>
      <c r="I2843" t="s">
        <v>82</v>
      </c>
      <c r="J2843" t="s">
        <v>113</v>
      </c>
      <c r="K2843">
        <v>48</v>
      </c>
      <c r="L2843">
        <v>6.08</v>
      </c>
      <c r="M2843">
        <v>18.579999999999998</v>
      </c>
      <c r="N2843" s="1">
        <v>45982.190527812498</v>
      </c>
      <c r="O2843" t="s">
        <v>43</v>
      </c>
      <c r="P2843">
        <v>18.579999999999998</v>
      </c>
      <c r="Q2843" t="s">
        <v>58</v>
      </c>
      <c r="R2843" t="s">
        <v>114</v>
      </c>
      <c r="S2843" t="s">
        <v>68</v>
      </c>
      <c r="T2843" t="s">
        <v>85</v>
      </c>
      <c r="U2843" t="s">
        <v>49</v>
      </c>
      <c r="V2843" t="s">
        <v>49</v>
      </c>
      <c r="W2843" t="s">
        <v>43</v>
      </c>
      <c r="X2843">
        <f>YEAR(Table1[[#This Row],[BookingDate]])</f>
        <v>2025</v>
      </c>
      <c r="Y2843" t="str">
        <f>TEXT(Table1[[#This Row],[BookingDate]],"mmm")</f>
        <v>Nov</v>
      </c>
      <c r="Z2843" t="str">
        <f>TEXT(Table1[[#This Row],[BookingDate]],"mmm-yyy")</f>
        <v>Nov-2025</v>
      </c>
      <c r="AA2843" t="str">
        <f>IF(Table1[[#This Row],[ResolutionHours]]="","Pending",IF(Table1[[#This Row],[ResolutionHours]]&lt;=4,"0-4 Hours",IF(Table1[[#This Row],[ResolutionHours]]&lt;=8,"5-8 Hours",IF(Table1[[#This Row],[ResolutionHours]]&lt;=24,"9-24 Hours",IF(Table1[[#This Row],[ResolutionHours]]&lt;=48,"25-48 Hours","48+ Hours")))))</f>
        <v>9-24 Hours</v>
      </c>
      <c r="AB2843">
        <f>IF(Table1[[#This Row],[ResolutionHours]]="","",Table1[[#This Row],[ResolutionHours]]-Table1[[#This Row],[SLATargetHours]])</f>
        <v>-29.42</v>
      </c>
    </row>
    <row r="2844" spans="1:28" x14ac:dyDescent="0.25">
      <c r="A2844" t="s">
        <v>2191</v>
      </c>
      <c r="B2844" t="s">
        <v>2126</v>
      </c>
      <c r="C2844" s="1">
        <v>45982.22383101852</v>
      </c>
      <c r="D2844" t="s">
        <v>51</v>
      </c>
      <c r="E2844" t="s">
        <v>2134</v>
      </c>
      <c r="F2844" t="s">
        <v>38</v>
      </c>
      <c r="G2844" t="s">
        <v>2128</v>
      </c>
      <c r="H2844" t="s">
        <v>40</v>
      </c>
      <c r="I2844" t="s">
        <v>64</v>
      </c>
      <c r="J2844" t="s">
        <v>65</v>
      </c>
      <c r="K2844">
        <v>24</v>
      </c>
      <c r="L2844">
        <v>2.4</v>
      </c>
      <c r="M2844">
        <v>17.68</v>
      </c>
      <c r="N2844" s="1">
        <v>45982.960500266207</v>
      </c>
      <c r="O2844" t="s">
        <v>43</v>
      </c>
      <c r="P2844">
        <v>17.68</v>
      </c>
      <c r="Q2844" t="s">
        <v>58</v>
      </c>
      <c r="R2844" t="s">
        <v>59</v>
      </c>
      <c r="S2844" t="s">
        <v>79</v>
      </c>
      <c r="T2844" t="s">
        <v>97</v>
      </c>
      <c r="U2844" t="s">
        <v>49</v>
      </c>
      <c r="V2844" t="s">
        <v>49</v>
      </c>
      <c r="W2844" t="s">
        <v>43</v>
      </c>
      <c r="X2844">
        <f>YEAR(Table1[[#This Row],[BookingDate]])</f>
        <v>2025</v>
      </c>
      <c r="Y2844" t="str">
        <f>TEXT(Table1[[#This Row],[BookingDate]],"mmm")</f>
        <v>Nov</v>
      </c>
      <c r="Z2844" t="str">
        <f>TEXT(Table1[[#This Row],[BookingDate]],"mmm-yyy")</f>
        <v>Nov-2025</v>
      </c>
      <c r="AA2844" t="str">
        <f>IF(Table1[[#This Row],[ResolutionHours]]="","Pending",IF(Table1[[#This Row],[ResolutionHours]]&lt;=4,"0-4 Hours",IF(Table1[[#This Row],[ResolutionHours]]&lt;=8,"5-8 Hours",IF(Table1[[#This Row],[ResolutionHours]]&lt;=24,"9-24 Hours",IF(Table1[[#This Row],[ResolutionHours]]&lt;=48,"25-48 Hours","48+ Hours")))))</f>
        <v>9-24 Hours</v>
      </c>
      <c r="AB2844">
        <f>IF(Table1[[#This Row],[ResolutionHours]]="","",Table1[[#This Row],[ResolutionHours]]-Table1[[#This Row],[SLATargetHours]])</f>
        <v>-6.32</v>
      </c>
    </row>
    <row r="2845" spans="1:28" x14ac:dyDescent="0.25">
      <c r="A2845" t="s">
        <v>2370</v>
      </c>
      <c r="B2845" t="s">
        <v>2126</v>
      </c>
      <c r="C2845" s="1">
        <v>45982.581261574072</v>
      </c>
      <c r="D2845" t="s">
        <v>87</v>
      </c>
      <c r="E2845" t="s">
        <v>2136</v>
      </c>
      <c r="F2845" t="s">
        <v>53</v>
      </c>
      <c r="G2845" t="s">
        <v>2128</v>
      </c>
      <c r="H2845" t="s">
        <v>109</v>
      </c>
      <c r="I2845" t="s">
        <v>41</v>
      </c>
      <c r="J2845" t="s">
        <v>65</v>
      </c>
      <c r="K2845">
        <v>72</v>
      </c>
      <c r="L2845">
        <v>2.04</v>
      </c>
      <c r="M2845">
        <v>12.54</v>
      </c>
      <c r="N2845" s="1">
        <v>45983.103631446756</v>
      </c>
      <c r="O2845" t="s">
        <v>43</v>
      </c>
      <c r="P2845">
        <v>12.54</v>
      </c>
      <c r="Q2845" t="s">
        <v>58</v>
      </c>
      <c r="R2845" t="s">
        <v>114</v>
      </c>
      <c r="S2845" t="s">
        <v>60</v>
      </c>
      <c r="T2845" t="s">
        <v>97</v>
      </c>
      <c r="U2845" t="s">
        <v>49</v>
      </c>
      <c r="V2845" t="s">
        <v>49</v>
      </c>
      <c r="W2845" t="s">
        <v>43</v>
      </c>
      <c r="X2845">
        <f>YEAR(Table1[[#This Row],[BookingDate]])</f>
        <v>2025</v>
      </c>
      <c r="Y2845" t="str">
        <f>TEXT(Table1[[#This Row],[BookingDate]],"mmm")</f>
        <v>Nov</v>
      </c>
      <c r="Z2845" t="str">
        <f>TEXT(Table1[[#This Row],[BookingDate]],"mmm-yyy")</f>
        <v>Nov-2025</v>
      </c>
      <c r="AA2845" t="str">
        <f>IF(Table1[[#This Row],[ResolutionHours]]="","Pending",IF(Table1[[#This Row],[ResolutionHours]]&lt;=4,"0-4 Hours",IF(Table1[[#This Row],[ResolutionHours]]&lt;=8,"5-8 Hours",IF(Table1[[#This Row],[ResolutionHours]]&lt;=24,"9-24 Hours",IF(Table1[[#This Row],[ResolutionHours]]&lt;=48,"25-48 Hours","48+ Hours")))))</f>
        <v>9-24 Hours</v>
      </c>
      <c r="AB2845">
        <f>IF(Table1[[#This Row],[ResolutionHours]]="","",Table1[[#This Row],[ResolutionHours]]-Table1[[#This Row],[SLATargetHours]])</f>
        <v>-59.46</v>
      </c>
    </row>
    <row r="2846" spans="1:28" x14ac:dyDescent="0.25">
      <c r="A2846" t="s">
        <v>2314</v>
      </c>
      <c r="B2846" t="s">
        <v>2126</v>
      </c>
      <c r="C2846" s="1">
        <v>45982.595335648148</v>
      </c>
      <c r="D2846" t="s">
        <v>51</v>
      </c>
      <c r="E2846" t="s">
        <v>2163</v>
      </c>
      <c r="F2846" t="s">
        <v>126</v>
      </c>
      <c r="G2846" t="s">
        <v>2128</v>
      </c>
      <c r="H2846" t="s">
        <v>40</v>
      </c>
      <c r="I2846" t="s">
        <v>64</v>
      </c>
      <c r="J2846" t="s">
        <v>157</v>
      </c>
      <c r="K2846">
        <v>24</v>
      </c>
      <c r="L2846">
        <v>3.11</v>
      </c>
      <c r="M2846">
        <v>12.39</v>
      </c>
      <c r="N2846" s="1">
        <v>45983.111773807868</v>
      </c>
      <c r="O2846" t="s">
        <v>43</v>
      </c>
      <c r="P2846">
        <v>12.39</v>
      </c>
      <c r="Q2846" t="s">
        <v>58</v>
      </c>
      <c r="R2846" t="s">
        <v>67</v>
      </c>
      <c r="S2846" t="s">
        <v>96</v>
      </c>
      <c r="T2846" t="s">
        <v>100</v>
      </c>
      <c r="U2846" t="s">
        <v>49</v>
      </c>
      <c r="V2846" t="s">
        <v>49</v>
      </c>
      <c r="W2846" t="s">
        <v>43</v>
      </c>
      <c r="X2846">
        <f>YEAR(Table1[[#This Row],[BookingDate]])</f>
        <v>2025</v>
      </c>
      <c r="Y2846" t="str">
        <f>TEXT(Table1[[#This Row],[BookingDate]],"mmm")</f>
        <v>Nov</v>
      </c>
      <c r="Z2846" t="str">
        <f>TEXT(Table1[[#This Row],[BookingDate]],"mmm-yyy")</f>
        <v>Nov-2025</v>
      </c>
      <c r="AA2846" t="str">
        <f>IF(Table1[[#This Row],[ResolutionHours]]="","Pending",IF(Table1[[#This Row],[ResolutionHours]]&lt;=4,"0-4 Hours",IF(Table1[[#This Row],[ResolutionHours]]&lt;=8,"5-8 Hours",IF(Table1[[#This Row],[ResolutionHours]]&lt;=24,"9-24 Hours",IF(Table1[[#This Row],[ResolutionHours]]&lt;=48,"25-48 Hours","48+ Hours")))))</f>
        <v>9-24 Hours</v>
      </c>
      <c r="AB2846">
        <f>IF(Table1[[#This Row],[ResolutionHours]]="","",Table1[[#This Row],[ResolutionHours]]-Table1[[#This Row],[SLATargetHours]])</f>
        <v>-11.61</v>
      </c>
    </row>
    <row r="2847" spans="1:28" x14ac:dyDescent="0.25">
      <c r="A2847" t="s">
        <v>1530</v>
      </c>
      <c r="B2847" t="s">
        <v>1116</v>
      </c>
      <c r="C2847" s="1">
        <v>45982.711944444447</v>
      </c>
      <c r="D2847" t="s">
        <v>36</v>
      </c>
      <c r="E2847" t="s">
        <v>1120</v>
      </c>
      <c r="F2847" t="s">
        <v>95</v>
      </c>
      <c r="G2847" t="s">
        <v>1118</v>
      </c>
      <c r="H2847" t="s">
        <v>40</v>
      </c>
      <c r="I2847" t="s">
        <v>73</v>
      </c>
      <c r="J2847" t="s">
        <v>160</v>
      </c>
      <c r="K2847">
        <v>48</v>
      </c>
      <c r="L2847">
        <v>1.07</v>
      </c>
      <c r="M2847">
        <v>117.25</v>
      </c>
      <c r="N2847" s="1">
        <v>45987.597568657409</v>
      </c>
      <c r="O2847" t="s">
        <v>128</v>
      </c>
      <c r="P2847">
        <v>117.25</v>
      </c>
      <c r="Q2847" t="s">
        <v>44</v>
      </c>
      <c r="R2847" t="s">
        <v>59</v>
      </c>
      <c r="S2847" t="s">
        <v>68</v>
      </c>
      <c r="T2847" t="s">
        <v>97</v>
      </c>
      <c r="U2847" t="s">
        <v>49</v>
      </c>
      <c r="V2847" t="s">
        <v>49</v>
      </c>
      <c r="W2847" t="s">
        <v>128</v>
      </c>
      <c r="X2847">
        <f>YEAR(Table1[[#This Row],[BookingDate]])</f>
        <v>2025</v>
      </c>
      <c r="Y2847" t="str">
        <f>TEXT(Table1[[#This Row],[BookingDate]],"mmm")</f>
        <v>Nov</v>
      </c>
      <c r="Z2847" t="str">
        <f>TEXT(Table1[[#This Row],[BookingDate]],"mmm-yyy")</f>
        <v>Nov-2025</v>
      </c>
      <c r="AA2847" t="str">
        <f>IF(Table1[[#This Row],[ResolutionHours]]="","Pending",IF(Table1[[#This Row],[ResolutionHours]]&lt;=4,"0-4 Hours",IF(Table1[[#This Row],[ResolutionHours]]&lt;=8,"5-8 Hours",IF(Table1[[#This Row],[ResolutionHours]]&lt;=24,"9-24 Hours",IF(Table1[[#This Row],[ResolutionHours]]&lt;=48,"25-48 Hours","48+ Hours")))))</f>
        <v>48+ Hours</v>
      </c>
      <c r="AB2847">
        <f>IF(Table1[[#This Row],[ResolutionHours]]="","",Table1[[#This Row],[ResolutionHours]]-Table1[[#This Row],[SLATargetHours]])</f>
        <v>69.25</v>
      </c>
    </row>
    <row r="2848" spans="1:28" x14ac:dyDescent="0.25">
      <c r="A2848" t="s">
        <v>2727</v>
      </c>
      <c r="B2848" t="s">
        <v>2126</v>
      </c>
      <c r="C2848" s="1">
        <v>45983.014108796298</v>
      </c>
      <c r="D2848" t="s">
        <v>87</v>
      </c>
      <c r="E2848" t="s">
        <v>2134</v>
      </c>
      <c r="F2848" t="s">
        <v>72</v>
      </c>
      <c r="G2848" t="s">
        <v>2128</v>
      </c>
      <c r="H2848" t="s">
        <v>109</v>
      </c>
      <c r="I2848" t="s">
        <v>64</v>
      </c>
      <c r="J2848" t="s">
        <v>118</v>
      </c>
      <c r="K2848">
        <v>72</v>
      </c>
      <c r="L2848">
        <v>2.0499999999999998</v>
      </c>
      <c r="M2848">
        <v>41.53</v>
      </c>
      <c r="N2848" s="1">
        <v>45984.744621550934</v>
      </c>
      <c r="O2848" t="s">
        <v>43</v>
      </c>
      <c r="P2848">
        <v>41.53</v>
      </c>
      <c r="Q2848" t="s">
        <v>58</v>
      </c>
      <c r="R2848" t="s">
        <v>92</v>
      </c>
      <c r="S2848" t="s">
        <v>68</v>
      </c>
      <c r="T2848" t="s">
        <v>85</v>
      </c>
      <c r="U2848" t="s">
        <v>48</v>
      </c>
      <c r="V2848" t="s">
        <v>49</v>
      </c>
      <c r="W2848" t="s">
        <v>43</v>
      </c>
      <c r="X2848">
        <f>YEAR(Table1[[#This Row],[BookingDate]])</f>
        <v>2025</v>
      </c>
      <c r="Y2848" t="str">
        <f>TEXT(Table1[[#This Row],[BookingDate]],"mmm")</f>
        <v>Nov</v>
      </c>
      <c r="Z2848" t="str">
        <f>TEXT(Table1[[#This Row],[BookingDate]],"mmm-yyy")</f>
        <v>Nov-2025</v>
      </c>
      <c r="AA2848" t="str">
        <f>IF(Table1[[#This Row],[ResolutionHours]]="","Pending",IF(Table1[[#This Row],[ResolutionHours]]&lt;=4,"0-4 Hours",IF(Table1[[#This Row],[ResolutionHours]]&lt;=8,"5-8 Hours",IF(Table1[[#This Row],[ResolutionHours]]&lt;=24,"9-24 Hours",IF(Table1[[#This Row],[ResolutionHours]]&lt;=48,"25-48 Hours","48+ Hours")))))</f>
        <v>25-48 Hours</v>
      </c>
      <c r="AB2848">
        <f>IF(Table1[[#This Row],[ResolutionHours]]="","",Table1[[#This Row],[ResolutionHours]]-Table1[[#This Row],[SLATargetHours]])</f>
        <v>-30.47</v>
      </c>
    </row>
    <row r="2849" spans="1:28" x14ac:dyDescent="0.25">
      <c r="A2849" t="s">
        <v>1040</v>
      </c>
      <c r="B2849" t="s">
        <v>35</v>
      </c>
      <c r="C2849" s="1">
        <v>45983.543854166674</v>
      </c>
      <c r="D2849" t="s">
        <v>51</v>
      </c>
      <c r="E2849" t="s">
        <v>71</v>
      </c>
      <c r="F2849" t="s">
        <v>53</v>
      </c>
      <c r="G2849" t="s">
        <v>39</v>
      </c>
      <c r="H2849" t="s">
        <v>40</v>
      </c>
      <c r="I2849" t="s">
        <v>55</v>
      </c>
      <c r="J2849" t="s">
        <v>110</v>
      </c>
      <c r="K2849">
        <v>24</v>
      </c>
      <c r="L2849">
        <v>0.99</v>
      </c>
      <c r="M2849">
        <v>8.48</v>
      </c>
      <c r="N2849" s="1">
        <v>45983.897118078698</v>
      </c>
      <c r="O2849" t="s">
        <v>43</v>
      </c>
      <c r="P2849">
        <v>8.48</v>
      </c>
      <c r="Q2849" t="s">
        <v>66</v>
      </c>
      <c r="R2849" t="s">
        <v>45</v>
      </c>
      <c r="S2849" t="s">
        <v>68</v>
      </c>
      <c r="T2849" t="s">
        <v>61</v>
      </c>
      <c r="U2849" t="s">
        <v>49</v>
      </c>
      <c r="V2849" t="s">
        <v>49</v>
      </c>
      <c r="W2849" t="s">
        <v>43</v>
      </c>
      <c r="X2849">
        <f>YEAR(Table1[[#This Row],[BookingDate]])</f>
        <v>2025</v>
      </c>
      <c r="Y2849" t="str">
        <f>TEXT(Table1[[#This Row],[BookingDate]],"mmm")</f>
        <v>Nov</v>
      </c>
      <c r="Z2849" t="str">
        <f>TEXT(Table1[[#This Row],[BookingDate]],"mmm-yyy")</f>
        <v>Nov-2025</v>
      </c>
      <c r="AA2849" t="str">
        <f>IF(Table1[[#This Row],[ResolutionHours]]="","Pending",IF(Table1[[#This Row],[ResolutionHours]]&lt;=4,"0-4 Hours",IF(Table1[[#This Row],[ResolutionHours]]&lt;=8,"5-8 Hours",IF(Table1[[#This Row],[ResolutionHours]]&lt;=24,"9-24 Hours",IF(Table1[[#This Row],[ResolutionHours]]&lt;=48,"25-48 Hours","48+ Hours")))))</f>
        <v>9-24 Hours</v>
      </c>
      <c r="AB2849">
        <f>IF(Table1[[#This Row],[ResolutionHours]]="","",Table1[[#This Row],[ResolutionHours]]-Table1[[#This Row],[SLATargetHours]])</f>
        <v>-15.52</v>
      </c>
    </row>
    <row r="2850" spans="1:28" x14ac:dyDescent="0.25">
      <c r="A2850" t="s">
        <v>808</v>
      </c>
      <c r="B2850" t="s">
        <v>35</v>
      </c>
      <c r="C2850" s="1">
        <v>45983.545763888891</v>
      </c>
      <c r="D2850" t="s">
        <v>36</v>
      </c>
      <c r="E2850" t="s">
        <v>71</v>
      </c>
      <c r="F2850" t="s">
        <v>90</v>
      </c>
      <c r="G2850" t="s">
        <v>39</v>
      </c>
      <c r="H2850" t="s">
        <v>40</v>
      </c>
      <c r="I2850" t="s">
        <v>55</v>
      </c>
      <c r="J2850" t="s">
        <v>83</v>
      </c>
      <c r="K2850">
        <v>48</v>
      </c>
      <c r="L2850">
        <v>2.52</v>
      </c>
      <c r="M2850">
        <v>112.78</v>
      </c>
      <c r="N2850" s="1">
        <v>45988.244978125003</v>
      </c>
      <c r="O2850" t="s">
        <v>128</v>
      </c>
      <c r="P2850">
        <v>112.78</v>
      </c>
      <c r="Q2850" t="s">
        <v>66</v>
      </c>
      <c r="R2850" t="s">
        <v>114</v>
      </c>
      <c r="S2850" t="s">
        <v>68</v>
      </c>
      <c r="T2850" t="s">
        <v>115</v>
      </c>
      <c r="U2850" t="s">
        <v>49</v>
      </c>
      <c r="V2850" t="s">
        <v>49</v>
      </c>
      <c r="W2850" t="s">
        <v>128</v>
      </c>
      <c r="X2850">
        <f>YEAR(Table1[[#This Row],[BookingDate]])</f>
        <v>2025</v>
      </c>
      <c r="Y2850" t="str">
        <f>TEXT(Table1[[#This Row],[BookingDate]],"mmm")</f>
        <v>Nov</v>
      </c>
      <c r="Z2850" t="str">
        <f>TEXT(Table1[[#This Row],[BookingDate]],"mmm-yyy")</f>
        <v>Nov-2025</v>
      </c>
      <c r="AA2850" t="str">
        <f>IF(Table1[[#This Row],[ResolutionHours]]="","Pending",IF(Table1[[#This Row],[ResolutionHours]]&lt;=4,"0-4 Hours",IF(Table1[[#This Row],[ResolutionHours]]&lt;=8,"5-8 Hours",IF(Table1[[#This Row],[ResolutionHours]]&lt;=24,"9-24 Hours",IF(Table1[[#This Row],[ResolutionHours]]&lt;=48,"25-48 Hours","48+ Hours")))))</f>
        <v>48+ Hours</v>
      </c>
      <c r="AB2850">
        <f>IF(Table1[[#This Row],[ResolutionHours]]="","",Table1[[#This Row],[ResolutionHours]]-Table1[[#This Row],[SLATargetHours]])</f>
        <v>64.78</v>
      </c>
    </row>
    <row r="2851" spans="1:28" x14ac:dyDescent="0.25">
      <c r="A2851" t="s">
        <v>2312</v>
      </c>
      <c r="B2851" t="s">
        <v>2126</v>
      </c>
      <c r="C2851" s="1">
        <v>45983.558206018519</v>
      </c>
      <c r="D2851" t="s">
        <v>36</v>
      </c>
      <c r="E2851" t="s">
        <v>2138</v>
      </c>
      <c r="F2851" t="s">
        <v>130</v>
      </c>
      <c r="G2851" t="s">
        <v>2128</v>
      </c>
      <c r="H2851" t="s">
        <v>136</v>
      </c>
      <c r="I2851" t="s">
        <v>64</v>
      </c>
      <c r="J2851" t="s">
        <v>134</v>
      </c>
      <c r="K2851">
        <v>48</v>
      </c>
      <c r="L2851">
        <v>0.9</v>
      </c>
      <c r="N2851" s="1"/>
      <c r="O2851" t="s">
        <v>57</v>
      </c>
      <c r="P2851">
        <v>922.6</v>
      </c>
      <c r="Q2851" t="s">
        <v>66</v>
      </c>
      <c r="R2851" t="s">
        <v>45</v>
      </c>
      <c r="S2851" t="s">
        <v>96</v>
      </c>
      <c r="T2851" t="s">
        <v>97</v>
      </c>
      <c r="U2851" t="s">
        <v>49</v>
      </c>
      <c r="V2851" t="s">
        <v>49</v>
      </c>
      <c r="W2851" t="s">
        <v>57</v>
      </c>
      <c r="X2851">
        <f>YEAR(Table1[[#This Row],[BookingDate]])</f>
        <v>2025</v>
      </c>
      <c r="Y2851" t="str">
        <f>TEXT(Table1[[#This Row],[BookingDate]],"mmm")</f>
        <v>Nov</v>
      </c>
      <c r="Z2851" t="str">
        <f>TEXT(Table1[[#This Row],[BookingDate]],"mmm-yyy")</f>
        <v>Nov-2025</v>
      </c>
      <c r="AA2851" t="str">
        <f>IF(Table1[[#This Row],[ResolutionHours]]="","Pending",IF(Table1[[#This Row],[ResolutionHours]]&lt;=4,"0-4 Hours",IF(Table1[[#This Row],[ResolutionHours]]&lt;=8,"5-8 Hours",IF(Table1[[#This Row],[ResolutionHours]]&lt;=24,"9-24 Hours",IF(Table1[[#This Row],[ResolutionHours]]&lt;=48,"25-48 Hours","48+ Hours")))))</f>
        <v>Pending</v>
      </c>
      <c r="AB2851" t="str">
        <f>IF(Table1[[#This Row],[ResolutionHours]]="","",Table1[[#This Row],[ResolutionHours]]-Table1[[#This Row],[SLATargetHours]])</f>
        <v/>
      </c>
    </row>
    <row r="2852" spans="1:28" x14ac:dyDescent="0.25">
      <c r="A2852" t="s">
        <v>497</v>
      </c>
      <c r="B2852" t="s">
        <v>35</v>
      </c>
      <c r="C2852" s="1">
        <v>45984.791678240741</v>
      </c>
      <c r="D2852" t="s">
        <v>87</v>
      </c>
      <c r="E2852" t="s">
        <v>37</v>
      </c>
      <c r="F2852" t="s">
        <v>72</v>
      </c>
      <c r="G2852" t="s">
        <v>39</v>
      </c>
      <c r="H2852" t="s">
        <v>63</v>
      </c>
      <c r="I2852" t="s">
        <v>41</v>
      </c>
      <c r="J2852" t="s">
        <v>83</v>
      </c>
      <c r="K2852">
        <v>72</v>
      </c>
      <c r="L2852">
        <v>10.44</v>
      </c>
      <c r="N2852" s="1"/>
      <c r="O2852" t="s">
        <v>57</v>
      </c>
      <c r="P2852">
        <v>893</v>
      </c>
      <c r="Q2852" t="s">
        <v>66</v>
      </c>
      <c r="R2852" t="s">
        <v>92</v>
      </c>
      <c r="S2852" t="s">
        <v>68</v>
      </c>
      <c r="T2852" t="s">
        <v>69</v>
      </c>
      <c r="U2852" t="s">
        <v>49</v>
      </c>
      <c r="V2852" t="s">
        <v>49</v>
      </c>
      <c r="W2852" t="s">
        <v>57</v>
      </c>
      <c r="X2852">
        <f>YEAR(Table1[[#This Row],[BookingDate]])</f>
        <v>2025</v>
      </c>
      <c r="Y2852" t="str">
        <f>TEXT(Table1[[#This Row],[BookingDate]],"mmm")</f>
        <v>Nov</v>
      </c>
      <c r="Z2852" t="str">
        <f>TEXT(Table1[[#This Row],[BookingDate]],"mmm-yyy")</f>
        <v>Nov-2025</v>
      </c>
      <c r="AA2852" t="str">
        <f>IF(Table1[[#This Row],[ResolutionHours]]="","Pending",IF(Table1[[#This Row],[ResolutionHours]]&lt;=4,"0-4 Hours",IF(Table1[[#This Row],[ResolutionHours]]&lt;=8,"5-8 Hours",IF(Table1[[#This Row],[ResolutionHours]]&lt;=24,"9-24 Hours",IF(Table1[[#This Row],[ResolutionHours]]&lt;=48,"25-48 Hours","48+ Hours")))))</f>
        <v>Pending</v>
      </c>
      <c r="AB2852" t="str">
        <f>IF(Table1[[#This Row],[ResolutionHours]]="","",Table1[[#This Row],[ResolutionHours]]-Table1[[#This Row],[SLATargetHours]])</f>
        <v/>
      </c>
    </row>
    <row r="2853" spans="1:28" x14ac:dyDescent="0.25">
      <c r="A2853" t="s">
        <v>1063</v>
      </c>
      <c r="B2853" t="s">
        <v>35</v>
      </c>
      <c r="C2853" s="1">
        <v>45984.879201388889</v>
      </c>
      <c r="D2853" t="s">
        <v>87</v>
      </c>
      <c r="E2853" t="s">
        <v>102</v>
      </c>
      <c r="F2853" t="s">
        <v>130</v>
      </c>
      <c r="G2853" t="s">
        <v>39</v>
      </c>
      <c r="H2853" t="s">
        <v>54</v>
      </c>
      <c r="I2853" t="s">
        <v>64</v>
      </c>
      <c r="J2853" t="s">
        <v>106</v>
      </c>
      <c r="K2853">
        <v>72</v>
      </c>
      <c r="L2853">
        <v>0.72</v>
      </c>
      <c r="N2853" s="1"/>
      <c r="O2853" t="s">
        <v>57</v>
      </c>
      <c r="P2853">
        <v>890.9</v>
      </c>
      <c r="Q2853" t="s">
        <v>58</v>
      </c>
      <c r="R2853" t="s">
        <v>59</v>
      </c>
      <c r="S2853" t="s">
        <v>46</v>
      </c>
      <c r="T2853" t="s">
        <v>85</v>
      </c>
      <c r="U2853" t="s">
        <v>49</v>
      </c>
      <c r="V2853" t="s">
        <v>49</v>
      </c>
      <c r="W2853" t="s">
        <v>57</v>
      </c>
      <c r="X2853">
        <f>YEAR(Table1[[#This Row],[BookingDate]])</f>
        <v>2025</v>
      </c>
      <c r="Y2853" t="str">
        <f>TEXT(Table1[[#This Row],[BookingDate]],"mmm")</f>
        <v>Nov</v>
      </c>
      <c r="Z2853" t="str">
        <f>TEXT(Table1[[#This Row],[BookingDate]],"mmm-yyy")</f>
        <v>Nov-2025</v>
      </c>
      <c r="AA2853" t="str">
        <f>IF(Table1[[#This Row],[ResolutionHours]]="","Pending",IF(Table1[[#This Row],[ResolutionHours]]&lt;=4,"0-4 Hours",IF(Table1[[#This Row],[ResolutionHours]]&lt;=8,"5-8 Hours",IF(Table1[[#This Row],[ResolutionHours]]&lt;=24,"9-24 Hours",IF(Table1[[#This Row],[ResolutionHours]]&lt;=48,"25-48 Hours","48+ Hours")))))</f>
        <v>Pending</v>
      </c>
      <c r="AB2853" t="str">
        <f>IF(Table1[[#This Row],[ResolutionHours]]="","",Table1[[#This Row],[ResolutionHours]]-Table1[[#This Row],[SLATargetHours]])</f>
        <v/>
      </c>
    </row>
    <row r="2854" spans="1:28" x14ac:dyDescent="0.25">
      <c r="A2854" t="s">
        <v>1199</v>
      </c>
      <c r="B2854" t="s">
        <v>1116</v>
      </c>
      <c r="C2854" s="1">
        <v>45985.027013888888</v>
      </c>
      <c r="D2854" t="s">
        <v>87</v>
      </c>
      <c r="E2854" t="s">
        <v>1134</v>
      </c>
      <c r="F2854" t="s">
        <v>53</v>
      </c>
      <c r="G2854" t="s">
        <v>1118</v>
      </c>
      <c r="H2854" t="s">
        <v>54</v>
      </c>
      <c r="I2854" t="s">
        <v>64</v>
      </c>
      <c r="J2854" t="s">
        <v>113</v>
      </c>
      <c r="K2854">
        <v>72</v>
      </c>
      <c r="L2854">
        <v>2.2200000000000002</v>
      </c>
      <c r="N2854" s="1"/>
      <c r="O2854" t="s">
        <v>57</v>
      </c>
      <c r="P2854">
        <v>887.35</v>
      </c>
      <c r="Q2854" t="s">
        <v>58</v>
      </c>
      <c r="R2854" t="s">
        <v>92</v>
      </c>
      <c r="S2854" t="s">
        <v>60</v>
      </c>
      <c r="T2854" t="s">
        <v>69</v>
      </c>
      <c r="U2854" t="s">
        <v>49</v>
      </c>
      <c r="V2854" t="s">
        <v>49</v>
      </c>
      <c r="W2854" t="s">
        <v>57</v>
      </c>
      <c r="X2854">
        <f>YEAR(Table1[[#This Row],[BookingDate]])</f>
        <v>2025</v>
      </c>
      <c r="Y2854" t="str">
        <f>TEXT(Table1[[#This Row],[BookingDate]],"mmm")</f>
        <v>Nov</v>
      </c>
      <c r="Z2854" t="str">
        <f>TEXT(Table1[[#This Row],[BookingDate]],"mmm-yyy")</f>
        <v>Nov-2025</v>
      </c>
      <c r="AA2854" t="str">
        <f>IF(Table1[[#This Row],[ResolutionHours]]="","Pending",IF(Table1[[#This Row],[ResolutionHours]]&lt;=4,"0-4 Hours",IF(Table1[[#This Row],[ResolutionHours]]&lt;=8,"5-8 Hours",IF(Table1[[#This Row],[ResolutionHours]]&lt;=24,"9-24 Hours",IF(Table1[[#This Row],[ResolutionHours]]&lt;=48,"25-48 Hours","48+ Hours")))))</f>
        <v>Pending</v>
      </c>
      <c r="AB2854" t="str">
        <f>IF(Table1[[#This Row],[ResolutionHours]]="","",Table1[[#This Row],[ResolutionHours]]-Table1[[#This Row],[SLATargetHours]])</f>
        <v/>
      </c>
    </row>
    <row r="2855" spans="1:28" x14ac:dyDescent="0.25">
      <c r="A2855" t="s">
        <v>1372</v>
      </c>
      <c r="B2855" t="s">
        <v>1116</v>
      </c>
      <c r="C2855" s="1">
        <v>45985.189733796287</v>
      </c>
      <c r="D2855" t="s">
        <v>87</v>
      </c>
      <c r="E2855" t="s">
        <v>1120</v>
      </c>
      <c r="F2855" t="s">
        <v>95</v>
      </c>
      <c r="G2855" t="s">
        <v>1118</v>
      </c>
      <c r="H2855" t="s">
        <v>54</v>
      </c>
      <c r="I2855" t="s">
        <v>55</v>
      </c>
      <c r="J2855" t="s">
        <v>118</v>
      </c>
      <c r="K2855">
        <v>72</v>
      </c>
      <c r="L2855">
        <v>2.67</v>
      </c>
      <c r="N2855" s="1"/>
      <c r="O2855" t="s">
        <v>57</v>
      </c>
      <c r="P2855">
        <v>883.45</v>
      </c>
      <c r="Q2855" t="s">
        <v>58</v>
      </c>
      <c r="R2855" t="s">
        <v>67</v>
      </c>
      <c r="S2855" t="s">
        <v>68</v>
      </c>
      <c r="T2855" t="s">
        <v>97</v>
      </c>
      <c r="U2855" t="s">
        <v>49</v>
      </c>
      <c r="V2855" t="s">
        <v>49</v>
      </c>
      <c r="W2855" t="s">
        <v>57</v>
      </c>
      <c r="X2855">
        <f>YEAR(Table1[[#This Row],[BookingDate]])</f>
        <v>2025</v>
      </c>
      <c r="Y2855" t="str">
        <f>TEXT(Table1[[#This Row],[BookingDate]],"mmm")</f>
        <v>Nov</v>
      </c>
      <c r="Z2855" t="str">
        <f>TEXT(Table1[[#This Row],[BookingDate]],"mmm-yyy")</f>
        <v>Nov-2025</v>
      </c>
      <c r="AA2855" t="str">
        <f>IF(Table1[[#This Row],[ResolutionHours]]="","Pending",IF(Table1[[#This Row],[ResolutionHours]]&lt;=4,"0-4 Hours",IF(Table1[[#This Row],[ResolutionHours]]&lt;=8,"5-8 Hours",IF(Table1[[#This Row],[ResolutionHours]]&lt;=24,"9-24 Hours",IF(Table1[[#This Row],[ResolutionHours]]&lt;=48,"25-48 Hours","48+ Hours")))))</f>
        <v>Pending</v>
      </c>
      <c r="AB2855" t="str">
        <f>IF(Table1[[#This Row],[ResolutionHours]]="","",Table1[[#This Row],[ResolutionHours]]-Table1[[#This Row],[SLATargetHours]])</f>
        <v/>
      </c>
    </row>
    <row r="2856" spans="1:28" x14ac:dyDescent="0.25">
      <c r="A2856" t="s">
        <v>2389</v>
      </c>
      <c r="B2856" t="s">
        <v>2126</v>
      </c>
      <c r="C2856" s="1">
        <v>45985.417847222219</v>
      </c>
      <c r="D2856" t="s">
        <v>36</v>
      </c>
      <c r="E2856" t="s">
        <v>2153</v>
      </c>
      <c r="F2856" t="s">
        <v>95</v>
      </c>
      <c r="G2856" t="s">
        <v>2128</v>
      </c>
      <c r="H2856" t="s">
        <v>40</v>
      </c>
      <c r="I2856" t="s">
        <v>55</v>
      </c>
      <c r="J2856" t="s">
        <v>91</v>
      </c>
      <c r="K2856">
        <v>48</v>
      </c>
      <c r="L2856">
        <v>3.85</v>
      </c>
      <c r="M2856">
        <v>14.41</v>
      </c>
      <c r="N2856" s="1">
        <v>45986.018270231492</v>
      </c>
      <c r="O2856" t="s">
        <v>43</v>
      </c>
      <c r="P2856">
        <v>14.41</v>
      </c>
      <c r="Q2856" t="s">
        <v>58</v>
      </c>
      <c r="R2856" t="s">
        <v>45</v>
      </c>
      <c r="S2856" t="s">
        <v>46</v>
      </c>
      <c r="T2856" t="s">
        <v>100</v>
      </c>
      <c r="U2856" t="s">
        <v>49</v>
      </c>
      <c r="V2856" t="s">
        <v>49</v>
      </c>
      <c r="W2856" t="s">
        <v>43</v>
      </c>
      <c r="X2856">
        <f>YEAR(Table1[[#This Row],[BookingDate]])</f>
        <v>2025</v>
      </c>
      <c r="Y2856" t="str">
        <f>TEXT(Table1[[#This Row],[BookingDate]],"mmm")</f>
        <v>Nov</v>
      </c>
      <c r="Z2856" t="str">
        <f>TEXT(Table1[[#This Row],[BookingDate]],"mmm-yyy")</f>
        <v>Nov-2025</v>
      </c>
      <c r="AA2856" t="str">
        <f>IF(Table1[[#This Row],[ResolutionHours]]="","Pending",IF(Table1[[#This Row],[ResolutionHours]]&lt;=4,"0-4 Hours",IF(Table1[[#This Row],[ResolutionHours]]&lt;=8,"5-8 Hours",IF(Table1[[#This Row],[ResolutionHours]]&lt;=24,"9-24 Hours",IF(Table1[[#This Row],[ResolutionHours]]&lt;=48,"25-48 Hours","48+ Hours")))))</f>
        <v>9-24 Hours</v>
      </c>
      <c r="AB2856">
        <f>IF(Table1[[#This Row],[ResolutionHours]]="","",Table1[[#This Row],[ResolutionHours]]-Table1[[#This Row],[SLATargetHours]])</f>
        <v>-33.590000000000003</v>
      </c>
    </row>
    <row r="2857" spans="1:28" x14ac:dyDescent="0.25">
      <c r="A2857" t="s">
        <v>1672</v>
      </c>
      <c r="B2857" t="s">
        <v>1116</v>
      </c>
      <c r="C2857" s="1">
        <v>45985.467418981483</v>
      </c>
      <c r="D2857" t="s">
        <v>104</v>
      </c>
      <c r="E2857" t="s">
        <v>1120</v>
      </c>
      <c r="F2857" t="s">
        <v>95</v>
      </c>
      <c r="G2857" t="s">
        <v>1118</v>
      </c>
      <c r="H2857" t="s">
        <v>40</v>
      </c>
      <c r="I2857" t="s">
        <v>41</v>
      </c>
      <c r="J2857" t="s">
        <v>132</v>
      </c>
      <c r="K2857">
        <v>8</v>
      </c>
      <c r="L2857">
        <v>0.73</v>
      </c>
      <c r="M2857">
        <v>2.75</v>
      </c>
      <c r="N2857" s="1">
        <v>45985.581830625</v>
      </c>
      <c r="O2857" t="s">
        <v>43</v>
      </c>
      <c r="P2857">
        <v>2.75</v>
      </c>
      <c r="Q2857" t="s">
        <v>58</v>
      </c>
      <c r="R2857" t="s">
        <v>114</v>
      </c>
      <c r="S2857" t="s">
        <v>46</v>
      </c>
      <c r="T2857" t="s">
        <v>69</v>
      </c>
      <c r="U2857" t="s">
        <v>48</v>
      </c>
      <c r="V2857" t="s">
        <v>49</v>
      </c>
      <c r="W2857" t="s">
        <v>43</v>
      </c>
      <c r="X2857">
        <f>YEAR(Table1[[#This Row],[BookingDate]])</f>
        <v>2025</v>
      </c>
      <c r="Y2857" t="str">
        <f>TEXT(Table1[[#This Row],[BookingDate]],"mmm")</f>
        <v>Nov</v>
      </c>
      <c r="Z2857" t="str">
        <f>TEXT(Table1[[#This Row],[BookingDate]],"mmm-yyy")</f>
        <v>Nov-2025</v>
      </c>
      <c r="AA2857" t="str">
        <f>IF(Table1[[#This Row],[ResolutionHours]]="","Pending",IF(Table1[[#This Row],[ResolutionHours]]&lt;=4,"0-4 Hours",IF(Table1[[#This Row],[ResolutionHours]]&lt;=8,"5-8 Hours",IF(Table1[[#This Row],[ResolutionHours]]&lt;=24,"9-24 Hours",IF(Table1[[#This Row],[ResolutionHours]]&lt;=48,"25-48 Hours","48+ Hours")))))</f>
        <v>0-4 Hours</v>
      </c>
      <c r="AB2857">
        <f>IF(Table1[[#This Row],[ResolutionHours]]="","",Table1[[#This Row],[ResolutionHours]]-Table1[[#This Row],[SLATargetHours]])</f>
        <v>-5.25</v>
      </c>
    </row>
    <row r="2858" spans="1:28" x14ac:dyDescent="0.25">
      <c r="A2858" t="s">
        <v>685</v>
      </c>
      <c r="B2858" t="s">
        <v>35</v>
      </c>
      <c r="C2858" s="1">
        <v>45985.602662037039</v>
      </c>
      <c r="D2858" t="s">
        <v>36</v>
      </c>
      <c r="E2858" t="s">
        <v>81</v>
      </c>
      <c r="F2858" t="s">
        <v>90</v>
      </c>
      <c r="G2858" t="s">
        <v>39</v>
      </c>
      <c r="H2858" t="s">
        <v>63</v>
      </c>
      <c r="I2858" t="s">
        <v>64</v>
      </c>
      <c r="J2858" t="s">
        <v>157</v>
      </c>
      <c r="K2858">
        <v>48</v>
      </c>
      <c r="L2858">
        <v>1.34</v>
      </c>
      <c r="N2858" s="1"/>
      <c r="O2858" t="s">
        <v>57</v>
      </c>
      <c r="P2858">
        <v>873.54</v>
      </c>
      <c r="Q2858" t="s">
        <v>66</v>
      </c>
      <c r="R2858" t="s">
        <v>92</v>
      </c>
      <c r="S2858" t="s">
        <v>79</v>
      </c>
      <c r="T2858" t="s">
        <v>69</v>
      </c>
      <c r="U2858" t="s">
        <v>49</v>
      </c>
      <c r="V2858" t="s">
        <v>49</v>
      </c>
      <c r="W2858" t="s">
        <v>57</v>
      </c>
      <c r="X2858">
        <f>YEAR(Table1[[#This Row],[BookingDate]])</f>
        <v>2025</v>
      </c>
      <c r="Y2858" t="str">
        <f>TEXT(Table1[[#This Row],[BookingDate]],"mmm")</f>
        <v>Nov</v>
      </c>
      <c r="Z2858" t="str">
        <f>TEXT(Table1[[#This Row],[BookingDate]],"mmm-yyy")</f>
        <v>Nov-2025</v>
      </c>
      <c r="AA2858" t="str">
        <f>IF(Table1[[#This Row],[ResolutionHours]]="","Pending",IF(Table1[[#This Row],[ResolutionHours]]&lt;=4,"0-4 Hours",IF(Table1[[#This Row],[ResolutionHours]]&lt;=8,"5-8 Hours",IF(Table1[[#This Row],[ResolutionHours]]&lt;=24,"9-24 Hours",IF(Table1[[#This Row],[ResolutionHours]]&lt;=48,"25-48 Hours","48+ Hours")))))</f>
        <v>Pending</v>
      </c>
      <c r="AB2858" t="str">
        <f>IF(Table1[[#This Row],[ResolutionHours]]="","",Table1[[#This Row],[ResolutionHours]]-Table1[[#This Row],[SLATargetHours]])</f>
        <v/>
      </c>
    </row>
    <row r="2859" spans="1:28" x14ac:dyDescent="0.25">
      <c r="A2859" t="s">
        <v>754</v>
      </c>
      <c r="B2859" t="s">
        <v>35</v>
      </c>
      <c r="C2859" s="1">
        <v>45985.615127314813</v>
      </c>
      <c r="D2859" t="s">
        <v>51</v>
      </c>
      <c r="E2859" t="s">
        <v>81</v>
      </c>
      <c r="F2859" t="s">
        <v>95</v>
      </c>
      <c r="G2859" t="s">
        <v>39</v>
      </c>
      <c r="H2859" t="s">
        <v>136</v>
      </c>
      <c r="I2859" t="s">
        <v>64</v>
      </c>
      <c r="J2859" t="s">
        <v>157</v>
      </c>
      <c r="K2859">
        <v>24</v>
      </c>
      <c r="L2859">
        <v>0.97</v>
      </c>
      <c r="N2859" s="1"/>
      <c r="O2859" t="s">
        <v>57</v>
      </c>
      <c r="P2859">
        <v>873.24</v>
      </c>
      <c r="Q2859" t="s">
        <v>66</v>
      </c>
      <c r="R2859" t="s">
        <v>114</v>
      </c>
      <c r="S2859" t="s">
        <v>60</v>
      </c>
      <c r="T2859" t="s">
        <v>47</v>
      </c>
      <c r="U2859" t="s">
        <v>49</v>
      </c>
      <c r="V2859" t="s">
        <v>49</v>
      </c>
      <c r="W2859" t="s">
        <v>57</v>
      </c>
      <c r="X2859">
        <f>YEAR(Table1[[#This Row],[BookingDate]])</f>
        <v>2025</v>
      </c>
      <c r="Y2859" t="str">
        <f>TEXT(Table1[[#This Row],[BookingDate]],"mmm")</f>
        <v>Nov</v>
      </c>
      <c r="Z2859" t="str">
        <f>TEXT(Table1[[#This Row],[BookingDate]],"mmm-yyy")</f>
        <v>Nov-2025</v>
      </c>
      <c r="AA2859" t="str">
        <f>IF(Table1[[#This Row],[ResolutionHours]]="","Pending",IF(Table1[[#This Row],[ResolutionHours]]&lt;=4,"0-4 Hours",IF(Table1[[#This Row],[ResolutionHours]]&lt;=8,"5-8 Hours",IF(Table1[[#This Row],[ResolutionHours]]&lt;=24,"9-24 Hours",IF(Table1[[#This Row],[ResolutionHours]]&lt;=48,"25-48 Hours","48+ Hours")))))</f>
        <v>Pending</v>
      </c>
      <c r="AB2859" t="str">
        <f>IF(Table1[[#This Row],[ResolutionHours]]="","",Table1[[#This Row],[ResolutionHours]]-Table1[[#This Row],[SLATargetHours]])</f>
        <v/>
      </c>
    </row>
    <row r="2860" spans="1:28" x14ac:dyDescent="0.25">
      <c r="A2860" t="s">
        <v>1904</v>
      </c>
      <c r="B2860" t="s">
        <v>1116</v>
      </c>
      <c r="C2860" s="1">
        <v>45985.692962962959</v>
      </c>
      <c r="D2860" t="s">
        <v>108</v>
      </c>
      <c r="E2860" t="s">
        <v>1120</v>
      </c>
      <c r="F2860" t="s">
        <v>90</v>
      </c>
      <c r="G2860" t="s">
        <v>1118</v>
      </c>
      <c r="H2860" t="s">
        <v>40</v>
      </c>
      <c r="I2860" t="s">
        <v>55</v>
      </c>
      <c r="J2860" t="s">
        <v>78</v>
      </c>
      <c r="K2860">
        <v>4</v>
      </c>
      <c r="L2860">
        <v>0.38</v>
      </c>
      <c r="M2860">
        <v>1.01</v>
      </c>
      <c r="N2860" s="1">
        <v>45985.735098425917</v>
      </c>
      <c r="O2860" t="s">
        <v>43</v>
      </c>
      <c r="P2860">
        <v>1.01</v>
      </c>
      <c r="Q2860" t="s">
        <v>111</v>
      </c>
      <c r="R2860" t="s">
        <v>92</v>
      </c>
      <c r="S2860" t="s">
        <v>79</v>
      </c>
      <c r="T2860" t="s">
        <v>100</v>
      </c>
      <c r="U2860" t="s">
        <v>49</v>
      </c>
      <c r="V2860" t="s">
        <v>48</v>
      </c>
      <c r="W2860" t="s">
        <v>43</v>
      </c>
      <c r="X2860">
        <f>YEAR(Table1[[#This Row],[BookingDate]])</f>
        <v>2025</v>
      </c>
      <c r="Y2860" t="str">
        <f>TEXT(Table1[[#This Row],[BookingDate]],"mmm")</f>
        <v>Nov</v>
      </c>
      <c r="Z2860" t="str">
        <f>TEXT(Table1[[#This Row],[BookingDate]],"mmm-yyy")</f>
        <v>Nov-2025</v>
      </c>
      <c r="AA2860" t="str">
        <f>IF(Table1[[#This Row],[ResolutionHours]]="","Pending",IF(Table1[[#This Row],[ResolutionHours]]&lt;=4,"0-4 Hours",IF(Table1[[#This Row],[ResolutionHours]]&lt;=8,"5-8 Hours",IF(Table1[[#This Row],[ResolutionHours]]&lt;=24,"9-24 Hours",IF(Table1[[#This Row],[ResolutionHours]]&lt;=48,"25-48 Hours","48+ Hours")))))</f>
        <v>0-4 Hours</v>
      </c>
      <c r="AB2860">
        <f>IF(Table1[[#This Row],[ResolutionHours]]="","",Table1[[#This Row],[ResolutionHours]]-Table1[[#This Row],[SLATargetHours]])</f>
        <v>-2.99</v>
      </c>
    </row>
    <row r="2861" spans="1:28" x14ac:dyDescent="0.25">
      <c r="A2861" t="s">
        <v>877</v>
      </c>
      <c r="B2861" t="s">
        <v>35</v>
      </c>
      <c r="C2861" s="1">
        <v>45985.767326388886</v>
      </c>
      <c r="D2861" t="s">
        <v>36</v>
      </c>
      <c r="E2861" t="s">
        <v>37</v>
      </c>
      <c r="F2861" t="s">
        <v>38</v>
      </c>
      <c r="G2861" t="s">
        <v>39</v>
      </c>
      <c r="H2861" t="s">
        <v>109</v>
      </c>
      <c r="I2861" t="s">
        <v>73</v>
      </c>
      <c r="J2861" t="s">
        <v>99</v>
      </c>
      <c r="K2861">
        <v>48</v>
      </c>
      <c r="L2861">
        <v>2.36</v>
      </c>
      <c r="M2861">
        <v>16.940000000000001</v>
      </c>
      <c r="N2861" s="1">
        <v>45986.473027048611</v>
      </c>
      <c r="O2861" t="s">
        <v>43</v>
      </c>
      <c r="P2861">
        <v>16.940000000000001</v>
      </c>
      <c r="Q2861" t="s">
        <v>58</v>
      </c>
      <c r="R2861" t="s">
        <v>114</v>
      </c>
      <c r="S2861" t="s">
        <v>46</v>
      </c>
      <c r="T2861" t="s">
        <v>100</v>
      </c>
      <c r="U2861" t="s">
        <v>49</v>
      </c>
      <c r="V2861" t="s">
        <v>49</v>
      </c>
      <c r="W2861" t="s">
        <v>43</v>
      </c>
      <c r="X2861">
        <f>YEAR(Table1[[#This Row],[BookingDate]])</f>
        <v>2025</v>
      </c>
      <c r="Y2861" t="str">
        <f>TEXT(Table1[[#This Row],[BookingDate]],"mmm")</f>
        <v>Nov</v>
      </c>
      <c r="Z2861" t="str">
        <f>TEXT(Table1[[#This Row],[BookingDate]],"mmm-yyy")</f>
        <v>Nov-2025</v>
      </c>
      <c r="AA2861" t="str">
        <f>IF(Table1[[#This Row],[ResolutionHours]]="","Pending",IF(Table1[[#This Row],[ResolutionHours]]&lt;=4,"0-4 Hours",IF(Table1[[#This Row],[ResolutionHours]]&lt;=8,"5-8 Hours",IF(Table1[[#This Row],[ResolutionHours]]&lt;=24,"9-24 Hours",IF(Table1[[#This Row],[ResolutionHours]]&lt;=48,"25-48 Hours","48+ Hours")))))</f>
        <v>9-24 Hours</v>
      </c>
      <c r="AB2861">
        <f>IF(Table1[[#This Row],[ResolutionHours]]="","",Table1[[#This Row],[ResolutionHours]]-Table1[[#This Row],[SLATargetHours]])</f>
        <v>-31.06</v>
      </c>
    </row>
    <row r="2862" spans="1:28" x14ac:dyDescent="0.25">
      <c r="A2862" t="s">
        <v>1079</v>
      </c>
      <c r="B2862" t="s">
        <v>35</v>
      </c>
      <c r="C2862" s="1">
        <v>45985.823287037027</v>
      </c>
      <c r="D2862" t="s">
        <v>51</v>
      </c>
      <c r="E2862" t="s">
        <v>105</v>
      </c>
      <c r="F2862" t="s">
        <v>130</v>
      </c>
      <c r="G2862" t="s">
        <v>39</v>
      </c>
      <c r="H2862" t="s">
        <v>136</v>
      </c>
      <c r="I2862" t="s">
        <v>55</v>
      </c>
      <c r="J2862" t="s">
        <v>165</v>
      </c>
      <c r="K2862">
        <v>24</v>
      </c>
      <c r="L2862">
        <v>3.01</v>
      </c>
      <c r="N2862" s="1"/>
      <c r="O2862" t="s">
        <v>57</v>
      </c>
      <c r="P2862">
        <v>868.24</v>
      </c>
      <c r="Q2862" t="s">
        <v>44</v>
      </c>
      <c r="R2862" t="s">
        <v>59</v>
      </c>
      <c r="S2862" t="s">
        <v>68</v>
      </c>
      <c r="T2862" t="s">
        <v>75</v>
      </c>
      <c r="U2862" t="s">
        <v>49</v>
      </c>
      <c r="V2862" t="s">
        <v>49</v>
      </c>
      <c r="W2862" t="s">
        <v>57</v>
      </c>
      <c r="X2862">
        <f>YEAR(Table1[[#This Row],[BookingDate]])</f>
        <v>2025</v>
      </c>
      <c r="Y2862" t="str">
        <f>TEXT(Table1[[#This Row],[BookingDate]],"mmm")</f>
        <v>Nov</v>
      </c>
      <c r="Z2862" t="str">
        <f>TEXT(Table1[[#This Row],[BookingDate]],"mmm-yyy")</f>
        <v>Nov-2025</v>
      </c>
      <c r="AA2862" t="str">
        <f>IF(Table1[[#This Row],[ResolutionHours]]="","Pending",IF(Table1[[#This Row],[ResolutionHours]]&lt;=4,"0-4 Hours",IF(Table1[[#This Row],[ResolutionHours]]&lt;=8,"5-8 Hours",IF(Table1[[#This Row],[ResolutionHours]]&lt;=24,"9-24 Hours",IF(Table1[[#This Row],[ResolutionHours]]&lt;=48,"25-48 Hours","48+ Hours")))))</f>
        <v>Pending</v>
      </c>
      <c r="AB2862" t="str">
        <f>IF(Table1[[#This Row],[ResolutionHours]]="","",Table1[[#This Row],[ResolutionHours]]-Table1[[#This Row],[SLATargetHours]])</f>
        <v/>
      </c>
    </row>
    <row r="2863" spans="1:28" x14ac:dyDescent="0.25">
      <c r="A2863" t="s">
        <v>2265</v>
      </c>
      <c r="B2863" t="s">
        <v>2126</v>
      </c>
      <c r="C2863" s="1">
        <v>45986.770162037043</v>
      </c>
      <c r="D2863" t="s">
        <v>87</v>
      </c>
      <c r="E2863" t="s">
        <v>2127</v>
      </c>
      <c r="F2863" t="s">
        <v>53</v>
      </c>
      <c r="G2863" t="s">
        <v>2128</v>
      </c>
      <c r="H2863" t="s">
        <v>40</v>
      </c>
      <c r="I2863" t="s">
        <v>82</v>
      </c>
      <c r="J2863" t="s">
        <v>56</v>
      </c>
      <c r="K2863">
        <v>72</v>
      </c>
      <c r="L2863">
        <v>2.2999999999999998</v>
      </c>
      <c r="M2863">
        <v>70.430000000000007</v>
      </c>
      <c r="N2863" s="1">
        <v>45989.704707511577</v>
      </c>
      <c r="O2863" t="s">
        <v>43</v>
      </c>
      <c r="P2863">
        <v>70.430000000000007</v>
      </c>
      <c r="Q2863" t="s">
        <v>44</v>
      </c>
      <c r="R2863" t="s">
        <v>114</v>
      </c>
      <c r="S2863" t="s">
        <v>68</v>
      </c>
      <c r="T2863" t="s">
        <v>100</v>
      </c>
      <c r="U2863" t="s">
        <v>49</v>
      </c>
      <c r="V2863" t="s">
        <v>49</v>
      </c>
      <c r="W2863" t="s">
        <v>43</v>
      </c>
      <c r="X2863">
        <f>YEAR(Table1[[#This Row],[BookingDate]])</f>
        <v>2025</v>
      </c>
      <c r="Y2863" t="str">
        <f>TEXT(Table1[[#This Row],[BookingDate]],"mmm")</f>
        <v>Nov</v>
      </c>
      <c r="Z2863" t="str">
        <f>TEXT(Table1[[#This Row],[BookingDate]],"mmm-yyy")</f>
        <v>Nov-2025</v>
      </c>
      <c r="AA2863" t="str">
        <f>IF(Table1[[#This Row],[ResolutionHours]]="","Pending",IF(Table1[[#This Row],[ResolutionHours]]&lt;=4,"0-4 Hours",IF(Table1[[#This Row],[ResolutionHours]]&lt;=8,"5-8 Hours",IF(Table1[[#This Row],[ResolutionHours]]&lt;=24,"9-24 Hours",IF(Table1[[#This Row],[ResolutionHours]]&lt;=48,"25-48 Hours","48+ Hours")))))</f>
        <v>48+ Hours</v>
      </c>
      <c r="AB2863">
        <f>IF(Table1[[#This Row],[ResolutionHours]]="","",Table1[[#This Row],[ResolutionHours]]-Table1[[#This Row],[SLATargetHours]])</f>
        <v>-1.5699999999999932</v>
      </c>
    </row>
    <row r="2864" spans="1:28" x14ac:dyDescent="0.25">
      <c r="A2864" t="s">
        <v>2923</v>
      </c>
      <c r="B2864" t="s">
        <v>2126</v>
      </c>
      <c r="C2864" s="1">
        <v>45986.933541666673</v>
      </c>
      <c r="D2864" t="s">
        <v>87</v>
      </c>
      <c r="E2864" t="s">
        <v>2138</v>
      </c>
      <c r="F2864" t="s">
        <v>53</v>
      </c>
      <c r="G2864" t="s">
        <v>2128</v>
      </c>
      <c r="H2864" t="s">
        <v>40</v>
      </c>
      <c r="I2864" t="s">
        <v>41</v>
      </c>
      <c r="J2864" t="s">
        <v>132</v>
      </c>
      <c r="K2864">
        <v>72</v>
      </c>
      <c r="L2864">
        <v>1.87</v>
      </c>
      <c r="M2864">
        <v>27.04</v>
      </c>
      <c r="N2864" s="1">
        <v>45988.060316712967</v>
      </c>
      <c r="O2864" t="s">
        <v>43</v>
      </c>
      <c r="P2864">
        <v>27.04</v>
      </c>
      <c r="Q2864" t="s">
        <v>66</v>
      </c>
      <c r="R2864" t="s">
        <v>92</v>
      </c>
      <c r="S2864" t="s">
        <v>60</v>
      </c>
      <c r="T2864" t="s">
        <v>61</v>
      </c>
      <c r="U2864" t="s">
        <v>49</v>
      </c>
      <c r="V2864" t="s">
        <v>49</v>
      </c>
      <c r="W2864" t="s">
        <v>43</v>
      </c>
      <c r="X2864">
        <f>YEAR(Table1[[#This Row],[BookingDate]])</f>
        <v>2025</v>
      </c>
      <c r="Y2864" t="str">
        <f>TEXT(Table1[[#This Row],[BookingDate]],"mmm")</f>
        <v>Nov</v>
      </c>
      <c r="Z2864" t="str">
        <f>TEXT(Table1[[#This Row],[BookingDate]],"mmm-yyy")</f>
        <v>Nov-2025</v>
      </c>
      <c r="AA2864" t="str">
        <f>IF(Table1[[#This Row],[ResolutionHours]]="","Pending",IF(Table1[[#This Row],[ResolutionHours]]&lt;=4,"0-4 Hours",IF(Table1[[#This Row],[ResolutionHours]]&lt;=8,"5-8 Hours",IF(Table1[[#This Row],[ResolutionHours]]&lt;=24,"9-24 Hours",IF(Table1[[#This Row],[ResolutionHours]]&lt;=48,"25-48 Hours","48+ Hours")))))</f>
        <v>25-48 Hours</v>
      </c>
      <c r="AB2864">
        <f>IF(Table1[[#This Row],[ResolutionHours]]="","",Table1[[#This Row],[ResolutionHours]]-Table1[[#This Row],[SLATargetHours]])</f>
        <v>-44.96</v>
      </c>
    </row>
    <row r="2865" spans="1:28" x14ac:dyDescent="0.25">
      <c r="A2865" t="s">
        <v>890</v>
      </c>
      <c r="B2865" t="s">
        <v>35</v>
      </c>
      <c r="C2865" s="1">
        <v>45987.323275462957</v>
      </c>
      <c r="D2865" t="s">
        <v>36</v>
      </c>
      <c r="E2865" t="s">
        <v>77</v>
      </c>
      <c r="F2865" t="s">
        <v>130</v>
      </c>
      <c r="G2865" t="s">
        <v>39</v>
      </c>
      <c r="H2865" t="s">
        <v>40</v>
      </c>
      <c r="I2865" t="s">
        <v>41</v>
      </c>
      <c r="J2865" t="s">
        <v>132</v>
      </c>
      <c r="K2865">
        <v>48</v>
      </c>
      <c r="L2865">
        <v>2.91</v>
      </c>
      <c r="M2865">
        <v>32.840000000000003</v>
      </c>
      <c r="N2865" s="1">
        <v>45988.691783645831</v>
      </c>
      <c r="O2865" t="s">
        <v>43</v>
      </c>
      <c r="P2865">
        <v>32.840000000000003</v>
      </c>
      <c r="Q2865" t="s">
        <v>58</v>
      </c>
      <c r="R2865" t="s">
        <v>45</v>
      </c>
      <c r="S2865" t="s">
        <v>46</v>
      </c>
      <c r="T2865" t="s">
        <v>69</v>
      </c>
      <c r="U2865" t="s">
        <v>49</v>
      </c>
      <c r="V2865" t="s">
        <v>49</v>
      </c>
      <c r="W2865" t="s">
        <v>43</v>
      </c>
      <c r="X2865">
        <f>YEAR(Table1[[#This Row],[BookingDate]])</f>
        <v>2025</v>
      </c>
      <c r="Y2865" t="str">
        <f>TEXT(Table1[[#This Row],[BookingDate]],"mmm")</f>
        <v>Nov</v>
      </c>
      <c r="Z2865" t="str">
        <f>TEXT(Table1[[#This Row],[BookingDate]],"mmm-yyy")</f>
        <v>Nov-2025</v>
      </c>
      <c r="AA2865" t="str">
        <f>IF(Table1[[#This Row],[ResolutionHours]]="","Pending",IF(Table1[[#This Row],[ResolutionHours]]&lt;=4,"0-4 Hours",IF(Table1[[#This Row],[ResolutionHours]]&lt;=8,"5-8 Hours",IF(Table1[[#This Row],[ResolutionHours]]&lt;=24,"9-24 Hours",IF(Table1[[#This Row],[ResolutionHours]]&lt;=48,"25-48 Hours","48+ Hours")))))</f>
        <v>25-48 Hours</v>
      </c>
      <c r="AB2865">
        <f>IF(Table1[[#This Row],[ResolutionHours]]="","",Table1[[#This Row],[ResolutionHours]]-Table1[[#This Row],[SLATargetHours]])</f>
        <v>-15.159999999999997</v>
      </c>
    </row>
    <row r="2866" spans="1:28" x14ac:dyDescent="0.25">
      <c r="A2866" t="s">
        <v>2235</v>
      </c>
      <c r="B2866" t="s">
        <v>2126</v>
      </c>
      <c r="C2866" s="1">
        <v>45987.989432870367</v>
      </c>
      <c r="D2866" t="s">
        <v>87</v>
      </c>
      <c r="E2866" t="s">
        <v>2138</v>
      </c>
      <c r="F2866" t="s">
        <v>38</v>
      </c>
      <c r="G2866" t="s">
        <v>2128</v>
      </c>
      <c r="H2866" t="s">
        <v>40</v>
      </c>
      <c r="I2866" t="s">
        <v>41</v>
      </c>
      <c r="J2866" t="s">
        <v>165</v>
      </c>
      <c r="K2866">
        <v>72</v>
      </c>
      <c r="L2866">
        <v>8.9700000000000006</v>
      </c>
      <c r="M2866">
        <v>19.36</v>
      </c>
      <c r="N2866" s="1">
        <v>45988.79594059028</v>
      </c>
      <c r="O2866" t="s">
        <v>43</v>
      </c>
      <c r="P2866">
        <v>19.36</v>
      </c>
      <c r="Q2866" t="s">
        <v>66</v>
      </c>
      <c r="R2866" t="s">
        <v>45</v>
      </c>
      <c r="S2866" t="s">
        <v>46</v>
      </c>
      <c r="T2866" t="s">
        <v>100</v>
      </c>
      <c r="U2866" t="s">
        <v>49</v>
      </c>
      <c r="V2866" t="s">
        <v>49</v>
      </c>
      <c r="W2866" t="s">
        <v>43</v>
      </c>
      <c r="X2866">
        <f>YEAR(Table1[[#This Row],[BookingDate]])</f>
        <v>2025</v>
      </c>
      <c r="Y2866" t="str">
        <f>TEXT(Table1[[#This Row],[BookingDate]],"mmm")</f>
        <v>Nov</v>
      </c>
      <c r="Z2866" t="str">
        <f>TEXT(Table1[[#This Row],[BookingDate]],"mmm-yyy")</f>
        <v>Nov-2025</v>
      </c>
      <c r="AA2866" t="str">
        <f>IF(Table1[[#This Row],[ResolutionHours]]="","Pending",IF(Table1[[#This Row],[ResolutionHours]]&lt;=4,"0-4 Hours",IF(Table1[[#This Row],[ResolutionHours]]&lt;=8,"5-8 Hours",IF(Table1[[#This Row],[ResolutionHours]]&lt;=24,"9-24 Hours",IF(Table1[[#This Row],[ResolutionHours]]&lt;=48,"25-48 Hours","48+ Hours")))))</f>
        <v>9-24 Hours</v>
      </c>
      <c r="AB2866">
        <f>IF(Table1[[#This Row],[ResolutionHours]]="","",Table1[[#This Row],[ResolutionHours]]-Table1[[#This Row],[SLATargetHours]])</f>
        <v>-52.64</v>
      </c>
    </row>
    <row r="2867" spans="1:28" x14ac:dyDescent="0.25">
      <c r="A2867" t="s">
        <v>785</v>
      </c>
      <c r="B2867" t="s">
        <v>35</v>
      </c>
      <c r="C2867" s="1">
        <v>45988.285590277781</v>
      </c>
      <c r="D2867" t="s">
        <v>36</v>
      </c>
      <c r="E2867" t="s">
        <v>81</v>
      </c>
      <c r="F2867" t="s">
        <v>90</v>
      </c>
      <c r="G2867" t="s">
        <v>39</v>
      </c>
      <c r="H2867" t="s">
        <v>40</v>
      </c>
      <c r="I2867" t="s">
        <v>55</v>
      </c>
      <c r="J2867" t="s">
        <v>152</v>
      </c>
      <c r="K2867">
        <v>48</v>
      </c>
      <c r="L2867">
        <v>1.6</v>
      </c>
      <c r="M2867">
        <v>31.57</v>
      </c>
      <c r="N2867" s="1">
        <v>45989.600810578697</v>
      </c>
      <c r="O2867" t="s">
        <v>43</v>
      </c>
      <c r="P2867">
        <v>31.57</v>
      </c>
      <c r="Q2867" t="s">
        <v>58</v>
      </c>
      <c r="R2867" t="s">
        <v>59</v>
      </c>
      <c r="S2867" t="s">
        <v>79</v>
      </c>
      <c r="T2867" t="s">
        <v>100</v>
      </c>
      <c r="U2867" t="s">
        <v>49</v>
      </c>
      <c r="V2867" t="s">
        <v>49</v>
      </c>
      <c r="W2867" t="s">
        <v>43</v>
      </c>
      <c r="X2867">
        <f>YEAR(Table1[[#This Row],[BookingDate]])</f>
        <v>2025</v>
      </c>
      <c r="Y2867" t="str">
        <f>TEXT(Table1[[#This Row],[BookingDate]],"mmm")</f>
        <v>Nov</v>
      </c>
      <c r="Z2867" t="str">
        <f>TEXT(Table1[[#This Row],[BookingDate]],"mmm-yyy")</f>
        <v>Nov-2025</v>
      </c>
      <c r="AA2867" t="str">
        <f>IF(Table1[[#This Row],[ResolutionHours]]="","Pending",IF(Table1[[#This Row],[ResolutionHours]]&lt;=4,"0-4 Hours",IF(Table1[[#This Row],[ResolutionHours]]&lt;=8,"5-8 Hours",IF(Table1[[#This Row],[ResolutionHours]]&lt;=24,"9-24 Hours",IF(Table1[[#This Row],[ResolutionHours]]&lt;=48,"25-48 Hours","48+ Hours")))))</f>
        <v>25-48 Hours</v>
      </c>
      <c r="AB2867">
        <f>IF(Table1[[#This Row],[ResolutionHours]]="","",Table1[[#This Row],[ResolutionHours]]-Table1[[#This Row],[SLATargetHours]])</f>
        <v>-16.43</v>
      </c>
    </row>
    <row r="2868" spans="1:28" x14ac:dyDescent="0.25">
      <c r="A2868" t="s">
        <v>1320</v>
      </c>
      <c r="B2868" t="s">
        <v>1116</v>
      </c>
      <c r="C2868" s="1">
        <v>45988.428622685176</v>
      </c>
      <c r="D2868" t="s">
        <v>51</v>
      </c>
      <c r="E2868" t="s">
        <v>1134</v>
      </c>
      <c r="F2868" t="s">
        <v>126</v>
      </c>
      <c r="G2868" t="s">
        <v>1118</v>
      </c>
      <c r="H2868" t="s">
        <v>40</v>
      </c>
      <c r="I2868" t="s">
        <v>82</v>
      </c>
      <c r="J2868" t="s">
        <v>42</v>
      </c>
      <c r="K2868">
        <v>24</v>
      </c>
      <c r="L2868">
        <v>0.94</v>
      </c>
      <c r="M2868">
        <v>18.05</v>
      </c>
      <c r="N2868" s="1">
        <v>45989.180902361113</v>
      </c>
      <c r="O2868" t="s">
        <v>43</v>
      </c>
      <c r="P2868">
        <v>18.05</v>
      </c>
      <c r="Q2868" t="s">
        <v>66</v>
      </c>
      <c r="R2868" t="s">
        <v>67</v>
      </c>
      <c r="S2868" t="s">
        <v>46</v>
      </c>
      <c r="T2868" t="s">
        <v>93</v>
      </c>
      <c r="U2868" t="s">
        <v>49</v>
      </c>
      <c r="V2868" t="s">
        <v>49</v>
      </c>
      <c r="W2868" t="s">
        <v>43</v>
      </c>
      <c r="X2868">
        <f>YEAR(Table1[[#This Row],[BookingDate]])</f>
        <v>2025</v>
      </c>
      <c r="Y2868" t="str">
        <f>TEXT(Table1[[#This Row],[BookingDate]],"mmm")</f>
        <v>Nov</v>
      </c>
      <c r="Z2868" t="str">
        <f>TEXT(Table1[[#This Row],[BookingDate]],"mmm-yyy")</f>
        <v>Nov-2025</v>
      </c>
      <c r="AA2868" t="str">
        <f>IF(Table1[[#This Row],[ResolutionHours]]="","Pending",IF(Table1[[#This Row],[ResolutionHours]]&lt;=4,"0-4 Hours",IF(Table1[[#This Row],[ResolutionHours]]&lt;=8,"5-8 Hours",IF(Table1[[#This Row],[ResolutionHours]]&lt;=24,"9-24 Hours",IF(Table1[[#This Row],[ResolutionHours]]&lt;=48,"25-48 Hours","48+ Hours")))))</f>
        <v>9-24 Hours</v>
      </c>
      <c r="AB2868">
        <f>IF(Table1[[#This Row],[ResolutionHours]]="","",Table1[[#This Row],[ResolutionHours]]-Table1[[#This Row],[SLATargetHours]])</f>
        <v>-5.9499999999999993</v>
      </c>
    </row>
    <row r="2869" spans="1:28" x14ac:dyDescent="0.25">
      <c r="A2869" t="s">
        <v>454</v>
      </c>
      <c r="B2869" t="s">
        <v>35</v>
      </c>
      <c r="C2869" s="1">
        <v>45988.569444444453</v>
      </c>
      <c r="D2869" t="s">
        <v>87</v>
      </c>
      <c r="E2869" t="s">
        <v>105</v>
      </c>
      <c r="F2869" t="s">
        <v>126</v>
      </c>
      <c r="G2869" t="s">
        <v>39</v>
      </c>
      <c r="H2869" t="s">
        <v>40</v>
      </c>
      <c r="I2869" t="s">
        <v>73</v>
      </c>
      <c r="J2869" t="s">
        <v>118</v>
      </c>
      <c r="K2869">
        <v>72</v>
      </c>
      <c r="L2869">
        <v>3.3</v>
      </c>
      <c r="M2869">
        <v>19.29</v>
      </c>
      <c r="N2869" s="1">
        <v>45989.373218298613</v>
      </c>
      <c r="O2869" t="s">
        <v>43</v>
      </c>
      <c r="P2869">
        <v>19.29</v>
      </c>
      <c r="Q2869" t="s">
        <v>66</v>
      </c>
      <c r="R2869" t="s">
        <v>67</v>
      </c>
      <c r="S2869" t="s">
        <v>96</v>
      </c>
      <c r="T2869" t="s">
        <v>69</v>
      </c>
      <c r="U2869" t="s">
        <v>49</v>
      </c>
      <c r="V2869" t="s">
        <v>49</v>
      </c>
      <c r="W2869" t="s">
        <v>43</v>
      </c>
      <c r="X2869">
        <f>YEAR(Table1[[#This Row],[BookingDate]])</f>
        <v>2025</v>
      </c>
      <c r="Y2869" t="str">
        <f>TEXT(Table1[[#This Row],[BookingDate]],"mmm")</f>
        <v>Nov</v>
      </c>
      <c r="Z2869" t="str">
        <f>TEXT(Table1[[#This Row],[BookingDate]],"mmm-yyy")</f>
        <v>Nov-2025</v>
      </c>
      <c r="AA2869" t="str">
        <f>IF(Table1[[#This Row],[ResolutionHours]]="","Pending",IF(Table1[[#This Row],[ResolutionHours]]&lt;=4,"0-4 Hours",IF(Table1[[#This Row],[ResolutionHours]]&lt;=8,"5-8 Hours",IF(Table1[[#This Row],[ResolutionHours]]&lt;=24,"9-24 Hours",IF(Table1[[#This Row],[ResolutionHours]]&lt;=48,"25-48 Hours","48+ Hours")))))</f>
        <v>9-24 Hours</v>
      </c>
      <c r="AB2869">
        <f>IF(Table1[[#This Row],[ResolutionHours]]="","",Table1[[#This Row],[ResolutionHours]]-Table1[[#This Row],[SLATargetHours]])</f>
        <v>-52.71</v>
      </c>
    </row>
    <row r="2870" spans="1:28" x14ac:dyDescent="0.25">
      <c r="A2870" t="s">
        <v>2151</v>
      </c>
      <c r="B2870" t="s">
        <v>2126</v>
      </c>
      <c r="C2870" s="1">
        <v>45988.604756944442</v>
      </c>
      <c r="D2870" t="s">
        <v>87</v>
      </c>
      <c r="E2870" t="s">
        <v>2134</v>
      </c>
      <c r="F2870" t="s">
        <v>95</v>
      </c>
      <c r="G2870" t="s">
        <v>2128</v>
      </c>
      <c r="H2870" t="s">
        <v>63</v>
      </c>
      <c r="I2870" t="s">
        <v>73</v>
      </c>
      <c r="J2870" t="s">
        <v>91</v>
      </c>
      <c r="K2870">
        <v>72</v>
      </c>
      <c r="L2870">
        <v>8.39</v>
      </c>
      <c r="N2870" s="1"/>
      <c r="O2870" t="s">
        <v>57</v>
      </c>
      <c r="P2870">
        <v>801.49</v>
      </c>
      <c r="Q2870" t="s">
        <v>44</v>
      </c>
      <c r="R2870" t="s">
        <v>59</v>
      </c>
      <c r="S2870" t="s">
        <v>60</v>
      </c>
      <c r="T2870" t="s">
        <v>75</v>
      </c>
      <c r="U2870" t="s">
        <v>49</v>
      </c>
      <c r="V2870" t="s">
        <v>49</v>
      </c>
      <c r="W2870" t="s">
        <v>57</v>
      </c>
      <c r="X2870">
        <f>YEAR(Table1[[#This Row],[BookingDate]])</f>
        <v>2025</v>
      </c>
      <c r="Y2870" t="str">
        <f>TEXT(Table1[[#This Row],[BookingDate]],"mmm")</f>
        <v>Nov</v>
      </c>
      <c r="Z2870" t="str">
        <f>TEXT(Table1[[#This Row],[BookingDate]],"mmm-yyy")</f>
        <v>Nov-2025</v>
      </c>
      <c r="AA2870" t="str">
        <f>IF(Table1[[#This Row],[ResolutionHours]]="","Pending",IF(Table1[[#This Row],[ResolutionHours]]&lt;=4,"0-4 Hours",IF(Table1[[#This Row],[ResolutionHours]]&lt;=8,"5-8 Hours",IF(Table1[[#This Row],[ResolutionHours]]&lt;=24,"9-24 Hours",IF(Table1[[#This Row],[ResolutionHours]]&lt;=48,"25-48 Hours","48+ Hours")))))</f>
        <v>Pending</v>
      </c>
      <c r="AB2870" t="str">
        <f>IF(Table1[[#This Row],[ResolutionHours]]="","",Table1[[#This Row],[ResolutionHours]]-Table1[[#This Row],[SLATargetHours]])</f>
        <v/>
      </c>
    </row>
    <row r="2871" spans="1:28" x14ac:dyDescent="0.25">
      <c r="A2871" t="s">
        <v>1688</v>
      </c>
      <c r="B2871" t="s">
        <v>1116</v>
      </c>
      <c r="C2871" s="1">
        <v>45988.682245370372</v>
      </c>
      <c r="D2871" t="s">
        <v>104</v>
      </c>
      <c r="E2871" t="s">
        <v>1129</v>
      </c>
      <c r="F2871" t="s">
        <v>38</v>
      </c>
      <c r="G2871" t="s">
        <v>1118</v>
      </c>
      <c r="H2871" t="s">
        <v>40</v>
      </c>
      <c r="I2871" t="s">
        <v>64</v>
      </c>
      <c r="J2871" t="s">
        <v>152</v>
      </c>
      <c r="K2871">
        <v>8</v>
      </c>
      <c r="L2871">
        <v>1.18</v>
      </c>
      <c r="M2871">
        <v>16.18</v>
      </c>
      <c r="N2871" s="1">
        <v>45989.35646693287</v>
      </c>
      <c r="O2871" t="s">
        <v>128</v>
      </c>
      <c r="P2871">
        <v>16.18</v>
      </c>
      <c r="Q2871" t="s">
        <v>58</v>
      </c>
      <c r="R2871" t="s">
        <v>114</v>
      </c>
      <c r="S2871" t="s">
        <v>79</v>
      </c>
      <c r="T2871" t="s">
        <v>75</v>
      </c>
      <c r="U2871" t="s">
        <v>48</v>
      </c>
      <c r="V2871" t="s">
        <v>48</v>
      </c>
      <c r="W2871" t="s">
        <v>128</v>
      </c>
      <c r="X2871">
        <f>YEAR(Table1[[#This Row],[BookingDate]])</f>
        <v>2025</v>
      </c>
      <c r="Y2871" t="str">
        <f>TEXT(Table1[[#This Row],[BookingDate]],"mmm")</f>
        <v>Nov</v>
      </c>
      <c r="Z2871" t="str">
        <f>TEXT(Table1[[#This Row],[BookingDate]],"mmm-yyy")</f>
        <v>Nov-2025</v>
      </c>
      <c r="AA2871" t="str">
        <f>IF(Table1[[#This Row],[ResolutionHours]]="","Pending",IF(Table1[[#This Row],[ResolutionHours]]&lt;=4,"0-4 Hours",IF(Table1[[#This Row],[ResolutionHours]]&lt;=8,"5-8 Hours",IF(Table1[[#This Row],[ResolutionHours]]&lt;=24,"9-24 Hours",IF(Table1[[#This Row],[ResolutionHours]]&lt;=48,"25-48 Hours","48+ Hours")))))</f>
        <v>9-24 Hours</v>
      </c>
      <c r="AB2871">
        <f>IF(Table1[[#This Row],[ResolutionHours]]="","",Table1[[#This Row],[ResolutionHours]]-Table1[[#This Row],[SLATargetHours]])</f>
        <v>8.18</v>
      </c>
    </row>
    <row r="2872" spans="1:28" x14ac:dyDescent="0.25">
      <c r="A2872" t="s">
        <v>1376</v>
      </c>
      <c r="B2872" t="s">
        <v>1116</v>
      </c>
      <c r="C2872" s="1">
        <v>45988.754976851851</v>
      </c>
      <c r="D2872" t="s">
        <v>36</v>
      </c>
      <c r="E2872" t="s">
        <v>1129</v>
      </c>
      <c r="F2872" t="s">
        <v>95</v>
      </c>
      <c r="G2872" t="s">
        <v>1118</v>
      </c>
      <c r="H2872" t="s">
        <v>63</v>
      </c>
      <c r="I2872" t="s">
        <v>46</v>
      </c>
      <c r="J2872" t="s">
        <v>42</v>
      </c>
      <c r="K2872">
        <v>48</v>
      </c>
      <c r="L2872">
        <v>7.1</v>
      </c>
      <c r="N2872" s="1"/>
      <c r="O2872" t="s">
        <v>57</v>
      </c>
      <c r="P2872">
        <v>797.88</v>
      </c>
      <c r="Q2872" t="s">
        <v>58</v>
      </c>
      <c r="R2872" t="s">
        <v>45</v>
      </c>
      <c r="S2872" t="s">
        <v>79</v>
      </c>
      <c r="T2872" t="s">
        <v>97</v>
      </c>
      <c r="U2872" t="s">
        <v>49</v>
      </c>
      <c r="V2872" t="s">
        <v>49</v>
      </c>
      <c r="W2872" t="s">
        <v>57</v>
      </c>
      <c r="X2872">
        <f>YEAR(Table1[[#This Row],[BookingDate]])</f>
        <v>2025</v>
      </c>
      <c r="Y2872" t="str">
        <f>TEXT(Table1[[#This Row],[BookingDate]],"mmm")</f>
        <v>Nov</v>
      </c>
      <c r="Z2872" t="str">
        <f>TEXT(Table1[[#This Row],[BookingDate]],"mmm-yyy")</f>
        <v>Nov-2025</v>
      </c>
      <c r="AA2872" t="str">
        <f>IF(Table1[[#This Row],[ResolutionHours]]="","Pending",IF(Table1[[#This Row],[ResolutionHours]]&lt;=4,"0-4 Hours",IF(Table1[[#This Row],[ResolutionHours]]&lt;=8,"5-8 Hours",IF(Table1[[#This Row],[ResolutionHours]]&lt;=24,"9-24 Hours",IF(Table1[[#This Row],[ResolutionHours]]&lt;=48,"25-48 Hours","48+ Hours")))))</f>
        <v>Pending</v>
      </c>
      <c r="AB2872" t="str">
        <f>IF(Table1[[#This Row],[ResolutionHours]]="","",Table1[[#This Row],[ResolutionHours]]-Table1[[#This Row],[SLATargetHours]])</f>
        <v/>
      </c>
    </row>
    <row r="2873" spans="1:28" x14ac:dyDescent="0.25">
      <c r="A2873" t="s">
        <v>2077</v>
      </c>
      <c r="B2873" t="s">
        <v>1116</v>
      </c>
      <c r="C2873" s="1">
        <v>45988.861875000002</v>
      </c>
      <c r="D2873" t="s">
        <v>51</v>
      </c>
      <c r="E2873" t="s">
        <v>1126</v>
      </c>
      <c r="F2873" t="s">
        <v>90</v>
      </c>
      <c r="G2873" t="s">
        <v>1118</v>
      </c>
      <c r="H2873" t="s">
        <v>54</v>
      </c>
      <c r="I2873" t="s">
        <v>64</v>
      </c>
      <c r="J2873" t="s">
        <v>56</v>
      </c>
      <c r="K2873">
        <v>24</v>
      </c>
      <c r="L2873">
        <v>0.83</v>
      </c>
      <c r="N2873" s="1"/>
      <c r="O2873" t="s">
        <v>57</v>
      </c>
      <c r="P2873">
        <v>795.32</v>
      </c>
      <c r="Q2873" t="s">
        <v>66</v>
      </c>
      <c r="R2873" t="s">
        <v>59</v>
      </c>
      <c r="S2873" t="s">
        <v>46</v>
      </c>
      <c r="T2873" t="s">
        <v>97</v>
      </c>
      <c r="U2873" t="s">
        <v>49</v>
      </c>
      <c r="V2873" t="s">
        <v>49</v>
      </c>
      <c r="W2873" t="s">
        <v>57</v>
      </c>
      <c r="X2873">
        <f>YEAR(Table1[[#This Row],[BookingDate]])</f>
        <v>2025</v>
      </c>
      <c r="Y2873" t="str">
        <f>TEXT(Table1[[#This Row],[BookingDate]],"mmm")</f>
        <v>Nov</v>
      </c>
      <c r="Z2873" t="str">
        <f>TEXT(Table1[[#This Row],[BookingDate]],"mmm-yyy")</f>
        <v>Nov-2025</v>
      </c>
      <c r="AA2873" t="str">
        <f>IF(Table1[[#This Row],[ResolutionHours]]="","Pending",IF(Table1[[#This Row],[ResolutionHours]]&lt;=4,"0-4 Hours",IF(Table1[[#This Row],[ResolutionHours]]&lt;=8,"5-8 Hours",IF(Table1[[#This Row],[ResolutionHours]]&lt;=24,"9-24 Hours",IF(Table1[[#This Row],[ResolutionHours]]&lt;=48,"25-48 Hours","48+ Hours")))))</f>
        <v>Pending</v>
      </c>
      <c r="AB2873" t="str">
        <f>IF(Table1[[#This Row],[ResolutionHours]]="","",Table1[[#This Row],[ResolutionHours]]-Table1[[#This Row],[SLATargetHours]])</f>
        <v/>
      </c>
    </row>
    <row r="2874" spans="1:28" x14ac:dyDescent="0.25">
      <c r="A2874" t="s">
        <v>1119</v>
      </c>
      <c r="B2874" t="s">
        <v>1116</v>
      </c>
      <c r="C2874" s="1">
        <v>45988.984398148154</v>
      </c>
      <c r="D2874" t="s">
        <v>87</v>
      </c>
      <c r="E2874" t="s">
        <v>1120</v>
      </c>
      <c r="F2874" t="s">
        <v>130</v>
      </c>
      <c r="G2874" t="s">
        <v>1118</v>
      </c>
      <c r="H2874" t="s">
        <v>54</v>
      </c>
      <c r="I2874" t="s">
        <v>41</v>
      </c>
      <c r="J2874" t="s">
        <v>120</v>
      </c>
      <c r="K2874">
        <v>72</v>
      </c>
      <c r="L2874">
        <v>3.76</v>
      </c>
      <c r="N2874" s="1"/>
      <c r="O2874" t="s">
        <v>57</v>
      </c>
      <c r="P2874">
        <v>792.37</v>
      </c>
      <c r="Q2874" t="s">
        <v>44</v>
      </c>
      <c r="R2874" t="s">
        <v>92</v>
      </c>
      <c r="S2874" t="s">
        <v>46</v>
      </c>
      <c r="T2874" t="s">
        <v>100</v>
      </c>
      <c r="U2874" t="s">
        <v>49</v>
      </c>
      <c r="V2874" t="s">
        <v>49</v>
      </c>
      <c r="W2874" t="s">
        <v>57</v>
      </c>
      <c r="X2874">
        <f>YEAR(Table1[[#This Row],[BookingDate]])</f>
        <v>2025</v>
      </c>
      <c r="Y2874" t="str">
        <f>TEXT(Table1[[#This Row],[BookingDate]],"mmm")</f>
        <v>Nov</v>
      </c>
      <c r="Z2874" t="str">
        <f>TEXT(Table1[[#This Row],[BookingDate]],"mmm-yyy")</f>
        <v>Nov-2025</v>
      </c>
      <c r="AA2874" t="str">
        <f>IF(Table1[[#This Row],[ResolutionHours]]="","Pending",IF(Table1[[#This Row],[ResolutionHours]]&lt;=4,"0-4 Hours",IF(Table1[[#This Row],[ResolutionHours]]&lt;=8,"5-8 Hours",IF(Table1[[#This Row],[ResolutionHours]]&lt;=24,"9-24 Hours",IF(Table1[[#This Row],[ResolutionHours]]&lt;=48,"25-48 Hours","48+ Hours")))))</f>
        <v>Pending</v>
      </c>
      <c r="AB2874" t="str">
        <f>IF(Table1[[#This Row],[ResolutionHours]]="","",Table1[[#This Row],[ResolutionHours]]-Table1[[#This Row],[SLATargetHours]])</f>
        <v/>
      </c>
    </row>
    <row r="2875" spans="1:28" x14ac:dyDescent="0.25">
      <c r="A2875" t="s">
        <v>407</v>
      </c>
      <c r="B2875" t="s">
        <v>35</v>
      </c>
      <c r="C2875" s="1">
        <v>45989.207951388889</v>
      </c>
      <c r="D2875" t="s">
        <v>51</v>
      </c>
      <c r="E2875" t="s">
        <v>81</v>
      </c>
      <c r="F2875" t="s">
        <v>90</v>
      </c>
      <c r="G2875" t="s">
        <v>39</v>
      </c>
      <c r="H2875" t="s">
        <v>40</v>
      </c>
      <c r="I2875" t="s">
        <v>46</v>
      </c>
      <c r="J2875" t="s">
        <v>165</v>
      </c>
      <c r="K2875">
        <v>24</v>
      </c>
      <c r="L2875">
        <v>1.6</v>
      </c>
      <c r="M2875">
        <v>80.569999999999993</v>
      </c>
      <c r="N2875" s="1">
        <v>45992.564833993063</v>
      </c>
      <c r="O2875" t="s">
        <v>128</v>
      </c>
      <c r="P2875">
        <v>80.569999999999993</v>
      </c>
      <c r="Q2875" t="s">
        <v>66</v>
      </c>
      <c r="R2875" t="s">
        <v>67</v>
      </c>
      <c r="S2875" t="s">
        <v>96</v>
      </c>
      <c r="T2875" t="s">
        <v>115</v>
      </c>
      <c r="U2875" t="s">
        <v>49</v>
      </c>
      <c r="V2875" t="s">
        <v>49</v>
      </c>
      <c r="W2875" t="s">
        <v>128</v>
      </c>
      <c r="X2875">
        <f>YEAR(Table1[[#This Row],[BookingDate]])</f>
        <v>2025</v>
      </c>
      <c r="Y2875" t="str">
        <f>TEXT(Table1[[#This Row],[BookingDate]],"mmm")</f>
        <v>Nov</v>
      </c>
      <c r="Z2875" t="str">
        <f>TEXT(Table1[[#This Row],[BookingDate]],"mmm-yyy")</f>
        <v>Nov-2025</v>
      </c>
      <c r="AA2875" t="str">
        <f>IF(Table1[[#This Row],[ResolutionHours]]="","Pending",IF(Table1[[#This Row],[ResolutionHours]]&lt;=4,"0-4 Hours",IF(Table1[[#This Row],[ResolutionHours]]&lt;=8,"5-8 Hours",IF(Table1[[#This Row],[ResolutionHours]]&lt;=24,"9-24 Hours",IF(Table1[[#This Row],[ResolutionHours]]&lt;=48,"25-48 Hours","48+ Hours")))))</f>
        <v>48+ Hours</v>
      </c>
      <c r="AB2875">
        <f>IF(Table1[[#This Row],[ResolutionHours]]="","",Table1[[#This Row],[ResolutionHours]]-Table1[[#This Row],[SLATargetHours]])</f>
        <v>56.569999999999993</v>
      </c>
    </row>
    <row r="2876" spans="1:28" x14ac:dyDescent="0.25">
      <c r="A2876" t="s">
        <v>1257</v>
      </c>
      <c r="B2876" t="s">
        <v>1116</v>
      </c>
      <c r="C2876" s="1">
        <v>45989.497557870367</v>
      </c>
      <c r="D2876" t="s">
        <v>87</v>
      </c>
      <c r="E2876" t="s">
        <v>1117</v>
      </c>
      <c r="F2876" t="s">
        <v>38</v>
      </c>
      <c r="G2876" t="s">
        <v>1118</v>
      </c>
      <c r="H2876" t="s">
        <v>40</v>
      </c>
      <c r="I2876" t="s">
        <v>55</v>
      </c>
      <c r="J2876" t="s">
        <v>56</v>
      </c>
      <c r="K2876">
        <v>72</v>
      </c>
      <c r="L2876">
        <v>6.33</v>
      </c>
      <c r="M2876">
        <v>28.47</v>
      </c>
      <c r="N2876" s="1">
        <v>45990.683838356483</v>
      </c>
      <c r="O2876" t="s">
        <v>43</v>
      </c>
      <c r="P2876">
        <v>28.47</v>
      </c>
      <c r="Q2876" t="s">
        <v>44</v>
      </c>
      <c r="R2876" t="s">
        <v>92</v>
      </c>
      <c r="S2876" t="s">
        <v>79</v>
      </c>
      <c r="T2876" t="s">
        <v>100</v>
      </c>
      <c r="U2876" t="s">
        <v>49</v>
      </c>
      <c r="V2876" t="s">
        <v>49</v>
      </c>
      <c r="W2876" t="s">
        <v>43</v>
      </c>
      <c r="X2876">
        <f>YEAR(Table1[[#This Row],[BookingDate]])</f>
        <v>2025</v>
      </c>
      <c r="Y2876" t="str">
        <f>TEXT(Table1[[#This Row],[BookingDate]],"mmm")</f>
        <v>Nov</v>
      </c>
      <c r="Z2876" t="str">
        <f>TEXT(Table1[[#This Row],[BookingDate]],"mmm-yyy")</f>
        <v>Nov-2025</v>
      </c>
      <c r="AA2876" t="str">
        <f>IF(Table1[[#This Row],[ResolutionHours]]="","Pending",IF(Table1[[#This Row],[ResolutionHours]]&lt;=4,"0-4 Hours",IF(Table1[[#This Row],[ResolutionHours]]&lt;=8,"5-8 Hours",IF(Table1[[#This Row],[ResolutionHours]]&lt;=24,"9-24 Hours",IF(Table1[[#This Row],[ResolutionHours]]&lt;=48,"25-48 Hours","48+ Hours")))))</f>
        <v>25-48 Hours</v>
      </c>
      <c r="AB2876">
        <f>IF(Table1[[#This Row],[ResolutionHours]]="","",Table1[[#This Row],[ResolutionHours]]-Table1[[#This Row],[SLATargetHours]])</f>
        <v>-43.53</v>
      </c>
    </row>
    <row r="2877" spans="1:28" x14ac:dyDescent="0.25">
      <c r="A2877" t="s">
        <v>1862</v>
      </c>
      <c r="B2877" t="s">
        <v>1116</v>
      </c>
      <c r="C2877" s="1">
        <v>45989.58556712963</v>
      </c>
      <c r="D2877" t="s">
        <v>51</v>
      </c>
      <c r="E2877" t="s">
        <v>1117</v>
      </c>
      <c r="F2877" t="s">
        <v>72</v>
      </c>
      <c r="G2877" t="s">
        <v>1118</v>
      </c>
      <c r="H2877" t="s">
        <v>40</v>
      </c>
      <c r="I2877" t="s">
        <v>46</v>
      </c>
      <c r="J2877" t="s">
        <v>91</v>
      </c>
      <c r="K2877">
        <v>24</v>
      </c>
      <c r="L2877">
        <v>2.21</v>
      </c>
      <c r="M2877">
        <v>6.7</v>
      </c>
      <c r="N2877" s="1">
        <v>45989.864875405103</v>
      </c>
      <c r="O2877" t="s">
        <v>43</v>
      </c>
      <c r="P2877">
        <v>6.7</v>
      </c>
      <c r="Q2877" t="s">
        <v>44</v>
      </c>
      <c r="R2877" t="s">
        <v>114</v>
      </c>
      <c r="S2877" t="s">
        <v>79</v>
      </c>
      <c r="T2877" t="s">
        <v>121</v>
      </c>
      <c r="U2877" t="s">
        <v>49</v>
      </c>
      <c r="V2877" t="s">
        <v>49</v>
      </c>
      <c r="W2877" t="s">
        <v>43</v>
      </c>
      <c r="X2877">
        <f>YEAR(Table1[[#This Row],[BookingDate]])</f>
        <v>2025</v>
      </c>
      <c r="Y2877" t="str">
        <f>TEXT(Table1[[#This Row],[BookingDate]],"mmm")</f>
        <v>Nov</v>
      </c>
      <c r="Z2877" t="str">
        <f>TEXT(Table1[[#This Row],[BookingDate]],"mmm-yyy")</f>
        <v>Nov-2025</v>
      </c>
      <c r="AA2877" t="str">
        <f>IF(Table1[[#This Row],[ResolutionHours]]="","Pending",IF(Table1[[#This Row],[ResolutionHours]]&lt;=4,"0-4 Hours",IF(Table1[[#This Row],[ResolutionHours]]&lt;=8,"5-8 Hours",IF(Table1[[#This Row],[ResolutionHours]]&lt;=24,"9-24 Hours",IF(Table1[[#This Row],[ResolutionHours]]&lt;=48,"25-48 Hours","48+ Hours")))))</f>
        <v>5-8 Hours</v>
      </c>
      <c r="AB2877">
        <f>IF(Table1[[#This Row],[ResolutionHours]]="","",Table1[[#This Row],[ResolutionHours]]-Table1[[#This Row],[SLATargetHours]])</f>
        <v>-17.3</v>
      </c>
    </row>
    <row r="2878" spans="1:28" x14ac:dyDescent="0.25">
      <c r="A2878" t="s">
        <v>1709</v>
      </c>
      <c r="B2878" t="s">
        <v>1116</v>
      </c>
      <c r="C2878" s="1">
        <v>45989.701909722222</v>
      </c>
      <c r="D2878" t="s">
        <v>36</v>
      </c>
      <c r="E2878" t="s">
        <v>1124</v>
      </c>
      <c r="F2878" t="s">
        <v>72</v>
      </c>
      <c r="G2878" t="s">
        <v>1118</v>
      </c>
      <c r="H2878" t="s">
        <v>40</v>
      </c>
      <c r="I2878" t="s">
        <v>55</v>
      </c>
      <c r="J2878" t="s">
        <v>83</v>
      </c>
      <c r="K2878">
        <v>48</v>
      </c>
      <c r="L2878">
        <v>2.41</v>
      </c>
      <c r="M2878">
        <v>20.170000000000002</v>
      </c>
      <c r="N2878" s="1">
        <v>45990.542359212966</v>
      </c>
      <c r="O2878" t="s">
        <v>43</v>
      </c>
      <c r="P2878">
        <v>20.170000000000002</v>
      </c>
      <c r="Q2878" t="s">
        <v>66</v>
      </c>
      <c r="R2878" t="s">
        <v>92</v>
      </c>
      <c r="S2878" t="s">
        <v>46</v>
      </c>
      <c r="T2878" t="s">
        <v>100</v>
      </c>
      <c r="U2878" t="s">
        <v>49</v>
      </c>
      <c r="V2878" t="s">
        <v>49</v>
      </c>
      <c r="W2878" t="s">
        <v>43</v>
      </c>
      <c r="X2878">
        <f>YEAR(Table1[[#This Row],[BookingDate]])</f>
        <v>2025</v>
      </c>
      <c r="Y2878" t="str">
        <f>TEXT(Table1[[#This Row],[BookingDate]],"mmm")</f>
        <v>Nov</v>
      </c>
      <c r="Z2878" t="str">
        <f>TEXT(Table1[[#This Row],[BookingDate]],"mmm-yyy")</f>
        <v>Nov-2025</v>
      </c>
      <c r="AA2878" t="str">
        <f>IF(Table1[[#This Row],[ResolutionHours]]="","Pending",IF(Table1[[#This Row],[ResolutionHours]]&lt;=4,"0-4 Hours",IF(Table1[[#This Row],[ResolutionHours]]&lt;=8,"5-8 Hours",IF(Table1[[#This Row],[ResolutionHours]]&lt;=24,"9-24 Hours",IF(Table1[[#This Row],[ResolutionHours]]&lt;=48,"25-48 Hours","48+ Hours")))))</f>
        <v>9-24 Hours</v>
      </c>
      <c r="AB2878">
        <f>IF(Table1[[#This Row],[ResolutionHours]]="","",Table1[[#This Row],[ResolutionHours]]-Table1[[#This Row],[SLATargetHours]])</f>
        <v>-27.83</v>
      </c>
    </row>
    <row r="2879" spans="1:28" x14ac:dyDescent="0.25">
      <c r="A2879" t="s">
        <v>3114</v>
      </c>
      <c r="B2879" t="s">
        <v>2126</v>
      </c>
      <c r="C2879" s="1">
        <v>45990.403252314813</v>
      </c>
      <c r="D2879" t="s">
        <v>36</v>
      </c>
      <c r="E2879" t="s">
        <v>2127</v>
      </c>
      <c r="F2879" t="s">
        <v>72</v>
      </c>
      <c r="G2879" t="s">
        <v>2128</v>
      </c>
      <c r="H2879" t="s">
        <v>109</v>
      </c>
      <c r="I2879" t="s">
        <v>82</v>
      </c>
      <c r="J2879" t="s">
        <v>118</v>
      </c>
      <c r="K2879">
        <v>48</v>
      </c>
      <c r="L2879">
        <v>0.88</v>
      </c>
      <c r="M2879">
        <v>39.700000000000003</v>
      </c>
      <c r="N2879" s="1">
        <v>45992.057259016197</v>
      </c>
      <c r="O2879" t="s">
        <v>43</v>
      </c>
      <c r="P2879">
        <v>39.700000000000003</v>
      </c>
      <c r="Q2879" t="s">
        <v>66</v>
      </c>
      <c r="R2879" t="s">
        <v>67</v>
      </c>
      <c r="S2879" t="s">
        <v>60</v>
      </c>
      <c r="T2879" t="s">
        <v>97</v>
      </c>
      <c r="U2879" t="s">
        <v>49</v>
      </c>
      <c r="V2879" t="s">
        <v>49</v>
      </c>
      <c r="W2879" t="s">
        <v>43</v>
      </c>
      <c r="X2879">
        <f>YEAR(Table1[[#This Row],[BookingDate]])</f>
        <v>2025</v>
      </c>
      <c r="Y2879" t="str">
        <f>TEXT(Table1[[#This Row],[BookingDate]],"mmm")</f>
        <v>Nov</v>
      </c>
      <c r="Z2879" t="str">
        <f>TEXT(Table1[[#This Row],[BookingDate]],"mmm-yyy")</f>
        <v>Nov-2025</v>
      </c>
      <c r="AA2879" t="str">
        <f>IF(Table1[[#This Row],[ResolutionHours]]="","Pending",IF(Table1[[#This Row],[ResolutionHours]]&lt;=4,"0-4 Hours",IF(Table1[[#This Row],[ResolutionHours]]&lt;=8,"5-8 Hours",IF(Table1[[#This Row],[ResolutionHours]]&lt;=24,"9-24 Hours",IF(Table1[[#This Row],[ResolutionHours]]&lt;=48,"25-48 Hours","48+ Hours")))))</f>
        <v>25-48 Hours</v>
      </c>
      <c r="AB2879">
        <f>IF(Table1[[#This Row],[ResolutionHours]]="","",Table1[[#This Row],[ResolutionHours]]-Table1[[#This Row],[SLATargetHours]])</f>
        <v>-8.2999999999999972</v>
      </c>
    </row>
    <row r="2880" spans="1:28" x14ac:dyDescent="0.25">
      <c r="A2880" t="s">
        <v>562</v>
      </c>
      <c r="B2880" t="s">
        <v>35</v>
      </c>
      <c r="C2880" s="1">
        <v>45990.560578703713</v>
      </c>
      <c r="D2880" t="s">
        <v>104</v>
      </c>
      <c r="E2880" t="s">
        <v>123</v>
      </c>
      <c r="F2880" t="s">
        <v>90</v>
      </c>
      <c r="G2880" t="s">
        <v>39</v>
      </c>
      <c r="H2880" t="s">
        <v>40</v>
      </c>
      <c r="I2880" t="s">
        <v>82</v>
      </c>
      <c r="J2880" t="s">
        <v>134</v>
      </c>
      <c r="K2880">
        <v>8</v>
      </c>
      <c r="L2880">
        <v>0.68</v>
      </c>
      <c r="M2880">
        <v>4.22</v>
      </c>
      <c r="N2880" s="1">
        <v>45990.736617199072</v>
      </c>
      <c r="O2880" t="s">
        <v>43</v>
      </c>
      <c r="P2880">
        <v>4.22</v>
      </c>
      <c r="Q2880" t="s">
        <v>58</v>
      </c>
      <c r="R2880" t="s">
        <v>92</v>
      </c>
      <c r="S2880" t="s">
        <v>68</v>
      </c>
      <c r="T2880" t="s">
        <v>93</v>
      </c>
      <c r="U2880" t="s">
        <v>49</v>
      </c>
      <c r="V2880" t="s">
        <v>49</v>
      </c>
      <c r="W2880" t="s">
        <v>43</v>
      </c>
      <c r="X2880">
        <f>YEAR(Table1[[#This Row],[BookingDate]])</f>
        <v>2025</v>
      </c>
      <c r="Y2880" t="str">
        <f>TEXT(Table1[[#This Row],[BookingDate]],"mmm")</f>
        <v>Nov</v>
      </c>
      <c r="Z2880" t="str">
        <f>TEXT(Table1[[#This Row],[BookingDate]],"mmm-yyy")</f>
        <v>Nov-2025</v>
      </c>
      <c r="AA2880" t="str">
        <f>IF(Table1[[#This Row],[ResolutionHours]]="","Pending",IF(Table1[[#This Row],[ResolutionHours]]&lt;=4,"0-4 Hours",IF(Table1[[#This Row],[ResolutionHours]]&lt;=8,"5-8 Hours",IF(Table1[[#This Row],[ResolutionHours]]&lt;=24,"9-24 Hours",IF(Table1[[#This Row],[ResolutionHours]]&lt;=48,"25-48 Hours","48+ Hours")))))</f>
        <v>5-8 Hours</v>
      </c>
      <c r="AB2880">
        <f>IF(Table1[[#This Row],[ResolutionHours]]="","",Table1[[#This Row],[ResolutionHours]]-Table1[[#This Row],[SLATargetHours]])</f>
        <v>-3.7800000000000002</v>
      </c>
    </row>
    <row r="2881" spans="1:28" x14ac:dyDescent="0.25">
      <c r="A2881" t="s">
        <v>1248</v>
      </c>
      <c r="B2881" t="s">
        <v>1116</v>
      </c>
      <c r="C2881" s="1">
        <v>45991.479537037027</v>
      </c>
      <c r="D2881" t="s">
        <v>36</v>
      </c>
      <c r="E2881" t="s">
        <v>1129</v>
      </c>
      <c r="F2881" t="s">
        <v>90</v>
      </c>
      <c r="G2881" t="s">
        <v>1118</v>
      </c>
      <c r="H2881" t="s">
        <v>63</v>
      </c>
      <c r="I2881" t="s">
        <v>64</v>
      </c>
      <c r="J2881" t="s">
        <v>91</v>
      </c>
      <c r="K2881">
        <v>48</v>
      </c>
      <c r="L2881">
        <v>2.33</v>
      </c>
      <c r="N2881" s="1"/>
      <c r="O2881" t="s">
        <v>57</v>
      </c>
      <c r="P2881">
        <v>732.49</v>
      </c>
      <c r="Q2881" t="s">
        <v>44</v>
      </c>
      <c r="R2881" t="s">
        <v>92</v>
      </c>
      <c r="S2881" t="s">
        <v>60</v>
      </c>
      <c r="T2881" t="s">
        <v>69</v>
      </c>
      <c r="U2881" t="s">
        <v>49</v>
      </c>
      <c r="V2881" t="s">
        <v>49</v>
      </c>
      <c r="W2881" t="s">
        <v>57</v>
      </c>
      <c r="X2881">
        <f>YEAR(Table1[[#This Row],[BookingDate]])</f>
        <v>2025</v>
      </c>
      <c r="Y2881" t="str">
        <f>TEXT(Table1[[#This Row],[BookingDate]],"mmm")</f>
        <v>Nov</v>
      </c>
      <c r="Z2881" t="str">
        <f>TEXT(Table1[[#This Row],[BookingDate]],"mmm-yyy")</f>
        <v>Nov-2025</v>
      </c>
      <c r="AA2881" t="str">
        <f>IF(Table1[[#This Row],[ResolutionHours]]="","Pending",IF(Table1[[#This Row],[ResolutionHours]]&lt;=4,"0-4 Hours",IF(Table1[[#This Row],[ResolutionHours]]&lt;=8,"5-8 Hours",IF(Table1[[#This Row],[ResolutionHours]]&lt;=24,"9-24 Hours",IF(Table1[[#This Row],[ResolutionHours]]&lt;=48,"25-48 Hours","48+ Hours")))))</f>
        <v>Pending</v>
      </c>
      <c r="AB2881" t="str">
        <f>IF(Table1[[#This Row],[ResolutionHours]]="","",Table1[[#This Row],[ResolutionHours]]-Table1[[#This Row],[SLATargetHours]])</f>
        <v/>
      </c>
    </row>
    <row r="2882" spans="1:28" x14ac:dyDescent="0.25">
      <c r="A2882" t="s">
        <v>2063</v>
      </c>
      <c r="B2882" t="s">
        <v>1116</v>
      </c>
      <c r="C2882" s="1">
        <v>45992.006331018521</v>
      </c>
      <c r="D2882" t="s">
        <v>36</v>
      </c>
      <c r="E2882" t="s">
        <v>1131</v>
      </c>
      <c r="F2882" t="s">
        <v>38</v>
      </c>
      <c r="G2882" t="s">
        <v>1118</v>
      </c>
      <c r="H2882" t="s">
        <v>40</v>
      </c>
      <c r="I2882" t="s">
        <v>82</v>
      </c>
      <c r="J2882" t="s">
        <v>91</v>
      </c>
      <c r="K2882">
        <v>48</v>
      </c>
      <c r="L2882">
        <v>4.55</v>
      </c>
      <c r="M2882">
        <v>13.56</v>
      </c>
      <c r="N2882" s="1">
        <v>45992.57153021991</v>
      </c>
      <c r="O2882" t="s">
        <v>43</v>
      </c>
      <c r="P2882">
        <v>13.56</v>
      </c>
      <c r="Q2882" t="s">
        <v>58</v>
      </c>
      <c r="R2882" t="s">
        <v>59</v>
      </c>
      <c r="S2882" t="s">
        <v>96</v>
      </c>
      <c r="T2882" t="s">
        <v>75</v>
      </c>
      <c r="U2882" t="s">
        <v>49</v>
      </c>
      <c r="V2882" t="s">
        <v>49</v>
      </c>
      <c r="W2882" t="s">
        <v>43</v>
      </c>
      <c r="X2882">
        <f>YEAR(Table1[[#This Row],[BookingDate]])</f>
        <v>2025</v>
      </c>
      <c r="Y2882" t="str">
        <f>TEXT(Table1[[#This Row],[BookingDate]],"mmm")</f>
        <v>Dec</v>
      </c>
      <c r="Z2882" t="str">
        <f>TEXT(Table1[[#This Row],[BookingDate]],"mmm-yyy")</f>
        <v>Dec-2025</v>
      </c>
      <c r="AA2882" t="str">
        <f>IF(Table1[[#This Row],[ResolutionHours]]="","Pending",IF(Table1[[#This Row],[ResolutionHours]]&lt;=4,"0-4 Hours",IF(Table1[[#This Row],[ResolutionHours]]&lt;=8,"5-8 Hours",IF(Table1[[#This Row],[ResolutionHours]]&lt;=24,"9-24 Hours",IF(Table1[[#This Row],[ResolutionHours]]&lt;=48,"25-48 Hours","48+ Hours")))))</f>
        <v>9-24 Hours</v>
      </c>
      <c r="AB2882">
        <f>IF(Table1[[#This Row],[ResolutionHours]]="","",Table1[[#This Row],[ResolutionHours]]-Table1[[#This Row],[SLATargetHours]])</f>
        <v>-34.44</v>
      </c>
    </row>
    <row r="2883" spans="1:28" x14ac:dyDescent="0.25">
      <c r="A2883" t="s">
        <v>388</v>
      </c>
      <c r="B2883" t="s">
        <v>35</v>
      </c>
      <c r="C2883" s="1">
        <v>45992.706770833327</v>
      </c>
      <c r="D2883" t="s">
        <v>36</v>
      </c>
      <c r="E2883" t="s">
        <v>71</v>
      </c>
      <c r="F2883" t="s">
        <v>126</v>
      </c>
      <c r="G2883" t="s">
        <v>39</v>
      </c>
      <c r="H2883" t="s">
        <v>40</v>
      </c>
      <c r="I2883" t="s">
        <v>64</v>
      </c>
      <c r="J2883" t="s">
        <v>42</v>
      </c>
      <c r="K2883">
        <v>48</v>
      </c>
      <c r="L2883">
        <v>3.08</v>
      </c>
      <c r="M2883">
        <v>26.99</v>
      </c>
      <c r="N2883" s="1">
        <v>45993.831378993047</v>
      </c>
      <c r="O2883" t="s">
        <v>43</v>
      </c>
      <c r="P2883">
        <v>26.99</v>
      </c>
      <c r="Q2883" t="s">
        <v>58</v>
      </c>
      <c r="R2883" t="s">
        <v>59</v>
      </c>
      <c r="S2883" t="s">
        <v>46</v>
      </c>
      <c r="T2883" t="s">
        <v>69</v>
      </c>
      <c r="U2883" t="s">
        <v>49</v>
      </c>
      <c r="V2883" t="s">
        <v>49</v>
      </c>
      <c r="W2883" t="s">
        <v>43</v>
      </c>
      <c r="X2883">
        <f>YEAR(Table1[[#This Row],[BookingDate]])</f>
        <v>2025</v>
      </c>
      <c r="Y2883" t="str">
        <f>TEXT(Table1[[#This Row],[BookingDate]],"mmm")</f>
        <v>Dec</v>
      </c>
      <c r="Z2883" t="str">
        <f>TEXT(Table1[[#This Row],[BookingDate]],"mmm-yyy")</f>
        <v>Dec-2025</v>
      </c>
      <c r="AA2883" t="str">
        <f>IF(Table1[[#This Row],[ResolutionHours]]="","Pending",IF(Table1[[#This Row],[ResolutionHours]]&lt;=4,"0-4 Hours",IF(Table1[[#This Row],[ResolutionHours]]&lt;=8,"5-8 Hours",IF(Table1[[#This Row],[ResolutionHours]]&lt;=24,"9-24 Hours",IF(Table1[[#This Row],[ResolutionHours]]&lt;=48,"25-48 Hours","48+ Hours")))))</f>
        <v>25-48 Hours</v>
      </c>
      <c r="AB2883">
        <f>IF(Table1[[#This Row],[ResolutionHours]]="","",Table1[[#This Row],[ResolutionHours]]-Table1[[#This Row],[SLATargetHours]])</f>
        <v>-21.01</v>
      </c>
    </row>
    <row r="2884" spans="1:28" x14ac:dyDescent="0.25">
      <c r="A2884" t="s">
        <v>798</v>
      </c>
      <c r="B2884" t="s">
        <v>35</v>
      </c>
      <c r="C2884" s="1">
        <v>45992.941446759258</v>
      </c>
      <c r="D2884" t="s">
        <v>51</v>
      </c>
      <c r="E2884" t="s">
        <v>52</v>
      </c>
      <c r="F2884" t="s">
        <v>90</v>
      </c>
      <c r="G2884" t="s">
        <v>39</v>
      </c>
      <c r="H2884" t="s">
        <v>63</v>
      </c>
      <c r="I2884" t="s">
        <v>73</v>
      </c>
      <c r="J2884" t="s">
        <v>165</v>
      </c>
      <c r="K2884">
        <v>24</v>
      </c>
      <c r="L2884">
        <v>2.33</v>
      </c>
      <c r="N2884" s="1"/>
      <c r="O2884" t="s">
        <v>57</v>
      </c>
      <c r="P2884">
        <v>697.41</v>
      </c>
      <c r="Q2884" t="s">
        <v>44</v>
      </c>
      <c r="R2884" t="s">
        <v>92</v>
      </c>
      <c r="S2884" t="s">
        <v>60</v>
      </c>
      <c r="T2884" t="s">
        <v>121</v>
      </c>
      <c r="U2884" t="s">
        <v>49</v>
      </c>
      <c r="V2884" t="s">
        <v>49</v>
      </c>
      <c r="W2884" t="s">
        <v>57</v>
      </c>
      <c r="X2884">
        <f>YEAR(Table1[[#This Row],[BookingDate]])</f>
        <v>2025</v>
      </c>
      <c r="Y2884" t="str">
        <f>TEXT(Table1[[#This Row],[BookingDate]],"mmm")</f>
        <v>Dec</v>
      </c>
      <c r="Z2884" t="str">
        <f>TEXT(Table1[[#This Row],[BookingDate]],"mmm-yyy")</f>
        <v>Dec-2025</v>
      </c>
      <c r="AA2884" t="str">
        <f>IF(Table1[[#This Row],[ResolutionHours]]="","Pending",IF(Table1[[#This Row],[ResolutionHours]]&lt;=4,"0-4 Hours",IF(Table1[[#This Row],[ResolutionHours]]&lt;=8,"5-8 Hours",IF(Table1[[#This Row],[ResolutionHours]]&lt;=24,"9-24 Hours",IF(Table1[[#This Row],[ResolutionHours]]&lt;=48,"25-48 Hours","48+ Hours")))))</f>
        <v>Pending</v>
      </c>
      <c r="AB2884" t="str">
        <f>IF(Table1[[#This Row],[ResolutionHours]]="","",Table1[[#This Row],[ResolutionHours]]-Table1[[#This Row],[SLATargetHours]])</f>
        <v/>
      </c>
    </row>
    <row r="2885" spans="1:28" x14ac:dyDescent="0.25">
      <c r="A2885" t="s">
        <v>2441</v>
      </c>
      <c r="B2885" t="s">
        <v>2126</v>
      </c>
      <c r="C2885" s="1">
        <v>45992.955127314817</v>
      </c>
      <c r="D2885" t="s">
        <v>36</v>
      </c>
      <c r="E2885" t="s">
        <v>2134</v>
      </c>
      <c r="F2885" t="s">
        <v>130</v>
      </c>
      <c r="G2885" t="s">
        <v>2128</v>
      </c>
      <c r="H2885" t="s">
        <v>63</v>
      </c>
      <c r="I2885" t="s">
        <v>55</v>
      </c>
      <c r="J2885" t="s">
        <v>113</v>
      </c>
      <c r="K2885">
        <v>48</v>
      </c>
      <c r="L2885">
        <v>1.18</v>
      </c>
      <c r="N2885" s="1"/>
      <c r="O2885" t="s">
        <v>57</v>
      </c>
      <c r="P2885">
        <v>697.08</v>
      </c>
      <c r="Q2885" t="s">
        <v>66</v>
      </c>
      <c r="R2885" t="s">
        <v>59</v>
      </c>
      <c r="S2885" t="s">
        <v>46</v>
      </c>
      <c r="T2885" t="s">
        <v>69</v>
      </c>
      <c r="U2885" t="s">
        <v>49</v>
      </c>
      <c r="V2885" t="s">
        <v>49</v>
      </c>
      <c r="W2885" t="s">
        <v>57</v>
      </c>
      <c r="X2885">
        <f>YEAR(Table1[[#This Row],[BookingDate]])</f>
        <v>2025</v>
      </c>
      <c r="Y2885" t="str">
        <f>TEXT(Table1[[#This Row],[BookingDate]],"mmm")</f>
        <v>Dec</v>
      </c>
      <c r="Z2885" t="str">
        <f>TEXT(Table1[[#This Row],[BookingDate]],"mmm-yyy")</f>
        <v>Dec-2025</v>
      </c>
      <c r="AA2885" t="str">
        <f>IF(Table1[[#This Row],[ResolutionHours]]="","Pending",IF(Table1[[#This Row],[ResolutionHours]]&lt;=4,"0-4 Hours",IF(Table1[[#This Row],[ResolutionHours]]&lt;=8,"5-8 Hours",IF(Table1[[#This Row],[ResolutionHours]]&lt;=24,"9-24 Hours",IF(Table1[[#This Row],[ResolutionHours]]&lt;=48,"25-48 Hours","48+ Hours")))))</f>
        <v>Pending</v>
      </c>
      <c r="AB2885" t="str">
        <f>IF(Table1[[#This Row],[ResolutionHours]]="","",Table1[[#This Row],[ResolutionHours]]-Table1[[#This Row],[SLATargetHours]])</f>
        <v/>
      </c>
    </row>
    <row r="2886" spans="1:28" x14ac:dyDescent="0.25">
      <c r="A2886" t="s">
        <v>629</v>
      </c>
      <c r="B2886" t="s">
        <v>35</v>
      </c>
      <c r="C2886" s="1">
        <v>45993.13385416667</v>
      </c>
      <c r="D2886" t="s">
        <v>36</v>
      </c>
      <c r="E2886" t="s">
        <v>102</v>
      </c>
      <c r="F2886" t="s">
        <v>90</v>
      </c>
      <c r="G2886" t="s">
        <v>39</v>
      </c>
      <c r="H2886" t="s">
        <v>54</v>
      </c>
      <c r="I2886" t="s">
        <v>82</v>
      </c>
      <c r="J2886" t="s">
        <v>99</v>
      </c>
      <c r="K2886">
        <v>48</v>
      </c>
      <c r="L2886">
        <v>0.82</v>
      </c>
      <c r="N2886" s="1"/>
      <c r="O2886" t="s">
        <v>57</v>
      </c>
      <c r="P2886">
        <v>692.79</v>
      </c>
      <c r="Q2886" t="s">
        <v>58</v>
      </c>
      <c r="R2886" t="s">
        <v>92</v>
      </c>
      <c r="S2886" t="s">
        <v>60</v>
      </c>
      <c r="T2886" t="s">
        <v>97</v>
      </c>
      <c r="U2886" t="s">
        <v>49</v>
      </c>
      <c r="V2886" t="s">
        <v>49</v>
      </c>
      <c r="W2886" t="s">
        <v>57</v>
      </c>
      <c r="X2886">
        <f>YEAR(Table1[[#This Row],[BookingDate]])</f>
        <v>2025</v>
      </c>
      <c r="Y2886" t="str">
        <f>TEXT(Table1[[#This Row],[BookingDate]],"mmm")</f>
        <v>Dec</v>
      </c>
      <c r="Z2886" t="str">
        <f>TEXT(Table1[[#This Row],[BookingDate]],"mmm-yyy")</f>
        <v>Dec-2025</v>
      </c>
      <c r="AA2886" t="str">
        <f>IF(Table1[[#This Row],[ResolutionHours]]="","Pending",IF(Table1[[#This Row],[ResolutionHours]]&lt;=4,"0-4 Hours",IF(Table1[[#This Row],[ResolutionHours]]&lt;=8,"5-8 Hours",IF(Table1[[#This Row],[ResolutionHours]]&lt;=24,"9-24 Hours",IF(Table1[[#This Row],[ResolutionHours]]&lt;=48,"25-48 Hours","48+ Hours")))))</f>
        <v>Pending</v>
      </c>
      <c r="AB2886" t="str">
        <f>IF(Table1[[#This Row],[ResolutionHours]]="","",Table1[[#This Row],[ResolutionHours]]-Table1[[#This Row],[SLATargetHours]])</f>
        <v/>
      </c>
    </row>
    <row r="2887" spans="1:28" x14ac:dyDescent="0.25">
      <c r="A2887" t="s">
        <v>309</v>
      </c>
      <c r="B2887" t="s">
        <v>35</v>
      </c>
      <c r="C2887" s="1">
        <v>45993.535266203697</v>
      </c>
      <c r="D2887" t="s">
        <v>104</v>
      </c>
      <c r="E2887" t="s">
        <v>52</v>
      </c>
      <c r="F2887" t="s">
        <v>72</v>
      </c>
      <c r="G2887" t="s">
        <v>39</v>
      </c>
      <c r="H2887" t="s">
        <v>40</v>
      </c>
      <c r="I2887" t="s">
        <v>64</v>
      </c>
      <c r="J2887" t="s">
        <v>99</v>
      </c>
      <c r="K2887">
        <v>8</v>
      </c>
      <c r="L2887">
        <v>0.63</v>
      </c>
      <c r="M2887">
        <v>4.79</v>
      </c>
      <c r="N2887" s="1">
        <v>45993.734878136573</v>
      </c>
      <c r="O2887" t="s">
        <v>43</v>
      </c>
      <c r="P2887">
        <v>4.79</v>
      </c>
      <c r="Q2887" t="s">
        <v>58</v>
      </c>
      <c r="R2887" t="s">
        <v>114</v>
      </c>
      <c r="S2887" t="s">
        <v>46</v>
      </c>
      <c r="T2887" t="s">
        <v>100</v>
      </c>
      <c r="U2887" t="s">
        <v>49</v>
      </c>
      <c r="V2887" t="s">
        <v>49</v>
      </c>
      <c r="W2887" t="s">
        <v>43</v>
      </c>
      <c r="X2887">
        <f>YEAR(Table1[[#This Row],[BookingDate]])</f>
        <v>2025</v>
      </c>
      <c r="Y2887" t="str">
        <f>TEXT(Table1[[#This Row],[BookingDate]],"mmm")</f>
        <v>Dec</v>
      </c>
      <c r="Z2887" t="str">
        <f>TEXT(Table1[[#This Row],[BookingDate]],"mmm-yyy")</f>
        <v>Dec-2025</v>
      </c>
      <c r="AA2887" t="str">
        <f>IF(Table1[[#This Row],[ResolutionHours]]="","Pending",IF(Table1[[#This Row],[ResolutionHours]]&lt;=4,"0-4 Hours",IF(Table1[[#This Row],[ResolutionHours]]&lt;=8,"5-8 Hours",IF(Table1[[#This Row],[ResolutionHours]]&lt;=24,"9-24 Hours",IF(Table1[[#This Row],[ResolutionHours]]&lt;=48,"25-48 Hours","48+ Hours")))))</f>
        <v>5-8 Hours</v>
      </c>
      <c r="AB2887">
        <f>IF(Table1[[#This Row],[ResolutionHours]]="","",Table1[[#This Row],[ResolutionHours]]-Table1[[#This Row],[SLATargetHours]])</f>
        <v>-3.21</v>
      </c>
    </row>
    <row r="2888" spans="1:28" x14ac:dyDescent="0.25">
      <c r="A2888" t="s">
        <v>1285</v>
      </c>
      <c r="B2888" t="s">
        <v>1116</v>
      </c>
      <c r="C2888" s="1">
        <v>45993.691250000003</v>
      </c>
      <c r="D2888" t="s">
        <v>87</v>
      </c>
      <c r="E2888" t="s">
        <v>1131</v>
      </c>
      <c r="F2888" t="s">
        <v>53</v>
      </c>
      <c r="G2888" t="s">
        <v>1118</v>
      </c>
      <c r="H2888" t="s">
        <v>63</v>
      </c>
      <c r="I2888" t="s">
        <v>46</v>
      </c>
      <c r="J2888" t="s">
        <v>56</v>
      </c>
      <c r="K2888">
        <v>72</v>
      </c>
      <c r="L2888">
        <v>8.7200000000000006</v>
      </c>
      <c r="N2888" s="1"/>
      <c r="O2888" t="s">
        <v>57</v>
      </c>
      <c r="P2888">
        <v>679.41</v>
      </c>
      <c r="Q2888" t="s">
        <v>44</v>
      </c>
      <c r="R2888" t="s">
        <v>114</v>
      </c>
      <c r="S2888" t="s">
        <v>60</v>
      </c>
      <c r="T2888" t="s">
        <v>121</v>
      </c>
      <c r="U2888" t="s">
        <v>49</v>
      </c>
      <c r="V2888" t="s">
        <v>49</v>
      </c>
      <c r="W2888" t="s">
        <v>57</v>
      </c>
      <c r="X2888">
        <f>YEAR(Table1[[#This Row],[BookingDate]])</f>
        <v>2025</v>
      </c>
      <c r="Y2888" t="str">
        <f>TEXT(Table1[[#This Row],[BookingDate]],"mmm")</f>
        <v>Dec</v>
      </c>
      <c r="Z2888" t="str">
        <f>TEXT(Table1[[#This Row],[BookingDate]],"mmm-yyy")</f>
        <v>Dec-2025</v>
      </c>
      <c r="AA2888" t="str">
        <f>IF(Table1[[#This Row],[ResolutionHours]]="","Pending",IF(Table1[[#This Row],[ResolutionHours]]&lt;=4,"0-4 Hours",IF(Table1[[#This Row],[ResolutionHours]]&lt;=8,"5-8 Hours",IF(Table1[[#This Row],[ResolutionHours]]&lt;=24,"9-24 Hours",IF(Table1[[#This Row],[ResolutionHours]]&lt;=48,"25-48 Hours","48+ Hours")))))</f>
        <v>Pending</v>
      </c>
      <c r="AB2888" t="str">
        <f>IF(Table1[[#This Row],[ResolutionHours]]="","",Table1[[#This Row],[ResolutionHours]]-Table1[[#This Row],[SLATargetHours]])</f>
        <v/>
      </c>
    </row>
    <row r="2889" spans="1:28" x14ac:dyDescent="0.25">
      <c r="A2889" t="s">
        <v>797</v>
      </c>
      <c r="B2889" t="s">
        <v>35</v>
      </c>
      <c r="C2889" s="1">
        <v>45993.71503472222</v>
      </c>
      <c r="D2889" t="s">
        <v>36</v>
      </c>
      <c r="E2889" t="s">
        <v>77</v>
      </c>
      <c r="F2889" t="s">
        <v>130</v>
      </c>
      <c r="G2889" t="s">
        <v>39</v>
      </c>
      <c r="H2889" t="s">
        <v>40</v>
      </c>
      <c r="I2889" t="s">
        <v>82</v>
      </c>
      <c r="J2889" t="s">
        <v>134</v>
      </c>
      <c r="K2889">
        <v>48</v>
      </c>
      <c r="L2889">
        <v>0.99</v>
      </c>
      <c r="M2889">
        <v>40.92</v>
      </c>
      <c r="N2889" s="1">
        <v>45995.41984652778</v>
      </c>
      <c r="O2889" t="s">
        <v>43</v>
      </c>
      <c r="P2889">
        <v>40.92</v>
      </c>
      <c r="Q2889" t="s">
        <v>66</v>
      </c>
      <c r="R2889" t="s">
        <v>67</v>
      </c>
      <c r="S2889" t="s">
        <v>96</v>
      </c>
      <c r="T2889" t="s">
        <v>93</v>
      </c>
      <c r="U2889" t="s">
        <v>48</v>
      </c>
      <c r="V2889" t="s">
        <v>49</v>
      </c>
      <c r="W2889" t="s">
        <v>43</v>
      </c>
      <c r="X2889">
        <f>YEAR(Table1[[#This Row],[BookingDate]])</f>
        <v>2025</v>
      </c>
      <c r="Y2889" t="str">
        <f>TEXT(Table1[[#This Row],[BookingDate]],"mmm")</f>
        <v>Dec</v>
      </c>
      <c r="Z2889" t="str">
        <f>TEXT(Table1[[#This Row],[BookingDate]],"mmm-yyy")</f>
        <v>Dec-2025</v>
      </c>
      <c r="AA2889" t="str">
        <f>IF(Table1[[#This Row],[ResolutionHours]]="","Pending",IF(Table1[[#This Row],[ResolutionHours]]&lt;=4,"0-4 Hours",IF(Table1[[#This Row],[ResolutionHours]]&lt;=8,"5-8 Hours",IF(Table1[[#This Row],[ResolutionHours]]&lt;=24,"9-24 Hours",IF(Table1[[#This Row],[ResolutionHours]]&lt;=48,"25-48 Hours","48+ Hours")))))</f>
        <v>25-48 Hours</v>
      </c>
      <c r="AB2889">
        <f>IF(Table1[[#This Row],[ResolutionHours]]="","",Table1[[#This Row],[ResolutionHours]]-Table1[[#This Row],[SLATargetHours]])</f>
        <v>-7.0799999999999983</v>
      </c>
    </row>
    <row r="2890" spans="1:28" x14ac:dyDescent="0.25">
      <c r="A2890" t="s">
        <v>565</v>
      </c>
      <c r="B2890" t="s">
        <v>35</v>
      </c>
      <c r="C2890" s="1">
        <v>45993.967916666668</v>
      </c>
      <c r="D2890" t="s">
        <v>104</v>
      </c>
      <c r="E2890" t="s">
        <v>71</v>
      </c>
      <c r="F2890" t="s">
        <v>126</v>
      </c>
      <c r="G2890" t="s">
        <v>39</v>
      </c>
      <c r="H2890" t="s">
        <v>40</v>
      </c>
      <c r="I2890" t="s">
        <v>46</v>
      </c>
      <c r="J2890" t="s">
        <v>99</v>
      </c>
      <c r="K2890">
        <v>8</v>
      </c>
      <c r="L2890">
        <v>0.56000000000000005</v>
      </c>
      <c r="M2890">
        <v>4.03</v>
      </c>
      <c r="N2890" s="1">
        <v>45994.135694201388</v>
      </c>
      <c r="O2890" t="s">
        <v>43</v>
      </c>
      <c r="P2890">
        <v>4.03</v>
      </c>
      <c r="Q2890" t="s">
        <v>58</v>
      </c>
      <c r="R2890" t="s">
        <v>92</v>
      </c>
      <c r="S2890" t="s">
        <v>60</v>
      </c>
      <c r="T2890" t="s">
        <v>47</v>
      </c>
      <c r="U2890" t="s">
        <v>49</v>
      </c>
      <c r="V2890" t="s">
        <v>49</v>
      </c>
      <c r="W2890" t="s">
        <v>43</v>
      </c>
      <c r="X2890">
        <f>YEAR(Table1[[#This Row],[BookingDate]])</f>
        <v>2025</v>
      </c>
      <c r="Y2890" t="str">
        <f>TEXT(Table1[[#This Row],[BookingDate]],"mmm")</f>
        <v>Dec</v>
      </c>
      <c r="Z2890" t="str">
        <f>TEXT(Table1[[#This Row],[BookingDate]],"mmm-yyy")</f>
        <v>Dec-2025</v>
      </c>
      <c r="AA2890" t="str">
        <f>IF(Table1[[#This Row],[ResolutionHours]]="","Pending",IF(Table1[[#This Row],[ResolutionHours]]&lt;=4,"0-4 Hours",IF(Table1[[#This Row],[ResolutionHours]]&lt;=8,"5-8 Hours",IF(Table1[[#This Row],[ResolutionHours]]&lt;=24,"9-24 Hours",IF(Table1[[#This Row],[ResolutionHours]]&lt;=48,"25-48 Hours","48+ Hours")))))</f>
        <v>5-8 Hours</v>
      </c>
      <c r="AB2890">
        <f>IF(Table1[[#This Row],[ResolutionHours]]="","",Table1[[#This Row],[ResolutionHours]]-Table1[[#This Row],[SLATargetHours]])</f>
        <v>-3.9699999999999998</v>
      </c>
    </row>
    <row r="2891" spans="1:28" x14ac:dyDescent="0.25">
      <c r="A2891" t="s">
        <v>763</v>
      </c>
      <c r="B2891" t="s">
        <v>35</v>
      </c>
      <c r="C2891" s="1">
        <v>45994.120381944442</v>
      </c>
      <c r="D2891" t="s">
        <v>51</v>
      </c>
      <c r="E2891" t="s">
        <v>102</v>
      </c>
      <c r="F2891" t="s">
        <v>38</v>
      </c>
      <c r="G2891" t="s">
        <v>39</v>
      </c>
      <c r="H2891" t="s">
        <v>40</v>
      </c>
      <c r="I2891" t="s">
        <v>41</v>
      </c>
      <c r="J2891" t="s">
        <v>91</v>
      </c>
      <c r="K2891">
        <v>24</v>
      </c>
      <c r="L2891">
        <v>1.43</v>
      </c>
      <c r="M2891">
        <v>22.03</v>
      </c>
      <c r="N2891" s="1">
        <v>45995.038287418982</v>
      </c>
      <c r="O2891" t="s">
        <v>43</v>
      </c>
      <c r="P2891">
        <v>22.03</v>
      </c>
      <c r="Q2891" t="s">
        <v>58</v>
      </c>
      <c r="R2891" t="s">
        <v>67</v>
      </c>
      <c r="S2891" t="s">
        <v>46</v>
      </c>
      <c r="T2891" t="s">
        <v>115</v>
      </c>
      <c r="U2891" t="s">
        <v>49</v>
      </c>
      <c r="V2891" t="s">
        <v>49</v>
      </c>
      <c r="W2891" t="s">
        <v>43</v>
      </c>
      <c r="X2891">
        <f>YEAR(Table1[[#This Row],[BookingDate]])</f>
        <v>2025</v>
      </c>
      <c r="Y2891" t="str">
        <f>TEXT(Table1[[#This Row],[BookingDate]],"mmm")</f>
        <v>Dec</v>
      </c>
      <c r="Z2891" t="str">
        <f>TEXT(Table1[[#This Row],[BookingDate]],"mmm-yyy")</f>
        <v>Dec-2025</v>
      </c>
      <c r="AA2891" t="str">
        <f>IF(Table1[[#This Row],[ResolutionHours]]="","Pending",IF(Table1[[#This Row],[ResolutionHours]]&lt;=4,"0-4 Hours",IF(Table1[[#This Row],[ResolutionHours]]&lt;=8,"5-8 Hours",IF(Table1[[#This Row],[ResolutionHours]]&lt;=24,"9-24 Hours",IF(Table1[[#This Row],[ResolutionHours]]&lt;=48,"25-48 Hours","48+ Hours")))))</f>
        <v>9-24 Hours</v>
      </c>
      <c r="AB2891">
        <f>IF(Table1[[#This Row],[ResolutionHours]]="","",Table1[[#This Row],[ResolutionHours]]-Table1[[#This Row],[SLATargetHours]])</f>
        <v>-1.9699999999999989</v>
      </c>
    </row>
    <row r="2892" spans="1:28" x14ac:dyDescent="0.25">
      <c r="A2892" t="s">
        <v>2963</v>
      </c>
      <c r="B2892" t="s">
        <v>2126</v>
      </c>
      <c r="C2892" s="1">
        <v>45994.160081018519</v>
      </c>
      <c r="D2892" t="s">
        <v>87</v>
      </c>
      <c r="E2892" t="s">
        <v>2130</v>
      </c>
      <c r="F2892" t="s">
        <v>130</v>
      </c>
      <c r="G2892" t="s">
        <v>2128</v>
      </c>
      <c r="H2892" t="s">
        <v>40</v>
      </c>
      <c r="I2892" t="s">
        <v>55</v>
      </c>
      <c r="J2892" t="s">
        <v>113</v>
      </c>
      <c r="K2892">
        <v>72</v>
      </c>
      <c r="L2892">
        <v>6.26</v>
      </c>
      <c r="M2892">
        <v>27.89</v>
      </c>
      <c r="N2892" s="1">
        <v>45995.322254074083</v>
      </c>
      <c r="O2892" t="s">
        <v>43</v>
      </c>
      <c r="P2892">
        <v>27.89</v>
      </c>
      <c r="Q2892" t="s">
        <v>58</v>
      </c>
      <c r="R2892" t="s">
        <v>59</v>
      </c>
      <c r="S2892" t="s">
        <v>46</v>
      </c>
      <c r="T2892" t="s">
        <v>69</v>
      </c>
      <c r="U2892" t="s">
        <v>49</v>
      </c>
      <c r="V2892" t="s">
        <v>49</v>
      </c>
      <c r="W2892" t="s">
        <v>43</v>
      </c>
      <c r="X2892">
        <f>YEAR(Table1[[#This Row],[BookingDate]])</f>
        <v>2025</v>
      </c>
      <c r="Y2892" t="str">
        <f>TEXT(Table1[[#This Row],[BookingDate]],"mmm")</f>
        <v>Dec</v>
      </c>
      <c r="Z2892" t="str">
        <f>TEXT(Table1[[#This Row],[BookingDate]],"mmm-yyy")</f>
        <v>Dec-2025</v>
      </c>
      <c r="AA2892" t="str">
        <f>IF(Table1[[#This Row],[ResolutionHours]]="","Pending",IF(Table1[[#This Row],[ResolutionHours]]&lt;=4,"0-4 Hours",IF(Table1[[#This Row],[ResolutionHours]]&lt;=8,"5-8 Hours",IF(Table1[[#This Row],[ResolutionHours]]&lt;=24,"9-24 Hours",IF(Table1[[#This Row],[ResolutionHours]]&lt;=48,"25-48 Hours","48+ Hours")))))</f>
        <v>25-48 Hours</v>
      </c>
      <c r="AB2892">
        <f>IF(Table1[[#This Row],[ResolutionHours]]="","",Table1[[#This Row],[ResolutionHours]]-Table1[[#This Row],[SLATargetHours]])</f>
        <v>-44.11</v>
      </c>
    </row>
    <row r="2893" spans="1:28" x14ac:dyDescent="0.25">
      <c r="A2893" t="s">
        <v>865</v>
      </c>
      <c r="B2893" t="s">
        <v>35</v>
      </c>
      <c r="C2893" s="1">
        <v>45994.708587962959</v>
      </c>
      <c r="D2893" t="s">
        <v>87</v>
      </c>
      <c r="E2893" t="s">
        <v>37</v>
      </c>
      <c r="F2893" t="s">
        <v>38</v>
      </c>
      <c r="G2893" t="s">
        <v>39</v>
      </c>
      <c r="H2893" t="s">
        <v>40</v>
      </c>
      <c r="I2893" t="s">
        <v>41</v>
      </c>
      <c r="J2893" t="s">
        <v>165</v>
      </c>
      <c r="K2893">
        <v>72</v>
      </c>
      <c r="L2893">
        <v>0.69</v>
      </c>
      <c r="M2893">
        <v>49.42</v>
      </c>
      <c r="N2893" s="1">
        <v>45996.767714907408</v>
      </c>
      <c r="O2893" t="s">
        <v>43</v>
      </c>
      <c r="P2893">
        <v>49.42</v>
      </c>
      <c r="Q2893" t="s">
        <v>44</v>
      </c>
      <c r="R2893" t="s">
        <v>114</v>
      </c>
      <c r="S2893" t="s">
        <v>46</v>
      </c>
      <c r="T2893" t="s">
        <v>69</v>
      </c>
      <c r="U2893" t="s">
        <v>49</v>
      </c>
      <c r="V2893" t="s">
        <v>49</v>
      </c>
      <c r="W2893" t="s">
        <v>43</v>
      </c>
      <c r="X2893">
        <f>YEAR(Table1[[#This Row],[BookingDate]])</f>
        <v>2025</v>
      </c>
      <c r="Y2893" t="str">
        <f>TEXT(Table1[[#This Row],[BookingDate]],"mmm")</f>
        <v>Dec</v>
      </c>
      <c r="Z2893" t="str">
        <f>TEXT(Table1[[#This Row],[BookingDate]],"mmm-yyy")</f>
        <v>Dec-2025</v>
      </c>
      <c r="AA2893" t="str">
        <f>IF(Table1[[#This Row],[ResolutionHours]]="","Pending",IF(Table1[[#This Row],[ResolutionHours]]&lt;=4,"0-4 Hours",IF(Table1[[#This Row],[ResolutionHours]]&lt;=8,"5-8 Hours",IF(Table1[[#This Row],[ResolutionHours]]&lt;=24,"9-24 Hours",IF(Table1[[#This Row],[ResolutionHours]]&lt;=48,"25-48 Hours","48+ Hours")))))</f>
        <v>48+ Hours</v>
      </c>
      <c r="AB2893">
        <f>IF(Table1[[#This Row],[ResolutionHours]]="","",Table1[[#This Row],[ResolutionHours]]-Table1[[#This Row],[SLATargetHours]])</f>
        <v>-22.58</v>
      </c>
    </row>
    <row r="2894" spans="1:28" x14ac:dyDescent="0.25">
      <c r="A2894" t="s">
        <v>1955</v>
      </c>
      <c r="B2894" t="s">
        <v>1116</v>
      </c>
      <c r="C2894" s="1">
        <v>45994.760150462957</v>
      </c>
      <c r="D2894" t="s">
        <v>51</v>
      </c>
      <c r="E2894" t="s">
        <v>1131</v>
      </c>
      <c r="F2894" t="s">
        <v>90</v>
      </c>
      <c r="G2894" t="s">
        <v>1118</v>
      </c>
      <c r="H2894" t="s">
        <v>40</v>
      </c>
      <c r="I2894" t="s">
        <v>73</v>
      </c>
      <c r="J2894" t="s">
        <v>91</v>
      </c>
      <c r="K2894">
        <v>24</v>
      </c>
      <c r="L2894">
        <v>1.83</v>
      </c>
      <c r="M2894">
        <v>3.47</v>
      </c>
      <c r="N2894" s="1">
        <v>45994.904675046288</v>
      </c>
      <c r="O2894" t="s">
        <v>43</v>
      </c>
      <c r="P2894">
        <v>3.47</v>
      </c>
      <c r="Q2894" t="s">
        <v>58</v>
      </c>
      <c r="R2894" t="s">
        <v>59</v>
      </c>
      <c r="S2894" t="s">
        <v>60</v>
      </c>
      <c r="T2894" t="s">
        <v>93</v>
      </c>
      <c r="U2894" t="s">
        <v>49</v>
      </c>
      <c r="V2894" t="s">
        <v>48</v>
      </c>
      <c r="W2894" t="s">
        <v>43</v>
      </c>
      <c r="X2894">
        <f>YEAR(Table1[[#This Row],[BookingDate]])</f>
        <v>2025</v>
      </c>
      <c r="Y2894" t="str">
        <f>TEXT(Table1[[#This Row],[BookingDate]],"mmm")</f>
        <v>Dec</v>
      </c>
      <c r="Z2894" t="str">
        <f>TEXT(Table1[[#This Row],[BookingDate]],"mmm-yyy")</f>
        <v>Dec-2025</v>
      </c>
      <c r="AA2894" t="str">
        <f>IF(Table1[[#This Row],[ResolutionHours]]="","Pending",IF(Table1[[#This Row],[ResolutionHours]]&lt;=4,"0-4 Hours",IF(Table1[[#This Row],[ResolutionHours]]&lt;=8,"5-8 Hours",IF(Table1[[#This Row],[ResolutionHours]]&lt;=24,"9-24 Hours",IF(Table1[[#This Row],[ResolutionHours]]&lt;=48,"25-48 Hours","48+ Hours")))))</f>
        <v>0-4 Hours</v>
      </c>
      <c r="AB2894">
        <f>IF(Table1[[#This Row],[ResolutionHours]]="","",Table1[[#This Row],[ResolutionHours]]-Table1[[#This Row],[SLATargetHours]])</f>
        <v>-20.53</v>
      </c>
    </row>
    <row r="2895" spans="1:28" x14ac:dyDescent="0.25">
      <c r="A2895" t="s">
        <v>1113</v>
      </c>
      <c r="B2895" t="s">
        <v>35</v>
      </c>
      <c r="C2895" s="1">
        <v>45995.054803240739</v>
      </c>
      <c r="D2895" t="s">
        <v>51</v>
      </c>
      <c r="E2895" t="s">
        <v>105</v>
      </c>
      <c r="F2895" t="s">
        <v>72</v>
      </c>
      <c r="G2895" t="s">
        <v>39</v>
      </c>
      <c r="H2895" t="s">
        <v>40</v>
      </c>
      <c r="I2895" t="s">
        <v>82</v>
      </c>
      <c r="J2895" t="s">
        <v>134</v>
      </c>
      <c r="K2895">
        <v>24</v>
      </c>
      <c r="L2895">
        <v>1.78</v>
      </c>
      <c r="M2895">
        <v>12.56</v>
      </c>
      <c r="N2895" s="1">
        <v>45995.578124155087</v>
      </c>
      <c r="O2895" t="s">
        <v>43</v>
      </c>
      <c r="P2895">
        <v>12.56</v>
      </c>
      <c r="Q2895" t="s">
        <v>44</v>
      </c>
      <c r="R2895" t="s">
        <v>67</v>
      </c>
      <c r="S2895" t="s">
        <v>60</v>
      </c>
      <c r="T2895" t="s">
        <v>97</v>
      </c>
      <c r="U2895" t="s">
        <v>49</v>
      </c>
      <c r="V2895" t="s">
        <v>49</v>
      </c>
      <c r="W2895" t="s">
        <v>43</v>
      </c>
      <c r="X2895">
        <f>YEAR(Table1[[#This Row],[BookingDate]])</f>
        <v>2025</v>
      </c>
      <c r="Y2895" t="str">
        <f>TEXT(Table1[[#This Row],[BookingDate]],"mmm")</f>
        <v>Dec</v>
      </c>
      <c r="Z2895" t="str">
        <f>TEXT(Table1[[#This Row],[BookingDate]],"mmm-yyy")</f>
        <v>Dec-2025</v>
      </c>
      <c r="AA2895" t="str">
        <f>IF(Table1[[#This Row],[ResolutionHours]]="","Pending",IF(Table1[[#This Row],[ResolutionHours]]&lt;=4,"0-4 Hours",IF(Table1[[#This Row],[ResolutionHours]]&lt;=8,"5-8 Hours",IF(Table1[[#This Row],[ResolutionHours]]&lt;=24,"9-24 Hours",IF(Table1[[#This Row],[ResolutionHours]]&lt;=48,"25-48 Hours","48+ Hours")))))</f>
        <v>9-24 Hours</v>
      </c>
      <c r="AB2895">
        <f>IF(Table1[[#This Row],[ResolutionHours]]="","",Table1[[#This Row],[ResolutionHours]]-Table1[[#This Row],[SLATargetHours]])</f>
        <v>-11.44</v>
      </c>
    </row>
    <row r="2896" spans="1:28" x14ac:dyDescent="0.25">
      <c r="A2896" t="s">
        <v>1421</v>
      </c>
      <c r="B2896" t="s">
        <v>1116</v>
      </c>
      <c r="C2896" s="1">
        <v>45995.108784722222</v>
      </c>
      <c r="D2896" t="s">
        <v>104</v>
      </c>
      <c r="E2896" t="s">
        <v>1124</v>
      </c>
      <c r="F2896" t="s">
        <v>95</v>
      </c>
      <c r="G2896" t="s">
        <v>1118</v>
      </c>
      <c r="H2896" t="s">
        <v>54</v>
      </c>
      <c r="I2896" t="s">
        <v>73</v>
      </c>
      <c r="J2896" t="s">
        <v>42</v>
      </c>
      <c r="K2896">
        <v>8</v>
      </c>
      <c r="L2896">
        <v>0.46</v>
      </c>
      <c r="N2896" s="1"/>
      <c r="O2896" t="s">
        <v>57</v>
      </c>
      <c r="P2896">
        <v>645.39</v>
      </c>
      <c r="Q2896" t="s">
        <v>58</v>
      </c>
      <c r="R2896" t="s">
        <v>67</v>
      </c>
      <c r="S2896" t="s">
        <v>79</v>
      </c>
      <c r="T2896" t="s">
        <v>121</v>
      </c>
      <c r="U2896" t="s">
        <v>49</v>
      </c>
      <c r="V2896" t="s">
        <v>49</v>
      </c>
      <c r="W2896" t="s">
        <v>57</v>
      </c>
      <c r="X2896">
        <f>YEAR(Table1[[#This Row],[BookingDate]])</f>
        <v>2025</v>
      </c>
      <c r="Y2896" t="str">
        <f>TEXT(Table1[[#This Row],[BookingDate]],"mmm")</f>
        <v>Dec</v>
      </c>
      <c r="Z2896" t="str">
        <f>TEXT(Table1[[#This Row],[BookingDate]],"mmm-yyy")</f>
        <v>Dec-2025</v>
      </c>
      <c r="AA2896" t="str">
        <f>IF(Table1[[#This Row],[ResolutionHours]]="","Pending",IF(Table1[[#This Row],[ResolutionHours]]&lt;=4,"0-4 Hours",IF(Table1[[#This Row],[ResolutionHours]]&lt;=8,"5-8 Hours",IF(Table1[[#This Row],[ResolutionHours]]&lt;=24,"9-24 Hours",IF(Table1[[#This Row],[ResolutionHours]]&lt;=48,"25-48 Hours","48+ Hours")))))</f>
        <v>Pending</v>
      </c>
      <c r="AB2896" t="str">
        <f>IF(Table1[[#This Row],[ResolutionHours]]="","",Table1[[#This Row],[ResolutionHours]]-Table1[[#This Row],[SLATargetHours]])</f>
        <v/>
      </c>
    </row>
    <row r="2897" spans="1:28" x14ac:dyDescent="0.25">
      <c r="A2897" t="s">
        <v>314</v>
      </c>
      <c r="B2897" t="s">
        <v>35</v>
      </c>
      <c r="C2897" s="1">
        <v>45995.147175925929</v>
      </c>
      <c r="D2897" t="s">
        <v>104</v>
      </c>
      <c r="E2897" t="s">
        <v>52</v>
      </c>
      <c r="F2897" t="s">
        <v>95</v>
      </c>
      <c r="G2897" t="s">
        <v>39</v>
      </c>
      <c r="H2897" t="s">
        <v>40</v>
      </c>
      <c r="I2897" t="s">
        <v>46</v>
      </c>
      <c r="J2897" t="s">
        <v>65</v>
      </c>
      <c r="K2897">
        <v>8</v>
      </c>
      <c r="L2897">
        <v>1.0900000000000001</v>
      </c>
      <c r="M2897">
        <v>2.2000000000000002</v>
      </c>
      <c r="N2897" s="1">
        <v>45995.238897199073</v>
      </c>
      <c r="O2897" t="s">
        <v>43</v>
      </c>
      <c r="P2897">
        <v>2.2000000000000002</v>
      </c>
      <c r="Q2897" t="s">
        <v>58</v>
      </c>
      <c r="R2897" t="s">
        <v>59</v>
      </c>
      <c r="S2897" t="s">
        <v>60</v>
      </c>
      <c r="T2897" t="s">
        <v>93</v>
      </c>
      <c r="U2897" t="s">
        <v>49</v>
      </c>
      <c r="V2897" t="s">
        <v>49</v>
      </c>
      <c r="W2897" t="s">
        <v>43</v>
      </c>
      <c r="X2897">
        <f>YEAR(Table1[[#This Row],[BookingDate]])</f>
        <v>2025</v>
      </c>
      <c r="Y2897" t="str">
        <f>TEXT(Table1[[#This Row],[BookingDate]],"mmm")</f>
        <v>Dec</v>
      </c>
      <c r="Z2897" t="str">
        <f>TEXT(Table1[[#This Row],[BookingDate]],"mmm-yyy")</f>
        <v>Dec-2025</v>
      </c>
      <c r="AA2897" t="str">
        <f>IF(Table1[[#This Row],[ResolutionHours]]="","Pending",IF(Table1[[#This Row],[ResolutionHours]]&lt;=4,"0-4 Hours",IF(Table1[[#This Row],[ResolutionHours]]&lt;=8,"5-8 Hours",IF(Table1[[#This Row],[ResolutionHours]]&lt;=24,"9-24 Hours",IF(Table1[[#This Row],[ResolutionHours]]&lt;=48,"25-48 Hours","48+ Hours")))))</f>
        <v>0-4 Hours</v>
      </c>
      <c r="AB2897">
        <f>IF(Table1[[#This Row],[ResolutionHours]]="","",Table1[[#This Row],[ResolutionHours]]-Table1[[#This Row],[SLATargetHours]])</f>
        <v>-5.8</v>
      </c>
    </row>
    <row r="2898" spans="1:28" x14ac:dyDescent="0.25">
      <c r="A2898" t="s">
        <v>2917</v>
      </c>
      <c r="B2898" t="s">
        <v>2126</v>
      </c>
      <c r="C2898" s="1">
        <v>45995.495752314811</v>
      </c>
      <c r="D2898" t="s">
        <v>36</v>
      </c>
      <c r="E2898" t="s">
        <v>2163</v>
      </c>
      <c r="F2898" t="s">
        <v>38</v>
      </c>
      <c r="G2898" t="s">
        <v>2128</v>
      </c>
      <c r="H2898" t="s">
        <v>40</v>
      </c>
      <c r="I2898" t="s">
        <v>73</v>
      </c>
      <c r="J2898" t="s">
        <v>56</v>
      </c>
      <c r="K2898">
        <v>48</v>
      </c>
      <c r="L2898">
        <v>2.37</v>
      </c>
      <c r="M2898">
        <v>27.04</v>
      </c>
      <c r="N2898" s="1">
        <v>45996.622472916657</v>
      </c>
      <c r="O2898" t="s">
        <v>43</v>
      </c>
      <c r="P2898">
        <v>27.04</v>
      </c>
      <c r="Q2898" t="s">
        <v>66</v>
      </c>
      <c r="R2898" t="s">
        <v>45</v>
      </c>
      <c r="S2898" t="s">
        <v>68</v>
      </c>
      <c r="T2898" t="s">
        <v>47</v>
      </c>
      <c r="U2898" t="s">
        <v>49</v>
      </c>
      <c r="V2898" t="s">
        <v>49</v>
      </c>
      <c r="W2898" t="s">
        <v>43</v>
      </c>
      <c r="X2898">
        <f>YEAR(Table1[[#This Row],[BookingDate]])</f>
        <v>2025</v>
      </c>
      <c r="Y2898" t="str">
        <f>TEXT(Table1[[#This Row],[BookingDate]],"mmm")</f>
        <v>Dec</v>
      </c>
      <c r="Z2898" t="str">
        <f>TEXT(Table1[[#This Row],[BookingDate]],"mmm-yyy")</f>
        <v>Dec-2025</v>
      </c>
      <c r="AA2898" t="str">
        <f>IF(Table1[[#This Row],[ResolutionHours]]="","Pending",IF(Table1[[#This Row],[ResolutionHours]]&lt;=4,"0-4 Hours",IF(Table1[[#This Row],[ResolutionHours]]&lt;=8,"5-8 Hours",IF(Table1[[#This Row],[ResolutionHours]]&lt;=24,"9-24 Hours",IF(Table1[[#This Row],[ResolutionHours]]&lt;=48,"25-48 Hours","48+ Hours")))))</f>
        <v>25-48 Hours</v>
      </c>
      <c r="AB2898">
        <f>IF(Table1[[#This Row],[ResolutionHours]]="","",Table1[[#This Row],[ResolutionHours]]-Table1[[#This Row],[SLATargetHours]])</f>
        <v>-20.96</v>
      </c>
    </row>
    <row r="2899" spans="1:28" x14ac:dyDescent="0.25">
      <c r="A2899" t="s">
        <v>617</v>
      </c>
      <c r="B2899" t="s">
        <v>35</v>
      </c>
      <c r="C2899" s="1">
        <v>45995.671458333331</v>
      </c>
      <c r="D2899" t="s">
        <v>51</v>
      </c>
      <c r="E2899" t="s">
        <v>37</v>
      </c>
      <c r="F2899" t="s">
        <v>130</v>
      </c>
      <c r="G2899" t="s">
        <v>39</v>
      </c>
      <c r="H2899" t="s">
        <v>63</v>
      </c>
      <c r="I2899" t="s">
        <v>64</v>
      </c>
      <c r="J2899" t="s">
        <v>74</v>
      </c>
      <c r="K2899">
        <v>24</v>
      </c>
      <c r="L2899">
        <v>2.78</v>
      </c>
      <c r="N2899" s="1"/>
      <c r="O2899" t="s">
        <v>57</v>
      </c>
      <c r="P2899">
        <v>631.88</v>
      </c>
      <c r="Q2899" t="s">
        <v>58</v>
      </c>
      <c r="R2899" t="s">
        <v>92</v>
      </c>
      <c r="S2899" t="s">
        <v>68</v>
      </c>
      <c r="T2899" t="s">
        <v>69</v>
      </c>
      <c r="U2899" t="s">
        <v>49</v>
      </c>
      <c r="V2899" t="s">
        <v>49</v>
      </c>
      <c r="W2899" t="s">
        <v>57</v>
      </c>
      <c r="X2899">
        <f>YEAR(Table1[[#This Row],[BookingDate]])</f>
        <v>2025</v>
      </c>
      <c r="Y2899" t="str">
        <f>TEXT(Table1[[#This Row],[BookingDate]],"mmm")</f>
        <v>Dec</v>
      </c>
      <c r="Z2899" t="str">
        <f>TEXT(Table1[[#This Row],[BookingDate]],"mmm-yyy")</f>
        <v>Dec-2025</v>
      </c>
      <c r="AA2899" t="str">
        <f>IF(Table1[[#This Row],[ResolutionHours]]="","Pending",IF(Table1[[#This Row],[ResolutionHours]]&lt;=4,"0-4 Hours",IF(Table1[[#This Row],[ResolutionHours]]&lt;=8,"5-8 Hours",IF(Table1[[#This Row],[ResolutionHours]]&lt;=24,"9-24 Hours",IF(Table1[[#This Row],[ResolutionHours]]&lt;=48,"25-48 Hours","48+ Hours")))))</f>
        <v>Pending</v>
      </c>
      <c r="AB2899" t="str">
        <f>IF(Table1[[#This Row],[ResolutionHours]]="","",Table1[[#This Row],[ResolutionHours]]-Table1[[#This Row],[SLATargetHours]])</f>
        <v/>
      </c>
    </row>
    <row r="2900" spans="1:28" x14ac:dyDescent="0.25">
      <c r="A2900" t="s">
        <v>967</v>
      </c>
      <c r="B2900" t="s">
        <v>35</v>
      </c>
      <c r="C2900" s="1">
        <v>45996.09034722222</v>
      </c>
      <c r="D2900" t="s">
        <v>104</v>
      </c>
      <c r="E2900" t="s">
        <v>37</v>
      </c>
      <c r="F2900" t="s">
        <v>95</v>
      </c>
      <c r="G2900" t="s">
        <v>39</v>
      </c>
      <c r="H2900" t="s">
        <v>40</v>
      </c>
      <c r="I2900" t="s">
        <v>82</v>
      </c>
      <c r="J2900" t="s">
        <v>88</v>
      </c>
      <c r="K2900">
        <v>8</v>
      </c>
      <c r="L2900">
        <v>1.32</v>
      </c>
      <c r="M2900">
        <v>3.08</v>
      </c>
      <c r="N2900" s="1">
        <v>45996.218767199083</v>
      </c>
      <c r="O2900" t="s">
        <v>43</v>
      </c>
      <c r="P2900">
        <v>3.08</v>
      </c>
      <c r="Q2900" t="s">
        <v>58</v>
      </c>
      <c r="R2900" t="s">
        <v>67</v>
      </c>
      <c r="S2900" t="s">
        <v>46</v>
      </c>
      <c r="T2900" t="s">
        <v>47</v>
      </c>
      <c r="U2900" t="s">
        <v>49</v>
      </c>
      <c r="V2900" t="s">
        <v>48</v>
      </c>
      <c r="W2900" t="s">
        <v>43</v>
      </c>
      <c r="X2900">
        <f>YEAR(Table1[[#This Row],[BookingDate]])</f>
        <v>2025</v>
      </c>
      <c r="Y2900" t="str">
        <f>TEXT(Table1[[#This Row],[BookingDate]],"mmm")</f>
        <v>Dec</v>
      </c>
      <c r="Z2900" t="str">
        <f>TEXT(Table1[[#This Row],[BookingDate]],"mmm-yyy")</f>
        <v>Dec-2025</v>
      </c>
      <c r="AA2900" t="str">
        <f>IF(Table1[[#This Row],[ResolutionHours]]="","Pending",IF(Table1[[#This Row],[ResolutionHours]]&lt;=4,"0-4 Hours",IF(Table1[[#This Row],[ResolutionHours]]&lt;=8,"5-8 Hours",IF(Table1[[#This Row],[ResolutionHours]]&lt;=24,"9-24 Hours",IF(Table1[[#This Row],[ResolutionHours]]&lt;=48,"25-48 Hours","48+ Hours")))))</f>
        <v>0-4 Hours</v>
      </c>
      <c r="AB2900">
        <f>IF(Table1[[#This Row],[ResolutionHours]]="","",Table1[[#This Row],[ResolutionHours]]-Table1[[#This Row],[SLATargetHours]])</f>
        <v>-4.92</v>
      </c>
    </row>
    <row r="2901" spans="1:28" x14ac:dyDescent="0.25">
      <c r="A2901" t="s">
        <v>451</v>
      </c>
      <c r="B2901" t="s">
        <v>35</v>
      </c>
      <c r="C2901" s="1">
        <v>45996.107858796298</v>
      </c>
      <c r="D2901" t="s">
        <v>36</v>
      </c>
      <c r="E2901" t="s">
        <v>37</v>
      </c>
      <c r="F2901" t="s">
        <v>53</v>
      </c>
      <c r="G2901" t="s">
        <v>39</v>
      </c>
      <c r="H2901" t="s">
        <v>54</v>
      </c>
      <c r="I2901" t="s">
        <v>41</v>
      </c>
      <c r="J2901" t="s">
        <v>56</v>
      </c>
      <c r="K2901">
        <v>48</v>
      </c>
      <c r="L2901">
        <v>2.58</v>
      </c>
      <c r="N2901" s="1"/>
      <c r="O2901" t="s">
        <v>57</v>
      </c>
      <c r="P2901">
        <v>621.41</v>
      </c>
      <c r="Q2901" t="s">
        <v>58</v>
      </c>
      <c r="R2901" t="s">
        <v>45</v>
      </c>
      <c r="S2901" t="s">
        <v>79</v>
      </c>
      <c r="T2901" t="s">
        <v>47</v>
      </c>
      <c r="U2901" t="s">
        <v>49</v>
      </c>
      <c r="V2901" t="s">
        <v>49</v>
      </c>
      <c r="W2901" t="s">
        <v>57</v>
      </c>
      <c r="X2901">
        <f>YEAR(Table1[[#This Row],[BookingDate]])</f>
        <v>2025</v>
      </c>
      <c r="Y2901" t="str">
        <f>TEXT(Table1[[#This Row],[BookingDate]],"mmm")</f>
        <v>Dec</v>
      </c>
      <c r="Z2901" t="str">
        <f>TEXT(Table1[[#This Row],[BookingDate]],"mmm-yyy")</f>
        <v>Dec-2025</v>
      </c>
      <c r="AA2901" t="str">
        <f>IF(Table1[[#This Row],[ResolutionHours]]="","Pending",IF(Table1[[#This Row],[ResolutionHours]]&lt;=4,"0-4 Hours",IF(Table1[[#This Row],[ResolutionHours]]&lt;=8,"5-8 Hours",IF(Table1[[#This Row],[ResolutionHours]]&lt;=24,"9-24 Hours",IF(Table1[[#This Row],[ResolutionHours]]&lt;=48,"25-48 Hours","48+ Hours")))))</f>
        <v>Pending</v>
      </c>
      <c r="AB2901" t="str">
        <f>IF(Table1[[#This Row],[ResolutionHours]]="","",Table1[[#This Row],[ResolutionHours]]-Table1[[#This Row],[SLATargetHours]])</f>
        <v/>
      </c>
    </row>
    <row r="2902" spans="1:28" x14ac:dyDescent="0.25">
      <c r="A2902" t="s">
        <v>2189</v>
      </c>
      <c r="B2902" t="s">
        <v>2126</v>
      </c>
      <c r="C2902" s="1">
        <v>45996.274687500001</v>
      </c>
      <c r="D2902" t="s">
        <v>36</v>
      </c>
      <c r="E2902" t="s">
        <v>2142</v>
      </c>
      <c r="F2902" t="s">
        <v>95</v>
      </c>
      <c r="G2902" t="s">
        <v>2128</v>
      </c>
      <c r="H2902" t="s">
        <v>63</v>
      </c>
      <c r="I2902" t="s">
        <v>82</v>
      </c>
      <c r="J2902" t="s">
        <v>118</v>
      </c>
      <c r="K2902">
        <v>48</v>
      </c>
      <c r="L2902">
        <v>4.03</v>
      </c>
      <c r="N2902" s="1"/>
      <c r="O2902" t="s">
        <v>57</v>
      </c>
      <c r="P2902">
        <v>617.41</v>
      </c>
      <c r="Q2902" t="s">
        <v>66</v>
      </c>
      <c r="R2902" t="s">
        <v>92</v>
      </c>
      <c r="S2902" t="s">
        <v>46</v>
      </c>
      <c r="T2902" t="s">
        <v>75</v>
      </c>
      <c r="U2902" t="s">
        <v>49</v>
      </c>
      <c r="V2902" t="s">
        <v>49</v>
      </c>
      <c r="W2902" t="s">
        <v>57</v>
      </c>
      <c r="X2902">
        <f>YEAR(Table1[[#This Row],[BookingDate]])</f>
        <v>2025</v>
      </c>
      <c r="Y2902" t="str">
        <f>TEXT(Table1[[#This Row],[BookingDate]],"mmm")</f>
        <v>Dec</v>
      </c>
      <c r="Z2902" t="str">
        <f>TEXT(Table1[[#This Row],[BookingDate]],"mmm-yyy")</f>
        <v>Dec-2025</v>
      </c>
      <c r="AA2902" t="str">
        <f>IF(Table1[[#This Row],[ResolutionHours]]="","Pending",IF(Table1[[#This Row],[ResolutionHours]]&lt;=4,"0-4 Hours",IF(Table1[[#This Row],[ResolutionHours]]&lt;=8,"5-8 Hours",IF(Table1[[#This Row],[ResolutionHours]]&lt;=24,"9-24 Hours",IF(Table1[[#This Row],[ResolutionHours]]&lt;=48,"25-48 Hours","48+ Hours")))))</f>
        <v>Pending</v>
      </c>
      <c r="AB2902" t="str">
        <f>IF(Table1[[#This Row],[ResolutionHours]]="","",Table1[[#This Row],[ResolutionHours]]-Table1[[#This Row],[SLATargetHours]])</f>
        <v/>
      </c>
    </row>
    <row r="2903" spans="1:28" x14ac:dyDescent="0.25">
      <c r="A2903" t="s">
        <v>2504</v>
      </c>
      <c r="B2903" t="s">
        <v>2126</v>
      </c>
      <c r="C2903" s="1">
        <v>45996.282800925917</v>
      </c>
      <c r="D2903" t="s">
        <v>87</v>
      </c>
      <c r="E2903" t="s">
        <v>2138</v>
      </c>
      <c r="F2903" t="s">
        <v>38</v>
      </c>
      <c r="G2903" t="s">
        <v>2128</v>
      </c>
      <c r="H2903" t="s">
        <v>54</v>
      </c>
      <c r="I2903" t="s">
        <v>82</v>
      </c>
      <c r="J2903" t="s">
        <v>113</v>
      </c>
      <c r="K2903">
        <v>72</v>
      </c>
      <c r="L2903">
        <v>2.37</v>
      </c>
      <c r="N2903" s="1"/>
      <c r="O2903" t="s">
        <v>57</v>
      </c>
      <c r="P2903">
        <v>617.21</v>
      </c>
      <c r="Q2903" t="s">
        <v>66</v>
      </c>
      <c r="R2903" t="s">
        <v>92</v>
      </c>
      <c r="S2903" t="s">
        <v>79</v>
      </c>
      <c r="T2903" t="s">
        <v>75</v>
      </c>
      <c r="U2903" t="s">
        <v>49</v>
      </c>
      <c r="V2903" t="s">
        <v>49</v>
      </c>
      <c r="W2903" t="s">
        <v>57</v>
      </c>
      <c r="X2903">
        <f>YEAR(Table1[[#This Row],[BookingDate]])</f>
        <v>2025</v>
      </c>
      <c r="Y2903" t="str">
        <f>TEXT(Table1[[#This Row],[BookingDate]],"mmm")</f>
        <v>Dec</v>
      </c>
      <c r="Z2903" t="str">
        <f>TEXT(Table1[[#This Row],[BookingDate]],"mmm-yyy")</f>
        <v>Dec-2025</v>
      </c>
      <c r="AA2903" t="str">
        <f>IF(Table1[[#This Row],[ResolutionHours]]="","Pending",IF(Table1[[#This Row],[ResolutionHours]]&lt;=4,"0-4 Hours",IF(Table1[[#This Row],[ResolutionHours]]&lt;=8,"5-8 Hours",IF(Table1[[#This Row],[ResolutionHours]]&lt;=24,"9-24 Hours",IF(Table1[[#This Row],[ResolutionHours]]&lt;=48,"25-48 Hours","48+ Hours")))))</f>
        <v>Pending</v>
      </c>
      <c r="AB2903" t="str">
        <f>IF(Table1[[#This Row],[ResolutionHours]]="","",Table1[[#This Row],[ResolutionHours]]-Table1[[#This Row],[SLATargetHours]])</f>
        <v/>
      </c>
    </row>
    <row r="2904" spans="1:28" x14ac:dyDescent="0.25">
      <c r="A2904" t="s">
        <v>2626</v>
      </c>
      <c r="B2904" t="s">
        <v>2126</v>
      </c>
      <c r="C2904" s="1">
        <v>45996.915949074071</v>
      </c>
      <c r="D2904" t="s">
        <v>87</v>
      </c>
      <c r="E2904" t="s">
        <v>2134</v>
      </c>
      <c r="F2904" t="s">
        <v>38</v>
      </c>
      <c r="G2904" t="s">
        <v>2128</v>
      </c>
      <c r="H2904" t="s">
        <v>54</v>
      </c>
      <c r="I2904" t="s">
        <v>55</v>
      </c>
      <c r="J2904" t="s">
        <v>165</v>
      </c>
      <c r="K2904">
        <v>72</v>
      </c>
      <c r="L2904">
        <v>7.84</v>
      </c>
      <c r="N2904" s="1"/>
      <c r="O2904" t="s">
        <v>57</v>
      </c>
      <c r="P2904">
        <v>602.02</v>
      </c>
      <c r="Q2904" t="s">
        <v>66</v>
      </c>
      <c r="R2904" t="s">
        <v>67</v>
      </c>
      <c r="S2904" t="s">
        <v>46</v>
      </c>
      <c r="T2904" t="s">
        <v>85</v>
      </c>
      <c r="U2904" t="s">
        <v>49</v>
      </c>
      <c r="V2904" t="s">
        <v>49</v>
      </c>
      <c r="W2904" t="s">
        <v>57</v>
      </c>
      <c r="X2904">
        <f>YEAR(Table1[[#This Row],[BookingDate]])</f>
        <v>2025</v>
      </c>
      <c r="Y2904" t="str">
        <f>TEXT(Table1[[#This Row],[BookingDate]],"mmm")</f>
        <v>Dec</v>
      </c>
      <c r="Z2904" t="str">
        <f>TEXT(Table1[[#This Row],[BookingDate]],"mmm-yyy")</f>
        <v>Dec-2025</v>
      </c>
      <c r="AA2904" t="str">
        <f>IF(Table1[[#This Row],[ResolutionHours]]="","Pending",IF(Table1[[#This Row],[ResolutionHours]]&lt;=4,"0-4 Hours",IF(Table1[[#This Row],[ResolutionHours]]&lt;=8,"5-8 Hours",IF(Table1[[#This Row],[ResolutionHours]]&lt;=24,"9-24 Hours",IF(Table1[[#This Row],[ResolutionHours]]&lt;=48,"25-48 Hours","48+ Hours")))))</f>
        <v>Pending</v>
      </c>
      <c r="AB2904" t="str">
        <f>IF(Table1[[#This Row],[ResolutionHours]]="","",Table1[[#This Row],[ResolutionHours]]-Table1[[#This Row],[SLATargetHours]])</f>
        <v/>
      </c>
    </row>
    <row r="2905" spans="1:28" x14ac:dyDescent="0.25">
      <c r="A2905" t="s">
        <v>1279</v>
      </c>
      <c r="B2905" t="s">
        <v>1116</v>
      </c>
      <c r="C2905" s="1">
        <v>45996.996122685188</v>
      </c>
      <c r="D2905" t="s">
        <v>87</v>
      </c>
      <c r="E2905" t="s">
        <v>1131</v>
      </c>
      <c r="F2905" t="s">
        <v>72</v>
      </c>
      <c r="G2905" t="s">
        <v>1118</v>
      </c>
      <c r="H2905" t="s">
        <v>40</v>
      </c>
      <c r="I2905" t="s">
        <v>64</v>
      </c>
      <c r="J2905" t="s">
        <v>120</v>
      </c>
      <c r="K2905">
        <v>72</v>
      </c>
      <c r="L2905">
        <v>9.86</v>
      </c>
      <c r="M2905">
        <v>164.13</v>
      </c>
      <c r="N2905" s="1">
        <v>46003.835068437496</v>
      </c>
      <c r="O2905" t="s">
        <v>128</v>
      </c>
      <c r="P2905">
        <v>164.13</v>
      </c>
      <c r="Q2905" t="s">
        <v>44</v>
      </c>
      <c r="R2905" t="s">
        <v>92</v>
      </c>
      <c r="S2905" t="s">
        <v>96</v>
      </c>
      <c r="T2905" t="s">
        <v>85</v>
      </c>
      <c r="U2905" t="s">
        <v>49</v>
      </c>
      <c r="V2905" t="s">
        <v>49</v>
      </c>
      <c r="W2905" t="s">
        <v>128</v>
      </c>
      <c r="X2905">
        <f>YEAR(Table1[[#This Row],[BookingDate]])</f>
        <v>2025</v>
      </c>
      <c r="Y2905" t="str">
        <f>TEXT(Table1[[#This Row],[BookingDate]],"mmm")</f>
        <v>Dec</v>
      </c>
      <c r="Z2905" t="str">
        <f>TEXT(Table1[[#This Row],[BookingDate]],"mmm-yyy")</f>
        <v>Dec-2025</v>
      </c>
      <c r="AA2905" t="str">
        <f>IF(Table1[[#This Row],[ResolutionHours]]="","Pending",IF(Table1[[#This Row],[ResolutionHours]]&lt;=4,"0-4 Hours",IF(Table1[[#This Row],[ResolutionHours]]&lt;=8,"5-8 Hours",IF(Table1[[#This Row],[ResolutionHours]]&lt;=24,"9-24 Hours",IF(Table1[[#This Row],[ResolutionHours]]&lt;=48,"25-48 Hours","48+ Hours")))))</f>
        <v>48+ Hours</v>
      </c>
      <c r="AB2905">
        <f>IF(Table1[[#This Row],[ResolutionHours]]="","",Table1[[#This Row],[ResolutionHours]]-Table1[[#This Row],[SLATargetHours]])</f>
        <v>92.13</v>
      </c>
    </row>
    <row r="2906" spans="1:28" x14ac:dyDescent="0.25">
      <c r="A2906" t="s">
        <v>1895</v>
      </c>
      <c r="B2906" t="s">
        <v>1116</v>
      </c>
      <c r="C2906" s="1">
        <v>45997.547685185193</v>
      </c>
      <c r="D2906" t="s">
        <v>36</v>
      </c>
      <c r="E2906" t="s">
        <v>1126</v>
      </c>
      <c r="F2906" t="s">
        <v>38</v>
      </c>
      <c r="G2906" t="s">
        <v>1118</v>
      </c>
      <c r="H2906" t="s">
        <v>109</v>
      </c>
      <c r="I2906" t="s">
        <v>64</v>
      </c>
      <c r="J2906" t="s">
        <v>157</v>
      </c>
      <c r="K2906">
        <v>48</v>
      </c>
      <c r="L2906">
        <v>4.7300000000000004</v>
      </c>
      <c r="M2906">
        <v>45.68</v>
      </c>
      <c r="N2906" s="1">
        <v>45999.451006909723</v>
      </c>
      <c r="O2906" t="s">
        <v>43</v>
      </c>
      <c r="P2906">
        <v>45.68</v>
      </c>
      <c r="Q2906" t="s">
        <v>58</v>
      </c>
      <c r="R2906" t="s">
        <v>114</v>
      </c>
      <c r="S2906" t="s">
        <v>68</v>
      </c>
      <c r="T2906" t="s">
        <v>100</v>
      </c>
      <c r="U2906" t="s">
        <v>49</v>
      </c>
      <c r="V2906" t="s">
        <v>49</v>
      </c>
      <c r="W2906" t="s">
        <v>43</v>
      </c>
      <c r="X2906">
        <f>YEAR(Table1[[#This Row],[BookingDate]])</f>
        <v>2025</v>
      </c>
      <c r="Y2906" t="str">
        <f>TEXT(Table1[[#This Row],[BookingDate]],"mmm")</f>
        <v>Dec</v>
      </c>
      <c r="Z2906" t="str">
        <f>TEXT(Table1[[#This Row],[BookingDate]],"mmm-yyy")</f>
        <v>Dec-2025</v>
      </c>
      <c r="AA2906" t="str">
        <f>IF(Table1[[#This Row],[ResolutionHours]]="","Pending",IF(Table1[[#This Row],[ResolutionHours]]&lt;=4,"0-4 Hours",IF(Table1[[#This Row],[ResolutionHours]]&lt;=8,"5-8 Hours",IF(Table1[[#This Row],[ResolutionHours]]&lt;=24,"9-24 Hours",IF(Table1[[#This Row],[ResolutionHours]]&lt;=48,"25-48 Hours","48+ Hours")))))</f>
        <v>25-48 Hours</v>
      </c>
      <c r="AB2906">
        <f>IF(Table1[[#This Row],[ResolutionHours]]="","",Table1[[#This Row],[ResolutionHours]]-Table1[[#This Row],[SLATargetHours]])</f>
        <v>-2.3200000000000003</v>
      </c>
    </row>
    <row r="2907" spans="1:28" x14ac:dyDescent="0.25">
      <c r="A2907" t="s">
        <v>2464</v>
      </c>
      <c r="B2907" t="s">
        <v>2126</v>
      </c>
      <c r="C2907" s="1">
        <v>45997.668032407397</v>
      </c>
      <c r="D2907" t="s">
        <v>36</v>
      </c>
      <c r="E2907" t="s">
        <v>2163</v>
      </c>
      <c r="F2907" t="s">
        <v>95</v>
      </c>
      <c r="G2907" t="s">
        <v>2128</v>
      </c>
      <c r="H2907" t="s">
        <v>54</v>
      </c>
      <c r="I2907" t="s">
        <v>55</v>
      </c>
      <c r="J2907" t="s">
        <v>91</v>
      </c>
      <c r="K2907">
        <v>48</v>
      </c>
      <c r="L2907">
        <v>1.92</v>
      </c>
      <c r="N2907" s="1"/>
      <c r="O2907" t="s">
        <v>57</v>
      </c>
      <c r="P2907">
        <v>583.97</v>
      </c>
      <c r="Q2907" t="s">
        <v>44</v>
      </c>
      <c r="R2907" t="s">
        <v>67</v>
      </c>
      <c r="S2907" t="s">
        <v>79</v>
      </c>
      <c r="T2907" t="s">
        <v>61</v>
      </c>
      <c r="U2907" t="s">
        <v>49</v>
      </c>
      <c r="V2907" t="s">
        <v>49</v>
      </c>
      <c r="W2907" t="s">
        <v>57</v>
      </c>
      <c r="X2907">
        <f>YEAR(Table1[[#This Row],[BookingDate]])</f>
        <v>2025</v>
      </c>
      <c r="Y2907" t="str">
        <f>TEXT(Table1[[#This Row],[BookingDate]],"mmm")</f>
        <v>Dec</v>
      </c>
      <c r="Z2907" t="str">
        <f>TEXT(Table1[[#This Row],[BookingDate]],"mmm-yyy")</f>
        <v>Dec-2025</v>
      </c>
      <c r="AA2907" t="str">
        <f>IF(Table1[[#This Row],[ResolutionHours]]="","Pending",IF(Table1[[#This Row],[ResolutionHours]]&lt;=4,"0-4 Hours",IF(Table1[[#This Row],[ResolutionHours]]&lt;=8,"5-8 Hours",IF(Table1[[#This Row],[ResolutionHours]]&lt;=24,"9-24 Hours",IF(Table1[[#This Row],[ResolutionHours]]&lt;=48,"25-48 Hours","48+ Hours")))))</f>
        <v>Pending</v>
      </c>
      <c r="AB2907" t="str">
        <f>IF(Table1[[#This Row],[ResolutionHours]]="","",Table1[[#This Row],[ResolutionHours]]-Table1[[#This Row],[SLATargetHours]])</f>
        <v/>
      </c>
    </row>
    <row r="2908" spans="1:28" x14ac:dyDescent="0.25">
      <c r="A2908" t="s">
        <v>2590</v>
      </c>
      <c r="B2908" t="s">
        <v>2126</v>
      </c>
      <c r="C2908" s="1">
        <v>45998.135011574072</v>
      </c>
      <c r="D2908" t="s">
        <v>51</v>
      </c>
      <c r="E2908" t="s">
        <v>2138</v>
      </c>
      <c r="F2908" t="s">
        <v>53</v>
      </c>
      <c r="G2908" t="s">
        <v>2128</v>
      </c>
      <c r="H2908" t="s">
        <v>54</v>
      </c>
      <c r="I2908" t="s">
        <v>46</v>
      </c>
      <c r="J2908" t="s">
        <v>88</v>
      </c>
      <c r="K2908">
        <v>24</v>
      </c>
      <c r="L2908">
        <v>1.25</v>
      </c>
      <c r="N2908" s="1"/>
      <c r="O2908" t="s">
        <v>57</v>
      </c>
      <c r="P2908">
        <v>572.76</v>
      </c>
      <c r="Q2908" t="s">
        <v>58</v>
      </c>
      <c r="R2908" t="s">
        <v>67</v>
      </c>
      <c r="S2908" t="s">
        <v>68</v>
      </c>
      <c r="T2908" t="s">
        <v>85</v>
      </c>
      <c r="U2908" t="s">
        <v>49</v>
      </c>
      <c r="V2908" t="s">
        <v>49</v>
      </c>
      <c r="W2908" t="s">
        <v>57</v>
      </c>
      <c r="X2908">
        <f>YEAR(Table1[[#This Row],[BookingDate]])</f>
        <v>2025</v>
      </c>
      <c r="Y2908" t="str">
        <f>TEXT(Table1[[#This Row],[BookingDate]],"mmm")</f>
        <v>Dec</v>
      </c>
      <c r="Z2908" t="str">
        <f>TEXT(Table1[[#This Row],[BookingDate]],"mmm-yyy")</f>
        <v>Dec-2025</v>
      </c>
      <c r="AA2908" t="str">
        <f>IF(Table1[[#This Row],[ResolutionHours]]="","Pending",IF(Table1[[#This Row],[ResolutionHours]]&lt;=4,"0-4 Hours",IF(Table1[[#This Row],[ResolutionHours]]&lt;=8,"5-8 Hours",IF(Table1[[#This Row],[ResolutionHours]]&lt;=24,"9-24 Hours",IF(Table1[[#This Row],[ResolutionHours]]&lt;=48,"25-48 Hours","48+ Hours")))))</f>
        <v>Pending</v>
      </c>
      <c r="AB2908" t="str">
        <f>IF(Table1[[#This Row],[ResolutionHours]]="","",Table1[[#This Row],[ResolutionHours]]-Table1[[#This Row],[SLATargetHours]])</f>
        <v/>
      </c>
    </row>
    <row r="2909" spans="1:28" x14ac:dyDescent="0.25">
      <c r="A2909" t="s">
        <v>580</v>
      </c>
      <c r="B2909" t="s">
        <v>35</v>
      </c>
      <c r="C2909" s="1">
        <v>45998.315509259257</v>
      </c>
      <c r="D2909" t="s">
        <v>108</v>
      </c>
      <c r="E2909" t="s">
        <v>71</v>
      </c>
      <c r="F2909" t="s">
        <v>126</v>
      </c>
      <c r="G2909" t="s">
        <v>39</v>
      </c>
      <c r="H2909" t="s">
        <v>40</v>
      </c>
      <c r="I2909" t="s">
        <v>41</v>
      </c>
      <c r="J2909" t="s">
        <v>113</v>
      </c>
      <c r="K2909">
        <v>4</v>
      </c>
      <c r="L2909">
        <v>0.31</v>
      </c>
      <c r="M2909">
        <v>1.72</v>
      </c>
      <c r="N2909" s="1">
        <v>45998.387216550916</v>
      </c>
      <c r="O2909" t="s">
        <v>43</v>
      </c>
      <c r="P2909">
        <v>1.72</v>
      </c>
      <c r="Q2909" t="s">
        <v>111</v>
      </c>
      <c r="R2909" t="s">
        <v>114</v>
      </c>
      <c r="S2909" t="s">
        <v>96</v>
      </c>
      <c r="T2909" t="s">
        <v>47</v>
      </c>
      <c r="U2909" t="s">
        <v>49</v>
      </c>
      <c r="V2909" t="s">
        <v>48</v>
      </c>
      <c r="W2909" t="s">
        <v>43</v>
      </c>
      <c r="X2909">
        <f>YEAR(Table1[[#This Row],[BookingDate]])</f>
        <v>2025</v>
      </c>
      <c r="Y2909" t="str">
        <f>TEXT(Table1[[#This Row],[BookingDate]],"mmm")</f>
        <v>Dec</v>
      </c>
      <c r="Z2909" t="str">
        <f>TEXT(Table1[[#This Row],[BookingDate]],"mmm-yyy")</f>
        <v>Dec-2025</v>
      </c>
      <c r="AA2909" t="str">
        <f>IF(Table1[[#This Row],[ResolutionHours]]="","Pending",IF(Table1[[#This Row],[ResolutionHours]]&lt;=4,"0-4 Hours",IF(Table1[[#This Row],[ResolutionHours]]&lt;=8,"5-8 Hours",IF(Table1[[#This Row],[ResolutionHours]]&lt;=24,"9-24 Hours",IF(Table1[[#This Row],[ResolutionHours]]&lt;=48,"25-48 Hours","48+ Hours")))))</f>
        <v>0-4 Hours</v>
      </c>
      <c r="AB2909">
        <f>IF(Table1[[#This Row],[ResolutionHours]]="","",Table1[[#This Row],[ResolutionHours]]-Table1[[#This Row],[SLATargetHours]])</f>
        <v>-2.2800000000000002</v>
      </c>
    </row>
    <row r="2910" spans="1:28" x14ac:dyDescent="0.25">
      <c r="A2910" t="s">
        <v>1763</v>
      </c>
      <c r="B2910" t="s">
        <v>1116</v>
      </c>
      <c r="C2910" s="1">
        <v>45998.475219907406</v>
      </c>
      <c r="D2910" t="s">
        <v>36</v>
      </c>
      <c r="E2910" t="s">
        <v>1120</v>
      </c>
      <c r="F2910" t="s">
        <v>95</v>
      </c>
      <c r="G2910" t="s">
        <v>1118</v>
      </c>
      <c r="H2910" t="s">
        <v>40</v>
      </c>
      <c r="I2910" t="s">
        <v>55</v>
      </c>
      <c r="J2910" t="s">
        <v>120</v>
      </c>
      <c r="K2910">
        <v>48</v>
      </c>
      <c r="L2910">
        <v>1.81</v>
      </c>
      <c r="M2910">
        <v>32.9</v>
      </c>
      <c r="N2910" s="1">
        <v>45999.845873622682</v>
      </c>
      <c r="O2910" t="s">
        <v>43</v>
      </c>
      <c r="P2910">
        <v>32.9</v>
      </c>
      <c r="Q2910" t="s">
        <v>58</v>
      </c>
      <c r="R2910" t="s">
        <v>92</v>
      </c>
      <c r="S2910" t="s">
        <v>60</v>
      </c>
      <c r="T2910" t="s">
        <v>61</v>
      </c>
      <c r="U2910" t="s">
        <v>49</v>
      </c>
      <c r="V2910" t="s">
        <v>49</v>
      </c>
      <c r="W2910" t="s">
        <v>43</v>
      </c>
      <c r="X2910">
        <f>YEAR(Table1[[#This Row],[BookingDate]])</f>
        <v>2025</v>
      </c>
      <c r="Y2910" t="str">
        <f>TEXT(Table1[[#This Row],[BookingDate]],"mmm")</f>
        <v>Dec</v>
      </c>
      <c r="Z2910" t="str">
        <f>TEXT(Table1[[#This Row],[BookingDate]],"mmm-yyy")</f>
        <v>Dec-2025</v>
      </c>
      <c r="AA2910" t="str">
        <f>IF(Table1[[#This Row],[ResolutionHours]]="","Pending",IF(Table1[[#This Row],[ResolutionHours]]&lt;=4,"0-4 Hours",IF(Table1[[#This Row],[ResolutionHours]]&lt;=8,"5-8 Hours",IF(Table1[[#This Row],[ResolutionHours]]&lt;=24,"9-24 Hours",IF(Table1[[#This Row],[ResolutionHours]]&lt;=48,"25-48 Hours","48+ Hours")))))</f>
        <v>25-48 Hours</v>
      </c>
      <c r="AB2910">
        <f>IF(Table1[[#This Row],[ResolutionHours]]="","",Table1[[#This Row],[ResolutionHours]]-Table1[[#This Row],[SLATargetHours]])</f>
        <v>-15.100000000000001</v>
      </c>
    </row>
    <row r="2911" spans="1:28" x14ac:dyDescent="0.25">
      <c r="A2911" t="s">
        <v>723</v>
      </c>
      <c r="B2911" t="s">
        <v>35</v>
      </c>
      <c r="C2911" s="1">
        <v>45998.864907407413</v>
      </c>
      <c r="D2911" t="s">
        <v>51</v>
      </c>
      <c r="E2911" t="s">
        <v>81</v>
      </c>
      <c r="F2911" t="s">
        <v>95</v>
      </c>
      <c r="G2911" t="s">
        <v>39</v>
      </c>
      <c r="H2911" t="s">
        <v>40</v>
      </c>
      <c r="I2911" t="s">
        <v>64</v>
      </c>
      <c r="J2911" t="s">
        <v>88</v>
      </c>
      <c r="K2911">
        <v>24</v>
      </c>
      <c r="L2911">
        <v>2.68</v>
      </c>
      <c r="M2911">
        <v>15.53</v>
      </c>
      <c r="N2911" s="1">
        <v>45999.511953564812</v>
      </c>
      <c r="O2911" t="s">
        <v>43</v>
      </c>
      <c r="P2911">
        <v>15.53</v>
      </c>
      <c r="Q2911" t="s">
        <v>44</v>
      </c>
      <c r="R2911" t="s">
        <v>92</v>
      </c>
      <c r="S2911" t="s">
        <v>68</v>
      </c>
      <c r="T2911" t="s">
        <v>61</v>
      </c>
      <c r="U2911" t="s">
        <v>49</v>
      </c>
      <c r="V2911" t="s">
        <v>49</v>
      </c>
      <c r="W2911" t="s">
        <v>43</v>
      </c>
      <c r="X2911">
        <f>YEAR(Table1[[#This Row],[BookingDate]])</f>
        <v>2025</v>
      </c>
      <c r="Y2911" t="str">
        <f>TEXT(Table1[[#This Row],[BookingDate]],"mmm")</f>
        <v>Dec</v>
      </c>
      <c r="Z2911" t="str">
        <f>TEXT(Table1[[#This Row],[BookingDate]],"mmm-yyy")</f>
        <v>Dec-2025</v>
      </c>
      <c r="AA2911" t="str">
        <f>IF(Table1[[#This Row],[ResolutionHours]]="","Pending",IF(Table1[[#This Row],[ResolutionHours]]&lt;=4,"0-4 Hours",IF(Table1[[#This Row],[ResolutionHours]]&lt;=8,"5-8 Hours",IF(Table1[[#This Row],[ResolutionHours]]&lt;=24,"9-24 Hours",IF(Table1[[#This Row],[ResolutionHours]]&lt;=48,"25-48 Hours","48+ Hours")))))</f>
        <v>9-24 Hours</v>
      </c>
      <c r="AB2911">
        <f>IF(Table1[[#This Row],[ResolutionHours]]="","",Table1[[#This Row],[ResolutionHours]]-Table1[[#This Row],[SLATargetHours]])</f>
        <v>-8.4700000000000006</v>
      </c>
    </row>
    <row r="2912" spans="1:28" x14ac:dyDescent="0.25">
      <c r="A2912" t="s">
        <v>178</v>
      </c>
      <c r="B2912" t="s">
        <v>35</v>
      </c>
      <c r="C2912" s="1">
        <v>45999.249594907407</v>
      </c>
      <c r="D2912" t="s">
        <v>36</v>
      </c>
      <c r="E2912" t="s">
        <v>105</v>
      </c>
      <c r="F2912" t="s">
        <v>38</v>
      </c>
      <c r="G2912" t="s">
        <v>39</v>
      </c>
      <c r="H2912" t="s">
        <v>54</v>
      </c>
      <c r="I2912" t="s">
        <v>73</v>
      </c>
      <c r="J2912" t="s">
        <v>65</v>
      </c>
      <c r="K2912">
        <v>48</v>
      </c>
      <c r="L2912">
        <v>2.88</v>
      </c>
      <c r="N2912" s="1"/>
      <c r="O2912" t="s">
        <v>57</v>
      </c>
      <c r="P2912">
        <v>546.01</v>
      </c>
      <c r="Q2912" t="s">
        <v>44</v>
      </c>
      <c r="R2912" t="s">
        <v>45</v>
      </c>
      <c r="S2912" t="s">
        <v>96</v>
      </c>
      <c r="T2912" t="s">
        <v>100</v>
      </c>
      <c r="U2912" t="s">
        <v>49</v>
      </c>
      <c r="V2912" t="s">
        <v>49</v>
      </c>
      <c r="W2912" t="s">
        <v>57</v>
      </c>
      <c r="X2912">
        <f>YEAR(Table1[[#This Row],[BookingDate]])</f>
        <v>2025</v>
      </c>
      <c r="Y2912" t="str">
        <f>TEXT(Table1[[#This Row],[BookingDate]],"mmm")</f>
        <v>Dec</v>
      </c>
      <c r="Z2912" t="str">
        <f>TEXT(Table1[[#This Row],[BookingDate]],"mmm-yyy")</f>
        <v>Dec-2025</v>
      </c>
      <c r="AA2912" t="str">
        <f>IF(Table1[[#This Row],[ResolutionHours]]="","Pending",IF(Table1[[#This Row],[ResolutionHours]]&lt;=4,"0-4 Hours",IF(Table1[[#This Row],[ResolutionHours]]&lt;=8,"5-8 Hours",IF(Table1[[#This Row],[ResolutionHours]]&lt;=24,"9-24 Hours",IF(Table1[[#This Row],[ResolutionHours]]&lt;=48,"25-48 Hours","48+ Hours")))))</f>
        <v>Pending</v>
      </c>
      <c r="AB2912" t="str">
        <f>IF(Table1[[#This Row],[ResolutionHours]]="","",Table1[[#This Row],[ResolutionHours]]-Table1[[#This Row],[SLATargetHours]])</f>
        <v/>
      </c>
    </row>
    <row r="2913" spans="1:28" x14ac:dyDescent="0.25">
      <c r="A2913" t="s">
        <v>2674</v>
      </c>
      <c r="B2913" t="s">
        <v>2126</v>
      </c>
      <c r="C2913" s="1">
        <v>45999.315949074073</v>
      </c>
      <c r="D2913" t="s">
        <v>104</v>
      </c>
      <c r="E2913" t="s">
        <v>2138</v>
      </c>
      <c r="F2913" t="s">
        <v>38</v>
      </c>
      <c r="G2913" t="s">
        <v>2128</v>
      </c>
      <c r="H2913" t="s">
        <v>63</v>
      </c>
      <c r="I2913" t="s">
        <v>82</v>
      </c>
      <c r="J2913" t="s">
        <v>74</v>
      </c>
      <c r="K2913">
        <v>8</v>
      </c>
      <c r="L2913">
        <v>0.1</v>
      </c>
      <c r="N2913" s="1"/>
      <c r="O2913" t="s">
        <v>57</v>
      </c>
      <c r="P2913">
        <v>544.41999999999996</v>
      </c>
      <c r="Q2913" t="s">
        <v>58</v>
      </c>
      <c r="R2913" t="s">
        <v>67</v>
      </c>
      <c r="S2913" t="s">
        <v>96</v>
      </c>
      <c r="T2913" t="s">
        <v>69</v>
      </c>
      <c r="U2913" t="s">
        <v>49</v>
      </c>
      <c r="V2913" t="s">
        <v>48</v>
      </c>
      <c r="W2913" t="s">
        <v>57</v>
      </c>
      <c r="X2913">
        <f>YEAR(Table1[[#This Row],[BookingDate]])</f>
        <v>2025</v>
      </c>
      <c r="Y2913" t="str">
        <f>TEXT(Table1[[#This Row],[BookingDate]],"mmm")</f>
        <v>Dec</v>
      </c>
      <c r="Z2913" t="str">
        <f>TEXT(Table1[[#This Row],[BookingDate]],"mmm-yyy")</f>
        <v>Dec-2025</v>
      </c>
      <c r="AA2913" t="str">
        <f>IF(Table1[[#This Row],[ResolutionHours]]="","Pending",IF(Table1[[#This Row],[ResolutionHours]]&lt;=4,"0-4 Hours",IF(Table1[[#This Row],[ResolutionHours]]&lt;=8,"5-8 Hours",IF(Table1[[#This Row],[ResolutionHours]]&lt;=24,"9-24 Hours",IF(Table1[[#This Row],[ResolutionHours]]&lt;=48,"25-48 Hours","48+ Hours")))))</f>
        <v>Pending</v>
      </c>
      <c r="AB2913" t="str">
        <f>IF(Table1[[#This Row],[ResolutionHours]]="","",Table1[[#This Row],[ResolutionHours]]-Table1[[#This Row],[SLATargetHours]])</f>
        <v/>
      </c>
    </row>
    <row r="2914" spans="1:28" x14ac:dyDescent="0.25">
      <c r="A2914" t="s">
        <v>1972</v>
      </c>
      <c r="B2914" t="s">
        <v>1116</v>
      </c>
      <c r="C2914" s="1">
        <v>45999.428506944438</v>
      </c>
      <c r="D2914" t="s">
        <v>36</v>
      </c>
      <c r="E2914" t="s">
        <v>1124</v>
      </c>
      <c r="F2914" t="s">
        <v>126</v>
      </c>
      <c r="G2914" t="s">
        <v>1118</v>
      </c>
      <c r="H2914" t="s">
        <v>40</v>
      </c>
      <c r="I2914" t="s">
        <v>46</v>
      </c>
      <c r="J2914" t="s">
        <v>113</v>
      </c>
      <c r="K2914">
        <v>48</v>
      </c>
      <c r="L2914">
        <v>1.17</v>
      </c>
      <c r="M2914">
        <v>15.25</v>
      </c>
      <c r="N2914" s="1">
        <v>46000.064034710653</v>
      </c>
      <c r="O2914" t="s">
        <v>43</v>
      </c>
      <c r="P2914">
        <v>15.25</v>
      </c>
      <c r="Q2914" t="s">
        <v>44</v>
      </c>
      <c r="R2914" t="s">
        <v>67</v>
      </c>
      <c r="S2914" t="s">
        <v>79</v>
      </c>
      <c r="T2914" t="s">
        <v>97</v>
      </c>
      <c r="U2914" t="s">
        <v>49</v>
      </c>
      <c r="V2914" t="s">
        <v>49</v>
      </c>
      <c r="W2914" t="s">
        <v>43</v>
      </c>
      <c r="X2914">
        <f>YEAR(Table1[[#This Row],[BookingDate]])</f>
        <v>2025</v>
      </c>
      <c r="Y2914" t="str">
        <f>TEXT(Table1[[#This Row],[BookingDate]],"mmm")</f>
        <v>Dec</v>
      </c>
      <c r="Z2914" t="str">
        <f>TEXT(Table1[[#This Row],[BookingDate]],"mmm-yyy")</f>
        <v>Dec-2025</v>
      </c>
      <c r="AA2914" t="str">
        <f>IF(Table1[[#This Row],[ResolutionHours]]="","Pending",IF(Table1[[#This Row],[ResolutionHours]]&lt;=4,"0-4 Hours",IF(Table1[[#This Row],[ResolutionHours]]&lt;=8,"5-8 Hours",IF(Table1[[#This Row],[ResolutionHours]]&lt;=24,"9-24 Hours",IF(Table1[[#This Row],[ResolutionHours]]&lt;=48,"25-48 Hours","48+ Hours")))))</f>
        <v>9-24 Hours</v>
      </c>
      <c r="AB2914">
        <f>IF(Table1[[#This Row],[ResolutionHours]]="","",Table1[[#This Row],[ResolutionHours]]-Table1[[#This Row],[SLATargetHours]])</f>
        <v>-32.75</v>
      </c>
    </row>
    <row r="2915" spans="1:28" x14ac:dyDescent="0.25">
      <c r="A2915" t="s">
        <v>975</v>
      </c>
      <c r="B2915" t="s">
        <v>35</v>
      </c>
      <c r="C2915" s="1">
        <v>45999.751423611109</v>
      </c>
      <c r="D2915" t="s">
        <v>36</v>
      </c>
      <c r="E2915" t="s">
        <v>102</v>
      </c>
      <c r="F2915" t="s">
        <v>90</v>
      </c>
      <c r="G2915" t="s">
        <v>39</v>
      </c>
      <c r="H2915" t="s">
        <v>40</v>
      </c>
      <c r="I2915" t="s">
        <v>64</v>
      </c>
      <c r="J2915" t="s">
        <v>99</v>
      </c>
      <c r="K2915">
        <v>48</v>
      </c>
      <c r="L2915">
        <v>3.94</v>
      </c>
      <c r="M2915">
        <v>29.27</v>
      </c>
      <c r="N2915" s="1">
        <v>46000.971204560177</v>
      </c>
      <c r="O2915" t="s">
        <v>43</v>
      </c>
      <c r="P2915">
        <v>29.27</v>
      </c>
      <c r="Q2915" t="s">
        <v>58</v>
      </c>
      <c r="R2915" t="s">
        <v>59</v>
      </c>
      <c r="S2915" t="s">
        <v>79</v>
      </c>
      <c r="T2915" t="s">
        <v>61</v>
      </c>
      <c r="U2915" t="s">
        <v>49</v>
      </c>
      <c r="V2915" t="s">
        <v>49</v>
      </c>
      <c r="W2915" t="s">
        <v>43</v>
      </c>
      <c r="X2915">
        <f>YEAR(Table1[[#This Row],[BookingDate]])</f>
        <v>2025</v>
      </c>
      <c r="Y2915" t="str">
        <f>TEXT(Table1[[#This Row],[BookingDate]],"mmm")</f>
        <v>Dec</v>
      </c>
      <c r="Z2915" t="str">
        <f>TEXT(Table1[[#This Row],[BookingDate]],"mmm-yyy")</f>
        <v>Dec-2025</v>
      </c>
      <c r="AA2915" t="str">
        <f>IF(Table1[[#This Row],[ResolutionHours]]="","Pending",IF(Table1[[#This Row],[ResolutionHours]]&lt;=4,"0-4 Hours",IF(Table1[[#This Row],[ResolutionHours]]&lt;=8,"5-8 Hours",IF(Table1[[#This Row],[ResolutionHours]]&lt;=24,"9-24 Hours",IF(Table1[[#This Row],[ResolutionHours]]&lt;=48,"25-48 Hours","48+ Hours")))))</f>
        <v>25-48 Hours</v>
      </c>
      <c r="AB2915">
        <f>IF(Table1[[#This Row],[ResolutionHours]]="","",Table1[[#This Row],[ResolutionHours]]-Table1[[#This Row],[SLATargetHours]])</f>
        <v>-18.73</v>
      </c>
    </row>
    <row r="2916" spans="1:28" x14ac:dyDescent="0.25">
      <c r="A2916" t="s">
        <v>1641</v>
      </c>
      <c r="B2916" t="s">
        <v>1116</v>
      </c>
      <c r="C2916" s="1">
        <v>45999.832465277781</v>
      </c>
      <c r="D2916" t="s">
        <v>104</v>
      </c>
      <c r="E2916" t="s">
        <v>1124</v>
      </c>
      <c r="F2916" t="s">
        <v>130</v>
      </c>
      <c r="G2916" t="s">
        <v>1118</v>
      </c>
      <c r="H2916" t="s">
        <v>40</v>
      </c>
      <c r="I2916" t="s">
        <v>55</v>
      </c>
      <c r="J2916" t="s">
        <v>65</v>
      </c>
      <c r="K2916">
        <v>8</v>
      </c>
      <c r="L2916">
        <v>0.91</v>
      </c>
      <c r="M2916">
        <v>14.72</v>
      </c>
      <c r="N2916" s="1">
        <v>46000.445892696764</v>
      </c>
      <c r="O2916" t="s">
        <v>128</v>
      </c>
      <c r="P2916">
        <v>14.72</v>
      </c>
      <c r="Q2916" t="s">
        <v>58</v>
      </c>
      <c r="R2916" t="s">
        <v>59</v>
      </c>
      <c r="S2916" t="s">
        <v>46</v>
      </c>
      <c r="T2916" t="s">
        <v>97</v>
      </c>
      <c r="U2916" t="s">
        <v>49</v>
      </c>
      <c r="V2916" t="s">
        <v>49</v>
      </c>
      <c r="W2916" t="s">
        <v>128</v>
      </c>
      <c r="X2916">
        <f>YEAR(Table1[[#This Row],[BookingDate]])</f>
        <v>2025</v>
      </c>
      <c r="Y2916" t="str">
        <f>TEXT(Table1[[#This Row],[BookingDate]],"mmm")</f>
        <v>Dec</v>
      </c>
      <c r="Z2916" t="str">
        <f>TEXT(Table1[[#This Row],[BookingDate]],"mmm-yyy")</f>
        <v>Dec-2025</v>
      </c>
      <c r="AA2916" t="str">
        <f>IF(Table1[[#This Row],[ResolutionHours]]="","Pending",IF(Table1[[#This Row],[ResolutionHours]]&lt;=4,"0-4 Hours",IF(Table1[[#This Row],[ResolutionHours]]&lt;=8,"5-8 Hours",IF(Table1[[#This Row],[ResolutionHours]]&lt;=24,"9-24 Hours",IF(Table1[[#This Row],[ResolutionHours]]&lt;=48,"25-48 Hours","48+ Hours")))))</f>
        <v>9-24 Hours</v>
      </c>
      <c r="AB2916">
        <f>IF(Table1[[#This Row],[ResolutionHours]]="","",Table1[[#This Row],[ResolutionHours]]-Table1[[#This Row],[SLATargetHours]])</f>
        <v>6.7200000000000006</v>
      </c>
    </row>
    <row r="2917" spans="1:28" x14ac:dyDescent="0.25">
      <c r="A2917" t="s">
        <v>911</v>
      </c>
      <c r="B2917" t="s">
        <v>35</v>
      </c>
      <c r="C2917" s="1">
        <v>45999.834849537037</v>
      </c>
      <c r="D2917" t="s">
        <v>36</v>
      </c>
      <c r="E2917" t="s">
        <v>71</v>
      </c>
      <c r="F2917" t="s">
        <v>72</v>
      </c>
      <c r="G2917" t="s">
        <v>39</v>
      </c>
      <c r="H2917" t="s">
        <v>40</v>
      </c>
      <c r="I2917" t="s">
        <v>46</v>
      </c>
      <c r="J2917" t="s">
        <v>91</v>
      </c>
      <c r="K2917">
        <v>48</v>
      </c>
      <c r="L2917">
        <v>2.52</v>
      </c>
      <c r="M2917">
        <v>21.87</v>
      </c>
      <c r="N2917" s="1">
        <v>46000.746044432868</v>
      </c>
      <c r="O2917" t="s">
        <v>43</v>
      </c>
      <c r="P2917">
        <v>21.87</v>
      </c>
      <c r="Q2917" t="s">
        <v>66</v>
      </c>
      <c r="R2917" t="s">
        <v>114</v>
      </c>
      <c r="S2917" t="s">
        <v>96</v>
      </c>
      <c r="T2917" t="s">
        <v>47</v>
      </c>
      <c r="U2917" t="s">
        <v>49</v>
      </c>
      <c r="V2917" t="s">
        <v>49</v>
      </c>
      <c r="W2917" t="s">
        <v>43</v>
      </c>
      <c r="X2917">
        <f>YEAR(Table1[[#This Row],[BookingDate]])</f>
        <v>2025</v>
      </c>
      <c r="Y2917" t="str">
        <f>TEXT(Table1[[#This Row],[BookingDate]],"mmm")</f>
        <v>Dec</v>
      </c>
      <c r="Z2917" t="str">
        <f>TEXT(Table1[[#This Row],[BookingDate]],"mmm-yyy")</f>
        <v>Dec-2025</v>
      </c>
      <c r="AA2917" t="str">
        <f>IF(Table1[[#This Row],[ResolutionHours]]="","Pending",IF(Table1[[#This Row],[ResolutionHours]]&lt;=4,"0-4 Hours",IF(Table1[[#This Row],[ResolutionHours]]&lt;=8,"5-8 Hours",IF(Table1[[#This Row],[ResolutionHours]]&lt;=24,"9-24 Hours",IF(Table1[[#This Row],[ResolutionHours]]&lt;=48,"25-48 Hours","48+ Hours")))))</f>
        <v>9-24 Hours</v>
      </c>
      <c r="AB2917">
        <f>IF(Table1[[#This Row],[ResolutionHours]]="","",Table1[[#This Row],[ResolutionHours]]-Table1[[#This Row],[SLATargetHours]])</f>
        <v>-26.13</v>
      </c>
    </row>
    <row r="2918" spans="1:28" x14ac:dyDescent="0.25">
      <c r="A2918" t="s">
        <v>322</v>
      </c>
      <c r="B2918" t="s">
        <v>35</v>
      </c>
      <c r="C2918" s="1">
        <v>46000.467916666668</v>
      </c>
      <c r="D2918" t="s">
        <v>36</v>
      </c>
      <c r="E2918" t="s">
        <v>71</v>
      </c>
      <c r="F2918" t="s">
        <v>90</v>
      </c>
      <c r="G2918" t="s">
        <v>39</v>
      </c>
      <c r="H2918" t="s">
        <v>63</v>
      </c>
      <c r="I2918" t="s">
        <v>82</v>
      </c>
      <c r="J2918" t="s">
        <v>118</v>
      </c>
      <c r="K2918">
        <v>48</v>
      </c>
      <c r="L2918">
        <v>3.4</v>
      </c>
      <c r="N2918" s="1"/>
      <c r="O2918" t="s">
        <v>57</v>
      </c>
      <c r="P2918">
        <v>516.77</v>
      </c>
      <c r="Q2918" t="s">
        <v>66</v>
      </c>
      <c r="R2918" t="s">
        <v>114</v>
      </c>
      <c r="S2918" t="s">
        <v>60</v>
      </c>
      <c r="T2918" t="s">
        <v>69</v>
      </c>
      <c r="U2918" t="s">
        <v>49</v>
      </c>
      <c r="V2918" t="s">
        <v>49</v>
      </c>
      <c r="W2918" t="s">
        <v>57</v>
      </c>
      <c r="X2918">
        <f>YEAR(Table1[[#This Row],[BookingDate]])</f>
        <v>2025</v>
      </c>
      <c r="Y2918" t="str">
        <f>TEXT(Table1[[#This Row],[BookingDate]],"mmm")</f>
        <v>Dec</v>
      </c>
      <c r="Z2918" t="str">
        <f>TEXT(Table1[[#This Row],[BookingDate]],"mmm-yyy")</f>
        <v>Dec-2025</v>
      </c>
      <c r="AA2918" t="str">
        <f>IF(Table1[[#This Row],[ResolutionHours]]="","Pending",IF(Table1[[#This Row],[ResolutionHours]]&lt;=4,"0-4 Hours",IF(Table1[[#This Row],[ResolutionHours]]&lt;=8,"5-8 Hours",IF(Table1[[#This Row],[ResolutionHours]]&lt;=24,"9-24 Hours",IF(Table1[[#This Row],[ResolutionHours]]&lt;=48,"25-48 Hours","48+ Hours")))))</f>
        <v>Pending</v>
      </c>
      <c r="AB2918" t="str">
        <f>IF(Table1[[#This Row],[ResolutionHours]]="","",Table1[[#This Row],[ResolutionHours]]-Table1[[#This Row],[SLATargetHours]])</f>
        <v/>
      </c>
    </row>
    <row r="2919" spans="1:28" x14ac:dyDescent="0.25">
      <c r="A2919" t="s">
        <v>531</v>
      </c>
      <c r="B2919" t="s">
        <v>35</v>
      </c>
      <c r="C2919" s="1">
        <v>46000.565532407411</v>
      </c>
      <c r="D2919" t="s">
        <v>36</v>
      </c>
      <c r="E2919" t="s">
        <v>37</v>
      </c>
      <c r="F2919" t="s">
        <v>38</v>
      </c>
      <c r="G2919" t="s">
        <v>39</v>
      </c>
      <c r="H2919" t="s">
        <v>54</v>
      </c>
      <c r="I2919" t="s">
        <v>46</v>
      </c>
      <c r="J2919" t="s">
        <v>113</v>
      </c>
      <c r="K2919">
        <v>48</v>
      </c>
      <c r="L2919">
        <v>4.5999999999999996</v>
      </c>
      <c r="N2919" s="1"/>
      <c r="O2919" t="s">
        <v>57</v>
      </c>
      <c r="P2919">
        <v>514.42999999999995</v>
      </c>
      <c r="Q2919" t="s">
        <v>58</v>
      </c>
      <c r="R2919" t="s">
        <v>59</v>
      </c>
      <c r="S2919" t="s">
        <v>68</v>
      </c>
      <c r="T2919" t="s">
        <v>61</v>
      </c>
      <c r="U2919" t="s">
        <v>49</v>
      </c>
      <c r="V2919" t="s">
        <v>49</v>
      </c>
      <c r="W2919" t="s">
        <v>57</v>
      </c>
      <c r="X2919">
        <f>YEAR(Table1[[#This Row],[BookingDate]])</f>
        <v>2025</v>
      </c>
      <c r="Y2919" t="str">
        <f>TEXT(Table1[[#This Row],[BookingDate]],"mmm")</f>
        <v>Dec</v>
      </c>
      <c r="Z2919" t="str">
        <f>TEXT(Table1[[#This Row],[BookingDate]],"mmm-yyy")</f>
        <v>Dec-2025</v>
      </c>
      <c r="AA2919" t="str">
        <f>IF(Table1[[#This Row],[ResolutionHours]]="","Pending",IF(Table1[[#This Row],[ResolutionHours]]&lt;=4,"0-4 Hours",IF(Table1[[#This Row],[ResolutionHours]]&lt;=8,"5-8 Hours",IF(Table1[[#This Row],[ResolutionHours]]&lt;=24,"9-24 Hours",IF(Table1[[#This Row],[ResolutionHours]]&lt;=48,"25-48 Hours","48+ Hours")))))</f>
        <v>Pending</v>
      </c>
      <c r="AB2919" t="str">
        <f>IF(Table1[[#This Row],[ResolutionHours]]="","",Table1[[#This Row],[ResolutionHours]]-Table1[[#This Row],[SLATargetHours]])</f>
        <v/>
      </c>
    </row>
    <row r="2920" spans="1:28" x14ac:dyDescent="0.25">
      <c r="A2920" t="s">
        <v>469</v>
      </c>
      <c r="B2920" t="s">
        <v>35</v>
      </c>
      <c r="C2920" s="1">
        <v>46000.611875000002</v>
      </c>
      <c r="D2920" t="s">
        <v>36</v>
      </c>
      <c r="E2920" t="s">
        <v>77</v>
      </c>
      <c r="F2920" t="s">
        <v>38</v>
      </c>
      <c r="G2920" t="s">
        <v>39</v>
      </c>
      <c r="H2920" t="s">
        <v>40</v>
      </c>
      <c r="I2920" t="s">
        <v>46</v>
      </c>
      <c r="J2920" t="s">
        <v>65</v>
      </c>
      <c r="K2920">
        <v>48</v>
      </c>
      <c r="L2920">
        <v>10.77</v>
      </c>
      <c r="M2920">
        <v>29.21</v>
      </c>
      <c r="N2920" s="1">
        <v>46001.828854467603</v>
      </c>
      <c r="O2920" t="s">
        <v>43</v>
      </c>
      <c r="P2920">
        <v>29.21</v>
      </c>
      <c r="Q2920" t="s">
        <v>44</v>
      </c>
      <c r="R2920" t="s">
        <v>59</v>
      </c>
      <c r="S2920" t="s">
        <v>46</v>
      </c>
      <c r="T2920" t="s">
        <v>85</v>
      </c>
      <c r="U2920" t="s">
        <v>49</v>
      </c>
      <c r="V2920" t="s">
        <v>49</v>
      </c>
      <c r="W2920" t="s">
        <v>43</v>
      </c>
      <c r="X2920">
        <f>YEAR(Table1[[#This Row],[BookingDate]])</f>
        <v>2025</v>
      </c>
      <c r="Y2920" t="str">
        <f>TEXT(Table1[[#This Row],[BookingDate]],"mmm")</f>
        <v>Dec</v>
      </c>
      <c r="Z2920" t="str">
        <f>TEXT(Table1[[#This Row],[BookingDate]],"mmm-yyy")</f>
        <v>Dec-2025</v>
      </c>
      <c r="AA2920" t="str">
        <f>IF(Table1[[#This Row],[ResolutionHours]]="","Pending",IF(Table1[[#This Row],[ResolutionHours]]&lt;=4,"0-4 Hours",IF(Table1[[#This Row],[ResolutionHours]]&lt;=8,"5-8 Hours",IF(Table1[[#This Row],[ResolutionHours]]&lt;=24,"9-24 Hours",IF(Table1[[#This Row],[ResolutionHours]]&lt;=48,"25-48 Hours","48+ Hours")))))</f>
        <v>25-48 Hours</v>
      </c>
      <c r="AB2920">
        <f>IF(Table1[[#This Row],[ResolutionHours]]="","",Table1[[#This Row],[ResolutionHours]]-Table1[[#This Row],[SLATargetHours]])</f>
        <v>-18.79</v>
      </c>
    </row>
    <row r="2921" spans="1:28" x14ac:dyDescent="0.25">
      <c r="A2921" t="s">
        <v>2309</v>
      </c>
      <c r="B2921" t="s">
        <v>2126</v>
      </c>
      <c r="C2921" s="1">
        <v>46000.812824074077</v>
      </c>
      <c r="D2921" t="s">
        <v>36</v>
      </c>
      <c r="E2921" t="s">
        <v>2136</v>
      </c>
      <c r="F2921" t="s">
        <v>72</v>
      </c>
      <c r="G2921" t="s">
        <v>2128</v>
      </c>
      <c r="H2921" t="s">
        <v>136</v>
      </c>
      <c r="I2921" t="s">
        <v>64</v>
      </c>
      <c r="J2921" t="s">
        <v>78</v>
      </c>
      <c r="K2921">
        <v>48</v>
      </c>
      <c r="L2921">
        <v>2.74</v>
      </c>
      <c r="N2921" s="1"/>
      <c r="O2921" t="s">
        <v>57</v>
      </c>
      <c r="P2921">
        <v>508.49</v>
      </c>
      <c r="Q2921" t="s">
        <v>66</v>
      </c>
      <c r="R2921" t="s">
        <v>114</v>
      </c>
      <c r="S2921" t="s">
        <v>96</v>
      </c>
      <c r="T2921" t="s">
        <v>121</v>
      </c>
      <c r="U2921" t="s">
        <v>49</v>
      </c>
      <c r="V2921" t="s">
        <v>49</v>
      </c>
      <c r="W2921" t="s">
        <v>57</v>
      </c>
      <c r="X2921">
        <f>YEAR(Table1[[#This Row],[BookingDate]])</f>
        <v>2025</v>
      </c>
      <c r="Y2921" t="str">
        <f>TEXT(Table1[[#This Row],[BookingDate]],"mmm")</f>
        <v>Dec</v>
      </c>
      <c r="Z2921" t="str">
        <f>TEXT(Table1[[#This Row],[BookingDate]],"mmm-yyy")</f>
        <v>Dec-2025</v>
      </c>
      <c r="AA2921" t="str">
        <f>IF(Table1[[#This Row],[ResolutionHours]]="","Pending",IF(Table1[[#This Row],[ResolutionHours]]&lt;=4,"0-4 Hours",IF(Table1[[#This Row],[ResolutionHours]]&lt;=8,"5-8 Hours",IF(Table1[[#This Row],[ResolutionHours]]&lt;=24,"9-24 Hours",IF(Table1[[#This Row],[ResolutionHours]]&lt;=48,"25-48 Hours","48+ Hours")))))</f>
        <v>Pending</v>
      </c>
      <c r="AB2921" t="str">
        <f>IF(Table1[[#This Row],[ResolutionHours]]="","",Table1[[#This Row],[ResolutionHours]]-Table1[[#This Row],[SLATargetHours]])</f>
        <v/>
      </c>
    </row>
    <row r="2922" spans="1:28" x14ac:dyDescent="0.25">
      <c r="A2922" t="s">
        <v>1911</v>
      </c>
      <c r="B2922" t="s">
        <v>1116</v>
      </c>
      <c r="C2922" s="1">
        <v>46001.510717592602</v>
      </c>
      <c r="D2922" t="s">
        <v>87</v>
      </c>
      <c r="E2922" t="s">
        <v>1140</v>
      </c>
      <c r="F2922" t="s">
        <v>95</v>
      </c>
      <c r="G2922" t="s">
        <v>1118</v>
      </c>
      <c r="H2922" t="s">
        <v>40</v>
      </c>
      <c r="I2922" t="s">
        <v>46</v>
      </c>
      <c r="J2922" t="s">
        <v>160</v>
      </c>
      <c r="K2922">
        <v>72</v>
      </c>
      <c r="L2922">
        <v>18.11</v>
      </c>
      <c r="M2922">
        <v>38.409999999999997</v>
      </c>
      <c r="N2922" s="1">
        <v>46003.111240092592</v>
      </c>
      <c r="O2922" t="s">
        <v>43</v>
      </c>
      <c r="P2922">
        <v>38.409999999999997</v>
      </c>
      <c r="Q2922" t="s">
        <v>66</v>
      </c>
      <c r="R2922" t="s">
        <v>92</v>
      </c>
      <c r="S2922" t="s">
        <v>68</v>
      </c>
      <c r="T2922" t="s">
        <v>69</v>
      </c>
      <c r="U2922" t="s">
        <v>49</v>
      </c>
      <c r="V2922" t="s">
        <v>49</v>
      </c>
      <c r="W2922" t="s">
        <v>43</v>
      </c>
      <c r="X2922">
        <f>YEAR(Table1[[#This Row],[BookingDate]])</f>
        <v>2025</v>
      </c>
      <c r="Y2922" t="str">
        <f>TEXT(Table1[[#This Row],[BookingDate]],"mmm")</f>
        <v>Dec</v>
      </c>
      <c r="Z2922" t="str">
        <f>TEXT(Table1[[#This Row],[BookingDate]],"mmm-yyy")</f>
        <v>Dec-2025</v>
      </c>
      <c r="AA2922" t="str">
        <f>IF(Table1[[#This Row],[ResolutionHours]]="","Pending",IF(Table1[[#This Row],[ResolutionHours]]&lt;=4,"0-4 Hours",IF(Table1[[#This Row],[ResolutionHours]]&lt;=8,"5-8 Hours",IF(Table1[[#This Row],[ResolutionHours]]&lt;=24,"9-24 Hours",IF(Table1[[#This Row],[ResolutionHours]]&lt;=48,"25-48 Hours","48+ Hours")))))</f>
        <v>25-48 Hours</v>
      </c>
      <c r="AB2922">
        <f>IF(Table1[[#This Row],[ResolutionHours]]="","",Table1[[#This Row],[ResolutionHours]]-Table1[[#This Row],[SLATargetHours]])</f>
        <v>-33.590000000000003</v>
      </c>
    </row>
    <row r="2923" spans="1:28" x14ac:dyDescent="0.25">
      <c r="A2923" t="s">
        <v>158</v>
      </c>
      <c r="B2923" t="s">
        <v>35</v>
      </c>
      <c r="C2923" s="1">
        <v>46001.580243055563</v>
      </c>
      <c r="D2923" t="s">
        <v>36</v>
      </c>
      <c r="E2923" t="s">
        <v>37</v>
      </c>
      <c r="F2923" t="s">
        <v>90</v>
      </c>
      <c r="G2923" t="s">
        <v>39</v>
      </c>
      <c r="H2923" t="s">
        <v>54</v>
      </c>
      <c r="I2923" t="s">
        <v>73</v>
      </c>
      <c r="J2923" t="s">
        <v>157</v>
      </c>
      <c r="K2923">
        <v>48</v>
      </c>
      <c r="L2923">
        <v>10.44</v>
      </c>
      <c r="N2923" s="1"/>
      <c r="O2923" t="s">
        <v>57</v>
      </c>
      <c r="P2923">
        <v>490.07</v>
      </c>
      <c r="Q2923" t="s">
        <v>58</v>
      </c>
      <c r="R2923" t="s">
        <v>92</v>
      </c>
      <c r="S2923" t="s">
        <v>96</v>
      </c>
      <c r="T2923" t="s">
        <v>115</v>
      </c>
      <c r="U2923" t="s">
        <v>49</v>
      </c>
      <c r="V2923" t="s">
        <v>49</v>
      </c>
      <c r="W2923" t="s">
        <v>57</v>
      </c>
      <c r="X2923">
        <f>YEAR(Table1[[#This Row],[BookingDate]])</f>
        <v>2025</v>
      </c>
      <c r="Y2923" t="str">
        <f>TEXT(Table1[[#This Row],[BookingDate]],"mmm")</f>
        <v>Dec</v>
      </c>
      <c r="Z2923" t="str">
        <f>TEXT(Table1[[#This Row],[BookingDate]],"mmm-yyy")</f>
        <v>Dec-2025</v>
      </c>
      <c r="AA2923" t="str">
        <f>IF(Table1[[#This Row],[ResolutionHours]]="","Pending",IF(Table1[[#This Row],[ResolutionHours]]&lt;=4,"0-4 Hours",IF(Table1[[#This Row],[ResolutionHours]]&lt;=8,"5-8 Hours",IF(Table1[[#This Row],[ResolutionHours]]&lt;=24,"9-24 Hours",IF(Table1[[#This Row],[ResolutionHours]]&lt;=48,"25-48 Hours","48+ Hours")))))</f>
        <v>Pending</v>
      </c>
      <c r="AB2923" t="str">
        <f>IF(Table1[[#This Row],[ResolutionHours]]="","",Table1[[#This Row],[ResolutionHours]]-Table1[[#This Row],[SLATargetHours]])</f>
        <v/>
      </c>
    </row>
    <row r="2924" spans="1:28" x14ac:dyDescent="0.25">
      <c r="A2924" t="s">
        <v>2331</v>
      </c>
      <c r="B2924" t="s">
        <v>2126</v>
      </c>
      <c r="C2924" s="1">
        <v>46001.604224537034</v>
      </c>
      <c r="D2924" t="s">
        <v>36</v>
      </c>
      <c r="E2924" t="s">
        <v>2142</v>
      </c>
      <c r="F2924" t="s">
        <v>38</v>
      </c>
      <c r="G2924" t="s">
        <v>2128</v>
      </c>
      <c r="H2924" t="s">
        <v>40</v>
      </c>
      <c r="I2924" t="s">
        <v>73</v>
      </c>
      <c r="J2924" t="s">
        <v>42</v>
      </c>
      <c r="K2924">
        <v>48</v>
      </c>
      <c r="L2924">
        <v>2.14</v>
      </c>
      <c r="M2924">
        <v>18.649999999999999</v>
      </c>
      <c r="N2924" s="1">
        <v>46002.381219444447</v>
      </c>
      <c r="O2924" t="s">
        <v>43</v>
      </c>
      <c r="P2924">
        <v>18.649999999999999</v>
      </c>
      <c r="Q2924" t="s">
        <v>66</v>
      </c>
      <c r="R2924" t="s">
        <v>67</v>
      </c>
      <c r="S2924" t="s">
        <v>79</v>
      </c>
      <c r="T2924" t="s">
        <v>69</v>
      </c>
      <c r="U2924" t="s">
        <v>49</v>
      </c>
      <c r="V2924" t="s">
        <v>49</v>
      </c>
      <c r="W2924" t="s">
        <v>43</v>
      </c>
      <c r="X2924">
        <f>YEAR(Table1[[#This Row],[BookingDate]])</f>
        <v>2025</v>
      </c>
      <c r="Y2924" t="str">
        <f>TEXT(Table1[[#This Row],[BookingDate]],"mmm")</f>
        <v>Dec</v>
      </c>
      <c r="Z2924" t="str">
        <f>TEXT(Table1[[#This Row],[BookingDate]],"mmm-yyy")</f>
        <v>Dec-2025</v>
      </c>
      <c r="AA2924" t="str">
        <f>IF(Table1[[#This Row],[ResolutionHours]]="","Pending",IF(Table1[[#This Row],[ResolutionHours]]&lt;=4,"0-4 Hours",IF(Table1[[#This Row],[ResolutionHours]]&lt;=8,"5-8 Hours",IF(Table1[[#This Row],[ResolutionHours]]&lt;=24,"9-24 Hours",IF(Table1[[#This Row],[ResolutionHours]]&lt;=48,"25-48 Hours","48+ Hours")))))</f>
        <v>9-24 Hours</v>
      </c>
      <c r="AB2924">
        <f>IF(Table1[[#This Row],[ResolutionHours]]="","",Table1[[#This Row],[ResolutionHours]]-Table1[[#This Row],[SLATargetHours]])</f>
        <v>-29.35</v>
      </c>
    </row>
    <row r="2925" spans="1:28" x14ac:dyDescent="0.25">
      <c r="A2925" t="s">
        <v>1073</v>
      </c>
      <c r="B2925" t="s">
        <v>35</v>
      </c>
      <c r="C2925" s="1">
        <v>46002.139155092591</v>
      </c>
      <c r="D2925" t="s">
        <v>104</v>
      </c>
      <c r="E2925" t="s">
        <v>77</v>
      </c>
      <c r="F2925" t="s">
        <v>72</v>
      </c>
      <c r="G2925" t="s">
        <v>39</v>
      </c>
      <c r="H2925" t="s">
        <v>40</v>
      </c>
      <c r="I2925" t="s">
        <v>73</v>
      </c>
      <c r="J2925" t="s">
        <v>74</v>
      </c>
      <c r="K2925">
        <v>8</v>
      </c>
      <c r="L2925">
        <v>0.72</v>
      </c>
      <c r="M2925">
        <v>16.78</v>
      </c>
      <c r="N2925" s="1">
        <v>46002.838319050927</v>
      </c>
      <c r="O2925" t="s">
        <v>128</v>
      </c>
      <c r="P2925">
        <v>16.78</v>
      </c>
      <c r="Q2925" t="s">
        <v>58</v>
      </c>
      <c r="R2925" t="s">
        <v>67</v>
      </c>
      <c r="S2925" t="s">
        <v>96</v>
      </c>
      <c r="T2925" t="s">
        <v>69</v>
      </c>
      <c r="U2925" t="s">
        <v>49</v>
      </c>
      <c r="V2925" t="s">
        <v>48</v>
      </c>
      <c r="W2925" t="s">
        <v>128</v>
      </c>
      <c r="X2925">
        <f>YEAR(Table1[[#This Row],[BookingDate]])</f>
        <v>2025</v>
      </c>
      <c r="Y2925" t="str">
        <f>TEXT(Table1[[#This Row],[BookingDate]],"mmm")</f>
        <v>Dec</v>
      </c>
      <c r="Z2925" t="str">
        <f>TEXT(Table1[[#This Row],[BookingDate]],"mmm-yyy")</f>
        <v>Dec-2025</v>
      </c>
      <c r="AA2925" t="str">
        <f>IF(Table1[[#This Row],[ResolutionHours]]="","Pending",IF(Table1[[#This Row],[ResolutionHours]]&lt;=4,"0-4 Hours",IF(Table1[[#This Row],[ResolutionHours]]&lt;=8,"5-8 Hours",IF(Table1[[#This Row],[ResolutionHours]]&lt;=24,"9-24 Hours",IF(Table1[[#This Row],[ResolutionHours]]&lt;=48,"25-48 Hours","48+ Hours")))))</f>
        <v>9-24 Hours</v>
      </c>
      <c r="AB2925">
        <f>IF(Table1[[#This Row],[ResolutionHours]]="","",Table1[[#This Row],[ResolutionHours]]-Table1[[#This Row],[SLATargetHours]])</f>
        <v>8.7800000000000011</v>
      </c>
    </row>
    <row r="2926" spans="1:28" x14ac:dyDescent="0.25">
      <c r="A2926" t="s">
        <v>518</v>
      </c>
      <c r="B2926" t="s">
        <v>35</v>
      </c>
      <c r="C2926" s="1">
        <v>46002.405104166668</v>
      </c>
      <c r="D2926" t="s">
        <v>36</v>
      </c>
      <c r="E2926" t="s">
        <v>102</v>
      </c>
      <c r="F2926" t="s">
        <v>95</v>
      </c>
      <c r="G2926" t="s">
        <v>39</v>
      </c>
      <c r="H2926" t="s">
        <v>40</v>
      </c>
      <c r="I2926" t="s">
        <v>46</v>
      </c>
      <c r="J2926" t="s">
        <v>165</v>
      </c>
      <c r="K2926">
        <v>48</v>
      </c>
      <c r="L2926">
        <v>6.87</v>
      </c>
      <c r="M2926">
        <v>95.65</v>
      </c>
      <c r="N2926" s="1">
        <v>46006.390719756942</v>
      </c>
      <c r="O2926" t="s">
        <v>128</v>
      </c>
      <c r="P2926">
        <v>95.65</v>
      </c>
      <c r="Q2926" t="s">
        <v>44</v>
      </c>
      <c r="R2926" t="s">
        <v>114</v>
      </c>
      <c r="S2926" t="s">
        <v>68</v>
      </c>
      <c r="T2926" t="s">
        <v>97</v>
      </c>
      <c r="U2926" t="s">
        <v>49</v>
      </c>
      <c r="V2926" t="s">
        <v>49</v>
      </c>
      <c r="W2926" t="s">
        <v>128</v>
      </c>
      <c r="X2926">
        <f>YEAR(Table1[[#This Row],[BookingDate]])</f>
        <v>2025</v>
      </c>
      <c r="Y2926" t="str">
        <f>TEXT(Table1[[#This Row],[BookingDate]],"mmm")</f>
        <v>Dec</v>
      </c>
      <c r="Z2926" t="str">
        <f>TEXT(Table1[[#This Row],[BookingDate]],"mmm-yyy")</f>
        <v>Dec-2025</v>
      </c>
      <c r="AA2926" t="str">
        <f>IF(Table1[[#This Row],[ResolutionHours]]="","Pending",IF(Table1[[#This Row],[ResolutionHours]]&lt;=4,"0-4 Hours",IF(Table1[[#This Row],[ResolutionHours]]&lt;=8,"5-8 Hours",IF(Table1[[#This Row],[ResolutionHours]]&lt;=24,"9-24 Hours",IF(Table1[[#This Row],[ResolutionHours]]&lt;=48,"25-48 Hours","48+ Hours")))))</f>
        <v>48+ Hours</v>
      </c>
      <c r="AB2926">
        <f>IF(Table1[[#This Row],[ResolutionHours]]="","",Table1[[#This Row],[ResolutionHours]]-Table1[[#This Row],[SLATargetHours]])</f>
        <v>47.650000000000006</v>
      </c>
    </row>
    <row r="2927" spans="1:28" x14ac:dyDescent="0.25">
      <c r="A2927" t="s">
        <v>1758</v>
      </c>
      <c r="B2927" t="s">
        <v>1116</v>
      </c>
      <c r="C2927" s="1">
        <v>46002.471134259264</v>
      </c>
      <c r="D2927" t="s">
        <v>36</v>
      </c>
      <c r="E2927" t="s">
        <v>1134</v>
      </c>
      <c r="F2927" t="s">
        <v>95</v>
      </c>
      <c r="G2927" t="s">
        <v>1118</v>
      </c>
      <c r="H2927" t="s">
        <v>40</v>
      </c>
      <c r="I2927" t="s">
        <v>64</v>
      </c>
      <c r="J2927" t="s">
        <v>42</v>
      </c>
      <c r="K2927">
        <v>48</v>
      </c>
      <c r="L2927">
        <v>4.8600000000000003</v>
      </c>
      <c r="M2927">
        <v>31.21</v>
      </c>
      <c r="N2927" s="1">
        <v>46003.771478564813</v>
      </c>
      <c r="O2927" t="s">
        <v>43</v>
      </c>
      <c r="P2927">
        <v>31.21</v>
      </c>
      <c r="Q2927" t="s">
        <v>66</v>
      </c>
      <c r="R2927" t="s">
        <v>59</v>
      </c>
      <c r="S2927" t="s">
        <v>96</v>
      </c>
      <c r="T2927" t="s">
        <v>61</v>
      </c>
      <c r="U2927" t="s">
        <v>49</v>
      </c>
      <c r="V2927" t="s">
        <v>49</v>
      </c>
      <c r="W2927" t="s">
        <v>43</v>
      </c>
      <c r="X2927">
        <f>YEAR(Table1[[#This Row],[BookingDate]])</f>
        <v>2025</v>
      </c>
      <c r="Y2927" t="str">
        <f>TEXT(Table1[[#This Row],[BookingDate]],"mmm")</f>
        <v>Dec</v>
      </c>
      <c r="Z2927" t="str">
        <f>TEXT(Table1[[#This Row],[BookingDate]],"mmm-yyy")</f>
        <v>Dec-2025</v>
      </c>
      <c r="AA2927" t="str">
        <f>IF(Table1[[#This Row],[ResolutionHours]]="","Pending",IF(Table1[[#This Row],[ResolutionHours]]&lt;=4,"0-4 Hours",IF(Table1[[#This Row],[ResolutionHours]]&lt;=8,"5-8 Hours",IF(Table1[[#This Row],[ResolutionHours]]&lt;=24,"9-24 Hours",IF(Table1[[#This Row],[ResolutionHours]]&lt;=48,"25-48 Hours","48+ Hours")))))</f>
        <v>25-48 Hours</v>
      </c>
      <c r="AB2927">
        <f>IF(Table1[[#This Row],[ResolutionHours]]="","",Table1[[#This Row],[ResolutionHours]]-Table1[[#This Row],[SLATargetHours]])</f>
        <v>-16.79</v>
      </c>
    </row>
    <row r="2928" spans="1:28" x14ac:dyDescent="0.25">
      <c r="A2928" t="s">
        <v>1159</v>
      </c>
      <c r="B2928" t="s">
        <v>1116</v>
      </c>
      <c r="C2928" s="1">
        <v>46002.691111111111</v>
      </c>
      <c r="D2928" t="s">
        <v>36</v>
      </c>
      <c r="E2928" t="s">
        <v>1126</v>
      </c>
      <c r="F2928" t="s">
        <v>126</v>
      </c>
      <c r="G2928" t="s">
        <v>1118</v>
      </c>
      <c r="H2928" t="s">
        <v>54</v>
      </c>
      <c r="I2928" t="s">
        <v>41</v>
      </c>
      <c r="J2928" t="s">
        <v>42</v>
      </c>
      <c r="K2928">
        <v>48</v>
      </c>
      <c r="L2928">
        <v>1.45</v>
      </c>
      <c r="N2928" s="1"/>
      <c r="O2928" t="s">
        <v>57</v>
      </c>
      <c r="P2928">
        <v>463.41</v>
      </c>
      <c r="Q2928" t="s">
        <v>58</v>
      </c>
      <c r="R2928" t="s">
        <v>92</v>
      </c>
      <c r="S2928" t="s">
        <v>96</v>
      </c>
      <c r="T2928" t="s">
        <v>47</v>
      </c>
      <c r="U2928" t="s">
        <v>49</v>
      </c>
      <c r="V2928" t="s">
        <v>49</v>
      </c>
      <c r="W2928" t="s">
        <v>57</v>
      </c>
      <c r="X2928">
        <f>YEAR(Table1[[#This Row],[BookingDate]])</f>
        <v>2025</v>
      </c>
      <c r="Y2928" t="str">
        <f>TEXT(Table1[[#This Row],[BookingDate]],"mmm")</f>
        <v>Dec</v>
      </c>
      <c r="Z2928" t="str">
        <f>TEXT(Table1[[#This Row],[BookingDate]],"mmm-yyy")</f>
        <v>Dec-2025</v>
      </c>
      <c r="AA2928" t="str">
        <f>IF(Table1[[#This Row],[ResolutionHours]]="","Pending",IF(Table1[[#This Row],[ResolutionHours]]&lt;=4,"0-4 Hours",IF(Table1[[#This Row],[ResolutionHours]]&lt;=8,"5-8 Hours",IF(Table1[[#This Row],[ResolutionHours]]&lt;=24,"9-24 Hours",IF(Table1[[#This Row],[ResolutionHours]]&lt;=48,"25-48 Hours","48+ Hours")))))</f>
        <v>Pending</v>
      </c>
      <c r="AB2928" t="str">
        <f>IF(Table1[[#This Row],[ResolutionHours]]="","",Table1[[#This Row],[ResolutionHours]]-Table1[[#This Row],[SLATargetHours]])</f>
        <v/>
      </c>
    </row>
    <row r="2929" spans="1:28" x14ac:dyDescent="0.25">
      <c r="A2929" t="s">
        <v>2296</v>
      </c>
      <c r="B2929" t="s">
        <v>2126</v>
      </c>
      <c r="C2929" s="1">
        <v>46002.870868055557</v>
      </c>
      <c r="D2929" t="s">
        <v>36</v>
      </c>
      <c r="E2929" t="s">
        <v>2163</v>
      </c>
      <c r="F2929" t="s">
        <v>126</v>
      </c>
      <c r="G2929" t="s">
        <v>2128</v>
      </c>
      <c r="H2929" t="s">
        <v>40</v>
      </c>
      <c r="I2929" t="s">
        <v>82</v>
      </c>
      <c r="J2929" t="s">
        <v>78</v>
      </c>
      <c r="K2929">
        <v>48</v>
      </c>
      <c r="L2929">
        <v>3.67</v>
      </c>
      <c r="M2929">
        <v>44.07</v>
      </c>
      <c r="N2929" s="1">
        <v>46004.707275358793</v>
      </c>
      <c r="O2929" t="s">
        <v>43</v>
      </c>
      <c r="P2929">
        <v>44.07</v>
      </c>
      <c r="Q2929" t="s">
        <v>58</v>
      </c>
      <c r="R2929" t="s">
        <v>67</v>
      </c>
      <c r="S2929" t="s">
        <v>46</v>
      </c>
      <c r="T2929" t="s">
        <v>47</v>
      </c>
      <c r="U2929" t="s">
        <v>49</v>
      </c>
      <c r="V2929" t="s">
        <v>49</v>
      </c>
      <c r="W2929" t="s">
        <v>43</v>
      </c>
      <c r="X2929">
        <f>YEAR(Table1[[#This Row],[BookingDate]])</f>
        <v>2025</v>
      </c>
      <c r="Y2929" t="str">
        <f>TEXT(Table1[[#This Row],[BookingDate]],"mmm")</f>
        <v>Dec</v>
      </c>
      <c r="Z2929" t="str">
        <f>TEXT(Table1[[#This Row],[BookingDate]],"mmm-yyy")</f>
        <v>Dec-2025</v>
      </c>
      <c r="AA2929" t="str">
        <f>IF(Table1[[#This Row],[ResolutionHours]]="","Pending",IF(Table1[[#This Row],[ResolutionHours]]&lt;=4,"0-4 Hours",IF(Table1[[#This Row],[ResolutionHours]]&lt;=8,"5-8 Hours",IF(Table1[[#This Row],[ResolutionHours]]&lt;=24,"9-24 Hours",IF(Table1[[#This Row],[ResolutionHours]]&lt;=48,"25-48 Hours","48+ Hours")))))</f>
        <v>25-48 Hours</v>
      </c>
      <c r="AB2929">
        <f>IF(Table1[[#This Row],[ResolutionHours]]="","",Table1[[#This Row],[ResolutionHours]]-Table1[[#This Row],[SLATargetHours]])</f>
        <v>-3.9299999999999997</v>
      </c>
    </row>
    <row r="2930" spans="1:28" x14ac:dyDescent="0.25">
      <c r="A2930" t="s">
        <v>2325</v>
      </c>
      <c r="B2930" t="s">
        <v>2126</v>
      </c>
      <c r="C2930" s="1">
        <v>46003.208495370367</v>
      </c>
      <c r="D2930" t="s">
        <v>36</v>
      </c>
      <c r="E2930" t="s">
        <v>2163</v>
      </c>
      <c r="F2930" t="s">
        <v>130</v>
      </c>
      <c r="G2930" t="s">
        <v>2128</v>
      </c>
      <c r="H2930" t="s">
        <v>40</v>
      </c>
      <c r="I2930" t="s">
        <v>82</v>
      </c>
      <c r="J2930" t="s">
        <v>91</v>
      </c>
      <c r="K2930">
        <v>48</v>
      </c>
      <c r="L2930">
        <v>3.11</v>
      </c>
      <c r="M2930">
        <v>120.65</v>
      </c>
      <c r="N2930" s="1">
        <v>46008.235421597223</v>
      </c>
      <c r="O2930" t="s">
        <v>128</v>
      </c>
      <c r="P2930">
        <v>120.65</v>
      </c>
      <c r="Q2930" t="s">
        <v>58</v>
      </c>
      <c r="R2930" t="s">
        <v>59</v>
      </c>
      <c r="S2930" t="s">
        <v>46</v>
      </c>
      <c r="T2930" t="s">
        <v>115</v>
      </c>
      <c r="U2930" t="s">
        <v>49</v>
      </c>
      <c r="V2930" t="s">
        <v>49</v>
      </c>
      <c r="W2930" t="s">
        <v>128</v>
      </c>
      <c r="X2930">
        <f>YEAR(Table1[[#This Row],[BookingDate]])</f>
        <v>2025</v>
      </c>
      <c r="Y2930" t="str">
        <f>TEXT(Table1[[#This Row],[BookingDate]],"mmm")</f>
        <v>Dec</v>
      </c>
      <c r="Z2930" t="str">
        <f>TEXT(Table1[[#This Row],[BookingDate]],"mmm-yyy")</f>
        <v>Dec-2025</v>
      </c>
      <c r="AA2930" t="str">
        <f>IF(Table1[[#This Row],[ResolutionHours]]="","Pending",IF(Table1[[#This Row],[ResolutionHours]]&lt;=4,"0-4 Hours",IF(Table1[[#This Row],[ResolutionHours]]&lt;=8,"5-8 Hours",IF(Table1[[#This Row],[ResolutionHours]]&lt;=24,"9-24 Hours",IF(Table1[[#This Row],[ResolutionHours]]&lt;=48,"25-48 Hours","48+ Hours")))))</f>
        <v>48+ Hours</v>
      </c>
      <c r="AB2930">
        <f>IF(Table1[[#This Row],[ResolutionHours]]="","",Table1[[#This Row],[ResolutionHours]]-Table1[[#This Row],[SLATargetHours]])</f>
        <v>72.650000000000006</v>
      </c>
    </row>
    <row r="2931" spans="1:28" x14ac:dyDescent="0.25">
      <c r="A2931" t="s">
        <v>555</v>
      </c>
      <c r="B2931" t="s">
        <v>35</v>
      </c>
      <c r="C2931" s="1">
        <v>46003.351076388892</v>
      </c>
      <c r="D2931" t="s">
        <v>51</v>
      </c>
      <c r="E2931" t="s">
        <v>105</v>
      </c>
      <c r="F2931" t="s">
        <v>130</v>
      </c>
      <c r="G2931" t="s">
        <v>39</v>
      </c>
      <c r="H2931" t="s">
        <v>109</v>
      </c>
      <c r="I2931" t="s">
        <v>64</v>
      </c>
      <c r="J2931" t="s">
        <v>132</v>
      </c>
      <c r="K2931">
        <v>24</v>
      </c>
      <c r="L2931">
        <v>0.68</v>
      </c>
      <c r="M2931">
        <v>18.03</v>
      </c>
      <c r="N2931" s="1">
        <v>46004.102385057871</v>
      </c>
      <c r="O2931" t="s">
        <v>43</v>
      </c>
      <c r="P2931">
        <v>18.03</v>
      </c>
      <c r="Q2931" t="s">
        <v>66</v>
      </c>
      <c r="R2931" t="s">
        <v>92</v>
      </c>
      <c r="S2931" t="s">
        <v>60</v>
      </c>
      <c r="T2931" t="s">
        <v>115</v>
      </c>
      <c r="U2931" t="s">
        <v>49</v>
      </c>
      <c r="V2931" t="s">
        <v>49</v>
      </c>
      <c r="W2931" t="s">
        <v>43</v>
      </c>
      <c r="X2931">
        <f>YEAR(Table1[[#This Row],[BookingDate]])</f>
        <v>2025</v>
      </c>
      <c r="Y2931" t="str">
        <f>TEXT(Table1[[#This Row],[BookingDate]],"mmm")</f>
        <v>Dec</v>
      </c>
      <c r="Z2931" t="str">
        <f>TEXT(Table1[[#This Row],[BookingDate]],"mmm-yyy")</f>
        <v>Dec-2025</v>
      </c>
      <c r="AA2931" t="str">
        <f>IF(Table1[[#This Row],[ResolutionHours]]="","Pending",IF(Table1[[#This Row],[ResolutionHours]]&lt;=4,"0-4 Hours",IF(Table1[[#This Row],[ResolutionHours]]&lt;=8,"5-8 Hours",IF(Table1[[#This Row],[ResolutionHours]]&lt;=24,"9-24 Hours",IF(Table1[[#This Row],[ResolutionHours]]&lt;=48,"25-48 Hours","48+ Hours")))))</f>
        <v>9-24 Hours</v>
      </c>
      <c r="AB2931">
        <f>IF(Table1[[#This Row],[ResolutionHours]]="","",Table1[[#This Row],[ResolutionHours]]-Table1[[#This Row],[SLATargetHours]])</f>
        <v>-5.9699999999999989</v>
      </c>
    </row>
    <row r="2932" spans="1:28" x14ac:dyDescent="0.25">
      <c r="A2932" t="s">
        <v>1502</v>
      </c>
      <c r="B2932" t="s">
        <v>1116</v>
      </c>
      <c r="C2932" s="1">
        <v>46003.357511574082</v>
      </c>
      <c r="D2932" t="s">
        <v>36</v>
      </c>
      <c r="E2932" t="s">
        <v>1129</v>
      </c>
      <c r="F2932" t="s">
        <v>53</v>
      </c>
      <c r="G2932" t="s">
        <v>1118</v>
      </c>
      <c r="H2932" t="s">
        <v>54</v>
      </c>
      <c r="I2932" t="s">
        <v>55</v>
      </c>
      <c r="J2932" t="s">
        <v>99</v>
      </c>
      <c r="K2932">
        <v>48</v>
      </c>
      <c r="L2932">
        <v>1.59</v>
      </c>
      <c r="N2932" s="1"/>
      <c r="O2932" t="s">
        <v>57</v>
      </c>
      <c r="P2932">
        <v>447.42</v>
      </c>
      <c r="Q2932" t="s">
        <v>66</v>
      </c>
      <c r="R2932" t="s">
        <v>67</v>
      </c>
      <c r="S2932" t="s">
        <v>96</v>
      </c>
      <c r="T2932" t="s">
        <v>93</v>
      </c>
      <c r="U2932" t="s">
        <v>49</v>
      </c>
      <c r="V2932" t="s">
        <v>49</v>
      </c>
      <c r="W2932" t="s">
        <v>57</v>
      </c>
      <c r="X2932">
        <f>YEAR(Table1[[#This Row],[BookingDate]])</f>
        <v>2025</v>
      </c>
      <c r="Y2932" t="str">
        <f>TEXT(Table1[[#This Row],[BookingDate]],"mmm")</f>
        <v>Dec</v>
      </c>
      <c r="Z2932" t="str">
        <f>TEXT(Table1[[#This Row],[BookingDate]],"mmm-yyy")</f>
        <v>Dec-2025</v>
      </c>
      <c r="AA2932" t="str">
        <f>IF(Table1[[#This Row],[ResolutionHours]]="","Pending",IF(Table1[[#This Row],[ResolutionHours]]&lt;=4,"0-4 Hours",IF(Table1[[#This Row],[ResolutionHours]]&lt;=8,"5-8 Hours",IF(Table1[[#This Row],[ResolutionHours]]&lt;=24,"9-24 Hours",IF(Table1[[#This Row],[ResolutionHours]]&lt;=48,"25-48 Hours","48+ Hours")))))</f>
        <v>Pending</v>
      </c>
      <c r="AB2932" t="str">
        <f>IF(Table1[[#This Row],[ResolutionHours]]="","",Table1[[#This Row],[ResolutionHours]]-Table1[[#This Row],[SLATargetHours]])</f>
        <v/>
      </c>
    </row>
    <row r="2933" spans="1:28" x14ac:dyDescent="0.25">
      <c r="A2933" t="s">
        <v>1061</v>
      </c>
      <c r="B2933" t="s">
        <v>35</v>
      </c>
      <c r="C2933" s="1">
        <v>46003.559652777767</v>
      </c>
      <c r="D2933" t="s">
        <v>51</v>
      </c>
      <c r="E2933" t="s">
        <v>52</v>
      </c>
      <c r="F2933" t="s">
        <v>95</v>
      </c>
      <c r="G2933" t="s">
        <v>39</v>
      </c>
      <c r="H2933" t="s">
        <v>109</v>
      </c>
      <c r="I2933" t="s">
        <v>55</v>
      </c>
      <c r="J2933" t="s">
        <v>134</v>
      </c>
      <c r="K2933">
        <v>24</v>
      </c>
      <c r="L2933">
        <v>5.39</v>
      </c>
      <c r="M2933">
        <v>8.69</v>
      </c>
      <c r="N2933" s="1">
        <v>46003.921636481478</v>
      </c>
      <c r="O2933" t="s">
        <v>43</v>
      </c>
      <c r="P2933">
        <v>8.69</v>
      </c>
      <c r="Q2933" t="s">
        <v>58</v>
      </c>
      <c r="R2933" t="s">
        <v>59</v>
      </c>
      <c r="S2933" t="s">
        <v>96</v>
      </c>
      <c r="T2933" t="s">
        <v>69</v>
      </c>
      <c r="U2933" t="s">
        <v>49</v>
      </c>
      <c r="V2933" t="s">
        <v>49</v>
      </c>
      <c r="W2933" t="s">
        <v>43</v>
      </c>
      <c r="X2933">
        <f>YEAR(Table1[[#This Row],[BookingDate]])</f>
        <v>2025</v>
      </c>
      <c r="Y2933" t="str">
        <f>TEXT(Table1[[#This Row],[BookingDate]],"mmm")</f>
        <v>Dec</v>
      </c>
      <c r="Z2933" t="str">
        <f>TEXT(Table1[[#This Row],[BookingDate]],"mmm-yyy")</f>
        <v>Dec-2025</v>
      </c>
      <c r="AA2933" t="str">
        <f>IF(Table1[[#This Row],[ResolutionHours]]="","Pending",IF(Table1[[#This Row],[ResolutionHours]]&lt;=4,"0-4 Hours",IF(Table1[[#This Row],[ResolutionHours]]&lt;=8,"5-8 Hours",IF(Table1[[#This Row],[ResolutionHours]]&lt;=24,"9-24 Hours",IF(Table1[[#This Row],[ResolutionHours]]&lt;=48,"25-48 Hours","48+ Hours")))))</f>
        <v>9-24 Hours</v>
      </c>
      <c r="AB2933">
        <f>IF(Table1[[#This Row],[ResolutionHours]]="","",Table1[[#This Row],[ResolutionHours]]-Table1[[#This Row],[SLATargetHours]])</f>
        <v>-15.31</v>
      </c>
    </row>
    <row r="2934" spans="1:28" x14ac:dyDescent="0.25">
      <c r="A2934" t="s">
        <v>439</v>
      </c>
      <c r="B2934" t="s">
        <v>35</v>
      </c>
      <c r="C2934" s="1">
        <v>46004.838518518518</v>
      </c>
      <c r="D2934" t="s">
        <v>108</v>
      </c>
      <c r="E2934" t="s">
        <v>102</v>
      </c>
      <c r="F2934" t="s">
        <v>126</v>
      </c>
      <c r="G2934" t="s">
        <v>39</v>
      </c>
      <c r="H2934" t="s">
        <v>40</v>
      </c>
      <c r="I2934" t="s">
        <v>55</v>
      </c>
      <c r="J2934" t="s">
        <v>74</v>
      </c>
      <c r="K2934">
        <v>4</v>
      </c>
      <c r="L2934">
        <v>0.32</v>
      </c>
      <c r="M2934">
        <v>2.11</v>
      </c>
      <c r="N2934" s="1">
        <v>46004.926329212962</v>
      </c>
      <c r="O2934" t="s">
        <v>43</v>
      </c>
      <c r="P2934">
        <v>2.11</v>
      </c>
      <c r="Q2934" t="s">
        <v>111</v>
      </c>
      <c r="R2934" t="s">
        <v>45</v>
      </c>
      <c r="S2934" t="s">
        <v>96</v>
      </c>
      <c r="T2934" t="s">
        <v>121</v>
      </c>
      <c r="U2934" t="s">
        <v>48</v>
      </c>
      <c r="V2934" t="s">
        <v>48</v>
      </c>
      <c r="W2934" t="s">
        <v>43</v>
      </c>
      <c r="X2934">
        <f>YEAR(Table1[[#This Row],[BookingDate]])</f>
        <v>2025</v>
      </c>
      <c r="Y2934" t="str">
        <f>TEXT(Table1[[#This Row],[BookingDate]],"mmm")</f>
        <v>Dec</v>
      </c>
      <c r="Z2934" t="str">
        <f>TEXT(Table1[[#This Row],[BookingDate]],"mmm-yyy")</f>
        <v>Dec-2025</v>
      </c>
      <c r="AA2934" t="str">
        <f>IF(Table1[[#This Row],[ResolutionHours]]="","Pending",IF(Table1[[#This Row],[ResolutionHours]]&lt;=4,"0-4 Hours",IF(Table1[[#This Row],[ResolutionHours]]&lt;=8,"5-8 Hours",IF(Table1[[#This Row],[ResolutionHours]]&lt;=24,"9-24 Hours",IF(Table1[[#This Row],[ResolutionHours]]&lt;=48,"25-48 Hours","48+ Hours")))))</f>
        <v>0-4 Hours</v>
      </c>
      <c r="AB2934">
        <f>IF(Table1[[#This Row],[ResolutionHours]]="","",Table1[[#This Row],[ResolutionHours]]-Table1[[#This Row],[SLATargetHours]])</f>
        <v>-1.8900000000000001</v>
      </c>
    </row>
    <row r="2935" spans="1:28" x14ac:dyDescent="0.25">
      <c r="A2935" t="s">
        <v>2565</v>
      </c>
      <c r="B2935" t="s">
        <v>2126</v>
      </c>
      <c r="C2935" s="1">
        <v>46004.898738425924</v>
      </c>
      <c r="D2935" t="s">
        <v>36</v>
      </c>
      <c r="E2935" t="s">
        <v>2130</v>
      </c>
      <c r="F2935" t="s">
        <v>72</v>
      </c>
      <c r="G2935" t="s">
        <v>2128</v>
      </c>
      <c r="H2935" t="s">
        <v>40</v>
      </c>
      <c r="I2935" t="s">
        <v>64</v>
      </c>
      <c r="J2935" t="s">
        <v>65</v>
      </c>
      <c r="K2935">
        <v>48</v>
      </c>
      <c r="L2935">
        <v>3.13</v>
      </c>
      <c r="M2935">
        <v>109.97</v>
      </c>
      <c r="N2935" s="1">
        <v>46009.480762974526</v>
      </c>
      <c r="O2935" t="s">
        <v>128</v>
      </c>
      <c r="P2935">
        <v>109.97</v>
      </c>
      <c r="Q2935" t="s">
        <v>58</v>
      </c>
      <c r="R2935" t="s">
        <v>114</v>
      </c>
      <c r="S2935" t="s">
        <v>46</v>
      </c>
      <c r="T2935" t="s">
        <v>97</v>
      </c>
      <c r="U2935" t="s">
        <v>49</v>
      </c>
      <c r="V2935" t="s">
        <v>49</v>
      </c>
      <c r="W2935" t="s">
        <v>128</v>
      </c>
      <c r="X2935">
        <f>YEAR(Table1[[#This Row],[BookingDate]])</f>
        <v>2025</v>
      </c>
      <c r="Y2935" t="str">
        <f>TEXT(Table1[[#This Row],[BookingDate]],"mmm")</f>
        <v>Dec</v>
      </c>
      <c r="Z2935" t="str">
        <f>TEXT(Table1[[#This Row],[BookingDate]],"mmm-yyy")</f>
        <v>Dec-2025</v>
      </c>
      <c r="AA2935" t="str">
        <f>IF(Table1[[#This Row],[ResolutionHours]]="","Pending",IF(Table1[[#This Row],[ResolutionHours]]&lt;=4,"0-4 Hours",IF(Table1[[#This Row],[ResolutionHours]]&lt;=8,"5-8 Hours",IF(Table1[[#This Row],[ResolutionHours]]&lt;=24,"9-24 Hours",IF(Table1[[#This Row],[ResolutionHours]]&lt;=48,"25-48 Hours","48+ Hours")))))</f>
        <v>48+ Hours</v>
      </c>
      <c r="AB2935">
        <f>IF(Table1[[#This Row],[ResolutionHours]]="","",Table1[[#This Row],[ResolutionHours]]-Table1[[#This Row],[SLATargetHours]])</f>
        <v>61.97</v>
      </c>
    </row>
    <row r="2936" spans="1:28" x14ac:dyDescent="0.25">
      <c r="A2936" t="s">
        <v>101</v>
      </c>
      <c r="B2936" t="s">
        <v>35</v>
      </c>
      <c r="C2936" s="1">
        <v>46005.179918981477</v>
      </c>
      <c r="D2936" t="s">
        <v>36</v>
      </c>
      <c r="E2936" t="s">
        <v>102</v>
      </c>
      <c r="F2936" t="s">
        <v>53</v>
      </c>
      <c r="G2936" t="s">
        <v>39</v>
      </c>
      <c r="H2936" t="s">
        <v>63</v>
      </c>
      <c r="I2936" t="s">
        <v>82</v>
      </c>
      <c r="J2936" t="s">
        <v>56</v>
      </c>
      <c r="K2936">
        <v>48</v>
      </c>
      <c r="L2936">
        <v>1.94</v>
      </c>
      <c r="N2936" s="1"/>
      <c r="O2936" t="s">
        <v>57</v>
      </c>
      <c r="P2936">
        <v>403.68</v>
      </c>
      <c r="Q2936" t="s">
        <v>44</v>
      </c>
      <c r="R2936" t="s">
        <v>45</v>
      </c>
      <c r="S2936" t="s">
        <v>96</v>
      </c>
      <c r="T2936" t="s">
        <v>61</v>
      </c>
      <c r="U2936" t="s">
        <v>49</v>
      </c>
      <c r="V2936" t="s">
        <v>48</v>
      </c>
      <c r="W2936" t="s">
        <v>57</v>
      </c>
      <c r="X2936">
        <f>YEAR(Table1[[#This Row],[BookingDate]])</f>
        <v>2025</v>
      </c>
      <c r="Y2936" t="str">
        <f>TEXT(Table1[[#This Row],[BookingDate]],"mmm")</f>
        <v>Dec</v>
      </c>
      <c r="Z2936" t="str">
        <f>TEXT(Table1[[#This Row],[BookingDate]],"mmm-yyy")</f>
        <v>Dec-2025</v>
      </c>
      <c r="AA2936" t="str">
        <f>IF(Table1[[#This Row],[ResolutionHours]]="","Pending",IF(Table1[[#This Row],[ResolutionHours]]&lt;=4,"0-4 Hours",IF(Table1[[#This Row],[ResolutionHours]]&lt;=8,"5-8 Hours",IF(Table1[[#This Row],[ResolutionHours]]&lt;=24,"9-24 Hours",IF(Table1[[#This Row],[ResolutionHours]]&lt;=48,"25-48 Hours","48+ Hours")))))</f>
        <v>Pending</v>
      </c>
      <c r="AB2936" t="str">
        <f>IF(Table1[[#This Row],[ResolutionHours]]="","",Table1[[#This Row],[ResolutionHours]]-Table1[[#This Row],[SLATargetHours]])</f>
        <v/>
      </c>
    </row>
    <row r="2937" spans="1:28" x14ac:dyDescent="0.25">
      <c r="A2937" t="s">
        <v>1419</v>
      </c>
      <c r="B2937" t="s">
        <v>1116</v>
      </c>
      <c r="C2937" s="1">
        <v>46005.230775462973</v>
      </c>
      <c r="D2937" t="s">
        <v>51</v>
      </c>
      <c r="E2937" t="s">
        <v>1126</v>
      </c>
      <c r="F2937" t="s">
        <v>90</v>
      </c>
      <c r="G2937" t="s">
        <v>1118</v>
      </c>
      <c r="H2937" t="s">
        <v>54</v>
      </c>
      <c r="I2937" t="s">
        <v>41</v>
      </c>
      <c r="J2937" t="s">
        <v>99</v>
      </c>
      <c r="K2937">
        <v>24</v>
      </c>
      <c r="L2937">
        <v>1.19</v>
      </c>
      <c r="N2937" s="1"/>
      <c r="O2937" t="s">
        <v>57</v>
      </c>
      <c r="P2937">
        <v>402.46</v>
      </c>
      <c r="Q2937" t="s">
        <v>44</v>
      </c>
      <c r="R2937" t="s">
        <v>59</v>
      </c>
      <c r="S2937" t="s">
        <v>96</v>
      </c>
      <c r="T2937" t="s">
        <v>75</v>
      </c>
      <c r="U2937" t="s">
        <v>49</v>
      </c>
      <c r="V2937" t="s">
        <v>49</v>
      </c>
      <c r="W2937" t="s">
        <v>57</v>
      </c>
      <c r="X2937">
        <f>YEAR(Table1[[#This Row],[BookingDate]])</f>
        <v>2025</v>
      </c>
      <c r="Y2937" t="str">
        <f>TEXT(Table1[[#This Row],[BookingDate]],"mmm")</f>
        <v>Dec</v>
      </c>
      <c r="Z2937" t="str">
        <f>TEXT(Table1[[#This Row],[BookingDate]],"mmm-yyy")</f>
        <v>Dec-2025</v>
      </c>
      <c r="AA2937" t="str">
        <f>IF(Table1[[#This Row],[ResolutionHours]]="","Pending",IF(Table1[[#This Row],[ResolutionHours]]&lt;=4,"0-4 Hours",IF(Table1[[#This Row],[ResolutionHours]]&lt;=8,"5-8 Hours",IF(Table1[[#This Row],[ResolutionHours]]&lt;=24,"9-24 Hours",IF(Table1[[#This Row],[ResolutionHours]]&lt;=48,"25-48 Hours","48+ Hours")))))</f>
        <v>Pending</v>
      </c>
      <c r="AB2937" t="str">
        <f>IF(Table1[[#This Row],[ResolutionHours]]="","",Table1[[#This Row],[ResolutionHours]]-Table1[[#This Row],[SLATargetHours]])</f>
        <v/>
      </c>
    </row>
    <row r="2938" spans="1:28" x14ac:dyDescent="0.25">
      <c r="A2938" t="s">
        <v>2560</v>
      </c>
      <c r="B2938" t="s">
        <v>2126</v>
      </c>
      <c r="C2938" s="1">
        <v>46005.444722222222</v>
      </c>
      <c r="D2938" t="s">
        <v>36</v>
      </c>
      <c r="E2938" t="s">
        <v>2130</v>
      </c>
      <c r="F2938" t="s">
        <v>95</v>
      </c>
      <c r="G2938" t="s">
        <v>2128</v>
      </c>
      <c r="H2938" t="s">
        <v>63</v>
      </c>
      <c r="I2938" t="s">
        <v>82</v>
      </c>
      <c r="J2938" t="s">
        <v>78</v>
      </c>
      <c r="K2938">
        <v>48</v>
      </c>
      <c r="L2938">
        <v>4.5999999999999996</v>
      </c>
      <c r="N2938" s="1"/>
      <c r="O2938" t="s">
        <v>57</v>
      </c>
      <c r="P2938">
        <v>397.33</v>
      </c>
      <c r="Q2938" t="s">
        <v>58</v>
      </c>
      <c r="R2938" t="s">
        <v>67</v>
      </c>
      <c r="S2938" t="s">
        <v>96</v>
      </c>
      <c r="T2938" t="s">
        <v>121</v>
      </c>
      <c r="U2938" t="s">
        <v>49</v>
      </c>
      <c r="V2938" t="s">
        <v>49</v>
      </c>
      <c r="W2938" t="s">
        <v>57</v>
      </c>
      <c r="X2938">
        <f>YEAR(Table1[[#This Row],[BookingDate]])</f>
        <v>2025</v>
      </c>
      <c r="Y2938" t="str">
        <f>TEXT(Table1[[#This Row],[BookingDate]],"mmm")</f>
        <v>Dec</v>
      </c>
      <c r="Z2938" t="str">
        <f>TEXT(Table1[[#This Row],[BookingDate]],"mmm-yyy")</f>
        <v>Dec-2025</v>
      </c>
      <c r="AA2938" t="str">
        <f>IF(Table1[[#This Row],[ResolutionHours]]="","Pending",IF(Table1[[#This Row],[ResolutionHours]]&lt;=4,"0-4 Hours",IF(Table1[[#This Row],[ResolutionHours]]&lt;=8,"5-8 Hours",IF(Table1[[#This Row],[ResolutionHours]]&lt;=24,"9-24 Hours",IF(Table1[[#This Row],[ResolutionHours]]&lt;=48,"25-48 Hours","48+ Hours")))))</f>
        <v>Pending</v>
      </c>
      <c r="AB2938" t="str">
        <f>IF(Table1[[#This Row],[ResolutionHours]]="","",Table1[[#This Row],[ResolutionHours]]-Table1[[#This Row],[SLATargetHours]])</f>
        <v/>
      </c>
    </row>
    <row r="2939" spans="1:28" x14ac:dyDescent="0.25">
      <c r="A2939" t="s">
        <v>2503</v>
      </c>
      <c r="B2939" t="s">
        <v>2126</v>
      </c>
      <c r="C2939" s="1">
        <v>46005.772152777783</v>
      </c>
      <c r="D2939" t="s">
        <v>36</v>
      </c>
      <c r="E2939" t="s">
        <v>2138</v>
      </c>
      <c r="F2939" t="s">
        <v>90</v>
      </c>
      <c r="G2939" t="s">
        <v>2128</v>
      </c>
      <c r="H2939" t="s">
        <v>40</v>
      </c>
      <c r="I2939" t="s">
        <v>82</v>
      </c>
      <c r="J2939" t="s">
        <v>160</v>
      </c>
      <c r="K2939">
        <v>48</v>
      </c>
      <c r="L2939">
        <v>9.06</v>
      </c>
      <c r="M2939">
        <v>16.329999999999998</v>
      </c>
      <c r="N2939" s="1">
        <v>46006.452405034717</v>
      </c>
      <c r="O2939" t="s">
        <v>43</v>
      </c>
      <c r="P2939">
        <v>16.329999999999998</v>
      </c>
      <c r="Q2939" t="s">
        <v>58</v>
      </c>
      <c r="R2939" t="s">
        <v>114</v>
      </c>
      <c r="S2939" t="s">
        <v>79</v>
      </c>
      <c r="T2939" t="s">
        <v>115</v>
      </c>
      <c r="U2939" t="s">
        <v>49</v>
      </c>
      <c r="V2939" t="s">
        <v>49</v>
      </c>
      <c r="W2939" t="s">
        <v>43</v>
      </c>
      <c r="X2939">
        <f>YEAR(Table1[[#This Row],[BookingDate]])</f>
        <v>2025</v>
      </c>
      <c r="Y2939" t="str">
        <f>TEXT(Table1[[#This Row],[BookingDate]],"mmm")</f>
        <v>Dec</v>
      </c>
      <c r="Z2939" t="str">
        <f>TEXT(Table1[[#This Row],[BookingDate]],"mmm-yyy")</f>
        <v>Dec-2025</v>
      </c>
      <c r="AA2939" t="str">
        <f>IF(Table1[[#This Row],[ResolutionHours]]="","Pending",IF(Table1[[#This Row],[ResolutionHours]]&lt;=4,"0-4 Hours",IF(Table1[[#This Row],[ResolutionHours]]&lt;=8,"5-8 Hours",IF(Table1[[#This Row],[ResolutionHours]]&lt;=24,"9-24 Hours",IF(Table1[[#This Row],[ResolutionHours]]&lt;=48,"25-48 Hours","48+ Hours")))))</f>
        <v>9-24 Hours</v>
      </c>
      <c r="AB2939">
        <f>IF(Table1[[#This Row],[ResolutionHours]]="","",Table1[[#This Row],[ResolutionHours]]-Table1[[#This Row],[SLATargetHours]])</f>
        <v>-31.67</v>
      </c>
    </row>
    <row r="2940" spans="1:28" x14ac:dyDescent="0.25">
      <c r="A2940" t="s">
        <v>2991</v>
      </c>
      <c r="B2940" t="s">
        <v>2126</v>
      </c>
      <c r="C2940" s="1">
        <v>46006.877141203702</v>
      </c>
      <c r="D2940" t="s">
        <v>51</v>
      </c>
      <c r="E2940" t="s">
        <v>2138</v>
      </c>
      <c r="F2940" t="s">
        <v>53</v>
      </c>
      <c r="G2940" t="s">
        <v>2128</v>
      </c>
      <c r="H2940" t="s">
        <v>54</v>
      </c>
      <c r="I2940" t="s">
        <v>41</v>
      </c>
      <c r="J2940" t="s">
        <v>157</v>
      </c>
      <c r="K2940">
        <v>24</v>
      </c>
      <c r="L2940">
        <v>2.15</v>
      </c>
      <c r="N2940" s="1"/>
      <c r="O2940" t="s">
        <v>57</v>
      </c>
      <c r="P2940">
        <v>362.95</v>
      </c>
      <c r="Q2940" t="s">
        <v>66</v>
      </c>
      <c r="R2940" t="s">
        <v>114</v>
      </c>
      <c r="S2940" t="s">
        <v>68</v>
      </c>
      <c r="T2940" t="s">
        <v>61</v>
      </c>
      <c r="U2940" t="s">
        <v>49</v>
      </c>
      <c r="V2940" t="s">
        <v>48</v>
      </c>
      <c r="W2940" t="s">
        <v>57</v>
      </c>
      <c r="X2940">
        <f>YEAR(Table1[[#This Row],[BookingDate]])</f>
        <v>2025</v>
      </c>
      <c r="Y2940" t="str">
        <f>TEXT(Table1[[#This Row],[BookingDate]],"mmm")</f>
        <v>Dec</v>
      </c>
      <c r="Z2940" t="str">
        <f>TEXT(Table1[[#This Row],[BookingDate]],"mmm-yyy")</f>
        <v>Dec-2025</v>
      </c>
      <c r="AA2940" t="str">
        <f>IF(Table1[[#This Row],[ResolutionHours]]="","Pending",IF(Table1[[#This Row],[ResolutionHours]]&lt;=4,"0-4 Hours",IF(Table1[[#This Row],[ResolutionHours]]&lt;=8,"5-8 Hours",IF(Table1[[#This Row],[ResolutionHours]]&lt;=24,"9-24 Hours",IF(Table1[[#This Row],[ResolutionHours]]&lt;=48,"25-48 Hours","48+ Hours")))))</f>
        <v>Pending</v>
      </c>
      <c r="AB2940" t="str">
        <f>IF(Table1[[#This Row],[ResolutionHours]]="","",Table1[[#This Row],[ResolutionHours]]-Table1[[#This Row],[SLATargetHours]])</f>
        <v/>
      </c>
    </row>
    <row r="2941" spans="1:28" x14ac:dyDescent="0.25">
      <c r="A2941" t="s">
        <v>2596</v>
      </c>
      <c r="B2941" t="s">
        <v>2126</v>
      </c>
      <c r="C2941" s="1">
        <v>46007.843124999999</v>
      </c>
      <c r="D2941" t="s">
        <v>104</v>
      </c>
      <c r="E2941" t="s">
        <v>2142</v>
      </c>
      <c r="F2941" t="s">
        <v>53</v>
      </c>
      <c r="G2941" t="s">
        <v>2128</v>
      </c>
      <c r="H2941" t="s">
        <v>40</v>
      </c>
      <c r="I2941" t="s">
        <v>64</v>
      </c>
      <c r="J2941" t="s">
        <v>42</v>
      </c>
      <c r="K2941">
        <v>8</v>
      </c>
      <c r="L2941">
        <v>0.34</v>
      </c>
      <c r="M2941">
        <v>1.65</v>
      </c>
      <c r="N2941" s="1">
        <v>46007.91194859954</v>
      </c>
      <c r="O2941" t="s">
        <v>43</v>
      </c>
      <c r="P2941">
        <v>1.65</v>
      </c>
      <c r="Q2941" t="s">
        <v>58</v>
      </c>
      <c r="R2941" t="s">
        <v>67</v>
      </c>
      <c r="S2941" t="s">
        <v>60</v>
      </c>
      <c r="T2941" t="s">
        <v>47</v>
      </c>
      <c r="U2941" t="s">
        <v>49</v>
      </c>
      <c r="V2941" t="s">
        <v>49</v>
      </c>
      <c r="W2941" t="s">
        <v>43</v>
      </c>
      <c r="X2941">
        <f>YEAR(Table1[[#This Row],[BookingDate]])</f>
        <v>2025</v>
      </c>
      <c r="Y2941" t="str">
        <f>TEXT(Table1[[#This Row],[BookingDate]],"mmm")</f>
        <v>Dec</v>
      </c>
      <c r="Z2941" t="str">
        <f>TEXT(Table1[[#This Row],[BookingDate]],"mmm-yyy")</f>
        <v>Dec-2025</v>
      </c>
      <c r="AA2941" t="str">
        <f>IF(Table1[[#This Row],[ResolutionHours]]="","Pending",IF(Table1[[#This Row],[ResolutionHours]]&lt;=4,"0-4 Hours",IF(Table1[[#This Row],[ResolutionHours]]&lt;=8,"5-8 Hours",IF(Table1[[#This Row],[ResolutionHours]]&lt;=24,"9-24 Hours",IF(Table1[[#This Row],[ResolutionHours]]&lt;=48,"25-48 Hours","48+ Hours")))))</f>
        <v>0-4 Hours</v>
      </c>
      <c r="AB2941">
        <f>IF(Table1[[#This Row],[ResolutionHours]]="","",Table1[[#This Row],[ResolutionHours]]-Table1[[#This Row],[SLATargetHours]])</f>
        <v>-6.35</v>
      </c>
    </row>
    <row r="2942" spans="1:28" x14ac:dyDescent="0.25">
      <c r="A2942" t="s">
        <v>2805</v>
      </c>
      <c r="B2942" t="s">
        <v>2126</v>
      </c>
      <c r="C2942" s="1">
        <v>46007.885694444441</v>
      </c>
      <c r="D2942" t="s">
        <v>36</v>
      </c>
      <c r="E2942" t="s">
        <v>2136</v>
      </c>
      <c r="F2942" t="s">
        <v>72</v>
      </c>
      <c r="G2942" t="s">
        <v>2128</v>
      </c>
      <c r="H2942" t="s">
        <v>40</v>
      </c>
      <c r="I2942" t="s">
        <v>64</v>
      </c>
      <c r="J2942" t="s">
        <v>120</v>
      </c>
      <c r="K2942">
        <v>48</v>
      </c>
      <c r="L2942">
        <v>3.48</v>
      </c>
      <c r="M2942">
        <v>17.98</v>
      </c>
      <c r="N2942" s="1">
        <v>46008.634841273153</v>
      </c>
      <c r="O2942" t="s">
        <v>43</v>
      </c>
      <c r="P2942">
        <v>17.98</v>
      </c>
      <c r="Q2942" t="s">
        <v>58</v>
      </c>
      <c r="R2942" t="s">
        <v>45</v>
      </c>
      <c r="S2942" t="s">
        <v>96</v>
      </c>
      <c r="T2942" t="s">
        <v>115</v>
      </c>
      <c r="U2942" t="s">
        <v>49</v>
      </c>
      <c r="V2942" t="s">
        <v>49</v>
      </c>
      <c r="W2942" t="s">
        <v>43</v>
      </c>
      <c r="X2942">
        <f>YEAR(Table1[[#This Row],[BookingDate]])</f>
        <v>2025</v>
      </c>
      <c r="Y2942" t="str">
        <f>TEXT(Table1[[#This Row],[BookingDate]],"mmm")</f>
        <v>Dec</v>
      </c>
      <c r="Z2942" t="str">
        <f>TEXT(Table1[[#This Row],[BookingDate]],"mmm-yyy")</f>
        <v>Dec-2025</v>
      </c>
      <c r="AA2942" t="str">
        <f>IF(Table1[[#This Row],[ResolutionHours]]="","Pending",IF(Table1[[#This Row],[ResolutionHours]]&lt;=4,"0-4 Hours",IF(Table1[[#This Row],[ResolutionHours]]&lt;=8,"5-8 Hours",IF(Table1[[#This Row],[ResolutionHours]]&lt;=24,"9-24 Hours",IF(Table1[[#This Row],[ResolutionHours]]&lt;=48,"25-48 Hours","48+ Hours")))))</f>
        <v>9-24 Hours</v>
      </c>
      <c r="AB2942">
        <f>IF(Table1[[#This Row],[ResolutionHours]]="","",Table1[[#This Row],[ResolutionHours]]-Table1[[#This Row],[SLATargetHours]])</f>
        <v>-30.02</v>
      </c>
    </row>
    <row r="2943" spans="1:28" x14ac:dyDescent="0.25">
      <c r="A2943" t="s">
        <v>1210</v>
      </c>
      <c r="B2943" t="s">
        <v>1116</v>
      </c>
      <c r="C2943" s="1">
        <v>46007.886250000003</v>
      </c>
      <c r="D2943" t="s">
        <v>87</v>
      </c>
      <c r="E2943" t="s">
        <v>1126</v>
      </c>
      <c r="F2943" t="s">
        <v>126</v>
      </c>
      <c r="G2943" t="s">
        <v>1118</v>
      </c>
      <c r="H2943" t="s">
        <v>40</v>
      </c>
      <c r="I2943" t="s">
        <v>64</v>
      </c>
      <c r="J2943" t="s">
        <v>157</v>
      </c>
      <c r="K2943">
        <v>72</v>
      </c>
      <c r="L2943">
        <v>10.09</v>
      </c>
      <c r="M2943">
        <v>68.930000000000007</v>
      </c>
      <c r="N2943" s="1">
        <v>46010.758143935192</v>
      </c>
      <c r="O2943" t="s">
        <v>43</v>
      </c>
      <c r="P2943">
        <v>68.930000000000007</v>
      </c>
      <c r="Q2943" t="s">
        <v>66</v>
      </c>
      <c r="R2943" t="s">
        <v>92</v>
      </c>
      <c r="S2943" t="s">
        <v>60</v>
      </c>
      <c r="T2943" t="s">
        <v>121</v>
      </c>
      <c r="U2943" t="s">
        <v>49</v>
      </c>
      <c r="V2943" t="s">
        <v>49</v>
      </c>
      <c r="W2943" t="s">
        <v>43</v>
      </c>
      <c r="X2943">
        <f>YEAR(Table1[[#This Row],[BookingDate]])</f>
        <v>2025</v>
      </c>
      <c r="Y2943" t="str">
        <f>TEXT(Table1[[#This Row],[BookingDate]],"mmm")</f>
        <v>Dec</v>
      </c>
      <c r="Z2943" t="str">
        <f>TEXT(Table1[[#This Row],[BookingDate]],"mmm-yyy")</f>
        <v>Dec-2025</v>
      </c>
      <c r="AA2943" t="str">
        <f>IF(Table1[[#This Row],[ResolutionHours]]="","Pending",IF(Table1[[#This Row],[ResolutionHours]]&lt;=4,"0-4 Hours",IF(Table1[[#This Row],[ResolutionHours]]&lt;=8,"5-8 Hours",IF(Table1[[#This Row],[ResolutionHours]]&lt;=24,"9-24 Hours",IF(Table1[[#This Row],[ResolutionHours]]&lt;=48,"25-48 Hours","48+ Hours")))))</f>
        <v>48+ Hours</v>
      </c>
      <c r="AB2943">
        <f>IF(Table1[[#This Row],[ResolutionHours]]="","",Table1[[#This Row],[ResolutionHours]]-Table1[[#This Row],[SLATargetHours]])</f>
        <v>-3.0699999999999932</v>
      </c>
    </row>
    <row r="2944" spans="1:28" x14ac:dyDescent="0.25">
      <c r="A2944" t="s">
        <v>2913</v>
      </c>
      <c r="B2944" t="s">
        <v>2126</v>
      </c>
      <c r="C2944" s="1">
        <v>46007.914305555547</v>
      </c>
      <c r="D2944" t="s">
        <v>36</v>
      </c>
      <c r="E2944" t="s">
        <v>2153</v>
      </c>
      <c r="F2944" t="s">
        <v>90</v>
      </c>
      <c r="G2944" t="s">
        <v>2128</v>
      </c>
      <c r="H2944" t="s">
        <v>40</v>
      </c>
      <c r="I2944" t="s">
        <v>64</v>
      </c>
      <c r="J2944" t="s">
        <v>110</v>
      </c>
      <c r="K2944">
        <v>48</v>
      </c>
      <c r="L2944">
        <v>4.25</v>
      </c>
      <c r="M2944">
        <v>26.28</v>
      </c>
      <c r="N2944" s="1">
        <v>46009.009286238434</v>
      </c>
      <c r="O2944" t="s">
        <v>43</v>
      </c>
      <c r="P2944">
        <v>26.28</v>
      </c>
      <c r="Q2944" t="s">
        <v>44</v>
      </c>
      <c r="R2944" t="s">
        <v>114</v>
      </c>
      <c r="S2944" t="s">
        <v>79</v>
      </c>
      <c r="T2944" t="s">
        <v>47</v>
      </c>
      <c r="U2944" t="s">
        <v>49</v>
      </c>
      <c r="V2944" t="s">
        <v>49</v>
      </c>
      <c r="W2944" t="s">
        <v>43</v>
      </c>
      <c r="X2944">
        <f>YEAR(Table1[[#This Row],[BookingDate]])</f>
        <v>2025</v>
      </c>
      <c r="Y2944" t="str">
        <f>TEXT(Table1[[#This Row],[BookingDate]],"mmm")</f>
        <v>Dec</v>
      </c>
      <c r="Z2944" t="str">
        <f>TEXT(Table1[[#This Row],[BookingDate]],"mmm-yyy")</f>
        <v>Dec-2025</v>
      </c>
      <c r="AA2944" t="str">
        <f>IF(Table1[[#This Row],[ResolutionHours]]="","Pending",IF(Table1[[#This Row],[ResolutionHours]]&lt;=4,"0-4 Hours",IF(Table1[[#This Row],[ResolutionHours]]&lt;=8,"5-8 Hours",IF(Table1[[#This Row],[ResolutionHours]]&lt;=24,"9-24 Hours",IF(Table1[[#This Row],[ResolutionHours]]&lt;=48,"25-48 Hours","48+ Hours")))))</f>
        <v>25-48 Hours</v>
      </c>
      <c r="AB2944">
        <f>IF(Table1[[#This Row],[ResolutionHours]]="","",Table1[[#This Row],[ResolutionHours]]-Table1[[#This Row],[SLATargetHours]])</f>
        <v>-21.72</v>
      </c>
    </row>
    <row r="2945" spans="1:28" x14ac:dyDescent="0.25">
      <c r="A2945" t="s">
        <v>1416</v>
      </c>
      <c r="B2945" t="s">
        <v>1116</v>
      </c>
      <c r="C2945" s="1">
        <v>46007.955069444448</v>
      </c>
      <c r="D2945" t="s">
        <v>104</v>
      </c>
      <c r="E2945" t="s">
        <v>1120</v>
      </c>
      <c r="F2945" t="s">
        <v>95</v>
      </c>
      <c r="G2945" t="s">
        <v>1118</v>
      </c>
      <c r="H2945" t="s">
        <v>40</v>
      </c>
      <c r="I2945" t="s">
        <v>41</v>
      </c>
      <c r="J2945" t="s">
        <v>134</v>
      </c>
      <c r="K2945">
        <v>8</v>
      </c>
      <c r="L2945">
        <v>0.98</v>
      </c>
      <c r="M2945">
        <v>3.43</v>
      </c>
      <c r="N2945" s="1">
        <v>46008.097937164363</v>
      </c>
      <c r="O2945" t="s">
        <v>43</v>
      </c>
      <c r="P2945">
        <v>3.43</v>
      </c>
      <c r="Q2945" t="s">
        <v>58</v>
      </c>
      <c r="R2945" t="s">
        <v>45</v>
      </c>
      <c r="S2945" t="s">
        <v>68</v>
      </c>
      <c r="T2945" t="s">
        <v>121</v>
      </c>
      <c r="U2945" t="s">
        <v>49</v>
      </c>
      <c r="V2945" t="s">
        <v>49</v>
      </c>
      <c r="W2945" t="s">
        <v>43</v>
      </c>
      <c r="X2945">
        <f>YEAR(Table1[[#This Row],[BookingDate]])</f>
        <v>2025</v>
      </c>
      <c r="Y2945" t="str">
        <f>TEXT(Table1[[#This Row],[BookingDate]],"mmm")</f>
        <v>Dec</v>
      </c>
      <c r="Z2945" t="str">
        <f>TEXT(Table1[[#This Row],[BookingDate]],"mmm-yyy")</f>
        <v>Dec-2025</v>
      </c>
      <c r="AA2945" t="str">
        <f>IF(Table1[[#This Row],[ResolutionHours]]="","Pending",IF(Table1[[#This Row],[ResolutionHours]]&lt;=4,"0-4 Hours",IF(Table1[[#This Row],[ResolutionHours]]&lt;=8,"5-8 Hours",IF(Table1[[#This Row],[ResolutionHours]]&lt;=24,"9-24 Hours",IF(Table1[[#This Row],[ResolutionHours]]&lt;=48,"25-48 Hours","48+ Hours")))))</f>
        <v>0-4 Hours</v>
      </c>
      <c r="AB2945">
        <f>IF(Table1[[#This Row],[ResolutionHours]]="","",Table1[[#This Row],[ResolutionHours]]-Table1[[#This Row],[SLATargetHours]])</f>
        <v>-4.57</v>
      </c>
    </row>
    <row r="2946" spans="1:28" x14ac:dyDescent="0.25">
      <c r="A2946" t="s">
        <v>708</v>
      </c>
      <c r="B2946" t="s">
        <v>35</v>
      </c>
      <c r="C2946" s="1">
        <v>46008.066145833327</v>
      </c>
      <c r="D2946" t="s">
        <v>36</v>
      </c>
      <c r="E2946" t="s">
        <v>71</v>
      </c>
      <c r="F2946" t="s">
        <v>72</v>
      </c>
      <c r="G2946" t="s">
        <v>39</v>
      </c>
      <c r="H2946" t="s">
        <v>54</v>
      </c>
      <c r="I2946" t="s">
        <v>73</v>
      </c>
      <c r="J2946" t="s">
        <v>110</v>
      </c>
      <c r="K2946">
        <v>48</v>
      </c>
      <c r="L2946">
        <v>2.95</v>
      </c>
      <c r="N2946" s="1"/>
      <c r="O2946" t="s">
        <v>57</v>
      </c>
      <c r="P2946">
        <v>334.41</v>
      </c>
      <c r="Q2946" t="s">
        <v>58</v>
      </c>
      <c r="R2946" t="s">
        <v>59</v>
      </c>
      <c r="S2946" t="s">
        <v>46</v>
      </c>
      <c r="T2946" t="s">
        <v>121</v>
      </c>
      <c r="U2946" t="s">
        <v>49</v>
      </c>
      <c r="V2946" t="s">
        <v>49</v>
      </c>
      <c r="W2946" t="s">
        <v>57</v>
      </c>
      <c r="X2946">
        <f>YEAR(Table1[[#This Row],[BookingDate]])</f>
        <v>2025</v>
      </c>
      <c r="Y2946" t="str">
        <f>TEXT(Table1[[#This Row],[BookingDate]],"mmm")</f>
        <v>Dec</v>
      </c>
      <c r="Z2946" t="str">
        <f>TEXT(Table1[[#This Row],[BookingDate]],"mmm-yyy")</f>
        <v>Dec-2025</v>
      </c>
      <c r="AA2946" t="str">
        <f>IF(Table1[[#This Row],[ResolutionHours]]="","Pending",IF(Table1[[#This Row],[ResolutionHours]]&lt;=4,"0-4 Hours",IF(Table1[[#This Row],[ResolutionHours]]&lt;=8,"5-8 Hours",IF(Table1[[#This Row],[ResolutionHours]]&lt;=24,"9-24 Hours",IF(Table1[[#This Row],[ResolutionHours]]&lt;=48,"25-48 Hours","48+ Hours")))))</f>
        <v>Pending</v>
      </c>
      <c r="AB2946" t="str">
        <f>IF(Table1[[#This Row],[ResolutionHours]]="","",Table1[[#This Row],[ResolutionHours]]-Table1[[#This Row],[SLATargetHours]])</f>
        <v/>
      </c>
    </row>
    <row r="2947" spans="1:28" x14ac:dyDescent="0.25">
      <c r="A2947" t="s">
        <v>2896</v>
      </c>
      <c r="B2947" t="s">
        <v>2126</v>
      </c>
      <c r="C2947" s="1">
        <v>46008.111875000002</v>
      </c>
      <c r="D2947" t="s">
        <v>87</v>
      </c>
      <c r="E2947" t="s">
        <v>2142</v>
      </c>
      <c r="F2947" t="s">
        <v>38</v>
      </c>
      <c r="G2947" t="s">
        <v>2128</v>
      </c>
      <c r="H2947" t="s">
        <v>63</v>
      </c>
      <c r="I2947" t="s">
        <v>82</v>
      </c>
      <c r="J2947" t="s">
        <v>88</v>
      </c>
      <c r="K2947">
        <v>72</v>
      </c>
      <c r="L2947">
        <v>9.3699999999999992</v>
      </c>
      <c r="N2947" s="1"/>
      <c r="O2947" t="s">
        <v>57</v>
      </c>
      <c r="P2947">
        <v>333.31</v>
      </c>
      <c r="Q2947" t="s">
        <v>58</v>
      </c>
      <c r="R2947" t="s">
        <v>67</v>
      </c>
      <c r="S2947" t="s">
        <v>68</v>
      </c>
      <c r="T2947" t="s">
        <v>93</v>
      </c>
      <c r="U2947" t="s">
        <v>49</v>
      </c>
      <c r="V2947" t="s">
        <v>49</v>
      </c>
      <c r="W2947" t="s">
        <v>57</v>
      </c>
      <c r="X2947">
        <f>YEAR(Table1[[#This Row],[BookingDate]])</f>
        <v>2025</v>
      </c>
      <c r="Y2947" t="str">
        <f>TEXT(Table1[[#This Row],[BookingDate]],"mmm")</f>
        <v>Dec</v>
      </c>
      <c r="Z2947" t="str">
        <f>TEXT(Table1[[#This Row],[BookingDate]],"mmm-yyy")</f>
        <v>Dec-2025</v>
      </c>
      <c r="AA2947" t="str">
        <f>IF(Table1[[#This Row],[ResolutionHours]]="","Pending",IF(Table1[[#This Row],[ResolutionHours]]&lt;=4,"0-4 Hours",IF(Table1[[#This Row],[ResolutionHours]]&lt;=8,"5-8 Hours",IF(Table1[[#This Row],[ResolutionHours]]&lt;=24,"9-24 Hours",IF(Table1[[#This Row],[ResolutionHours]]&lt;=48,"25-48 Hours","48+ Hours")))))</f>
        <v>Pending</v>
      </c>
      <c r="AB2947" t="str">
        <f>IF(Table1[[#This Row],[ResolutionHours]]="","",Table1[[#This Row],[ResolutionHours]]-Table1[[#This Row],[SLATargetHours]])</f>
        <v/>
      </c>
    </row>
    <row r="2948" spans="1:28" x14ac:dyDescent="0.25">
      <c r="A2948" t="s">
        <v>2949</v>
      </c>
      <c r="B2948" t="s">
        <v>2126</v>
      </c>
      <c r="C2948" s="1">
        <v>46008.345648148148</v>
      </c>
      <c r="D2948" t="s">
        <v>51</v>
      </c>
      <c r="E2948" t="s">
        <v>2153</v>
      </c>
      <c r="F2948" t="s">
        <v>95</v>
      </c>
      <c r="G2948" t="s">
        <v>2128</v>
      </c>
      <c r="H2948" t="s">
        <v>109</v>
      </c>
      <c r="I2948" t="s">
        <v>46</v>
      </c>
      <c r="J2948" t="s">
        <v>160</v>
      </c>
      <c r="K2948">
        <v>24</v>
      </c>
      <c r="L2948">
        <v>1.07</v>
      </c>
      <c r="M2948">
        <v>1.61</v>
      </c>
      <c r="N2948" s="1">
        <v>46008.412688703713</v>
      </c>
      <c r="O2948" t="s">
        <v>43</v>
      </c>
      <c r="P2948">
        <v>1.61</v>
      </c>
      <c r="Q2948" t="s">
        <v>66</v>
      </c>
      <c r="R2948" t="s">
        <v>67</v>
      </c>
      <c r="S2948" t="s">
        <v>60</v>
      </c>
      <c r="T2948" t="s">
        <v>93</v>
      </c>
      <c r="U2948" t="s">
        <v>49</v>
      </c>
      <c r="V2948" t="s">
        <v>49</v>
      </c>
      <c r="W2948" t="s">
        <v>43</v>
      </c>
      <c r="X2948">
        <f>YEAR(Table1[[#This Row],[BookingDate]])</f>
        <v>2025</v>
      </c>
      <c r="Y2948" t="str">
        <f>TEXT(Table1[[#This Row],[BookingDate]],"mmm")</f>
        <v>Dec</v>
      </c>
      <c r="Z2948" t="str">
        <f>TEXT(Table1[[#This Row],[BookingDate]],"mmm-yyy")</f>
        <v>Dec-2025</v>
      </c>
      <c r="AA2948" t="str">
        <f>IF(Table1[[#This Row],[ResolutionHours]]="","Pending",IF(Table1[[#This Row],[ResolutionHours]]&lt;=4,"0-4 Hours",IF(Table1[[#This Row],[ResolutionHours]]&lt;=8,"5-8 Hours",IF(Table1[[#This Row],[ResolutionHours]]&lt;=24,"9-24 Hours",IF(Table1[[#This Row],[ResolutionHours]]&lt;=48,"25-48 Hours","48+ Hours")))))</f>
        <v>0-4 Hours</v>
      </c>
      <c r="AB2948">
        <f>IF(Table1[[#This Row],[ResolutionHours]]="","",Table1[[#This Row],[ResolutionHours]]-Table1[[#This Row],[SLATargetHours]])</f>
        <v>-22.39</v>
      </c>
    </row>
    <row r="2949" spans="1:28" x14ac:dyDescent="0.25">
      <c r="A2949" t="s">
        <v>1028</v>
      </c>
      <c r="B2949" t="s">
        <v>35</v>
      </c>
      <c r="C2949" s="1">
        <v>46008.39984953704</v>
      </c>
      <c r="D2949" t="s">
        <v>104</v>
      </c>
      <c r="E2949" t="s">
        <v>71</v>
      </c>
      <c r="F2949" t="s">
        <v>130</v>
      </c>
      <c r="G2949" t="s">
        <v>39</v>
      </c>
      <c r="H2949" t="s">
        <v>136</v>
      </c>
      <c r="I2949" t="s">
        <v>55</v>
      </c>
      <c r="J2949" t="s">
        <v>88</v>
      </c>
      <c r="K2949">
        <v>8</v>
      </c>
      <c r="L2949">
        <v>0.88</v>
      </c>
      <c r="N2949" s="1"/>
      <c r="O2949" t="s">
        <v>57</v>
      </c>
      <c r="P2949">
        <v>326.39999999999998</v>
      </c>
      <c r="Q2949" t="s">
        <v>58</v>
      </c>
      <c r="R2949" t="s">
        <v>59</v>
      </c>
      <c r="S2949" t="s">
        <v>96</v>
      </c>
      <c r="T2949" t="s">
        <v>100</v>
      </c>
      <c r="U2949" t="s">
        <v>49</v>
      </c>
      <c r="V2949" t="s">
        <v>49</v>
      </c>
      <c r="W2949" t="s">
        <v>57</v>
      </c>
      <c r="X2949">
        <f>YEAR(Table1[[#This Row],[BookingDate]])</f>
        <v>2025</v>
      </c>
      <c r="Y2949" t="str">
        <f>TEXT(Table1[[#This Row],[BookingDate]],"mmm")</f>
        <v>Dec</v>
      </c>
      <c r="Z2949" t="str">
        <f>TEXT(Table1[[#This Row],[BookingDate]],"mmm-yyy")</f>
        <v>Dec-2025</v>
      </c>
      <c r="AA2949" t="str">
        <f>IF(Table1[[#This Row],[ResolutionHours]]="","Pending",IF(Table1[[#This Row],[ResolutionHours]]&lt;=4,"0-4 Hours",IF(Table1[[#This Row],[ResolutionHours]]&lt;=8,"5-8 Hours",IF(Table1[[#This Row],[ResolutionHours]]&lt;=24,"9-24 Hours",IF(Table1[[#This Row],[ResolutionHours]]&lt;=48,"25-48 Hours","48+ Hours")))))</f>
        <v>Pending</v>
      </c>
      <c r="AB2949" t="str">
        <f>IF(Table1[[#This Row],[ResolutionHours]]="","",Table1[[#This Row],[ResolutionHours]]-Table1[[#This Row],[SLATargetHours]])</f>
        <v/>
      </c>
    </row>
    <row r="2950" spans="1:28" x14ac:dyDescent="0.25">
      <c r="A2950" t="s">
        <v>965</v>
      </c>
      <c r="B2950" t="s">
        <v>35</v>
      </c>
      <c r="C2950" s="1">
        <v>46008.414155092592</v>
      </c>
      <c r="D2950" t="s">
        <v>51</v>
      </c>
      <c r="E2950" t="s">
        <v>102</v>
      </c>
      <c r="F2950" t="s">
        <v>126</v>
      </c>
      <c r="G2950" t="s">
        <v>39</v>
      </c>
      <c r="H2950" t="s">
        <v>136</v>
      </c>
      <c r="I2950" t="s">
        <v>55</v>
      </c>
      <c r="J2950" t="s">
        <v>99</v>
      </c>
      <c r="K2950">
        <v>24</v>
      </c>
      <c r="L2950">
        <v>0.7</v>
      </c>
      <c r="N2950" s="1"/>
      <c r="O2950" t="s">
        <v>57</v>
      </c>
      <c r="P2950">
        <v>326.06</v>
      </c>
      <c r="Q2950" t="s">
        <v>66</v>
      </c>
      <c r="R2950" t="s">
        <v>67</v>
      </c>
      <c r="S2950" t="s">
        <v>79</v>
      </c>
      <c r="T2950" t="s">
        <v>47</v>
      </c>
      <c r="U2950" t="s">
        <v>49</v>
      </c>
      <c r="V2950" t="s">
        <v>49</v>
      </c>
      <c r="W2950" t="s">
        <v>57</v>
      </c>
      <c r="X2950">
        <f>YEAR(Table1[[#This Row],[BookingDate]])</f>
        <v>2025</v>
      </c>
      <c r="Y2950" t="str">
        <f>TEXT(Table1[[#This Row],[BookingDate]],"mmm")</f>
        <v>Dec</v>
      </c>
      <c r="Z2950" t="str">
        <f>TEXT(Table1[[#This Row],[BookingDate]],"mmm-yyy")</f>
        <v>Dec-2025</v>
      </c>
      <c r="AA2950" t="str">
        <f>IF(Table1[[#This Row],[ResolutionHours]]="","Pending",IF(Table1[[#This Row],[ResolutionHours]]&lt;=4,"0-4 Hours",IF(Table1[[#This Row],[ResolutionHours]]&lt;=8,"5-8 Hours",IF(Table1[[#This Row],[ResolutionHours]]&lt;=24,"9-24 Hours",IF(Table1[[#This Row],[ResolutionHours]]&lt;=48,"25-48 Hours","48+ Hours")))))</f>
        <v>Pending</v>
      </c>
      <c r="AB2950" t="str">
        <f>IF(Table1[[#This Row],[ResolutionHours]]="","",Table1[[#This Row],[ResolutionHours]]-Table1[[#This Row],[SLATargetHours]])</f>
        <v/>
      </c>
    </row>
    <row r="2951" spans="1:28" x14ac:dyDescent="0.25">
      <c r="A2951" t="s">
        <v>1008</v>
      </c>
      <c r="B2951" t="s">
        <v>35</v>
      </c>
      <c r="C2951" s="1">
        <v>46008.529675925929</v>
      </c>
      <c r="D2951" t="s">
        <v>51</v>
      </c>
      <c r="E2951" t="s">
        <v>77</v>
      </c>
      <c r="F2951" t="s">
        <v>126</v>
      </c>
      <c r="G2951" t="s">
        <v>39</v>
      </c>
      <c r="H2951" t="s">
        <v>40</v>
      </c>
      <c r="I2951" t="s">
        <v>73</v>
      </c>
      <c r="J2951" t="s">
        <v>118</v>
      </c>
      <c r="K2951">
        <v>24</v>
      </c>
      <c r="L2951">
        <v>0.69</v>
      </c>
      <c r="M2951">
        <v>5.0199999999999996</v>
      </c>
      <c r="N2951" s="1">
        <v>46008.738726400457</v>
      </c>
      <c r="O2951" t="s">
        <v>43</v>
      </c>
      <c r="P2951">
        <v>5.0199999999999996</v>
      </c>
      <c r="Q2951" t="s">
        <v>66</v>
      </c>
      <c r="R2951" t="s">
        <v>45</v>
      </c>
      <c r="S2951" t="s">
        <v>60</v>
      </c>
      <c r="T2951" t="s">
        <v>93</v>
      </c>
      <c r="U2951" t="s">
        <v>49</v>
      </c>
      <c r="V2951" t="s">
        <v>49</v>
      </c>
      <c r="W2951" t="s">
        <v>43</v>
      </c>
      <c r="X2951">
        <f>YEAR(Table1[[#This Row],[BookingDate]])</f>
        <v>2025</v>
      </c>
      <c r="Y2951" t="str">
        <f>TEXT(Table1[[#This Row],[BookingDate]],"mmm")</f>
        <v>Dec</v>
      </c>
      <c r="Z2951" t="str">
        <f>TEXT(Table1[[#This Row],[BookingDate]],"mmm-yyy")</f>
        <v>Dec-2025</v>
      </c>
      <c r="AA2951" t="str">
        <f>IF(Table1[[#This Row],[ResolutionHours]]="","Pending",IF(Table1[[#This Row],[ResolutionHours]]&lt;=4,"0-4 Hours",IF(Table1[[#This Row],[ResolutionHours]]&lt;=8,"5-8 Hours",IF(Table1[[#This Row],[ResolutionHours]]&lt;=24,"9-24 Hours",IF(Table1[[#This Row],[ResolutionHours]]&lt;=48,"25-48 Hours","48+ Hours")))))</f>
        <v>5-8 Hours</v>
      </c>
      <c r="AB2951">
        <f>IF(Table1[[#This Row],[ResolutionHours]]="","",Table1[[#This Row],[ResolutionHours]]-Table1[[#This Row],[SLATargetHours]])</f>
        <v>-18.98</v>
      </c>
    </row>
    <row r="2952" spans="1:28" x14ac:dyDescent="0.25">
      <c r="A2952" t="s">
        <v>3089</v>
      </c>
      <c r="B2952" t="s">
        <v>2126</v>
      </c>
      <c r="C2952" s="1">
        <v>46009.599814814806</v>
      </c>
      <c r="D2952" t="s">
        <v>36</v>
      </c>
      <c r="E2952" t="s">
        <v>2127</v>
      </c>
      <c r="F2952" t="s">
        <v>95</v>
      </c>
      <c r="G2952" t="s">
        <v>2128</v>
      </c>
      <c r="H2952" t="s">
        <v>40</v>
      </c>
      <c r="I2952" t="s">
        <v>46</v>
      </c>
      <c r="J2952" t="s">
        <v>120</v>
      </c>
      <c r="K2952">
        <v>48</v>
      </c>
      <c r="L2952">
        <v>7.62</v>
      </c>
      <c r="M2952">
        <v>29.83</v>
      </c>
      <c r="N2952" s="1">
        <v>46010.842695810177</v>
      </c>
      <c r="O2952" t="s">
        <v>43</v>
      </c>
      <c r="P2952">
        <v>29.83</v>
      </c>
      <c r="Q2952" t="s">
        <v>58</v>
      </c>
      <c r="R2952" t="s">
        <v>92</v>
      </c>
      <c r="S2952" t="s">
        <v>46</v>
      </c>
      <c r="T2952" t="s">
        <v>121</v>
      </c>
      <c r="U2952" t="s">
        <v>49</v>
      </c>
      <c r="V2952" t="s">
        <v>49</v>
      </c>
      <c r="W2952" t="s">
        <v>43</v>
      </c>
      <c r="X2952">
        <f>YEAR(Table1[[#This Row],[BookingDate]])</f>
        <v>2025</v>
      </c>
      <c r="Y2952" t="str">
        <f>TEXT(Table1[[#This Row],[BookingDate]],"mmm")</f>
        <v>Dec</v>
      </c>
      <c r="Z2952" t="str">
        <f>TEXT(Table1[[#This Row],[BookingDate]],"mmm-yyy")</f>
        <v>Dec-2025</v>
      </c>
      <c r="AA2952" t="str">
        <f>IF(Table1[[#This Row],[ResolutionHours]]="","Pending",IF(Table1[[#This Row],[ResolutionHours]]&lt;=4,"0-4 Hours",IF(Table1[[#This Row],[ResolutionHours]]&lt;=8,"5-8 Hours",IF(Table1[[#This Row],[ResolutionHours]]&lt;=24,"9-24 Hours",IF(Table1[[#This Row],[ResolutionHours]]&lt;=48,"25-48 Hours","48+ Hours")))))</f>
        <v>25-48 Hours</v>
      </c>
      <c r="AB2952">
        <f>IF(Table1[[#This Row],[ResolutionHours]]="","",Table1[[#This Row],[ResolutionHours]]-Table1[[#This Row],[SLATargetHours]])</f>
        <v>-18.170000000000002</v>
      </c>
    </row>
    <row r="2953" spans="1:28" x14ac:dyDescent="0.25">
      <c r="A2953" t="s">
        <v>1549</v>
      </c>
      <c r="B2953" t="s">
        <v>1116</v>
      </c>
      <c r="C2953" s="1">
        <v>46010.128206018519</v>
      </c>
      <c r="D2953" t="s">
        <v>51</v>
      </c>
      <c r="E2953" t="s">
        <v>1124</v>
      </c>
      <c r="F2953" t="s">
        <v>38</v>
      </c>
      <c r="G2953" t="s">
        <v>1118</v>
      </c>
      <c r="H2953" t="s">
        <v>40</v>
      </c>
      <c r="I2953" t="s">
        <v>41</v>
      </c>
      <c r="J2953" t="s">
        <v>118</v>
      </c>
      <c r="K2953">
        <v>24</v>
      </c>
      <c r="L2953">
        <v>2.8</v>
      </c>
      <c r="M2953">
        <v>6.12</v>
      </c>
      <c r="N2953" s="1">
        <v>46010.38301041667</v>
      </c>
      <c r="O2953" t="s">
        <v>43</v>
      </c>
      <c r="P2953">
        <v>6.12</v>
      </c>
      <c r="Q2953" t="s">
        <v>58</v>
      </c>
      <c r="R2953" t="s">
        <v>92</v>
      </c>
      <c r="S2953" t="s">
        <v>79</v>
      </c>
      <c r="T2953" t="s">
        <v>47</v>
      </c>
      <c r="U2953" t="s">
        <v>49</v>
      </c>
      <c r="V2953" t="s">
        <v>49</v>
      </c>
      <c r="W2953" t="s">
        <v>43</v>
      </c>
      <c r="X2953">
        <f>YEAR(Table1[[#This Row],[BookingDate]])</f>
        <v>2025</v>
      </c>
      <c r="Y2953" t="str">
        <f>TEXT(Table1[[#This Row],[BookingDate]],"mmm")</f>
        <v>Dec</v>
      </c>
      <c r="Z2953" t="str">
        <f>TEXT(Table1[[#This Row],[BookingDate]],"mmm-yyy")</f>
        <v>Dec-2025</v>
      </c>
      <c r="AA2953" t="str">
        <f>IF(Table1[[#This Row],[ResolutionHours]]="","Pending",IF(Table1[[#This Row],[ResolutionHours]]&lt;=4,"0-4 Hours",IF(Table1[[#This Row],[ResolutionHours]]&lt;=8,"5-8 Hours",IF(Table1[[#This Row],[ResolutionHours]]&lt;=24,"9-24 Hours",IF(Table1[[#This Row],[ResolutionHours]]&lt;=48,"25-48 Hours","48+ Hours")))))</f>
        <v>5-8 Hours</v>
      </c>
      <c r="AB2953">
        <f>IF(Table1[[#This Row],[ResolutionHours]]="","",Table1[[#This Row],[ResolutionHours]]-Table1[[#This Row],[SLATargetHours]])</f>
        <v>-17.88</v>
      </c>
    </row>
    <row r="2954" spans="1:28" x14ac:dyDescent="0.25">
      <c r="A2954" t="s">
        <v>255</v>
      </c>
      <c r="B2954" t="s">
        <v>35</v>
      </c>
      <c r="C2954" s="1">
        <v>46010.381747685176</v>
      </c>
      <c r="D2954" t="s">
        <v>36</v>
      </c>
      <c r="E2954" t="s">
        <v>123</v>
      </c>
      <c r="F2954" t="s">
        <v>130</v>
      </c>
      <c r="G2954" t="s">
        <v>39</v>
      </c>
      <c r="H2954" t="s">
        <v>63</v>
      </c>
      <c r="I2954" t="s">
        <v>55</v>
      </c>
      <c r="J2954" t="s">
        <v>91</v>
      </c>
      <c r="K2954">
        <v>48</v>
      </c>
      <c r="L2954">
        <v>4.0199999999999996</v>
      </c>
      <c r="N2954" s="1"/>
      <c r="O2954" t="s">
        <v>57</v>
      </c>
      <c r="P2954">
        <v>278.83999999999997</v>
      </c>
      <c r="Q2954" t="s">
        <v>66</v>
      </c>
      <c r="R2954" t="s">
        <v>67</v>
      </c>
      <c r="S2954" t="s">
        <v>79</v>
      </c>
      <c r="T2954" t="s">
        <v>97</v>
      </c>
      <c r="U2954" t="s">
        <v>49</v>
      </c>
      <c r="V2954" t="s">
        <v>49</v>
      </c>
      <c r="W2954" t="s">
        <v>57</v>
      </c>
      <c r="X2954">
        <f>YEAR(Table1[[#This Row],[BookingDate]])</f>
        <v>2025</v>
      </c>
      <c r="Y2954" t="str">
        <f>TEXT(Table1[[#This Row],[BookingDate]],"mmm")</f>
        <v>Dec</v>
      </c>
      <c r="Z2954" t="str">
        <f>TEXT(Table1[[#This Row],[BookingDate]],"mmm-yyy")</f>
        <v>Dec-2025</v>
      </c>
      <c r="AA2954" t="str">
        <f>IF(Table1[[#This Row],[ResolutionHours]]="","Pending",IF(Table1[[#This Row],[ResolutionHours]]&lt;=4,"0-4 Hours",IF(Table1[[#This Row],[ResolutionHours]]&lt;=8,"5-8 Hours",IF(Table1[[#This Row],[ResolutionHours]]&lt;=24,"9-24 Hours",IF(Table1[[#This Row],[ResolutionHours]]&lt;=48,"25-48 Hours","48+ Hours")))))</f>
        <v>Pending</v>
      </c>
      <c r="AB2954" t="str">
        <f>IF(Table1[[#This Row],[ResolutionHours]]="","",Table1[[#This Row],[ResolutionHours]]-Table1[[#This Row],[SLATargetHours]])</f>
        <v/>
      </c>
    </row>
    <row r="2955" spans="1:28" x14ac:dyDescent="0.25">
      <c r="A2955" t="s">
        <v>2981</v>
      </c>
      <c r="B2955" t="s">
        <v>2126</v>
      </c>
      <c r="C2955" s="1">
        <v>46010.575173611112</v>
      </c>
      <c r="D2955" t="s">
        <v>36</v>
      </c>
      <c r="E2955" t="s">
        <v>2127</v>
      </c>
      <c r="F2955" t="s">
        <v>72</v>
      </c>
      <c r="G2955" t="s">
        <v>2128</v>
      </c>
      <c r="H2955" t="s">
        <v>136</v>
      </c>
      <c r="I2955" t="s">
        <v>46</v>
      </c>
      <c r="J2955" t="s">
        <v>65</v>
      </c>
      <c r="K2955">
        <v>48</v>
      </c>
      <c r="L2955">
        <v>2.3199999999999998</v>
      </c>
      <c r="N2955" s="1"/>
      <c r="O2955" t="s">
        <v>57</v>
      </c>
      <c r="P2955">
        <v>274.2</v>
      </c>
      <c r="Q2955" t="s">
        <v>58</v>
      </c>
      <c r="R2955" t="s">
        <v>114</v>
      </c>
      <c r="S2955" t="s">
        <v>96</v>
      </c>
      <c r="T2955" t="s">
        <v>121</v>
      </c>
      <c r="U2955" t="s">
        <v>49</v>
      </c>
      <c r="V2955" t="s">
        <v>49</v>
      </c>
      <c r="W2955" t="s">
        <v>57</v>
      </c>
      <c r="X2955">
        <f>YEAR(Table1[[#This Row],[BookingDate]])</f>
        <v>2025</v>
      </c>
      <c r="Y2955" t="str">
        <f>TEXT(Table1[[#This Row],[BookingDate]],"mmm")</f>
        <v>Dec</v>
      </c>
      <c r="Z2955" t="str">
        <f>TEXT(Table1[[#This Row],[BookingDate]],"mmm-yyy")</f>
        <v>Dec-2025</v>
      </c>
      <c r="AA2955" t="str">
        <f>IF(Table1[[#This Row],[ResolutionHours]]="","Pending",IF(Table1[[#This Row],[ResolutionHours]]&lt;=4,"0-4 Hours",IF(Table1[[#This Row],[ResolutionHours]]&lt;=8,"5-8 Hours",IF(Table1[[#This Row],[ResolutionHours]]&lt;=24,"9-24 Hours",IF(Table1[[#This Row],[ResolutionHours]]&lt;=48,"25-48 Hours","48+ Hours")))))</f>
        <v>Pending</v>
      </c>
      <c r="AB2955" t="str">
        <f>IF(Table1[[#This Row],[ResolutionHours]]="","",Table1[[#This Row],[ResolutionHours]]-Table1[[#This Row],[SLATargetHours]])</f>
        <v/>
      </c>
    </row>
    <row r="2956" spans="1:28" x14ac:dyDescent="0.25">
      <c r="A2956" t="s">
        <v>2882</v>
      </c>
      <c r="B2956" t="s">
        <v>2126</v>
      </c>
      <c r="C2956" s="1">
        <v>46010.765081018522</v>
      </c>
      <c r="D2956" t="s">
        <v>36</v>
      </c>
      <c r="E2956" t="s">
        <v>2127</v>
      </c>
      <c r="F2956" t="s">
        <v>126</v>
      </c>
      <c r="G2956" t="s">
        <v>2128</v>
      </c>
      <c r="H2956" t="s">
        <v>40</v>
      </c>
      <c r="I2956" t="s">
        <v>73</v>
      </c>
      <c r="J2956" t="s">
        <v>42</v>
      </c>
      <c r="K2956">
        <v>48</v>
      </c>
      <c r="L2956">
        <v>2.36</v>
      </c>
      <c r="M2956">
        <v>23.19</v>
      </c>
      <c r="N2956" s="1">
        <v>46011.731352696763</v>
      </c>
      <c r="O2956" t="s">
        <v>43</v>
      </c>
      <c r="P2956">
        <v>23.19</v>
      </c>
      <c r="Q2956" t="s">
        <v>66</v>
      </c>
      <c r="R2956" t="s">
        <v>45</v>
      </c>
      <c r="S2956" t="s">
        <v>68</v>
      </c>
      <c r="T2956" t="s">
        <v>85</v>
      </c>
      <c r="U2956" t="s">
        <v>49</v>
      </c>
      <c r="V2956" t="s">
        <v>49</v>
      </c>
      <c r="W2956" t="s">
        <v>43</v>
      </c>
      <c r="X2956">
        <f>YEAR(Table1[[#This Row],[BookingDate]])</f>
        <v>2025</v>
      </c>
      <c r="Y2956" t="str">
        <f>TEXT(Table1[[#This Row],[BookingDate]],"mmm")</f>
        <v>Dec</v>
      </c>
      <c r="Z2956" t="str">
        <f>TEXT(Table1[[#This Row],[BookingDate]],"mmm-yyy")</f>
        <v>Dec-2025</v>
      </c>
      <c r="AA2956" t="str">
        <f>IF(Table1[[#This Row],[ResolutionHours]]="","Pending",IF(Table1[[#This Row],[ResolutionHours]]&lt;=4,"0-4 Hours",IF(Table1[[#This Row],[ResolutionHours]]&lt;=8,"5-8 Hours",IF(Table1[[#This Row],[ResolutionHours]]&lt;=24,"9-24 Hours",IF(Table1[[#This Row],[ResolutionHours]]&lt;=48,"25-48 Hours","48+ Hours")))))</f>
        <v>9-24 Hours</v>
      </c>
      <c r="AB2956">
        <f>IF(Table1[[#This Row],[ResolutionHours]]="","",Table1[[#This Row],[ResolutionHours]]-Table1[[#This Row],[SLATargetHours]])</f>
        <v>-24.81</v>
      </c>
    </row>
    <row r="2957" spans="1:28" x14ac:dyDescent="0.25">
      <c r="A2957" t="s">
        <v>1801</v>
      </c>
      <c r="B2957" t="s">
        <v>1116</v>
      </c>
      <c r="C2957" s="1">
        <v>46010.867928240739</v>
      </c>
      <c r="D2957" t="s">
        <v>36</v>
      </c>
      <c r="E2957" t="s">
        <v>1117</v>
      </c>
      <c r="F2957" t="s">
        <v>38</v>
      </c>
      <c r="G2957" t="s">
        <v>1118</v>
      </c>
      <c r="H2957" t="s">
        <v>40</v>
      </c>
      <c r="I2957" t="s">
        <v>41</v>
      </c>
      <c r="J2957" t="s">
        <v>78</v>
      </c>
      <c r="K2957">
        <v>48</v>
      </c>
      <c r="L2957">
        <v>5.17</v>
      </c>
      <c r="M2957">
        <v>46.62</v>
      </c>
      <c r="N2957" s="1">
        <v>46012.810432719911</v>
      </c>
      <c r="O2957" t="s">
        <v>43</v>
      </c>
      <c r="P2957">
        <v>46.62</v>
      </c>
      <c r="Q2957" t="s">
        <v>58</v>
      </c>
      <c r="R2957" t="s">
        <v>92</v>
      </c>
      <c r="S2957" t="s">
        <v>46</v>
      </c>
      <c r="T2957" t="s">
        <v>75</v>
      </c>
      <c r="U2957" t="s">
        <v>49</v>
      </c>
      <c r="V2957" t="s">
        <v>49</v>
      </c>
      <c r="W2957" t="s">
        <v>43</v>
      </c>
      <c r="X2957">
        <f>YEAR(Table1[[#This Row],[BookingDate]])</f>
        <v>2025</v>
      </c>
      <c r="Y2957" t="str">
        <f>TEXT(Table1[[#This Row],[BookingDate]],"mmm")</f>
        <v>Dec</v>
      </c>
      <c r="Z2957" t="str">
        <f>TEXT(Table1[[#This Row],[BookingDate]],"mmm-yyy")</f>
        <v>Dec-2025</v>
      </c>
      <c r="AA2957" t="str">
        <f>IF(Table1[[#This Row],[ResolutionHours]]="","Pending",IF(Table1[[#This Row],[ResolutionHours]]&lt;=4,"0-4 Hours",IF(Table1[[#This Row],[ResolutionHours]]&lt;=8,"5-8 Hours",IF(Table1[[#This Row],[ResolutionHours]]&lt;=24,"9-24 Hours",IF(Table1[[#This Row],[ResolutionHours]]&lt;=48,"25-48 Hours","48+ Hours")))))</f>
        <v>25-48 Hours</v>
      </c>
      <c r="AB2957">
        <f>IF(Table1[[#This Row],[ResolutionHours]]="","",Table1[[#This Row],[ResolutionHours]]-Table1[[#This Row],[SLATargetHours]])</f>
        <v>-1.3800000000000026</v>
      </c>
    </row>
    <row r="2958" spans="1:28" x14ac:dyDescent="0.25">
      <c r="A2958" t="s">
        <v>1879</v>
      </c>
      <c r="B2958" t="s">
        <v>1116</v>
      </c>
      <c r="C2958" s="1">
        <v>46010.96471064815</v>
      </c>
      <c r="D2958" t="s">
        <v>104</v>
      </c>
      <c r="E2958" t="s">
        <v>1129</v>
      </c>
      <c r="F2958" t="s">
        <v>53</v>
      </c>
      <c r="G2958" t="s">
        <v>1118</v>
      </c>
      <c r="H2958" t="s">
        <v>40</v>
      </c>
      <c r="I2958" t="s">
        <v>73</v>
      </c>
      <c r="J2958" t="s">
        <v>99</v>
      </c>
      <c r="K2958">
        <v>8</v>
      </c>
      <c r="L2958">
        <v>1.45</v>
      </c>
      <c r="M2958">
        <v>6.6</v>
      </c>
      <c r="N2958" s="1">
        <v>46011.239891006953</v>
      </c>
      <c r="O2958" t="s">
        <v>43</v>
      </c>
      <c r="P2958">
        <v>6.6</v>
      </c>
      <c r="Q2958" t="s">
        <v>58</v>
      </c>
      <c r="R2958" t="s">
        <v>67</v>
      </c>
      <c r="S2958" t="s">
        <v>46</v>
      </c>
      <c r="T2958" t="s">
        <v>47</v>
      </c>
      <c r="U2958" t="s">
        <v>49</v>
      </c>
      <c r="V2958" t="s">
        <v>48</v>
      </c>
      <c r="W2958" t="s">
        <v>43</v>
      </c>
      <c r="X2958">
        <f>YEAR(Table1[[#This Row],[BookingDate]])</f>
        <v>2025</v>
      </c>
      <c r="Y2958" t="str">
        <f>TEXT(Table1[[#This Row],[BookingDate]],"mmm")</f>
        <v>Dec</v>
      </c>
      <c r="Z2958" t="str">
        <f>TEXT(Table1[[#This Row],[BookingDate]],"mmm-yyy")</f>
        <v>Dec-2025</v>
      </c>
      <c r="AA2958" t="str">
        <f>IF(Table1[[#This Row],[ResolutionHours]]="","Pending",IF(Table1[[#This Row],[ResolutionHours]]&lt;=4,"0-4 Hours",IF(Table1[[#This Row],[ResolutionHours]]&lt;=8,"5-8 Hours",IF(Table1[[#This Row],[ResolutionHours]]&lt;=24,"9-24 Hours",IF(Table1[[#This Row],[ResolutionHours]]&lt;=48,"25-48 Hours","48+ Hours")))))</f>
        <v>5-8 Hours</v>
      </c>
      <c r="AB2958">
        <f>IF(Table1[[#This Row],[ResolutionHours]]="","",Table1[[#This Row],[ResolutionHours]]-Table1[[#This Row],[SLATargetHours]])</f>
        <v>-1.4000000000000004</v>
      </c>
    </row>
    <row r="2959" spans="1:28" x14ac:dyDescent="0.25">
      <c r="A2959" t="s">
        <v>1294</v>
      </c>
      <c r="B2959" t="s">
        <v>1116</v>
      </c>
      <c r="C2959" s="1">
        <v>46011.191111111111</v>
      </c>
      <c r="D2959" t="s">
        <v>51</v>
      </c>
      <c r="E2959" t="s">
        <v>1140</v>
      </c>
      <c r="F2959" t="s">
        <v>53</v>
      </c>
      <c r="G2959" t="s">
        <v>1118</v>
      </c>
      <c r="H2959" t="s">
        <v>136</v>
      </c>
      <c r="I2959" t="s">
        <v>46</v>
      </c>
      <c r="J2959" t="s">
        <v>78</v>
      </c>
      <c r="K2959">
        <v>24</v>
      </c>
      <c r="L2959">
        <v>0.97</v>
      </c>
      <c r="N2959" s="1"/>
      <c r="O2959" t="s">
        <v>57</v>
      </c>
      <c r="P2959">
        <v>259.41000000000003</v>
      </c>
      <c r="Q2959" t="s">
        <v>58</v>
      </c>
      <c r="R2959" t="s">
        <v>114</v>
      </c>
      <c r="S2959" t="s">
        <v>68</v>
      </c>
      <c r="T2959" t="s">
        <v>75</v>
      </c>
      <c r="U2959" t="s">
        <v>49</v>
      </c>
      <c r="V2959" t="s">
        <v>49</v>
      </c>
      <c r="W2959" t="s">
        <v>57</v>
      </c>
      <c r="X2959">
        <f>YEAR(Table1[[#This Row],[BookingDate]])</f>
        <v>2025</v>
      </c>
      <c r="Y2959" t="str">
        <f>TEXT(Table1[[#This Row],[BookingDate]],"mmm")</f>
        <v>Dec</v>
      </c>
      <c r="Z2959" t="str">
        <f>TEXT(Table1[[#This Row],[BookingDate]],"mmm-yyy")</f>
        <v>Dec-2025</v>
      </c>
      <c r="AA2959" t="str">
        <f>IF(Table1[[#This Row],[ResolutionHours]]="","Pending",IF(Table1[[#This Row],[ResolutionHours]]&lt;=4,"0-4 Hours",IF(Table1[[#This Row],[ResolutionHours]]&lt;=8,"5-8 Hours",IF(Table1[[#This Row],[ResolutionHours]]&lt;=24,"9-24 Hours",IF(Table1[[#This Row],[ResolutionHours]]&lt;=48,"25-48 Hours","48+ Hours")))))</f>
        <v>Pending</v>
      </c>
      <c r="AB2959" t="str">
        <f>IF(Table1[[#This Row],[ResolutionHours]]="","",Table1[[#This Row],[ResolutionHours]]-Table1[[#This Row],[SLATargetHours]])</f>
        <v/>
      </c>
    </row>
    <row r="2960" spans="1:28" x14ac:dyDescent="0.25">
      <c r="A2960" t="s">
        <v>2489</v>
      </c>
      <c r="B2960" t="s">
        <v>2126</v>
      </c>
      <c r="C2960" s="1">
        <v>46011.292986111112</v>
      </c>
      <c r="D2960" t="s">
        <v>104</v>
      </c>
      <c r="E2960" t="s">
        <v>2138</v>
      </c>
      <c r="F2960" t="s">
        <v>53</v>
      </c>
      <c r="G2960" t="s">
        <v>2128</v>
      </c>
      <c r="H2960" t="s">
        <v>40</v>
      </c>
      <c r="I2960" t="s">
        <v>64</v>
      </c>
      <c r="J2960" t="s">
        <v>113</v>
      </c>
      <c r="K2960">
        <v>8</v>
      </c>
      <c r="L2960">
        <v>0.89</v>
      </c>
      <c r="M2960">
        <v>17.12</v>
      </c>
      <c r="N2960" s="1">
        <v>46012.006413437499</v>
      </c>
      <c r="O2960" t="s">
        <v>128</v>
      </c>
      <c r="P2960">
        <v>17.12</v>
      </c>
      <c r="Q2960" t="s">
        <v>58</v>
      </c>
      <c r="R2960" t="s">
        <v>59</v>
      </c>
      <c r="S2960" t="s">
        <v>60</v>
      </c>
      <c r="T2960" t="s">
        <v>85</v>
      </c>
      <c r="U2960" t="s">
        <v>48</v>
      </c>
      <c r="V2960" t="s">
        <v>49</v>
      </c>
      <c r="W2960" t="s">
        <v>128</v>
      </c>
      <c r="X2960">
        <f>YEAR(Table1[[#This Row],[BookingDate]])</f>
        <v>2025</v>
      </c>
      <c r="Y2960" t="str">
        <f>TEXT(Table1[[#This Row],[BookingDate]],"mmm")</f>
        <v>Dec</v>
      </c>
      <c r="Z2960" t="str">
        <f>TEXT(Table1[[#This Row],[BookingDate]],"mmm-yyy")</f>
        <v>Dec-2025</v>
      </c>
      <c r="AA2960" t="str">
        <f>IF(Table1[[#This Row],[ResolutionHours]]="","Pending",IF(Table1[[#This Row],[ResolutionHours]]&lt;=4,"0-4 Hours",IF(Table1[[#This Row],[ResolutionHours]]&lt;=8,"5-8 Hours",IF(Table1[[#This Row],[ResolutionHours]]&lt;=24,"9-24 Hours",IF(Table1[[#This Row],[ResolutionHours]]&lt;=48,"25-48 Hours","48+ Hours")))))</f>
        <v>9-24 Hours</v>
      </c>
      <c r="AB2960">
        <f>IF(Table1[[#This Row],[ResolutionHours]]="","",Table1[[#This Row],[ResolutionHours]]-Table1[[#This Row],[SLATargetHours]])</f>
        <v>9.120000000000001</v>
      </c>
    </row>
    <row r="2961" spans="1:28" x14ac:dyDescent="0.25">
      <c r="A2961" t="s">
        <v>669</v>
      </c>
      <c r="B2961" t="s">
        <v>35</v>
      </c>
      <c r="C2961" s="1">
        <v>46011.612986111111</v>
      </c>
      <c r="D2961" t="s">
        <v>36</v>
      </c>
      <c r="E2961" t="s">
        <v>52</v>
      </c>
      <c r="F2961" t="s">
        <v>126</v>
      </c>
      <c r="G2961" t="s">
        <v>39</v>
      </c>
      <c r="H2961" t="s">
        <v>40</v>
      </c>
      <c r="I2961" t="s">
        <v>73</v>
      </c>
      <c r="J2961" t="s">
        <v>110</v>
      </c>
      <c r="K2961">
        <v>48</v>
      </c>
      <c r="L2961">
        <v>1.9</v>
      </c>
      <c r="M2961">
        <v>21.09</v>
      </c>
      <c r="N2961" s="1">
        <v>46012.491923136571</v>
      </c>
      <c r="O2961" t="s">
        <v>43</v>
      </c>
      <c r="P2961">
        <v>21.09</v>
      </c>
      <c r="Q2961" t="s">
        <v>58</v>
      </c>
      <c r="R2961" t="s">
        <v>114</v>
      </c>
      <c r="S2961" t="s">
        <v>96</v>
      </c>
      <c r="T2961" t="s">
        <v>61</v>
      </c>
      <c r="U2961" t="s">
        <v>49</v>
      </c>
      <c r="V2961" t="s">
        <v>48</v>
      </c>
      <c r="W2961" t="s">
        <v>43</v>
      </c>
      <c r="X2961">
        <f>YEAR(Table1[[#This Row],[BookingDate]])</f>
        <v>2025</v>
      </c>
      <c r="Y2961" t="str">
        <f>TEXT(Table1[[#This Row],[BookingDate]],"mmm")</f>
        <v>Dec</v>
      </c>
      <c r="Z2961" t="str">
        <f>TEXT(Table1[[#This Row],[BookingDate]],"mmm-yyy")</f>
        <v>Dec-2025</v>
      </c>
      <c r="AA2961" t="str">
        <f>IF(Table1[[#This Row],[ResolutionHours]]="","Pending",IF(Table1[[#This Row],[ResolutionHours]]&lt;=4,"0-4 Hours",IF(Table1[[#This Row],[ResolutionHours]]&lt;=8,"5-8 Hours",IF(Table1[[#This Row],[ResolutionHours]]&lt;=24,"9-24 Hours",IF(Table1[[#This Row],[ResolutionHours]]&lt;=48,"25-48 Hours","48+ Hours")))))</f>
        <v>9-24 Hours</v>
      </c>
      <c r="AB2961">
        <f>IF(Table1[[#This Row],[ResolutionHours]]="","",Table1[[#This Row],[ResolutionHours]]-Table1[[#This Row],[SLATargetHours]])</f>
        <v>-26.91</v>
      </c>
    </row>
    <row r="2962" spans="1:28" x14ac:dyDescent="0.25">
      <c r="A2962" t="s">
        <v>2571</v>
      </c>
      <c r="B2962" t="s">
        <v>2126</v>
      </c>
      <c r="C2962" s="1">
        <v>46012.092743055553</v>
      </c>
      <c r="D2962" t="s">
        <v>36</v>
      </c>
      <c r="E2962" t="s">
        <v>2136</v>
      </c>
      <c r="F2962" t="s">
        <v>126</v>
      </c>
      <c r="G2962" t="s">
        <v>2128</v>
      </c>
      <c r="H2962" t="s">
        <v>54</v>
      </c>
      <c r="I2962" t="s">
        <v>46</v>
      </c>
      <c r="J2962" t="s">
        <v>134</v>
      </c>
      <c r="K2962">
        <v>48</v>
      </c>
      <c r="L2962">
        <v>2.59</v>
      </c>
      <c r="N2962" s="1"/>
      <c r="O2962" t="s">
        <v>57</v>
      </c>
      <c r="P2962">
        <v>237.77</v>
      </c>
      <c r="Q2962" t="s">
        <v>44</v>
      </c>
      <c r="R2962" t="s">
        <v>67</v>
      </c>
      <c r="S2962" t="s">
        <v>79</v>
      </c>
      <c r="T2962" t="s">
        <v>121</v>
      </c>
      <c r="U2962" t="s">
        <v>49</v>
      </c>
      <c r="V2962" t="s">
        <v>49</v>
      </c>
      <c r="W2962" t="s">
        <v>57</v>
      </c>
      <c r="X2962">
        <f>YEAR(Table1[[#This Row],[BookingDate]])</f>
        <v>2025</v>
      </c>
      <c r="Y2962" t="str">
        <f>TEXT(Table1[[#This Row],[BookingDate]],"mmm")</f>
        <v>Dec</v>
      </c>
      <c r="Z2962" t="str">
        <f>TEXT(Table1[[#This Row],[BookingDate]],"mmm-yyy")</f>
        <v>Dec-2025</v>
      </c>
      <c r="AA2962" t="str">
        <f>IF(Table1[[#This Row],[ResolutionHours]]="","Pending",IF(Table1[[#This Row],[ResolutionHours]]&lt;=4,"0-4 Hours",IF(Table1[[#This Row],[ResolutionHours]]&lt;=8,"5-8 Hours",IF(Table1[[#This Row],[ResolutionHours]]&lt;=24,"9-24 Hours",IF(Table1[[#This Row],[ResolutionHours]]&lt;=48,"25-48 Hours","48+ Hours")))))</f>
        <v>Pending</v>
      </c>
      <c r="AB2962" t="str">
        <f>IF(Table1[[#This Row],[ResolutionHours]]="","",Table1[[#This Row],[ResolutionHours]]-Table1[[#This Row],[SLATargetHours]])</f>
        <v/>
      </c>
    </row>
    <row r="2963" spans="1:28" x14ac:dyDescent="0.25">
      <c r="A2963" t="s">
        <v>2758</v>
      </c>
      <c r="B2963" t="s">
        <v>2126</v>
      </c>
      <c r="C2963" s="1">
        <v>46012.588136574072</v>
      </c>
      <c r="D2963" t="s">
        <v>87</v>
      </c>
      <c r="E2963" t="s">
        <v>2136</v>
      </c>
      <c r="F2963" t="s">
        <v>130</v>
      </c>
      <c r="G2963" t="s">
        <v>2128</v>
      </c>
      <c r="H2963" t="s">
        <v>40</v>
      </c>
      <c r="I2963" t="s">
        <v>41</v>
      </c>
      <c r="J2963" t="s">
        <v>165</v>
      </c>
      <c r="K2963">
        <v>72</v>
      </c>
      <c r="L2963">
        <v>8.7200000000000006</v>
      </c>
      <c r="M2963">
        <v>52.52</v>
      </c>
      <c r="N2963" s="1">
        <v>46014.776591388887</v>
      </c>
      <c r="O2963" t="s">
        <v>43</v>
      </c>
      <c r="P2963">
        <v>52.52</v>
      </c>
      <c r="Q2963" t="s">
        <v>66</v>
      </c>
      <c r="R2963" t="s">
        <v>67</v>
      </c>
      <c r="S2963" t="s">
        <v>46</v>
      </c>
      <c r="T2963" t="s">
        <v>100</v>
      </c>
      <c r="U2963" t="s">
        <v>49</v>
      </c>
      <c r="V2963" t="s">
        <v>49</v>
      </c>
      <c r="W2963" t="s">
        <v>43</v>
      </c>
      <c r="X2963">
        <f>YEAR(Table1[[#This Row],[BookingDate]])</f>
        <v>2025</v>
      </c>
      <c r="Y2963" t="str">
        <f>TEXT(Table1[[#This Row],[BookingDate]],"mmm")</f>
        <v>Dec</v>
      </c>
      <c r="Z2963" t="str">
        <f>TEXT(Table1[[#This Row],[BookingDate]],"mmm-yyy")</f>
        <v>Dec-2025</v>
      </c>
      <c r="AA2963" t="str">
        <f>IF(Table1[[#This Row],[ResolutionHours]]="","Pending",IF(Table1[[#This Row],[ResolutionHours]]&lt;=4,"0-4 Hours",IF(Table1[[#This Row],[ResolutionHours]]&lt;=8,"5-8 Hours",IF(Table1[[#This Row],[ResolutionHours]]&lt;=24,"9-24 Hours",IF(Table1[[#This Row],[ResolutionHours]]&lt;=48,"25-48 Hours","48+ Hours")))))</f>
        <v>48+ Hours</v>
      </c>
      <c r="AB2963">
        <f>IF(Table1[[#This Row],[ResolutionHours]]="","",Table1[[#This Row],[ResolutionHours]]-Table1[[#This Row],[SLATargetHours]])</f>
        <v>-19.479999999999997</v>
      </c>
    </row>
    <row r="2964" spans="1:28" x14ac:dyDescent="0.25">
      <c r="A2964" t="s">
        <v>1215</v>
      </c>
      <c r="B2964" t="s">
        <v>1116</v>
      </c>
      <c r="C2964" s="1">
        <v>46012.914247685178</v>
      </c>
      <c r="D2964" t="s">
        <v>87</v>
      </c>
      <c r="E2964" t="s">
        <v>1129</v>
      </c>
      <c r="F2964" t="s">
        <v>126</v>
      </c>
      <c r="G2964" t="s">
        <v>1118</v>
      </c>
      <c r="H2964" t="s">
        <v>40</v>
      </c>
      <c r="I2964" t="s">
        <v>46</v>
      </c>
      <c r="J2964" t="s">
        <v>165</v>
      </c>
      <c r="K2964">
        <v>72</v>
      </c>
      <c r="L2964">
        <v>9.81</v>
      </c>
      <c r="M2964">
        <v>31.56</v>
      </c>
      <c r="N2964" s="1">
        <v>46014.229049270827</v>
      </c>
      <c r="O2964" t="s">
        <v>43</v>
      </c>
      <c r="P2964">
        <v>31.56</v>
      </c>
      <c r="Q2964" t="s">
        <v>58</v>
      </c>
      <c r="R2964" t="s">
        <v>114</v>
      </c>
      <c r="S2964" t="s">
        <v>60</v>
      </c>
      <c r="T2964" t="s">
        <v>85</v>
      </c>
      <c r="U2964" t="s">
        <v>49</v>
      </c>
      <c r="V2964" t="s">
        <v>49</v>
      </c>
      <c r="W2964" t="s">
        <v>43</v>
      </c>
      <c r="X2964">
        <f>YEAR(Table1[[#This Row],[BookingDate]])</f>
        <v>2025</v>
      </c>
      <c r="Y2964" t="str">
        <f>TEXT(Table1[[#This Row],[BookingDate]],"mmm")</f>
        <v>Dec</v>
      </c>
      <c r="Z2964" t="str">
        <f>TEXT(Table1[[#This Row],[BookingDate]],"mmm-yyy")</f>
        <v>Dec-2025</v>
      </c>
      <c r="AA2964" t="str">
        <f>IF(Table1[[#This Row],[ResolutionHours]]="","Pending",IF(Table1[[#This Row],[ResolutionHours]]&lt;=4,"0-4 Hours",IF(Table1[[#This Row],[ResolutionHours]]&lt;=8,"5-8 Hours",IF(Table1[[#This Row],[ResolutionHours]]&lt;=24,"9-24 Hours",IF(Table1[[#This Row],[ResolutionHours]]&lt;=48,"25-48 Hours","48+ Hours")))))</f>
        <v>25-48 Hours</v>
      </c>
      <c r="AB2964">
        <f>IF(Table1[[#This Row],[ResolutionHours]]="","",Table1[[#This Row],[ResolutionHours]]-Table1[[#This Row],[SLATargetHours]])</f>
        <v>-40.44</v>
      </c>
    </row>
    <row r="2965" spans="1:28" x14ac:dyDescent="0.25">
      <c r="A2965" t="s">
        <v>2785</v>
      </c>
      <c r="B2965" t="s">
        <v>2126</v>
      </c>
      <c r="C2965" s="1">
        <v>46013.171493055554</v>
      </c>
      <c r="D2965" t="s">
        <v>87</v>
      </c>
      <c r="E2965" t="s">
        <v>2127</v>
      </c>
      <c r="F2965" t="s">
        <v>72</v>
      </c>
      <c r="G2965" t="s">
        <v>2128</v>
      </c>
      <c r="H2965" t="s">
        <v>54</v>
      </c>
      <c r="I2965" t="s">
        <v>73</v>
      </c>
      <c r="J2965" t="s">
        <v>157</v>
      </c>
      <c r="K2965">
        <v>72</v>
      </c>
      <c r="L2965">
        <v>2.33</v>
      </c>
      <c r="N2965" s="1"/>
      <c r="O2965" t="s">
        <v>57</v>
      </c>
      <c r="P2965">
        <v>211.88</v>
      </c>
      <c r="Q2965" t="s">
        <v>58</v>
      </c>
      <c r="R2965" t="s">
        <v>67</v>
      </c>
      <c r="S2965" t="s">
        <v>60</v>
      </c>
      <c r="T2965" t="s">
        <v>75</v>
      </c>
      <c r="U2965" t="s">
        <v>49</v>
      </c>
      <c r="V2965" t="s">
        <v>49</v>
      </c>
      <c r="W2965" t="s">
        <v>57</v>
      </c>
      <c r="X2965">
        <f>YEAR(Table1[[#This Row],[BookingDate]])</f>
        <v>2025</v>
      </c>
      <c r="Y2965" t="str">
        <f>TEXT(Table1[[#This Row],[BookingDate]],"mmm")</f>
        <v>Dec</v>
      </c>
      <c r="Z2965" t="str">
        <f>TEXT(Table1[[#This Row],[BookingDate]],"mmm-yyy")</f>
        <v>Dec-2025</v>
      </c>
      <c r="AA2965" t="str">
        <f>IF(Table1[[#This Row],[ResolutionHours]]="","Pending",IF(Table1[[#This Row],[ResolutionHours]]&lt;=4,"0-4 Hours",IF(Table1[[#This Row],[ResolutionHours]]&lt;=8,"5-8 Hours",IF(Table1[[#This Row],[ResolutionHours]]&lt;=24,"9-24 Hours",IF(Table1[[#This Row],[ResolutionHours]]&lt;=48,"25-48 Hours","48+ Hours")))))</f>
        <v>Pending</v>
      </c>
      <c r="AB2965" t="str">
        <f>IF(Table1[[#This Row],[ResolutionHours]]="","",Table1[[#This Row],[ResolutionHours]]-Table1[[#This Row],[SLATargetHours]])</f>
        <v/>
      </c>
    </row>
    <row r="2966" spans="1:28" x14ac:dyDescent="0.25">
      <c r="A2966" t="s">
        <v>886</v>
      </c>
      <c r="B2966" t="s">
        <v>35</v>
      </c>
      <c r="C2966" s="1">
        <v>46013.227638888893</v>
      </c>
      <c r="D2966" t="s">
        <v>51</v>
      </c>
      <c r="E2966" t="s">
        <v>77</v>
      </c>
      <c r="F2966" t="s">
        <v>38</v>
      </c>
      <c r="G2966" t="s">
        <v>39</v>
      </c>
      <c r="H2966" t="s">
        <v>54</v>
      </c>
      <c r="I2966" t="s">
        <v>64</v>
      </c>
      <c r="J2966" t="s">
        <v>165</v>
      </c>
      <c r="K2966">
        <v>24</v>
      </c>
      <c r="L2966">
        <v>1.36</v>
      </c>
      <c r="N2966" s="1"/>
      <c r="O2966" t="s">
        <v>57</v>
      </c>
      <c r="P2966">
        <v>210.54</v>
      </c>
      <c r="Q2966" t="s">
        <v>44</v>
      </c>
      <c r="R2966" t="s">
        <v>59</v>
      </c>
      <c r="S2966" t="s">
        <v>96</v>
      </c>
      <c r="T2966" t="s">
        <v>85</v>
      </c>
      <c r="U2966" t="s">
        <v>49</v>
      </c>
      <c r="V2966" t="s">
        <v>49</v>
      </c>
      <c r="W2966" t="s">
        <v>57</v>
      </c>
      <c r="X2966">
        <f>YEAR(Table1[[#This Row],[BookingDate]])</f>
        <v>2025</v>
      </c>
      <c r="Y2966" t="str">
        <f>TEXT(Table1[[#This Row],[BookingDate]],"mmm")</f>
        <v>Dec</v>
      </c>
      <c r="Z2966" t="str">
        <f>TEXT(Table1[[#This Row],[BookingDate]],"mmm-yyy")</f>
        <v>Dec-2025</v>
      </c>
      <c r="AA2966" t="str">
        <f>IF(Table1[[#This Row],[ResolutionHours]]="","Pending",IF(Table1[[#This Row],[ResolutionHours]]&lt;=4,"0-4 Hours",IF(Table1[[#This Row],[ResolutionHours]]&lt;=8,"5-8 Hours",IF(Table1[[#This Row],[ResolutionHours]]&lt;=24,"9-24 Hours",IF(Table1[[#This Row],[ResolutionHours]]&lt;=48,"25-48 Hours","48+ Hours")))))</f>
        <v>Pending</v>
      </c>
      <c r="AB2966" t="str">
        <f>IF(Table1[[#This Row],[ResolutionHours]]="","",Table1[[#This Row],[ResolutionHours]]-Table1[[#This Row],[SLATargetHours]])</f>
        <v/>
      </c>
    </row>
    <row r="2967" spans="1:28" x14ac:dyDescent="0.25">
      <c r="A2967" t="s">
        <v>2556</v>
      </c>
      <c r="B2967" t="s">
        <v>2126</v>
      </c>
      <c r="C2967" s="1">
        <v>46013.268888888888</v>
      </c>
      <c r="D2967" t="s">
        <v>36</v>
      </c>
      <c r="E2967" t="s">
        <v>2134</v>
      </c>
      <c r="F2967" t="s">
        <v>95</v>
      </c>
      <c r="G2967" t="s">
        <v>2128</v>
      </c>
      <c r="H2967" t="s">
        <v>109</v>
      </c>
      <c r="I2967" t="s">
        <v>82</v>
      </c>
      <c r="J2967" t="s">
        <v>110</v>
      </c>
      <c r="K2967">
        <v>48</v>
      </c>
      <c r="L2967">
        <v>2.57</v>
      </c>
      <c r="M2967">
        <v>26.14</v>
      </c>
      <c r="N2967" s="1">
        <v>46014.357931539351</v>
      </c>
      <c r="O2967" t="s">
        <v>43</v>
      </c>
      <c r="P2967">
        <v>26.14</v>
      </c>
      <c r="Q2967" t="s">
        <v>44</v>
      </c>
      <c r="R2967" t="s">
        <v>59</v>
      </c>
      <c r="S2967" t="s">
        <v>68</v>
      </c>
      <c r="T2967" t="s">
        <v>61</v>
      </c>
      <c r="U2967" t="s">
        <v>49</v>
      </c>
      <c r="V2967" t="s">
        <v>49</v>
      </c>
      <c r="W2967" t="s">
        <v>43</v>
      </c>
      <c r="X2967">
        <f>YEAR(Table1[[#This Row],[BookingDate]])</f>
        <v>2025</v>
      </c>
      <c r="Y2967" t="str">
        <f>TEXT(Table1[[#This Row],[BookingDate]],"mmm")</f>
        <v>Dec</v>
      </c>
      <c r="Z2967" t="str">
        <f>TEXT(Table1[[#This Row],[BookingDate]],"mmm-yyy")</f>
        <v>Dec-2025</v>
      </c>
      <c r="AA2967" t="str">
        <f>IF(Table1[[#This Row],[ResolutionHours]]="","Pending",IF(Table1[[#This Row],[ResolutionHours]]&lt;=4,"0-4 Hours",IF(Table1[[#This Row],[ResolutionHours]]&lt;=8,"5-8 Hours",IF(Table1[[#This Row],[ResolutionHours]]&lt;=24,"9-24 Hours",IF(Table1[[#This Row],[ResolutionHours]]&lt;=48,"25-48 Hours","48+ Hours")))))</f>
        <v>25-48 Hours</v>
      </c>
      <c r="AB2967">
        <f>IF(Table1[[#This Row],[ResolutionHours]]="","",Table1[[#This Row],[ResolutionHours]]-Table1[[#This Row],[SLATargetHours]])</f>
        <v>-21.86</v>
      </c>
    </row>
    <row r="2968" spans="1:28" x14ac:dyDescent="0.25">
      <c r="A2968" t="s">
        <v>2080</v>
      </c>
      <c r="B2968" t="s">
        <v>1116</v>
      </c>
      <c r="C2968" s="1">
        <v>46013.38652777778</v>
      </c>
      <c r="D2968" t="s">
        <v>51</v>
      </c>
      <c r="E2968" t="s">
        <v>1131</v>
      </c>
      <c r="F2968" t="s">
        <v>72</v>
      </c>
      <c r="G2968" t="s">
        <v>1118</v>
      </c>
      <c r="H2968" t="s">
        <v>54</v>
      </c>
      <c r="I2968" t="s">
        <v>73</v>
      </c>
      <c r="J2968" t="s">
        <v>120</v>
      </c>
      <c r="K2968">
        <v>24</v>
      </c>
      <c r="L2968">
        <v>2.16</v>
      </c>
      <c r="N2968" s="1"/>
      <c r="O2968" t="s">
        <v>57</v>
      </c>
      <c r="P2968">
        <v>206.72</v>
      </c>
      <c r="Q2968" t="s">
        <v>66</v>
      </c>
      <c r="R2968" t="s">
        <v>59</v>
      </c>
      <c r="S2968" t="s">
        <v>46</v>
      </c>
      <c r="T2968" t="s">
        <v>61</v>
      </c>
      <c r="U2968" t="s">
        <v>49</v>
      </c>
      <c r="V2968" t="s">
        <v>49</v>
      </c>
      <c r="W2968" t="s">
        <v>57</v>
      </c>
      <c r="X2968">
        <f>YEAR(Table1[[#This Row],[BookingDate]])</f>
        <v>2025</v>
      </c>
      <c r="Y2968" t="str">
        <f>TEXT(Table1[[#This Row],[BookingDate]],"mmm")</f>
        <v>Dec</v>
      </c>
      <c r="Z2968" t="str">
        <f>TEXT(Table1[[#This Row],[BookingDate]],"mmm-yyy")</f>
        <v>Dec-2025</v>
      </c>
      <c r="AA2968" t="str">
        <f>IF(Table1[[#This Row],[ResolutionHours]]="","Pending",IF(Table1[[#This Row],[ResolutionHours]]&lt;=4,"0-4 Hours",IF(Table1[[#This Row],[ResolutionHours]]&lt;=8,"5-8 Hours",IF(Table1[[#This Row],[ResolutionHours]]&lt;=24,"9-24 Hours",IF(Table1[[#This Row],[ResolutionHours]]&lt;=48,"25-48 Hours","48+ Hours")))))</f>
        <v>Pending</v>
      </c>
      <c r="AB2968" t="str">
        <f>IF(Table1[[#This Row],[ResolutionHours]]="","",Table1[[#This Row],[ResolutionHours]]-Table1[[#This Row],[SLATargetHours]])</f>
        <v/>
      </c>
    </row>
    <row r="2969" spans="1:28" x14ac:dyDescent="0.25">
      <c r="A2969" t="s">
        <v>1193</v>
      </c>
      <c r="B2969" t="s">
        <v>1116</v>
      </c>
      <c r="C2969" s="1">
        <v>46013.680706018517</v>
      </c>
      <c r="D2969" t="s">
        <v>36</v>
      </c>
      <c r="E2969" t="s">
        <v>1117</v>
      </c>
      <c r="F2969" t="s">
        <v>72</v>
      </c>
      <c r="G2969" t="s">
        <v>1118</v>
      </c>
      <c r="H2969" t="s">
        <v>109</v>
      </c>
      <c r="I2969" t="s">
        <v>82</v>
      </c>
      <c r="J2969" t="s">
        <v>74</v>
      </c>
      <c r="K2969">
        <v>48</v>
      </c>
      <c r="L2969">
        <v>3.41</v>
      </c>
      <c r="M2969">
        <v>61.1</v>
      </c>
      <c r="N2969" s="1">
        <v>46016.226562083342</v>
      </c>
      <c r="O2969" t="s">
        <v>128</v>
      </c>
      <c r="P2969">
        <v>61.1</v>
      </c>
      <c r="Q2969" t="s">
        <v>58</v>
      </c>
      <c r="R2969" t="s">
        <v>92</v>
      </c>
      <c r="S2969" t="s">
        <v>46</v>
      </c>
      <c r="T2969" t="s">
        <v>69</v>
      </c>
      <c r="U2969" t="s">
        <v>49</v>
      </c>
      <c r="V2969" t="s">
        <v>49</v>
      </c>
      <c r="W2969" t="s">
        <v>128</v>
      </c>
      <c r="X2969">
        <f>YEAR(Table1[[#This Row],[BookingDate]])</f>
        <v>2025</v>
      </c>
      <c r="Y2969" t="str">
        <f>TEXT(Table1[[#This Row],[BookingDate]],"mmm")</f>
        <v>Dec</v>
      </c>
      <c r="Z2969" t="str">
        <f>TEXT(Table1[[#This Row],[BookingDate]],"mmm-yyy")</f>
        <v>Dec-2025</v>
      </c>
      <c r="AA2969" t="str">
        <f>IF(Table1[[#This Row],[ResolutionHours]]="","Pending",IF(Table1[[#This Row],[ResolutionHours]]&lt;=4,"0-4 Hours",IF(Table1[[#This Row],[ResolutionHours]]&lt;=8,"5-8 Hours",IF(Table1[[#This Row],[ResolutionHours]]&lt;=24,"9-24 Hours",IF(Table1[[#This Row],[ResolutionHours]]&lt;=48,"25-48 Hours","48+ Hours")))))</f>
        <v>48+ Hours</v>
      </c>
      <c r="AB2969">
        <f>IF(Table1[[#This Row],[ResolutionHours]]="","",Table1[[#This Row],[ResolutionHours]]-Table1[[#This Row],[SLATargetHours]])</f>
        <v>13.100000000000001</v>
      </c>
    </row>
    <row r="2970" spans="1:28" x14ac:dyDescent="0.25">
      <c r="A2970" t="s">
        <v>2787</v>
      </c>
      <c r="B2970" t="s">
        <v>2126</v>
      </c>
      <c r="C2970" s="1">
        <v>46014.100173611107</v>
      </c>
      <c r="D2970" t="s">
        <v>36</v>
      </c>
      <c r="E2970" t="s">
        <v>2138</v>
      </c>
      <c r="F2970" t="s">
        <v>90</v>
      </c>
      <c r="G2970" t="s">
        <v>2128</v>
      </c>
      <c r="H2970" t="s">
        <v>40</v>
      </c>
      <c r="I2970" t="s">
        <v>55</v>
      </c>
      <c r="J2970" t="s">
        <v>42</v>
      </c>
      <c r="K2970">
        <v>48</v>
      </c>
      <c r="L2970">
        <v>3.24</v>
      </c>
      <c r="M2970">
        <v>113.99</v>
      </c>
      <c r="N2970" s="1">
        <v>46018.849647881943</v>
      </c>
      <c r="O2970" t="s">
        <v>128</v>
      </c>
      <c r="P2970">
        <v>113.99</v>
      </c>
      <c r="Q2970" t="s">
        <v>58</v>
      </c>
      <c r="R2970" t="s">
        <v>92</v>
      </c>
      <c r="S2970" t="s">
        <v>46</v>
      </c>
      <c r="T2970" t="s">
        <v>93</v>
      </c>
      <c r="U2970" t="s">
        <v>48</v>
      </c>
      <c r="V2970" t="s">
        <v>49</v>
      </c>
      <c r="W2970" t="s">
        <v>128</v>
      </c>
      <c r="X2970">
        <f>YEAR(Table1[[#This Row],[BookingDate]])</f>
        <v>2025</v>
      </c>
      <c r="Y2970" t="str">
        <f>TEXT(Table1[[#This Row],[BookingDate]],"mmm")</f>
        <v>Dec</v>
      </c>
      <c r="Z2970" t="str">
        <f>TEXT(Table1[[#This Row],[BookingDate]],"mmm-yyy")</f>
        <v>Dec-2025</v>
      </c>
      <c r="AA2970" t="str">
        <f>IF(Table1[[#This Row],[ResolutionHours]]="","Pending",IF(Table1[[#This Row],[ResolutionHours]]&lt;=4,"0-4 Hours",IF(Table1[[#This Row],[ResolutionHours]]&lt;=8,"5-8 Hours",IF(Table1[[#This Row],[ResolutionHours]]&lt;=24,"9-24 Hours",IF(Table1[[#This Row],[ResolutionHours]]&lt;=48,"25-48 Hours","48+ Hours")))))</f>
        <v>48+ Hours</v>
      </c>
      <c r="AB2970">
        <f>IF(Table1[[#This Row],[ResolutionHours]]="","",Table1[[#This Row],[ResolutionHours]]-Table1[[#This Row],[SLATargetHours]])</f>
        <v>65.989999999999995</v>
      </c>
    </row>
    <row r="2971" spans="1:28" x14ac:dyDescent="0.25">
      <c r="A2971" t="s">
        <v>2555</v>
      </c>
      <c r="B2971" t="s">
        <v>2126</v>
      </c>
      <c r="C2971" s="1">
        <v>46014.538252314807</v>
      </c>
      <c r="D2971" t="s">
        <v>87</v>
      </c>
      <c r="E2971" t="s">
        <v>2127</v>
      </c>
      <c r="F2971" t="s">
        <v>95</v>
      </c>
      <c r="G2971" t="s">
        <v>2128</v>
      </c>
      <c r="H2971" t="s">
        <v>54</v>
      </c>
      <c r="I2971" t="s">
        <v>73</v>
      </c>
      <c r="J2971" t="s">
        <v>165</v>
      </c>
      <c r="K2971">
        <v>72</v>
      </c>
      <c r="L2971">
        <v>4.78</v>
      </c>
      <c r="N2971" s="1"/>
      <c r="O2971" t="s">
        <v>57</v>
      </c>
      <c r="P2971">
        <v>179.08</v>
      </c>
      <c r="Q2971" t="s">
        <v>44</v>
      </c>
      <c r="R2971" t="s">
        <v>45</v>
      </c>
      <c r="S2971" t="s">
        <v>46</v>
      </c>
      <c r="T2971" t="s">
        <v>75</v>
      </c>
      <c r="U2971" t="s">
        <v>49</v>
      </c>
      <c r="V2971" t="s">
        <v>49</v>
      </c>
      <c r="W2971" t="s">
        <v>57</v>
      </c>
      <c r="X2971">
        <f>YEAR(Table1[[#This Row],[BookingDate]])</f>
        <v>2025</v>
      </c>
      <c r="Y2971" t="str">
        <f>TEXT(Table1[[#This Row],[BookingDate]],"mmm")</f>
        <v>Dec</v>
      </c>
      <c r="Z2971" t="str">
        <f>TEXT(Table1[[#This Row],[BookingDate]],"mmm-yyy")</f>
        <v>Dec-2025</v>
      </c>
      <c r="AA2971" t="str">
        <f>IF(Table1[[#This Row],[ResolutionHours]]="","Pending",IF(Table1[[#This Row],[ResolutionHours]]&lt;=4,"0-4 Hours",IF(Table1[[#This Row],[ResolutionHours]]&lt;=8,"5-8 Hours",IF(Table1[[#This Row],[ResolutionHours]]&lt;=24,"9-24 Hours",IF(Table1[[#This Row],[ResolutionHours]]&lt;=48,"25-48 Hours","48+ Hours")))))</f>
        <v>Pending</v>
      </c>
      <c r="AB2971" t="str">
        <f>IF(Table1[[#This Row],[ResolutionHours]]="","",Table1[[#This Row],[ResolutionHours]]-Table1[[#This Row],[SLATargetHours]])</f>
        <v/>
      </c>
    </row>
    <row r="2972" spans="1:28" x14ac:dyDescent="0.25">
      <c r="A2972" t="s">
        <v>3107</v>
      </c>
      <c r="B2972" t="s">
        <v>2126</v>
      </c>
      <c r="C2972" s="1">
        <v>46015.064004629632</v>
      </c>
      <c r="D2972" t="s">
        <v>51</v>
      </c>
      <c r="E2972" t="s">
        <v>2127</v>
      </c>
      <c r="F2972" t="s">
        <v>72</v>
      </c>
      <c r="G2972" t="s">
        <v>2128</v>
      </c>
      <c r="H2972" t="s">
        <v>136</v>
      </c>
      <c r="I2972" t="s">
        <v>73</v>
      </c>
      <c r="J2972" t="s">
        <v>157</v>
      </c>
      <c r="K2972">
        <v>24</v>
      </c>
      <c r="L2972">
        <v>0.91</v>
      </c>
      <c r="N2972" s="1"/>
      <c r="O2972" t="s">
        <v>57</v>
      </c>
      <c r="P2972">
        <v>166.46</v>
      </c>
      <c r="Q2972" t="s">
        <v>58</v>
      </c>
      <c r="R2972" t="s">
        <v>45</v>
      </c>
      <c r="S2972" t="s">
        <v>46</v>
      </c>
      <c r="T2972" t="s">
        <v>97</v>
      </c>
      <c r="U2972" t="s">
        <v>49</v>
      </c>
      <c r="V2972" t="s">
        <v>48</v>
      </c>
      <c r="W2972" t="s">
        <v>57</v>
      </c>
      <c r="X2972">
        <f>YEAR(Table1[[#This Row],[BookingDate]])</f>
        <v>2025</v>
      </c>
      <c r="Y2972" t="str">
        <f>TEXT(Table1[[#This Row],[BookingDate]],"mmm")</f>
        <v>Dec</v>
      </c>
      <c r="Z2972" t="str">
        <f>TEXT(Table1[[#This Row],[BookingDate]],"mmm-yyy")</f>
        <v>Dec-2025</v>
      </c>
      <c r="AA2972" t="str">
        <f>IF(Table1[[#This Row],[ResolutionHours]]="","Pending",IF(Table1[[#This Row],[ResolutionHours]]&lt;=4,"0-4 Hours",IF(Table1[[#This Row],[ResolutionHours]]&lt;=8,"5-8 Hours",IF(Table1[[#This Row],[ResolutionHours]]&lt;=24,"9-24 Hours",IF(Table1[[#This Row],[ResolutionHours]]&lt;=48,"25-48 Hours","48+ Hours")))))</f>
        <v>Pending</v>
      </c>
      <c r="AB2972" t="str">
        <f>IF(Table1[[#This Row],[ResolutionHours]]="","",Table1[[#This Row],[ResolutionHours]]-Table1[[#This Row],[SLATargetHours]])</f>
        <v/>
      </c>
    </row>
    <row r="2973" spans="1:28" x14ac:dyDescent="0.25">
      <c r="A2973" t="s">
        <v>1831</v>
      </c>
      <c r="B2973" t="s">
        <v>1116</v>
      </c>
      <c r="C2973" s="1">
        <v>46015.171840277777</v>
      </c>
      <c r="D2973" t="s">
        <v>104</v>
      </c>
      <c r="E2973" t="s">
        <v>1129</v>
      </c>
      <c r="F2973" t="s">
        <v>38</v>
      </c>
      <c r="G2973" t="s">
        <v>1118</v>
      </c>
      <c r="H2973" t="s">
        <v>63</v>
      </c>
      <c r="I2973" t="s">
        <v>55</v>
      </c>
      <c r="J2973" t="s">
        <v>110</v>
      </c>
      <c r="K2973">
        <v>8</v>
      </c>
      <c r="L2973">
        <v>0.42</v>
      </c>
      <c r="N2973" s="1"/>
      <c r="O2973" t="s">
        <v>57</v>
      </c>
      <c r="P2973">
        <v>163.88</v>
      </c>
      <c r="Q2973" t="s">
        <v>58</v>
      </c>
      <c r="R2973" t="s">
        <v>59</v>
      </c>
      <c r="S2973" t="s">
        <v>96</v>
      </c>
      <c r="T2973" t="s">
        <v>85</v>
      </c>
      <c r="U2973" t="s">
        <v>49</v>
      </c>
      <c r="V2973" t="s">
        <v>49</v>
      </c>
      <c r="W2973" t="s">
        <v>57</v>
      </c>
      <c r="X2973">
        <f>YEAR(Table1[[#This Row],[BookingDate]])</f>
        <v>2025</v>
      </c>
      <c r="Y2973" t="str">
        <f>TEXT(Table1[[#This Row],[BookingDate]],"mmm")</f>
        <v>Dec</v>
      </c>
      <c r="Z2973" t="str">
        <f>TEXT(Table1[[#This Row],[BookingDate]],"mmm-yyy")</f>
        <v>Dec-2025</v>
      </c>
      <c r="AA2973" t="str">
        <f>IF(Table1[[#This Row],[ResolutionHours]]="","Pending",IF(Table1[[#This Row],[ResolutionHours]]&lt;=4,"0-4 Hours",IF(Table1[[#This Row],[ResolutionHours]]&lt;=8,"5-8 Hours",IF(Table1[[#This Row],[ResolutionHours]]&lt;=24,"9-24 Hours",IF(Table1[[#This Row],[ResolutionHours]]&lt;=48,"25-48 Hours","48+ Hours")))))</f>
        <v>Pending</v>
      </c>
      <c r="AB2973" t="str">
        <f>IF(Table1[[#This Row],[ResolutionHours]]="","",Table1[[#This Row],[ResolutionHours]]-Table1[[#This Row],[SLATargetHours]])</f>
        <v/>
      </c>
    </row>
    <row r="2974" spans="1:28" x14ac:dyDescent="0.25">
      <c r="A2974" t="s">
        <v>379</v>
      </c>
      <c r="B2974" t="s">
        <v>35</v>
      </c>
      <c r="C2974" s="1">
        <v>46015.458761574067</v>
      </c>
      <c r="D2974" t="s">
        <v>104</v>
      </c>
      <c r="E2974" t="s">
        <v>77</v>
      </c>
      <c r="F2974" t="s">
        <v>53</v>
      </c>
      <c r="G2974" t="s">
        <v>39</v>
      </c>
      <c r="H2974" t="s">
        <v>63</v>
      </c>
      <c r="I2974" t="s">
        <v>82</v>
      </c>
      <c r="J2974" t="s">
        <v>118</v>
      </c>
      <c r="K2974">
        <v>8</v>
      </c>
      <c r="L2974">
        <v>0.51</v>
      </c>
      <c r="N2974" s="1"/>
      <c r="O2974" t="s">
        <v>57</v>
      </c>
      <c r="P2974">
        <v>156.99</v>
      </c>
      <c r="Q2974" t="s">
        <v>58</v>
      </c>
      <c r="R2974" t="s">
        <v>114</v>
      </c>
      <c r="S2974" t="s">
        <v>68</v>
      </c>
      <c r="T2974" t="s">
        <v>47</v>
      </c>
      <c r="U2974" t="s">
        <v>49</v>
      </c>
      <c r="V2974" t="s">
        <v>49</v>
      </c>
      <c r="W2974" t="s">
        <v>57</v>
      </c>
      <c r="X2974">
        <f>YEAR(Table1[[#This Row],[BookingDate]])</f>
        <v>2025</v>
      </c>
      <c r="Y2974" t="str">
        <f>TEXT(Table1[[#This Row],[BookingDate]],"mmm")</f>
        <v>Dec</v>
      </c>
      <c r="Z2974" t="str">
        <f>TEXT(Table1[[#This Row],[BookingDate]],"mmm-yyy")</f>
        <v>Dec-2025</v>
      </c>
      <c r="AA2974" t="str">
        <f>IF(Table1[[#This Row],[ResolutionHours]]="","Pending",IF(Table1[[#This Row],[ResolutionHours]]&lt;=4,"0-4 Hours",IF(Table1[[#This Row],[ResolutionHours]]&lt;=8,"5-8 Hours",IF(Table1[[#This Row],[ResolutionHours]]&lt;=24,"9-24 Hours",IF(Table1[[#This Row],[ResolutionHours]]&lt;=48,"25-48 Hours","48+ Hours")))))</f>
        <v>Pending</v>
      </c>
      <c r="AB2974" t="str">
        <f>IF(Table1[[#This Row],[ResolutionHours]]="","",Table1[[#This Row],[ResolutionHours]]-Table1[[#This Row],[SLATargetHours]])</f>
        <v/>
      </c>
    </row>
    <row r="2975" spans="1:28" x14ac:dyDescent="0.25">
      <c r="A2975" t="s">
        <v>2605</v>
      </c>
      <c r="B2975" t="s">
        <v>2126</v>
      </c>
      <c r="C2975" s="1">
        <v>46015.522569444453</v>
      </c>
      <c r="D2975" t="s">
        <v>36</v>
      </c>
      <c r="E2975" t="s">
        <v>2136</v>
      </c>
      <c r="F2975" t="s">
        <v>53</v>
      </c>
      <c r="G2975" t="s">
        <v>2128</v>
      </c>
      <c r="H2975" t="s">
        <v>54</v>
      </c>
      <c r="I2975" t="s">
        <v>64</v>
      </c>
      <c r="J2975" t="s">
        <v>88</v>
      </c>
      <c r="K2975">
        <v>48</v>
      </c>
      <c r="L2975">
        <v>4.34</v>
      </c>
      <c r="N2975" s="1"/>
      <c r="O2975" t="s">
        <v>57</v>
      </c>
      <c r="P2975">
        <v>155.46</v>
      </c>
      <c r="Q2975" t="s">
        <v>66</v>
      </c>
      <c r="R2975" t="s">
        <v>67</v>
      </c>
      <c r="S2975" t="s">
        <v>46</v>
      </c>
      <c r="T2975" t="s">
        <v>69</v>
      </c>
      <c r="U2975" t="s">
        <v>49</v>
      </c>
      <c r="V2975" t="s">
        <v>49</v>
      </c>
      <c r="W2975" t="s">
        <v>57</v>
      </c>
      <c r="X2975">
        <f>YEAR(Table1[[#This Row],[BookingDate]])</f>
        <v>2025</v>
      </c>
      <c r="Y2975" t="str">
        <f>TEXT(Table1[[#This Row],[BookingDate]],"mmm")</f>
        <v>Dec</v>
      </c>
      <c r="Z2975" t="str">
        <f>TEXT(Table1[[#This Row],[BookingDate]],"mmm-yyy")</f>
        <v>Dec-2025</v>
      </c>
      <c r="AA2975" t="str">
        <f>IF(Table1[[#This Row],[ResolutionHours]]="","Pending",IF(Table1[[#This Row],[ResolutionHours]]&lt;=4,"0-4 Hours",IF(Table1[[#This Row],[ResolutionHours]]&lt;=8,"5-8 Hours",IF(Table1[[#This Row],[ResolutionHours]]&lt;=24,"9-24 Hours",IF(Table1[[#This Row],[ResolutionHours]]&lt;=48,"25-48 Hours","48+ Hours")))))</f>
        <v>Pending</v>
      </c>
      <c r="AB2975" t="str">
        <f>IF(Table1[[#This Row],[ResolutionHours]]="","",Table1[[#This Row],[ResolutionHours]]-Table1[[#This Row],[SLATargetHours]])</f>
        <v/>
      </c>
    </row>
    <row r="2976" spans="1:28" x14ac:dyDescent="0.25">
      <c r="A2976" t="s">
        <v>1192</v>
      </c>
      <c r="B2976" t="s">
        <v>1116</v>
      </c>
      <c r="C2976" s="1">
        <v>46015.708194444444</v>
      </c>
      <c r="D2976" t="s">
        <v>51</v>
      </c>
      <c r="E2976" t="s">
        <v>1117</v>
      </c>
      <c r="F2976" t="s">
        <v>126</v>
      </c>
      <c r="G2976" t="s">
        <v>1118</v>
      </c>
      <c r="H2976" t="s">
        <v>40</v>
      </c>
      <c r="I2976" t="s">
        <v>41</v>
      </c>
      <c r="J2976" t="s">
        <v>113</v>
      </c>
      <c r="K2976">
        <v>24</v>
      </c>
      <c r="L2976">
        <v>0.32</v>
      </c>
      <c r="M2976">
        <v>34.83</v>
      </c>
      <c r="N2976" s="1">
        <v>46017.15950361111</v>
      </c>
      <c r="O2976" t="s">
        <v>128</v>
      </c>
      <c r="P2976">
        <v>34.83</v>
      </c>
      <c r="Q2976" t="s">
        <v>44</v>
      </c>
      <c r="R2976" t="s">
        <v>45</v>
      </c>
      <c r="S2976" t="s">
        <v>68</v>
      </c>
      <c r="T2976" t="s">
        <v>93</v>
      </c>
      <c r="U2976" t="s">
        <v>49</v>
      </c>
      <c r="V2976" t="s">
        <v>49</v>
      </c>
      <c r="W2976" t="s">
        <v>128</v>
      </c>
      <c r="X2976">
        <f>YEAR(Table1[[#This Row],[BookingDate]])</f>
        <v>2025</v>
      </c>
      <c r="Y2976" t="str">
        <f>TEXT(Table1[[#This Row],[BookingDate]],"mmm")</f>
        <v>Dec</v>
      </c>
      <c r="Z2976" t="str">
        <f>TEXT(Table1[[#This Row],[BookingDate]],"mmm-yyy")</f>
        <v>Dec-2025</v>
      </c>
      <c r="AA2976" t="str">
        <f>IF(Table1[[#This Row],[ResolutionHours]]="","Pending",IF(Table1[[#This Row],[ResolutionHours]]&lt;=4,"0-4 Hours",IF(Table1[[#This Row],[ResolutionHours]]&lt;=8,"5-8 Hours",IF(Table1[[#This Row],[ResolutionHours]]&lt;=24,"9-24 Hours",IF(Table1[[#This Row],[ResolutionHours]]&lt;=48,"25-48 Hours","48+ Hours")))))</f>
        <v>25-48 Hours</v>
      </c>
      <c r="AB2976">
        <f>IF(Table1[[#This Row],[ResolutionHours]]="","",Table1[[#This Row],[ResolutionHours]]-Table1[[#This Row],[SLATargetHours]])</f>
        <v>10.829999999999998</v>
      </c>
    </row>
    <row r="2977" spans="1:28" x14ac:dyDescent="0.25">
      <c r="A2977" t="s">
        <v>2899</v>
      </c>
      <c r="B2977" t="s">
        <v>2126</v>
      </c>
      <c r="C2977" s="1">
        <v>46015.86787037037</v>
      </c>
      <c r="D2977" t="s">
        <v>36</v>
      </c>
      <c r="E2977" t="s">
        <v>2138</v>
      </c>
      <c r="F2977" t="s">
        <v>38</v>
      </c>
      <c r="G2977" t="s">
        <v>2128</v>
      </c>
      <c r="H2977" t="s">
        <v>40</v>
      </c>
      <c r="I2977" t="s">
        <v>73</v>
      </c>
      <c r="J2977" t="s">
        <v>120</v>
      </c>
      <c r="K2977">
        <v>48</v>
      </c>
      <c r="L2977">
        <v>2.65</v>
      </c>
      <c r="M2977">
        <v>27.69</v>
      </c>
      <c r="N2977" s="1">
        <v>46017.021627314818</v>
      </c>
      <c r="O2977" t="s">
        <v>43</v>
      </c>
      <c r="P2977">
        <v>27.69</v>
      </c>
      <c r="Q2977" t="s">
        <v>66</v>
      </c>
      <c r="R2977" t="s">
        <v>67</v>
      </c>
      <c r="S2977" t="s">
        <v>96</v>
      </c>
      <c r="T2977" t="s">
        <v>93</v>
      </c>
      <c r="U2977" t="s">
        <v>48</v>
      </c>
      <c r="V2977" t="s">
        <v>49</v>
      </c>
      <c r="W2977" t="s">
        <v>43</v>
      </c>
      <c r="X2977">
        <f>YEAR(Table1[[#This Row],[BookingDate]])</f>
        <v>2025</v>
      </c>
      <c r="Y2977" t="str">
        <f>TEXT(Table1[[#This Row],[BookingDate]],"mmm")</f>
        <v>Dec</v>
      </c>
      <c r="Z2977" t="str">
        <f>TEXT(Table1[[#This Row],[BookingDate]],"mmm-yyy")</f>
        <v>Dec-2025</v>
      </c>
      <c r="AA2977" t="str">
        <f>IF(Table1[[#This Row],[ResolutionHours]]="","Pending",IF(Table1[[#This Row],[ResolutionHours]]&lt;=4,"0-4 Hours",IF(Table1[[#This Row],[ResolutionHours]]&lt;=8,"5-8 Hours",IF(Table1[[#This Row],[ResolutionHours]]&lt;=24,"9-24 Hours",IF(Table1[[#This Row],[ResolutionHours]]&lt;=48,"25-48 Hours","48+ Hours")))))</f>
        <v>25-48 Hours</v>
      </c>
      <c r="AB2977">
        <f>IF(Table1[[#This Row],[ResolutionHours]]="","",Table1[[#This Row],[ResolutionHours]]-Table1[[#This Row],[SLATargetHours]])</f>
        <v>-20.309999999999999</v>
      </c>
    </row>
    <row r="2978" spans="1:28" x14ac:dyDescent="0.25">
      <c r="A2978" t="s">
        <v>1759</v>
      </c>
      <c r="B2978" t="s">
        <v>1116</v>
      </c>
      <c r="C2978" s="1">
        <v>46015.97729166667</v>
      </c>
      <c r="D2978" t="s">
        <v>51</v>
      </c>
      <c r="E2978" t="s">
        <v>1129</v>
      </c>
      <c r="F2978" t="s">
        <v>126</v>
      </c>
      <c r="G2978" t="s">
        <v>1118</v>
      </c>
      <c r="H2978" t="s">
        <v>40</v>
      </c>
      <c r="I2978" t="s">
        <v>82</v>
      </c>
      <c r="J2978" t="s">
        <v>118</v>
      </c>
      <c r="K2978">
        <v>24</v>
      </c>
      <c r="L2978">
        <v>4.78</v>
      </c>
      <c r="M2978">
        <v>6.24</v>
      </c>
      <c r="N2978" s="1">
        <v>46016.237483287026</v>
      </c>
      <c r="O2978" t="s">
        <v>43</v>
      </c>
      <c r="P2978">
        <v>6.24</v>
      </c>
      <c r="Q2978" t="s">
        <v>58</v>
      </c>
      <c r="R2978" t="s">
        <v>114</v>
      </c>
      <c r="S2978" t="s">
        <v>79</v>
      </c>
      <c r="T2978" t="s">
        <v>61</v>
      </c>
      <c r="U2978" t="s">
        <v>49</v>
      </c>
      <c r="V2978" t="s">
        <v>49</v>
      </c>
      <c r="W2978" t="s">
        <v>43</v>
      </c>
      <c r="X2978">
        <f>YEAR(Table1[[#This Row],[BookingDate]])</f>
        <v>2025</v>
      </c>
      <c r="Y2978" t="str">
        <f>TEXT(Table1[[#This Row],[BookingDate]],"mmm")</f>
        <v>Dec</v>
      </c>
      <c r="Z2978" t="str">
        <f>TEXT(Table1[[#This Row],[BookingDate]],"mmm-yyy")</f>
        <v>Dec-2025</v>
      </c>
      <c r="AA2978" t="str">
        <f>IF(Table1[[#This Row],[ResolutionHours]]="","Pending",IF(Table1[[#This Row],[ResolutionHours]]&lt;=4,"0-4 Hours",IF(Table1[[#This Row],[ResolutionHours]]&lt;=8,"5-8 Hours",IF(Table1[[#This Row],[ResolutionHours]]&lt;=24,"9-24 Hours",IF(Table1[[#This Row],[ResolutionHours]]&lt;=48,"25-48 Hours","48+ Hours")))))</f>
        <v>5-8 Hours</v>
      </c>
      <c r="AB2978">
        <f>IF(Table1[[#This Row],[ResolutionHours]]="","",Table1[[#This Row],[ResolutionHours]]-Table1[[#This Row],[SLATargetHours]])</f>
        <v>-17.759999999999998</v>
      </c>
    </row>
    <row r="2979" spans="1:28" x14ac:dyDescent="0.25">
      <c r="A2979" t="s">
        <v>461</v>
      </c>
      <c r="B2979" t="s">
        <v>35</v>
      </c>
      <c r="C2979" s="1">
        <v>46016.700810185182</v>
      </c>
      <c r="D2979" t="s">
        <v>104</v>
      </c>
      <c r="E2979" t="s">
        <v>37</v>
      </c>
      <c r="F2979" t="s">
        <v>130</v>
      </c>
      <c r="G2979" t="s">
        <v>39</v>
      </c>
      <c r="H2979" t="s">
        <v>40</v>
      </c>
      <c r="I2979" t="s">
        <v>55</v>
      </c>
      <c r="J2979" t="s">
        <v>110</v>
      </c>
      <c r="K2979">
        <v>8</v>
      </c>
      <c r="L2979">
        <v>0.87</v>
      </c>
      <c r="M2979">
        <v>7</v>
      </c>
      <c r="N2979" s="1">
        <v>46016.992576817131</v>
      </c>
      <c r="O2979" t="s">
        <v>43</v>
      </c>
      <c r="P2979">
        <v>7</v>
      </c>
      <c r="Q2979" t="s">
        <v>58</v>
      </c>
      <c r="R2979" t="s">
        <v>45</v>
      </c>
      <c r="S2979" t="s">
        <v>60</v>
      </c>
      <c r="T2979" t="s">
        <v>115</v>
      </c>
      <c r="U2979" t="s">
        <v>49</v>
      </c>
      <c r="V2979" t="s">
        <v>49</v>
      </c>
      <c r="W2979" t="s">
        <v>43</v>
      </c>
      <c r="X2979">
        <f>YEAR(Table1[[#This Row],[BookingDate]])</f>
        <v>2025</v>
      </c>
      <c r="Y2979" t="str">
        <f>TEXT(Table1[[#This Row],[BookingDate]],"mmm")</f>
        <v>Dec</v>
      </c>
      <c r="Z2979" t="str">
        <f>TEXT(Table1[[#This Row],[BookingDate]],"mmm-yyy")</f>
        <v>Dec-2025</v>
      </c>
      <c r="AA2979" t="str">
        <f>IF(Table1[[#This Row],[ResolutionHours]]="","Pending",IF(Table1[[#This Row],[ResolutionHours]]&lt;=4,"0-4 Hours",IF(Table1[[#This Row],[ResolutionHours]]&lt;=8,"5-8 Hours",IF(Table1[[#This Row],[ResolutionHours]]&lt;=24,"9-24 Hours",IF(Table1[[#This Row],[ResolutionHours]]&lt;=48,"25-48 Hours","48+ Hours")))))</f>
        <v>5-8 Hours</v>
      </c>
      <c r="AB2979">
        <f>IF(Table1[[#This Row],[ResolutionHours]]="","",Table1[[#This Row],[ResolutionHours]]-Table1[[#This Row],[SLATargetHours]])</f>
        <v>-1</v>
      </c>
    </row>
    <row r="2980" spans="1:28" x14ac:dyDescent="0.25">
      <c r="A2980" t="s">
        <v>2402</v>
      </c>
      <c r="B2980" t="s">
        <v>2126</v>
      </c>
      <c r="C2980" s="1">
        <v>46017.213287037041</v>
      </c>
      <c r="D2980" t="s">
        <v>51</v>
      </c>
      <c r="E2980" t="s">
        <v>2130</v>
      </c>
      <c r="F2980" t="s">
        <v>126</v>
      </c>
      <c r="G2980" t="s">
        <v>2128</v>
      </c>
      <c r="H2980" t="s">
        <v>136</v>
      </c>
      <c r="I2980" t="s">
        <v>41</v>
      </c>
      <c r="J2980" t="s">
        <v>74</v>
      </c>
      <c r="K2980">
        <v>24</v>
      </c>
      <c r="L2980">
        <v>0.39</v>
      </c>
      <c r="N2980" s="1"/>
      <c r="O2980" t="s">
        <v>57</v>
      </c>
      <c r="P2980">
        <v>114.88</v>
      </c>
      <c r="Q2980" t="s">
        <v>44</v>
      </c>
      <c r="R2980" t="s">
        <v>45</v>
      </c>
      <c r="S2980" t="s">
        <v>46</v>
      </c>
      <c r="T2980" t="s">
        <v>61</v>
      </c>
      <c r="U2980" t="s">
        <v>49</v>
      </c>
      <c r="V2980" t="s">
        <v>49</v>
      </c>
      <c r="W2980" t="s">
        <v>57</v>
      </c>
      <c r="X2980">
        <f>YEAR(Table1[[#This Row],[BookingDate]])</f>
        <v>2025</v>
      </c>
      <c r="Y2980" t="str">
        <f>TEXT(Table1[[#This Row],[BookingDate]],"mmm")</f>
        <v>Dec</v>
      </c>
      <c r="Z2980" t="str">
        <f>TEXT(Table1[[#This Row],[BookingDate]],"mmm-yyy")</f>
        <v>Dec-2025</v>
      </c>
      <c r="AA2980" t="str">
        <f>IF(Table1[[#This Row],[ResolutionHours]]="","Pending",IF(Table1[[#This Row],[ResolutionHours]]&lt;=4,"0-4 Hours",IF(Table1[[#This Row],[ResolutionHours]]&lt;=8,"5-8 Hours",IF(Table1[[#This Row],[ResolutionHours]]&lt;=24,"9-24 Hours",IF(Table1[[#This Row],[ResolutionHours]]&lt;=48,"25-48 Hours","48+ Hours")))))</f>
        <v>Pending</v>
      </c>
      <c r="AB2980" t="str">
        <f>IF(Table1[[#This Row],[ResolutionHours]]="","",Table1[[#This Row],[ResolutionHours]]-Table1[[#This Row],[SLATargetHours]])</f>
        <v/>
      </c>
    </row>
    <row r="2981" spans="1:28" x14ac:dyDescent="0.25">
      <c r="A2981" t="s">
        <v>2281</v>
      </c>
      <c r="B2981" t="s">
        <v>2126</v>
      </c>
      <c r="C2981" s="1">
        <v>46017.246296296304</v>
      </c>
      <c r="D2981" t="s">
        <v>36</v>
      </c>
      <c r="E2981" t="s">
        <v>2127</v>
      </c>
      <c r="F2981" t="s">
        <v>130</v>
      </c>
      <c r="G2981" t="s">
        <v>2128</v>
      </c>
      <c r="H2981" t="s">
        <v>40</v>
      </c>
      <c r="I2981" t="s">
        <v>41</v>
      </c>
      <c r="J2981" t="s">
        <v>165</v>
      </c>
      <c r="K2981">
        <v>48</v>
      </c>
      <c r="L2981">
        <v>0.61</v>
      </c>
      <c r="M2981">
        <v>43.78</v>
      </c>
      <c r="N2981" s="1">
        <v>46019.070334074073</v>
      </c>
      <c r="O2981" t="s">
        <v>43</v>
      </c>
      <c r="P2981">
        <v>43.78</v>
      </c>
      <c r="Q2981" t="s">
        <v>66</v>
      </c>
      <c r="R2981" t="s">
        <v>92</v>
      </c>
      <c r="S2981" t="s">
        <v>46</v>
      </c>
      <c r="T2981" t="s">
        <v>93</v>
      </c>
      <c r="U2981" t="s">
        <v>49</v>
      </c>
      <c r="V2981" t="s">
        <v>49</v>
      </c>
      <c r="W2981" t="s">
        <v>43</v>
      </c>
      <c r="X2981">
        <f>YEAR(Table1[[#This Row],[BookingDate]])</f>
        <v>2025</v>
      </c>
      <c r="Y2981" t="str">
        <f>TEXT(Table1[[#This Row],[BookingDate]],"mmm")</f>
        <v>Dec</v>
      </c>
      <c r="Z2981" t="str">
        <f>TEXT(Table1[[#This Row],[BookingDate]],"mmm-yyy")</f>
        <v>Dec-2025</v>
      </c>
      <c r="AA2981" t="str">
        <f>IF(Table1[[#This Row],[ResolutionHours]]="","Pending",IF(Table1[[#This Row],[ResolutionHours]]&lt;=4,"0-4 Hours",IF(Table1[[#This Row],[ResolutionHours]]&lt;=8,"5-8 Hours",IF(Table1[[#This Row],[ResolutionHours]]&lt;=24,"9-24 Hours",IF(Table1[[#This Row],[ResolutionHours]]&lt;=48,"25-48 Hours","48+ Hours")))))</f>
        <v>25-48 Hours</v>
      </c>
      <c r="AB2981">
        <f>IF(Table1[[#This Row],[ResolutionHours]]="","",Table1[[#This Row],[ResolutionHours]]-Table1[[#This Row],[SLATargetHours]])</f>
        <v>-4.2199999999999989</v>
      </c>
    </row>
    <row r="2982" spans="1:28" x14ac:dyDescent="0.25">
      <c r="A2982" t="s">
        <v>1924</v>
      </c>
      <c r="B2982" t="s">
        <v>1116</v>
      </c>
      <c r="C2982" s="1">
        <v>46017.289803240739</v>
      </c>
      <c r="D2982" t="s">
        <v>51</v>
      </c>
      <c r="E2982" t="s">
        <v>1131</v>
      </c>
      <c r="F2982" t="s">
        <v>53</v>
      </c>
      <c r="G2982" t="s">
        <v>1118</v>
      </c>
      <c r="H2982" t="s">
        <v>40</v>
      </c>
      <c r="I2982" t="s">
        <v>73</v>
      </c>
      <c r="J2982" t="s">
        <v>110</v>
      </c>
      <c r="K2982">
        <v>24</v>
      </c>
      <c r="L2982">
        <v>0.64</v>
      </c>
      <c r="M2982">
        <v>42.8</v>
      </c>
      <c r="N2982" s="1">
        <v>46019.072935439814</v>
      </c>
      <c r="O2982" t="s">
        <v>128</v>
      </c>
      <c r="P2982">
        <v>42.8</v>
      </c>
      <c r="Q2982" t="s">
        <v>44</v>
      </c>
      <c r="R2982" t="s">
        <v>114</v>
      </c>
      <c r="S2982" t="s">
        <v>96</v>
      </c>
      <c r="T2982" t="s">
        <v>115</v>
      </c>
      <c r="U2982" t="s">
        <v>49</v>
      </c>
      <c r="V2982" t="s">
        <v>49</v>
      </c>
      <c r="W2982" t="s">
        <v>128</v>
      </c>
      <c r="X2982">
        <f>YEAR(Table1[[#This Row],[BookingDate]])</f>
        <v>2025</v>
      </c>
      <c r="Y2982" t="str">
        <f>TEXT(Table1[[#This Row],[BookingDate]],"mmm")</f>
        <v>Dec</v>
      </c>
      <c r="Z2982" t="str">
        <f>TEXT(Table1[[#This Row],[BookingDate]],"mmm-yyy")</f>
        <v>Dec-2025</v>
      </c>
      <c r="AA2982" t="str">
        <f>IF(Table1[[#This Row],[ResolutionHours]]="","Pending",IF(Table1[[#This Row],[ResolutionHours]]&lt;=4,"0-4 Hours",IF(Table1[[#This Row],[ResolutionHours]]&lt;=8,"5-8 Hours",IF(Table1[[#This Row],[ResolutionHours]]&lt;=24,"9-24 Hours",IF(Table1[[#This Row],[ResolutionHours]]&lt;=48,"25-48 Hours","48+ Hours")))))</f>
        <v>25-48 Hours</v>
      </c>
      <c r="AB2982">
        <f>IF(Table1[[#This Row],[ResolutionHours]]="","",Table1[[#This Row],[ResolutionHours]]-Table1[[#This Row],[SLATargetHours]])</f>
        <v>18.799999999999997</v>
      </c>
    </row>
    <row r="2983" spans="1:28" x14ac:dyDescent="0.25">
      <c r="A2983" t="s">
        <v>1403</v>
      </c>
      <c r="B2983" t="s">
        <v>1116</v>
      </c>
      <c r="C2983" s="1">
        <v>46017.366828703707</v>
      </c>
      <c r="D2983" t="s">
        <v>104</v>
      </c>
      <c r="E2983" t="s">
        <v>1126</v>
      </c>
      <c r="F2983" t="s">
        <v>130</v>
      </c>
      <c r="G2983" t="s">
        <v>1118</v>
      </c>
      <c r="H2983" t="s">
        <v>54</v>
      </c>
      <c r="I2983" t="s">
        <v>82</v>
      </c>
      <c r="J2983" t="s">
        <v>74</v>
      </c>
      <c r="K2983">
        <v>8</v>
      </c>
      <c r="L2983">
        <v>0.55000000000000004</v>
      </c>
      <c r="N2983" s="1"/>
      <c r="O2983" t="s">
        <v>57</v>
      </c>
      <c r="P2983">
        <v>111.2</v>
      </c>
      <c r="Q2983" t="s">
        <v>58</v>
      </c>
      <c r="R2983" t="s">
        <v>45</v>
      </c>
      <c r="S2983" t="s">
        <v>79</v>
      </c>
      <c r="T2983" t="s">
        <v>69</v>
      </c>
      <c r="U2983" t="s">
        <v>49</v>
      </c>
      <c r="V2983" t="s">
        <v>49</v>
      </c>
      <c r="W2983" t="s">
        <v>57</v>
      </c>
      <c r="X2983">
        <f>YEAR(Table1[[#This Row],[BookingDate]])</f>
        <v>2025</v>
      </c>
      <c r="Y2983" t="str">
        <f>TEXT(Table1[[#This Row],[BookingDate]],"mmm")</f>
        <v>Dec</v>
      </c>
      <c r="Z2983" t="str">
        <f>TEXT(Table1[[#This Row],[BookingDate]],"mmm-yyy")</f>
        <v>Dec-2025</v>
      </c>
      <c r="AA2983" t="str">
        <f>IF(Table1[[#This Row],[ResolutionHours]]="","Pending",IF(Table1[[#This Row],[ResolutionHours]]&lt;=4,"0-4 Hours",IF(Table1[[#This Row],[ResolutionHours]]&lt;=8,"5-8 Hours",IF(Table1[[#This Row],[ResolutionHours]]&lt;=24,"9-24 Hours",IF(Table1[[#This Row],[ResolutionHours]]&lt;=48,"25-48 Hours","48+ Hours")))))</f>
        <v>Pending</v>
      </c>
      <c r="AB2983" t="str">
        <f>IF(Table1[[#This Row],[ResolutionHours]]="","",Table1[[#This Row],[ResolutionHours]]-Table1[[#This Row],[SLATargetHours]])</f>
        <v/>
      </c>
    </row>
    <row r="2984" spans="1:28" x14ac:dyDescent="0.25">
      <c r="A2984" t="s">
        <v>470</v>
      </c>
      <c r="B2984" t="s">
        <v>35</v>
      </c>
      <c r="C2984" s="1">
        <v>46017.426516203697</v>
      </c>
      <c r="D2984" t="s">
        <v>51</v>
      </c>
      <c r="E2984" t="s">
        <v>37</v>
      </c>
      <c r="F2984" t="s">
        <v>130</v>
      </c>
      <c r="G2984" t="s">
        <v>39</v>
      </c>
      <c r="H2984" t="s">
        <v>40</v>
      </c>
      <c r="I2984" t="s">
        <v>82</v>
      </c>
      <c r="J2984" t="s">
        <v>83</v>
      </c>
      <c r="K2984">
        <v>24</v>
      </c>
      <c r="L2984">
        <v>1.8</v>
      </c>
      <c r="M2984">
        <v>12.14</v>
      </c>
      <c r="N2984" s="1">
        <v>46017.932350162038</v>
      </c>
      <c r="O2984" t="s">
        <v>43</v>
      </c>
      <c r="P2984">
        <v>12.14</v>
      </c>
      <c r="Q2984" t="s">
        <v>66</v>
      </c>
      <c r="R2984" t="s">
        <v>114</v>
      </c>
      <c r="S2984" t="s">
        <v>60</v>
      </c>
      <c r="T2984" t="s">
        <v>100</v>
      </c>
      <c r="U2984" t="s">
        <v>49</v>
      </c>
      <c r="V2984" t="s">
        <v>49</v>
      </c>
      <c r="W2984" t="s">
        <v>43</v>
      </c>
      <c r="X2984">
        <f>YEAR(Table1[[#This Row],[BookingDate]])</f>
        <v>2025</v>
      </c>
      <c r="Y2984" t="str">
        <f>TEXT(Table1[[#This Row],[BookingDate]],"mmm")</f>
        <v>Dec</v>
      </c>
      <c r="Z2984" t="str">
        <f>TEXT(Table1[[#This Row],[BookingDate]],"mmm-yyy")</f>
        <v>Dec-2025</v>
      </c>
      <c r="AA2984" t="str">
        <f>IF(Table1[[#This Row],[ResolutionHours]]="","Pending",IF(Table1[[#This Row],[ResolutionHours]]&lt;=4,"0-4 Hours",IF(Table1[[#This Row],[ResolutionHours]]&lt;=8,"5-8 Hours",IF(Table1[[#This Row],[ResolutionHours]]&lt;=24,"9-24 Hours",IF(Table1[[#This Row],[ResolutionHours]]&lt;=48,"25-48 Hours","48+ Hours")))))</f>
        <v>9-24 Hours</v>
      </c>
      <c r="AB2984">
        <f>IF(Table1[[#This Row],[ResolutionHours]]="","",Table1[[#This Row],[ResolutionHours]]-Table1[[#This Row],[SLATargetHours]])</f>
        <v>-11.86</v>
      </c>
    </row>
    <row r="2985" spans="1:28" x14ac:dyDescent="0.25">
      <c r="A2985" t="s">
        <v>259</v>
      </c>
      <c r="B2985" t="s">
        <v>35</v>
      </c>
      <c r="C2985" s="1">
        <v>46017.638553240737</v>
      </c>
      <c r="D2985" t="s">
        <v>87</v>
      </c>
      <c r="E2985" t="s">
        <v>77</v>
      </c>
      <c r="F2985" t="s">
        <v>53</v>
      </c>
      <c r="G2985" t="s">
        <v>39</v>
      </c>
      <c r="H2985" t="s">
        <v>63</v>
      </c>
      <c r="I2985" t="s">
        <v>41</v>
      </c>
      <c r="J2985" t="s">
        <v>99</v>
      </c>
      <c r="K2985">
        <v>72</v>
      </c>
      <c r="L2985">
        <v>3.4</v>
      </c>
      <c r="N2985" s="1"/>
      <c r="O2985" t="s">
        <v>57</v>
      </c>
      <c r="P2985">
        <v>104.67</v>
      </c>
      <c r="Q2985" t="s">
        <v>44</v>
      </c>
      <c r="R2985" t="s">
        <v>59</v>
      </c>
      <c r="S2985" t="s">
        <v>96</v>
      </c>
      <c r="T2985" t="s">
        <v>100</v>
      </c>
      <c r="U2985" t="s">
        <v>49</v>
      </c>
      <c r="V2985" t="s">
        <v>49</v>
      </c>
      <c r="W2985" t="s">
        <v>57</v>
      </c>
      <c r="X2985">
        <f>YEAR(Table1[[#This Row],[BookingDate]])</f>
        <v>2025</v>
      </c>
      <c r="Y2985" t="str">
        <f>TEXT(Table1[[#This Row],[BookingDate]],"mmm")</f>
        <v>Dec</v>
      </c>
      <c r="Z2985" t="str">
        <f>TEXT(Table1[[#This Row],[BookingDate]],"mmm-yyy")</f>
        <v>Dec-2025</v>
      </c>
      <c r="AA2985" t="str">
        <f>IF(Table1[[#This Row],[ResolutionHours]]="","Pending",IF(Table1[[#This Row],[ResolutionHours]]&lt;=4,"0-4 Hours",IF(Table1[[#This Row],[ResolutionHours]]&lt;=8,"5-8 Hours",IF(Table1[[#This Row],[ResolutionHours]]&lt;=24,"9-24 Hours",IF(Table1[[#This Row],[ResolutionHours]]&lt;=48,"25-48 Hours","48+ Hours")))))</f>
        <v>Pending</v>
      </c>
      <c r="AB2985" t="str">
        <f>IF(Table1[[#This Row],[ResolutionHours]]="","",Table1[[#This Row],[ResolutionHours]]-Table1[[#This Row],[SLATargetHours]])</f>
        <v/>
      </c>
    </row>
    <row r="2986" spans="1:28" x14ac:dyDescent="0.25">
      <c r="A2986" t="s">
        <v>1623</v>
      </c>
      <c r="B2986" t="s">
        <v>1116</v>
      </c>
      <c r="C2986" s="1">
        <v>46017.903877314813</v>
      </c>
      <c r="D2986" t="s">
        <v>36</v>
      </c>
      <c r="E2986" t="s">
        <v>1126</v>
      </c>
      <c r="F2986" t="s">
        <v>95</v>
      </c>
      <c r="G2986" t="s">
        <v>1118</v>
      </c>
      <c r="H2986" t="s">
        <v>40</v>
      </c>
      <c r="I2986" t="s">
        <v>41</v>
      </c>
      <c r="J2986" t="s">
        <v>74</v>
      </c>
      <c r="K2986">
        <v>48</v>
      </c>
      <c r="L2986">
        <v>5.68</v>
      </c>
      <c r="M2986">
        <v>105</v>
      </c>
      <c r="N2986" s="1">
        <v>46022.279084675924</v>
      </c>
      <c r="O2986" t="s">
        <v>128</v>
      </c>
      <c r="P2986">
        <v>105</v>
      </c>
      <c r="Q2986" t="s">
        <v>66</v>
      </c>
      <c r="R2986" t="s">
        <v>45</v>
      </c>
      <c r="S2986" t="s">
        <v>46</v>
      </c>
      <c r="T2986" t="s">
        <v>75</v>
      </c>
      <c r="U2986" t="s">
        <v>49</v>
      </c>
      <c r="V2986" t="s">
        <v>49</v>
      </c>
      <c r="W2986" t="s">
        <v>128</v>
      </c>
      <c r="X2986">
        <f>YEAR(Table1[[#This Row],[BookingDate]])</f>
        <v>2025</v>
      </c>
      <c r="Y2986" t="str">
        <f>TEXT(Table1[[#This Row],[BookingDate]],"mmm")</f>
        <v>Dec</v>
      </c>
      <c r="Z2986" t="str">
        <f>TEXT(Table1[[#This Row],[BookingDate]],"mmm-yyy")</f>
        <v>Dec-2025</v>
      </c>
      <c r="AA2986" t="str">
        <f>IF(Table1[[#This Row],[ResolutionHours]]="","Pending",IF(Table1[[#This Row],[ResolutionHours]]&lt;=4,"0-4 Hours",IF(Table1[[#This Row],[ResolutionHours]]&lt;=8,"5-8 Hours",IF(Table1[[#This Row],[ResolutionHours]]&lt;=24,"9-24 Hours",IF(Table1[[#This Row],[ResolutionHours]]&lt;=48,"25-48 Hours","48+ Hours")))))</f>
        <v>48+ Hours</v>
      </c>
      <c r="AB2986">
        <f>IF(Table1[[#This Row],[ResolutionHours]]="","",Table1[[#This Row],[ResolutionHours]]-Table1[[#This Row],[SLATargetHours]])</f>
        <v>57</v>
      </c>
    </row>
    <row r="2987" spans="1:28" x14ac:dyDescent="0.25">
      <c r="A2987" t="s">
        <v>1705</v>
      </c>
      <c r="B2987" t="s">
        <v>1116</v>
      </c>
      <c r="C2987" s="1">
        <v>46018.455462962957</v>
      </c>
      <c r="D2987" t="s">
        <v>36</v>
      </c>
      <c r="E2987" t="s">
        <v>1129</v>
      </c>
      <c r="F2987" t="s">
        <v>95</v>
      </c>
      <c r="G2987" t="s">
        <v>1118</v>
      </c>
      <c r="H2987" t="s">
        <v>54</v>
      </c>
      <c r="I2987" t="s">
        <v>41</v>
      </c>
      <c r="J2987" t="s">
        <v>99</v>
      </c>
      <c r="K2987">
        <v>48</v>
      </c>
      <c r="L2987">
        <v>4.22</v>
      </c>
      <c r="N2987" s="1"/>
      <c r="O2987" t="s">
        <v>57</v>
      </c>
      <c r="P2987">
        <v>85.07</v>
      </c>
      <c r="Q2987" t="s">
        <v>66</v>
      </c>
      <c r="R2987" t="s">
        <v>67</v>
      </c>
      <c r="S2987" t="s">
        <v>68</v>
      </c>
      <c r="T2987" t="s">
        <v>69</v>
      </c>
      <c r="U2987" t="s">
        <v>49</v>
      </c>
      <c r="V2987" t="s">
        <v>49</v>
      </c>
      <c r="W2987" t="s">
        <v>57</v>
      </c>
      <c r="X2987">
        <f>YEAR(Table1[[#This Row],[BookingDate]])</f>
        <v>2025</v>
      </c>
      <c r="Y2987" t="str">
        <f>TEXT(Table1[[#This Row],[BookingDate]],"mmm")</f>
        <v>Dec</v>
      </c>
      <c r="Z2987" t="str">
        <f>TEXT(Table1[[#This Row],[BookingDate]],"mmm-yyy")</f>
        <v>Dec-2025</v>
      </c>
      <c r="AA2987" t="str">
        <f>IF(Table1[[#This Row],[ResolutionHours]]="","Pending",IF(Table1[[#This Row],[ResolutionHours]]&lt;=4,"0-4 Hours",IF(Table1[[#This Row],[ResolutionHours]]&lt;=8,"5-8 Hours",IF(Table1[[#This Row],[ResolutionHours]]&lt;=24,"9-24 Hours",IF(Table1[[#This Row],[ResolutionHours]]&lt;=48,"25-48 Hours","48+ Hours")))))</f>
        <v>Pending</v>
      </c>
      <c r="AB2987" t="str">
        <f>IF(Table1[[#This Row],[ResolutionHours]]="","",Table1[[#This Row],[ResolutionHours]]-Table1[[#This Row],[SLATargetHours]])</f>
        <v/>
      </c>
    </row>
    <row r="2988" spans="1:28" x14ac:dyDescent="0.25">
      <c r="A2988" t="s">
        <v>1526</v>
      </c>
      <c r="B2988" t="s">
        <v>1116</v>
      </c>
      <c r="C2988" s="1">
        <v>46018.80164351852</v>
      </c>
      <c r="D2988" t="s">
        <v>36</v>
      </c>
      <c r="E2988" t="s">
        <v>1129</v>
      </c>
      <c r="F2988" t="s">
        <v>126</v>
      </c>
      <c r="G2988" t="s">
        <v>1118</v>
      </c>
      <c r="H2988" t="s">
        <v>40</v>
      </c>
      <c r="I2988" t="s">
        <v>46</v>
      </c>
      <c r="J2988" t="s">
        <v>110</v>
      </c>
      <c r="K2988">
        <v>48</v>
      </c>
      <c r="L2988">
        <v>0.96</v>
      </c>
      <c r="M2988">
        <v>32.67</v>
      </c>
      <c r="N2988" s="1">
        <v>46020.162937141213</v>
      </c>
      <c r="O2988" t="s">
        <v>43</v>
      </c>
      <c r="P2988">
        <v>32.67</v>
      </c>
      <c r="Q2988" t="s">
        <v>66</v>
      </c>
      <c r="R2988" t="s">
        <v>45</v>
      </c>
      <c r="S2988" t="s">
        <v>68</v>
      </c>
      <c r="T2988" t="s">
        <v>115</v>
      </c>
      <c r="U2988" t="s">
        <v>49</v>
      </c>
      <c r="V2988" t="s">
        <v>49</v>
      </c>
      <c r="W2988" t="s">
        <v>43</v>
      </c>
      <c r="X2988">
        <f>YEAR(Table1[[#This Row],[BookingDate]])</f>
        <v>2025</v>
      </c>
      <c r="Y2988" t="str">
        <f>TEXT(Table1[[#This Row],[BookingDate]],"mmm")</f>
        <v>Dec</v>
      </c>
      <c r="Z2988" t="str">
        <f>TEXT(Table1[[#This Row],[BookingDate]],"mmm-yyy")</f>
        <v>Dec-2025</v>
      </c>
      <c r="AA2988" t="str">
        <f>IF(Table1[[#This Row],[ResolutionHours]]="","Pending",IF(Table1[[#This Row],[ResolutionHours]]&lt;=4,"0-4 Hours",IF(Table1[[#This Row],[ResolutionHours]]&lt;=8,"5-8 Hours",IF(Table1[[#This Row],[ResolutionHours]]&lt;=24,"9-24 Hours",IF(Table1[[#This Row],[ResolutionHours]]&lt;=48,"25-48 Hours","48+ Hours")))))</f>
        <v>25-48 Hours</v>
      </c>
      <c r="AB2988">
        <f>IF(Table1[[#This Row],[ResolutionHours]]="","",Table1[[#This Row],[ResolutionHours]]-Table1[[#This Row],[SLATargetHours]])</f>
        <v>-15.329999999999998</v>
      </c>
    </row>
    <row r="2989" spans="1:28" x14ac:dyDescent="0.25">
      <c r="A2989" t="s">
        <v>2878</v>
      </c>
      <c r="B2989" t="s">
        <v>2126</v>
      </c>
      <c r="C2989" s="1">
        <v>46018.911365740743</v>
      </c>
      <c r="D2989" t="s">
        <v>87</v>
      </c>
      <c r="E2989" t="s">
        <v>2142</v>
      </c>
      <c r="F2989" t="s">
        <v>95</v>
      </c>
      <c r="G2989" t="s">
        <v>2128</v>
      </c>
      <c r="H2989" t="s">
        <v>136</v>
      </c>
      <c r="I2989" t="s">
        <v>82</v>
      </c>
      <c r="J2989" t="s">
        <v>88</v>
      </c>
      <c r="K2989">
        <v>72</v>
      </c>
      <c r="L2989">
        <v>10.31</v>
      </c>
      <c r="N2989" s="1"/>
      <c r="O2989" t="s">
        <v>57</v>
      </c>
      <c r="P2989">
        <v>74.13</v>
      </c>
      <c r="Q2989" t="s">
        <v>58</v>
      </c>
      <c r="R2989" t="s">
        <v>114</v>
      </c>
      <c r="S2989" t="s">
        <v>79</v>
      </c>
      <c r="T2989" t="s">
        <v>85</v>
      </c>
      <c r="U2989" t="s">
        <v>49</v>
      </c>
      <c r="V2989" t="s">
        <v>49</v>
      </c>
      <c r="W2989" t="s">
        <v>57</v>
      </c>
      <c r="X2989">
        <f>YEAR(Table1[[#This Row],[BookingDate]])</f>
        <v>2025</v>
      </c>
      <c r="Y2989" t="str">
        <f>TEXT(Table1[[#This Row],[BookingDate]],"mmm")</f>
        <v>Dec</v>
      </c>
      <c r="Z2989" t="str">
        <f>TEXT(Table1[[#This Row],[BookingDate]],"mmm-yyy")</f>
        <v>Dec-2025</v>
      </c>
      <c r="AA2989" t="str">
        <f>IF(Table1[[#This Row],[ResolutionHours]]="","Pending",IF(Table1[[#This Row],[ResolutionHours]]&lt;=4,"0-4 Hours",IF(Table1[[#This Row],[ResolutionHours]]&lt;=8,"5-8 Hours",IF(Table1[[#This Row],[ResolutionHours]]&lt;=24,"9-24 Hours",IF(Table1[[#This Row],[ResolutionHours]]&lt;=48,"25-48 Hours","48+ Hours")))))</f>
        <v>Pending</v>
      </c>
      <c r="AB2989" t="str">
        <f>IF(Table1[[#This Row],[ResolutionHours]]="","",Table1[[#This Row],[ResolutionHours]]-Table1[[#This Row],[SLATargetHours]])</f>
        <v/>
      </c>
    </row>
    <row r="2990" spans="1:28" x14ac:dyDescent="0.25">
      <c r="A2990" t="s">
        <v>625</v>
      </c>
      <c r="B2990" t="s">
        <v>35</v>
      </c>
      <c r="C2990" s="1">
        <v>46019.038912037038</v>
      </c>
      <c r="D2990" t="s">
        <v>87</v>
      </c>
      <c r="E2990" t="s">
        <v>105</v>
      </c>
      <c r="F2990" t="s">
        <v>53</v>
      </c>
      <c r="G2990" t="s">
        <v>39</v>
      </c>
      <c r="H2990" t="s">
        <v>54</v>
      </c>
      <c r="I2990" t="s">
        <v>55</v>
      </c>
      <c r="J2990" t="s">
        <v>134</v>
      </c>
      <c r="K2990">
        <v>72</v>
      </c>
      <c r="L2990">
        <v>15.09</v>
      </c>
      <c r="N2990" s="1"/>
      <c r="O2990" t="s">
        <v>57</v>
      </c>
      <c r="P2990">
        <v>71.069999999999993</v>
      </c>
      <c r="Q2990" t="s">
        <v>44</v>
      </c>
      <c r="R2990" t="s">
        <v>92</v>
      </c>
      <c r="S2990" t="s">
        <v>46</v>
      </c>
      <c r="T2990" t="s">
        <v>61</v>
      </c>
      <c r="U2990" t="s">
        <v>49</v>
      </c>
      <c r="V2990" t="s">
        <v>49</v>
      </c>
      <c r="W2990" t="s">
        <v>57</v>
      </c>
      <c r="X2990">
        <f>YEAR(Table1[[#This Row],[BookingDate]])</f>
        <v>2025</v>
      </c>
      <c r="Y2990" t="str">
        <f>TEXT(Table1[[#This Row],[BookingDate]],"mmm")</f>
        <v>Dec</v>
      </c>
      <c r="Z2990" t="str">
        <f>TEXT(Table1[[#This Row],[BookingDate]],"mmm-yyy")</f>
        <v>Dec-2025</v>
      </c>
      <c r="AA2990" t="str">
        <f>IF(Table1[[#This Row],[ResolutionHours]]="","Pending",IF(Table1[[#This Row],[ResolutionHours]]&lt;=4,"0-4 Hours",IF(Table1[[#This Row],[ResolutionHours]]&lt;=8,"5-8 Hours",IF(Table1[[#This Row],[ResolutionHours]]&lt;=24,"9-24 Hours",IF(Table1[[#This Row],[ResolutionHours]]&lt;=48,"25-48 Hours","48+ Hours")))))</f>
        <v>Pending</v>
      </c>
      <c r="AB2990" t="str">
        <f>IF(Table1[[#This Row],[ResolutionHours]]="","",Table1[[#This Row],[ResolutionHours]]-Table1[[#This Row],[SLATargetHours]])</f>
        <v/>
      </c>
    </row>
    <row r="2991" spans="1:28" x14ac:dyDescent="0.25">
      <c r="A2991" t="s">
        <v>2023</v>
      </c>
      <c r="B2991" t="s">
        <v>1116</v>
      </c>
      <c r="C2991" s="1">
        <v>46019.86241898148</v>
      </c>
      <c r="D2991" t="s">
        <v>51</v>
      </c>
      <c r="E2991" t="s">
        <v>1129</v>
      </c>
      <c r="F2991" t="s">
        <v>38</v>
      </c>
      <c r="G2991" t="s">
        <v>1118</v>
      </c>
      <c r="H2991" t="s">
        <v>40</v>
      </c>
      <c r="I2991" t="s">
        <v>46</v>
      </c>
      <c r="J2991" t="s">
        <v>99</v>
      </c>
      <c r="K2991">
        <v>24</v>
      </c>
      <c r="L2991">
        <v>5.85</v>
      </c>
      <c r="M2991">
        <v>20.46</v>
      </c>
      <c r="N2991" s="1">
        <v>46020.715009490741</v>
      </c>
      <c r="O2991" t="s">
        <v>43</v>
      </c>
      <c r="P2991">
        <v>20.46</v>
      </c>
      <c r="Q2991" t="s">
        <v>66</v>
      </c>
      <c r="R2991" t="s">
        <v>45</v>
      </c>
      <c r="S2991" t="s">
        <v>96</v>
      </c>
      <c r="T2991" t="s">
        <v>75</v>
      </c>
      <c r="U2991" t="s">
        <v>49</v>
      </c>
      <c r="V2991" t="s">
        <v>48</v>
      </c>
      <c r="W2991" t="s">
        <v>43</v>
      </c>
      <c r="X2991">
        <f>YEAR(Table1[[#This Row],[BookingDate]])</f>
        <v>2025</v>
      </c>
      <c r="Y2991" t="str">
        <f>TEXT(Table1[[#This Row],[BookingDate]],"mmm")</f>
        <v>Dec</v>
      </c>
      <c r="Z2991" t="str">
        <f>TEXT(Table1[[#This Row],[BookingDate]],"mmm-yyy")</f>
        <v>Dec-2025</v>
      </c>
      <c r="AA2991" t="str">
        <f>IF(Table1[[#This Row],[ResolutionHours]]="","Pending",IF(Table1[[#This Row],[ResolutionHours]]&lt;=4,"0-4 Hours",IF(Table1[[#This Row],[ResolutionHours]]&lt;=8,"5-8 Hours",IF(Table1[[#This Row],[ResolutionHours]]&lt;=24,"9-24 Hours",IF(Table1[[#This Row],[ResolutionHours]]&lt;=48,"25-48 Hours","48+ Hours")))))</f>
        <v>9-24 Hours</v>
      </c>
      <c r="AB2991">
        <f>IF(Table1[[#This Row],[ResolutionHours]]="","",Table1[[#This Row],[ResolutionHours]]-Table1[[#This Row],[SLATargetHours]])</f>
        <v>-3.5399999999999991</v>
      </c>
    </row>
    <row r="2992" spans="1:28" x14ac:dyDescent="0.25">
      <c r="A2992" t="s">
        <v>275</v>
      </c>
      <c r="B2992" t="s">
        <v>35</v>
      </c>
      <c r="C2992" s="1">
        <v>46020.154131944437</v>
      </c>
      <c r="D2992" t="s">
        <v>36</v>
      </c>
      <c r="E2992" t="s">
        <v>77</v>
      </c>
      <c r="F2992" t="s">
        <v>38</v>
      </c>
      <c r="G2992" t="s">
        <v>39</v>
      </c>
      <c r="H2992" t="s">
        <v>40</v>
      </c>
      <c r="I2992" t="s">
        <v>82</v>
      </c>
      <c r="J2992" t="s">
        <v>74</v>
      </c>
      <c r="K2992">
        <v>48</v>
      </c>
      <c r="L2992">
        <v>2.68</v>
      </c>
      <c r="M2992">
        <v>27.18</v>
      </c>
      <c r="N2992" s="1">
        <v>46021.286537060187</v>
      </c>
      <c r="O2992" t="s">
        <v>43</v>
      </c>
      <c r="P2992">
        <v>27.18</v>
      </c>
      <c r="Q2992" t="s">
        <v>44</v>
      </c>
      <c r="R2992" t="s">
        <v>114</v>
      </c>
      <c r="S2992" t="s">
        <v>60</v>
      </c>
      <c r="T2992" t="s">
        <v>100</v>
      </c>
      <c r="U2992" t="s">
        <v>49</v>
      </c>
      <c r="V2992" t="s">
        <v>49</v>
      </c>
      <c r="W2992" t="s">
        <v>43</v>
      </c>
      <c r="X2992">
        <f>YEAR(Table1[[#This Row],[BookingDate]])</f>
        <v>2025</v>
      </c>
      <c r="Y2992" t="str">
        <f>TEXT(Table1[[#This Row],[BookingDate]],"mmm")</f>
        <v>Dec</v>
      </c>
      <c r="Z2992" t="str">
        <f>TEXT(Table1[[#This Row],[BookingDate]],"mmm-yyy")</f>
        <v>Dec-2025</v>
      </c>
      <c r="AA2992" t="str">
        <f>IF(Table1[[#This Row],[ResolutionHours]]="","Pending",IF(Table1[[#This Row],[ResolutionHours]]&lt;=4,"0-4 Hours",IF(Table1[[#This Row],[ResolutionHours]]&lt;=8,"5-8 Hours",IF(Table1[[#This Row],[ResolutionHours]]&lt;=24,"9-24 Hours",IF(Table1[[#This Row],[ResolutionHours]]&lt;=48,"25-48 Hours","48+ Hours")))))</f>
        <v>25-48 Hours</v>
      </c>
      <c r="AB2992">
        <f>IF(Table1[[#This Row],[ResolutionHours]]="","",Table1[[#This Row],[ResolutionHours]]-Table1[[#This Row],[SLATargetHours]])</f>
        <v>-20.82</v>
      </c>
    </row>
    <row r="2993" spans="1:28" x14ac:dyDescent="0.25">
      <c r="A2993" t="s">
        <v>1734</v>
      </c>
      <c r="B2993" t="s">
        <v>1116</v>
      </c>
      <c r="C2993" s="1">
        <v>46020.466516203713</v>
      </c>
      <c r="D2993" t="s">
        <v>36</v>
      </c>
      <c r="E2993" t="s">
        <v>1134</v>
      </c>
      <c r="F2993" t="s">
        <v>90</v>
      </c>
      <c r="G2993" t="s">
        <v>1118</v>
      </c>
      <c r="H2993" t="s">
        <v>40</v>
      </c>
      <c r="I2993" t="s">
        <v>64</v>
      </c>
      <c r="J2993" t="s">
        <v>120</v>
      </c>
      <c r="K2993">
        <v>48</v>
      </c>
      <c r="L2993">
        <v>0.68</v>
      </c>
      <c r="M2993">
        <v>16.600000000000001</v>
      </c>
      <c r="N2993" s="1">
        <v>46021.158074155093</v>
      </c>
      <c r="O2993" t="s">
        <v>43</v>
      </c>
      <c r="P2993">
        <v>16.600000000000001</v>
      </c>
      <c r="Q2993" t="s">
        <v>58</v>
      </c>
      <c r="R2993" t="s">
        <v>114</v>
      </c>
      <c r="S2993" t="s">
        <v>68</v>
      </c>
      <c r="T2993" t="s">
        <v>69</v>
      </c>
      <c r="U2993" t="s">
        <v>49</v>
      </c>
      <c r="V2993" t="s">
        <v>49</v>
      </c>
      <c r="W2993" t="s">
        <v>43</v>
      </c>
      <c r="X2993">
        <f>YEAR(Table1[[#This Row],[BookingDate]])</f>
        <v>2025</v>
      </c>
      <c r="Y2993" t="str">
        <f>TEXT(Table1[[#This Row],[BookingDate]],"mmm")</f>
        <v>Dec</v>
      </c>
      <c r="Z2993" t="str">
        <f>TEXT(Table1[[#This Row],[BookingDate]],"mmm-yyy")</f>
        <v>Dec-2025</v>
      </c>
      <c r="AA2993" t="str">
        <f>IF(Table1[[#This Row],[ResolutionHours]]="","Pending",IF(Table1[[#This Row],[ResolutionHours]]&lt;=4,"0-4 Hours",IF(Table1[[#This Row],[ResolutionHours]]&lt;=8,"5-8 Hours",IF(Table1[[#This Row],[ResolutionHours]]&lt;=24,"9-24 Hours",IF(Table1[[#This Row],[ResolutionHours]]&lt;=48,"25-48 Hours","48+ Hours")))))</f>
        <v>9-24 Hours</v>
      </c>
      <c r="AB2993">
        <f>IF(Table1[[#This Row],[ResolutionHours]]="","",Table1[[#This Row],[ResolutionHours]]-Table1[[#This Row],[SLATargetHours]])</f>
        <v>-31.4</v>
      </c>
    </row>
    <row r="2994" spans="1:28" x14ac:dyDescent="0.25">
      <c r="A2994" t="s">
        <v>805</v>
      </c>
      <c r="B2994" t="s">
        <v>35</v>
      </c>
      <c r="C2994" s="1">
        <v>46020.558333333327</v>
      </c>
      <c r="D2994" t="s">
        <v>36</v>
      </c>
      <c r="E2994" t="s">
        <v>81</v>
      </c>
      <c r="F2994" t="s">
        <v>126</v>
      </c>
      <c r="G2994" t="s">
        <v>39</v>
      </c>
      <c r="H2994" t="s">
        <v>40</v>
      </c>
      <c r="I2994" t="s">
        <v>41</v>
      </c>
      <c r="J2994" t="s">
        <v>74</v>
      </c>
      <c r="K2994">
        <v>48</v>
      </c>
      <c r="L2994">
        <v>1.81</v>
      </c>
      <c r="M2994">
        <v>5.72</v>
      </c>
      <c r="N2994" s="1">
        <v>46020.796865405093</v>
      </c>
      <c r="O2994" t="s">
        <v>43</v>
      </c>
      <c r="P2994">
        <v>5.72</v>
      </c>
      <c r="Q2994" t="s">
        <v>58</v>
      </c>
      <c r="R2994" t="s">
        <v>45</v>
      </c>
      <c r="S2994" t="s">
        <v>79</v>
      </c>
      <c r="T2994" t="s">
        <v>100</v>
      </c>
      <c r="U2994" t="s">
        <v>49</v>
      </c>
      <c r="V2994" t="s">
        <v>49</v>
      </c>
      <c r="W2994" t="s">
        <v>43</v>
      </c>
      <c r="X2994">
        <f>YEAR(Table1[[#This Row],[BookingDate]])</f>
        <v>2025</v>
      </c>
      <c r="Y2994" t="str">
        <f>TEXT(Table1[[#This Row],[BookingDate]],"mmm")</f>
        <v>Dec</v>
      </c>
      <c r="Z2994" t="str">
        <f>TEXT(Table1[[#This Row],[BookingDate]],"mmm-yyy")</f>
        <v>Dec-2025</v>
      </c>
      <c r="AA2994" t="str">
        <f>IF(Table1[[#This Row],[ResolutionHours]]="","Pending",IF(Table1[[#This Row],[ResolutionHours]]&lt;=4,"0-4 Hours",IF(Table1[[#This Row],[ResolutionHours]]&lt;=8,"5-8 Hours",IF(Table1[[#This Row],[ResolutionHours]]&lt;=24,"9-24 Hours",IF(Table1[[#This Row],[ResolutionHours]]&lt;=48,"25-48 Hours","48+ Hours")))))</f>
        <v>5-8 Hours</v>
      </c>
      <c r="AB2994">
        <f>IF(Table1[[#This Row],[ResolutionHours]]="","",Table1[[#This Row],[ResolutionHours]]-Table1[[#This Row],[SLATargetHours]])</f>
        <v>-42.28</v>
      </c>
    </row>
    <row r="2995" spans="1:28" x14ac:dyDescent="0.25">
      <c r="A2995" t="s">
        <v>924</v>
      </c>
      <c r="B2995" t="s">
        <v>35</v>
      </c>
      <c r="C2995" s="1">
        <v>46020.832314814812</v>
      </c>
      <c r="D2995" t="s">
        <v>87</v>
      </c>
      <c r="E2995" t="s">
        <v>71</v>
      </c>
      <c r="F2995" t="s">
        <v>72</v>
      </c>
      <c r="G2995" t="s">
        <v>39</v>
      </c>
      <c r="H2995" t="s">
        <v>54</v>
      </c>
      <c r="I2995" t="s">
        <v>55</v>
      </c>
      <c r="J2995" t="s">
        <v>132</v>
      </c>
      <c r="K2995">
        <v>72</v>
      </c>
      <c r="L2995">
        <v>1.71</v>
      </c>
      <c r="N2995" s="1"/>
      <c r="O2995" t="s">
        <v>57</v>
      </c>
      <c r="P2995">
        <v>28.02</v>
      </c>
      <c r="Q2995" t="s">
        <v>66</v>
      </c>
      <c r="R2995" t="s">
        <v>92</v>
      </c>
      <c r="S2995" t="s">
        <v>79</v>
      </c>
      <c r="T2995" t="s">
        <v>115</v>
      </c>
      <c r="U2995" t="s">
        <v>49</v>
      </c>
      <c r="V2995" t="s">
        <v>49</v>
      </c>
      <c r="W2995" t="s">
        <v>57</v>
      </c>
      <c r="X2995">
        <f>YEAR(Table1[[#This Row],[BookingDate]])</f>
        <v>2025</v>
      </c>
      <c r="Y2995" t="str">
        <f>TEXT(Table1[[#This Row],[BookingDate]],"mmm")</f>
        <v>Dec</v>
      </c>
      <c r="Z2995" t="str">
        <f>TEXT(Table1[[#This Row],[BookingDate]],"mmm-yyy")</f>
        <v>Dec-2025</v>
      </c>
      <c r="AA2995" t="str">
        <f>IF(Table1[[#This Row],[ResolutionHours]]="","Pending",IF(Table1[[#This Row],[ResolutionHours]]&lt;=4,"0-4 Hours",IF(Table1[[#This Row],[ResolutionHours]]&lt;=8,"5-8 Hours",IF(Table1[[#This Row],[ResolutionHours]]&lt;=24,"9-24 Hours",IF(Table1[[#This Row],[ResolutionHours]]&lt;=48,"25-48 Hours","48+ Hours")))))</f>
        <v>Pending</v>
      </c>
      <c r="AB2995" t="str">
        <f>IF(Table1[[#This Row],[ResolutionHours]]="","",Table1[[#This Row],[ResolutionHours]]-Table1[[#This Row],[SLATargetHours]])</f>
        <v/>
      </c>
    </row>
    <row r="2996" spans="1:28" x14ac:dyDescent="0.25">
      <c r="A2996" t="s">
        <v>2801</v>
      </c>
      <c r="B2996" t="s">
        <v>2126</v>
      </c>
      <c r="C2996" s="1">
        <v>46020.982546296298</v>
      </c>
      <c r="D2996" t="s">
        <v>87</v>
      </c>
      <c r="E2996" t="s">
        <v>2153</v>
      </c>
      <c r="F2996" t="s">
        <v>90</v>
      </c>
      <c r="G2996" t="s">
        <v>2128</v>
      </c>
      <c r="H2996" t="s">
        <v>136</v>
      </c>
      <c r="I2996" t="s">
        <v>41</v>
      </c>
      <c r="J2996" t="s">
        <v>99</v>
      </c>
      <c r="K2996">
        <v>72</v>
      </c>
      <c r="L2996">
        <v>4.5999999999999996</v>
      </c>
      <c r="N2996" s="1"/>
      <c r="O2996" t="s">
        <v>57</v>
      </c>
      <c r="P2996">
        <v>24.42</v>
      </c>
      <c r="Q2996" t="s">
        <v>44</v>
      </c>
      <c r="R2996" t="s">
        <v>114</v>
      </c>
      <c r="S2996" t="s">
        <v>96</v>
      </c>
      <c r="T2996" t="s">
        <v>85</v>
      </c>
      <c r="U2996" t="s">
        <v>49</v>
      </c>
      <c r="V2996" t="s">
        <v>49</v>
      </c>
      <c r="W2996" t="s">
        <v>57</v>
      </c>
      <c r="X2996">
        <f>YEAR(Table1[[#This Row],[BookingDate]])</f>
        <v>2025</v>
      </c>
      <c r="Y2996" t="str">
        <f>TEXT(Table1[[#This Row],[BookingDate]],"mmm")</f>
        <v>Dec</v>
      </c>
      <c r="Z2996" t="str">
        <f>TEXT(Table1[[#This Row],[BookingDate]],"mmm-yyy")</f>
        <v>Dec-2025</v>
      </c>
      <c r="AA2996" t="str">
        <f>IF(Table1[[#This Row],[ResolutionHours]]="","Pending",IF(Table1[[#This Row],[ResolutionHours]]&lt;=4,"0-4 Hours",IF(Table1[[#This Row],[ResolutionHours]]&lt;=8,"5-8 Hours",IF(Table1[[#This Row],[ResolutionHours]]&lt;=24,"9-24 Hours",IF(Table1[[#This Row],[ResolutionHours]]&lt;=48,"25-48 Hours","48+ Hours")))))</f>
        <v>Pending</v>
      </c>
      <c r="AB2996" t="str">
        <f>IF(Table1[[#This Row],[ResolutionHours]]="","",Table1[[#This Row],[ResolutionHours]]-Table1[[#This Row],[SLATargetHours]])</f>
        <v/>
      </c>
    </row>
    <row r="2997" spans="1:28" x14ac:dyDescent="0.25">
      <c r="A2997" t="s">
        <v>515</v>
      </c>
      <c r="B2997" t="s">
        <v>35</v>
      </c>
      <c r="C2997" s="1">
        <v>46021.558344907397</v>
      </c>
      <c r="D2997" t="s">
        <v>36</v>
      </c>
      <c r="E2997" t="s">
        <v>52</v>
      </c>
      <c r="F2997" t="s">
        <v>130</v>
      </c>
      <c r="G2997" t="s">
        <v>39</v>
      </c>
      <c r="H2997" t="s">
        <v>40</v>
      </c>
      <c r="I2997" t="s">
        <v>46</v>
      </c>
      <c r="J2997" t="s">
        <v>132</v>
      </c>
      <c r="K2997">
        <v>48</v>
      </c>
      <c r="L2997">
        <v>1.36</v>
      </c>
      <c r="M2997">
        <v>35.33</v>
      </c>
      <c r="N2997" s="1">
        <v>46022.999988425923</v>
      </c>
      <c r="O2997" t="s">
        <v>43</v>
      </c>
      <c r="P2997">
        <v>35.33</v>
      </c>
      <c r="Q2997" t="s">
        <v>44</v>
      </c>
      <c r="R2997" t="s">
        <v>59</v>
      </c>
      <c r="S2997" t="s">
        <v>79</v>
      </c>
      <c r="T2997" t="s">
        <v>69</v>
      </c>
      <c r="U2997" t="s">
        <v>49</v>
      </c>
      <c r="V2997" t="s">
        <v>49</v>
      </c>
      <c r="W2997" t="s">
        <v>43</v>
      </c>
      <c r="X2997">
        <f>YEAR(Table1[[#This Row],[BookingDate]])</f>
        <v>2025</v>
      </c>
      <c r="Y2997" t="str">
        <f>TEXT(Table1[[#This Row],[BookingDate]],"mmm")</f>
        <v>Dec</v>
      </c>
      <c r="Z2997" t="str">
        <f>TEXT(Table1[[#This Row],[BookingDate]],"mmm-yyy")</f>
        <v>Dec-2025</v>
      </c>
      <c r="AA2997" t="str">
        <f>IF(Table1[[#This Row],[ResolutionHours]]="","Pending",IF(Table1[[#This Row],[ResolutionHours]]&lt;=4,"0-4 Hours",IF(Table1[[#This Row],[ResolutionHours]]&lt;=8,"5-8 Hours",IF(Table1[[#This Row],[ResolutionHours]]&lt;=24,"9-24 Hours",IF(Table1[[#This Row],[ResolutionHours]]&lt;=48,"25-48 Hours","48+ Hours")))))</f>
        <v>25-48 Hours</v>
      </c>
      <c r="AB2997">
        <f>IF(Table1[[#This Row],[ResolutionHours]]="","",Table1[[#This Row],[ResolutionHours]]-Table1[[#This Row],[SLATargetHours]])</f>
        <v>-12.670000000000002</v>
      </c>
    </row>
    <row r="2998" spans="1:28" x14ac:dyDescent="0.25">
      <c r="A2998" t="s">
        <v>2472</v>
      </c>
      <c r="B2998" t="s">
        <v>2126</v>
      </c>
      <c r="C2998" s="1">
        <v>46022.104328703703</v>
      </c>
      <c r="D2998" t="s">
        <v>36</v>
      </c>
      <c r="E2998" t="s">
        <v>2163</v>
      </c>
      <c r="F2998" t="s">
        <v>130</v>
      </c>
      <c r="G2998" t="s">
        <v>2128</v>
      </c>
      <c r="H2998" t="s">
        <v>136</v>
      </c>
      <c r="I2998" t="s">
        <v>46</v>
      </c>
      <c r="J2998" t="s">
        <v>160</v>
      </c>
      <c r="K2998">
        <v>48</v>
      </c>
      <c r="L2998">
        <v>4.18</v>
      </c>
      <c r="N2998" s="1"/>
      <c r="O2998" t="s">
        <v>57</v>
      </c>
      <c r="P2998">
        <v>1</v>
      </c>
      <c r="Q2998" t="s">
        <v>58</v>
      </c>
      <c r="R2998" t="s">
        <v>67</v>
      </c>
      <c r="S2998" t="s">
        <v>60</v>
      </c>
      <c r="T2998" t="s">
        <v>61</v>
      </c>
      <c r="U2998" t="s">
        <v>49</v>
      </c>
      <c r="V2998" t="s">
        <v>49</v>
      </c>
      <c r="W2998" t="s">
        <v>57</v>
      </c>
      <c r="X2998">
        <f>YEAR(Table1[[#This Row],[BookingDate]])</f>
        <v>2025</v>
      </c>
      <c r="Y2998" t="str">
        <f>TEXT(Table1[[#This Row],[BookingDate]],"mmm")</f>
        <v>Dec</v>
      </c>
      <c r="Z2998" t="str">
        <f>TEXT(Table1[[#This Row],[BookingDate]],"mmm-yyy")</f>
        <v>Dec-2025</v>
      </c>
      <c r="AA2998" t="str">
        <f>IF(Table1[[#This Row],[ResolutionHours]]="","Pending",IF(Table1[[#This Row],[ResolutionHours]]&lt;=4,"0-4 Hours",IF(Table1[[#This Row],[ResolutionHours]]&lt;=8,"5-8 Hours",IF(Table1[[#This Row],[ResolutionHours]]&lt;=24,"9-24 Hours",IF(Table1[[#This Row],[ResolutionHours]]&lt;=48,"25-48 Hours","48+ Hours")))))</f>
        <v>Pending</v>
      </c>
      <c r="AB2998" t="str">
        <f>IF(Table1[[#This Row],[ResolutionHours]]="","",Table1[[#This Row],[ResolutionHours]]-Table1[[#This Row],[SLATargetHours]])</f>
        <v/>
      </c>
    </row>
    <row r="2999" spans="1:28" x14ac:dyDescent="0.25">
      <c r="A2999" t="s">
        <v>934</v>
      </c>
      <c r="B2999" t="s">
        <v>35</v>
      </c>
      <c r="C2999" s="1">
        <v>46022.345543981479</v>
      </c>
      <c r="D2999" t="s">
        <v>36</v>
      </c>
      <c r="E2999" t="s">
        <v>37</v>
      </c>
      <c r="F2999" t="s">
        <v>130</v>
      </c>
      <c r="G2999" t="s">
        <v>39</v>
      </c>
      <c r="H2999" t="s">
        <v>40</v>
      </c>
      <c r="I2999" t="s">
        <v>55</v>
      </c>
      <c r="J2999" t="s">
        <v>88</v>
      </c>
      <c r="K2999">
        <v>48</v>
      </c>
      <c r="L2999">
        <v>6.76</v>
      </c>
      <c r="M2999">
        <v>19.670000000000002</v>
      </c>
      <c r="N2999" s="1">
        <v>46022.999988425923</v>
      </c>
      <c r="O2999" t="s">
        <v>43</v>
      </c>
      <c r="P2999">
        <v>19.670000000000002</v>
      </c>
      <c r="Q2999" t="s">
        <v>66</v>
      </c>
      <c r="R2999" t="s">
        <v>45</v>
      </c>
      <c r="S2999" t="s">
        <v>60</v>
      </c>
      <c r="T2999" t="s">
        <v>93</v>
      </c>
      <c r="U2999" t="s">
        <v>49</v>
      </c>
      <c r="V2999" t="s">
        <v>48</v>
      </c>
      <c r="W2999" t="s">
        <v>43</v>
      </c>
      <c r="X2999">
        <f>YEAR(Table1[[#This Row],[BookingDate]])</f>
        <v>2025</v>
      </c>
      <c r="Y2999" t="str">
        <f>TEXT(Table1[[#This Row],[BookingDate]],"mmm")</f>
        <v>Dec</v>
      </c>
      <c r="Z2999" t="str">
        <f>TEXT(Table1[[#This Row],[BookingDate]],"mmm-yyy")</f>
        <v>Dec-2025</v>
      </c>
      <c r="AA2999" t="str">
        <f>IF(Table1[[#This Row],[ResolutionHours]]="","Pending",IF(Table1[[#This Row],[ResolutionHours]]&lt;=4,"0-4 Hours",IF(Table1[[#This Row],[ResolutionHours]]&lt;=8,"5-8 Hours",IF(Table1[[#This Row],[ResolutionHours]]&lt;=24,"9-24 Hours",IF(Table1[[#This Row],[ResolutionHours]]&lt;=48,"25-48 Hours","48+ Hours")))))</f>
        <v>9-24 Hours</v>
      </c>
      <c r="AB2999">
        <f>IF(Table1[[#This Row],[ResolutionHours]]="","",Table1[[#This Row],[ResolutionHours]]-Table1[[#This Row],[SLATargetHours]])</f>
        <v>-28.33</v>
      </c>
    </row>
    <row r="3000" spans="1:28" x14ac:dyDescent="0.25">
      <c r="A3000" t="s">
        <v>2254</v>
      </c>
      <c r="B3000" t="s">
        <v>2126</v>
      </c>
      <c r="C3000" s="1">
        <v>46022.433680555558</v>
      </c>
      <c r="D3000" t="s">
        <v>36</v>
      </c>
      <c r="E3000" t="s">
        <v>2138</v>
      </c>
      <c r="F3000" t="s">
        <v>126</v>
      </c>
      <c r="G3000" t="s">
        <v>2128</v>
      </c>
      <c r="H3000" t="s">
        <v>54</v>
      </c>
      <c r="I3000" t="s">
        <v>82</v>
      </c>
      <c r="J3000" t="s">
        <v>78</v>
      </c>
      <c r="K3000">
        <v>48</v>
      </c>
      <c r="L3000">
        <v>1.31</v>
      </c>
      <c r="N3000" s="1"/>
      <c r="O3000" t="s">
        <v>57</v>
      </c>
      <c r="P3000">
        <v>1</v>
      </c>
      <c r="Q3000" t="s">
        <v>66</v>
      </c>
      <c r="R3000" t="s">
        <v>67</v>
      </c>
      <c r="S3000" t="s">
        <v>68</v>
      </c>
      <c r="T3000" t="s">
        <v>75</v>
      </c>
      <c r="U3000" t="s">
        <v>49</v>
      </c>
      <c r="V3000" t="s">
        <v>49</v>
      </c>
      <c r="W3000" t="s">
        <v>57</v>
      </c>
      <c r="X3000">
        <f>YEAR(Table1[[#This Row],[BookingDate]])</f>
        <v>2025</v>
      </c>
      <c r="Y3000" t="str">
        <f>TEXT(Table1[[#This Row],[BookingDate]],"mmm")</f>
        <v>Dec</v>
      </c>
      <c r="Z3000" t="str">
        <f>TEXT(Table1[[#This Row],[BookingDate]],"mmm-yyy")</f>
        <v>Dec-2025</v>
      </c>
      <c r="AA3000" t="str">
        <f>IF(Table1[[#This Row],[ResolutionHours]]="","Pending",IF(Table1[[#This Row],[ResolutionHours]]&lt;=4,"0-4 Hours",IF(Table1[[#This Row],[ResolutionHours]]&lt;=8,"5-8 Hours",IF(Table1[[#This Row],[ResolutionHours]]&lt;=24,"9-24 Hours",IF(Table1[[#This Row],[ResolutionHours]]&lt;=48,"25-48 Hours","48+ Hours")))))</f>
        <v>Pending</v>
      </c>
      <c r="AB3000" t="str">
        <f>IF(Table1[[#This Row],[ResolutionHours]]="","",Table1[[#This Row],[ResolutionHours]]-Table1[[#This Row],[SLATargetHours]])</f>
        <v/>
      </c>
    </row>
    <row r="3001" spans="1:28" x14ac:dyDescent="0.25">
      <c r="A3001" t="s">
        <v>1353</v>
      </c>
      <c r="B3001" t="s">
        <v>1116</v>
      </c>
      <c r="C3001" s="1">
        <v>46022.538263888891</v>
      </c>
      <c r="D3001" t="s">
        <v>51</v>
      </c>
      <c r="E3001" t="s">
        <v>1117</v>
      </c>
      <c r="F3001" t="s">
        <v>90</v>
      </c>
      <c r="G3001" t="s">
        <v>1118</v>
      </c>
      <c r="H3001" t="s">
        <v>136</v>
      </c>
      <c r="I3001" t="s">
        <v>55</v>
      </c>
      <c r="J3001" t="s">
        <v>65</v>
      </c>
      <c r="K3001">
        <v>24</v>
      </c>
      <c r="L3001">
        <v>0.32</v>
      </c>
      <c r="N3001" s="1"/>
      <c r="O3001" t="s">
        <v>57</v>
      </c>
      <c r="P3001">
        <v>1</v>
      </c>
      <c r="Q3001" t="s">
        <v>58</v>
      </c>
      <c r="R3001" t="s">
        <v>45</v>
      </c>
      <c r="S3001" t="s">
        <v>46</v>
      </c>
      <c r="T3001" t="s">
        <v>69</v>
      </c>
      <c r="U3001" t="s">
        <v>49</v>
      </c>
      <c r="V3001" t="s">
        <v>48</v>
      </c>
      <c r="W3001" t="s">
        <v>57</v>
      </c>
      <c r="X3001">
        <f>YEAR(Table1[[#This Row],[BookingDate]])</f>
        <v>2025</v>
      </c>
      <c r="Y3001" t="str">
        <f>TEXT(Table1[[#This Row],[BookingDate]],"mmm")</f>
        <v>Dec</v>
      </c>
      <c r="Z3001" t="str">
        <f>TEXT(Table1[[#This Row],[BookingDate]],"mmm-yyy")</f>
        <v>Dec-2025</v>
      </c>
      <c r="AA3001" t="str">
        <f>IF(Table1[[#This Row],[ResolutionHours]]="","Pending",IF(Table1[[#This Row],[ResolutionHours]]&lt;=4,"0-4 Hours",IF(Table1[[#This Row],[ResolutionHours]]&lt;=8,"5-8 Hours",IF(Table1[[#This Row],[ResolutionHours]]&lt;=24,"9-24 Hours",IF(Table1[[#This Row],[ResolutionHours]]&lt;=48,"25-48 Hours","48+ Hours")))))</f>
        <v>Pending</v>
      </c>
      <c r="AB3001" t="str">
        <f>IF(Table1[[#This Row],[ResolutionHours]]="","",Table1[[#This Row],[ResolutionHours]]-Table1[[#This Row],[SLATargetHours]])</f>
        <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18EF-5AD7-4DAD-B078-A50345DB648D}">
  <dimension ref="A1:Z54"/>
  <sheetViews>
    <sheetView workbookViewId="0">
      <selection activeCell="L7" sqref="L7"/>
    </sheetView>
  </sheetViews>
  <sheetFormatPr defaultRowHeight="15" x14ac:dyDescent="0.25"/>
  <cols>
    <col min="1" max="1" width="13.140625" style="11" bestFit="1" customWidth="1"/>
    <col min="2" max="2" width="16.28515625" style="11" bestFit="1" customWidth="1"/>
    <col min="3" max="4" width="13.140625" style="11" bestFit="1" customWidth="1"/>
    <col min="5" max="5" width="16.28515625" style="11" bestFit="1" customWidth="1"/>
    <col min="6" max="6" width="13.140625" style="11" bestFit="1" customWidth="1"/>
    <col min="7" max="8" width="16.28515625" style="11" bestFit="1" customWidth="1"/>
    <col min="9" max="9" width="13.28515625" style="11" bestFit="1" customWidth="1"/>
    <col min="10" max="11" width="16.28515625" style="11" bestFit="1" customWidth="1"/>
    <col min="12" max="12" width="4.7109375" style="11" bestFit="1" customWidth="1"/>
    <col min="13" max="13" width="8.28515625" style="11" bestFit="1" customWidth="1"/>
    <col min="14" max="14" width="11.28515625" style="11" bestFit="1" customWidth="1"/>
    <col min="15" max="15" width="4.7109375" style="11" bestFit="1" customWidth="1"/>
    <col min="16" max="16" width="8.28515625" style="11" bestFit="1" customWidth="1"/>
    <col min="17" max="17" width="9.28515625" style="11" bestFit="1" customWidth="1"/>
    <col min="18" max="18" width="4.7109375" style="11" bestFit="1" customWidth="1"/>
    <col min="19" max="19" width="8.28515625" style="11" bestFit="1" customWidth="1"/>
    <col min="20" max="20" width="9.28515625" style="11" bestFit="1" customWidth="1"/>
    <col min="21" max="21" width="4.7109375" style="11" bestFit="1" customWidth="1"/>
    <col min="22" max="22" width="8.28515625" style="11" bestFit="1" customWidth="1"/>
    <col min="23" max="23" width="9.28515625" style="11" bestFit="1" customWidth="1"/>
    <col min="24" max="24" width="4.7109375" style="11" bestFit="1" customWidth="1"/>
    <col min="25" max="25" width="8.28515625" style="11" bestFit="1" customWidth="1"/>
    <col min="26" max="26" width="11.28515625" style="11" bestFit="1" customWidth="1"/>
    <col min="27" max="16384" width="9.140625" style="11"/>
  </cols>
  <sheetData>
    <row r="1" spans="1:16" x14ac:dyDescent="0.25">
      <c r="A1" s="36" t="s">
        <v>3143</v>
      </c>
      <c r="C1" s="36" t="s">
        <v>3144</v>
      </c>
      <c r="D1" s="36"/>
      <c r="F1" s="36" t="s">
        <v>3145</v>
      </c>
      <c r="G1" s="36"/>
      <c r="I1" s="36" t="s">
        <v>3146</v>
      </c>
      <c r="J1" s="36"/>
      <c r="L1" s="36" t="s">
        <v>3147</v>
      </c>
      <c r="M1" s="36"/>
    </row>
    <row r="2" spans="1:16" x14ac:dyDescent="0.25">
      <c r="A2" s="36"/>
      <c r="C2" s="36"/>
      <c r="D2" s="36"/>
      <c r="F2" s="36"/>
      <c r="G2" s="36"/>
      <c r="I2" s="36"/>
      <c r="J2" s="36"/>
      <c r="L2" s="36"/>
      <c r="M2" s="36"/>
    </row>
    <row r="3" spans="1:16" x14ac:dyDescent="0.25">
      <c r="A3" s="11" t="s">
        <v>3140</v>
      </c>
      <c r="C3" s="12" t="s">
        <v>3141</v>
      </c>
      <c r="D3" s="11" t="s">
        <v>3140</v>
      </c>
      <c r="F3" s="12" t="s">
        <v>3141</v>
      </c>
      <c r="G3" s="11" t="s">
        <v>3140</v>
      </c>
      <c r="I3" s="12" t="s">
        <v>3141</v>
      </c>
      <c r="J3" s="11" t="s">
        <v>3140</v>
      </c>
      <c r="L3" s="12" t="s">
        <v>3141</v>
      </c>
      <c r="M3" s="11" t="s">
        <v>3140</v>
      </c>
    </row>
    <row r="4" spans="1:16" x14ac:dyDescent="0.25">
      <c r="A4" s="11">
        <v>1511</v>
      </c>
      <c r="C4" s="13" t="s">
        <v>35</v>
      </c>
      <c r="D4" s="11">
        <v>492</v>
      </c>
      <c r="F4" s="13" t="s">
        <v>108</v>
      </c>
      <c r="G4" s="11">
        <v>67</v>
      </c>
      <c r="I4" s="13" t="s">
        <v>90</v>
      </c>
      <c r="J4" s="11">
        <v>191</v>
      </c>
      <c r="L4" s="13" t="s">
        <v>46</v>
      </c>
      <c r="M4" s="11">
        <v>476</v>
      </c>
    </row>
    <row r="5" spans="1:16" x14ac:dyDescent="0.25">
      <c r="C5" s="13" t="s">
        <v>1116</v>
      </c>
      <c r="D5" s="11">
        <v>505</v>
      </c>
      <c r="F5" s="13" t="s">
        <v>104</v>
      </c>
      <c r="G5" s="11">
        <v>151</v>
      </c>
      <c r="I5" s="13" t="s">
        <v>95</v>
      </c>
      <c r="J5" s="11">
        <v>205</v>
      </c>
      <c r="L5" s="13" t="s">
        <v>82</v>
      </c>
      <c r="M5" s="11">
        <v>486</v>
      </c>
    </row>
    <row r="6" spans="1:16" x14ac:dyDescent="0.25">
      <c r="C6" s="13" t="s">
        <v>2126</v>
      </c>
      <c r="D6" s="11">
        <v>514</v>
      </c>
      <c r="F6" s="13" t="s">
        <v>51</v>
      </c>
      <c r="G6" s="11">
        <v>400</v>
      </c>
      <c r="I6" s="13" t="s">
        <v>38</v>
      </c>
      <c r="J6" s="11">
        <v>209</v>
      </c>
      <c r="L6" s="13" t="s">
        <v>73</v>
      </c>
      <c r="M6" s="11">
        <v>497</v>
      </c>
    </row>
    <row r="7" spans="1:16" x14ac:dyDescent="0.25">
      <c r="C7" s="13" t="s">
        <v>3142</v>
      </c>
      <c r="D7" s="11">
        <v>1511</v>
      </c>
      <c r="F7" s="13" t="s">
        <v>36</v>
      </c>
      <c r="G7" s="11">
        <v>572</v>
      </c>
      <c r="I7" s="13" t="s">
        <v>126</v>
      </c>
      <c r="J7" s="11">
        <v>210</v>
      </c>
      <c r="L7" s="13" t="s">
        <v>64</v>
      </c>
      <c r="M7" s="11">
        <v>510</v>
      </c>
    </row>
    <row r="8" spans="1:16" x14ac:dyDescent="0.25">
      <c r="F8" s="13" t="s">
        <v>87</v>
      </c>
      <c r="G8" s="11">
        <v>321</v>
      </c>
      <c r="I8" s="13" t="s">
        <v>53</v>
      </c>
      <c r="J8" s="11">
        <v>215</v>
      </c>
      <c r="L8" s="13" t="s">
        <v>41</v>
      </c>
      <c r="M8" s="11">
        <v>513</v>
      </c>
    </row>
    <row r="9" spans="1:16" x14ac:dyDescent="0.25">
      <c r="F9" s="13" t="s">
        <v>3142</v>
      </c>
      <c r="G9" s="11">
        <v>1511</v>
      </c>
      <c r="I9" s="13" t="s">
        <v>130</v>
      </c>
      <c r="J9" s="11">
        <v>227</v>
      </c>
      <c r="L9" s="13" t="s">
        <v>55</v>
      </c>
      <c r="M9" s="11">
        <v>518</v>
      </c>
    </row>
    <row r="10" spans="1:16" x14ac:dyDescent="0.25">
      <c r="I10" s="13" t="s">
        <v>72</v>
      </c>
      <c r="J10" s="11">
        <v>254</v>
      </c>
      <c r="L10" s="13" t="s">
        <v>3142</v>
      </c>
      <c r="M10" s="11">
        <v>3000</v>
      </c>
    </row>
    <row r="11" spans="1:16" x14ac:dyDescent="0.25">
      <c r="I11" s="13" t="s">
        <v>3142</v>
      </c>
      <c r="J11" s="11">
        <v>1511</v>
      </c>
    </row>
    <row r="14" spans="1:16" x14ac:dyDescent="0.25">
      <c r="A14" s="36" t="s">
        <v>3153</v>
      </c>
      <c r="B14" s="36"/>
      <c r="D14" s="36" t="s">
        <v>3154</v>
      </c>
      <c r="E14" s="36"/>
    </row>
    <row r="15" spans="1:16" x14ac:dyDescent="0.25">
      <c r="A15" s="36"/>
      <c r="B15" s="36"/>
      <c r="D15" s="36"/>
      <c r="E15" s="36"/>
    </row>
    <row r="16" spans="1:16" x14ac:dyDescent="0.25">
      <c r="A16" s="12" t="s">
        <v>3141</v>
      </c>
      <c r="B16" s="11" t="s">
        <v>3140</v>
      </c>
      <c r="D16" s="12" t="s">
        <v>3141</v>
      </c>
      <c r="E16" s="11" t="s">
        <v>3140</v>
      </c>
      <c r="G16" s="5" t="s">
        <v>3156</v>
      </c>
      <c r="H16" s="6" t="s">
        <v>3157</v>
      </c>
      <c r="J16" s="36" t="s">
        <v>3184</v>
      </c>
      <c r="K16" s="36"/>
      <c r="L16" s="36"/>
      <c r="M16" s="36"/>
      <c r="N16" s="36"/>
      <c r="O16" s="36"/>
      <c r="P16" s="36"/>
    </row>
    <row r="17" spans="1:26" x14ac:dyDescent="0.25">
      <c r="A17" s="13" t="s">
        <v>109</v>
      </c>
      <c r="B17" s="11">
        <v>138</v>
      </c>
      <c r="D17" s="13" t="s">
        <v>128</v>
      </c>
      <c r="E17" s="11">
        <v>138</v>
      </c>
      <c r="G17" s="7" t="s">
        <v>3143</v>
      </c>
      <c r="H17" s="8">
        <f>COUNTA(All_Tickets!A:A)-1</f>
        <v>3000</v>
      </c>
      <c r="J17" s="36"/>
      <c r="K17" s="36"/>
      <c r="L17" s="36"/>
      <c r="M17" s="36"/>
      <c r="N17" s="36"/>
      <c r="O17" s="36"/>
      <c r="P17" s="36"/>
    </row>
    <row r="18" spans="1:26" ht="30" x14ac:dyDescent="0.25">
      <c r="A18" s="13" t="s">
        <v>136</v>
      </c>
      <c r="B18" s="11">
        <v>151</v>
      </c>
      <c r="D18" s="13" t="s">
        <v>43</v>
      </c>
      <c r="E18" s="11">
        <v>750</v>
      </c>
      <c r="G18" s="7" t="s">
        <v>3158</v>
      </c>
      <c r="H18" s="8">
        <f>COUNTIF(All_Tickets!H:H,"Closed")</f>
        <v>1511</v>
      </c>
      <c r="J18" s="12" t="s">
        <v>3140</v>
      </c>
      <c r="K18" s="12" t="s">
        <v>3168</v>
      </c>
      <c r="O18"/>
      <c r="P18"/>
      <c r="Q18"/>
      <c r="R18"/>
      <c r="S18"/>
      <c r="T18"/>
      <c r="U18"/>
      <c r="V18"/>
      <c r="W18"/>
      <c r="X18"/>
      <c r="Y18"/>
      <c r="Z18"/>
    </row>
    <row r="19" spans="1:26" ht="30" x14ac:dyDescent="0.25">
      <c r="A19" s="13" t="s">
        <v>40</v>
      </c>
      <c r="B19" s="11">
        <v>750</v>
      </c>
      <c r="D19" s="13" t="s">
        <v>57</v>
      </c>
      <c r="E19" s="11">
        <v>623</v>
      </c>
      <c r="G19" s="7" t="s">
        <v>3159</v>
      </c>
      <c r="H19" s="8">
        <f>COUNTIF(All_Tickets!H:H,"Assigned")+COUNTIF(All_Tickets!H:H,"In Process")+COUNTIF(All_Tickets!H:H,"Noticed")</f>
        <v>1230</v>
      </c>
      <c r="J19" s="12" t="s">
        <v>3141</v>
      </c>
      <c r="K19" s="11" t="s">
        <v>128</v>
      </c>
      <c r="L19" s="11" t="s">
        <v>43</v>
      </c>
      <c r="M19" s="11" t="s">
        <v>57</v>
      </c>
      <c r="N19" s="11" t="s">
        <v>3142</v>
      </c>
      <c r="O19"/>
      <c r="P19"/>
      <c r="Q19"/>
      <c r="R19"/>
      <c r="S19"/>
      <c r="T19"/>
      <c r="U19"/>
      <c r="V19"/>
      <c r="W19"/>
      <c r="X19"/>
      <c r="Y19"/>
      <c r="Z19"/>
    </row>
    <row r="20" spans="1:26" ht="30" x14ac:dyDescent="0.25">
      <c r="A20" s="13" t="s">
        <v>54</v>
      </c>
      <c r="B20" s="11">
        <v>331</v>
      </c>
      <c r="D20" s="13" t="s">
        <v>3142</v>
      </c>
      <c r="E20" s="11">
        <v>1511</v>
      </c>
      <c r="G20" s="7" t="s">
        <v>3160</v>
      </c>
      <c r="H20" s="8">
        <f>COUNTIF(All_Tickets!H:H,"Answered")</f>
        <v>259</v>
      </c>
      <c r="J20" s="13" t="s">
        <v>108</v>
      </c>
      <c r="K20" s="11">
        <v>8</v>
      </c>
      <c r="L20" s="11">
        <v>34</v>
      </c>
      <c r="M20" s="11">
        <v>25</v>
      </c>
      <c r="N20" s="11">
        <v>67</v>
      </c>
      <c r="O20"/>
      <c r="P20"/>
      <c r="Q20"/>
      <c r="R20"/>
      <c r="S20"/>
      <c r="T20"/>
      <c r="U20"/>
      <c r="V20"/>
      <c r="W20"/>
      <c r="X20"/>
      <c r="Y20"/>
      <c r="Z20"/>
    </row>
    <row r="21" spans="1:26" ht="30" x14ac:dyDescent="0.25">
      <c r="A21" s="13" t="s">
        <v>63</v>
      </c>
      <c r="B21" s="11">
        <v>141</v>
      </c>
      <c r="G21" s="7" t="s">
        <v>3161</v>
      </c>
      <c r="H21" s="10">
        <f>COUNTIF(All_Tickets!W:W,"Met")/(COUNTIF(All_Tickets!W:W,"Met")+COUNTIF(All_Tickets!W:W,"Breached"))</f>
        <v>0.83728813559322035</v>
      </c>
      <c r="J21" s="13" t="s">
        <v>104</v>
      </c>
      <c r="K21" s="11">
        <v>13</v>
      </c>
      <c r="L21" s="11">
        <v>72</v>
      </c>
      <c r="M21" s="11">
        <v>66</v>
      </c>
      <c r="N21" s="11">
        <v>151</v>
      </c>
      <c r="O21"/>
      <c r="P21"/>
      <c r="Q21"/>
      <c r="R21"/>
      <c r="S21"/>
      <c r="T21"/>
      <c r="U21"/>
      <c r="V21"/>
      <c r="W21"/>
      <c r="X21"/>
      <c r="Y21"/>
      <c r="Z21"/>
    </row>
    <row r="22" spans="1:26" x14ac:dyDescent="0.25">
      <c r="A22" s="13" t="s">
        <v>3142</v>
      </c>
      <c r="B22" s="11">
        <v>1511</v>
      </c>
      <c r="G22" s="7" t="s">
        <v>3162</v>
      </c>
      <c r="H22" s="8">
        <f>COUNTIF(All_Tickets!W:W,"Breached")</f>
        <v>288</v>
      </c>
      <c r="J22" s="13" t="s">
        <v>51</v>
      </c>
      <c r="K22" s="11">
        <v>41</v>
      </c>
      <c r="L22" s="11">
        <v>196</v>
      </c>
      <c r="M22" s="11">
        <v>163</v>
      </c>
      <c r="N22" s="11">
        <v>400</v>
      </c>
      <c r="O22"/>
      <c r="P22"/>
    </row>
    <row r="23" spans="1:26" x14ac:dyDescent="0.25">
      <c r="G23" s="7" t="s">
        <v>3163</v>
      </c>
      <c r="H23" s="8">
        <f>COUNTIF(All_Tickets!W:W,"Pending")</f>
        <v>1230</v>
      </c>
      <c r="J23" s="13" t="s">
        <v>36</v>
      </c>
      <c r="K23" s="11">
        <v>52</v>
      </c>
      <c r="L23" s="11">
        <v>299</v>
      </c>
      <c r="M23" s="11">
        <v>221</v>
      </c>
      <c r="N23" s="11">
        <v>572</v>
      </c>
      <c r="O23"/>
      <c r="P23"/>
    </row>
    <row r="24" spans="1:26" ht="30" x14ac:dyDescent="0.25">
      <c r="G24" s="7" t="s">
        <v>3164</v>
      </c>
      <c r="H24" s="9">
        <f>AVERAGE(All_Tickets!M:M)</f>
        <v>30.007293785310683</v>
      </c>
      <c r="J24" s="13" t="s">
        <v>87</v>
      </c>
      <c r="K24" s="11">
        <v>24</v>
      </c>
      <c r="L24" s="11">
        <v>149</v>
      </c>
      <c r="M24" s="11">
        <v>148</v>
      </c>
      <c r="N24" s="11">
        <v>321</v>
      </c>
    </row>
    <row r="25" spans="1:26" x14ac:dyDescent="0.25">
      <c r="G25" s="7" t="s">
        <v>3165</v>
      </c>
      <c r="H25" s="8">
        <f>COUNTIF(All_Tickets!V:V,"Yes")</f>
        <v>317</v>
      </c>
      <c r="J25" s="13" t="s">
        <v>3142</v>
      </c>
      <c r="K25" s="11">
        <v>138</v>
      </c>
      <c r="L25" s="11">
        <v>750</v>
      </c>
      <c r="M25" s="11">
        <v>623</v>
      </c>
      <c r="N25" s="11">
        <v>1511</v>
      </c>
    </row>
    <row r="26" spans="1:26" ht="30" x14ac:dyDescent="0.25">
      <c r="C26" s="13"/>
      <c r="G26" s="7" t="s">
        <v>3166</v>
      </c>
      <c r="H26" s="8">
        <f>COUNTIF(All_Tickets!U:U,"Yes")</f>
        <v>138</v>
      </c>
    </row>
    <row r="27" spans="1:26" x14ac:dyDescent="0.25">
      <c r="A27" s="37" t="s">
        <v>3170</v>
      </c>
      <c r="B27" s="37"/>
      <c r="C27" s="13"/>
      <c r="G27" s="7" t="s">
        <v>3167</v>
      </c>
      <c r="H27" s="11">
        <f>COUNTIF(All_Tickets!W:W,"Met")</f>
        <v>1482</v>
      </c>
    </row>
    <row r="28" spans="1:26" x14ac:dyDescent="0.25">
      <c r="A28" s="12" t="s">
        <v>3141</v>
      </c>
      <c r="B28" s="11" t="s">
        <v>3169</v>
      </c>
      <c r="D28" s="37" t="s">
        <v>3171</v>
      </c>
      <c r="E28" s="37"/>
    </row>
    <row r="29" spans="1:26" x14ac:dyDescent="0.25">
      <c r="A29" s="13" t="s">
        <v>41</v>
      </c>
      <c r="B29" s="11">
        <v>27.323376623376607</v>
      </c>
      <c r="D29" s="12" t="s">
        <v>3141</v>
      </c>
      <c r="E29" s="11" t="s">
        <v>3140</v>
      </c>
    </row>
    <row r="30" spans="1:26" x14ac:dyDescent="0.25">
      <c r="A30" s="13" t="s">
        <v>73</v>
      </c>
      <c r="B30" s="11">
        <v>32.065928143712561</v>
      </c>
      <c r="D30" s="13" t="s">
        <v>3172</v>
      </c>
      <c r="E30" s="11">
        <v>157</v>
      </c>
      <c r="G30" s="37" t="s">
        <v>3185</v>
      </c>
      <c r="H30" s="37"/>
    </row>
    <row r="31" spans="1:26" x14ac:dyDescent="0.25">
      <c r="A31" s="13" t="s">
        <v>64</v>
      </c>
      <c r="B31" s="11">
        <v>32.616315789473703</v>
      </c>
      <c r="D31" s="13" t="s">
        <v>3179</v>
      </c>
      <c r="E31" s="11">
        <v>142</v>
      </c>
      <c r="G31" s="12" t="s">
        <v>3141</v>
      </c>
      <c r="H31" s="11" t="s">
        <v>3169</v>
      </c>
    </row>
    <row r="32" spans="1:26" x14ac:dyDescent="0.25">
      <c r="A32" s="13" t="s">
        <v>82</v>
      </c>
      <c r="B32" s="11">
        <v>28.690354609929063</v>
      </c>
      <c r="D32" s="13" t="s">
        <v>3173</v>
      </c>
      <c r="E32" s="11">
        <v>133</v>
      </c>
      <c r="G32" s="13" t="s">
        <v>108</v>
      </c>
      <c r="H32" s="11">
        <v>2.964999999999999</v>
      </c>
    </row>
    <row r="33" spans="1:11" x14ac:dyDescent="0.25">
      <c r="A33" s="13" t="s">
        <v>55</v>
      </c>
      <c r="B33" s="11">
        <v>29.949034482758648</v>
      </c>
      <c r="D33" s="13" t="s">
        <v>3181</v>
      </c>
      <c r="E33" s="11">
        <v>133</v>
      </c>
      <c r="G33" s="13" t="s">
        <v>104</v>
      </c>
      <c r="H33" s="11">
        <v>5.6879999999999979</v>
      </c>
    </row>
    <row r="34" spans="1:11" x14ac:dyDescent="0.25">
      <c r="A34" s="13" t="s">
        <v>46</v>
      </c>
      <c r="B34" s="11">
        <v>26.742558139534886</v>
      </c>
      <c r="D34" s="13" t="s">
        <v>3180</v>
      </c>
      <c r="E34" s="11">
        <v>129</v>
      </c>
      <c r="G34" s="13" t="s">
        <v>51</v>
      </c>
      <c r="H34" s="11">
        <v>18.86050632911391</v>
      </c>
    </row>
    <row r="35" spans="1:11" x14ac:dyDescent="0.25">
      <c r="A35" s="13" t="s">
        <v>3142</v>
      </c>
      <c r="B35" s="11">
        <v>29.682691441441449</v>
      </c>
      <c r="D35" s="13" t="s">
        <v>3177</v>
      </c>
      <c r="E35" s="11">
        <v>129</v>
      </c>
      <c r="G35" s="13" t="s">
        <v>36</v>
      </c>
      <c r="H35" s="11">
        <v>34.896581196581216</v>
      </c>
    </row>
    <row r="36" spans="1:11" x14ac:dyDescent="0.25">
      <c r="D36" s="13" t="s">
        <v>3174</v>
      </c>
      <c r="E36" s="11">
        <v>124</v>
      </c>
      <c r="G36" s="13" t="s">
        <v>87</v>
      </c>
      <c r="H36" s="11">
        <v>52.205664739884384</v>
      </c>
    </row>
    <row r="37" spans="1:11" x14ac:dyDescent="0.25">
      <c r="D37" s="13" t="s">
        <v>3178</v>
      </c>
      <c r="E37" s="11">
        <v>123</v>
      </c>
      <c r="G37" s="13" t="s">
        <v>3142</v>
      </c>
      <c r="H37" s="11">
        <v>29.682691441441449</v>
      </c>
    </row>
    <row r="38" spans="1:11" x14ac:dyDescent="0.25">
      <c r="D38" s="13" t="s">
        <v>3182</v>
      </c>
      <c r="E38" s="11">
        <v>121</v>
      </c>
    </row>
    <row r="39" spans="1:11" x14ac:dyDescent="0.25">
      <c r="A39" s="37" t="s">
        <v>3186</v>
      </c>
      <c r="B39" s="37"/>
      <c r="D39" s="13" t="s">
        <v>3176</v>
      </c>
      <c r="E39" s="11">
        <v>118</v>
      </c>
    </row>
    <row r="40" spans="1:11" x14ac:dyDescent="0.25">
      <c r="A40" s="12" t="s">
        <v>3141</v>
      </c>
      <c r="B40" s="11" t="s">
        <v>3140</v>
      </c>
      <c r="D40" s="13" t="s">
        <v>3183</v>
      </c>
      <c r="E40" s="11">
        <v>104</v>
      </c>
      <c r="G40" s="37" t="s">
        <v>3165</v>
      </c>
      <c r="H40" s="37"/>
      <c r="J40" s="37" t="s">
        <v>3166</v>
      </c>
      <c r="K40" s="37"/>
    </row>
    <row r="41" spans="1:11" x14ac:dyDescent="0.25">
      <c r="A41" s="13" t="s">
        <v>3148</v>
      </c>
      <c r="B41" s="11">
        <v>81</v>
      </c>
      <c r="D41" s="13" t="s">
        <v>3175</v>
      </c>
      <c r="E41" s="11">
        <v>98</v>
      </c>
      <c r="G41" s="12" t="s">
        <v>3141</v>
      </c>
      <c r="H41" s="11" t="s">
        <v>3140</v>
      </c>
      <c r="J41" s="12" t="s">
        <v>3141</v>
      </c>
      <c r="K41" s="11" t="s">
        <v>3140</v>
      </c>
    </row>
    <row r="42" spans="1:11" x14ac:dyDescent="0.25">
      <c r="A42" s="13" t="s">
        <v>3151</v>
      </c>
      <c r="B42" s="11">
        <v>83</v>
      </c>
      <c r="D42" s="13" t="s">
        <v>3142</v>
      </c>
      <c r="E42" s="11">
        <v>1511</v>
      </c>
      <c r="G42" s="13" t="s">
        <v>49</v>
      </c>
      <c r="H42" s="11">
        <v>1341</v>
      </c>
      <c r="J42" s="13" t="s">
        <v>49</v>
      </c>
      <c r="K42" s="11">
        <v>1442</v>
      </c>
    </row>
    <row r="43" spans="1:11" x14ac:dyDescent="0.25">
      <c r="A43" s="13" t="s">
        <v>3150</v>
      </c>
      <c r="B43" s="11">
        <v>138</v>
      </c>
      <c r="D43"/>
      <c r="E43"/>
      <c r="G43" s="13" t="s">
        <v>48</v>
      </c>
      <c r="H43" s="11">
        <v>170</v>
      </c>
      <c r="J43" s="13" t="s">
        <v>48</v>
      </c>
      <c r="K43" s="11">
        <v>69</v>
      </c>
    </row>
    <row r="44" spans="1:11" x14ac:dyDescent="0.25">
      <c r="A44" s="13" t="s">
        <v>3149</v>
      </c>
      <c r="B44" s="11">
        <v>243</v>
      </c>
      <c r="D44"/>
      <c r="E44"/>
      <c r="G44" s="13" t="s">
        <v>3142</v>
      </c>
      <c r="H44" s="11">
        <v>1511</v>
      </c>
      <c r="J44" s="13" t="s">
        <v>3142</v>
      </c>
      <c r="K44" s="11">
        <v>1511</v>
      </c>
    </row>
    <row r="45" spans="1:11" x14ac:dyDescent="0.25">
      <c r="A45" s="13" t="s">
        <v>3152</v>
      </c>
      <c r="B45" s="11">
        <v>343</v>
      </c>
      <c r="D45"/>
      <c r="E45"/>
      <c r="G45"/>
      <c r="H45"/>
    </row>
    <row r="46" spans="1:11" x14ac:dyDescent="0.25">
      <c r="A46" s="13" t="s">
        <v>57</v>
      </c>
      <c r="B46" s="11">
        <v>623</v>
      </c>
      <c r="D46"/>
      <c r="E46"/>
      <c r="G46"/>
      <c r="H46"/>
    </row>
    <row r="47" spans="1:11" x14ac:dyDescent="0.25">
      <c r="A47" s="13" t="s">
        <v>3142</v>
      </c>
      <c r="B47" s="11">
        <v>1511</v>
      </c>
      <c r="D47"/>
      <c r="E47"/>
      <c r="G47"/>
      <c r="H47"/>
    </row>
    <row r="48" spans="1:11" x14ac:dyDescent="0.25">
      <c r="D48"/>
      <c r="E48"/>
      <c r="G48"/>
      <c r="H48"/>
    </row>
    <row r="49" spans="4:5" x14ac:dyDescent="0.25">
      <c r="D49"/>
      <c r="E49"/>
    </row>
    <row r="50" spans="4:5" x14ac:dyDescent="0.25">
      <c r="D50"/>
      <c r="E50"/>
    </row>
    <row r="51" spans="4:5" x14ac:dyDescent="0.25">
      <c r="D51"/>
      <c r="E51"/>
    </row>
    <row r="52" spans="4:5" x14ac:dyDescent="0.25">
      <c r="D52"/>
      <c r="E52"/>
    </row>
    <row r="53" spans="4:5" x14ac:dyDescent="0.25">
      <c r="D53"/>
      <c r="E53"/>
    </row>
    <row r="54" spans="4:5" x14ac:dyDescent="0.25">
      <c r="D54"/>
      <c r="E54"/>
    </row>
  </sheetData>
  <mergeCells count="14">
    <mergeCell ref="D28:E28"/>
    <mergeCell ref="G30:H30"/>
    <mergeCell ref="A39:B39"/>
    <mergeCell ref="G40:H40"/>
    <mergeCell ref="J40:K40"/>
    <mergeCell ref="J16:P17"/>
    <mergeCell ref="A27:B27"/>
    <mergeCell ref="A1:A2"/>
    <mergeCell ref="C1:D2"/>
    <mergeCell ref="F1:G2"/>
    <mergeCell ref="I1:J2"/>
    <mergeCell ref="L1:M2"/>
    <mergeCell ref="A14:B15"/>
    <mergeCell ref="D14: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290F-0CF0-4533-AF48-FFB5162262D5}">
  <dimension ref="B1:T7"/>
  <sheetViews>
    <sheetView tabSelected="1" zoomScale="71" zoomScaleNormal="71" workbookViewId="0">
      <selection activeCell="M47" sqref="M47"/>
    </sheetView>
  </sheetViews>
  <sheetFormatPr defaultRowHeight="15" x14ac:dyDescent="0.25"/>
  <cols>
    <col min="1" max="3" width="9.140625" style="14"/>
    <col min="4" max="4" width="27.7109375" style="14" customWidth="1"/>
    <col min="5" max="5" width="9.140625" style="14"/>
    <col min="6" max="6" width="27" style="14" customWidth="1"/>
    <col min="7" max="7" width="9.140625" style="14"/>
    <col min="8" max="8" width="13.85546875" style="14" customWidth="1"/>
    <col min="9" max="9" width="13.140625" style="14" customWidth="1"/>
    <col min="10" max="10" width="25.7109375" style="14" customWidth="1"/>
    <col min="11" max="11" width="9.140625" style="14"/>
    <col min="12" max="12" width="20" style="14" customWidth="1"/>
    <col min="13" max="13" width="16.28515625" style="14" customWidth="1"/>
    <col min="14" max="14" width="34.28515625" style="14" customWidth="1"/>
    <col min="15" max="17" width="9.140625" style="14"/>
    <col min="18" max="18" width="23" style="14" customWidth="1"/>
    <col min="19" max="16384" width="9.140625" style="14"/>
  </cols>
  <sheetData>
    <row r="1" spans="2:20" x14ac:dyDescent="0.25">
      <c r="B1" s="26" t="s">
        <v>3191</v>
      </c>
      <c r="C1" s="27"/>
      <c r="D1" s="27"/>
      <c r="E1" s="27"/>
      <c r="F1" s="27"/>
      <c r="G1" s="27"/>
      <c r="H1" s="27"/>
      <c r="I1" s="27"/>
      <c r="J1" s="27"/>
      <c r="K1" s="27"/>
      <c r="L1" s="27"/>
      <c r="M1" s="27"/>
      <c r="N1" s="27"/>
      <c r="O1" s="27"/>
      <c r="P1" s="27"/>
      <c r="Q1" s="27"/>
      <c r="R1" s="27"/>
      <c r="S1" s="27"/>
      <c r="T1" s="27"/>
    </row>
    <row r="2" spans="2:20" x14ac:dyDescent="0.25">
      <c r="B2" s="27"/>
      <c r="C2" s="27"/>
      <c r="D2" s="27"/>
      <c r="E2" s="27"/>
      <c r="F2" s="27"/>
      <c r="G2" s="27"/>
      <c r="H2" s="27"/>
      <c r="I2" s="27"/>
      <c r="J2" s="27"/>
      <c r="K2" s="27"/>
      <c r="L2" s="27"/>
      <c r="M2" s="27"/>
      <c r="N2" s="27"/>
      <c r="O2" s="27"/>
      <c r="P2" s="27"/>
      <c r="Q2" s="27"/>
      <c r="R2" s="27"/>
      <c r="S2" s="27"/>
      <c r="T2" s="27"/>
    </row>
    <row r="3" spans="2:20" x14ac:dyDescent="0.25">
      <c r="I3" s="28" t="s">
        <v>3187</v>
      </c>
      <c r="J3" s="29"/>
      <c r="K3" s="28" t="s">
        <v>3188</v>
      </c>
      <c r="L3" s="29"/>
      <c r="M3" s="15" t="s">
        <v>3189</v>
      </c>
      <c r="N3" s="16" t="s">
        <v>3190</v>
      </c>
      <c r="O3" s="17" t="s">
        <v>3192</v>
      </c>
    </row>
    <row r="4" spans="2:20" ht="15.75" thickBot="1" x14ac:dyDescent="0.3"/>
    <row r="5" spans="2:20" ht="21" x14ac:dyDescent="0.35">
      <c r="B5" s="30" t="s">
        <v>3143</v>
      </c>
      <c r="C5" s="31"/>
      <c r="E5" s="30" t="s">
        <v>3158</v>
      </c>
      <c r="F5" s="31"/>
      <c r="H5" s="32" t="s">
        <v>3159</v>
      </c>
      <c r="I5" s="33"/>
      <c r="K5" s="32" t="s">
        <v>3193</v>
      </c>
      <c r="L5" s="33"/>
      <c r="N5" s="18" t="s">
        <v>3162</v>
      </c>
      <c r="Q5" s="34" t="s">
        <v>3194</v>
      </c>
      <c r="R5" s="35"/>
    </row>
    <row r="6" spans="2:20" x14ac:dyDescent="0.25">
      <c r="B6" s="19">
        <f>'Operation Tickets data Analysis'!H17</f>
        <v>3000</v>
      </c>
      <c r="C6" s="19"/>
      <c r="E6" s="19">
        <f>'Operation Tickets data Analysis'!H18</f>
        <v>1511</v>
      </c>
      <c r="F6" s="19"/>
      <c r="H6" s="20">
        <f>'Operation Tickets data Analysis'!H19</f>
        <v>1230</v>
      </c>
      <c r="I6" s="20"/>
      <c r="K6" s="21">
        <f>'Operation Tickets data Analysis'!H21</f>
        <v>0.83728813559322035</v>
      </c>
      <c r="L6" s="22"/>
      <c r="N6" s="20">
        <f>'Operation Tickets data Analysis'!H22</f>
        <v>288</v>
      </c>
      <c r="Q6" s="25">
        <f>'Operation Tickets data Analysis'!H24</f>
        <v>30.007293785310683</v>
      </c>
      <c r="R6" s="20"/>
    </row>
    <row r="7" spans="2:20" x14ac:dyDescent="0.25">
      <c r="B7" s="19"/>
      <c r="C7" s="19"/>
      <c r="E7" s="19"/>
      <c r="F7" s="19"/>
      <c r="H7" s="20"/>
      <c r="I7" s="20"/>
      <c r="K7" s="23"/>
      <c r="L7" s="24"/>
      <c r="N7" s="20"/>
      <c r="Q7" s="20"/>
      <c r="R7" s="20"/>
    </row>
  </sheetData>
  <mergeCells count="14">
    <mergeCell ref="Q6:R7"/>
    <mergeCell ref="B1:T2"/>
    <mergeCell ref="I3:J3"/>
    <mergeCell ref="K3:L3"/>
    <mergeCell ref="B5:C5"/>
    <mergeCell ref="E5:F5"/>
    <mergeCell ref="H5:I5"/>
    <mergeCell ref="K5:L5"/>
    <mergeCell ref="Q5:R5"/>
    <mergeCell ref="B6:C7"/>
    <mergeCell ref="E6:F7"/>
    <mergeCell ref="H6:I7"/>
    <mergeCell ref="K6:L7"/>
    <mergeCell ref="N6:N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All_Tickets</vt:lpstr>
      <vt:lpstr>Operation Tickets data Analysis</vt:lpstr>
      <vt:lpstr>Operations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Spandana Anagani</cp:lastModifiedBy>
  <dcterms:created xsi:type="dcterms:W3CDTF">2026-10-17T11:44:30Z</dcterms:created>
  <dcterms:modified xsi:type="dcterms:W3CDTF">2026-10-30T10:46:04Z</dcterms:modified>
</cp:coreProperties>
</file>