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\Dropbox\0_Backup_Ddrive\Data_Current\arjen\RAIconceptnote2016\"/>
    </mc:Choice>
  </mc:AlternateContent>
  <bookViews>
    <workbookView xWindow="0" yWindow="0" windowWidth="20520" windowHeight="9465"/>
  </bookViews>
  <sheets>
    <sheet name="Sheet2" sheetId="2" r:id="rId1"/>
  </sheets>
  <definedNames>
    <definedName name="solver_adj" localSheetId="0" hidden="1">Sheet2!$K$2:$K$3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Sheet2!$M$6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2" l="1"/>
  <c r="E6" i="2"/>
  <c r="N7" i="2"/>
  <c r="H6" i="2" l="1"/>
  <c r="N14" i="2"/>
  <c r="N10" i="2"/>
  <c r="N16" i="2"/>
  <c r="N6" i="2"/>
  <c r="N13" i="2"/>
  <c r="N9" i="2"/>
  <c r="N17" i="2"/>
  <c r="N12" i="2"/>
  <c r="N8" i="2"/>
  <c r="N15" i="2"/>
  <c r="N11" i="2"/>
  <c r="H7" i="2"/>
  <c r="H8" i="2"/>
  <c r="K7" i="2"/>
  <c r="K8" i="2"/>
  <c r="L8" i="2" s="1"/>
  <c r="K11" i="2"/>
  <c r="L11" i="2" s="1"/>
  <c r="F6" i="2"/>
  <c r="E7" i="2"/>
  <c r="F7" i="2" s="1"/>
  <c r="E8" i="2"/>
  <c r="E14" i="2"/>
  <c r="F14" i="2"/>
  <c r="F8" i="2"/>
  <c r="D7" i="2"/>
  <c r="D8" i="2"/>
  <c r="D9" i="2"/>
  <c r="D10" i="2"/>
  <c r="D11" i="2"/>
  <c r="D12" i="2"/>
  <c r="D13" i="2"/>
  <c r="D14" i="2"/>
  <c r="D15" i="2"/>
  <c r="D16" i="2"/>
  <c r="D17" i="2"/>
  <c r="D6" i="2"/>
  <c r="A9" i="2"/>
  <c r="A10" i="2" s="1"/>
  <c r="A11" i="2" s="1"/>
  <c r="A12" i="2" s="1"/>
  <c r="A13" i="2" s="1"/>
  <c r="A14" i="2" s="1"/>
  <c r="A15" i="2" s="1"/>
  <c r="A16" i="2" s="1"/>
  <c r="A17" i="2" s="1"/>
  <c r="H17" i="2" s="1"/>
  <c r="H12" i="2" l="1"/>
  <c r="I12" i="2" s="1"/>
  <c r="E11" i="2"/>
  <c r="F11" i="2" s="1"/>
  <c r="K10" i="2"/>
  <c r="H11" i="2"/>
  <c r="I11" i="2" s="1"/>
  <c r="E10" i="2"/>
  <c r="F10" i="2" s="1"/>
  <c r="K15" i="2"/>
  <c r="H16" i="2"/>
  <c r="E15" i="2"/>
  <c r="F15" i="2" s="1"/>
  <c r="K14" i="2"/>
  <c r="L14" i="2" s="1"/>
  <c r="H15" i="2"/>
  <c r="H14" i="2"/>
  <c r="I14" i="2" s="1"/>
  <c r="H10" i="2"/>
  <c r="I10" i="2" s="1"/>
  <c r="E17" i="2"/>
  <c r="F17" i="2" s="1"/>
  <c r="E13" i="2"/>
  <c r="F13" i="2" s="1"/>
  <c r="E9" i="2"/>
  <c r="F9" i="2" s="1"/>
  <c r="K17" i="2"/>
  <c r="K13" i="2"/>
  <c r="K9" i="2"/>
  <c r="E16" i="2"/>
  <c r="F16" i="2" s="1"/>
  <c r="E12" i="2"/>
  <c r="F12" i="2" s="1"/>
  <c r="K16" i="2"/>
  <c r="L16" i="2" s="1"/>
  <c r="K12" i="2"/>
  <c r="H13" i="2"/>
  <c r="I13" i="2" s="1"/>
  <c r="H9" i="2"/>
  <c r="I9" i="2" s="1"/>
  <c r="L6" i="2"/>
  <c r="L12" i="2"/>
  <c r="L7" i="2"/>
  <c r="L15" i="2"/>
  <c r="L10" i="2"/>
  <c r="I8" i="2"/>
  <c r="I16" i="2"/>
  <c r="I17" i="2"/>
  <c r="I6" i="2"/>
  <c r="I15" i="2"/>
  <c r="I7" i="2"/>
  <c r="L9" i="2"/>
  <c r="G6" i="2" l="1"/>
  <c r="J6" i="2"/>
  <c r="L13" i="2"/>
  <c r="L17" i="2"/>
  <c r="M6" i="2" l="1"/>
</calcChain>
</file>

<file path=xl/sharedStrings.xml><?xml version="1.0" encoding="utf-8"?>
<sst xmlns="http://schemas.openxmlformats.org/spreadsheetml/2006/main" count="28" uniqueCount="24">
  <si>
    <t>radius</t>
  </si>
  <si>
    <t>c</t>
  </si>
  <si>
    <t>k</t>
  </si>
  <si>
    <t>radial - data</t>
  </si>
  <si>
    <t>random - data</t>
  </si>
  <si>
    <t>radial - model</t>
  </si>
  <si>
    <t>random - model</t>
  </si>
  <si>
    <t>RMSD</t>
  </si>
  <si>
    <t>av - data</t>
  </si>
  <si>
    <t>SD</t>
  </si>
  <si>
    <t>av - model</t>
  </si>
  <si>
    <t>random proportion given r radius</t>
  </si>
  <si>
    <t>added value for spatial clustering</t>
  </si>
  <si>
    <t>y = q*exp(-k*r)</t>
  </si>
  <si>
    <t>increase q for more added value</t>
  </si>
  <si>
    <t>q</t>
  </si>
  <si>
    <t>k = 0.032, q = 12, c= 3.5</t>
  </si>
  <si>
    <t>y = 100*(1-exp(k*(r-c)))</t>
  </si>
  <si>
    <t>new effect</t>
  </si>
  <si>
    <t>y = 100*(1-exp(k*(r-c)))+q*exp(-k*r)</t>
  </si>
  <si>
    <t>q=12 for spatial, try different q for co-exposure</t>
  </si>
  <si>
    <t>q=0 for random</t>
  </si>
  <si>
    <t>get number of screenings</t>
  </si>
  <si>
    <t>av2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</si>
</sst>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Sheet2!$C$5</c:f>
              <c:strCache>
                <c:ptCount val="1"/>
                <c:pt idx="0">
                  <c:v>random - data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Sheet2!$A$6:$A$17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250</c:v>
                </c:pt>
                <c:pt idx="7">
                  <c:v>300</c:v>
                </c:pt>
                <c:pt idx="8">
                  <c:v>350</c:v>
                </c:pt>
                <c:pt idx="9">
                  <c:v>400</c:v>
                </c:pt>
                <c:pt idx="10">
                  <c:v>450</c:v>
                </c:pt>
                <c:pt idx="11">
                  <c:v>500</c:v>
                </c:pt>
              </c:numCache>
            </c:numRef>
          </c:xVal>
          <c:yVal>
            <c:numRef>
              <c:f>Sheet2!$C$6:$C$17</c:f>
              <c:numCache>
                <c:formatCode>General</c:formatCode>
                <c:ptCount val="12"/>
                <c:pt idx="0">
                  <c:v>0</c:v>
                </c:pt>
                <c:pt idx="1">
                  <c:v>25</c:v>
                </c:pt>
                <c:pt idx="2">
                  <c:v>75</c:v>
                </c:pt>
                <c:pt idx="3">
                  <c:v>95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68-435C-9DA1-437BBCC44303}"/>
            </c:ext>
          </c:extLst>
        </c:ser>
        <c:ser>
          <c:idx val="1"/>
          <c:order val="1"/>
          <c:tx>
            <c:strRef>
              <c:f>Sheet2!$E$5</c:f>
              <c:strCache>
                <c:ptCount val="1"/>
                <c:pt idx="0">
                  <c:v>random - model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Sheet2!$A$6:$A$17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250</c:v>
                </c:pt>
                <c:pt idx="7">
                  <c:v>300</c:v>
                </c:pt>
                <c:pt idx="8">
                  <c:v>350</c:v>
                </c:pt>
                <c:pt idx="9">
                  <c:v>400</c:v>
                </c:pt>
                <c:pt idx="10">
                  <c:v>450</c:v>
                </c:pt>
                <c:pt idx="11">
                  <c:v>500</c:v>
                </c:pt>
              </c:numCache>
            </c:numRef>
          </c:xVal>
          <c:yVal>
            <c:numRef>
              <c:f>Sheet2!$E$6:$E$17</c:f>
              <c:numCache>
                <c:formatCode>General</c:formatCode>
                <c:ptCount val="12"/>
                <c:pt idx="0">
                  <c:v>4.6866212922495265</c:v>
                </c:pt>
                <c:pt idx="1">
                  <c:v>18.779296328806112</c:v>
                </c:pt>
                <c:pt idx="2">
                  <c:v>77.417614810352418</c:v>
                </c:pt>
                <c:pt idx="3">
                  <c:v>95.44069506219607</c:v>
                </c:pt>
                <c:pt idx="4">
                  <c:v>99.079492208581541</c:v>
                </c:pt>
                <c:pt idx="5">
                  <c:v>99.814152682125666</c:v>
                </c:pt>
                <c:pt idx="6">
                  <c:v>99.962478073642529</c:v>
                </c:pt>
                <c:pt idx="7">
                  <c:v>99.992424453719977</c:v>
                </c:pt>
                <c:pt idx="8">
                  <c:v>99.99847052358416</c:v>
                </c:pt>
                <c:pt idx="9">
                  <c:v>99.999691204037291</c:v>
                </c:pt>
                <c:pt idx="10">
                  <c:v>99.999937655170356</c:v>
                </c:pt>
                <c:pt idx="11">
                  <c:v>99.999987412795974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68-435C-9DA1-437BBCC44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02392"/>
        <c:axId val="547400424"/>
      </c:scatterChart>
      <c:valAx>
        <c:axId val="547402392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00424"/>
        <c:crosses val="autoZero"/>
        <c:crossBetween val="midCat"/>
      </c:valAx>
      <c:valAx>
        <c:axId val="54740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02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Sheet2!$D$5</c:f>
              <c:strCache>
                <c:ptCount val="1"/>
                <c:pt idx="0">
                  <c:v>av - data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Sheet2!$A$6:$A$17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250</c:v>
                </c:pt>
                <c:pt idx="7">
                  <c:v>300</c:v>
                </c:pt>
                <c:pt idx="8">
                  <c:v>350</c:v>
                </c:pt>
                <c:pt idx="9">
                  <c:v>400</c:v>
                </c:pt>
                <c:pt idx="10">
                  <c:v>450</c:v>
                </c:pt>
                <c:pt idx="11">
                  <c:v>500</c:v>
                </c:pt>
              </c:numCache>
            </c:numRef>
          </c:xVal>
          <c:yVal>
            <c:numRef>
              <c:f>Sheet2!$D$6:$D$17</c:f>
              <c:numCache>
                <c:formatCode>General</c:formatCode>
                <c:ptCount val="12"/>
                <c:pt idx="0">
                  <c:v>15</c:v>
                </c:pt>
                <c:pt idx="1">
                  <c:v>10</c:v>
                </c:pt>
                <c:pt idx="2">
                  <c:v>-5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A6-4273-9F9D-AE4719D34FC6}"/>
            </c:ext>
          </c:extLst>
        </c:ser>
        <c:ser>
          <c:idx val="1"/>
          <c:order val="1"/>
          <c:tx>
            <c:strRef>
              <c:f>Sheet2!$H$5</c:f>
              <c:strCache>
                <c:ptCount val="1"/>
                <c:pt idx="0">
                  <c:v>av - model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Sheet2!$A$6:$A$17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250</c:v>
                </c:pt>
                <c:pt idx="7">
                  <c:v>300</c:v>
                </c:pt>
                <c:pt idx="8">
                  <c:v>350</c:v>
                </c:pt>
                <c:pt idx="9">
                  <c:v>400</c:v>
                </c:pt>
                <c:pt idx="10">
                  <c:v>450</c:v>
                </c:pt>
                <c:pt idx="11">
                  <c:v>500</c:v>
                </c:pt>
              </c:numCache>
            </c:numRef>
          </c:xVal>
          <c:yVal>
            <c:numRef>
              <c:f>Sheet2!$H$6:$H$17</c:f>
              <c:numCache>
                <c:formatCode>General</c:formatCode>
                <c:ptCount val="12"/>
                <c:pt idx="0">
                  <c:v>10.225725467594536</c:v>
                </c:pt>
                <c:pt idx="1">
                  <c:v>8.7137884448842904</c:v>
                </c:pt>
                <c:pt idx="2">
                  <c:v>2.4227582159358647</c:v>
                </c:pt>
                <c:pt idx="3">
                  <c:v>0.48914644774039451</c:v>
                </c:pt>
                <c:pt idx="4">
                  <c:v>9.8756964588240362E-2</c:v>
                </c:pt>
                <c:pt idx="5">
                  <c:v>1.9938687278087206E-2</c:v>
                </c:pt>
                <c:pt idx="6">
                  <c:v>4.0255515348301425E-3</c:v>
                </c:pt>
                <c:pt idx="7">
                  <c:v>8.1274483789024678E-4</c:v>
                </c:pt>
                <c:pt idx="8">
                  <c:v>1.6409035278817127E-4</c:v>
                </c:pt>
                <c:pt idx="9">
                  <c:v>3.3129270864446385E-5</c:v>
                </c:pt>
                <c:pt idx="10">
                  <c:v>6.6886844312335151E-6</c:v>
                </c:pt>
                <c:pt idx="11">
                  <c:v>1.3504220966311093E-6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A6-4273-9F9D-AE4719D34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02392"/>
        <c:axId val="547400424"/>
      </c:scatterChart>
      <c:valAx>
        <c:axId val="547402392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00424"/>
        <c:crosses val="autoZero"/>
        <c:crossBetween val="midCat"/>
      </c:valAx>
      <c:valAx>
        <c:axId val="54740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02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Sheet2!$B$5</c:f>
              <c:strCache>
                <c:ptCount val="1"/>
                <c:pt idx="0">
                  <c:v>radial - data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Sheet2!$A$6:$A$17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250</c:v>
                </c:pt>
                <c:pt idx="7">
                  <c:v>300</c:v>
                </c:pt>
                <c:pt idx="8">
                  <c:v>350</c:v>
                </c:pt>
                <c:pt idx="9">
                  <c:v>400</c:v>
                </c:pt>
                <c:pt idx="10">
                  <c:v>450</c:v>
                </c:pt>
                <c:pt idx="11">
                  <c:v>500</c:v>
                </c:pt>
              </c:numCache>
            </c:numRef>
          </c:xVal>
          <c:yVal>
            <c:numRef>
              <c:f>Sheet2!$B$6:$B$17</c:f>
              <c:numCache>
                <c:formatCode>General</c:formatCode>
                <c:ptCount val="12"/>
                <c:pt idx="0">
                  <c:v>15</c:v>
                </c:pt>
                <c:pt idx="1">
                  <c:v>35</c:v>
                </c:pt>
                <c:pt idx="2">
                  <c:v>70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21-4B7B-A94F-D1D3AA6A3797}"/>
            </c:ext>
          </c:extLst>
        </c:ser>
        <c:ser>
          <c:idx val="1"/>
          <c:order val="1"/>
          <c:tx>
            <c:strRef>
              <c:f>Sheet2!$K$5</c:f>
              <c:strCache>
                <c:ptCount val="1"/>
                <c:pt idx="0">
                  <c:v>radial - model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Sheet2!$A$6:$A$17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250</c:v>
                </c:pt>
                <c:pt idx="7">
                  <c:v>300</c:v>
                </c:pt>
                <c:pt idx="8">
                  <c:v>350</c:v>
                </c:pt>
                <c:pt idx="9">
                  <c:v>400</c:v>
                </c:pt>
                <c:pt idx="10">
                  <c:v>450</c:v>
                </c:pt>
                <c:pt idx="11">
                  <c:v>500</c:v>
                </c:pt>
              </c:numCache>
            </c:numRef>
          </c:xVal>
          <c:yVal>
            <c:numRef>
              <c:f>Sheet2!$K$6:$K$17</c:f>
              <c:numCache>
                <c:formatCode>General</c:formatCode>
                <c:ptCount val="12"/>
                <c:pt idx="0">
                  <c:v>14.912346759844063</c:v>
                </c:pt>
                <c:pt idx="1">
                  <c:v>27.493084773690402</c:v>
                </c:pt>
                <c:pt idx="2">
                  <c:v>79.84037302628829</c:v>
                </c:pt>
                <c:pt idx="3">
                  <c:v>95.929841509936466</c:v>
                </c:pt>
                <c:pt idx="4">
                  <c:v>99.178249173169789</c:v>
                </c:pt>
                <c:pt idx="5">
                  <c:v>99.834091369403751</c:v>
                </c:pt>
                <c:pt idx="6">
                  <c:v>99.966503625177353</c:v>
                </c:pt>
                <c:pt idx="7">
                  <c:v>99.993237198557864</c:v>
                </c:pt>
                <c:pt idx="8">
                  <c:v>99.998634613936943</c:v>
                </c:pt>
                <c:pt idx="9">
                  <c:v>99.999724333308151</c:v>
                </c:pt>
                <c:pt idx="10">
                  <c:v>99.999944343854793</c:v>
                </c:pt>
                <c:pt idx="11">
                  <c:v>99.99998876321807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21-4B7B-A94F-D1D3AA6A3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02392"/>
        <c:axId val="547400424"/>
      </c:scatterChart>
      <c:valAx>
        <c:axId val="547402392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00424"/>
        <c:crosses val="autoZero"/>
        <c:crossBetween val="midCat"/>
      </c:valAx>
      <c:valAx>
        <c:axId val="54740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02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Sheet2!$N$5</c:f>
              <c:strCache>
                <c:ptCount val="1"/>
                <c:pt idx="0">
                  <c:v>av2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Sheet2!$H$6:$H$17</c:f>
              <c:numCache>
                <c:formatCode>General</c:formatCode>
                <c:ptCount val="12"/>
                <c:pt idx="0">
                  <c:v>10.225725467594536</c:v>
                </c:pt>
                <c:pt idx="1">
                  <c:v>8.7137884448842904</c:v>
                </c:pt>
                <c:pt idx="2">
                  <c:v>2.4227582159358647</c:v>
                </c:pt>
                <c:pt idx="3">
                  <c:v>0.48914644774039451</c:v>
                </c:pt>
                <c:pt idx="4">
                  <c:v>9.8756964588240362E-2</c:v>
                </c:pt>
                <c:pt idx="5">
                  <c:v>1.9938687278087206E-2</c:v>
                </c:pt>
                <c:pt idx="6">
                  <c:v>4.0255515348301425E-3</c:v>
                </c:pt>
                <c:pt idx="7">
                  <c:v>8.1274483789024678E-4</c:v>
                </c:pt>
                <c:pt idx="8">
                  <c:v>1.6409035278817127E-4</c:v>
                </c:pt>
                <c:pt idx="9">
                  <c:v>3.3129270864446385E-5</c:v>
                </c:pt>
                <c:pt idx="10">
                  <c:v>6.6886844312335151E-6</c:v>
                </c:pt>
                <c:pt idx="11">
                  <c:v>1.3504220966311093E-6</c:v>
                </c:pt>
              </c:numCache>
            </c:numRef>
          </c:xVal>
          <c:yVal>
            <c:numRef>
              <c:f>Sheet2!$N$6:$N$17</c:f>
              <c:numCache>
                <c:formatCode>General</c:formatCode>
                <c:ptCount val="12"/>
                <c:pt idx="0">
                  <c:v>10.728531090004287</c:v>
                </c:pt>
                <c:pt idx="1">
                  <c:v>8.0463983175032148</c:v>
                </c:pt>
                <c:pt idx="2">
                  <c:v>2.6821327725010717</c:v>
                </c:pt>
                <c:pt idx="3">
                  <c:v>0.53642655450021481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DD-4905-B792-EA235B666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02392"/>
        <c:axId val="547400424"/>
      </c:scatterChart>
      <c:valAx>
        <c:axId val="547402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00424"/>
        <c:crosses val="autoZero"/>
        <c:crossBetween val="midCat"/>
      </c:valAx>
      <c:valAx>
        <c:axId val="54740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02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Sheet2!$D$5</c:f>
              <c:strCache>
                <c:ptCount val="1"/>
                <c:pt idx="0">
                  <c:v>av - data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Sheet2!$C$6:$C$17</c:f>
              <c:numCache>
                <c:formatCode>General</c:formatCode>
                <c:ptCount val="12"/>
                <c:pt idx="0">
                  <c:v>0</c:v>
                </c:pt>
                <c:pt idx="1">
                  <c:v>25</c:v>
                </c:pt>
                <c:pt idx="2">
                  <c:v>75</c:v>
                </c:pt>
                <c:pt idx="3">
                  <c:v>95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</c:numCache>
            </c:numRef>
          </c:xVal>
          <c:yVal>
            <c:numRef>
              <c:f>Sheet2!$D$6:$D$17</c:f>
              <c:numCache>
                <c:formatCode>General</c:formatCode>
                <c:ptCount val="12"/>
                <c:pt idx="0">
                  <c:v>15</c:v>
                </c:pt>
                <c:pt idx="1">
                  <c:v>10</c:v>
                </c:pt>
                <c:pt idx="2">
                  <c:v>-5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68-435F-AED5-D00736D7C915}"/>
            </c:ext>
          </c:extLst>
        </c:ser>
        <c:ser>
          <c:idx val="1"/>
          <c:order val="1"/>
          <c:tx>
            <c:strRef>
              <c:f>Sheet2!$N$5</c:f>
              <c:strCache>
                <c:ptCount val="1"/>
                <c:pt idx="0">
                  <c:v>av2</c:v>
                </c:pt>
              </c:strCache>
            </c:strRef>
          </c:tx>
          <c:spPr>
            <a:ln w="2540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Sheet2!$C$6:$C$17</c:f>
              <c:numCache>
                <c:formatCode>General</c:formatCode>
                <c:ptCount val="12"/>
                <c:pt idx="0">
                  <c:v>0</c:v>
                </c:pt>
                <c:pt idx="1">
                  <c:v>25</c:v>
                </c:pt>
                <c:pt idx="2">
                  <c:v>75</c:v>
                </c:pt>
                <c:pt idx="3">
                  <c:v>95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</c:numCache>
            </c:numRef>
          </c:xVal>
          <c:yVal>
            <c:numRef>
              <c:f>Sheet2!$N$6:$N$17</c:f>
              <c:numCache>
                <c:formatCode>General</c:formatCode>
                <c:ptCount val="12"/>
                <c:pt idx="0">
                  <c:v>10.728531090004287</c:v>
                </c:pt>
                <c:pt idx="1">
                  <c:v>8.0463983175032148</c:v>
                </c:pt>
                <c:pt idx="2">
                  <c:v>2.6821327725010717</c:v>
                </c:pt>
                <c:pt idx="3">
                  <c:v>0.53642655450021481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68-435F-AED5-D00736D7C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02392"/>
        <c:axId val="547400424"/>
      </c:scatterChart>
      <c:valAx>
        <c:axId val="547402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00424"/>
        <c:crosses val="autoZero"/>
        <c:crossBetween val="midCat"/>
      </c:valAx>
      <c:valAx>
        <c:axId val="54740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02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5</xdr:col>
      <xdr:colOff>569119</xdr:colOff>
      <xdr:row>30</xdr:row>
      <xdr:rowOff>4763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92BB3E31-61DF-4B01-8223-F75F2421F0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18</xdr:row>
      <xdr:rowOff>0</xdr:rowOff>
    </xdr:from>
    <xdr:to>
      <xdr:col>10</xdr:col>
      <xdr:colOff>569120</xdr:colOff>
      <xdr:row>30</xdr:row>
      <xdr:rowOff>4763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BA467C37-9C0A-4175-A681-546BCC65CB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18</xdr:row>
      <xdr:rowOff>0</xdr:rowOff>
    </xdr:from>
    <xdr:to>
      <xdr:col>16</xdr:col>
      <xdr:colOff>69057</xdr:colOff>
      <xdr:row>30</xdr:row>
      <xdr:rowOff>4763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7B1E2E2F-56F3-4322-9D86-DB94FCA446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18</xdr:row>
      <xdr:rowOff>0</xdr:rowOff>
    </xdr:from>
    <xdr:to>
      <xdr:col>22</xdr:col>
      <xdr:colOff>69057</xdr:colOff>
      <xdr:row>30</xdr:row>
      <xdr:rowOff>4763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5B2D896-7CE5-4584-8B6E-1A6D37F43D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347662</xdr:colOff>
      <xdr:row>3</xdr:row>
      <xdr:rowOff>23813</xdr:rowOff>
    </xdr:from>
    <xdr:to>
      <xdr:col>10</xdr:col>
      <xdr:colOff>269082</xdr:colOff>
      <xdr:row>15</xdr:row>
      <xdr:rowOff>28576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EFE68EA-CEB8-4D13-A562-B706ADD96B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M17" sqref="M17"/>
    </sheetView>
  </sheetViews>
  <sheetFormatPr defaultRowHeight="14.25" x14ac:dyDescent="0.45"/>
  <cols>
    <col min="2" max="2" width="11.1328125" bestFit="1" customWidth="1"/>
    <col min="8" max="8" width="11.1328125" bestFit="1" customWidth="1"/>
    <col min="11" max="11" width="10.265625" bestFit="1" customWidth="1"/>
  </cols>
  <sheetData>
    <row r="1" spans="1:18" x14ac:dyDescent="0.45">
      <c r="D1" t="s">
        <v>1</v>
      </c>
      <c r="E1">
        <v>3.5</v>
      </c>
    </row>
    <row r="2" spans="1:18" x14ac:dyDescent="0.45">
      <c r="J2" t="s">
        <v>15</v>
      </c>
      <c r="K2">
        <v>12</v>
      </c>
    </row>
    <row r="3" spans="1:18" x14ac:dyDescent="0.45">
      <c r="D3" t="s">
        <v>2</v>
      </c>
      <c r="E3">
        <v>3.2000000000000001E-2</v>
      </c>
    </row>
    <row r="5" spans="1:18" x14ac:dyDescent="0.45">
      <c r="A5" t="s">
        <v>0</v>
      </c>
      <c r="B5" t="s">
        <v>3</v>
      </c>
      <c r="C5" t="s">
        <v>4</v>
      </c>
      <c r="D5" t="s">
        <v>8</v>
      </c>
      <c r="E5" t="s">
        <v>6</v>
      </c>
      <c r="F5" t="s">
        <v>9</v>
      </c>
      <c r="G5" t="s">
        <v>7</v>
      </c>
      <c r="H5" t="s">
        <v>10</v>
      </c>
      <c r="I5" t="s">
        <v>9</v>
      </c>
      <c r="J5" t="s">
        <v>7</v>
      </c>
      <c r="K5" t="s">
        <v>5</v>
      </c>
      <c r="L5" t="s">
        <v>9</v>
      </c>
      <c r="M5" t="s">
        <v>7</v>
      </c>
      <c r="N5" t="s">
        <v>23</v>
      </c>
    </row>
    <row r="6" spans="1:18" x14ac:dyDescent="0.45">
      <c r="A6">
        <v>5</v>
      </c>
      <c r="B6">
        <v>15</v>
      </c>
      <c r="C6">
        <v>0</v>
      </c>
      <c r="D6">
        <f>B6-C6</f>
        <v>15</v>
      </c>
      <c r="E6">
        <f>100-100*EXP(-$E$3*(A6-$E$1))</f>
        <v>4.6866212922495265</v>
      </c>
      <c r="F6" s="1">
        <f>(C6-E6)^2</f>
        <v>21.964419136966622</v>
      </c>
      <c r="G6" s="1">
        <f>(AVERAGE(F6:F17))^0.5</f>
        <v>2.3731833113814256</v>
      </c>
      <c r="H6" s="1">
        <f>$K$2*EXP(-$E$3*A6)</f>
        <v>10.225725467594536</v>
      </c>
      <c r="I6" s="1">
        <f>(D6-H6)^2</f>
        <v>22.793697310775411</v>
      </c>
      <c r="J6" s="1">
        <f>(AVERAGE(I6:I17))^0.5</f>
        <v>2.8853559017976047</v>
      </c>
      <c r="K6">
        <f>100-100*EXP(-$E$3*(A6-$E$1))+$K$2*EXP(-$E$3*A6)</f>
        <v>14.912346759844063</v>
      </c>
      <c r="L6" s="1">
        <f>(B6-K6)^2</f>
        <v>7.6830905098344265E-3</v>
      </c>
      <c r="M6" s="1">
        <f>(AVERAGE(L6:L17))^0.5</f>
        <v>3.7690025262821454</v>
      </c>
      <c r="N6">
        <f>$K$2*(1-C6/100)*EXP(-$E$3*$E$1)</f>
        <v>10.728531090004287</v>
      </c>
    </row>
    <row r="7" spans="1:18" x14ac:dyDescent="0.45">
      <c r="A7">
        <v>10</v>
      </c>
      <c r="B7">
        <v>35</v>
      </c>
      <c r="C7">
        <v>25</v>
      </c>
      <c r="D7">
        <f t="shared" ref="D7:D17" si="0">B7-C7</f>
        <v>10</v>
      </c>
      <c r="E7">
        <f t="shared" ref="E7:E17" si="1">100-100*EXP(-$E$3*(A7-$E$1))</f>
        <v>18.779296328806112</v>
      </c>
      <c r="F7" s="1">
        <f t="shared" ref="F7:F17" si="2">(C7-E7)^2</f>
        <v>38.69715416480512</v>
      </c>
      <c r="G7" s="1"/>
      <c r="H7" s="1">
        <f t="shared" ref="H7:H17" si="3">$K$2*EXP(-$E$3*A7)</f>
        <v>8.7137884448842904</v>
      </c>
      <c r="I7" s="1">
        <f t="shared" ref="I7:I17" si="4">(D7-H7)^2</f>
        <v>1.6543401645131721</v>
      </c>
      <c r="J7" s="1"/>
      <c r="K7">
        <f t="shared" ref="K7:K17" si="5">100-100*EXP(-$E$3*(A7-$E$1))+$K$2*EXP(-$E$3*A7)</f>
        <v>27.493084773690402</v>
      </c>
      <c r="L7" s="1">
        <f t="shared" ref="L7:L17" si="6">(B7-K7)^2</f>
        <v>56.353776214998881</v>
      </c>
      <c r="M7" s="1"/>
      <c r="N7">
        <f t="shared" ref="N7:N17" si="7">$K$2*(1-C7/100)*EXP(-$E$3*$E$1)</f>
        <v>8.0463983175032148</v>
      </c>
      <c r="O7" s="1" t="s">
        <v>16</v>
      </c>
    </row>
    <row r="8" spans="1:18" x14ac:dyDescent="0.45">
      <c r="A8">
        <v>50</v>
      </c>
      <c r="B8">
        <v>70</v>
      </c>
      <c r="C8">
        <v>75</v>
      </c>
      <c r="D8">
        <f t="shared" si="0"/>
        <v>-5</v>
      </c>
      <c r="E8">
        <f t="shared" si="1"/>
        <v>77.417614810352418</v>
      </c>
      <c r="F8" s="1">
        <f t="shared" si="2"/>
        <v>5.8448613712353605</v>
      </c>
      <c r="G8" s="1"/>
      <c r="H8" s="1">
        <f t="shared" si="3"/>
        <v>2.4227582159358647</v>
      </c>
      <c r="I8" s="1">
        <f t="shared" si="4"/>
        <v>55.097339532243382</v>
      </c>
      <c r="J8" s="1"/>
      <c r="K8">
        <f t="shared" si="5"/>
        <v>79.84037302628829</v>
      </c>
      <c r="L8" s="1">
        <f t="shared" si="6"/>
        <v>96.83294129650217</v>
      </c>
      <c r="M8" s="1"/>
      <c r="N8">
        <f t="shared" si="7"/>
        <v>2.6821327725010717</v>
      </c>
      <c r="O8" s="1" t="s">
        <v>11</v>
      </c>
    </row>
    <row r="9" spans="1:18" x14ac:dyDescent="0.45">
      <c r="A9">
        <f>A8+50</f>
        <v>100</v>
      </c>
      <c r="B9">
        <v>100</v>
      </c>
      <c r="C9">
        <v>95</v>
      </c>
      <c r="D9">
        <f t="shared" si="0"/>
        <v>5</v>
      </c>
      <c r="E9">
        <f t="shared" si="1"/>
        <v>95.44069506219607</v>
      </c>
      <c r="F9" s="1">
        <f t="shared" si="2"/>
        <v>0.19421213784399832</v>
      </c>
      <c r="G9" s="1"/>
      <c r="H9" s="1">
        <f t="shared" si="3"/>
        <v>0.48914644774039451</v>
      </c>
      <c r="I9" s="1">
        <f t="shared" si="4"/>
        <v>20.347799769933097</v>
      </c>
      <c r="J9" s="1"/>
      <c r="K9">
        <f t="shared" si="5"/>
        <v>95.929841509936466</v>
      </c>
      <c r="L9" s="1">
        <f t="shared" si="6"/>
        <v>16.566190134236265</v>
      </c>
      <c r="M9" s="1"/>
      <c r="N9">
        <f t="shared" si="7"/>
        <v>0.53642655450021481</v>
      </c>
      <c r="O9" s="1" t="s">
        <v>17</v>
      </c>
      <c r="R9" t="s">
        <v>22</v>
      </c>
    </row>
    <row r="10" spans="1:18" x14ac:dyDescent="0.45">
      <c r="A10">
        <f t="shared" ref="A10:A17" si="8">A9+50</f>
        <v>150</v>
      </c>
      <c r="B10">
        <v>100</v>
      </c>
      <c r="C10">
        <v>100</v>
      </c>
      <c r="D10">
        <f t="shared" si="0"/>
        <v>0</v>
      </c>
      <c r="E10">
        <f t="shared" si="1"/>
        <v>99.079492208581541</v>
      </c>
      <c r="F10" s="1">
        <f t="shared" si="2"/>
        <v>0.84733459406208833</v>
      </c>
      <c r="G10" s="1"/>
      <c r="H10" s="1">
        <f t="shared" si="3"/>
        <v>9.8756964588240362E-2</v>
      </c>
      <c r="I10" s="1">
        <f t="shared" si="4"/>
        <v>9.7529380546829605E-3</v>
      </c>
      <c r="J10" s="1"/>
      <c r="K10">
        <f t="shared" si="5"/>
        <v>99.178249173169789</v>
      </c>
      <c r="L10" s="1">
        <f t="shared" si="6"/>
        <v>0.67527442139613569</v>
      </c>
      <c r="M10" s="1"/>
      <c r="N10">
        <f t="shared" si="7"/>
        <v>0</v>
      </c>
      <c r="O10" s="1" t="s">
        <v>12</v>
      </c>
    </row>
    <row r="11" spans="1:18" x14ac:dyDescent="0.45">
      <c r="A11">
        <f t="shared" si="8"/>
        <v>200</v>
      </c>
      <c r="B11">
        <v>100</v>
      </c>
      <c r="C11">
        <v>100</v>
      </c>
      <c r="D11">
        <f t="shared" si="0"/>
        <v>0</v>
      </c>
      <c r="E11">
        <f t="shared" si="1"/>
        <v>99.814152682125666</v>
      </c>
      <c r="F11" s="1">
        <f t="shared" si="2"/>
        <v>3.4539225561083686E-2</v>
      </c>
      <c r="G11" s="1"/>
      <c r="H11" s="1">
        <f t="shared" si="3"/>
        <v>1.9938687278087206E-2</v>
      </c>
      <c r="I11" s="1">
        <f t="shared" si="4"/>
        <v>3.975512503733566E-4</v>
      </c>
      <c r="J11" s="1"/>
      <c r="K11">
        <f t="shared" si="5"/>
        <v>99.834091369403751</v>
      </c>
      <c r="L11" s="1">
        <f t="shared" si="6"/>
        <v>2.7525673706322591E-2</v>
      </c>
      <c r="M11" s="1"/>
      <c r="N11">
        <f t="shared" si="7"/>
        <v>0</v>
      </c>
      <c r="O11" s="1" t="s">
        <v>13</v>
      </c>
    </row>
    <row r="12" spans="1:18" x14ac:dyDescent="0.45">
      <c r="A12">
        <f t="shared" si="8"/>
        <v>250</v>
      </c>
      <c r="B12">
        <v>100</v>
      </c>
      <c r="C12">
        <v>100</v>
      </c>
      <c r="D12">
        <f t="shared" si="0"/>
        <v>0</v>
      </c>
      <c r="E12">
        <f t="shared" si="1"/>
        <v>99.962478073642529</v>
      </c>
      <c r="F12" s="1">
        <f t="shared" si="2"/>
        <v>1.4078949575754504E-3</v>
      </c>
      <c r="G12" s="1"/>
      <c r="H12" s="1">
        <f t="shared" si="3"/>
        <v>4.0255515348301425E-3</v>
      </c>
      <c r="I12" s="1">
        <f t="shared" si="4"/>
        <v>1.6205065159573316E-5</v>
      </c>
      <c r="J12" s="1"/>
      <c r="K12">
        <f t="shared" si="5"/>
        <v>99.966503625177353</v>
      </c>
      <c r="L12" s="1">
        <f t="shared" si="6"/>
        <v>1.1220071262592673E-3</v>
      </c>
      <c r="M12" s="1"/>
      <c r="N12">
        <f t="shared" si="7"/>
        <v>0</v>
      </c>
      <c r="O12" s="1" t="s">
        <v>14</v>
      </c>
    </row>
    <row r="13" spans="1:18" x14ac:dyDescent="0.45">
      <c r="A13">
        <f t="shared" si="8"/>
        <v>300</v>
      </c>
      <c r="B13">
        <v>100</v>
      </c>
      <c r="C13">
        <v>100</v>
      </c>
      <c r="D13">
        <f t="shared" si="0"/>
        <v>0</v>
      </c>
      <c r="E13">
        <f t="shared" si="1"/>
        <v>99.992424453719977</v>
      </c>
      <c r="F13" s="1">
        <f t="shared" si="2"/>
        <v>5.7388901440771895E-5</v>
      </c>
      <c r="G13" s="1"/>
      <c r="H13" s="1">
        <f t="shared" si="3"/>
        <v>8.1274483789024678E-4</v>
      </c>
      <c r="I13" s="1">
        <f t="shared" si="4"/>
        <v>6.6055417151724349E-7</v>
      </c>
      <c r="J13" s="1"/>
      <c r="K13">
        <f t="shared" si="5"/>
        <v>99.993237198557864</v>
      </c>
      <c r="L13" s="1">
        <f t="shared" si="6"/>
        <v>4.5735483345755735E-5</v>
      </c>
      <c r="M13" s="1"/>
      <c r="N13">
        <f t="shared" si="7"/>
        <v>0</v>
      </c>
      <c r="O13" s="1" t="s">
        <v>18</v>
      </c>
    </row>
    <row r="14" spans="1:18" x14ac:dyDescent="0.45">
      <c r="A14">
        <f t="shared" si="8"/>
        <v>350</v>
      </c>
      <c r="B14">
        <v>100</v>
      </c>
      <c r="C14">
        <v>100</v>
      </c>
      <c r="D14">
        <f t="shared" si="0"/>
        <v>0</v>
      </c>
      <c r="E14">
        <f t="shared" si="1"/>
        <v>99.99847052358416</v>
      </c>
      <c r="F14" s="1">
        <f t="shared" si="2"/>
        <v>2.3392981066101029E-6</v>
      </c>
      <c r="G14" s="1"/>
      <c r="H14" s="1">
        <f t="shared" si="3"/>
        <v>1.6409035278817127E-4</v>
      </c>
      <c r="I14" s="1">
        <f t="shared" si="4"/>
        <v>2.6925643878146507E-8</v>
      </c>
      <c r="J14" s="1"/>
      <c r="K14">
        <f t="shared" si="5"/>
        <v>99.998634613936943</v>
      </c>
      <c r="L14" s="1">
        <f t="shared" si="6"/>
        <v>1.8642791011900674E-6</v>
      </c>
      <c r="M14" s="1"/>
      <c r="N14">
        <f t="shared" si="7"/>
        <v>0</v>
      </c>
      <c r="O14" t="s">
        <v>19</v>
      </c>
    </row>
    <row r="15" spans="1:18" x14ac:dyDescent="0.45">
      <c r="A15">
        <f t="shared" si="8"/>
        <v>400</v>
      </c>
      <c r="B15">
        <v>100</v>
      </c>
      <c r="C15">
        <v>100</v>
      </c>
      <c r="D15">
        <f t="shared" si="0"/>
        <v>0</v>
      </c>
      <c r="E15">
        <f t="shared" si="1"/>
        <v>99.999691204037291</v>
      </c>
      <c r="F15" s="1">
        <f t="shared" si="2"/>
        <v>9.5354946585684477E-8</v>
      </c>
      <c r="G15" s="1"/>
      <c r="H15" s="1">
        <f t="shared" si="3"/>
        <v>3.3129270864446385E-5</v>
      </c>
      <c r="I15" s="1">
        <f t="shared" si="4"/>
        <v>1.0975485880098561E-9</v>
      </c>
      <c r="J15" s="1"/>
      <c r="K15">
        <f t="shared" si="5"/>
        <v>99.999724333308151</v>
      </c>
      <c r="L15" s="1">
        <f t="shared" si="6"/>
        <v>7.5992124994773965E-8</v>
      </c>
      <c r="M15" s="1"/>
      <c r="N15">
        <f t="shared" si="7"/>
        <v>0</v>
      </c>
      <c r="O15" s="1" t="s">
        <v>20</v>
      </c>
    </row>
    <row r="16" spans="1:18" x14ac:dyDescent="0.45">
      <c r="A16">
        <f t="shared" si="8"/>
        <v>450</v>
      </c>
      <c r="B16">
        <v>100</v>
      </c>
      <c r="C16">
        <v>100</v>
      </c>
      <c r="D16">
        <f t="shared" si="0"/>
        <v>0</v>
      </c>
      <c r="E16">
        <f t="shared" si="1"/>
        <v>99.999937655170356</v>
      </c>
      <c r="F16" s="1">
        <f t="shared" si="2"/>
        <v>3.8868777833062828E-9</v>
      </c>
      <c r="G16" s="1"/>
      <c r="H16" s="1">
        <f t="shared" si="3"/>
        <v>6.6886844312335151E-6</v>
      </c>
      <c r="I16" s="1">
        <f t="shared" si="4"/>
        <v>4.4738499420625611E-11</v>
      </c>
      <c r="J16" s="1"/>
      <c r="K16">
        <f t="shared" si="5"/>
        <v>99.999944343854793</v>
      </c>
      <c r="L16" s="1">
        <f t="shared" si="6"/>
        <v>3.097606499324335E-9</v>
      </c>
      <c r="M16" s="1"/>
      <c r="N16">
        <f>$K$2*(1-C16/100)*EXP(-$E$3*$E$1)</f>
        <v>0</v>
      </c>
      <c r="O16" s="1" t="s">
        <v>21</v>
      </c>
    </row>
    <row r="17" spans="1:14" x14ac:dyDescent="0.45">
      <c r="A17">
        <f t="shared" si="8"/>
        <v>500</v>
      </c>
      <c r="B17">
        <v>100</v>
      </c>
      <c r="C17">
        <v>100</v>
      </c>
      <c r="D17">
        <f t="shared" si="0"/>
        <v>0</v>
      </c>
      <c r="E17">
        <f t="shared" si="1"/>
        <v>99.999987412795974</v>
      </c>
      <c r="F17" s="1">
        <f t="shared" si="2"/>
        <v>1.5843770518583405E-10</v>
      </c>
      <c r="G17" s="1"/>
      <c r="H17" s="1">
        <f t="shared" si="3"/>
        <v>1.3504220966311093E-6</v>
      </c>
      <c r="I17" s="1">
        <f t="shared" si="4"/>
        <v>1.8236398390695611E-12</v>
      </c>
      <c r="J17" s="1"/>
      <c r="K17">
        <f t="shared" si="5"/>
        <v>99.99998876321807</v>
      </c>
      <c r="L17" s="1">
        <f t="shared" si="6"/>
        <v>1.2626526813842472E-10</v>
      </c>
      <c r="M17" s="1"/>
      <c r="N17">
        <f t="shared" si="7"/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White</dc:creator>
  <cp:lastModifiedBy>Lisa White</cp:lastModifiedBy>
  <dcterms:created xsi:type="dcterms:W3CDTF">2017-02-22T09:17:18Z</dcterms:created>
  <dcterms:modified xsi:type="dcterms:W3CDTF">2017-02-23T12:29:33Z</dcterms:modified>
</cp:coreProperties>
</file>