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ida.sabir\OneDrive - insidemedia.net\Clients\Carrefour\2021\Reco 2021\"/>
    </mc:Choice>
  </mc:AlternateContent>
  <xr:revisionPtr revIDLastSave="0" documentId="13_ncr:1_{74C958A4-2C72-4D84-BDB2-28C31B050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1" l="1"/>
  <c r="O18" i="1"/>
  <c r="O19" i="1"/>
  <c r="O20" i="1"/>
  <c r="O9" i="1"/>
  <c r="O10" i="1"/>
  <c r="O11" i="1"/>
  <c r="O12" i="1"/>
  <c r="N17" i="1"/>
  <c r="N18" i="1"/>
  <c r="N19" i="1"/>
  <c r="N20" i="1"/>
  <c r="N9" i="1"/>
  <c r="N10" i="1"/>
  <c r="N11" i="1"/>
  <c r="N12" i="1"/>
  <c r="K12" i="3"/>
  <c r="D12" i="3"/>
  <c r="J12" i="3" s="1"/>
  <c r="K11" i="3"/>
  <c r="D11" i="3"/>
  <c r="J11" i="3" s="1"/>
  <c r="K10" i="3"/>
  <c r="D10" i="3"/>
  <c r="J10" i="3" s="1"/>
  <c r="K9" i="3"/>
  <c r="D9" i="3"/>
  <c r="J9" i="3" s="1"/>
  <c r="K8" i="3"/>
  <c r="D8" i="3"/>
  <c r="J8" i="3" s="1"/>
  <c r="K7" i="3"/>
  <c r="D7" i="3"/>
  <c r="J7" i="3" s="1"/>
  <c r="K6" i="3"/>
  <c r="D6" i="3"/>
  <c r="J6" i="3" s="1"/>
  <c r="K5" i="3"/>
  <c r="D5" i="3"/>
  <c r="J5" i="3" s="1"/>
  <c r="L20" i="1"/>
  <c r="L19" i="1"/>
  <c r="L18" i="1"/>
  <c r="L17" i="1"/>
  <c r="L10" i="1"/>
  <c r="L11" i="1"/>
  <c r="L12" i="1"/>
  <c r="L9" i="1"/>
  <c r="E18" i="1"/>
  <c r="E19" i="1"/>
  <c r="E20" i="1"/>
  <c r="K20" i="1" s="1"/>
  <c r="E17" i="1"/>
  <c r="J17" i="1" s="1"/>
  <c r="E10" i="1"/>
  <c r="E11" i="1"/>
  <c r="E12" i="1"/>
  <c r="K12" i="1" s="1"/>
  <c r="E9" i="1"/>
  <c r="J9" i="1" s="1"/>
  <c r="I9" i="3" l="1"/>
  <c r="I10" i="3"/>
  <c r="I11" i="3"/>
  <c r="I12" i="3"/>
  <c r="I5" i="3"/>
  <c r="I6" i="3"/>
  <c r="I7" i="3"/>
  <c r="I8" i="3"/>
  <c r="J20" i="1"/>
  <c r="J12" i="1"/>
  <c r="K19" i="1"/>
  <c r="K11" i="1"/>
  <c r="J19" i="1"/>
  <c r="J11" i="1"/>
  <c r="K18" i="1"/>
  <c r="K10" i="1"/>
  <c r="J18" i="1"/>
  <c r="J10" i="1"/>
  <c r="K17" i="1"/>
  <c r="K9" i="1"/>
</calcChain>
</file>

<file path=xl/sharedStrings.xml><?xml version="1.0" encoding="utf-8"?>
<sst xmlns="http://schemas.openxmlformats.org/spreadsheetml/2006/main" count="97" uniqueCount="27">
  <si>
    <t>budget</t>
  </si>
  <si>
    <t>Imp</t>
  </si>
  <si>
    <t>reach</t>
  </si>
  <si>
    <t>Engagement</t>
  </si>
  <si>
    <t>market</t>
  </si>
  <si>
    <t>maroc</t>
  </si>
  <si>
    <t>gourmets</t>
  </si>
  <si>
    <t>Atacadao</t>
  </si>
  <si>
    <t>vidéo</t>
  </si>
  <si>
    <t>Budget DH</t>
  </si>
  <si>
    <t>CPM</t>
  </si>
  <si>
    <t>CPE</t>
  </si>
  <si>
    <t>%Video</t>
  </si>
  <si>
    <t>Brand</t>
  </si>
  <si>
    <t>brand</t>
  </si>
  <si>
    <t>year</t>
  </si>
  <si>
    <t>YEAR</t>
  </si>
  <si>
    <t>Column Labels</t>
  </si>
  <si>
    <t>Grand Total</t>
  </si>
  <si>
    <t>Sum of Budget DH</t>
  </si>
  <si>
    <t>Row Labels</t>
  </si>
  <si>
    <t>Average of CPM</t>
  </si>
  <si>
    <t>Average of CPE</t>
  </si>
  <si>
    <t>taux d'engagement</t>
  </si>
  <si>
    <t>taux d'engagement UNIQUE</t>
  </si>
  <si>
    <t>Taux d'engagement</t>
  </si>
  <si>
    <t>taux d'engagement2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</si>
</sst>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0" fillId="2" borderId="0" xfId="0" applyFill="1"/>
    <xf numFmtId="9" fontId="0" fillId="0" borderId="1" xfId="1" applyFont="1" applyBorder="1"/>
    <xf numFmtId="164" fontId="0" fillId="0" borderId="1" xfId="1" applyNumberFormat="1" applyFont="1" applyBorder="1"/>
    <xf numFmtId="10" fontId="0" fillId="0" borderId="1" xfId="1" applyNumberFormat="1" applyFont="1" applyBorder="1"/>
    <xf numFmtId="0" fontId="0" fillId="0" borderId="3" xfId="0" applyBorder="1"/>
    <xf numFmtId="4" fontId="0" fillId="0" borderId="3" xfId="0" applyNumberFormat="1" applyBorder="1"/>
    <xf numFmtId="3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9" fontId="0" fillId="0" borderId="3" xfId="1" applyFont="1" applyBorder="1"/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5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[facebook Carrefour.xlsx]Sheet4!PivotTable2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Sheet4!$A$5:$A$9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Sheet4!$B$5:$B$9</c:f>
              <c:numCache>
                <c:formatCode>0</c:formatCode>
                <c:ptCount val="4"/>
                <c:pt idx="0">
                  <c:v>40167.333333333336</c:v>
                </c:pt>
                <c:pt idx="1">
                  <c:v>77773.833333333343</c:v>
                </c:pt>
                <c:pt idx="2">
                  <c:v>257326.33333333334</c:v>
                </c:pt>
                <c:pt idx="3">
                  <c:v>286592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B-440E-ADFE-170FF53178E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Sheet4!$A$5:$A$9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Sheet4!$C$5:$C$9</c:f>
              <c:numCache>
                <c:formatCode>0</c:formatCode>
                <c:ptCount val="4"/>
                <c:pt idx="0">
                  <c:v>133044.16666666666</c:v>
                </c:pt>
                <c:pt idx="1">
                  <c:v>139361.5</c:v>
                </c:pt>
                <c:pt idx="2">
                  <c:v>376331.33333333337</c:v>
                </c:pt>
                <c:pt idx="3">
                  <c:v>412965.5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2B-440E-ADFE-170FF53178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9753584"/>
        <c:axId val="509757848"/>
      </c:barChart>
      <c:catAx>
        <c:axId val="50975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57848"/>
        <c:crosses val="autoZero"/>
        <c:auto val="1"/>
        <c:lblAlgn val="ctr"/>
        <c:lblOffset val="100"/>
        <c:noMultiLvlLbl val="0"/>
      </c:catAx>
      <c:valAx>
        <c:axId val="50975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5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[facebook Carrefour.xlsx]Sheet4!PivotTable3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Sheet4!$B$20:$B$21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Sheet4!$A$22:$A$26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Sheet4!$B$22:$B$26</c:f>
              <c:numCache>
                <c:formatCode>0.00</c:formatCode>
                <c:ptCount val="4"/>
                <c:pt idx="0">
                  <c:v>3.7968691694015488</c:v>
                </c:pt>
                <c:pt idx="1">
                  <c:v>8.4728012011167966</c:v>
                </c:pt>
                <c:pt idx="2">
                  <c:v>7.3186494100353974</c:v>
                </c:pt>
                <c:pt idx="3">
                  <c:v>8.842558540158354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6-4B31-A5DF-44C3717CEB1B}"/>
            </c:ext>
          </c:extLst>
        </c:ser>
        <c:ser>
          <c:idx val="1"/>
          <c:order val="1"/>
          <c:tx>
            <c:strRef>
              <c:f>Sheet4!$C$20:$C$21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Sheet4!$A$22:$A$26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Sheet4!$C$22:$C$26</c:f>
              <c:numCache>
                <c:formatCode>0.00</c:formatCode>
                <c:ptCount val="4"/>
                <c:pt idx="0">
                  <c:v>2.0915711718936518</c:v>
                </c:pt>
                <c:pt idx="1">
                  <c:v>4.2161669930258219</c:v>
                </c:pt>
                <c:pt idx="2">
                  <c:v>3.4178459728355852</c:v>
                </c:pt>
                <c:pt idx="3">
                  <c:v>2.8943350558775633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6-4B31-A5DF-44C3717C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494584"/>
        <c:axId val="589493928"/>
      </c:barChart>
      <c:catAx>
        <c:axId val="58949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93928"/>
        <c:crosses val="autoZero"/>
        <c:auto val="1"/>
        <c:lblAlgn val="ctr"/>
        <c:lblOffset val="100"/>
        <c:noMultiLvlLbl val="0"/>
      </c:catAx>
      <c:valAx>
        <c:axId val="5894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9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[facebook Carrefour.xlsx]Sheet4!PivotTable4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Sheet4!$B$32:$B$33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82-4A30-9891-9AF115464E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82-4A30-9891-9AF115464E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82-4A30-9891-9AF115464E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82-4A30-9891-9AF115464E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Sheet4!$A$34:$A$38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Sheet4!$B$34:$B$38</c:f>
              <c:numCache>
                <c:formatCode>0</c:formatCode>
                <c:ptCount val="4"/>
                <c:pt idx="0">
                  <c:v>133044.16666666666</c:v>
                </c:pt>
                <c:pt idx="1">
                  <c:v>139361.5</c:v>
                </c:pt>
                <c:pt idx="2">
                  <c:v>376331.33333333337</c:v>
                </c:pt>
                <c:pt idx="3">
                  <c:v>412965.5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1-4B9E-881D-FEBCF54FD1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[facebook Carrefour.xlsx]Sheet4!PivotTable5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Sheet4!$B$45:$B$46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Sheet4!$A$47:$A$51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Sheet4!$B$47:$B$51</c:f>
              <c:numCache>
                <c:formatCode>0.00</c:formatCode>
                <c:ptCount val="4"/>
                <c:pt idx="0">
                  <c:v>3.1394439707132515E-2</c:v>
                </c:pt>
                <c:pt idx="1">
                  <c:v>0.26709789901584702</c:v>
                </c:pt>
                <c:pt idx="2">
                  <c:v>0.10641335739002288</c:v>
                </c:pt>
                <c:pt idx="3">
                  <c:v>0.10911796262776791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D-4329-84B8-6FD108E14F55}"/>
            </c:ext>
          </c:extLst>
        </c:ser>
        <c:ser>
          <c:idx val="1"/>
          <c:order val="1"/>
          <c:tx>
            <c:strRef>
              <c:f>Sheet4!$C$45:$C$46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Sheet4!$A$47:$A$51</c:f>
              <c:strCache>
                <c:ptCount val="4"/>
                <c:pt idx="0">
                  <c:v>Atacadao</c:v>
                </c:pt>
                <c:pt idx="1">
                  <c:v>gourmets</c:v>
                </c:pt>
                <c:pt idx="2">
                  <c:v>market</c:v>
                </c:pt>
                <c:pt idx="3">
                  <c:v>maroc</c:v>
                </c:pt>
              </c:strCache>
            </c:strRef>
          </c:cat>
          <c:val>
            <c:numRef>
              <c:f>Sheet4!$C$47:$C$51</c:f>
              <c:numCache>
                <c:formatCode>0.00</c:formatCode>
                <c:ptCount val="4"/>
                <c:pt idx="0">
                  <c:v>9.0646336832619301E-2</c:v>
                </c:pt>
                <c:pt idx="1">
                  <c:v>0.2080410524351558</c:v>
                </c:pt>
                <c:pt idx="2">
                  <c:v>6.7738561602099304E-2</c:v>
                </c:pt>
                <c:pt idx="3">
                  <c:v>5.4175772695674508E-2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D-4329-84B8-6FD108E14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90080"/>
        <c:axId val="113989752"/>
      </c:barChart>
      <c:catAx>
        <c:axId val="11399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9752"/>
        <c:crosses val="autoZero"/>
        <c:auto val="1"/>
        <c:lblAlgn val="ctr"/>
        <c:lblOffset val="100"/>
        <c:noMultiLvlLbl val="0"/>
      </c:catAx>
      <c:valAx>
        <c:axId val="11398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885825</xdr:colOff>
      <xdr:row>0</xdr:row>
      <xdr:rowOff>23812</xdr:rowOff>
    </xdr:from>
    <xdr:to>
      <xdr:col>9</xdr:col>
      <xdr:colOff>361950</xdr:colOff>
      <xdr:row>14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8165B-E033-4F35-B83C-DA833BA24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723901</xdr:colOff>
      <xdr:row>15</xdr:row>
      <xdr:rowOff>90487</xdr:rowOff>
    </xdr:from>
    <xdr:to>
      <xdr:col>9</xdr:col>
      <xdr:colOff>352425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56E5F-C696-4395-85AB-1BA784F80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76199</xdr:colOff>
      <xdr:row>29</xdr:row>
      <xdr:rowOff>109537</xdr:rowOff>
    </xdr:from>
    <xdr:to>
      <xdr:col>9</xdr:col>
      <xdr:colOff>342899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1CC65B-FF0D-4ABD-ADAA-A36982EB4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66675</xdr:colOff>
      <xdr:row>42</xdr:row>
      <xdr:rowOff>138112</xdr:rowOff>
    </xdr:from>
    <xdr:to>
      <xdr:col>9</xdr:col>
      <xdr:colOff>352425</xdr:colOff>
      <xdr:row>56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53D814-3196-4DB2-8391-8E14BCFBA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da Sabir" refreshedDate="44206.759078587966" createdVersion="6" refreshedVersion="6" minRefreshableVersion="3" recordCount="8" xr:uid="{C19DDB3F-5FB3-4C81-9A08-BEF5F9B0654D}">
  <cacheSource type="worksheet">
    <worksheetSource name="Table14"/>
  </cacheSource>
  <cacheFields count="11">
    <cacheField name="Brand" numFmtId="0">
      <sharedItems count="4">
        <s v="market"/>
        <s v="maroc"/>
        <s v="gourmets"/>
        <s v="Atacadao"/>
      </sharedItems>
    </cacheField>
    <cacheField name="budget" numFmtId="4">
      <sharedItems containsSemiMixedTypes="0" containsString="0" containsNumber="1" minValue="2410.04" maxValue="24777.93"/>
    </cacheField>
    <cacheField name="Budget DH" numFmtId="4">
      <sharedItems containsSemiMixedTypes="0" containsString="0" containsNumber="1" minValue="40167.333333333336" maxValue="412965.5" count="8">
        <n v="376331.33333333337"/>
        <n v="412965.5"/>
        <n v="139361.5"/>
        <n v="133044.16666666666"/>
        <n v="257326.33333333334"/>
        <n v="286592"/>
        <n v="77773.833333333343"/>
        <n v="40167.333333333336"/>
      </sharedItems>
    </cacheField>
    <cacheField name="Imp" numFmtId="3">
      <sharedItems containsSemiMixedTypes="0" containsString="0" containsNumber="1" containsInteger="1" minValue="9179235" maxValue="142680613"/>
    </cacheField>
    <cacheField name="reach" numFmtId="3">
      <sharedItems containsSemiMixedTypes="0" containsString="0" containsNumber="1" containsInteger="1" minValue="2058523" maxValue="11460439"/>
    </cacheField>
    <cacheField name="Engagement" numFmtId="3">
      <sharedItems containsSemiMixedTypes="0" containsString="0" containsNumber="1" containsInteger="1" minValue="291181" maxValue="7622697"/>
    </cacheField>
    <cacheField name="vidéo" numFmtId="3">
      <sharedItems containsSemiMixedTypes="0" containsString="0" containsNumber="1" containsInteger="1" minValue="213646" maxValue="6226568"/>
    </cacheField>
    <cacheField name="CPM" numFmtId="0">
      <sharedItems containsSemiMixedTypes="0" containsString="0" containsNumber="1" minValue="2.0915711718936518" maxValue="8.842558540158354" count="8">
        <n v="3.4178459728355852"/>
        <n v="2.8943350558775633"/>
        <n v="4.2161669930258219"/>
        <n v="2.0915711718936518"/>
        <n v="7.3186494100353974"/>
        <n v="8.842558540158354"/>
        <n v="8.4728012011167966"/>
        <n v="3.7968691694015488"/>
      </sharedItems>
    </cacheField>
    <cacheField name="CPE" numFmtId="0">
      <sharedItems containsSemiMixedTypes="0" containsString="0" containsNumber="1" minValue="3.1394439707132515E-2" maxValue="0.26709789901584702"/>
    </cacheField>
    <cacheField name="%Video" numFmtId="9">
      <sharedItems containsSemiMixedTypes="0" containsString="0" containsNumber="1" minValue="0.20447521611633762" maxValue="0.84211605351242813"/>
    </cacheField>
    <cacheField name="year" numFmtId="0">
      <sharedItems containsSemiMixedTypes="0" containsString="0" containsNumber="1" containsInteger="1" minValue="2019" maxValue="2020" count="2">
        <n v="2020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2579.88"/>
    <x v="0"/>
    <n v="110107751"/>
    <n v="10846348"/>
    <n v="5555644"/>
    <n v="4678497"/>
    <x v="0"/>
    <n v="6.7738561602099304E-2"/>
    <n v="0.84211605351242813"/>
    <x v="0"/>
  </r>
  <r>
    <x v="1"/>
    <n v="24777.93"/>
    <x v="1"/>
    <n v="142680613"/>
    <n v="11460439"/>
    <n v="7622697"/>
    <n v="6226568"/>
    <x v="1"/>
    <n v="5.4175772695674508E-2"/>
    <n v="0.81684579617948871"/>
    <x v="0"/>
  </r>
  <r>
    <x v="2"/>
    <n v="8361.69"/>
    <x v="2"/>
    <n v="33054075"/>
    <n v="4689058"/>
    <n v="669875"/>
    <n v="307303"/>
    <x v="2"/>
    <n v="0.2080410524351558"/>
    <n v="0.45874678111587985"/>
    <x v="0"/>
  </r>
  <r>
    <x v="3"/>
    <n v="7982.65"/>
    <x v="3"/>
    <n v="63609677"/>
    <n v="8028155"/>
    <n v="1467728"/>
    <n v="300114"/>
    <x v="3"/>
    <n v="9.0646336832619301E-2"/>
    <n v="0.20447521611633762"/>
    <x v="0"/>
  </r>
  <r>
    <x v="0"/>
    <n v="15439.58"/>
    <x v="4"/>
    <n v="35160358"/>
    <n v="4992880"/>
    <n v="2418177"/>
    <n v="1895748"/>
    <x v="4"/>
    <n v="0.10641335739002288"/>
    <n v="0.78395750187021052"/>
    <x v="1"/>
  </r>
  <r>
    <x v="1"/>
    <n v="17195.52"/>
    <x v="5"/>
    <n v="32410529"/>
    <n v="4706219"/>
    <n v="2626442"/>
    <n v="1497595"/>
    <x v="5"/>
    <n v="0.10911796262776791"/>
    <n v="0.57019915155179512"/>
    <x v="1"/>
  </r>
  <r>
    <x v="2"/>
    <n v="4666.43"/>
    <x v="6"/>
    <n v="9179235"/>
    <n v="2058523"/>
    <n v="291181"/>
    <n v="213646"/>
    <x v="6"/>
    <n v="0.26709789901584702"/>
    <n v="0.7337223239153654"/>
    <x v="1"/>
  </r>
  <r>
    <x v="3"/>
    <n v="2410.04"/>
    <x v="7"/>
    <n v="10579067"/>
    <n v="3144103"/>
    <n v="1279441"/>
    <n v="817420"/>
    <x v="7"/>
    <n v="3.1394439707132515E-2"/>
    <n v="0.6388883895388689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A3D44-911D-4F95-9D2B-76BF84B7140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D9" firstHeaderRow="1" firstDataRow="2" firstDataCol="1"/>
  <pivotFields count="11">
    <pivotField axis="axisRow" showAll="0">
      <items count="5">
        <item x="3"/>
        <item x="2"/>
        <item x="0"/>
        <item x="1"/>
        <item t="default"/>
      </items>
    </pivotField>
    <pivotField numFmtId="4" showAll="0"/>
    <pivotField dataField="1" numFmtId="4" showAll="0">
      <items count="9">
        <item x="7"/>
        <item x="6"/>
        <item x="3"/>
        <item x="2"/>
        <item x="4"/>
        <item x="5"/>
        <item x="0"/>
        <item x="1"/>
        <item t="default"/>
      </items>
    </pivotField>
    <pivotField numFmtId="3" showAll="0"/>
    <pivotField numFmtId="3" showAll="0"/>
    <pivotField numFmtId="3" showAll="0"/>
    <pivotField numFmtId="3" showAll="0"/>
    <pivotField showAll="0"/>
    <pivotField showAll="0"/>
    <pivotField numFmtId="9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Sum of Budget DH" fld="2" baseField="0" baseItem="0" numFmtId="1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5E8FB-4E78-4E64-B8ED-E8A4876FCDAE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0:D66" firstHeaderRow="1" firstDataRow="2" firstDataCol="1"/>
  <pivotFields count="11">
    <pivotField axis="axisRow" showAll="0">
      <items count="5">
        <item x="3"/>
        <item x="2"/>
        <item x="0"/>
        <item x="1"/>
        <item t="default"/>
      </items>
    </pivotField>
    <pivotField numFmtId="4" showAll="0"/>
    <pivotField numFmtId="4" showAll="0"/>
    <pivotField numFmtId="3" showAll="0"/>
    <pivotField numFmtId="3" showAll="0"/>
    <pivotField numFmtId="3" showAll="0"/>
    <pivotField numFmtId="3" showAll="0"/>
    <pivotField showAll="0">
      <items count="9">
        <item x="3"/>
        <item x="1"/>
        <item x="0"/>
        <item x="7"/>
        <item x="2"/>
        <item x="4"/>
        <item x="6"/>
        <item x="5"/>
        <item t="default"/>
      </items>
    </pivotField>
    <pivotField showAll="0"/>
    <pivotField numFmtId="9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formats count="2">
    <format dxfId="16">
      <pivotArea collapsedLevelsAreSubtotals="1" fieldPosition="0">
        <references count="1">
          <reference field="0" count="0"/>
        </references>
      </pivotArea>
    </format>
    <format dxfId="1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4849C-BEE2-4F3E-92C1-5512631BC55A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5:D51" firstHeaderRow="1" firstDataRow="2" firstDataCol="1"/>
  <pivotFields count="11">
    <pivotField axis="axisRow" showAll="0">
      <items count="5">
        <item x="3"/>
        <item x="2"/>
        <item x="0"/>
        <item x="1"/>
        <item t="default"/>
      </items>
    </pivotField>
    <pivotField numFmtId="4" showAll="0"/>
    <pivotField numFmtId="4" showAll="0"/>
    <pivotField numFmtId="3" showAll="0"/>
    <pivotField numFmtId="3" showAll="0"/>
    <pivotField numFmtId="3" showAll="0"/>
    <pivotField numFmtId="3" showAll="0"/>
    <pivotField showAll="0">
      <items count="9">
        <item x="3"/>
        <item x="1"/>
        <item x="0"/>
        <item x="7"/>
        <item x="2"/>
        <item x="4"/>
        <item x="6"/>
        <item x="5"/>
        <item t="default"/>
      </items>
    </pivotField>
    <pivotField dataField="1" showAll="0"/>
    <pivotField numFmtId="9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Average of CPE" fld="8" subtotal="average" baseField="0" baseItem="0"/>
  </dataFields>
  <formats count="2">
    <format dxfId="18">
      <pivotArea collapsedLevelsAreSubtotals="1" fieldPosition="0">
        <references count="1">
          <reference field="0" count="0"/>
        </references>
      </pivotArea>
    </format>
    <format dxfId="17">
      <pivotArea grandRow="1" outline="0" collapsedLevelsAreSubtotals="1" fieldPosition="0"/>
    </format>
  </format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EE737-B866-4655-A00D-B6043F441AA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2:C38" firstHeaderRow="1" firstDataRow="2" firstDataCol="1"/>
  <pivotFields count="11">
    <pivotField axis="axisRow" showAll="0">
      <items count="5">
        <item x="3"/>
        <item x="2"/>
        <item x="0"/>
        <item x="1"/>
        <item t="default"/>
      </items>
    </pivotField>
    <pivotField numFmtId="4" showAll="0"/>
    <pivotField dataField="1" numFmtId="4" showAll="0">
      <items count="9">
        <item x="7"/>
        <item x="6"/>
        <item x="3"/>
        <item x="2"/>
        <item x="4"/>
        <item x="5"/>
        <item x="0"/>
        <item x="1"/>
        <item t="default"/>
      </items>
    </pivotField>
    <pivotField numFmtId="3" showAll="0"/>
    <pivotField numFmtId="3" showAll="0"/>
    <pivotField numFmtId="3" showAll="0"/>
    <pivotField numFmtId="3" showAll="0"/>
    <pivotField showAll="0"/>
    <pivotField showAll="0"/>
    <pivotField numFmtId="9" showAll="0"/>
    <pivotField axis="axisCol" showAll="0">
      <items count="3">
        <item h="1"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2">
    <i>
      <x v="1"/>
    </i>
    <i t="grand">
      <x/>
    </i>
  </colItems>
  <dataFields count="1">
    <dataField name="Sum of Budget DH" fld="2" baseField="0" baseItem="0" numFmtId="1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0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0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0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CB3CD-89D1-4757-AA97-9BDB133A715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0:D26" firstHeaderRow="1" firstDataRow="2" firstDataCol="1"/>
  <pivotFields count="11">
    <pivotField axis="axisRow" showAll="0">
      <items count="5">
        <item x="3"/>
        <item x="2"/>
        <item x="0"/>
        <item x="1"/>
        <item t="default"/>
      </items>
    </pivotField>
    <pivotField numFmtId="4" showAll="0"/>
    <pivotField numFmtId="4" showAll="0"/>
    <pivotField numFmtId="3" showAll="0"/>
    <pivotField numFmtId="3" showAll="0"/>
    <pivotField numFmtId="3" showAll="0"/>
    <pivotField numFmtId="3" showAll="0"/>
    <pivotField dataField="1" showAll="0">
      <items count="9">
        <item x="3"/>
        <item x="1"/>
        <item x="0"/>
        <item x="7"/>
        <item x="2"/>
        <item x="4"/>
        <item x="6"/>
        <item x="5"/>
        <item t="default"/>
      </items>
    </pivotField>
    <pivotField showAll="0"/>
    <pivotField numFmtId="9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Average of CPM" fld="7" subtotal="average" baseField="0" baseItem="0"/>
  </dataFields>
  <formats count="2">
    <format dxfId="20">
      <pivotArea collapsedLevelsAreSubtotals="1" fieldPosition="0">
        <references count="1">
          <reference field="0" count="0"/>
        </references>
      </pivotArea>
    </format>
    <format dxfId="19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B3623-6C52-4736-B620-78ED18B80DF4}" name="Table1" displayName="Table1" ref="C8:O12" totalsRowShown="0" headerRowDxfId="54" headerRowBorderDxfId="53" tableBorderDxfId="52" totalsRowBorderDxfId="51">
  <autoFilter ref="C8:O12" xr:uid="{3B3D7E22-ED02-4AB9-A25B-181E69DC14BA}"/>
  <tableColumns count="13">
    <tableColumn id="1" xr3:uid="{8BD03CF0-53FD-4C30-BA53-8284D3323244}" name="Brand" dataDxfId="50"/>
    <tableColumn id="2" xr3:uid="{759DD46D-8464-40BD-9EA1-6830D3640469}" name="budget" dataDxfId="49"/>
    <tableColumn id="3" xr3:uid="{C32B287E-E084-4C7B-9F63-F3A75E3C8850}" name="Budget DH" dataDxfId="48">
      <calculatedColumnFormula>(D9/0.6)*10</calculatedColumnFormula>
    </tableColumn>
    <tableColumn id="4" xr3:uid="{84AF31D3-C4BF-43A0-9FB6-BC817D8EB6B5}" name="Imp" dataDxfId="47"/>
    <tableColumn id="5" xr3:uid="{2B49F004-BEF8-4056-A3F6-6C9D352895D1}" name="reach" dataDxfId="46"/>
    <tableColumn id="6" xr3:uid="{2B515087-E748-47E0-9A26-D8F456339165}" name="Engagement" dataDxfId="45"/>
    <tableColumn id="7" xr3:uid="{95E01C9A-9203-4476-9F4E-73BBED465C30}" name="vidéo" dataDxfId="44"/>
    <tableColumn id="8" xr3:uid="{C4AFAB00-B3D9-49CB-B576-8583A98545FC}" name="CPM" dataDxfId="43">
      <calculatedColumnFormula>E9/F9*1000</calculatedColumnFormula>
    </tableColumn>
    <tableColumn id="9" xr3:uid="{8E91632D-5A73-4377-8DF7-32BD3E799F5C}" name="CPE" dataDxfId="42">
      <calculatedColumnFormula>E9/H9</calculatedColumnFormula>
    </tableColumn>
    <tableColumn id="10" xr3:uid="{4E759D8E-71A4-4D24-9729-F429484EDCBB}" name="%Video" dataDxfId="41" dataCellStyle="Percent">
      <calculatedColumnFormula>+I9/H9</calculatedColumnFormula>
    </tableColumn>
    <tableColumn id="11" xr3:uid="{0759045E-96D8-4B5D-985E-A7B59C14F238}" name="year" dataDxfId="40"/>
    <tableColumn id="12" xr3:uid="{31804FF6-7E39-4C0D-944C-00E26D9DD1AD}" name="taux d'engagement UNIQUE" dataDxfId="39" dataCellStyle="Percent">
      <calculatedColumnFormula>Table1[[#This Row],[Engagement]]/Table1[[#This Row],[reach]]</calculatedColumnFormula>
    </tableColumn>
    <tableColumn id="13" xr3:uid="{9427C849-36C4-4541-AD56-5070BF878664}" name="Taux d'engagement" dataDxfId="38" dataCellStyle="Percent">
      <calculatedColumnFormula>Table1[[#This Row],[Engagement]]/Table1[[#This Row],[Imp]]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5509-8FA9-47CD-AF09-DC1272E75AF5}" name="Table2" displayName="Table2" ref="C16:O20" totalsRowShown="0" headerRowDxfId="37" headerRowBorderDxfId="36" tableBorderDxfId="35" totalsRowBorderDxfId="34">
  <autoFilter ref="C16:O20" xr:uid="{9E697807-F3F0-4C99-AEFB-77195124258A}"/>
  <tableColumns count="13">
    <tableColumn id="1" xr3:uid="{89B81AD0-6893-489C-9FAF-6977693673A0}" name="brand" dataDxfId="33"/>
    <tableColumn id="2" xr3:uid="{D9763D5B-C816-4C60-B6C6-043D3936C266}" name="budget" dataDxfId="32"/>
    <tableColumn id="3" xr3:uid="{B075B26F-9BF0-4ADA-AAB6-3CE7F3B1F8A3}" name="Budget DH" dataDxfId="31">
      <calculatedColumnFormula>(D17/0.6)*10</calculatedColumnFormula>
    </tableColumn>
    <tableColumn id="4" xr3:uid="{25418650-0125-46DB-8EA6-CC77C32C5FFA}" name="Imp" dataDxfId="30"/>
    <tableColumn id="5" xr3:uid="{F811B3BE-44ED-49C9-BB12-BF13E45EF843}" name="reach" dataDxfId="29"/>
    <tableColumn id="6" xr3:uid="{E92FAF58-395B-4AFA-9901-3F50B231E2DA}" name="Engagement" dataDxfId="28"/>
    <tableColumn id="7" xr3:uid="{56072E7E-30D7-4906-A649-D56F3E20D494}" name="vidéo" dataDxfId="27"/>
    <tableColumn id="8" xr3:uid="{E2EBBBFE-473B-4B14-B336-6C87A47B2773}" name="CPM" dataDxfId="26">
      <calculatedColumnFormula>E17/F17*1000</calculatedColumnFormula>
    </tableColumn>
    <tableColumn id="9" xr3:uid="{EED88C28-0F59-48CA-939B-B93C274F3FDD}" name="CPE" dataDxfId="25">
      <calculatedColumnFormula>E17/H17</calculatedColumnFormula>
    </tableColumn>
    <tableColumn id="10" xr3:uid="{144C5FC2-33CC-4A6A-A20B-79A5B7641B65}" name="%Video" dataDxfId="24" dataCellStyle="Percent">
      <calculatedColumnFormula>+I17/H17</calculatedColumnFormula>
    </tableColumn>
    <tableColumn id="11" xr3:uid="{72FD3ECD-FA62-4880-94BB-638DD647C534}" name="YEAR" dataDxfId="23"/>
    <tableColumn id="12" xr3:uid="{6E2F2AF2-C358-4F8A-B2F5-1AAE851B0E25}" name="taux d'engagement" dataDxfId="22" dataCellStyle="Percent">
      <calculatedColumnFormula>Table2[[#This Row],[Engagement]]/Table2[[#This Row],[reach]]</calculatedColumnFormula>
    </tableColumn>
    <tableColumn id="13" xr3:uid="{AD276AB3-6640-4D50-994D-745818B1B028}" name="taux d'engagement2" dataDxfId="21" dataCellStyle="Percent">
      <calculatedColumnFormula>Table2[[#This Row],[Engagement]]/Table2[[#This Row],[Imp]]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627E67-E05B-4A44-95E7-5AD8AC7EFC6D}" name="Table14" displayName="Table14" ref="B4:L12" totalsRowShown="0" headerRowDxfId="14" headerRowBorderDxfId="13" tableBorderDxfId="12" totalsRowBorderDxfId="11">
  <autoFilter ref="B4:L12" xr:uid="{92A681D9-99B0-426E-BA31-751A924F8817}"/>
  <tableColumns count="11">
    <tableColumn id="1" xr3:uid="{38ED6E07-EA42-4F4E-98B5-474D9DE615CF}" name="Brand" dataDxfId="10"/>
    <tableColumn id="2" xr3:uid="{226F58A0-32A2-49AF-B840-6FFB04BBDC1D}" name="budget" dataDxfId="9"/>
    <tableColumn id="3" xr3:uid="{66280CA4-1761-4F58-BCA9-ED6747409F68}" name="Budget DH" dataDxfId="8">
      <calculatedColumnFormula>(C5/0.6)*10</calculatedColumnFormula>
    </tableColumn>
    <tableColumn id="4" xr3:uid="{2350745E-661D-42FD-AB68-129AAB4CCE5A}" name="Imp" dataDxfId="7"/>
    <tableColumn id="5" xr3:uid="{2BD689AE-2FF4-4C03-BDC3-112D7E61784A}" name="reach" dataDxfId="6"/>
    <tableColumn id="6" xr3:uid="{553CE7C5-0210-4DC9-89F9-CE4AACA7A1D3}" name="Engagement" dataDxfId="5"/>
    <tableColumn id="7" xr3:uid="{C26ECE86-C047-4276-BA51-6478F165EA26}" name="vidéo" dataDxfId="4"/>
    <tableColumn id="8" xr3:uid="{41B66A8D-573D-42C5-8DDE-860DAC6E571E}" name="CPM" dataDxfId="3">
      <calculatedColumnFormula>D5/E5*1000</calculatedColumnFormula>
    </tableColumn>
    <tableColumn id="9" xr3:uid="{66471847-CA3D-4096-9D23-28DCA2CE491D}" name="CPE" dataDxfId="2">
      <calculatedColumnFormula>D5/G5</calculatedColumnFormula>
    </tableColumn>
    <tableColumn id="10" xr3:uid="{5B2C654F-F162-474B-A8E9-777066A6CA7A}" name="%Video" dataDxfId="1" dataCellStyle="Percent">
      <calculatedColumnFormula>+H5/G5</calculatedColumnFormula>
    </tableColumn>
    <tableColumn id="11" xr3:uid="{E7FDA0DB-C006-4610-9221-13A5D966E30D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O20"/>
  <sheetViews>
    <sheetView tabSelected="1" topLeftCell="B1" workbookViewId="0">
      <selection activeCell="L1" sqref="L1:L1048576"/>
    </sheetView>
  </sheetViews>
  <sheetFormatPr defaultRowHeight="15" x14ac:dyDescent="0.25"/>
  <cols>
    <col min="3" max="3" width="11" customWidth="1"/>
    <col min="4" max="4" width="10.140625" bestFit="1" customWidth="1"/>
    <col min="5" max="5" width="12.42578125" customWidth="1"/>
    <col min="6" max="6" width="11.140625" bestFit="1" customWidth="1"/>
    <col min="7" max="7" width="10.140625" bestFit="1" customWidth="1"/>
    <col min="8" max="8" width="14.140625" customWidth="1"/>
    <col min="12" max="12" width="10" customWidth="1"/>
    <col min="14" max="14" width="28.7109375" bestFit="1" customWidth="1"/>
    <col min="15" max="15" width="21.7109375" bestFit="1" customWidth="1"/>
  </cols>
  <sheetData>
    <row r="7" spans="3:15" x14ac:dyDescent="0.25">
      <c r="I7" s="4">
        <v>2020</v>
      </c>
    </row>
    <row r="8" spans="3:15" x14ac:dyDescent="0.25">
      <c r="C8" s="11" t="s">
        <v>13</v>
      </c>
      <c r="D8" s="12" t="s">
        <v>0</v>
      </c>
      <c r="E8" s="12" t="s">
        <v>9</v>
      </c>
      <c r="F8" s="12" t="s">
        <v>1</v>
      </c>
      <c r="G8" s="12" t="s">
        <v>2</v>
      </c>
      <c r="H8" s="12" t="s">
        <v>3</v>
      </c>
      <c r="I8" s="12" t="s">
        <v>8</v>
      </c>
      <c r="J8" s="13" t="s">
        <v>10</v>
      </c>
      <c r="K8" s="13" t="s">
        <v>11</v>
      </c>
      <c r="L8" s="13" t="s">
        <v>12</v>
      </c>
      <c r="M8" s="14" t="s">
        <v>15</v>
      </c>
      <c r="N8" s="13" t="s">
        <v>24</v>
      </c>
      <c r="O8" s="13" t="s">
        <v>25</v>
      </c>
    </row>
    <row r="9" spans="3:15" x14ac:dyDescent="0.25">
      <c r="C9" s="1" t="s">
        <v>4</v>
      </c>
      <c r="D9" s="3">
        <v>22579.88</v>
      </c>
      <c r="E9" s="3">
        <f>(D9/0.6)*10</f>
        <v>376331.33333333337</v>
      </c>
      <c r="F9" s="2">
        <v>110107751</v>
      </c>
      <c r="G9" s="2">
        <v>10846348</v>
      </c>
      <c r="H9" s="2">
        <v>5555644</v>
      </c>
      <c r="I9" s="2">
        <v>4678497</v>
      </c>
      <c r="J9" s="1">
        <f>E9/F9*1000</f>
        <v>3.4178459728355852</v>
      </c>
      <c r="K9" s="1">
        <f>E9/H9</f>
        <v>6.7738561602099304E-2</v>
      </c>
      <c r="L9" s="5">
        <f>+I9/H9</f>
        <v>0.84211605351242813</v>
      </c>
      <c r="M9" s="1">
        <v>2020</v>
      </c>
      <c r="N9" s="7">
        <f>Table1[[#This Row],[Engagement]]/Table1[[#This Row],[reach]]</f>
        <v>0.51221332747206705</v>
      </c>
      <c r="O9" s="7">
        <f>Table1[[#This Row],[Engagement]]/Table1[[#This Row],[Imp]]</f>
        <v>5.0456429720374542E-2</v>
      </c>
    </row>
    <row r="10" spans="3:15" x14ac:dyDescent="0.25">
      <c r="C10" s="1" t="s">
        <v>5</v>
      </c>
      <c r="D10" s="3">
        <v>24777.93</v>
      </c>
      <c r="E10" s="3">
        <f t="shared" ref="E10:E12" si="0">(D10/0.6)*10</f>
        <v>412965.5</v>
      </c>
      <c r="F10" s="2">
        <v>142680613</v>
      </c>
      <c r="G10" s="2">
        <v>11460439</v>
      </c>
      <c r="H10" s="2">
        <v>7622697</v>
      </c>
      <c r="I10" s="2">
        <v>6226568</v>
      </c>
      <c r="J10" s="1">
        <f>E10/F10*1000</f>
        <v>2.8943350558775633</v>
      </c>
      <c r="K10" s="1">
        <f>E10/H10</f>
        <v>5.4175772695674508E-2</v>
      </c>
      <c r="L10" s="5">
        <f t="shared" ref="L10:L12" si="1">+I10/H10</f>
        <v>0.81684579617948871</v>
      </c>
      <c r="M10" s="1">
        <v>2020</v>
      </c>
      <c r="N10" s="7">
        <f>Table1[[#This Row],[Engagement]]/Table1[[#This Row],[reach]]</f>
        <v>0.66513132699366928</v>
      </c>
      <c r="O10" s="7">
        <f>Table1[[#This Row],[Engagement]]/Table1[[#This Row],[Imp]]</f>
        <v>5.3424896625584306E-2</v>
      </c>
    </row>
    <row r="11" spans="3:15" x14ac:dyDescent="0.25">
      <c r="C11" s="1" t="s">
        <v>6</v>
      </c>
      <c r="D11" s="3">
        <v>8361.69</v>
      </c>
      <c r="E11" s="3">
        <f t="shared" si="0"/>
        <v>139361.5</v>
      </c>
      <c r="F11" s="2">
        <v>33054075</v>
      </c>
      <c r="G11" s="2">
        <v>4689058</v>
      </c>
      <c r="H11" s="2">
        <v>669875</v>
      </c>
      <c r="I11" s="2">
        <v>307303</v>
      </c>
      <c r="J11" s="1">
        <f>E11/F11*1000</f>
        <v>4.2161669930258219</v>
      </c>
      <c r="K11" s="1">
        <f>E11/H11</f>
        <v>0.2080410524351558</v>
      </c>
      <c r="L11" s="5">
        <f t="shared" si="1"/>
        <v>0.45874678111587985</v>
      </c>
      <c r="M11" s="1">
        <v>2020</v>
      </c>
      <c r="N11" s="7">
        <f>Table1[[#This Row],[Engagement]]/Table1[[#This Row],[reach]]</f>
        <v>0.14285918408345558</v>
      </c>
      <c r="O11" s="7">
        <f>Table1[[#This Row],[Engagement]]/Table1[[#This Row],[Imp]]</f>
        <v>2.0266033764369445E-2</v>
      </c>
    </row>
    <row r="12" spans="3:15" x14ac:dyDescent="0.25">
      <c r="C12" s="1" t="s">
        <v>7</v>
      </c>
      <c r="D12" s="3">
        <v>7982.65</v>
      </c>
      <c r="E12" s="3">
        <f t="shared" si="0"/>
        <v>133044.16666666666</v>
      </c>
      <c r="F12" s="2">
        <v>63609677</v>
      </c>
      <c r="G12" s="2">
        <v>8028155</v>
      </c>
      <c r="H12" s="2">
        <v>1467728</v>
      </c>
      <c r="I12" s="2">
        <v>300114</v>
      </c>
      <c r="J12" s="1">
        <f>E12/F12*1000</f>
        <v>2.0915711718936518</v>
      </c>
      <c r="K12" s="1">
        <f>E12/H12</f>
        <v>9.0646336832619301E-2</v>
      </c>
      <c r="L12" s="5">
        <f t="shared" si="1"/>
        <v>0.20447521611633762</v>
      </c>
      <c r="M12" s="1">
        <v>2020</v>
      </c>
      <c r="N12" s="7">
        <f>Table1[[#This Row],[Engagement]]/Table1[[#This Row],[reach]]</f>
        <v>0.18282257878678226</v>
      </c>
      <c r="O12" s="7">
        <f>Table1[[#This Row],[Engagement]]/Table1[[#This Row],[Imp]]</f>
        <v>2.3073973477337417E-2</v>
      </c>
    </row>
    <row r="15" spans="3:15" x14ac:dyDescent="0.25">
      <c r="I15" s="4">
        <v>2019</v>
      </c>
    </row>
    <row r="16" spans="3:15" x14ac:dyDescent="0.25">
      <c r="C16" s="11" t="s">
        <v>14</v>
      </c>
      <c r="D16" s="12" t="s">
        <v>0</v>
      </c>
      <c r="E16" s="12" t="s">
        <v>9</v>
      </c>
      <c r="F16" s="12" t="s">
        <v>1</v>
      </c>
      <c r="G16" s="12" t="s">
        <v>2</v>
      </c>
      <c r="H16" s="12" t="s">
        <v>3</v>
      </c>
      <c r="I16" s="12" t="s">
        <v>8</v>
      </c>
      <c r="J16" s="13" t="s">
        <v>10</v>
      </c>
      <c r="K16" s="13" t="s">
        <v>11</v>
      </c>
      <c r="L16" s="13" t="s">
        <v>12</v>
      </c>
      <c r="M16" s="14" t="s">
        <v>16</v>
      </c>
      <c r="N16" s="13" t="s">
        <v>23</v>
      </c>
      <c r="O16" s="13" t="s">
        <v>26</v>
      </c>
    </row>
    <row r="17" spans="3:15" x14ac:dyDescent="0.25">
      <c r="C17" s="1" t="s">
        <v>4</v>
      </c>
      <c r="D17" s="3">
        <v>15439.58</v>
      </c>
      <c r="E17" s="3">
        <f t="shared" ref="E17:E20" si="2">(D17/0.6)*10</f>
        <v>257326.33333333334</v>
      </c>
      <c r="F17" s="2">
        <v>35160358</v>
      </c>
      <c r="G17" s="2">
        <v>4992880</v>
      </c>
      <c r="H17" s="2">
        <v>2418177</v>
      </c>
      <c r="I17" s="2">
        <v>1895748</v>
      </c>
      <c r="J17" s="1">
        <f>E17/F17*1000</f>
        <v>7.3186494100353974</v>
      </c>
      <c r="K17" s="1">
        <f>E17/H17</f>
        <v>0.10641335739002288</v>
      </c>
      <c r="L17" s="7">
        <f>+I17/H17</f>
        <v>0.78395750187021052</v>
      </c>
      <c r="M17" s="1">
        <v>2019</v>
      </c>
      <c r="N17" s="7">
        <f>Table2[[#This Row],[Engagement]]/Table2[[#This Row],[reach]]</f>
        <v>0.4843250789123712</v>
      </c>
      <c r="O17" s="6">
        <f>Table2[[#This Row],[Engagement]]/Table2[[#This Row],[Imp]]</f>
        <v>6.8775664912171824E-2</v>
      </c>
    </row>
    <row r="18" spans="3:15" x14ac:dyDescent="0.25">
      <c r="C18" s="1" t="s">
        <v>5</v>
      </c>
      <c r="D18" s="3">
        <v>17195.52</v>
      </c>
      <c r="E18" s="3">
        <f t="shared" si="2"/>
        <v>286592</v>
      </c>
      <c r="F18" s="2">
        <v>32410529</v>
      </c>
      <c r="G18" s="2">
        <v>4706219</v>
      </c>
      <c r="H18" s="2">
        <v>2626442</v>
      </c>
      <c r="I18" s="2">
        <v>1497595</v>
      </c>
      <c r="J18" s="1">
        <f>E18/F18*1000</f>
        <v>8.842558540158354</v>
      </c>
      <c r="K18" s="1">
        <f>E18/H18</f>
        <v>0.10911796262776791</v>
      </c>
      <c r="L18" s="7">
        <f t="shared" ref="L18:L20" si="3">+I18/H18</f>
        <v>0.57019915155179512</v>
      </c>
      <c r="M18" s="1">
        <v>2019</v>
      </c>
      <c r="N18" s="7">
        <f>Table2[[#This Row],[Engagement]]/Table2[[#This Row],[reach]]</f>
        <v>0.55807900142343569</v>
      </c>
      <c r="O18" s="6">
        <f>Table2[[#This Row],[Engagement]]/Table2[[#This Row],[Imp]]</f>
        <v>8.1036690268153286E-2</v>
      </c>
    </row>
    <row r="19" spans="3:15" x14ac:dyDescent="0.25">
      <c r="C19" s="1" t="s">
        <v>6</v>
      </c>
      <c r="D19" s="3">
        <v>4666.43</v>
      </c>
      <c r="E19" s="3">
        <f t="shared" si="2"/>
        <v>77773.833333333343</v>
      </c>
      <c r="F19" s="2">
        <v>9179235</v>
      </c>
      <c r="G19" s="2">
        <v>2058523</v>
      </c>
      <c r="H19" s="2">
        <v>291181</v>
      </c>
      <c r="I19" s="2">
        <v>213646</v>
      </c>
      <c r="J19" s="1">
        <f>E19/F19*1000</f>
        <v>8.4728012011167966</v>
      </c>
      <c r="K19" s="1">
        <f>E19/H19</f>
        <v>0.26709789901584702</v>
      </c>
      <c r="L19" s="7">
        <f t="shared" si="3"/>
        <v>0.7337223239153654</v>
      </c>
      <c r="M19" s="1">
        <v>2019</v>
      </c>
      <c r="N19" s="7">
        <f>Table2[[#This Row],[Engagement]]/Table2[[#This Row],[reach]]</f>
        <v>0.14145141929431929</v>
      </c>
      <c r="O19" s="6">
        <f>Table2[[#This Row],[Engagement]]/Table2[[#This Row],[Imp]]</f>
        <v>3.1721706656382583E-2</v>
      </c>
    </row>
    <row r="20" spans="3:15" x14ac:dyDescent="0.25">
      <c r="C20" s="1" t="s">
        <v>7</v>
      </c>
      <c r="D20" s="3">
        <v>2410.04</v>
      </c>
      <c r="E20" s="3">
        <f t="shared" si="2"/>
        <v>40167.333333333336</v>
      </c>
      <c r="F20" s="2">
        <v>10579067</v>
      </c>
      <c r="G20" s="2">
        <v>3144103</v>
      </c>
      <c r="H20" s="2">
        <v>1279441</v>
      </c>
      <c r="I20" s="2">
        <v>817420</v>
      </c>
      <c r="J20" s="1">
        <f>E20/F20*1000</f>
        <v>3.7968691694015488</v>
      </c>
      <c r="K20" s="1">
        <f>E20/H20</f>
        <v>3.1394439707132515E-2</v>
      </c>
      <c r="L20" s="7">
        <f t="shared" si="3"/>
        <v>0.63888838953886895</v>
      </c>
      <c r="M20" s="1">
        <v>2019</v>
      </c>
      <c r="N20" s="7">
        <f>Table2[[#This Row],[Engagement]]/Table2[[#This Row],[reach]]</f>
        <v>0.40693355147716215</v>
      </c>
      <c r="O20" s="6">
        <f>Table2[[#This Row],[Engagement]]/Table2[[#This Row],[Imp]]</f>
        <v>0.12094081642549386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11BB-BD0E-4B2D-991B-D854BDB4DF2C}">
  <dimension ref="A3:D66"/>
  <sheetViews>
    <sheetView topLeftCell="A34" workbookViewId="0">
      <selection activeCell="K49" sqref="K4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5" bestFit="1" customWidth="1"/>
    <col min="4" max="4" width="11.28515625" bestFit="1" customWidth="1"/>
    <col min="5" max="5" width="10.85546875" bestFit="1" customWidth="1"/>
    <col min="6" max="6" width="20.28515625" bestFit="1" customWidth="1"/>
    <col min="7" max="7" width="15.85546875" bestFit="1" customWidth="1"/>
    <col min="8" max="8" width="16.28515625" bestFit="1" customWidth="1"/>
    <col min="9" max="9" width="11.28515625" bestFit="1" customWidth="1"/>
  </cols>
  <sheetData>
    <row r="3" spans="1:4" x14ac:dyDescent="0.25">
      <c r="A3" s="20" t="s">
        <v>19</v>
      </c>
      <c r="B3" s="20" t="s">
        <v>17</v>
      </c>
    </row>
    <row r="4" spans="1:4" x14ac:dyDescent="0.25">
      <c r="A4" s="20" t="s">
        <v>20</v>
      </c>
      <c r="B4">
        <v>2019</v>
      </c>
      <c r="C4">
        <v>2020</v>
      </c>
      <c r="D4" t="s">
        <v>18</v>
      </c>
    </row>
    <row r="5" spans="1:4" x14ac:dyDescent="0.25">
      <c r="A5" s="21" t="s">
        <v>7</v>
      </c>
      <c r="B5" s="22">
        <v>40167.333333333336</v>
      </c>
      <c r="C5" s="22">
        <v>133044.16666666666</v>
      </c>
      <c r="D5" s="22">
        <v>173211.5</v>
      </c>
    </row>
    <row r="6" spans="1:4" x14ac:dyDescent="0.25">
      <c r="A6" s="21" t="s">
        <v>6</v>
      </c>
      <c r="B6" s="22">
        <v>77773.833333333343</v>
      </c>
      <c r="C6" s="22">
        <v>139361.5</v>
      </c>
      <c r="D6" s="22">
        <v>217135.33333333334</v>
      </c>
    </row>
    <row r="7" spans="1:4" x14ac:dyDescent="0.25">
      <c r="A7" s="21" t="s">
        <v>4</v>
      </c>
      <c r="B7" s="22">
        <v>257326.33333333334</v>
      </c>
      <c r="C7" s="22">
        <v>376331.33333333337</v>
      </c>
      <c r="D7" s="22">
        <v>633657.66666666674</v>
      </c>
    </row>
    <row r="8" spans="1:4" x14ac:dyDescent="0.25">
      <c r="A8" s="21" t="s">
        <v>5</v>
      </c>
      <c r="B8" s="22">
        <v>286592</v>
      </c>
      <c r="C8" s="22">
        <v>412965.5</v>
      </c>
      <c r="D8" s="22">
        <v>699557.5</v>
      </c>
    </row>
    <row r="9" spans="1:4" x14ac:dyDescent="0.25">
      <c r="A9" s="21" t="s">
        <v>18</v>
      </c>
      <c r="B9" s="22">
        <v>661859.5</v>
      </c>
      <c r="C9" s="22">
        <v>1061702.5</v>
      </c>
      <c r="D9" s="22">
        <v>1723562</v>
      </c>
    </row>
    <row r="20" spans="1:4" x14ac:dyDescent="0.25">
      <c r="A20" s="20" t="s">
        <v>21</v>
      </c>
      <c r="B20" s="20" t="s">
        <v>17</v>
      </c>
    </row>
    <row r="21" spans="1:4" x14ac:dyDescent="0.25">
      <c r="A21" s="20" t="s">
        <v>20</v>
      </c>
      <c r="B21">
        <v>2019</v>
      </c>
      <c r="C21">
        <v>2020</v>
      </c>
      <c r="D21" t="s">
        <v>18</v>
      </c>
    </row>
    <row r="22" spans="1:4" x14ac:dyDescent="0.25">
      <c r="A22" s="21" t="s">
        <v>7</v>
      </c>
      <c r="B22" s="23">
        <v>3.7968691694015488</v>
      </c>
      <c r="C22" s="23">
        <v>2.0915711718936518</v>
      </c>
      <c r="D22" s="23">
        <v>2.9442201706476006</v>
      </c>
    </row>
    <row r="23" spans="1:4" x14ac:dyDescent="0.25">
      <c r="A23" s="21" t="s">
        <v>6</v>
      </c>
      <c r="B23" s="23">
        <v>8.4728012011167966</v>
      </c>
      <c r="C23" s="23">
        <v>4.2161669930258219</v>
      </c>
      <c r="D23" s="23">
        <v>6.3444840970713088</v>
      </c>
    </row>
    <row r="24" spans="1:4" x14ac:dyDescent="0.25">
      <c r="A24" s="21" t="s">
        <v>4</v>
      </c>
      <c r="B24" s="23">
        <v>7.3186494100353974</v>
      </c>
      <c r="C24" s="23">
        <v>3.4178459728355852</v>
      </c>
      <c r="D24" s="23">
        <v>5.3682476914354913</v>
      </c>
    </row>
    <row r="25" spans="1:4" x14ac:dyDescent="0.25">
      <c r="A25" s="21" t="s">
        <v>5</v>
      </c>
      <c r="B25" s="23">
        <v>8.842558540158354</v>
      </c>
      <c r="C25" s="23">
        <v>2.8943350558775633</v>
      </c>
      <c r="D25" s="23">
        <v>5.8684467980179589</v>
      </c>
    </row>
    <row r="26" spans="1:4" x14ac:dyDescent="0.25">
      <c r="A26" s="21" t="s">
        <v>18</v>
      </c>
      <c r="B26" s="23">
        <v>7.1077195801780242</v>
      </c>
      <c r="C26" s="23">
        <v>3.154979798408156</v>
      </c>
      <c r="D26" s="23">
        <v>5.1313496892930903</v>
      </c>
    </row>
    <row r="32" spans="1:4" x14ac:dyDescent="0.25">
      <c r="A32" s="20" t="s">
        <v>19</v>
      </c>
      <c r="B32" s="20" t="s">
        <v>17</v>
      </c>
    </row>
    <row r="33" spans="1:4" x14ac:dyDescent="0.25">
      <c r="A33" s="20" t="s">
        <v>20</v>
      </c>
      <c r="B33">
        <v>2020</v>
      </c>
      <c r="C33" t="s">
        <v>18</v>
      </c>
    </row>
    <row r="34" spans="1:4" x14ac:dyDescent="0.25">
      <c r="A34" s="21" t="s">
        <v>7</v>
      </c>
      <c r="B34" s="22">
        <v>133044.16666666666</v>
      </c>
      <c r="C34" s="22">
        <v>133044.16666666666</v>
      </c>
    </row>
    <row r="35" spans="1:4" x14ac:dyDescent="0.25">
      <c r="A35" s="21" t="s">
        <v>6</v>
      </c>
      <c r="B35" s="22">
        <v>139361.5</v>
      </c>
      <c r="C35" s="22">
        <v>139361.5</v>
      </c>
    </row>
    <row r="36" spans="1:4" x14ac:dyDescent="0.25">
      <c r="A36" s="21" t="s">
        <v>4</v>
      </c>
      <c r="B36" s="22">
        <v>376331.33333333337</v>
      </c>
      <c r="C36" s="22">
        <v>376331.33333333337</v>
      </c>
    </row>
    <row r="37" spans="1:4" x14ac:dyDescent="0.25">
      <c r="A37" s="21" t="s">
        <v>5</v>
      </c>
      <c r="B37" s="22">
        <v>412965.5</v>
      </c>
      <c r="C37" s="22">
        <v>412965.5</v>
      </c>
    </row>
    <row r="38" spans="1:4" x14ac:dyDescent="0.25">
      <c r="A38" s="21" t="s">
        <v>18</v>
      </c>
      <c r="B38" s="22">
        <v>1061702.5</v>
      </c>
      <c r="C38" s="22">
        <v>1061702.5</v>
      </c>
    </row>
    <row r="45" spans="1:4" x14ac:dyDescent="0.25">
      <c r="A45" s="20" t="s">
        <v>22</v>
      </c>
      <c r="B45" s="20" t="s">
        <v>17</v>
      </c>
    </row>
    <row r="46" spans="1:4" x14ac:dyDescent="0.25">
      <c r="A46" s="20" t="s">
        <v>20</v>
      </c>
      <c r="B46">
        <v>2019</v>
      </c>
      <c r="C46">
        <v>2020</v>
      </c>
      <c r="D46" t="s">
        <v>18</v>
      </c>
    </row>
    <row r="47" spans="1:4" x14ac:dyDescent="0.25">
      <c r="A47" s="21" t="s">
        <v>7</v>
      </c>
      <c r="B47" s="23">
        <v>3.1394439707132515E-2</v>
      </c>
      <c r="C47" s="23">
        <v>9.0646336832619301E-2</v>
      </c>
      <c r="D47" s="23">
        <v>6.1020388269875908E-2</v>
      </c>
    </row>
    <row r="48" spans="1:4" x14ac:dyDescent="0.25">
      <c r="A48" s="21" t="s">
        <v>6</v>
      </c>
      <c r="B48" s="23">
        <v>0.26709789901584702</v>
      </c>
      <c r="C48" s="23">
        <v>0.2080410524351558</v>
      </c>
      <c r="D48" s="23">
        <v>0.23756947572550141</v>
      </c>
    </row>
    <row r="49" spans="1:4" x14ac:dyDescent="0.25">
      <c r="A49" s="21" t="s">
        <v>4</v>
      </c>
      <c r="B49" s="23">
        <v>0.10641335739002288</v>
      </c>
      <c r="C49" s="23">
        <v>6.7738561602099304E-2</v>
      </c>
      <c r="D49" s="23">
        <v>8.7075959496061089E-2</v>
      </c>
    </row>
    <row r="50" spans="1:4" x14ac:dyDescent="0.25">
      <c r="A50" s="21" t="s">
        <v>5</v>
      </c>
      <c r="B50" s="23">
        <v>0.10911796262776791</v>
      </c>
      <c r="C50" s="23">
        <v>5.4175772695674508E-2</v>
      </c>
      <c r="D50" s="23">
        <v>8.1646867661721204E-2</v>
      </c>
    </row>
    <row r="51" spans="1:4" x14ac:dyDescent="0.25">
      <c r="A51" s="21" t="s">
        <v>18</v>
      </c>
      <c r="B51" s="23">
        <v>0.12850591468519257</v>
      </c>
      <c r="C51" s="23">
        <v>0.10515043089138723</v>
      </c>
      <c r="D51" s="23">
        <v>0.1168281727882899</v>
      </c>
    </row>
    <row r="60" spans="1:4" x14ac:dyDescent="0.25">
      <c r="B60" s="20" t="s">
        <v>17</v>
      </c>
    </row>
    <row r="61" spans="1:4" x14ac:dyDescent="0.25">
      <c r="A61" s="20" t="s">
        <v>20</v>
      </c>
      <c r="B61">
        <v>2019</v>
      </c>
      <c r="C61">
        <v>2020</v>
      </c>
      <c r="D61" t="s">
        <v>18</v>
      </c>
    </row>
    <row r="62" spans="1:4" x14ac:dyDescent="0.25">
      <c r="A62" s="21" t="s">
        <v>7</v>
      </c>
      <c r="B62" s="23"/>
      <c r="C62" s="23"/>
      <c r="D62" s="23"/>
    </row>
    <row r="63" spans="1:4" x14ac:dyDescent="0.25">
      <c r="A63" s="21" t="s">
        <v>6</v>
      </c>
      <c r="B63" s="23"/>
      <c r="C63" s="23"/>
      <c r="D63" s="23"/>
    </row>
    <row r="64" spans="1:4" x14ac:dyDescent="0.25">
      <c r="A64" s="21" t="s">
        <v>4</v>
      </c>
      <c r="B64" s="23"/>
      <c r="C64" s="23"/>
      <c r="D64" s="23"/>
    </row>
    <row r="65" spans="1:4" x14ac:dyDescent="0.25">
      <c r="A65" s="21" t="s">
        <v>5</v>
      </c>
      <c r="B65" s="23"/>
      <c r="C65" s="23"/>
      <c r="D65" s="23"/>
    </row>
    <row r="66" spans="1:4" x14ac:dyDescent="0.25">
      <c r="A66" s="21" t="s">
        <v>18</v>
      </c>
      <c r="B66" s="23"/>
      <c r="C66" s="23"/>
      <c r="D66" s="23"/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A12-BB04-4986-841A-045D71942D05}">
  <dimension ref="B4:L12"/>
  <sheetViews>
    <sheetView workbookViewId="0">
      <selection activeCell="B4" sqref="B4:L12"/>
    </sheetView>
  </sheetViews>
  <sheetFormatPr defaultRowHeight="15" x14ac:dyDescent="0.25"/>
  <cols>
    <col min="2" max="2" width="9.42578125" bestFit="1" customWidth="1"/>
    <col min="3" max="3" width="9.5703125" bestFit="1" customWidth="1"/>
    <col min="4" max="4" width="12.5703125" bestFit="1" customWidth="1"/>
    <col min="5" max="5" width="11.140625" bestFit="1" customWidth="1"/>
    <col min="6" max="6" width="10.140625" bestFit="1" customWidth="1"/>
    <col min="7" max="7" width="14.28515625" bestFit="1" customWidth="1"/>
    <col min="9" max="10" width="12" bestFit="1" customWidth="1"/>
    <col min="11" max="11" width="10.140625" bestFit="1" customWidth="1"/>
    <col min="12" max="12" width="7.140625" bestFit="1" customWidth="1"/>
  </cols>
  <sheetData>
    <row r="4" spans="2:12" x14ac:dyDescent="0.25">
      <c r="B4" s="11" t="s">
        <v>13</v>
      </c>
      <c r="C4" s="12" t="s">
        <v>0</v>
      </c>
      <c r="D4" s="12" t="s">
        <v>9</v>
      </c>
      <c r="E4" s="12" t="s">
        <v>1</v>
      </c>
      <c r="F4" s="12" t="s">
        <v>2</v>
      </c>
      <c r="G4" s="12" t="s">
        <v>3</v>
      </c>
      <c r="H4" s="12" t="s">
        <v>8</v>
      </c>
      <c r="I4" s="13" t="s">
        <v>10</v>
      </c>
      <c r="J4" s="13" t="s">
        <v>11</v>
      </c>
      <c r="K4" s="13" t="s">
        <v>12</v>
      </c>
      <c r="L4" s="14" t="s">
        <v>15</v>
      </c>
    </row>
    <row r="5" spans="2:12" x14ac:dyDescent="0.25">
      <c r="B5" s="15" t="s">
        <v>4</v>
      </c>
      <c r="C5" s="3">
        <v>22579.88</v>
      </c>
      <c r="D5" s="3">
        <f>(C5/0.6)*10</f>
        <v>376331.33333333337</v>
      </c>
      <c r="E5" s="2">
        <v>110107751</v>
      </c>
      <c r="F5" s="2">
        <v>10846348</v>
      </c>
      <c r="G5" s="2">
        <v>5555644</v>
      </c>
      <c r="H5" s="2">
        <v>4678497</v>
      </c>
      <c r="I5" s="1">
        <f t="shared" ref="I5:I12" si="0">D5/E5*1000</f>
        <v>3.4178459728355852</v>
      </c>
      <c r="J5" s="1">
        <f t="shared" ref="J5:J12" si="1">D5/G5</f>
        <v>6.7738561602099304E-2</v>
      </c>
      <c r="K5" s="5">
        <f>+H5/G5</f>
        <v>0.84211605351242813</v>
      </c>
      <c r="L5" s="16">
        <v>2020</v>
      </c>
    </row>
    <row r="6" spans="2:12" x14ac:dyDescent="0.25">
      <c r="B6" s="15" t="s">
        <v>5</v>
      </c>
      <c r="C6" s="3">
        <v>24777.93</v>
      </c>
      <c r="D6" s="3">
        <f t="shared" ref="D6:D12" si="2">(C6/0.6)*10</f>
        <v>412965.5</v>
      </c>
      <c r="E6" s="2">
        <v>142680613</v>
      </c>
      <c r="F6" s="2">
        <v>11460439</v>
      </c>
      <c r="G6" s="2">
        <v>7622697</v>
      </c>
      <c r="H6" s="2">
        <v>6226568</v>
      </c>
      <c r="I6" s="1">
        <f t="shared" si="0"/>
        <v>2.8943350558775633</v>
      </c>
      <c r="J6" s="1">
        <f t="shared" si="1"/>
        <v>5.4175772695674508E-2</v>
      </c>
      <c r="K6" s="5">
        <f t="shared" ref="K6:K8" si="3">+H6/G6</f>
        <v>0.81684579617948871</v>
      </c>
      <c r="L6" s="16">
        <v>2020</v>
      </c>
    </row>
    <row r="7" spans="2:12" x14ac:dyDescent="0.25">
      <c r="B7" s="15" t="s">
        <v>6</v>
      </c>
      <c r="C7" s="3">
        <v>8361.69</v>
      </c>
      <c r="D7" s="3">
        <f t="shared" si="2"/>
        <v>139361.5</v>
      </c>
      <c r="E7" s="2">
        <v>33054075</v>
      </c>
      <c r="F7" s="2">
        <v>4689058</v>
      </c>
      <c r="G7" s="2">
        <v>669875</v>
      </c>
      <c r="H7" s="2">
        <v>307303</v>
      </c>
      <c r="I7" s="1">
        <f t="shared" si="0"/>
        <v>4.2161669930258219</v>
      </c>
      <c r="J7" s="1">
        <f t="shared" si="1"/>
        <v>0.2080410524351558</v>
      </c>
      <c r="K7" s="5">
        <f t="shared" si="3"/>
        <v>0.45874678111587985</v>
      </c>
      <c r="L7" s="16">
        <v>2020</v>
      </c>
    </row>
    <row r="8" spans="2:12" x14ac:dyDescent="0.25">
      <c r="B8" s="17" t="s">
        <v>7</v>
      </c>
      <c r="C8" s="9">
        <v>7982.65</v>
      </c>
      <c r="D8" s="9">
        <f t="shared" si="2"/>
        <v>133044.16666666666</v>
      </c>
      <c r="E8" s="10">
        <v>63609677</v>
      </c>
      <c r="F8" s="10">
        <v>8028155</v>
      </c>
      <c r="G8" s="10">
        <v>1467728</v>
      </c>
      <c r="H8" s="10">
        <v>300114</v>
      </c>
      <c r="I8" s="8">
        <f t="shared" si="0"/>
        <v>2.0915711718936518</v>
      </c>
      <c r="J8" s="8">
        <f t="shared" si="1"/>
        <v>9.0646336832619301E-2</v>
      </c>
      <c r="K8" s="18">
        <f t="shared" si="3"/>
        <v>0.20447521611633762</v>
      </c>
      <c r="L8" s="19">
        <v>2020</v>
      </c>
    </row>
    <row r="9" spans="2:12" x14ac:dyDescent="0.25">
      <c r="B9" s="15" t="s">
        <v>4</v>
      </c>
      <c r="C9" s="3">
        <v>15439.58</v>
      </c>
      <c r="D9" s="3">
        <f t="shared" si="2"/>
        <v>257326.33333333334</v>
      </c>
      <c r="E9" s="2">
        <v>35160358</v>
      </c>
      <c r="F9" s="2">
        <v>4992880</v>
      </c>
      <c r="G9" s="2">
        <v>2418177</v>
      </c>
      <c r="H9" s="2">
        <v>1895748</v>
      </c>
      <c r="I9" s="1">
        <f t="shared" si="0"/>
        <v>7.3186494100353974</v>
      </c>
      <c r="J9" s="1">
        <f t="shared" si="1"/>
        <v>0.10641335739002288</v>
      </c>
      <c r="K9" s="5">
        <f>+H9/G9</f>
        <v>0.78395750187021052</v>
      </c>
      <c r="L9" s="16">
        <v>2019</v>
      </c>
    </row>
    <row r="10" spans="2:12" x14ac:dyDescent="0.25">
      <c r="B10" s="15" t="s">
        <v>5</v>
      </c>
      <c r="C10" s="3">
        <v>17195.52</v>
      </c>
      <c r="D10" s="3">
        <f t="shared" si="2"/>
        <v>286592</v>
      </c>
      <c r="E10" s="2">
        <v>32410529</v>
      </c>
      <c r="F10" s="2">
        <v>4706219</v>
      </c>
      <c r="G10" s="2">
        <v>2626442</v>
      </c>
      <c r="H10" s="2">
        <v>1497595</v>
      </c>
      <c r="I10" s="1">
        <f t="shared" si="0"/>
        <v>8.842558540158354</v>
      </c>
      <c r="J10" s="1">
        <f t="shared" si="1"/>
        <v>0.10911796262776791</v>
      </c>
      <c r="K10" s="5">
        <f t="shared" ref="K10:K12" si="4">+H10/G10</f>
        <v>0.57019915155179512</v>
      </c>
      <c r="L10" s="16">
        <v>2019</v>
      </c>
    </row>
    <row r="11" spans="2:12" x14ac:dyDescent="0.25">
      <c r="B11" s="15" t="s">
        <v>6</v>
      </c>
      <c r="C11" s="3">
        <v>4666.43</v>
      </c>
      <c r="D11" s="3">
        <f t="shared" si="2"/>
        <v>77773.833333333343</v>
      </c>
      <c r="E11" s="2">
        <v>9179235</v>
      </c>
      <c r="F11" s="2">
        <v>2058523</v>
      </c>
      <c r="G11" s="2">
        <v>291181</v>
      </c>
      <c r="H11" s="2">
        <v>213646</v>
      </c>
      <c r="I11" s="1">
        <f t="shared" si="0"/>
        <v>8.4728012011167966</v>
      </c>
      <c r="J11" s="1">
        <f t="shared" si="1"/>
        <v>0.26709789901584702</v>
      </c>
      <c r="K11" s="5">
        <f t="shared" si="4"/>
        <v>0.7337223239153654</v>
      </c>
      <c r="L11" s="16">
        <v>2019</v>
      </c>
    </row>
    <row r="12" spans="2:12" x14ac:dyDescent="0.25">
      <c r="B12" s="17" t="s">
        <v>7</v>
      </c>
      <c r="C12" s="9">
        <v>2410.04</v>
      </c>
      <c r="D12" s="9">
        <f t="shared" si="2"/>
        <v>40167.333333333336</v>
      </c>
      <c r="E12" s="10">
        <v>10579067</v>
      </c>
      <c r="F12" s="10">
        <v>3144103</v>
      </c>
      <c r="G12" s="10">
        <v>1279441</v>
      </c>
      <c r="H12" s="10">
        <v>817420</v>
      </c>
      <c r="I12" s="8">
        <f t="shared" si="0"/>
        <v>3.7968691694015488</v>
      </c>
      <c r="J12" s="8">
        <f t="shared" si="1"/>
        <v>3.1394439707132515E-2</v>
      </c>
      <c r="K12" s="18">
        <f t="shared" si="4"/>
        <v>0.63888838953886895</v>
      </c>
      <c r="L12" s="19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Sabir</dc:creator>
  <cp:lastModifiedBy>Saida Sabir</cp:lastModifiedBy>
  <dcterms:created xsi:type="dcterms:W3CDTF">2015-06-05T18:17:20Z</dcterms:created>
  <dcterms:modified xsi:type="dcterms:W3CDTF">2021-01-10T18:03:55Z</dcterms:modified>
</cp:coreProperties>
</file>