
<file path=[Content_Types].xml><?xml version="1.0" encoding="utf-8"?>
<Types xmlns="http://schemas.openxmlformats.org/package/2006/content-type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7d2653846d8b2d7c/Desktop/unified mentor/"/>
    </mc:Choice>
  </mc:AlternateContent>
  <xr:revisionPtr revIDLastSave="108" documentId="13_ncr:1_{05EFFC6E-D584-40DD-A90F-12F7CB617C53}" xr6:coauthVersionLast="47" xr6:coauthVersionMax="47" xr10:uidLastSave="{5BF0F8CB-BCE5-4523-84CA-2803CF67CBC2}"/>
  <bookViews>
    <workbookView xWindow="-108" yWindow="-108" windowWidth="23256" windowHeight="12456" firstSheet="2" activeTab="4" xr2:uid="{00000000-000D-0000-FFFF-FFFF00000000}"/>
  </bookViews>
  <sheets>
    <sheet name="Combo Chart" sheetId="3" r:id="rId1"/>
    <sheet name="Item Types And Total Profit" sheetId="4" r:id="rId2"/>
    <sheet name="Sales Status" sheetId="5" r:id="rId3"/>
    <sheet name="Sales By Country" sheetId="6" r:id="rId4"/>
    <sheet name="Top 5 Selling Item " sheetId="7" r:id="rId5"/>
    <sheet name="KPI" sheetId="9" r:id="rId6"/>
    <sheet name="Amazon Sales data " sheetId="1" r:id="rId7"/>
    <sheet name="DASH BOARD" sheetId="11" r:id="rId8"/>
  </sheets>
  <definedNames>
    <definedName name="_xlchart.v5.0" hidden="1">'Sales By Country'!$D$3</definedName>
    <definedName name="_xlchart.v5.1" hidden="1">'Sales By Country'!$D$4:$D$79</definedName>
    <definedName name="_xlchart.v5.2" hidden="1">'Sales By Country'!$E$3</definedName>
    <definedName name="_xlchart.v5.3" hidden="1">'Sales By Country'!$E$4:$E$79</definedName>
    <definedName name="_xlchart.v5.4" hidden="1">'Sales By Country'!$D$3</definedName>
    <definedName name="_xlchart.v5.5" hidden="1">'Sales By Country'!$D$4:$D$79</definedName>
    <definedName name="_xlchart.v5.6" hidden="1">'Sales By Country'!$E$3</definedName>
    <definedName name="_xlchart.v5.7" hidden="1">'Sales By Country'!$E$4:$E$79</definedName>
    <definedName name="Slicer_Country">#N/A</definedName>
    <definedName name="Slicer_Item_Typ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 l="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4" i="6"/>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E32" i="6"/>
  <c r="E7" i="6"/>
  <c r="E42" i="6"/>
  <c r="E54" i="6"/>
  <c r="E58" i="6"/>
  <c r="E47" i="6"/>
  <c r="E6" i="6"/>
  <c r="E69" i="6"/>
  <c r="E72" i="6"/>
  <c r="E38" i="6"/>
  <c r="E44" i="6"/>
  <c r="E22" i="6"/>
  <c r="E41" i="6"/>
  <c r="F17" i="9"/>
  <c r="E50" i="6"/>
  <c r="E51" i="6"/>
  <c r="E18" i="6"/>
  <c r="E53" i="6"/>
  <c r="B17" i="9"/>
  <c r="E74" i="6"/>
  <c r="E66" i="6"/>
  <c r="E30" i="6"/>
  <c r="E13" i="6"/>
  <c r="E40" i="6"/>
  <c r="E46" i="6"/>
  <c r="E24" i="6"/>
  <c r="E63" i="6"/>
  <c r="E28" i="6"/>
  <c r="E23" i="6"/>
  <c r="E57" i="6"/>
  <c r="E16" i="6"/>
  <c r="E29" i="6"/>
  <c r="E34" i="6"/>
  <c r="E59" i="6"/>
  <c r="E45" i="6"/>
  <c r="E76" i="6"/>
  <c r="E14" i="6"/>
  <c r="I17" i="9"/>
  <c r="E75" i="6"/>
  <c r="E12" i="6"/>
  <c r="E9" i="6"/>
  <c r="E21" i="6"/>
  <c r="E73" i="6"/>
  <c r="E78" i="6"/>
  <c r="E64" i="6"/>
  <c r="E79" i="6"/>
  <c r="E26" i="6"/>
  <c r="E15" i="6"/>
  <c r="E19" i="6"/>
  <c r="E43" i="6"/>
  <c r="E68" i="6"/>
  <c r="E55" i="6"/>
  <c r="E4" i="6"/>
  <c r="E36" i="6"/>
  <c r="E77" i="6"/>
  <c r="E33" i="6"/>
  <c r="E52" i="6"/>
  <c r="E31" i="6"/>
  <c r="E25" i="6"/>
  <c r="E56" i="6"/>
  <c r="E35" i="6"/>
  <c r="E62" i="6"/>
  <c r="E5" i="6"/>
  <c r="E27" i="6"/>
  <c r="E8" i="6"/>
  <c r="E37" i="6"/>
  <c r="E48" i="6"/>
  <c r="E11" i="6"/>
  <c r="E65" i="6"/>
  <c r="E49" i="6"/>
  <c r="E17" i="6"/>
  <c r="E61" i="6"/>
  <c r="E10" i="6"/>
  <c r="E39" i="6"/>
  <c r="E67" i="6"/>
  <c r="E20" i="6"/>
  <c r="E71" i="6"/>
  <c r="L17" i="9"/>
  <c r="E70" i="6"/>
  <c r="E60" i="6"/>
</calcChain>
</file>

<file path=xl/sharedStrings.xml><?xml version="1.0" encoding="utf-8"?>
<sst xmlns="http://schemas.openxmlformats.org/spreadsheetml/2006/main" count="559" uniqueCount="128">
  <si>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</si>
  <si>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</si>
  <si>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</si>
  <si>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</si>
  <si>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</si>
  <si>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</si>
  <si>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</si>
  <si>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</si>
  <si>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</si>
  <si>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</si>
  <si>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</si>
  <si>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</si>
  <si>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</si>
  <si>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</si>
  <si>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</si>
  <si>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</si>
  <si>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</si>
  <si>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</si>
  <si>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</si>
  <si>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</si>
  <si>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</si>
  <si>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</si>
  <si>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</si>
  <si>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</si>
  <si>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</si>
  <si>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</si>
  <si>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</si>
  <si>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</si>
  <si>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</si>
  <si>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</si>
  <si>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</si>
  <si>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</si>
  <si>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</si>
  <si>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</si>
  <si>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</si>
  <si>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</si>
  <si>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</si>
  <si>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</si>
  <si>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</si>
  <si>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</si>
  <si>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</si>
  <si>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</si>
  <si>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</si>
  <si>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</si>
  <si>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</si>
  <si>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</si>
  <si>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</si>
  <si>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</si>
  <si>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</si>
  <si>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</si>
  <si>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</si>
  <si>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</si>
  <si>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</si>
  <si>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</si>
  <si>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</si>
  <si>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</si>
  <si>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</si>
  <si>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</si>
  <si>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</si>
  <si>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</si>
  <si>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</si>
  <si>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</si>
  <si>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</si>
  <si>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</si>
  <si>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</si>
  <si>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</si>
  <si>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</si>
  <si>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</si>
  <si>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</si>
  <si>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</si>
  <si>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</si>
  <si>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</si>
  <si>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</si>
  <si>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</si>
  <si>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</si>
  <si>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</si>
  <si>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</si>
  <si>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</si>
  <si>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</si>
  <si>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</si>
  <si>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</si>
  <si>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</si>
  <si>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</si>
  <si>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</si>
  <si>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</si>
  <si>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</si>
  <si>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</si>
  <si>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</si>
  <si>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</si>
  <si>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</si>
  <si>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</si>
  <si>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</si>
  <si>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</si>
  <si>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</si>
  <si>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</si>
  <si>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</si>
  <si>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</si>
  <si>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</si>
  <si>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</si>
  <si>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</si>
  <si>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</si>
  <si>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</si>
  <si>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</si>
  <si>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</si>
  <si>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</si>
  <si>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</si>
  <si>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</si>
  <si>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</si>
  <si>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</si>
  <si>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</si>
  <si>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</si>
  <si>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</si>
  <si>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</si>
  <si>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</si>
  <si>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</si>
  <si>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Total Sales</t>
  </si>
  <si>
    <t>Year</t>
  </si>
  <si>
    <t>Row Labels</t>
  </si>
  <si>
    <t>Grand Total</t>
  </si>
  <si>
    <t>Sum of Total Sales</t>
  </si>
  <si>
    <t>Sum of Total Profit</t>
  </si>
  <si>
    <t>Count of Order ID</t>
  </si>
  <si>
    <t>Sum of Profit Margin</t>
  </si>
  <si>
    <t>SALES</t>
  </si>
  <si>
    <t>PROFIT</t>
  </si>
  <si>
    <t>NO OF ORDERS</t>
  </si>
  <si>
    <t>PROFIT MARGIN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</si>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</sst>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0.00,\ &quot;K&quot;"/>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39997558519241921"/>
      <name val="Calibri"/>
      <family val="2"/>
      <scheme val="minor"/>
    </font>
    <font>
      <sz val="11"/>
      <color theme="7" tint="0.59999389629810485"/>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applyAlignment="1">
      <alignment horizontal="center"/>
    </xf>
    <xf numFmtId="0" fontId="14" fillId="0" borderId="0" xfId="0" applyFont="1"/>
    <xf numFmtId="0" fontId="18" fillId="0" borderId="0" xfId="0" applyFont="1" applyAlignment="1">
      <alignment horizontal="center"/>
    </xf>
    <xf numFmtId="0" fontId="19"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0"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65">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9" formatCode="dd/mm/yyyy"/>
    </dxf>
    <dxf>
      <alignment horizontal="center" vertical="bottom" textRotation="0" wrapText="0" indent="0" justifyLastLine="0" shrinkToFit="0" readingOrder="0"/>
    </dxf>
    <dxf>
      <numFmt numFmtId="19" formatCode="dd/mm/yyyy"/>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numFmt numFmtId="164" formatCode="\$\ 0.00,\ &quot;K&quot;"/>
    </dxf>
    <dxf>
      <font>
        <b/>
        <color theme="1"/>
      </font>
      <border>
        <bottom style="thin">
          <color theme="4"/>
        </bottom>
        <vertical/>
        <horizontal/>
      </border>
    </dxf>
    <dxf>
      <font>
        <color theme="1"/>
      </font>
      <fill>
        <patternFill>
          <bgColor theme="1" tint="0.34998626667073579"/>
        </patternFill>
      </fill>
      <border diagonalUp="0" diagonalDown="0">
        <left/>
        <right/>
        <top/>
        <bottom/>
        <vertical/>
        <horizontal/>
      </border>
    </dxf>
  </dxfs>
  <tableStyles count="1" defaultTableStyle="TableStyleMedium2" defaultPivotStyle="PivotStyleLight16">
    <tableStyle name="ab" pivot="0" table="0" count="10" xr9:uid="{C289E6BD-2303-400A-AE85-4C64F2679471}">
      <tableStyleElement type="wholeTable" dxfId="364"/>
      <tableStyleElement type="headerRow" dxfId="36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1.xlsx]Combo 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'Combo Chart'!$C$3</c:f>
              <c:strCache>
                <c:ptCount val="1"/>
                <c:pt idx="0">
                  <c:v>Sum of Total Profit</c:v>
                </c:pt>
              </c:strCache>
            </c:strRef>
          </c:tx>
          <c:spPr>
            <a:solidFill>
              <a:schemeClr val="accent2"/>
            </a:solidFill>
            <a:ln>
              <a:noFill/>
            </a:ln>
            <a:effectLst/>
          </c:spPr>
          <c:cat>
            <c:strRef>
              <c:f>'Combo Chart'!$A$4:$A$5</c:f>
              <c:strCache>
                <c:ptCount val="1"/>
                <c:pt idx="0">
                  <c:v>Mar</c:v>
                </c:pt>
              </c:strCache>
            </c:strRef>
          </c:cat>
          <c:val>
            <c:numRef>
              <c:f>'Combo Chart'!$C$4:$C$5</c:f>
              <c:numCache>
                <c:formatCode>\$\ 0.00,\ "K"</c:formatCode>
                <c:ptCount val="1"/>
                <c:pt idx="0">
                  <c:v>407630.41</c:v>
                </c:pt>
              </c:numCache>
            </c:numRef>
          </c:val>
          <c:extLst>
            <c:ext xmlns:c16="http://schemas.microsoft.com/office/drawing/2014/chart" uri="{C3380CC4-5D6E-409C-BE32-E72D297353CC}">
              <c16:uniqueId val="{00000001-2DC5-4FD7-A307-2FE8446215A0}"/>
            </c:ext>
          </c:extLst>
        </c:ser>
        <c:dLbls>
          <c:showLegendKey val="0"/>
          <c:showVal val="0"/>
          <c:showCatName val="0"/>
          <c:showSerName val="0"/>
          <c:showPercent val="0"/>
          <c:showBubbleSize val="0"/>
        </c:dLbls>
        <c:axId val="823919136"/>
        <c:axId val="823920096"/>
      </c:areaChart>
      <c:barChart>
        <c:barDir val="col"/>
        <c:grouping val="clustered"/>
        <c:varyColors val="0"/>
        <c:ser>
          <c:idx val="0"/>
          <c:order val="0"/>
          <c:tx>
            <c:strRef>
              <c:f>'Combo Chart'!$B$3</c:f>
              <c:strCache>
                <c:ptCount val="1"/>
                <c:pt idx="0">
                  <c:v>Sum of Total Sales</c:v>
                </c:pt>
              </c:strCache>
            </c:strRef>
          </c:tx>
          <c:spPr>
            <a:solidFill>
              <a:schemeClr val="accent1"/>
            </a:solidFill>
            <a:ln>
              <a:noFill/>
            </a:ln>
            <a:effectLst/>
          </c:spPr>
          <c:invertIfNegative val="0"/>
          <c:cat>
            <c:strRef>
              <c:f>'Combo Chart'!$A$4:$A$5</c:f>
              <c:strCache>
                <c:ptCount val="1"/>
                <c:pt idx="0">
                  <c:v>Mar</c:v>
                </c:pt>
              </c:strCache>
            </c:strRef>
          </c:cat>
          <c:val>
            <c:numRef>
              <c:f>'Combo Chart'!$B$4:$B$5</c:f>
              <c:numCache>
                <c:formatCode>\$\ 0.00,\ "K"</c:formatCode>
                <c:ptCount val="1"/>
                <c:pt idx="0">
                  <c:v>994765.42</c:v>
                </c:pt>
              </c:numCache>
            </c:numRef>
          </c:val>
          <c:extLst>
            <c:ext xmlns:c16="http://schemas.microsoft.com/office/drawing/2014/chart" uri="{C3380CC4-5D6E-409C-BE32-E72D297353CC}">
              <c16:uniqueId val="{00000000-2DC5-4FD7-A307-2FE8446215A0}"/>
            </c:ext>
          </c:extLst>
        </c:ser>
        <c:dLbls>
          <c:showLegendKey val="0"/>
          <c:showVal val="0"/>
          <c:showCatName val="0"/>
          <c:showSerName val="0"/>
          <c:showPercent val="0"/>
          <c:showBubbleSize val="0"/>
        </c:dLbls>
        <c:gapWidth val="219"/>
        <c:overlap val="-27"/>
        <c:axId val="900690976"/>
        <c:axId val="900692416"/>
      </c:barChart>
      <c:catAx>
        <c:axId val="9006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92416"/>
        <c:crosses val="autoZero"/>
        <c:auto val="1"/>
        <c:lblAlgn val="ctr"/>
        <c:lblOffset val="100"/>
        <c:noMultiLvlLbl val="0"/>
      </c:catAx>
      <c:valAx>
        <c:axId val="900692416"/>
        <c:scaling>
          <c:orientation val="minMax"/>
        </c:scaling>
        <c:delete val="0"/>
        <c:axPos val="l"/>
        <c:majorGridlines>
          <c:spPr>
            <a:ln w="9525" cap="flat" cmpd="sng" algn="ctr">
              <a:solidFill>
                <a:schemeClr val="tx1">
                  <a:lumMod val="15000"/>
                  <a:lumOff val="85000"/>
                </a:schemeClr>
              </a:solidFill>
              <a:round/>
            </a:ln>
            <a:effectLst/>
          </c:spPr>
        </c:majorGridlines>
        <c:numFmt formatCode="\$\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90976"/>
        <c:crosses val="autoZero"/>
        <c:crossBetween val="between"/>
      </c:valAx>
      <c:valAx>
        <c:axId val="823920096"/>
        <c:scaling>
          <c:orientation val="minMax"/>
        </c:scaling>
        <c:delete val="0"/>
        <c:axPos val="r"/>
        <c:numFmt formatCode="\$\ 0.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919136"/>
        <c:crosses val="max"/>
        <c:crossBetween val="between"/>
      </c:valAx>
      <c:catAx>
        <c:axId val="823919136"/>
        <c:scaling>
          <c:orientation val="minMax"/>
        </c:scaling>
        <c:delete val="1"/>
        <c:axPos val="b"/>
        <c:numFmt formatCode="General" sourceLinked="1"/>
        <c:majorTickMark val="out"/>
        <c:minorTickMark val="none"/>
        <c:tickLblPos val="nextTo"/>
        <c:crossAx val="8239200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1.xlsx]Top 5 Selling Item !PivotTable5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Selling Item '!$B$3</c:f>
              <c:strCache>
                <c:ptCount val="1"/>
                <c:pt idx="0">
                  <c:v>Total</c:v>
                </c:pt>
              </c:strCache>
            </c:strRef>
          </c:tx>
          <c:spPr>
            <a:solidFill>
              <a:schemeClr val="accent1"/>
            </a:solidFill>
            <a:ln>
              <a:noFill/>
            </a:ln>
            <a:effectLst/>
          </c:spPr>
          <c:invertIfNegative val="0"/>
          <c:cat>
            <c:strRef>
              <c:f>'Top 5 Selling Item '!$A$4:$A$5</c:f>
              <c:strCache>
                <c:ptCount val="1"/>
                <c:pt idx="0">
                  <c:v>Vegetables</c:v>
                </c:pt>
              </c:strCache>
            </c:strRef>
          </c:cat>
          <c:val>
            <c:numRef>
              <c:f>'Top 5 Selling Item '!$B$4:$B$5</c:f>
              <c:numCache>
                <c:formatCode>General</c:formatCode>
                <c:ptCount val="1"/>
                <c:pt idx="0">
                  <c:v>994765.42</c:v>
                </c:pt>
              </c:numCache>
            </c:numRef>
          </c:val>
          <c:extLst>
            <c:ext xmlns:c16="http://schemas.microsoft.com/office/drawing/2014/chart" uri="{C3380CC4-5D6E-409C-BE32-E72D297353CC}">
              <c16:uniqueId val="{00000000-7C42-4279-A99B-D33F3EA23AAE}"/>
            </c:ext>
          </c:extLst>
        </c:ser>
        <c:dLbls>
          <c:showLegendKey val="0"/>
          <c:showVal val="0"/>
          <c:showCatName val="0"/>
          <c:showSerName val="0"/>
          <c:showPercent val="0"/>
          <c:showBubbleSize val="0"/>
        </c:dLbls>
        <c:gapWidth val="182"/>
        <c:axId val="959139216"/>
        <c:axId val="959136816"/>
      </c:barChart>
      <c:catAx>
        <c:axId val="95913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9136816"/>
        <c:crosses val="autoZero"/>
        <c:auto val="1"/>
        <c:lblAlgn val="ctr"/>
        <c:lblOffset val="100"/>
        <c:noMultiLvlLbl val="0"/>
      </c:catAx>
      <c:valAx>
        <c:axId val="959136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913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1.xlsx]Sales Status!PivotTable3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33-4622-8FE8-917A556732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33-4622-8FE8-917A556732C0}"/>
              </c:ext>
            </c:extLst>
          </c:dPt>
          <c:cat>
            <c:strRef>
              <c:f>'Sales Status'!$A$4:$A$5</c:f>
              <c:strCache>
                <c:ptCount val="1"/>
                <c:pt idx="0">
                  <c:v>Online</c:v>
                </c:pt>
              </c:strCache>
            </c:strRef>
          </c:cat>
          <c:val>
            <c:numRef>
              <c:f>'Sales Status'!$B$4:$B$5</c:f>
              <c:numCache>
                <c:formatCode>General</c:formatCode>
                <c:ptCount val="1"/>
                <c:pt idx="0">
                  <c:v>1</c:v>
                </c:pt>
              </c:numCache>
            </c:numRef>
          </c:val>
          <c:extLst>
            <c:ext xmlns:c16="http://schemas.microsoft.com/office/drawing/2014/chart" uri="{C3380CC4-5D6E-409C-BE32-E72D297353CC}">
              <c16:uniqueId val="{00000004-7033-4622-8FE8-917A556732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1.xlsx]Item Types And Total Profit!PivotTable2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Types And Total Profit'!$B$3</c:f>
              <c:strCache>
                <c:ptCount val="1"/>
                <c:pt idx="0">
                  <c:v>Total</c:v>
                </c:pt>
              </c:strCache>
            </c:strRef>
          </c:tx>
          <c:spPr>
            <a:solidFill>
              <a:schemeClr val="accent1"/>
            </a:solidFill>
            <a:ln>
              <a:noFill/>
            </a:ln>
            <a:effectLst/>
          </c:spPr>
          <c:invertIfNegative val="0"/>
          <c:cat>
            <c:strRef>
              <c:f>'Item Types And Total Profit'!$A$4:$A$5</c:f>
              <c:strCache>
                <c:ptCount val="1"/>
                <c:pt idx="0">
                  <c:v>Vegetables</c:v>
                </c:pt>
              </c:strCache>
            </c:strRef>
          </c:cat>
          <c:val>
            <c:numRef>
              <c:f>'Item Types And Total Profit'!$B$4:$B$5</c:f>
              <c:numCache>
                <c:formatCode>\$\ 0.00,\ "K"</c:formatCode>
                <c:ptCount val="1"/>
                <c:pt idx="0">
                  <c:v>407630.41</c:v>
                </c:pt>
              </c:numCache>
            </c:numRef>
          </c:val>
          <c:extLst>
            <c:ext xmlns:c16="http://schemas.microsoft.com/office/drawing/2014/chart" uri="{C3380CC4-5D6E-409C-BE32-E72D297353CC}">
              <c16:uniqueId val="{00000000-7E3A-44C4-B622-39222DB866E3}"/>
            </c:ext>
          </c:extLst>
        </c:ser>
        <c:dLbls>
          <c:showLegendKey val="0"/>
          <c:showVal val="0"/>
          <c:showCatName val="0"/>
          <c:showSerName val="0"/>
          <c:showPercent val="0"/>
          <c:showBubbleSize val="0"/>
        </c:dLbls>
        <c:gapWidth val="219"/>
        <c:overlap val="-27"/>
        <c:axId val="821716528"/>
        <c:axId val="821714128"/>
      </c:barChart>
      <c:catAx>
        <c:axId val="8217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1714128"/>
        <c:crosses val="autoZero"/>
        <c:auto val="1"/>
        <c:lblAlgn val="ctr"/>
        <c:lblOffset val="100"/>
        <c:noMultiLvlLbl val="0"/>
      </c:catAx>
      <c:valAx>
        <c:axId val="821714128"/>
        <c:scaling>
          <c:orientation val="minMax"/>
        </c:scaling>
        <c:delete val="0"/>
        <c:axPos val="l"/>
        <c:numFmt formatCode="\$\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171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1.xlsx]Item Types And Total Profit!PivotTable2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Types And Total Profit'!$B$3</c:f>
              <c:strCache>
                <c:ptCount val="1"/>
                <c:pt idx="0">
                  <c:v>Total</c:v>
                </c:pt>
              </c:strCache>
            </c:strRef>
          </c:tx>
          <c:spPr>
            <a:solidFill>
              <a:schemeClr val="accent1"/>
            </a:solidFill>
            <a:ln>
              <a:noFill/>
            </a:ln>
            <a:effectLst/>
          </c:spPr>
          <c:invertIfNegative val="0"/>
          <c:cat>
            <c:strRef>
              <c:f>'Item Types And Total Profit'!$A$4:$A$5</c:f>
              <c:strCache>
                <c:ptCount val="1"/>
                <c:pt idx="0">
                  <c:v>Vegetables</c:v>
                </c:pt>
              </c:strCache>
            </c:strRef>
          </c:cat>
          <c:val>
            <c:numRef>
              <c:f>'Item Types And Total Profit'!$B$4:$B$5</c:f>
              <c:numCache>
                <c:formatCode>\$\ 0.00,\ "K"</c:formatCode>
                <c:ptCount val="1"/>
                <c:pt idx="0">
                  <c:v>407630.41</c:v>
                </c:pt>
              </c:numCache>
            </c:numRef>
          </c:val>
          <c:extLst>
            <c:ext xmlns:c16="http://schemas.microsoft.com/office/drawing/2014/chart" uri="{C3380CC4-5D6E-409C-BE32-E72D297353CC}">
              <c16:uniqueId val="{00000000-FEF3-4250-AF49-6E1DEAC3A3AA}"/>
            </c:ext>
          </c:extLst>
        </c:ser>
        <c:dLbls>
          <c:showLegendKey val="0"/>
          <c:showVal val="0"/>
          <c:showCatName val="0"/>
          <c:showSerName val="0"/>
          <c:showPercent val="0"/>
          <c:showBubbleSize val="0"/>
        </c:dLbls>
        <c:gapWidth val="219"/>
        <c:overlap val="-27"/>
        <c:axId val="821716528"/>
        <c:axId val="821714128"/>
      </c:barChart>
      <c:catAx>
        <c:axId val="8217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14128"/>
        <c:crosses val="autoZero"/>
        <c:auto val="1"/>
        <c:lblAlgn val="ctr"/>
        <c:lblOffset val="100"/>
        <c:noMultiLvlLbl val="0"/>
      </c:catAx>
      <c:valAx>
        <c:axId val="821714128"/>
        <c:scaling>
          <c:orientation val="minMax"/>
        </c:scaling>
        <c:delete val="0"/>
        <c:axPos val="l"/>
        <c:majorGridlines>
          <c:spPr>
            <a:ln w="9525" cap="flat" cmpd="sng" algn="ctr">
              <a:solidFill>
                <a:schemeClr val="tx1">
                  <a:lumMod val="15000"/>
                  <a:lumOff val="85000"/>
                </a:schemeClr>
              </a:solidFill>
              <a:round/>
            </a:ln>
            <a:effectLst/>
          </c:spPr>
        </c:majorGridlines>
        <c:numFmt formatCode="\$\ 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1.xlsx]Sales Status!PivotTable3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1D-4518-B8C9-99AA821F05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1D-4518-B8C9-99AA821F05E9}"/>
              </c:ext>
            </c:extLst>
          </c:dPt>
          <c:cat>
            <c:strRef>
              <c:f>'Sales Status'!$A$4:$A$5</c:f>
              <c:strCache>
                <c:ptCount val="1"/>
                <c:pt idx="0">
                  <c:v>Online</c:v>
                </c:pt>
              </c:strCache>
            </c:strRef>
          </c:cat>
          <c:val>
            <c:numRef>
              <c:f>'Sales Status'!$B$4:$B$5</c:f>
              <c:numCache>
                <c:formatCode>General</c:formatCode>
                <c:ptCount val="1"/>
                <c:pt idx="0">
                  <c:v>1</c:v>
                </c:pt>
              </c:numCache>
            </c:numRef>
          </c:val>
          <c:extLst>
            <c:ext xmlns:c16="http://schemas.microsoft.com/office/drawing/2014/chart" uri="{C3380CC4-5D6E-409C-BE32-E72D297353CC}">
              <c16:uniqueId val="{00000000-79F3-4260-AD4D-F3358E079C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1.xlsx]Top 5 Selling Item !PivotTable5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Selling Item '!$B$3</c:f>
              <c:strCache>
                <c:ptCount val="1"/>
                <c:pt idx="0">
                  <c:v>Total</c:v>
                </c:pt>
              </c:strCache>
            </c:strRef>
          </c:tx>
          <c:spPr>
            <a:solidFill>
              <a:schemeClr val="accent1"/>
            </a:solidFill>
            <a:ln>
              <a:noFill/>
            </a:ln>
            <a:effectLst/>
          </c:spPr>
          <c:invertIfNegative val="0"/>
          <c:cat>
            <c:strRef>
              <c:f>'Top 5 Selling Item '!$A$4:$A$5</c:f>
              <c:strCache>
                <c:ptCount val="1"/>
                <c:pt idx="0">
                  <c:v>Vegetables</c:v>
                </c:pt>
              </c:strCache>
            </c:strRef>
          </c:cat>
          <c:val>
            <c:numRef>
              <c:f>'Top 5 Selling Item '!$B$4:$B$5</c:f>
              <c:numCache>
                <c:formatCode>General</c:formatCode>
                <c:ptCount val="1"/>
                <c:pt idx="0">
                  <c:v>994765.42</c:v>
                </c:pt>
              </c:numCache>
            </c:numRef>
          </c:val>
          <c:extLst>
            <c:ext xmlns:c16="http://schemas.microsoft.com/office/drawing/2014/chart" uri="{C3380CC4-5D6E-409C-BE32-E72D297353CC}">
              <c16:uniqueId val="{00000000-9B48-4133-B4CD-C0CE6AFBD8F5}"/>
            </c:ext>
          </c:extLst>
        </c:ser>
        <c:dLbls>
          <c:showLegendKey val="0"/>
          <c:showVal val="0"/>
          <c:showCatName val="0"/>
          <c:showSerName val="0"/>
          <c:showPercent val="0"/>
          <c:showBubbleSize val="0"/>
        </c:dLbls>
        <c:gapWidth val="182"/>
        <c:axId val="959139216"/>
        <c:axId val="959136816"/>
      </c:barChart>
      <c:catAx>
        <c:axId val="95913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36816"/>
        <c:crosses val="autoZero"/>
        <c:auto val="1"/>
        <c:lblAlgn val="ctr"/>
        <c:lblOffset val="100"/>
        <c:noMultiLvlLbl val="0"/>
      </c:catAx>
      <c:valAx>
        <c:axId val="959136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3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1.xlsx]KPI!PivotTable7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202244819900027E-2"/>
          <c:y val="0.21899413308630541"/>
          <c:w val="0.93943206847887728"/>
          <c:h val="0.67077052868391451"/>
        </c:manualLayout>
      </c:layout>
      <c:lineChart>
        <c:grouping val="standard"/>
        <c:varyColors val="0"/>
        <c:ser>
          <c:idx val="0"/>
          <c:order val="0"/>
          <c:tx>
            <c:strRef>
              <c:f>KPI!$B$3</c:f>
              <c:strCache>
                <c:ptCount val="1"/>
                <c:pt idx="0">
                  <c:v>Total</c:v>
                </c:pt>
              </c:strCache>
            </c:strRef>
          </c:tx>
          <c:spPr>
            <a:ln w="28575" cap="rnd">
              <a:solidFill>
                <a:schemeClr val="accent1"/>
              </a:solidFill>
              <a:round/>
            </a:ln>
            <a:effectLst/>
          </c:spPr>
          <c:marker>
            <c:symbol val="none"/>
          </c:marker>
          <c:cat>
            <c:strRef>
              <c:f>KPI!$A$4:$A$5</c:f>
              <c:strCache>
                <c:ptCount val="1"/>
                <c:pt idx="0">
                  <c:v>Mar</c:v>
                </c:pt>
              </c:strCache>
            </c:strRef>
          </c:cat>
          <c:val>
            <c:numRef>
              <c:f>KPI!$B$4:$B$5</c:f>
              <c:numCache>
                <c:formatCode>General</c:formatCode>
                <c:ptCount val="1"/>
                <c:pt idx="0">
                  <c:v>994765.42</c:v>
                </c:pt>
              </c:numCache>
            </c:numRef>
          </c:val>
          <c:smooth val="0"/>
          <c:extLst>
            <c:ext xmlns:c16="http://schemas.microsoft.com/office/drawing/2014/chart" uri="{C3380CC4-5D6E-409C-BE32-E72D297353CC}">
              <c16:uniqueId val="{00000000-6C9B-4BAD-B9E9-A790F3F7519E}"/>
            </c:ext>
          </c:extLst>
        </c:ser>
        <c:dLbls>
          <c:showLegendKey val="0"/>
          <c:showVal val="0"/>
          <c:showCatName val="0"/>
          <c:showSerName val="0"/>
          <c:showPercent val="0"/>
          <c:showBubbleSize val="0"/>
        </c:dLbls>
        <c:smooth val="0"/>
        <c:axId val="821716048"/>
        <c:axId val="819292512"/>
      </c:lineChart>
      <c:catAx>
        <c:axId val="821716048"/>
        <c:scaling>
          <c:orientation val="minMax"/>
        </c:scaling>
        <c:delete val="1"/>
        <c:axPos val="b"/>
        <c:numFmt formatCode="General" sourceLinked="1"/>
        <c:majorTickMark val="none"/>
        <c:minorTickMark val="none"/>
        <c:tickLblPos val="nextTo"/>
        <c:crossAx val="819292512"/>
        <c:crosses val="autoZero"/>
        <c:auto val="1"/>
        <c:lblAlgn val="ctr"/>
        <c:lblOffset val="100"/>
        <c:noMultiLvlLbl val="0"/>
      </c:catAx>
      <c:valAx>
        <c:axId val="819292512"/>
        <c:scaling>
          <c:orientation val="minMax"/>
        </c:scaling>
        <c:delete val="1"/>
        <c:axPos val="l"/>
        <c:numFmt formatCode="General" sourceLinked="1"/>
        <c:majorTickMark val="none"/>
        <c:minorTickMark val="none"/>
        <c:tickLblPos val="nextTo"/>
        <c:crossAx val="8217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1.xlsx]KPI!PivotTable10</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KPI!$F$3</c:f>
              <c:strCache>
                <c:ptCount val="1"/>
                <c:pt idx="0">
                  <c:v>Total</c:v>
                </c:pt>
              </c:strCache>
            </c:strRef>
          </c:tx>
          <c:spPr>
            <a:ln w="28575" cap="rnd">
              <a:solidFill>
                <a:schemeClr val="accent1"/>
              </a:solidFill>
              <a:round/>
            </a:ln>
            <a:effectLst/>
          </c:spPr>
          <c:marker>
            <c:symbol val="none"/>
          </c:marker>
          <c:cat>
            <c:strRef>
              <c:f>KPI!$E$4:$E$5</c:f>
              <c:strCache>
                <c:ptCount val="1"/>
                <c:pt idx="0">
                  <c:v>Mar</c:v>
                </c:pt>
              </c:strCache>
            </c:strRef>
          </c:cat>
          <c:val>
            <c:numRef>
              <c:f>KPI!$F$4:$F$5</c:f>
              <c:numCache>
                <c:formatCode>General</c:formatCode>
                <c:ptCount val="1"/>
                <c:pt idx="0">
                  <c:v>407630.41</c:v>
                </c:pt>
              </c:numCache>
            </c:numRef>
          </c:val>
          <c:smooth val="0"/>
          <c:extLst>
            <c:ext xmlns:c16="http://schemas.microsoft.com/office/drawing/2014/chart" uri="{C3380CC4-5D6E-409C-BE32-E72D297353CC}">
              <c16:uniqueId val="{00000000-106F-4E3C-9B4A-44B264E4040F}"/>
            </c:ext>
          </c:extLst>
        </c:ser>
        <c:dLbls>
          <c:showLegendKey val="0"/>
          <c:showVal val="0"/>
          <c:showCatName val="0"/>
          <c:showSerName val="0"/>
          <c:showPercent val="0"/>
          <c:showBubbleSize val="0"/>
        </c:dLbls>
        <c:smooth val="0"/>
        <c:axId val="903145696"/>
        <c:axId val="903147136"/>
      </c:lineChart>
      <c:catAx>
        <c:axId val="903145696"/>
        <c:scaling>
          <c:orientation val="minMax"/>
        </c:scaling>
        <c:delete val="1"/>
        <c:axPos val="b"/>
        <c:numFmt formatCode="General" sourceLinked="1"/>
        <c:majorTickMark val="none"/>
        <c:minorTickMark val="none"/>
        <c:tickLblPos val="nextTo"/>
        <c:crossAx val="903147136"/>
        <c:crosses val="autoZero"/>
        <c:auto val="1"/>
        <c:lblAlgn val="ctr"/>
        <c:lblOffset val="100"/>
        <c:noMultiLvlLbl val="0"/>
      </c:catAx>
      <c:valAx>
        <c:axId val="903147136"/>
        <c:scaling>
          <c:orientation val="minMax"/>
        </c:scaling>
        <c:delete val="1"/>
        <c:axPos val="l"/>
        <c:numFmt formatCode="General" sourceLinked="1"/>
        <c:majorTickMark val="none"/>
        <c:minorTickMark val="none"/>
        <c:tickLblPos val="nextTo"/>
        <c:crossAx val="90314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1.xlsx]KPI!PivotTable11</c:name>
    <c:fmtId val="6"/>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KPI!$I$3</c:f>
              <c:strCache>
                <c:ptCount val="1"/>
                <c:pt idx="0">
                  <c:v>Total</c:v>
                </c:pt>
              </c:strCache>
            </c:strRef>
          </c:tx>
          <c:spPr>
            <a:ln w="28575" cap="rnd">
              <a:solidFill>
                <a:schemeClr val="accent1"/>
              </a:solidFill>
              <a:round/>
            </a:ln>
            <a:effectLst/>
          </c:spPr>
          <c:marker>
            <c:symbol val="none"/>
          </c:marker>
          <c:cat>
            <c:strRef>
              <c:f>KPI!$H$4:$H$5</c:f>
              <c:strCache>
                <c:ptCount val="1"/>
                <c:pt idx="0">
                  <c:v>Mar</c:v>
                </c:pt>
              </c:strCache>
            </c:strRef>
          </c:cat>
          <c:val>
            <c:numRef>
              <c:f>KPI!$I$4:$I$5</c:f>
              <c:numCache>
                <c:formatCode>General</c:formatCode>
                <c:ptCount val="1"/>
                <c:pt idx="0">
                  <c:v>1</c:v>
                </c:pt>
              </c:numCache>
            </c:numRef>
          </c:val>
          <c:smooth val="0"/>
          <c:extLst>
            <c:ext xmlns:c16="http://schemas.microsoft.com/office/drawing/2014/chart" uri="{C3380CC4-5D6E-409C-BE32-E72D297353CC}">
              <c16:uniqueId val="{00000000-F156-4E37-B5CD-D38D5BA1AB3A}"/>
            </c:ext>
          </c:extLst>
        </c:ser>
        <c:dLbls>
          <c:showLegendKey val="0"/>
          <c:showVal val="0"/>
          <c:showCatName val="0"/>
          <c:showSerName val="0"/>
          <c:showPercent val="0"/>
          <c:showBubbleSize val="0"/>
        </c:dLbls>
        <c:smooth val="0"/>
        <c:axId val="909215200"/>
        <c:axId val="909216160"/>
      </c:lineChart>
      <c:catAx>
        <c:axId val="909215200"/>
        <c:scaling>
          <c:orientation val="minMax"/>
        </c:scaling>
        <c:delete val="1"/>
        <c:axPos val="b"/>
        <c:numFmt formatCode="General" sourceLinked="1"/>
        <c:majorTickMark val="none"/>
        <c:minorTickMark val="none"/>
        <c:tickLblPos val="nextTo"/>
        <c:crossAx val="909216160"/>
        <c:crosses val="autoZero"/>
        <c:auto val="1"/>
        <c:lblAlgn val="ctr"/>
        <c:lblOffset val="100"/>
        <c:noMultiLvlLbl val="0"/>
      </c:catAx>
      <c:valAx>
        <c:axId val="909216160"/>
        <c:scaling>
          <c:orientation val="minMax"/>
        </c:scaling>
        <c:delete val="1"/>
        <c:axPos val="l"/>
        <c:numFmt formatCode="General" sourceLinked="1"/>
        <c:majorTickMark val="none"/>
        <c:minorTickMark val="none"/>
        <c:tickLblPos val="nextTo"/>
        <c:crossAx val="90921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1.xlsx]KPI!PivotTable12</c:name>
    <c:fmtId val="8"/>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2916666666666"/>
          <c:y val="0.38251366120218577"/>
          <c:w val="0.85677083333333337"/>
          <c:h val="0.39890710382513661"/>
        </c:manualLayout>
      </c:layout>
      <c:lineChart>
        <c:grouping val="standard"/>
        <c:varyColors val="0"/>
        <c:ser>
          <c:idx val="0"/>
          <c:order val="0"/>
          <c:tx>
            <c:strRef>
              <c:f>KPI!$L$3</c:f>
              <c:strCache>
                <c:ptCount val="1"/>
                <c:pt idx="0">
                  <c:v>Total</c:v>
                </c:pt>
              </c:strCache>
            </c:strRef>
          </c:tx>
          <c:spPr>
            <a:ln w="28575" cap="rnd">
              <a:solidFill>
                <a:schemeClr val="accent1"/>
              </a:solidFill>
              <a:round/>
            </a:ln>
            <a:effectLst/>
          </c:spPr>
          <c:marker>
            <c:symbol val="none"/>
          </c:marker>
          <c:cat>
            <c:strRef>
              <c:f>KPI!$K$4:$K$5</c:f>
              <c:strCache>
                <c:ptCount val="1"/>
                <c:pt idx="0">
                  <c:v>Mar</c:v>
                </c:pt>
              </c:strCache>
            </c:strRef>
          </c:cat>
          <c:val>
            <c:numRef>
              <c:f>KPI!$L$4:$L$5</c:f>
              <c:numCache>
                <c:formatCode>General</c:formatCode>
                <c:ptCount val="1"/>
                <c:pt idx="0">
                  <c:v>0.40977541217707381</c:v>
                </c:pt>
              </c:numCache>
            </c:numRef>
          </c:val>
          <c:smooth val="0"/>
          <c:extLst>
            <c:ext xmlns:c16="http://schemas.microsoft.com/office/drawing/2014/chart" uri="{C3380CC4-5D6E-409C-BE32-E72D297353CC}">
              <c16:uniqueId val="{00000000-A74A-4A3A-9E7B-E363A4893A13}"/>
            </c:ext>
          </c:extLst>
        </c:ser>
        <c:dLbls>
          <c:showLegendKey val="0"/>
          <c:showVal val="0"/>
          <c:showCatName val="0"/>
          <c:showSerName val="0"/>
          <c:showPercent val="0"/>
          <c:showBubbleSize val="0"/>
        </c:dLbls>
        <c:smooth val="0"/>
        <c:axId val="967374272"/>
        <c:axId val="967375232"/>
      </c:lineChart>
      <c:catAx>
        <c:axId val="967374272"/>
        <c:scaling>
          <c:orientation val="minMax"/>
        </c:scaling>
        <c:delete val="1"/>
        <c:axPos val="b"/>
        <c:numFmt formatCode="General" sourceLinked="1"/>
        <c:majorTickMark val="none"/>
        <c:minorTickMark val="none"/>
        <c:tickLblPos val="nextTo"/>
        <c:crossAx val="967375232"/>
        <c:crosses val="autoZero"/>
        <c:auto val="1"/>
        <c:lblAlgn val="ctr"/>
        <c:lblOffset val="100"/>
        <c:noMultiLvlLbl val="0"/>
      </c:catAx>
      <c:valAx>
        <c:axId val="967375232"/>
        <c:scaling>
          <c:orientation val="minMax"/>
        </c:scaling>
        <c:delete val="1"/>
        <c:axPos val="l"/>
        <c:numFmt formatCode="General" sourceLinked="1"/>
        <c:majorTickMark val="none"/>
        <c:minorTickMark val="none"/>
        <c:tickLblPos val="nextTo"/>
        <c:crossAx val="96737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PROJECT 1.xlsx]Combo Chart!PivotTable1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'Combo Chart'!$C$3</c:f>
              <c:strCache>
                <c:ptCount val="1"/>
                <c:pt idx="0">
                  <c:v>Sum of Total Profit</c:v>
                </c:pt>
              </c:strCache>
            </c:strRef>
          </c:tx>
          <c:spPr>
            <a:solidFill>
              <a:schemeClr val="accent2"/>
            </a:solidFill>
            <a:ln>
              <a:solidFill>
                <a:schemeClr val="tx2">
                  <a:lumMod val="60000"/>
                  <a:lumOff val="40000"/>
                </a:schemeClr>
              </a:solidFill>
            </a:ln>
            <a:effectLst/>
          </c:spPr>
          <c:cat>
            <c:strRef>
              <c:f>'Combo Chart'!$A$4:$A$5</c:f>
              <c:strCache>
                <c:ptCount val="1"/>
                <c:pt idx="0">
                  <c:v>Mar</c:v>
                </c:pt>
              </c:strCache>
            </c:strRef>
          </c:cat>
          <c:val>
            <c:numRef>
              <c:f>'Combo Chart'!$C$4:$C$5</c:f>
              <c:numCache>
                <c:formatCode>\$\ 0.00,\ "K"</c:formatCode>
                <c:ptCount val="1"/>
                <c:pt idx="0">
                  <c:v>407630.41</c:v>
                </c:pt>
              </c:numCache>
            </c:numRef>
          </c:val>
          <c:extLst>
            <c:ext xmlns:c16="http://schemas.microsoft.com/office/drawing/2014/chart" uri="{C3380CC4-5D6E-409C-BE32-E72D297353CC}">
              <c16:uniqueId val="{00000000-C5BC-4375-9F3F-D2A2C1CD52CD}"/>
            </c:ext>
          </c:extLst>
        </c:ser>
        <c:dLbls>
          <c:showLegendKey val="0"/>
          <c:showVal val="0"/>
          <c:showCatName val="0"/>
          <c:showSerName val="0"/>
          <c:showPercent val="0"/>
          <c:showBubbleSize val="0"/>
        </c:dLbls>
        <c:axId val="823919136"/>
        <c:axId val="823920096"/>
      </c:areaChart>
      <c:barChart>
        <c:barDir val="col"/>
        <c:grouping val="clustered"/>
        <c:varyColors val="0"/>
        <c:ser>
          <c:idx val="0"/>
          <c:order val="0"/>
          <c:tx>
            <c:strRef>
              <c:f>'Combo Chart'!$B$3</c:f>
              <c:strCache>
                <c:ptCount val="1"/>
                <c:pt idx="0">
                  <c:v>Sum of Total Sales</c:v>
                </c:pt>
              </c:strCache>
            </c:strRef>
          </c:tx>
          <c:spPr>
            <a:solidFill>
              <a:schemeClr val="accent1"/>
            </a:solidFill>
            <a:ln>
              <a:noFill/>
            </a:ln>
            <a:effectLst/>
          </c:spPr>
          <c:invertIfNegative val="0"/>
          <c:cat>
            <c:strRef>
              <c:f>'Combo Chart'!$A$4:$A$5</c:f>
              <c:strCache>
                <c:ptCount val="1"/>
                <c:pt idx="0">
                  <c:v>Mar</c:v>
                </c:pt>
              </c:strCache>
            </c:strRef>
          </c:cat>
          <c:val>
            <c:numRef>
              <c:f>'Combo Chart'!$B$4:$B$5</c:f>
              <c:numCache>
                <c:formatCode>\$\ 0.00,\ "K"</c:formatCode>
                <c:ptCount val="1"/>
                <c:pt idx="0">
                  <c:v>994765.42</c:v>
                </c:pt>
              </c:numCache>
            </c:numRef>
          </c:val>
          <c:extLst>
            <c:ext xmlns:c16="http://schemas.microsoft.com/office/drawing/2014/chart" uri="{C3380CC4-5D6E-409C-BE32-E72D297353CC}">
              <c16:uniqueId val="{00000001-C5BC-4375-9F3F-D2A2C1CD52CD}"/>
            </c:ext>
          </c:extLst>
        </c:ser>
        <c:dLbls>
          <c:showLegendKey val="0"/>
          <c:showVal val="0"/>
          <c:showCatName val="0"/>
          <c:showSerName val="0"/>
          <c:showPercent val="0"/>
          <c:showBubbleSize val="0"/>
        </c:dLbls>
        <c:gapWidth val="219"/>
        <c:overlap val="-27"/>
        <c:axId val="900690976"/>
        <c:axId val="900692416"/>
      </c:barChart>
      <c:catAx>
        <c:axId val="9006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0692416"/>
        <c:crosses val="autoZero"/>
        <c:auto val="1"/>
        <c:lblAlgn val="ctr"/>
        <c:lblOffset val="100"/>
        <c:noMultiLvlLbl val="0"/>
      </c:catAx>
      <c:valAx>
        <c:axId val="900692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0690976"/>
        <c:crosses val="autoZero"/>
        <c:crossBetween val="between"/>
      </c:valAx>
      <c:valAx>
        <c:axId val="8239200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 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3919136"/>
        <c:crosses val="max"/>
        <c:crossBetween val="between"/>
      </c:valAx>
      <c:catAx>
        <c:axId val="823919136"/>
        <c:scaling>
          <c:orientation val="minMax"/>
        </c:scaling>
        <c:delete val="1"/>
        <c:axPos val="b"/>
        <c:numFmt formatCode="General" sourceLinked="1"/>
        <c:majorTickMark val="out"/>
        <c:minorTickMark val="none"/>
        <c:tickLblPos val="nextTo"/>
        <c:crossAx val="8239200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6E51020-107F-4741-80E1-2E70EAB7FA5D}">
          <cx:tx>
            <cx:txData>
              <cx:f>_xlchart.v5.2</cx:f>
              <cx:v>Total Sales</cx:v>
            </cx:txData>
          </cx:tx>
          <cx:dataId val="0"/>
          <cx:layoutPr>
            <cx:geography cultureLanguage="en-US" cultureRegion="IN" attribution="Powered by Bing">
              <cx:geoCache provider="{E9337A44-BEBE-4D9F-B70C-5C5E7DAFC167}">
                <cx:binary>tH1Xd904lu5f8fLzZRVBggDZq3sewHSSsiyHFy5Zkplz5q+fDVWVm4LYBzXudetlpi3bH/fGzsn/
fJr+8ZS9PDYfpjwr2n88Tf/6GHVd9Y/ff2+fopf8sf0tj5+asi1/dL89lfnv5Y8f8dPL78/N4xgX
4e+aivDvT9Fj071MH//nn/C3hS/lqXx67OKyuOlfmvn2pe2zrj3zs80ffXgq+6LjfzyEv+lfH48v
xfz48cNL0cXdfD9XL//6+OZ3fPzwu/j3vMP8kMFndf0z/Fn0G8bIIqauffyQlUX45y/r5m9YR7pF
MLVe/6N/QV4+5vDHpF/x+g2Pz8/NS9t++PP//vxjbz7456/GbWn/Qatd8k87uq+0/P6Wl//zT+EX
gDrhV1bsFlkh+5HIbfUvsv8Tp///QfvNY/H84b7sHrP/5iP+8wf+FAvnsXt0X+VpxZ7zP/2Lr8If
PSeWf0js/hlkTrNWUsr/ij//3IZs/fz9L49t96+PGP1mqYRii2qGjhG1QC7HF/4TXf/NQjpRTcNA
KvzQQh8/FGXTRf/6aPymIlPXVdWiyDKxSfSPH9qy5z9S8G8UI0JUhEyk6qpG9Z/ae11mc1gWPxnx
5//+UPT5dRkXXfuvj+Tjh+qP38W/0yDE0pFJKNEtbKo62AT4+dPjLRgI+M3o/5EorvNBbROmaBpD
w7Kv28iZw/AiMqfdiicbUMYWFKUWpphTp/Kfr6C0RKVJOzQJMyrdmVHpKWFkT1p5/9/BcIpXMHpa
hjSeAWYqEyeIS7tSFb8ZVO88jAaK9Z5zK3LgXdc4AdbGiXKc4NvkKKx1B2dxquvWTpxuVzv1yfwS
7AbXsBt7/E6d8+hIxkzzLXrYm32XcvTOiS8np3BqO4pYasd2vi9c9agdCzuxJaBgYc+SDEqxJtlI
kgW3E4CmbHQ1u3A4qdgpAbHwy+N5NE7BO8k0kQ56QEFOQczfgEUDGcparxOWj33lFUaUXBpUJzsd
q9VOseb8RBbtAddaeXMeGG8AW7pmaZoFTgZZAnAcD43W9kXCsn7ajUu970ks4eQGhIYxNkELTGyp
miCjg9nGiRFkCatapbcH07rIdfr9PBlo47XegAgCmplzNdcagLTumDHNDQ+p3TroR2inzt8QDv74
wnu9gRMkUgviKdQtgJueJic81gA5s/iYfqNu700zyy6x1zwiF6STKY5UIWQsFWQz7aaZFCbAD175
OJ00N3FCt8sZmlnANFb5xldjL+HwhgkwLd3AOiVEI+8kRadNPM9tETODDc6wb/3Uz0+Knxyii/NI
3N0IzMU6NpGmIxWbVDX5l6yMWq6hTG1LQBq83l68wUMesemVZsfHEn4Nedit/dgvT/HFcmv4im96
kTvutC/LQ+OHXs/Ofw96z21DVzGxTE0DJ2QYgo4EaaBhrYlihp7m2tZc7KY3oUvteJ9dZrfGxCJX
+sLvuf0Wk3/TigfmhIE9HLM4BX7v5z7y631oVzaVvet7pwhIhorBw5oQa2qCU2wWhLthiGMQZa3w
8cPQ2a0dOJVbPFqLrcz26JTXmduqLPg/G4a3yFynVzQqGSqzrAZk3FC2BAaLG//80703q28RhJez
CkOpmh4QRv1rMHwLS8uuFsXWUHIRDzu6UImovHdUHE83DYwMU9VMQS9RELRYLwEvIkBVQlmogMvU
JU+2TdVPFEvQjzKasaoEIBuJ5dc0sdV0ZpPxFeGBFXPCiqWSPBTifHpr7gyd6NgA76QTMOWCjJSW
MYdBDYit24S+4aFdbncs1pjVsMXNPcWRyYYUUhAOTNOk6DFAGiy46U7YLX3Dnb8stuakjuKY7nlJ
2dLxNYWCpCQJ0eaGAtyk3AfWI+kjiWjIAASFzmcNI33k9GDDqduDWuvOeRLQllysaRBjTj0ah/b1
lRoWBYxqLLyc3ea68BLHdAZb6+3oQftSWXbxLXSkZlImJIKfVwI9ghAGKKx0Gxyi0TjEzpwAgMvy
ih64W5KZyS3btaZY8Pqgg0OXciHJhshVdS8qZ0aSkzLfS1i7ZY7XQIK/t2KttpoWgLCvfCm8Ydd7
6XV1CB1p2Mk/+ZyqCSbEyuLF6BEgddZYX+LEeFRM7GlNX9qpTpi6+Ib1aZp7ZnbIWYJqcfR0tltF
rexBwy3TKxSxLsQPiW42Ehnm2Ge+TTQ8uZouccidEvbDXe93u9GLdtpOpotbVnTFbJ4qrv2COmsW
ji2AMWeFDeOXGXKbcHmQPKmE0ZZgYNBSLmTgjMZ+/6j9wA1TXWLH7vC92Q07zBY7jB0LXK5UaiWm
QIy5h7orooWbgoU8kvFzbi7/5TsJtmbuA9UMVQBI9uGOS6vuY6/zE4l33cgK37gFSzA4adr2eb0A
TuvqXhI64yeIQtlgq1+yhcXXXPV5Tph6ltM4pt9QidGWOQlLMDmhaZaLNsMHNE7ga256yO3qOBwG
N9k1vuWEnyUys/lyGGHVIBAraRqXqVXEMkYdSVooIwDBgW/sll1pkz29WNzODx3iykVli0KDWBox
NZVACPr68xViFOKyn7ogYqONvP4WAaLpUFv7ErDGVo8okYjOBoVAGkWASSHCED19lFgVaoBE1mbJ
aQp6RwlkJm5Dvd9ACIqHg3kipmJGjBTXSuJVWcSi8O78S8nIENx5R6wJCiNWxMpi9qZOddAoEf5N
BAoygFRLpUgXRCE1SU46qkcsbNXrYerv1Tzc/QIRpomhMmZYpkUFiDIrxwhTYJTVIVblz1XtnQd4
je0Fg05MC+pTUBmD0A4LCoxKKLbnKo6YedFTZwCTfrJKRr3YVdzayS77khXZIdzHyNGeewfZ1WE8
Ek0Sz6INNw6fYWhUA1byusZbtVKnONIbBJ9RQH0AykvEtlp7OSo2ZrNXEVZeaw7kWNdEZj82RXEF
LHAYQRYdowmAuT4vp+56/tS/TDvL7Z3FVe9J7caOaZ9n+qbgrDCFUCJWg2hQG8Ak2v0w/pijb+f/
/i1mQpUFQZhuGFCkEAOIdrIs3MLfj1Hnp4T4yXRSlsapp0X2bpw9ovisoAwhEQmWukjmDqAGb3AS
44fmLjvimFdz5IadOz5NbmgnLk2Y+lkW+W3KjKVZRNcINixddKKtjqHYHIFy4IsKQs7TtK+uEq87
ztf5qdRYwzo7vwsdfHueu1uvZ2FQFgI5nmYSQWOWoGzj1lgiRsnVHIQsVegvyIeFCdQ/DGRAEUQw
XWPZNZOa0oihKtB2iVX3dlwqk0z1t0TfAvdtYkw0ahFBTKo46yujBULUQ3yL7fImvUH3S+eaNUsc
rnmLbUEdq2Vmb+eQdqmOymInjr1RZY00lJB8DRUkqcjzuBpV+JoygzglvjFHP7ZMCc1bzpSsaKZC
YAkOr4FSKHiFBMJrw41Ll+5KnzjUV/EDrxTK4/lNbaQYuhtQGIAKiyAvet8lWM+5P40m1jQ1q8f9
0BGHRP55wdzUxRUQ/5BVoFCCKbNoArpY6YqdlerBmk8pnTy1sbx6OZ0H2yqJEWuFJhhOJVTDklAj
YkrEspLpGALAwiltxQZS09kzn3S781uJQ9x+QBMhqvH+kvX6WSsipzLXcGQBkaOt2sV17ysuvjOh
5qmy1MkuZJHKNpkAY6qIGioY1bdMzbssMNACCRVUld3ITt04OtCcdWyyoezhdDVELrbRORLu8gjo
nV21gD4C0CaEYW9h63pIDARJIJA5QZ+lto3WHqDNYvmZ2xFbxtZNm7aCE0Sn7SOrC0sOp2d7Gh+W
oZNp3gZFVAUmmqZqEbBq/BNWD6dU01xP0cQZqXta5+m71G+dyY10v7FjJ/98noOaDE/gYImTuFR7
FZzsN+Qhp6t2PVRd/PjQ3YUHqNE7qqO/kF2f2uRzdcgjNr0o0ooIN6HCM1LVQmDDoYepETFdboJq
omHMPTGky7xePnrQFZDazi1XCDjY4G5QRWBm3jLXSFFHqwZC0dadXRxfzJfUZAg4TO10b34Z90XO
InxMPVmiviE4b4AFH9KkKCoLBTQeGr23jZLbcdRILM2G/YTg2qAWUilog9gYyynNo7QF2qz4ZHU3
i6kwE4csrzqJ293wQFRD0IHTQNENQ/RAndEMCYYSFpvyxJ4Kwxmaxa4Lg52XzC16IDbjtXYwn5aY
NoxZM6K4B5bN0U07mCwOrtL2aCYynE2h0BBQw1tvGjift0KxmG1hVETjoX2zb+3szvAyT3H1C+XT
YkPyyJoLkzLr/jx5WxYa2PhvWMGWpIoWhtUCbMQ+ObRQBaAs8bjkRy3LQkbBRchrxdwMi4q2BhW8
kZ5VkQl9f8jFFM2tg2FXjumFrn3t69Lpppuqee6G22XcJ1HpSujdUoE1tKB7U4OWPlHhPXl+jpzE
m3SeoY+e6uROMtmkv56SozT6lVEsaF6AcQ8VZfC/uRJ5Q2X6RAn9CV1Pc7GLyuch0p0l2QfJbC/W
83mStxXl5wsjIVRDehamRQUvHLShm+iG09LJMVAu4exGPLMWJCS4XmuMswbmOCDQXqALpVU9S/to
ryR65ljdAlXQppSo5pa3fwPJncrKScUZ6gmaXt9ycjJ8Ah7uOpaxFJod0OW1i4NcdjflByJ9DYZS
DEvFQrRPO1LC/AZwc2i6hllmzsYQ1Ob8k6FNZq5Q+FesKMtoGpYZj0InL4WWQPF1NJ3MKf2nyVa9
7LG4HO+XlHUXsubiNnWmQTSoMMAkjCCmHZqmbtABlxasxaqnNIUksuD69U71dWTB9AIGNyHWSLI6
qI2KAkLVRncdbS6GZji1Y4jYGAVegLpLYi6NxFdskrUCFZS+irRxqHOQzQH8hPVNT1OJ8G+MMxgU
msq6CnGDoZpiGW7sUWnNAZT9eLOder2/vHbcZk938WdZ/Pcf0CwIzzSkgZsV7KeSFklaWIA2eN2+
uxpfIgd6RBlTfHzsO0ZuJeLIFendo0F4+xeewD+tbPPOwGHM5gTFA6ua0KydpF5QZbdUi56yktIa
HHG33Ixm2ZdOPOHOcrtQVR4gMk4XZlnJ8On8V21Fazriw2kwcmYC89/qCFU0GoTcrunDHdbaXT6U
rCJfcyOzIR+HRP+7Dg3d85ibnF+DCupfW/qiJxN46dEeXQztsgEyGZswHulbI5PVnjbd8xpPMARD
VutWML0mNJPT3Y+XZe3VPvdX2JubQ+UHMkneUtA1ovGWrdAvMgKlBd889UzPgErDU0xW28ld8Zl+
mkwYLzDs7mK4HPzYayVjVZsmfY0uhCNJls1qjYDewSv2wY9k9Fs/cGqeeWR7jjn/SveKriEFZUJl
kQ0dt7Wxcp0Tg+n6fQuJj0Rwtiz6GkVQoYS2jTZ2IK2NMzjFdZjYAWGZFziNi2dveFAOk99c9N+j
T7Lpg41pPCjRrhRFMOpGhgwYPwCZHbxmn3xZCtZPrLhavg+QGA+u7qroVu4o0bZ+QrUKUQQjcqIv
aTI6mFUMfG1dmAeanNbuFDtPnfQThS6T5qi78Gn8XFEbKsV7fJQ1uzZ9qA5V1T/xxbjHmtNlCnlA
DUbyNBOvLH3tId9lTuTVzuBGIQuCT9GxgC6QTG25joj2cg0txEKz2Y9kjAE6qq6Uab5utcAvMl2m
qjIYwQKOWjp3RAMYnq9m4D3TY+Rx5qqO8ZJ3djOxpYdpOtmsx5Y7hYEvcD7YwO+nZkytzuOS95yK
cbYTmPsq4rvz6iJBEDPxOi2tHpvQt4sh8DHxXRuNEuZtIhhQlqJYo1AWFvRxSqehb3kp3LLIcYFg
Kp/G/XkiNp9nBSHoXVTVemzMoPKmlXvZ+AXTwUHtLLEsW01dCkNu0BGCyWUK7vCtwSZ5og1GD6lF
VLLJUd3+An1GyM4+05Qpj5MNfV1WQxmjsPOOzZCKqwxJKN00bjCmrVrQv6DvSuABoblSLTz2n+hj
m+ZujYyLqunu42j+ks/Tr7zdCk5wikZLUASBGGQ0uHXV5LLUpKM5MooEpkIPUaM9ry60DQR0XW4r
EFx4VQqDdrHdOwGLjnXkLgS6FrFnPJ8XnG2vvyJQ8IK4rYwggcAKTCc+mIfhatpFvE8f3Y57qOp7
aSsJkLeN9QpRcIK9pvcKFKw4ovGld8OdGtoqZrWvtaxpnRYKt407POiLPXYwl/Q3alOb2rL6AkEh
1UEtjCzmHNfTzwbJj1m6mKwZ8ZWEuTIgQS3jJUyXkYD14lYTAsVqvNSiO3TkVUYEYYZbDA4xHmNP
VgSQAGMhEc+1KuxGLlO0AmnSZ96YUdTYm9HgSGjkYeg7B/RvZmLBAS0drFUM5p++d3q2OhY5qW34
yI0RI7vYk7mEbX2BlNGA4ooB+x9vjVAyZDRCvAlGmowVKPJUAya7CGVqaLnGL/TyqQ7LKn+hCY6v
URSDxAaQh5TUVStkD7I0dTvQX0EIgb7VGKGS8lrwaFafZ9zb/VDdTFYJJThkfG8DXWXz0nrqYlQs
ybPrqkovrBgdzj/kppdafYVg6SA0VcZ8BEIVY4+VZa/liqReu4WgwYMZKiJQzRBnpes4Tcs6g65Q
N7ROMz4neSzJ+LmxEmVRM2CDhyAdfO1r6X9Vy0BTgRXKI18jORlmt8c5OgZz+6XqZa5w89FgDAbS
cBU6ze9G3tMFmbOmghXjxT0+ZN8MXgxin19rO+hqj9J0kIv1O9pWgML75EaQDil/nzi8t2aNjZVn
zMdusJiCbruesio9tCZyjDlzzkvGljGB1B/+g04lNoigcDRop6GAvRNWhD2jeGZGeahMwz2Psikd
KxRB0ZCi6LCBBSh6mrmxFbMQYsrzEJtx+poSQdM6nExWEYPpyPbl4lKY/X7oJ4fX8ig8HZShm4dw
sMOK5cnfaGRv+lqYC7CoDsGLBSbpreXCUzPVOo9d+EgJJJ4zZpHXQTfdOKhOZ5uLIyuybU3x0DWk
4Oq6ckrmgNcts312bT6onwoQIGJfd4z6PLdWrgt7dtKA6W50yGzTNlsZ0zfFZ0W14ATLOOl7Db1q
SnAT3ECJ0csKxjPt0dEcYHbnK/JZ2S1xWmeigtAGSt7leg+moHNmOziEFDJgPug8Oj0MHcOcuCWd
3tkidO0q+M9X1mdI0FAuI0DOWbzL8DKedJr56qhqv2BI10BCzNZmQT0HBQDhntwmWYdtmO02JLZ0
kxqT8JQWlnp0XZCcodO1EPMhmrI2telopH0F63V1Zk0urpWwkBiZ1xxZtG8EtpkJ5BWwCvqqPCvu
qcqAUz2Awh8Mph55RzSDggHvibayws+WlyAUwRIGTDuRdwXUgSqZQmPYxMhOFDmF4aoutL9gY7D6
AUNt5hNoA9+m+RurYVs8XSMLNq4c1S4mE3hA7SI7Ld7iqC/FVejGF5ipTwRyKj/10k6igFuasAYV
jR6BrSXlFTQd7dRKWYElHJUxlH/B6umioW6meICn43lE0Ub7Tr0J65otpUxKtpBgExgWiYkGw4/i
ABSsmsIaDQGkSSV3ML3SDuNlpsQlW2goEcgttlGNUGoalECDWTBbNazpTGEFUgJjXQy2c1m+PEnc
Eee8KPJU16GKb2iw2yn2YcuUKEGbAYTBFt2Od+iY+jBcdZgBlOVOLF8OlCFy/q5eqh6VAoUhIM4N
C3wTM5jmhHmu5KFguo0LFh3q3XkiOZvO0Sj4vDopsp4mgNgq5GRZGitb5Pd66BJ8my/GQ2Xoe0Wv
JDK/WalYs1awXko+K+rICe2cYl/ueJCGbVJCuZ6hz+VN5PA5nfhaOZg7s9z/Df+zperrDxDEB0fB
Ek85p9ttHzQbu+OLdTmwfA+jkAwCHCf0jOvzrN6GhKVIAkv2hinOQ8wJbUiRAmS2pHahnkhc2Z1s
LlgGIuj6ZJR1lfP3nNO7qLJYVd1l6q9EnJB1/aSEf8RKTLPIIn3PdS+BwdR4uS9xfVESyTDspsdZ
owjKoIe6ZrR8Q2AsCAuD1q5zwhbFz+EKQFDGfgRBPNYTN6798w+12XpYIwtKMakwg0SM190EfAgO
dBenTg56yKs93W19FUdMpoeb5mzFUkEhgrRsrfB1HwOXzGqvI0viBLaJgvUHTYMdAQwra28frUho
Ymhc/P7oV73OlXy3LimEXFDY+jZ/V55/hY0rRMGdFstcwag9ILZupTnaI7St7YFhlmqsPZledyMv
rGx2OKBb/ZNKwZuqsIyvRn9QuXyZYlgnX05Zz5Yj9EJZObBmYfpj4kpbDJuWe4Ur6F0UoFhXOa4B
Jwea5/5T5Fl25xaX/XVlzzt8eZ63m+KyghM1UJvisees1aPQDyfFqcn+PMK2iYY5JwPGjA3YGhco
6utCV8MIIDqnd4MD8DI4qBf5TXvTXYcH43KyJ3eBGePOJUdtZ+1lE2qbuREftPrrAwQaRyWkRqqA
Fiq7xYNitq8fEwh3byikZJ9hUBYSM3CKp/YqOeZODeOrl6XEOWqbrwqjCSrMAar8AspbnSnRqMQ9
/4TRVq5maivQSTktDipAoMg+3qtf1Cf0rX+hn3Of50vIbRs3uZGt1W9mprBd8fM7BFNodUU3wgoj
X6uHgR0vc+qLyKl2jVvvi8P4Wdon3CpmrPEEAwjBlZnkE9CN/WqPbX1n7vlUuXqSDwZzFr4LQFak
CYavMKs8Gl4XE+s6c1SdHrUZWzaNK+e8QMuABI8/xQsg8bekZHEK8o2YnxRTNru3qZf/pkbsVk0o
pA0skcdM1QtGhtkueolebtbnV28jrlimllpq0WuMCAs30dfsWgkgTPxjYU+LGRS4rqjPVQOmc70h
cc9zcWtTma7hBaNOoiLNJj4AEj/El4sTQy447dKUDbvUTk/gqQH4oB1h+eZ2kgRQ2y5sxV3BuCfV
YlYWhI0s2gc3zT0/YZPaTy0khYDKyxS/UqdfEyvYwCiI4cIXj6YMaL2M11lxp07P5xkqkxjBxFhB
sKCFJxnWkgyxv2S0ewm6Mizs8zgS8Rf3LUdkNTjmlwf09BvOMhZH31vplsYmMYSP4vKe97sFpnYK
uh4qeDHMbvfucIJTI/BEPIOpIwid/lbKJIEUF5nCCUaCS363QT1UHXf2EKmZDr7K76vL5raBDVaZ
UGyLIUylglNUoRAi7i+VJBoLqIRya6x7xC59/RbhV/vPF1EsuCyjMCwdBNx8wBUqZ8Qq6FZbLVUT
HnR3jnmjl2xc+GEjL7drJ3qM78t7mNGVT6hvsneFKognKXs9RQ2g9m1xNyfjlQHTEuclUwYhODew
NilFXDJJosFSylWBfimTWBEhuLNoyOaCcHeWPpiH1u8+tw4cozjJubUdfq6QBG8W6hEsY3D7n2cM
Rk1+qA1LbyMYDuP1qx5mblqoXcFqmCxj2QxUVriCc0PlNGlQQ+LVOfyju+Z40OH3BsLgdpMtvxhx
XhhhzfWtMJK5wjNMHQKdSpR4WVddWAm1dRLKUs1tZbNghVpTKSzSit0Na1RD2vPECPtaxqKRZU5y
x88XYA8amPFXDU74SNm5KZIrUMHJNUaUh9arG/dNHzlwMwUWxpvPsb3A8tAIE6sX5q8E9CtEwbVh
RWli8OtwWGCefFo+t+EkcQBSTgoGBEo9hl52f8hmtU9reyYsshPYLID+A70pTEc7abteEkNvx64r
ygQLohnGtBicMl7kiXPWQ+24mBnimwx2dAhy9iu7X3DwzsCWCYkgbGMK2sCPmaGeAmQHE3Zw8s7W
y30E7T+YcLOXFxPZ0Y3MKXAj9S6M/TekLihEsFQNBccHSRJVg+s+Dy7hAuidqUR2Ab05WQy4qX4r
NCGXT+igllULaO2PDko9bh4yxMoSRlJaL4NkKIARalj5hIaR1A1x0T9HqKAaIamWRef6+EfNLnZJ
4vNMlx9SsBJHtrKwuQyzekuxpGx1E+4HTurgBXAbZ7DTh8GZH3lgAauYtRMvXnGbO80nXRJtbtuA
n0KkC+pCqjmuQWxBiIznWj8W1vArfm/1iIJipGiI1JRT1lX30XioiSYBkEmJ4FiNJkCEcoWvUtVG
3UuXEZabX3/Be6+oEHxrQ4wKYx4g0Lz0cnOGiqNsYlZGh+BUy6ZeGp1nPDnczmnMb6aZMpJJhoFk
CizYjDHuOrPiBZyuNnd6WcKQqGmnheGn3f3/nWPQ3IJiH/wHsxDCu1fxsLQND5LHLnZKdIIZL8nD
b04/gN2D7ggchYOxRYGYoFjaP0rN8yG81dwYLiriO7hLCSv9lqN45+nZLNSu0MT9u3HR4xLxLCms
k+Y7rPk+zWZ8m+LqqoFljqpoXEUzbmMTYW8wk849D7+lp2t0wRYG2Epbg6OnkXbUYTm0XyRXDWUI
gskb6wgvIUfoeoi1l5OGpEOGMgjB/YeVkaUFr3W37uQgJ3ZRDVa1h5IShIvH4JbAsObn83zbEvg1
3/gnrfKJQlPSJX09ZVTVtV3haL8s6jMUjomNa9kjbQYfazRB6PWs1cPglYde/lheYjhUCJNhXycb
2e0e/51QfCskhq1aU4XzJLyIKCBiAuX0vobNGOwjKB/qu2lHL2ALx4Y5TSfzDec8Ozcd1RpPsLZw
dSIIUQ54/WzPfPm725XfYCekY/0XyzdNZjwuGUT/uSdbAtoSnjWyYIJjDPuEOlRKIfbQTiYUhBNs
SBIMGYRggrOOFlEyggrEWbWfYc42q2Rx4pY8rqkQbVYTUFjjBYjRzgY2fQlvlwFCN14/UK9bQMb2
9MiPNcmu30mAxZodGcAoQT0dQm84OMlyYjEYaIczNtF1Sp/PC8nrBLYYPa2IFIt3bYSD3OBY5oXx
JalYdW95pVucotPgTA4dbB3m9qsdullseogaKG8vpj2fMtgClx8q5Rrw7mOwzg/NaDxeFoxO2/UI
tjQh+G9/tA/tJYSqV9EVVE9g/uGpvYfd+qv2mEqszuvy5zlQLmkrs0PHqCgLqF+yjnb7IcahU+lp
Yo9j9NmKyJVW1zqLcvyYtwaIQgMj6mouu6CymZPAKZiflAu2QdfgLy65OOcPo0u90s/h4nC6R3YI
VVP5GVoZowXTMIZKF9QJn9XBwyEzo1OnJg2rFFmNj2vhe97ClA7ctUJwXkdwhTRJBrgLBSZI1e8G
QlgzFfbQuH2pOHGm29R6OS/Om1YB1g1MWACBgp+4bzAPMUwa8YnRkN6R8dhFkr9/swdlwTAqtCwh
iKFipS2As9pjGsA78UQuDFkLlW44/qrC/wN3xGE2Lz/F97odHKEGkLrVhSyr2yRwhS8IqxGpyViU
QGCkfIu1kfWmZKp3s5y+plCQRKUrBi1NAKFxwtsKzlG3zPIKWAYD2vaDwaIF2mxxBU0L8FrGKD3k
uxkqWlSFyVUYucJQYXmrj2qWBEPAR3b4XRbNBsZOMPzXMf2QHJOUybp6m6qwghMdCZ7QOJsgolBW
Z6Uesnq4HEfJAN62fvN/fgDmGjU4MyVwtQqUMoz5sFrnqPZrrJHCfZsJWt2hPb1kviUD5M7pneat
AAUNz6okouny+oydk7asey6/tZ+awIGBFgy9s3LfXqtM+27pMDOxk08ObQrqCl94xUlN4rBvgeC+
6VgbTEyTZS3bPIV/ygEaoVDvg4swbwVlCIssiAzQRT4/MNxHdngD1zZt5Sbb5c68o/e/YFvgaCKc
QiNwTEscvhoXNVaCBWxmMPd2BWuSg+wk6uvJx3ePtoIQHq2HyTFUakARvtCfovtmP31ZYAypOqk/
6BU+GFeLl8ChomGnPJo9Kx5M3U7bXb1f4OBUJb0Fs/mEq68RnjCIYGe65CcDg8nKYQdNSxmKOv88
VzfVbwUiqF/cJlQPMaifabmW8jUK7qpKogsyCCGOgx7dgAkPcWJIb9HybCrfrEU2br8NAhcU4bA1
nJMSZ6mCYTFxowJINVQNstMEwZ1FM4UNBjtLLRLKaqfbeHBFHrYj4OiiODwDnQljyXjAkOzjXXiL
4VoexPUesok3uXCQBU6jyKqYMkgh68TFooUpAnkgtVfEiZPD8GaeZe55gdhMzOAEw0/KhCCQaGA7
4C4RzPVfwdC7Ux4ACXoHvYNheAZ6B5n9C/G2CeaDGATDvyuhidvAWdxmSsIPJMQkvO3K1A7zkdVl
bg9TK5HFLaPF54ihGQnLILB8LFDXWUqoKD1Q95d3a8CXw4WE3oENNhipl4a3/FUEmwL/Pg1cdIK6
y+vC51srOVa6AQER928XBK6tG8dgb7Wwr6fAVYARVrolr7eRu5gQHkEABmdfwTALQqJO3VilE8D9
NdSFlGMcPMDBBRfZGtM+ByY0gWytld+x4fboHaX/S9qVbceNI9lfmdPvnOECguScmX4gmauUqdWW
VC88lixzAfed/Pq5UNWUMiG2UK2qN5dlBQFEBAKx3HsiWtjaTi3Hsk7wejDcWANiEHDknhXVLTb2
rjRdTNrcq5fsJd2ruJBkb8XFXT6RLcRlrM7LMpuwbA6bVZYu70cnCJii7ZCDtEM20rZkJGfbzG31
5NHSNIzFwM/m3V3F9/aerZrKDdGd600vtuNO91hj4HUyOMml8PdMrHBB9f1cOjUPDpULfT/fGxfx
3jqaz/MzuSZ8XN/DwE/21F3FfrCqX2S7vKhbJrBSMLCvAtNEcOQjwLbavMQms7laFaW9jsNXzVQu
KrSOf67GC1cfKjV/ShKLJ1aRFbMzQBJ8EbAzfxm1JLm71Et2JkEIXqoSPcxBj51MLp0t3ehe5BkP
znHeBJhvcWccK7Cgee8KrHTrXNah/4XpurMvECyVGgCHtzh0sprux0rzWRrJXDm3uA8WiSEwvP+A
hUbE+SWm0rYqNIxPDV54i86gJ14GZvB1qo6mx2gli+UXj+1EnhBMNKRLuobLY6m5mufMLUrF+4Jm
WOj6MgGxBHolQQf7JIMK9tg1i4xuUk+uI631LoTutvou4kP2upyAAMiHzsgm2OvAoryrvgU+Qbto
4GIEa5MfOWuUscu/pfsvmdiJbEEtLdJrtJnhQ9HD4uY1Jt30YO1MN04urf4uKseJKEH/yrrvitHG
Toa/jCt7QzASiXve8VV0i2HWed/I4pdF7TgRKNwPYVI0ekEhkDaW2yugiCGSa4B73Q/6fiJBuAWc
MTaCtMLJZRVcx4TpGYrnqzpK7Eq2EMH5z5qTM9JCTFBmG6cPf1Q0kHnAZVd/shbB1Ts2zqblYFj9
evgehcf+OvEjX73r/GhrP8Q/tV/OgWMyo7/oqd7ILHk5TjoRLzw+HJPWcR9gjRyThjeYor30gQOo
KZt2k25kUMyLJ2fDURkIXFCmEnSjsMwC5THMHNqD5VnTLbOfKZX4/KVeHCT/34UI6pFPQW9aIyCD
9Ru6aXfpi7ZtL+rV7GXX/RGgM3+B3WtRVU5ECqrSmU0OmgGItOxDNsZrJyl3nzvExUv5RIKgJ01o
0Lbjuf5wovUDNabqMSin+Q7PaPQepKjpSO7mpQTR2TYKqsGmbjDbDGsa0G86+2wFooiLcsVhrhT/
K/hiZ9KEO4WqfRkj2uXSAMp4iSrRXXpBXH2dr4ZWmo1aDuxOtlO4X7o8tJOhf1uctu53867P3XDF
3weaN/ycgSwrc4t8AR+cFh6Q4MvkfJriSzIIWKx2fOLXZuG6nl7j6WqgD339YioESBC1/7m+LGvk
uzjB7asNAcmuwZ3XkGEm6LoaBomCLNvyuwTBlsnItJBk/MSKnza7yOeDLqvNL9XWoBXvMgRTBnJO
lHc6ZJjD0AFKCZ1gedOamyCs7oJGPY6JsiaZuilK0wuKZKtY9U4t2G5Wi4PqdEBmdOIj0giSFpHF
J9DJZ4nmrs+h03GMRC3+VpeJVw6l51S5lyvOKrJkGy07SsH0DVbNffFGjBE/9MAwqO3hbyqLYOpF
6Iyq3XJr0K6MdsboXSuZQlp0X47qIIcCRtgPmI+hMQJkmhNNBQXJto011FdjN5YrEB5o+6JTVckl
IJMnuJPQmZ3CVnDRBM7jpIXeHP8sUXoptB+fm9miVZ+sS/AjWlLZZp/zt5I2+Wnt7M2RJBtSWFcK
Ua9NnvCOY4VtP5e6VExDrQegVXw8lXwYyg5ylE0GnjPk72DK2+FfyU+O7aJu569Am/P0LxCmUPEB
DriwRkYDs/n9Naq5v4NiGwdAW2AIHJhWB/1WsralgPVEnNjYjVp2S+mMjeOpm34XRjuO98/hv1WV
4wNgCHD1N0UK4ThoY53S5O9t/dD69Y5zNypor1YOGiAJ4vUXsOHQ8wI4fI2AnFIXSy+VPubIfGOF
NN0XRg28yh3pjW9fWdSJFMEEcpPE1OIkkegFUgBsgVXhUWi36GWd/OonW8teVEteUSMOH/8Gi9uH
IfBs7Ael0OAV9ZreAudooyrTZa/nntY723qIZXn8pQvoVJ5wOQyWEds1hzKPR6DGp5r1GrXqa2LT
f79FF2lSAlACgJ+CQUTQf2W2xmjgFYmoAJAxkDkKQ3KVLnmrEwliHmTUZ+CBcw8fx3XvAsgtcS02
3jpJsOqm9iuRiI4xfQPEPRTrErx9HVI1jXhVOqdbZY78PrnJ9Yu0ei3ocyvj+1pSCh2cNgCfBgIl
JJ5n0OqmqZWRZws1VDKnDKgf6JBPqmEd5pjgJRuJ0i/cleh8A0wZRKIs9vbeOUnYKR3Io3Luj2u/
veTZnsQfnxXvxdro/ojcnc8kR7eghGcCBSVs2jm1a55Gp8xez0XwkAXBXWVm958vTCZG3MZ00rSO
Y/3oyT5sQfJi2q46ff9cyNJr8GwxXE9Pdm+YgIIfcWyRGk0pYXGBx9M68tMHs0ZyAkmyZP8F2zqT
KOgirs8+IHxd2fDDrGu3+UqO8UyC4AZtACPZuQmNKHD/j9pzYkhfSgs6DhEWghtQi8GghEi4Lcx2
RBcpx7ThtMfxijzd2onLXxPYswtOa2e47FlGH7MUBZzJFXSvDXifL9c9UwGsa77ONvR+BnjPuuVl
KYlpLVvW+yIFDWxCx1D0t3C/zl27vK8rIjGlRQm6DfQXXI74btHP0qlKsxK6EM6jF+WZ39BMImLp
UQve9D9lfOj5yvqQjdz3cQ3XAEgbhp61Gj19na5C5sn6SJYt6kSeEFm0harpKQ9map8dkydtG905
3vSYH8GydeNcS5sR9Y+vzLP18b8/seAAWYIC0Nw8MNTWwM26euP3udPXxTp5lV0kkgMT9T53BkMZ
eGo7iTu3qh4bNLZ9xSOd7J+g4ulkFCDp4+f12HznSCx8qDC+Vw5/bapw4SI+2z5ByacuzdKZ4rhm
w8BoOfOy5smKL8xZ8mxYdOeGCQwnlFjQjyYcU48Wh9yusKx8Ru9Z7xxIY28rYsneCdy5CUkH9MG8
yxE8Uw/CQ01nkMNZifh1mMV3yZpXCefVFKzVe2fP58QU37mU+QturZ+JFk5ObQdUKjj4kKqEXeqH
bAqAEgyK+AKhmmEn24Sk87Tv0nHSPHvqyTdt1mUd3MsuEt1NiBOBFwQYxXN7MCNSO0mCd6e658vP
r/h8XHUZXUxb6fD8ojlwlGvk3AAjJ06ssHSgJXOw2ZwAgEsDgGr2G58/agHHnABc5krmXxb1FRU6
3voHOgqxhtG1FeviDvqatvtumPzJ2Y+ITifn6XM7XFzaiRzBjQ3DVEyMU5qODZiZ0l9KaUiul6VU
D7pR35cimESMnj+TVgDhC75ZADGuMeMHDKQYcA/sOjryojbz4zvZBi5fCBaoKGy8pBGgChYPyNlK
z8BHjfIcuqfajjhubJMr5OR5tIorHQvOtfII7pLXMZsPto1cfFXdfL6/S+2AWP37ZwiRF0v0tpl0
bDAQaUef0XV6X6JMs7PWyIT6xjG406yLGUV1UNSkB9mDdPl436ULVqJkqdOWJq8CmI2LLiF0ZsgK
HcuWaKPbEOjQoOMVU/9UIVVUNbCOOAKWhrMO98AzHl44PQZe2JIn2/Kxor0RILfoZUZbxrnd51Xd
VROD3U97FnvWmju97pHjYI8HeReexjfog7M7ESccn1ZVc0Y5KWmyK45G71V7XrNX0FwMeOpqx7uL
kz2ngbuQQZUsHt2JZOHowt6w44xTkyoqgoom9GwzkeTuFi+rExFiBD2TRotqZEeGZAZUfjm1WxYi
YV1RJ5VcWLLVCCFgHlgM4RnfR9VxTRC2KzLYS8lixOxSErR6V+OV49bhhW2gOFledXrhScyZO6tP
9MEU/GXBZiSfufqRgwr0brSpHF7aX5OvA7lb1qQi2TNTcJxaZNRWyZNXWmpd5DaC81GRHMtSxySI
W/80J7Gdyur7oc8UIFvW/rRCZ+0+y/zkXjNXxqW2tf3kF+91rXbd1bwy943uOgdOK4FLb5UjXPNl
ZcslfJ6z7+F7chLmdqxQw2yCnrR+AYfILutuTz2OFkncsQa6NoIqfE/roZMZPnXdZj59fOvxl/YI
LW0/wIZBgwAuP8MQMw4z+IQAAYVPATSEWwyAMJXy3MlECKvtOeiEwxtyJnSJG/o32/kCO5KDqQgT
nWQafKYYyc86y7PexvmWvemD7dgdGXUlNsF1XrQJuH8HFEmAiEQ66PzMFOpkFeG27dz9PntRbzkl
erIKMa8skbUUF/GzsGDCyJKLAwolIBwLdIdz/dB/0RsbMO/axWvsqS/Di32lrdiahlKmnqVjOg22
hTsnDHWnRFsX4j/VuA2T8DEc2FfaOc4ieuGmUYwGozEDhHDoetr5HfXsXY+cLkGltLjSCznGhGxd
wsElltMmSobooF9XP2bHtR6rI6852DtMl6ZeQtdELpS/TERtOd1M4dIp60pL8glCUQWYXBOMR7w7
VfmNd/IXa3l5dqkR42xjhasnHKJBrRWofo3RAWONPrHtfFE/GMc+3zePHPI2h9qAbXiTXfRIJ37F
BE8W/CEHPKZ/BKJjph2BPrpT534nMYvFa+n9OWgI15IR027Gw5OHKfG2R6JlxeNrtFE/JftuK8tq
LzVinG6pIdxMRG3Mon9LJ9LtoO/IBvDLfuBniQ/85Sn0i0sNQ5lyoB6JwooPMToW6BDqYCOl010a
dbC31VkWz3J1EPXz1MMIdjhEJrGmCh4GsMhbjpPGgUnSvewVvbSUUzGC7ZmOE+TFADEsy1adrbtz
LD2mRcd84iwFU5vMgAZ1ARmAP78hq3Gr73gPXL2PpU0Qi1Z2uh7BytAiTccO19lbmwfG+a371jfw
xmFgOEnu2KFlYE3uMfpkz+uqRLQke/AtxX8nHyCaWTNYygjuXSScMw7WQ/wopm4XT5IbiO/ZJ+oh
Wpo2qwN6MrHOoOpeJjNclZq+cvLotlWc577M1nh2/vvT6ghA/rzzRGtjNGmQ+8PK0H/fT9sWgaGx
TdMolsFLLCHRnUnivvsk+qo1mxfEsLh+rXpgpFPRnzPs50cNfOLzdmj9+SEEEh277jEQtZEBy0hM
QsTnGMG4oAcjpLcmEBkn345MyeEtS0DFihPAm4YIPTQ7LHIwfYI3lf5CYjBoNTLermUtfJcgeMZh
0o005VzsaQnwuvk2b4tVmD1K3P3SHQqA+D/XIZyTriWA2ucEJrHlB5uSl3JUN3koV+UPbaW705ap
kiBvOe56l8h39kQzUI7FwCFPgYXEwYgfwRScQyMwaxXZJosQjP/NFQohVxxktVER7CPZJNcG2FEz
L0rAxQgYxNW0nTJXlyUWFleIjgud09nrmgiApc96DFOGROOq9+19t4kAR5Otsk2RuLwlAi+eTdOA
sEGyUplc4erWjEwh4OJAARAjF8q23CkAxMpeg0uOpNAfJ2D5qlJexMVLzgSQCNFVMJqKpjb0jPYD
bzqcAYrljj1dI2f9vWtTJOOq/HmyGurlTrVClXf7lfWC30BFRU3/SLrd5ZneMA11fT4BDMAq6pkX
VLnlD7zZA27xzVStktENEk925S71BjrGiWjhPixMBa3ZGqau8H5PQfAJfJNtvraO6rX6kow+AsG9
HIxAKlW4GYsmspxymBB/6pfq7NHv2pb3oETzqrc9/WXyOdmmrIKz7Mrf10pE+KqhSfveQOcB32bD
2dDK07UdQxAANo7LINyk23x0+8wfLqvr+duXiASx2egNQD8T/w7BgmsKFpSAd4vraD2w9VtWMYnp
vBVTPtzFFNS1BO3+6oem44a1cREY4HXhs1LdEWbD4Hf9LPSUzFWZX1DPeZsRbj10irWvdQFEer8M
d/rFl+4usBfAbwDg+EMTaEWUOMwj/inN7DajsbWy5uZzy1m02RMRwtUyAf3EDPj4INkUxwadTMYG
gJjSqdXFDKtxIke4XMba7kjKG2/4QzT1jQfMRTFsY7NL9sADk6V8Fh8Tp/KEqyXIxzTWTNgHP8UC
zJ21S77z54TxW3IcLvtb1CDlNJ6LbvdklYJ6jqliqGkPX5AqwV1ojYAxb7TbItGOAbNU//OjW4wK
ToTxjzm5PWt9jPK5g3Ywe4xdbRioqySq6o6Dfv+5pGVvA/4MAp42C4YheJuSGTnSI/PvcXgFXYxB
hTBuW5SuMEDY3hiowEvnhhbT5Ma71DdAqZMFNvkYEXSzIpG1Z7fNLaYpCq/wjENwbYHUvD6it5UC
qO8vJIQW3zgnkoXrs7RLuB8bfi7ZtbvcB4iE37vGhqyLK5mNL2G9OKerFCxQGwFOCMpXHh6Pfr+r
Np03rp1tD2JOhjccuujHfbQFlgXjRa21taIuz2q0B9lNtuwK/jxkMTVJzLxPEwsfkmLRDebZ2Y6u
/wIIKV/QBwd7srmCaY4tRbml58f6NinQeFoD1AVUQXZ0i/yvbFn8130mTrDJJEQapSggrscvR7+L
w2JZXClTF8ESBxJ2bVhDRLqLfpZrfhticvgHYmZXRgX2Lxzp+ykJT/xAwfgeid8cdnbMYITdmvcN
AUAWeVFZZnRp7wjK60RDqRVlMUGYFiCXl/OhDlT8UrcmxXNaMxmz0WLXy6kUIYLqxiShuQPFG1Aq
6HWfAUXV9tvV2KxNj8/fyOKYJTd9KlBwZ6QG1E7HO6GCKtoUk32Vqc3GwgB9N8gicb5DovadiKJC
xJTEVT/SFjcC2pRBCNC7c4/mF/qaJzetuvqCmz4VJritxhgjXemxkbzuMtzWrQeCHt++szGhSAEx
Bnrfv7uXVHBfMzV6YGMg6Ac85aRa3khKr7IR/g+SS0i2k0IE0Wf2WPc5drJU2L6zbJf1ka+rW6o7
bg2W8C/tpcWnDzBXijfq+e2azGQIxwQBC++ZN3zz4o3tjj8nAre/VR+Sg0wrF29Zbmn/L1JwI7ma
TNNbzMLJQXro/27mKATg0eV4wh2gp6RN2MsG/i5SMPDKyOye2tCYzMo8k4AKRZJmWgzEAMyEjhpq
otNWzI7oeZ3mlYIoBcTLwNjJ/ZazBnLUaU/3a48+yx8Ji80DoLwD2JQNMvcPiGWIGpqp199kTqua
97LzLKGzIT3GFKUembuncxO3TINDByI8QrbcEPZQDSpzmBkUs1kpVzZyCYVbfee+eX6mT5XP7m2w
jv00wbSNHIrsdlvY33PpgvO0MqspSgeNUzw9esX5sSpvfGB73kiEuuoP85scEu5j5HkuU/CfeUeK
Qiuxv6ZGvXp4jCrAlDXzv+/OzsSIr83ErlpAkmBprR/cRATUatXG9o1Ncgy6Nwg2lIolr7+F6/Vc
puBCbT2wtYxvZ3CIbznkG0PJo8ObniO+faEafC5NcJ4DoCB7hed9FWRAnXIHxDsZchh3i59oJxHc
JiApMADNFzTslavqlo/s9m650n5pKw5HI2svkOkj4R7nJGiPUrOpai6PbDCcYDquhpo/D+/CwFVf
jLeWpOAoE7ukkQ4hoAq1QZnmqIINUoQnHTL1aNsegC/NIn+wJuDayeKhBRcNiAGOEqoRSkFOLNwK
TC3mbuD9XwT8mTfxkYcq+QOATKLvSP6ua9BNygCmF8Kjc5nCtWBYTQeQYexoUiBk5k89/iABql09
+OOK08k7ksvvY3x0LlHYzbQyrcR6S2kFs18z06UD+uvUV12XxX6L53ayn4L3yq0R3I9cW4zqXjeP
6lABenr9+VX+8Y47X43graYS3LmghkTPXgZDizDWkd58RYKjYzqA4IEs9kNQtJQFaYQKQOT8KEbL
1Sj70hreJQhWZcYzQbsAJGSj4Y70YGWRxPMt79K7BEGzg8IIlCqDZiv5vd7YLiWSGUuZAEGNaWK1
ScKvSTPXd4BLvIijfPP3zkHQWwA71UncQATY7LdJZq+MfLz9XMRbElvwpxSo3Ljw0ZOCyFC4IBQQ
yBupjriQV7NmP/LmrQlapeKmAp9M74F9uvHbB2NLX9Mrzk9pbiZfvUfMuApccmGsyo3lV2B0BBZP
Lpu9XNhifBvgvEFEqoI5Ulh/o7STmmf4thSIiVFVofXUlrx1F1zDmQjBYCOHKaY946mrkNuwV/0u
Ib7Rg3FDlYFyLSRikSQAryp4CMHeSsRZsD5RpoSGBUcSDG6S6+Z2OlgPqbEyHsa7YkN2vH6S/1Z6
fe+zJ1B9o2gf+s2/3c0ILhGCg8bdgmjmLUd1cp11jtqhBAyzaMLBaxkuzkzHQ+rlc61aXOupGGFb
yyqrupbzXPPQX7d92/KbI0YwX82H4gBk4112ybm6hjsbMFmdq/2IH6dtIVkrVw9RtU8/QnCURaFU
tOUvrLlFDNn/GopqHTJ9q7DQj6WvnQXXD8RGDAqrwCVDHCc4nJjMdtBz15/s2PEtz455U2Ar7TGY
jD6PCBD0Mm63JeU9FSm4oDmaqgJjSehX6x7tbkKhc5vYgxsZkkcPP60PGwk0cbDRgOAYtd/zGCho
xrYL+PsjAK6/G+XhcTZqEBfpdgrKXn3VJCgEJpbENS0e34lU4Y6IlEqtI14tAGzefUnLA0mL31jS
XUSqs1f5VMznSrvkbQCV9+cqhQPsmooFoCVD2iZ8RJMsQBdKyZ20FEzC5ICSh9Ipgi7x8VjaWmpa
b95m2wHxPrwYjtVNcscrXeMvsN/cTc/SysHisk5k6ueHl2pa3xMVy2rX+mZYxVtSruet49Wr5nK4
ZyoInWW2IBMp6EuUAy/VbCHSDtMtLbQLatjbzw9r0do4ejdArICRLLZ7NHMVgTgOIuh0lTj3Q32v
RuvPRSyv4l2EsIpcTxtC+WEZLWYQFKS5lPRviuCfcOKNp9quNYsnEzoA+OVsH9syxNCF0Qo4/JON
ErTaBBqVGvDjN684p2W2r76ZaFThaC/zhoPpkcv4BfgdvoyrddF8TwQLzskp+54SUOa4fXw5dhed
/UQr8Amj6Dhr4erzo1rg4jhfpRApDJMZDyEvcpK+vUcb427Kle9F3h01o3zKqPE6aNl9bBYXxLIk
YJt8HafO0QLSMiatDYzG42ZFSuj8DLU566qU1Jz+Ln1mxki8OcofwYzLVsEs5cMTlfJNGj5SBZgI
EDDEB9tYAVAQHX6JmxhKeJjUod4Xbd1Kbs5FKWjpRpYcc+Qf/JQ6FHUW6TkHW9ENtyH5cBPGdifp
JlnaOTCcaWgYMYGqaAuhZ5kEKS2HOHH7KjtU6sNAU28crqeUStRDJkhwgaTKAlsFmKxr1DmgxjsA
Lk7+gASk1UtuSlHp+fGcLknwGXERp0XfQlIctl4fZl5oKduAFxxGurXLzedqz1VLVL1TaYL7GI2U
2mkDaYrqh+1PEGkCkkc2zbGkC6dCBP22uz6I0hJCiAlK5wnN1sXz58tYlKABxRXBE5KqYuSkqWHC
MCqZuBFCGaKoV6xxJGmjRQ04EcH//sTRlhwPp2cQQTNlPzJr32pz6PaN+QOXvgQeafFUTmQJvijW
J8XsU8iqU31n283zSJMnROP/ZrjypmoEW6braEeE+ztfkh4YxmS3LHHzNrR9qzPU7yBjKyWpAOMN
4PyDklng+6RAQ0UmSlRpu4hNogOTwzb1GU9Es+8Paawa36bOtr7lRA9rdyrSdFeAdSvxlLzXcm9O
qnRtOiQG1nZs3im16c9xMPzUOtsJ/DobwBet6wOmY8y2yL0sT9Jv86wZAEJVRmPMXC0KMU5dNYYJ
4BQr6wIFTblp5IQGoA67MbvsZ6sJPBK1YPTLiBagDGXHHdOYm2fGnG/JACymx3ZuLJTEoi7/YRYZ
njpjHuuKV1PASbySMDWHb3o96v3W5gwSNXr27Dre1Lml1IOXsUkBFKDRGE89G7UCTBJ27I9GF63n
KQuR81dSEwP0dcXGNXjp7FtjYMBhbMMgAHbboPL7iBRR7A2JGlA/DdtqS9UpAQ1tnxlXrO/MK4tm
w+3YGY2C5ua2OQyliakCtan0ox5Y5e2g5NlNDCjxJ8yagw6p08EdEmkjaE9Zkdiu1pPc14t2jPdq
bs2KNwVjXPvYqSZfg/mAjW5oGwpAwVKWorOpBNL32ir7cVxl9oAstJH37AoPGiO7ZFkU3GvMiX9a
rOpqN56SsnJJFQct8uFqYaKXNyqOo6G00cHKTXPK3TG1os6L8yobgxBurwyV4GB1NCzbK6YbldNe
aZmmK9Y3XQkNwG06RVkXlpvhvVS327wYE8NwW2WAcq0KLaApaJWDRrnqR8J0P6lxE3oTGhiS+z7U
LTdlrf1Uq+DjaU0dTTCFo9xXZsWitcGYVvpTrGi/0QGQXiC9L6ofQVTlmZcVSv8Y6XZ/5TiJccnS
MHCAuZvWNlsx28EYutNZJpi85qF/KqyIJt9VtURV3zXyAaVwvyySaF93pj7Vnt0nKbAZiiI3Q9+w
ykzpXap2lXNv6ZlyYQXheJnmWpf4SQlItr2qMPw4epeBocmyZnIDwAeRbW1YRnBr9pbar6KsUcJH
mEg34ZqwaeKlGpr7qFFmP/TETO5qlmmqa8zoCu+bgV3OQUJaj4RoHlwptIjyg1UoE3LSuLFtinLl
PEzj49BTQxm/AW8qAop/m812vpqL8tEmAR2vCbPTMD+UypTHL3bRNLmrMfAOai2muWijxLsEHWvx
boT50C2qCClWqKjJM0g7I7Ia0qjS3LkuUnKIlFyjB8RJVQp0ZkuZ1qo2Jm4YkxclqFHJSVtAN+d9
cVFHc566ehUmdFV0CqUXyOGljk+joA2ux6SvTa927PqnOjfg77NoQspVkvWZvkIGZXwy4jI6JloS
ZFcOiRIOZZwp6cogRWO5zawVyR1ce77WUgVdbi3rnGo723oFGsy41M3LkpSY+o/Gkq7oqFXkewHU
2dGtQmRCH+YUR76elbGJfjpp1KT7FGgZ2Uadmuyy0uJRR9OA2gVPWlWX2oVmZmm3KTA9YOzjsbDy
74kZlR5jIQxGV+y8u1RsUuYggquV5JBNkbpV8lCb95XFqOkCCGR03Egr5mQPfHhMAZQtYd9pFFK0
0mbdw8yqnYJwwtPDNvD6eS71Nc68Mr0ybMbQr9Vsr8bdjR00GZo1yYuuskDbzvW4yiN0axUGi4+D
3taukmXspSo1tdrhlTsyb7DnqF0DKVS7BhRBNkHhHJVdtHnsK7NqrK16GshLXmqkvMzTtpruWqox
HWAFWVuRDXxXB5dF03Ymu4bVar2yMmorLn4LfsgBVfTMvld9yyjbBgNQ/KyVMgLiwPmmJIaNrmU4
gqju77W+1qLJjczQnL8PbTh0qyhidezRmPSKm2EApFtXhq2ouyQeUsCfES22VkGjTYM7RZ1ZAAcd
1Jwx9Wcry0eCGnqMrN59poNo8qo1Esevy/AbMCcO+OJtHNpHmqQyNK7FAMPWkFgDXw+K3sKlH9mg
1QARMVQeoMnTZaPrl+mk+vPQ/Pw8WPqAFPB2759IElJr4JusK+RrE2A6dLFXT3ec6GXeBpcw1x/2
i5av6sYdruRV0sUw7USwkE5DjDYGVIPgBNnYXLnIwq/EgTaAKkyAAYBvgn/ASZBm5gMcshOikzx4
VmvQ20eyuZTF0OxEghDL9oNmtBOBhC57LeeLAoF5x54+PyCZDCHUtBUF/t6GjH7Ova7BNF39PUlk
haZFfQO9MABVcQECIuZ8r/KKhTrtICXtK7d0YjdqyM6Mf+mmbCh9cT1gOgX8G8ALqDhgXRs67HFU
QGwCPDZbq4+Y+7pUilry5DwXY6HPHRBo1AR8HkAwkIYTDEgPraIMWPdzjKhWrAwlIGjgyNK897Sx
Ky3Jy0moi3NxnELFdBCnE5AliaiOQaTEU5Zrz+aYB5r+OGrJiFvTMc1ceZinoa5unaAdlF3UFBR8
dEzP85siAO2ypylZWP7sbCOr1X2fo0npdwX6r5fxv8PX4vr32Lr55//gzy9FOdVxGLXCH/95iF/q
oil+tf/D/9mfP3b+j/55Vb7md239+toefpTiT579Q/z+P+T7P9ofZ39AWSZup5vutZ5uX5subT//
29+/FAvhv+i6iPP2Hkx9wq/4Sz/0tph/+Yv+4/Xtl95P5ev//uOl6PKWf18YF/k//vir3c///ccb
HOF/ffhNb6v57DekP/DF3U/8au0/CQHXA6A5/vEfaZGHf/xvw/5PVEjw6AEF29t/0EfIOdnEf7X2
v/RDf5zHS/r6o/7n/wEAAP//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ln>
              <a:noFill/>
            </a:ln>
          </cx:spPr>
        </cx:plotSurface>
        <cx:series layoutId="regionMap" uniqueId="{86E51020-107F-4741-80E1-2E70EAB7FA5D}">
          <cx:tx>
            <cx:txData>
              <cx:f>_xlchart.v5.6</cx:f>
              <cx:v>Total Sales</cx:v>
            </cx:txData>
          </cx:tx>
          <cx:dataId val="0"/>
          <cx:layoutPr>
            <cx:geography cultureLanguage="en-US" cultureRegion="IN" attribution="Powered by Bing">
              <cx:geoCache provider="{E9337A44-BEBE-4D9F-B70C-5C5E7DAFC167}">
                <cx:binary>tH1Xd904lu5f8fLzZRVBggDZq3sewHSSsiyHFy5Zkplz5q+fDVWVm4LYBzXudetlpi3bH/fGzsn/
fJr+8ZS9PDYfpjwr2n88Tf/6GHVd9Y/ff2+fopf8sf0tj5+asi1/dL89lfnv5Y8f8dPL78/N4xgX
4e+aivDvT9Fj071MH//nn/C3hS/lqXx67OKyuOlfmvn2pe2zrj3zs80ffXgq+6LjfzyEv+lfH48v
xfz48cNL0cXdfD9XL//6+OZ3fPzwu/j3vMP8kMFndf0z/Fn0G8bIIqauffyQlUX45y/r5m9YR7pF
MLVe/6N/QV4+5vDHpF/x+g2Pz8/NS9t++PP//vxjbz7456/GbWn/Qatd8k87uq+0/P6Wl//zT+EX
gDrhV1bsFlkh+5HIbfUvsv8Tp///QfvNY/H84b7sHrP/5iP+8wf+FAvnsXt0X+VpxZ7zP/2Lr8If
PSeWf0js/hlkTrNWUsr/ij//3IZs/fz9L49t96+PGP1mqYRii2qGjhG1QC7HF/4TXf/NQjpRTcNA
KvzQQh8/FGXTRf/6aPymIlPXVdWiyDKxSfSPH9qy5z9S8G8UI0JUhEyk6qpG9Z/ae11mc1gWPxnx
5//+UPT5dRkXXfuvj+Tjh+qP38W/0yDE0pFJKNEtbKo62AT4+dPjLRgI+M3o/5EorvNBbROmaBpD
w7Kv28iZw/AiMqfdiicbUMYWFKUWpphTp/Kfr6C0RKVJOzQJMyrdmVHpKWFkT1p5/9/BcIpXMHpa
hjSeAWYqEyeIS7tSFb8ZVO88jAaK9Z5zK3LgXdc4AdbGiXKc4NvkKKx1B2dxquvWTpxuVzv1yfwS
7AbXsBt7/E6d8+hIxkzzLXrYm32XcvTOiS8np3BqO4pYasd2vi9c9agdCzuxJaBgYc+SDEqxJtlI
kgW3E4CmbHQ1u3A4qdgpAbHwy+N5NE7BO8k0kQ56QEFOQczfgEUDGcparxOWj33lFUaUXBpUJzsd
q9VOseb8RBbtAddaeXMeGG8AW7pmaZoFTgZZAnAcD43W9kXCsn7ajUu970ks4eQGhIYxNkELTGyp
miCjg9nGiRFkCatapbcH07rIdfr9PBlo47XegAgCmplzNdcagLTumDHNDQ+p3TroR2inzt8QDv74
wnu9gRMkUgviKdQtgJueJic81gA5s/iYfqNu700zyy6x1zwiF6STKY5UIWQsFWQz7aaZFCbAD175
OJ00N3FCt8sZmlnANFb5xldjL+HwhgkwLd3AOiVEI+8kRadNPM9tETODDc6wb/3Uz0+Knxyii/NI
3N0IzMU6NpGmIxWbVDX5l6yMWq6hTG1LQBq83l68wUMesemVZsfHEn4Nedit/dgvT/HFcmv4im96
kTvutC/LQ+OHXs/Ofw96z21DVzGxTE0DJ2QYgo4EaaBhrYlihp7m2tZc7KY3oUvteJ9dZrfGxCJX
+sLvuf0Wk3/TigfmhIE9HLM4BX7v5z7y631oVzaVvet7pwhIhorBw5oQa2qCU2wWhLthiGMQZa3w
8cPQ2a0dOJVbPFqLrcz26JTXmduqLPg/G4a3yFynVzQqGSqzrAZk3FC2BAaLG//80703q28RhJez
CkOpmh4QRv1rMHwLS8uuFsXWUHIRDzu6UImovHdUHE83DYwMU9VMQS9RELRYLwEvIkBVQlmogMvU
JU+2TdVPFEvQjzKasaoEIBuJ5dc0sdV0ZpPxFeGBFXPCiqWSPBTifHpr7gyd6NgA76QTMOWCjJSW
MYdBDYit24S+4aFdbncs1pjVsMXNPcWRyYYUUhAOTNOk6DFAGiy46U7YLX3Dnb8stuakjuKY7nlJ
2dLxNYWCpCQJ0eaGAtyk3AfWI+kjiWjIAASFzmcNI33k9GDDqduDWuvOeRLQllysaRBjTj0ah/b1
lRoWBYxqLLyc3ea68BLHdAZb6+3oQftSWXbxLXSkZlImJIKfVwI9ghAGKKx0Gxyi0TjEzpwAgMvy
ih64W5KZyS3btaZY8Pqgg0OXciHJhshVdS8qZ0aSkzLfS1i7ZY7XQIK/t2KttpoWgLCvfCm8Ydd7
6XV1CB1p2Mk/+ZyqCSbEyuLF6BEgddZYX+LEeFRM7GlNX9qpTpi6+Ib1aZp7ZnbIWYJqcfR0tltF
rexBwy3TKxSxLsQPiW42Ehnm2Ge+TTQ8uZouccidEvbDXe93u9GLdtpOpotbVnTFbJ4qrv2COmsW
ji2AMWeFDeOXGXKbcHmQPKmE0ZZgYNBSLmTgjMZ+/6j9wA1TXWLH7vC92Q07zBY7jB0LXK5UaiWm
QIy5h7orooWbgoU8kvFzbi7/5TsJtmbuA9UMVQBI9uGOS6vuY6/zE4l33cgK37gFSzA4adr2eb0A
TuvqXhI64yeIQtlgq1+yhcXXXPV5Tph6ltM4pt9QidGWOQlLMDmhaZaLNsMHNE7ga256yO3qOBwG
N9k1vuWEnyUys/lyGGHVIBAraRqXqVXEMkYdSVooIwDBgW/sll1pkz29WNzODx3iykVli0KDWBox
NZVACPr68xViFOKyn7ogYqONvP4WAaLpUFv7ErDGVo8okYjOBoVAGkWASSHCED19lFgVaoBE1mbJ
aQp6RwlkJm5Dvd9ACIqHg3kipmJGjBTXSuJVWcSi8O78S8nIENx5R6wJCiNWxMpi9qZOddAoEf5N
BAoygFRLpUgXRCE1SU46qkcsbNXrYerv1Tzc/QIRpomhMmZYpkUFiDIrxwhTYJTVIVblz1XtnQd4
je0Fg05MC+pTUBmD0A4LCoxKKLbnKo6YedFTZwCTfrJKRr3YVdzayS77khXZIdzHyNGeewfZ1WE8
Ek0Sz6INNw6fYWhUA1byusZbtVKnONIbBJ9RQH0AykvEtlp7OSo2ZrNXEVZeaw7kWNdEZj82RXEF
LHAYQRYdowmAuT4vp+56/tS/TDvL7Z3FVe9J7caOaZ9n+qbgrDCFUCJWg2hQG8Ak2v0w/pijb+f/
/i1mQpUFQZhuGFCkEAOIdrIs3MLfj1Hnp4T4yXRSlsapp0X2bpw9ovisoAwhEQmWukjmDqAGb3AS
44fmLjvimFdz5IadOz5NbmgnLk2Y+lkW+W3KjKVZRNcINixddKKtjqHYHIFy4IsKQs7TtK+uEq87
ztf5qdRYwzo7vwsdfHueu1uvZ2FQFgI5nmYSQWOWoGzj1lgiRsnVHIQsVegvyIeFCdQ/DGRAEUQw
XWPZNZOa0oihKtB2iVX3dlwqk0z1t0TfAvdtYkw0ahFBTKo46yujBULUQ3yL7fImvUH3S+eaNUsc
rnmLbUEdq2Vmb+eQdqmOymInjr1RZY00lJB8DRUkqcjzuBpV+JoygzglvjFHP7ZMCc1bzpSsaKZC
YAkOr4FSKHiFBMJrw41Ll+5KnzjUV/EDrxTK4/lNbaQYuhtQGIAKiyAvet8lWM+5P40m1jQ1q8f9
0BGHRP55wdzUxRUQ/5BVoFCCKbNoArpY6YqdlerBmk8pnTy1sbx6OZ0H2yqJEWuFJhhOJVTDklAj
YkrEspLpGALAwiltxQZS09kzn3S781uJQ9x+QBMhqvH+kvX6WSsipzLXcGQBkaOt2sV17ysuvjOh
5qmy1MkuZJHKNpkAY6qIGioY1bdMzbssMNACCRVUld3ITt04OtCcdWyyoezhdDVELrbRORLu8gjo
nV21gD4C0CaEYW9h63pIDARJIJA5QZ+lto3WHqDNYvmZ2xFbxtZNm7aCE0Sn7SOrC0sOp2d7Gh+W
oZNp3gZFVAUmmqZqEbBq/BNWD6dU01xP0cQZqXta5+m71G+dyY10v7FjJ/98noOaDE/gYImTuFR7
FZzsN+Qhp6t2PVRd/PjQ3YUHqNE7qqO/kF2f2uRzdcgjNr0o0ooIN6HCM1LVQmDDoYepETFdboJq
omHMPTGky7xePnrQFZDazi1XCDjY4G5QRWBm3jLXSFFHqwZC0dadXRxfzJfUZAg4TO10b34Z90XO
InxMPVmiviE4b4AFH9KkKCoLBTQeGr23jZLbcdRILM2G/YTg2qAWUilog9gYyynNo7QF2qz4ZHU3
i6kwE4csrzqJ293wQFRD0IHTQNENQ/RAndEMCYYSFpvyxJ4Kwxmaxa4Lg52XzC16IDbjtXYwn5aY
NoxZM6K4B5bN0U07mCwOrtL2aCYynE2h0BBQw1tvGjift0KxmG1hVETjoX2zb+3szvAyT3H1C+XT
YkPyyJoLkzLr/jx5WxYa2PhvWMGWpIoWhtUCbMQ+ObRQBaAs8bjkRy3LQkbBRchrxdwMi4q2BhW8
kZ5VkQl9f8jFFM2tg2FXjumFrn3t69Lpppuqee6G22XcJ1HpSujdUoE1tKB7U4OWPlHhPXl+jpzE
m3SeoY+e6uROMtmkv56SozT6lVEsaF6AcQ8VZfC/uRJ5Q2X6RAn9CV1Pc7GLyuch0p0l2QfJbC/W
83mStxXl5wsjIVRDehamRQUvHLShm+iG09LJMVAu4exGPLMWJCS4XmuMswbmOCDQXqALpVU9S/to
ryR65ljdAlXQppSo5pa3fwPJncrKScUZ6gmaXt9ycjJ8Ah7uOpaxFJod0OW1i4NcdjflByJ9DYZS
DEvFQrRPO1LC/AZwc2i6hllmzsYQ1Ob8k6FNZq5Q+FesKMtoGpYZj0InL4WWQPF1NJ3MKf2nyVa9
7LG4HO+XlHUXsubiNnWmQTSoMMAkjCCmHZqmbtABlxasxaqnNIUksuD69U71dWTB9AIGNyHWSLI6
qI2KAkLVRncdbS6GZji1Y4jYGAVegLpLYi6NxFdskrUCFZS+irRxqHOQzQH8hPVNT1OJ8G+MMxgU
msq6CnGDoZpiGW7sUWnNAZT9eLOder2/vHbcZk938WdZ/Pcf0CwIzzSkgZsV7KeSFklaWIA2eN2+
uxpfIgd6RBlTfHzsO0ZuJeLIFendo0F4+xeewD+tbPPOwGHM5gTFA6ua0KydpF5QZbdUi56yktIa
HHG33Ixm2ZdOPOHOcrtQVR4gMk4XZlnJ8On8V21Fazriw2kwcmYC89/qCFU0GoTcrunDHdbaXT6U
rCJfcyOzIR+HRP+7Dg3d85ibnF+DCupfW/qiJxN46dEeXQztsgEyGZswHulbI5PVnjbd8xpPMARD
VutWML0mNJPT3Y+XZe3VPvdX2JubQ+UHMkneUtA1ovGWrdAvMgKlBd889UzPgErDU0xW28ld8Zl+
mkwYLzDs7mK4HPzYayVjVZsmfY0uhCNJls1qjYDewSv2wY9k9Fs/cGqeeWR7jjn/SveKriEFZUJl
kQ0dt7Wxcp0Tg+n6fQuJj0Rwtiz6GkVQoYS2jTZ2IK2NMzjFdZjYAWGZFziNi2dveFAOk99c9N+j
T7Lpg41pPCjRrhRFMOpGhgwYPwCZHbxmn3xZCtZPrLhavg+QGA+u7qroVu4o0bZ+QrUKUQQjcqIv
aTI6mFUMfG1dmAeanNbuFDtPnfQThS6T5qi78Gn8XFEbKsV7fJQ1uzZ9qA5V1T/xxbjHmtNlCnlA
DUbyNBOvLH3tId9lTuTVzuBGIQuCT9GxgC6QTG25joj2cg0txEKz2Y9kjAE6qq6Uab5utcAvMl2m
qjIYwQKOWjp3RAMYnq9m4D3TY+Rx5qqO8ZJ3djOxpYdpOtmsx5Y7hYEvcD7YwO+nZkytzuOS95yK
cbYTmPsq4rvz6iJBEDPxOi2tHpvQt4sh8DHxXRuNEuZtIhhQlqJYo1AWFvRxSqehb3kp3LLIcYFg
Kp/G/XkiNp9nBSHoXVTVemzMoPKmlXvZ+AXTwUHtLLEsW01dCkNu0BGCyWUK7vCtwSZ5og1GD6lF
VLLJUd3+An1GyM4+05Qpj5MNfV1WQxmjsPOOzZCKqwxJKN00bjCmrVrQv6DvSuABoblSLTz2n+hj
m+ZujYyLqunu42j+ks/Tr7zdCk5wikZLUASBGGQ0uHXV5LLUpKM5MooEpkIPUaM9ry60DQR0XW4r
EFx4VQqDdrHdOwGLjnXkLgS6FrFnPJ8XnG2vvyJQ8IK4rYwggcAKTCc+mIfhatpFvE8f3Y57qOp7
aSsJkLeN9QpRcIK9pvcKFKw4ovGld8OdGtoqZrWvtaxpnRYKt407POiLPXYwl/Q3alOb2rL6AkEh
1UEtjCzmHNfTzwbJj1m6mKwZ8ZWEuTIgQS3jJUyXkYD14lYTAsVqvNSiO3TkVUYEYYZbDA4xHmNP
VgSQAGMhEc+1KuxGLlO0AmnSZ96YUdTYm9HgSGjkYeg7B/RvZmLBAS0drFUM5p++d3q2OhY5qW34
yI0RI7vYk7mEbX2BlNGA4ooB+x9vjVAyZDRCvAlGmowVKPJUAya7CGVqaLnGL/TyqQ7LKn+hCY6v
URSDxAaQh5TUVStkD7I0dTvQX0EIgb7VGKGS8lrwaFafZ9zb/VDdTFYJJThkfG8DXWXz0nrqYlQs
ybPrqkovrBgdzj/kppdafYVg6SA0VcZ8BEIVY4+VZa/liqReu4WgwYMZKiJQzRBnpes4Tcs6g65Q
N7ROMz4neSzJ+LmxEmVRM2CDhyAdfO1r6X9Vy0BTgRXKI18jORlmt8c5OgZz+6XqZa5w89FgDAbS
cBU6ze9G3tMFmbOmghXjxT0+ZN8MXgxin19rO+hqj9J0kIv1O9pWgML75EaQDil/nzi8t2aNjZVn
zMdusJiCbruesio9tCZyjDlzzkvGljGB1B/+g04lNoigcDRop6GAvRNWhD2jeGZGeahMwz2Psikd
KxRB0ZCi6LCBBSh6mrmxFbMQYsrzEJtx+poSQdM6nExWEYPpyPbl4lKY/X7oJ4fX8ig8HZShm4dw
sMOK5cnfaGRv+lqYC7CoDsGLBSbpreXCUzPVOo9d+EgJJJ4zZpHXQTfdOKhOZ5uLIyuybU3x0DWk
4Oq6ckrmgNcts312bT6onwoQIGJfd4z6PLdWrgt7dtKA6W50yGzTNlsZ0zfFZ0W14ATLOOl7Db1q
SnAT3ECJ0csKxjPt0dEcYHbnK/JZ2S1xWmeigtAGSt7leg+moHNmOziEFDJgPug8Oj0MHcOcuCWd
3tkidO0q+M9X1mdI0FAuI0DOWbzL8DKedJr56qhqv2BI10BCzNZmQT0HBQDhntwmWYdtmO02JLZ0
kxqT8JQWlnp0XZCcodO1EPMhmrI2telopH0F63V1Zk0urpWwkBiZ1xxZtG8EtpkJ5BWwCvqqPCvu
qcqAUz2Awh8Mph55RzSDggHvibayws+WlyAUwRIGTDuRdwXUgSqZQmPYxMhOFDmF4aoutL9gY7D6
AUNt5hNoA9+m+RurYVs8XSMLNq4c1S4mE3hA7SI7Ld7iqC/FVejGF5ipTwRyKj/10k6igFuasAYV
jR6BrSXlFTQd7dRKWYElHJUxlH/B6umioW6meICn43lE0Ub7Tr0J65otpUxKtpBgExgWiYkGw4/i
ABSsmsIaDQGkSSV3ML3SDuNlpsQlW2goEcgttlGNUGoalECDWTBbNazpTGEFUgJjXQy2c1m+PEnc
Eee8KPJU16GKb2iw2yn2YcuUKEGbAYTBFt2Od+iY+jBcdZgBlOVOLF8OlCFy/q5eqh6VAoUhIM4N
C3wTM5jmhHmu5KFguo0LFh3q3XkiOZvO0Sj4vDopsp4mgNgq5GRZGitb5Pd66BJ8my/GQ2Xoe0Wv
JDK/WalYs1awXko+K+rICe2cYl/ueJCGbVJCuZ6hz+VN5PA5nfhaOZg7s9z/Df+zperrDxDEB0fB
Ek85p9ttHzQbu+OLdTmwfA+jkAwCHCf0jOvzrN6GhKVIAkv2hinOQ8wJbUiRAmS2pHahnkhc2Z1s
LlgGIuj6ZJR1lfP3nNO7qLJYVd1l6q9EnJB1/aSEf8RKTLPIIn3PdS+BwdR4uS9xfVESyTDspsdZ
owjKoIe6ZrR8Q2AsCAuD1q5zwhbFz+EKQFDGfgRBPNYTN6798w+12XpYIwtKMakwg0SM190EfAgO
dBenTg56yKs93W19FUdMpoeb5mzFUkEhgrRsrfB1HwOXzGqvI0viBLaJgvUHTYMdAQwra28frUho
Ymhc/P7oV73OlXy3LimEXFDY+jZ/V55/hY0rRMGdFstcwag9ILZupTnaI7St7YFhlmqsPZledyMv
rGx2OKBb/ZNKwZuqsIyvRn9QuXyZYlgnX05Zz5Yj9EJZObBmYfpj4kpbDJuWe4Ur6F0UoFhXOa4B
Jwea5/5T5Fl25xaX/XVlzzt8eZ63m+KyghM1UJvisees1aPQDyfFqcn+PMK2iYY5JwPGjA3YGhco
6utCV8MIIDqnd4MD8DI4qBf5TXvTXYcH43KyJ3eBGePOJUdtZ+1lE2qbuREftPrrAwQaRyWkRqqA
Fiq7xYNitq8fEwh3byikZJ9hUBYSM3CKp/YqOeZODeOrl6XEOWqbrwqjCSrMAar8AspbnSnRqMQ9
/4TRVq5maivQSTktDipAoMg+3qtf1Cf0rX+hn3Of50vIbRs3uZGt1W9mprBd8fM7BFNodUU3wgoj
X6uHgR0vc+qLyKl2jVvvi8P4Wdon3CpmrPEEAwjBlZnkE9CN/WqPbX1n7vlUuXqSDwZzFr4LQFak
CYavMKs8Gl4XE+s6c1SdHrUZWzaNK+e8QMuABI8/xQsg8bekZHEK8o2YnxRTNru3qZf/pkbsVk0o
pA0skcdM1QtGhtkueolebtbnV28jrlimllpq0WuMCAs30dfsWgkgTPxjYU+LGRS4rqjPVQOmc70h
cc9zcWtTma7hBaNOoiLNJj4AEj/El4sTQy447dKUDbvUTk/gqQH4oB1h+eZ2kgRQ2y5sxV3BuCfV
YlYWhI0s2gc3zT0/YZPaTy0khYDKyxS/UqdfEyvYwCiI4cIXj6YMaL2M11lxp07P5xkqkxjBxFhB
sKCFJxnWkgyxv2S0ewm6Mizs8zgS8Rf3LUdkNTjmlwf09BvOMhZH31vplsYmMYSP4vKe97sFpnYK
uh4qeDHMbvfucIJTI/BEPIOpIwid/lbKJIEUF5nCCUaCS363QT1UHXf2EKmZDr7K76vL5raBDVaZ
UGyLIUylglNUoRAi7i+VJBoLqIRya6x7xC59/RbhV/vPF1EsuCyjMCwdBNx8wBUqZ8Qq6FZbLVUT
HnR3jnmjl2xc+GEjL7drJ3qM78t7mNGVT6hvsneFKognKXs9RQ2g9m1xNyfjlQHTEuclUwYhODew
NilFXDJJosFSylWBfimTWBEhuLNoyOaCcHeWPpiH1u8+tw4cozjJubUdfq6QBG8W6hEsY3D7n2cM
Rk1+qA1LbyMYDuP1qx5mblqoXcFqmCxj2QxUVriCc0PlNGlQQ+LVOfyju+Z40OH3BsLgdpMtvxhx
XhhhzfWtMJK5wjNMHQKdSpR4WVddWAm1dRLKUs1tZbNghVpTKSzSit0Na1RD2vPECPtaxqKRZU5y
x88XYA8amPFXDU74SNm5KZIrUMHJNUaUh9arG/dNHzlwMwUWxpvPsb3A8tAIE6sX5q8E9CtEwbVh
RWli8OtwWGCefFo+t+EkcQBSTgoGBEo9hl52f8hmtU9reyYsshPYLID+A70pTEc7abteEkNvx64r
ygQLohnGtBicMl7kiXPWQ+24mBnimwx2dAhy9iu7X3DwzsCWCYkgbGMK2sCPmaGeAmQHE3Zw8s7W
y30E7T+YcLOXFxPZ0Y3MKXAj9S6M/TekLihEsFQNBccHSRJVg+s+Dy7hAuidqUR2Ab05WQy4qX4r
NCGXT+igllULaO2PDko9bh4yxMoSRlJaL4NkKIARalj5hIaR1A1x0T9HqKAaIamWRef6+EfNLnZJ
4vNMlx9SsBJHtrKwuQyzekuxpGx1E+4HTurgBXAbZ7DTh8GZH3lgAauYtRMvXnGbO80nXRJtbtuA
n0KkC+pCqjmuQWxBiIznWj8W1vArfm/1iIJipGiI1JRT1lX30XioiSYBkEmJ4FiNJkCEcoWvUtVG
3UuXEZabX3/Be6+oEHxrQ4wKYx4g0Lz0cnOGiqNsYlZGh+BUy6ZeGp1nPDnczmnMb6aZMpJJhoFk
CizYjDHuOrPiBZyuNnd6WcKQqGmnheGn3f3/nWPQ3IJiH/wHsxDCu1fxsLQND5LHLnZKdIIZL8nD
b04/gN2D7ggchYOxRYGYoFjaP0rN8yG81dwYLiriO7hLCSv9lqN45+nZLNSu0MT9u3HR4xLxLCms
k+Y7rPk+zWZ8m+LqqoFljqpoXEUzbmMTYW8wk849D7+lp2t0wRYG2Epbg6OnkXbUYTm0XyRXDWUI
gskb6wgvIUfoeoi1l5OGpEOGMgjB/YeVkaUFr3W37uQgJ3ZRDVa1h5IShIvH4JbAsObn83zbEvg1
3/gnrfKJQlPSJX09ZVTVtV3haL8s6jMUjomNa9kjbQYfazRB6PWs1cPglYde/lheYjhUCJNhXycb
2e0e/51QfCskhq1aU4XzJLyIKCBiAuX0vobNGOwjKB/qu2lHL2ALx4Y5TSfzDec8Ozcd1RpPsLZw
dSIIUQ54/WzPfPm725XfYCekY/0XyzdNZjwuGUT/uSdbAtoSnjWyYIJjDPuEOlRKIfbQTiYUhBNs
SBIMGYRggrOOFlEyggrEWbWfYc42q2Rx4pY8rqkQbVYTUFjjBYjRzgY2fQlvlwFCN14/UK9bQMb2
9MiPNcmu30mAxZodGcAoQT0dQm84OMlyYjEYaIczNtF1Sp/PC8nrBLYYPa2IFIt3bYSD3OBY5oXx
JalYdW95pVucotPgTA4dbB3m9qsdullseogaKG8vpj2fMtgClx8q5Rrw7mOwzg/NaDxeFoxO2/UI
tjQh+G9/tA/tJYSqV9EVVE9g/uGpvYfd+qv2mEqszuvy5zlQLmkrs0PHqCgLqF+yjnb7IcahU+lp
Yo9j9NmKyJVW1zqLcvyYtwaIQgMj6mouu6CymZPAKZiflAu2QdfgLy65OOcPo0u90s/h4nC6R3YI
VVP5GVoZowXTMIZKF9QJn9XBwyEzo1OnJg2rFFmNj2vhe97ClA7ctUJwXkdwhTRJBrgLBSZI1e8G
QlgzFfbQuH2pOHGm29R6OS/Om1YB1g1MWACBgp+4bzAPMUwa8YnRkN6R8dhFkr9/swdlwTAqtCwh
iKFipS2As9pjGsA78UQuDFkLlW44/qrC/wN3xGE2Lz/F97odHKEGkLrVhSyr2yRwhS8IqxGpyViU
QGCkfIu1kfWmZKp3s5y+plCQRKUrBi1NAKFxwtsKzlG3zPIKWAYD2vaDwaIF2mxxBU0L8FrGKD3k
uxkqWlSFyVUYucJQYXmrj2qWBEPAR3b4XRbNBsZOMPzXMf2QHJOUybp6m6qwghMdCZ7QOJsgolBW
Z6Uesnq4HEfJAN62fvN/fgDmGjU4MyVwtQqUMoz5sFrnqPZrrJHCfZsJWt2hPb1kviUD5M7pneat
AAUNz6okouny+oydk7asey6/tZ+awIGBFgy9s3LfXqtM+27pMDOxk08ObQrqCl94xUlN4rBvgeC+
6VgbTEyTZS3bPIV/ygEaoVDvg4swbwVlCIssiAzQRT4/MNxHdngD1zZt5Sbb5c68o/e/YFvgaCKc
QiNwTEscvhoXNVaCBWxmMPd2BWuSg+wk6uvJx3ePtoIQHq2HyTFUakARvtCfovtmP31ZYAypOqk/
6BU+GFeLl8ChomGnPJo9Kx5M3U7bXb1f4OBUJb0Fs/mEq68RnjCIYGe65CcDg8nKYQdNSxmKOv88
VzfVbwUiqF/cJlQPMaifabmW8jUK7qpKogsyCCGOgx7dgAkPcWJIb9HybCrfrEU2br8NAhcU4bA1
nJMSZ6mCYTFxowJINVQNstMEwZ1FM4UNBjtLLRLKaqfbeHBFHrYj4OiiODwDnQljyXjAkOzjXXiL
4VoexPUesok3uXCQBU6jyKqYMkgh68TFooUpAnkgtVfEiZPD8GaeZe55gdhMzOAEw0/KhCCQaGA7
4C4RzPVfwdC7Ux4ACXoHvYNheAZ6B5n9C/G2CeaDGATDvyuhidvAWdxmSsIPJMQkvO3K1A7zkdVl
bg9TK5HFLaPF54ihGQnLILB8LFDXWUqoKD1Q95d3a8CXw4WE3oENNhipl4a3/FUEmwL/Pg1cdIK6
y+vC51srOVa6AQER928XBK6tG8dgb7Wwr6fAVYARVrolr7eRu5gQHkEABmdfwTALQqJO3VilE8D9
NdSFlGMcPMDBBRfZGtM+ByY0gWytld+x4fboHaX/S9qVbceNI9lfmdPvnOECguScmX4gmauUqdWW
VC88lixzAfed/Pq5UNWUMiG2UK2qN5dlBQFEBAKx3HsiWtjaTi3Hsk7wejDcWANiEHDknhXVLTb2
rjRdTNrcq5fsJd2ruJBkb8XFXT6RLcRlrM7LMpuwbA6bVZYu70cnCJii7ZCDtEM20rZkJGfbzG31
5NHSNIzFwM/m3V3F9/aerZrKDdGd600vtuNO91hj4HUyOMml8PdMrHBB9f1cOjUPDpULfT/fGxfx
3jqaz/MzuSZ8XN/DwE/21F3FfrCqX2S7vKhbJrBSMLCvAtNEcOQjwLbavMQms7laFaW9jsNXzVQu
KrSOf67GC1cfKjV/ShKLJ1aRFbMzQBJ8EbAzfxm1JLm71Et2JkEIXqoSPcxBj51MLp0t3ehe5BkP
znHeBJhvcWccK7Cgee8KrHTrXNah/4XpurMvECyVGgCHtzh0sprux0rzWRrJXDm3uA8WiSEwvP+A
hUbE+SWm0rYqNIxPDV54i86gJ14GZvB1qo6mx2gli+UXj+1EnhBMNKRLuobLY6m5mufMLUrF+4Jm
WOj6MgGxBHolQQf7JIMK9tg1i4xuUk+uI631LoTutvou4kP2upyAAMiHzsgm2OvAoryrvgU+Qbto
4GIEa5MfOWuUscu/pfsvmdiJbEEtLdJrtJnhQ9HD4uY1Jt30YO1MN04urf4uKseJKEH/yrrvitHG
Toa/jCt7QzASiXve8VV0i2HWed/I4pdF7TgRKNwPYVI0ekEhkDaW2yugiCGSa4B73Q/6fiJBuAWc
MTaCtMLJZRVcx4TpGYrnqzpK7Eq2EMH5z5qTM9JCTFBmG6cPf1Q0kHnAZVd/shbB1Ts2zqblYFj9
evgehcf+OvEjX73r/GhrP8Q/tV/OgWMyo7/oqd7ILHk5TjoRLzw+HJPWcR9gjRyThjeYor30gQOo
KZt2k25kUMyLJ2fDURkIXFCmEnSjsMwC5THMHNqD5VnTLbOfKZX4/KVeHCT/34UI6pFPQW9aIyCD
9Ru6aXfpi7ZtL+rV7GXX/RGgM3+B3WtRVU5ECqrSmU0OmgGItOxDNsZrJyl3nzvExUv5RIKgJ01o
0Lbjuf5wovUDNabqMSin+Q7PaPQepKjpSO7mpQTR2TYKqsGmbjDbDGsa0G86+2wFooiLcsVhrhT/
K/hiZ9KEO4WqfRkj2uXSAMp4iSrRXXpBXH2dr4ZWmo1aDuxOtlO4X7o8tJOhf1uctu53867P3XDF
3weaN/ycgSwrc4t8AR+cFh6Q4MvkfJriSzIIWKx2fOLXZuG6nl7j6WqgD339YioESBC1/7m+LGvk
uzjB7asNAcmuwZ3XkGEm6LoaBomCLNvyuwTBlsnItJBk/MSKnza7yOeDLqvNL9XWoBXvMgRTBnJO
lHc6ZJjD0AFKCZ1gedOamyCs7oJGPY6JsiaZuilK0wuKZKtY9U4t2G5Wi4PqdEBmdOIj0giSFpHF
J9DJZ4nmrs+h03GMRC3+VpeJVw6l51S5lyvOKrJkGy07SsH0DVbNffFGjBE/9MAwqO3hbyqLYOpF
6Iyq3XJr0K6MdsboXSuZQlp0X47qIIcCRtgPmI+hMQJkmhNNBQXJto011FdjN5YrEB5o+6JTVckl
IJMnuJPQmZ3CVnDRBM7jpIXeHP8sUXoptB+fm9miVZ+sS/AjWlLZZp/zt5I2+Wnt7M2RJBtSWFcK
Ua9NnvCOY4VtP5e6VExDrQegVXw8lXwYyg5ylE0GnjPk72DK2+FfyU+O7aJu569Am/P0LxCmUPEB
DriwRkYDs/n9Naq5v4NiGwdAW2AIHJhWB/1WsralgPVEnNjYjVp2S+mMjeOpm34XRjuO98/hv1WV
4wNgCHD1N0UK4ThoY53S5O9t/dD69Y5zNypor1YOGiAJ4vUXsOHQ8wI4fI2AnFIXSy+VPubIfGOF
NN0XRg28yh3pjW9fWdSJFMEEcpPE1OIkkegFUgBsgVXhUWi36GWd/OonW8teVEteUSMOH/8Gi9uH
IfBs7Ael0OAV9ZreAudooyrTZa/nntY723qIZXn8pQvoVJ5wOQyWEds1hzKPR6DGp5r1GrXqa2LT
f79FF2lSAlACgJ+CQUTQf2W2xmjgFYmoAJAxkDkKQ3KVLnmrEwliHmTUZ+CBcw8fx3XvAsgtcS02
3jpJsOqm9iuRiI4xfQPEPRTrErx9HVI1jXhVOqdbZY78PrnJ9Yu0ei3ocyvj+1pSCh2cNgCfBgIl
JJ5n0OqmqZWRZws1VDKnDKgf6JBPqmEd5pjgJRuJ0i/cleh8A0wZRKIs9vbeOUnYKR3Io3Luj2u/
veTZnsQfnxXvxdro/ojcnc8kR7eghGcCBSVs2jm1a55Gp8xez0XwkAXBXWVm958vTCZG3MZ00rSO
Y/3oyT5sQfJi2q46ff9cyNJr8GwxXE9Pdm+YgIIfcWyRGk0pYXGBx9M68tMHs0ZyAkmyZP8F2zqT
KOgirs8+IHxd2fDDrGu3+UqO8UyC4AZtACPZuQmNKHD/j9pzYkhfSgs6DhEWghtQi8GghEi4Lcx2
RBcpx7ThtMfxijzd2onLXxPYswtOa2e47FlGH7MUBZzJFXSvDXifL9c9UwGsa77ONvR+BnjPuuVl
KYlpLVvW+yIFDWxCx1D0t3C/zl27vK8rIjGlRQm6DfQXXI74btHP0qlKsxK6EM6jF+WZ39BMImLp
UQve9D9lfOj5yvqQjdz3cQ3XAEgbhp61Gj19na5C5sn6SJYt6kSeEFm0harpKQ9map8dkydtG905
3vSYH8GydeNcS5sR9Y+vzLP18b8/seAAWYIC0Nw8MNTWwM26euP3udPXxTp5lV0kkgMT9T53BkMZ
eGo7iTu3qh4bNLZ9xSOd7J+g4ulkFCDp4+f12HznSCx8qDC+Vw5/bapw4SI+2z5ByacuzdKZ4rhm
w8BoOfOy5smKL8xZ8mxYdOeGCQwnlFjQjyYcU48Wh9yusKx8Ru9Z7xxIY28rYsneCdy5CUkH9MG8
yxE8Uw/CQ01nkMNZifh1mMV3yZpXCefVFKzVe2fP58QU37mU+QturZ+JFk5ObQdUKjj4kKqEXeqH
bAqAEgyK+AKhmmEn24Sk87Tv0nHSPHvqyTdt1mUd3MsuEt1NiBOBFwQYxXN7MCNSO0mCd6e658vP
r/h8XHUZXUxb6fD8ojlwlGvk3AAjJ06ssHSgJXOw2ZwAgEsDgGr2G58/agHHnABc5krmXxb1FRU6
3voHOgqxhtG1FeviDvqatvtumPzJ2Y+ITifn6XM7XFzaiRzBjQ3DVEyMU5qODZiZ0l9KaUiul6VU
D7pR35cimESMnj+TVgDhC75ZADGuMeMHDKQYcA/sOjryojbz4zvZBi5fCBaoKGy8pBGgChYPyNlK
z8BHjfIcuqfajjhubJMr5OR5tIorHQvOtfII7pLXMZsPto1cfFXdfL6/S+2AWP37ZwiRF0v0tpl0
bDAQaUef0XV6X6JMs7PWyIT6xjG406yLGUV1UNSkB9mDdPl436ULVqJkqdOWJq8CmI2LLiF0ZsgK
HcuWaKPbEOjQoOMVU/9UIVVUNbCOOAKWhrMO98AzHl44PQZe2JIn2/Kxor0RILfoZUZbxrnd51Xd
VROD3U97FnvWmju97pHjYI8HeReexjfog7M7ESccn1ZVc0Y5KWmyK45G71V7XrNX0FwMeOpqx7uL
kz2ngbuQQZUsHt2JZOHowt6w44xTkyoqgoom9GwzkeTuFi+rExFiBD2TRotqZEeGZAZUfjm1WxYi
YV1RJ5VcWLLVCCFgHlgM4RnfR9VxTRC2KzLYS8lixOxSErR6V+OV49bhhW2gOFledXrhScyZO6tP
9MEU/GXBZiSfufqRgwr0brSpHF7aX5OvA7lb1qQi2TNTcJxaZNRWyZNXWmpd5DaC81GRHMtSxySI
W/80J7Gdyur7oc8UIFvW/rRCZ+0+y/zkXjNXxqW2tf3kF+91rXbd1bwy943uOgdOK4FLb5UjXPNl
ZcslfJ6z7+F7chLmdqxQw2yCnrR+AYfILutuTz2OFkncsQa6NoIqfE/roZMZPnXdZj59fOvxl/YI
LW0/wIZBgwAuP8MQMw4z+IQAAYVPATSEWwyAMJXy3MlECKvtOeiEwxtyJnSJG/o32/kCO5KDqQgT
nWQafKYYyc86y7PexvmWvemD7dgdGXUlNsF1XrQJuH8HFEmAiEQ66PzMFOpkFeG27dz9PntRbzkl
erIKMa8skbUUF/GzsGDCyJKLAwolIBwLdIdz/dB/0RsbMO/axWvsqS/Di32lrdiahlKmnqVjOg22
hTsnDHWnRFsX4j/VuA2T8DEc2FfaOc4ieuGmUYwGozEDhHDoetr5HfXsXY+cLkGltLjSCznGhGxd
wsElltMmSobooF9XP2bHtR6rI6852DtMl6ZeQtdELpS/TERtOd1M4dIp60pL8glCUQWYXBOMR7w7
VfmNd/IXa3l5dqkR42xjhasnHKJBrRWofo3RAWONPrHtfFE/GMc+3zePHPI2h9qAbXiTXfRIJ37F
BE8W/CEHPKZ/BKJjph2BPrpT534nMYvFa+n9OWgI15IR027Gw5OHKfG2R6JlxeNrtFE/JftuK8tq
LzVinG6pIdxMRG3Mon9LJ9LtoO/IBvDLfuBniQ/85Sn0i0sNQ5lyoB6JwooPMToW6BDqYCOl010a
dbC31VkWz3J1EPXz1MMIdjhEJrGmCh4GsMhbjpPGgUnSvewVvbSUUzGC7ZmOE+TFADEsy1adrbtz
LD2mRcd84iwFU5vMgAZ1ARmAP78hq3Gr73gPXL2PpU0Qi1Z2uh7BytAiTccO19lbmwfG+a371jfw
xmFgOEnu2KFlYE3uMfpkz+uqRLQke/AtxX8nHyCaWTNYygjuXSScMw7WQ/wopm4XT5IbiO/ZJ+oh
Wpo2qwN6MrHOoOpeJjNclZq+cvLotlWc577M1nh2/vvT6ghA/rzzRGtjNGmQ+8PK0H/fT9sWgaGx
TdMolsFLLCHRnUnivvsk+qo1mxfEsLh+rXpgpFPRnzPs50cNfOLzdmj9+SEEEh277jEQtZEBy0hM
QsTnGMG4oAcjpLcmEBkn345MyeEtS0DFihPAm4YIPTQ7LHIwfYI3lf5CYjBoNTLermUtfJcgeMZh
0o005VzsaQnwuvk2b4tVmD1K3P3SHQqA+D/XIZyTriWA2ucEJrHlB5uSl3JUN3koV+UPbaW705ap
kiBvOe56l8h39kQzUI7FwCFPgYXEwYgfwRScQyMwaxXZJosQjP/NFQohVxxktVER7CPZJNcG2FEz
L0rAxQgYxNW0nTJXlyUWFleIjgud09nrmgiApc96DFOGROOq9+19t4kAR5Otsk2RuLwlAi+eTdOA
sEGyUplc4erWjEwh4OJAARAjF8q23CkAxMpeg0uOpNAfJ2D5qlJexMVLzgSQCNFVMJqKpjb0jPYD
bzqcAYrljj1dI2f9vWtTJOOq/HmyGurlTrVClXf7lfWC30BFRU3/SLrd5ZneMA11fT4BDMAq6pkX
VLnlD7zZA27xzVStktENEk925S71BjrGiWjhPixMBa3ZGqau8H5PQfAJfJNtvraO6rX6kow+AsG9
HIxAKlW4GYsmspxymBB/6pfq7NHv2pb3oETzqrc9/WXyOdmmrIKz7Mrf10pE+KqhSfveQOcB32bD
2dDK07UdQxAANo7LINyk23x0+8wfLqvr+duXiASx2egNQD8T/w7BgmsKFpSAd4vraD2w9VtWMYnp
vBVTPtzFFNS1BO3+6oem44a1cREY4HXhs1LdEWbD4Hf9LPSUzFWZX1DPeZsRbj10irWvdQFEer8M
d/rFl+4usBfAbwDg+EMTaEWUOMwj/inN7DajsbWy5uZzy1m02RMRwtUyAf3EDPj4INkUxwadTMYG
gJjSqdXFDKtxIke4XMba7kjKG2/4QzT1jQfMRTFsY7NL9sADk6V8Fh8Tp/KEqyXIxzTWTNgHP8UC
zJ21S77z54TxW3IcLvtb1CDlNJ6LbvdklYJ6jqliqGkPX5AqwV1ojYAxb7TbItGOAbNU//OjW4wK
ToTxjzm5PWt9jPK5g3Ywe4xdbRioqySq6o6Dfv+5pGVvA/4MAp42C4YheJuSGTnSI/PvcXgFXYxB
hTBuW5SuMEDY3hiowEvnhhbT5Ma71DdAqZMFNvkYEXSzIpG1Z7fNLaYpCq/wjENwbYHUvD6it5UC
qO8vJIQW3zgnkoXrs7RLuB8bfi7ZtbvcB4iE37vGhqyLK5mNL2G9OKerFCxQGwFOCMpXHh6Pfr+r
Np03rp1tD2JOhjccuujHfbQFlgXjRa21taIuz2q0B9lNtuwK/jxkMTVJzLxPEwsfkmLRDebZ2Y6u
/wIIKV/QBwd7srmCaY4tRbml58f6NinQeFoD1AVUQXZ0i/yvbFn8130mTrDJJEQapSggrscvR7+L
w2JZXClTF8ESBxJ2bVhDRLqLfpZrfhticvgHYmZXRgX2Lxzp+ykJT/xAwfgeid8cdnbMYITdmvcN
AUAWeVFZZnRp7wjK60RDqRVlMUGYFiCXl/OhDlT8UrcmxXNaMxmz0WLXy6kUIYLqxiShuQPFG1Aq
6HWfAUXV9tvV2KxNj8/fyOKYJTd9KlBwZ6QG1E7HO6GCKtoUk32Vqc3GwgB9N8gicb5DovadiKJC
xJTEVT/SFjcC2pRBCNC7c4/mF/qaJzetuvqCmz4VJritxhgjXemxkbzuMtzWrQeCHt++szGhSAEx
Bnrfv7uXVHBfMzV6YGMg6Ac85aRa3khKr7IR/g+SS0i2k0IE0Wf2WPc5drJU2L6zbJf1ka+rW6o7
bg2W8C/tpcWnDzBXijfq+e2azGQIxwQBC++ZN3zz4o3tjj8nAre/VR+Sg0wrF29Zbmn/L1JwI7ma
TNNbzMLJQXro/27mKATg0eV4wh2gp6RN2MsG/i5SMPDKyOye2tCYzMo8k4AKRZJmWgzEAMyEjhpq
otNWzI7oeZ3mlYIoBcTLwNjJ/ZazBnLUaU/3a48+yx8Ji80DoLwD2JQNMvcPiGWIGpqp199kTqua
97LzLKGzIT3GFKUembuncxO3TINDByI8QrbcEPZQDSpzmBkUs1kpVzZyCYVbfee+eX6mT5XP7m2w
jv00wbSNHIrsdlvY33PpgvO0MqspSgeNUzw9esX5sSpvfGB73kiEuuoP85scEu5j5HkuU/CfeUeK
Qiuxv6ZGvXp4jCrAlDXzv+/OzsSIr83ErlpAkmBprR/cRATUatXG9o1Ncgy6Nwg2lIolr7+F6/Vc
puBCbT2wtYxvZ3CIbznkG0PJo8ObniO+faEafC5NcJ4DoCB7hed9FWRAnXIHxDsZchh3i59oJxHc
JiApMADNFzTslavqlo/s9m650n5pKw5HI2svkOkj4R7nJGiPUrOpai6PbDCcYDquhpo/D+/CwFVf
jLeWpOAoE7ukkQ4hoAq1QZnmqIINUoQnHTL1aNsegC/NIn+wJuDayeKhBRcNiAGOEqoRSkFOLNwK
TC3mbuD9XwT8mTfxkYcq+QOATKLvSP6ua9BNygCmF8Kjc5nCtWBYTQeQYexoUiBk5k89/iABql09
+OOK08k7ksvvY3x0LlHYzbQyrcR6S2kFs18z06UD+uvUV12XxX6L53ayn4L3yq0R3I9cW4zqXjeP
6lABenr9+VX+8Y47X43graYS3LmghkTPXgZDizDWkd58RYKjYzqA4IEs9kNQtJQFaYQKQOT8KEbL
1Sj70hreJQhWZcYzQbsAJGSj4Y70YGWRxPMt79K7BEGzg8IIlCqDZiv5vd7YLiWSGUuZAEGNaWK1
ScKvSTPXd4BLvIijfPP3zkHQWwA71UncQATY7LdJZq+MfLz9XMRbElvwpxSo3Ljw0ZOCyFC4IBQQ
yBupjriQV7NmP/LmrQlapeKmAp9M74F9uvHbB2NLX9Mrzk9pbiZfvUfMuApccmGsyo3lV2B0BBZP
Lpu9XNhifBvgvEFEqoI5Ulh/o7STmmf4thSIiVFVofXUlrx1F1zDmQjBYCOHKaY946mrkNuwV/0u
Ib7Rg3FDlYFyLSRikSQAryp4CMHeSsRZsD5RpoSGBUcSDG6S6+Z2OlgPqbEyHsa7YkN2vH6S/1Z6
fe+zJ1B9o2gf+s2/3c0ILhGCg8bdgmjmLUd1cp11jtqhBAyzaMLBaxkuzkzHQ+rlc61aXOupGGFb
yyqrupbzXPPQX7d92/KbI0YwX82H4gBk4112ybm6hjsbMFmdq/2IH6dtIVkrVw9RtU8/QnCURaFU
tOUvrLlFDNn/GopqHTJ9q7DQj6WvnQXXD8RGDAqrwCVDHCc4nJjMdtBz15/s2PEtz455U2Ar7TGY
jD6PCBD0Mm63JeU9FSm4oDmaqgJjSehX6x7tbkKhc5vYgxsZkkcPP60PGwk0cbDRgOAYtd/zGCho
xrYL+PsjAK6/G+XhcTZqEBfpdgrKXn3VJCgEJpbENS0e34lU4Y6IlEqtI14tAGzefUnLA0mL31jS
XUSqs1f5VMznSrvkbQCV9+cqhQPsmooFoCVD2iZ8RJMsQBdKyZ20FEzC5ICSh9Ipgi7x8VjaWmpa
b95m2wHxPrwYjtVNcscrXeMvsN/cTc/SysHisk5k6ueHl2pa3xMVy2rX+mZYxVtSruet49Wr5nK4
ZyoInWW2IBMp6EuUAy/VbCHSDtMtLbQLatjbzw9r0do4ejdArICRLLZ7NHMVgTgOIuh0lTj3Q32v
RuvPRSyv4l2EsIpcTxtC+WEZLWYQFKS5lPRviuCfcOKNp9quNYsnEzoA+OVsH9syxNCF0Qo4/JON
ErTaBBqVGvDjN684p2W2r76ZaFThaC/zhoPpkcv4BfgdvoyrddF8TwQLzskp+54SUOa4fXw5dhed
/UQr8Amj6Dhr4erzo1rg4jhfpRApDJMZDyEvcpK+vUcb427Kle9F3h01o3zKqPE6aNl9bBYXxLIk
YJt8HafO0QLSMiatDYzG42ZFSuj8DLU566qU1Jz+Ln1mxki8OcofwYzLVsEs5cMTlfJNGj5SBZgI
EDDEB9tYAVAQHX6JmxhKeJjUod4Xbd1Kbs5FKWjpRpYcc+Qf/JQ6FHUW6TkHW9ENtyH5cBPGdifp
JlnaOTCcaWgYMYGqaAuhZ5kEKS2HOHH7KjtU6sNAU28crqeUStRDJkhwgaTKAlsFmKxr1DmgxjsA
Lk7+gASk1UtuSlHp+fGcLknwGXERp0XfQlIctl4fZl5oKduAFxxGurXLzedqz1VLVL1TaYL7GI2U
2mkDaYrqh+1PEGkCkkc2zbGkC6dCBP22uz6I0hJCiAlK5wnN1sXz58tYlKABxRXBE5KqYuSkqWHC
MCqZuBFCGaKoV6xxJGmjRQ04EcH//sTRlhwPp2cQQTNlPzJr32pz6PaN+QOXvgQeafFUTmQJvijW
J8XsU8iqU31n283zSJMnROP/ZrjypmoEW6braEeE+ztfkh4YxmS3LHHzNrR9qzPU7yBjKyWpAOMN
4PyDklng+6RAQ0UmSlRpu4hNogOTwzb1GU9Es+8Paawa36bOtr7lRA9rdyrSdFeAdSvxlLzXcm9O
qnRtOiQG1nZs3im16c9xMPzUOtsJ/DobwBet6wOmY8y2yL0sT9Jv86wZAEJVRmPMXC0KMU5dNYYJ
4BQr6wIFTblp5IQGoA67MbvsZ6sJPBK1YPTLiBagDGXHHdOYm2fGnG/JACymx3ZuLJTEoi7/YRYZ
njpjHuuKV1PASbySMDWHb3o96v3W5gwSNXr27Dre1Lml1IOXsUkBFKDRGE89G7UCTBJ27I9GF63n
KQuR81dSEwP0dcXGNXjp7FtjYMBhbMMgAHbboPL7iBRR7A2JGlA/DdtqS9UpAQ1tnxlXrO/MK4tm
w+3YGY2C5ua2OQyliakCtan0ox5Y5e2g5NlNDCjxJ8yagw6p08EdEmkjaE9Zkdiu1pPc14t2jPdq
bs2KNwVjXPvYqSZfg/mAjW5oGwpAwVKWorOpBNL32ir7cVxl9oAstJH37AoPGiO7ZFkU3GvMiX9a
rOpqN56SsnJJFQct8uFqYaKXNyqOo6G00cHKTXPK3TG1os6L8yobgxBurwyV4GB1NCzbK6YbldNe
aZmmK9Y3XQkNwG06RVkXlpvhvVS327wYE8NwW2WAcq0KLaApaJWDRrnqR8J0P6lxE3oTGhiS+z7U
LTdlrf1Uq+DjaU0dTTCFo9xXZsWitcGYVvpTrGi/0QGQXiC9L6ofQVTlmZcVSv8Y6XZ/5TiJccnS
MHCAuZvWNlsx28EYutNZJpi85qF/KqyIJt9VtURV3zXyAaVwvyySaF93pj7Vnt0nKbAZiiI3Q9+w
ykzpXap2lXNv6ZlyYQXheJnmWpf4SQlItr2qMPw4epeBocmyZnIDwAeRbW1YRnBr9pbar6KsUcJH
mEg34ZqwaeKlGpr7qFFmP/TETO5qlmmqa8zoCu+bgV3OQUJaj4RoHlwptIjyg1UoE3LSuLFtinLl
PEzj49BTQxm/AW8qAop/m812vpqL8tEmAR2vCbPTMD+UypTHL3bRNLmrMfAOai2muWijxLsEHWvx
boT50C2qCClWqKjJM0g7I7Ia0qjS3LkuUnKIlFyjB8RJVQp0ZkuZ1qo2Jm4YkxclqFHJSVtAN+d9
cVFHc566ehUmdFV0CqUXyOGljk+joA2ux6SvTa927PqnOjfg77NoQspVkvWZvkIGZXwy4jI6JloS
ZFcOiRIOZZwp6cogRWO5zawVyR1ce77WUgVdbi3rnGo723oFGsy41M3LkpSY+o/Gkq7oqFXkewHU
2dGtQmRCH+YUR76elbGJfjpp1KT7FGgZ2Uadmuyy0uJRR9OA2gVPWlWX2oVmZmm3KTA9YOzjsbDy
74kZlR5jIQxGV+y8u1RsUuYggquV5JBNkbpV8lCb95XFqOkCCGR03Egr5mQPfHhMAZQtYd9pFFK0
0mbdw8yqnYJwwtPDNvD6eS71Nc68Mr0ybMbQr9Vsr8bdjR00GZo1yYuuskDbzvW4yiN0axUGi4+D
3taukmXspSo1tdrhlTsyb7DnqF0DKVS7BhRBNkHhHJVdtHnsK7NqrK16GshLXmqkvMzTtpruWqox
HWAFWVuRDXxXB5dF03Ymu4bVar2yMmorLn4LfsgBVfTMvld9yyjbBgNQ/KyVMgLiwPmmJIaNrmU4
gqju77W+1qLJjczQnL8PbTh0qyhidezRmPSKm2EApFtXhq2ouyQeUsCfES22VkGjTYM7RZ1ZAAcd
1Jwx9Wcry0eCGnqMrN59poNo8qo1Esevy/AbMCcO+OJtHNpHmqQyNK7FAMPWkFgDXw+K3sKlH9mg
1QARMVQeoMnTZaPrl+mk+vPQ/Pw8WPqAFPB2759IElJr4JusK+RrE2A6dLFXT3ec6GXeBpcw1x/2
i5av6sYdruRV0sUw7USwkE5DjDYGVIPgBNnYXLnIwq/EgTaAKkyAAYBvgn/ASZBm5gMcshOikzx4
VmvQ20eyuZTF0OxEghDL9oNmtBOBhC57LeeLAoF5x54+PyCZDCHUtBUF/t6GjH7Ova7BNF39PUlk
haZFfQO9MABVcQECIuZ8r/KKhTrtICXtK7d0YjdqyM6Mf+mmbCh9cT1gOgX8G8ALqDhgXRs67HFU
QGwCPDZbq4+Y+7pUilry5DwXY6HPHRBo1AR8HkAwkIYTDEgPraIMWPdzjKhWrAwlIGjgyNK897Sx
Ky3Jy0moi3NxnELFdBCnE5AliaiOQaTEU5Zrz+aYB5r+OGrJiFvTMc1ceZinoa5unaAdlF3UFBR8
dEzP85siAO2ypylZWP7sbCOr1X2fo0npdwX6r5fxv8PX4vr32Lr55//gzy9FOdVxGLXCH/95iF/q
oil+tf/D/9mfP3b+j/55Vb7md239+toefpTiT579Q/z+P+T7P9ofZ39AWSZup5vutZ5uX5subT//
29+/FAvhv+i6iPP2Hkx9wq/4Sz/0tph/+Yv+4/Xtl95P5ev//uOl6PKWf18YF/k//vir3c///ccb
HOF/ffhNb6v57DekP/DF3U/8au0/CQHXA6A5/vEfaZGHf/xvw/5PVEjw6AEF29t/0EfIOdnEf7X2
v/RDf5zHS/r6o/7n/wEAAP//</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jpg"/><Relationship Id="rId5" Type="http://schemas.openxmlformats.org/officeDocument/2006/relationships/chart" Target="../charts/chart12.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198120</xdr:colOff>
      <xdr:row>2</xdr:row>
      <xdr:rowOff>53340</xdr:rowOff>
    </xdr:from>
    <xdr:to>
      <xdr:col>11</xdr:col>
      <xdr:colOff>502920</xdr:colOff>
      <xdr:row>17</xdr:row>
      <xdr:rowOff>53340</xdr:rowOff>
    </xdr:to>
    <xdr:graphicFrame macro="">
      <xdr:nvGraphicFramePr>
        <xdr:cNvPr id="2" name="Chart 1">
          <a:extLst>
            <a:ext uri="{FF2B5EF4-FFF2-40B4-BE49-F238E27FC236}">
              <a16:creationId xmlns:a16="http://schemas.microsoft.com/office/drawing/2014/main" id="{FD1C1E1A-1D96-89FD-69E2-CB57E36EF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396240</xdr:colOff>
      <xdr:row>4</xdr:row>
      <xdr:rowOff>99060</xdr:rowOff>
    </xdr:from>
    <xdr:to>
      <xdr:col>12</xdr:col>
      <xdr:colOff>53340</xdr:colOff>
      <xdr:row>19</xdr:row>
      <xdr:rowOff>99060</xdr:rowOff>
    </xdr:to>
    <xdr:graphicFrame macro="">
      <xdr:nvGraphicFramePr>
        <xdr:cNvPr id="2" name="Chart 1">
          <a:extLst>
            <a:ext uri="{FF2B5EF4-FFF2-40B4-BE49-F238E27FC236}">
              <a16:creationId xmlns:a16="http://schemas.microsoft.com/office/drawing/2014/main" id="{73A09C72-7807-3543-25B8-C37EBFAB8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472440</xdr:colOff>
      <xdr:row>6</xdr:row>
      <xdr:rowOff>45720</xdr:rowOff>
    </xdr:from>
    <xdr:to>
      <xdr:col>11</xdr:col>
      <xdr:colOff>167640</xdr:colOff>
      <xdr:row>21</xdr:row>
      <xdr:rowOff>45720</xdr:rowOff>
    </xdr:to>
    <xdr:graphicFrame macro="">
      <xdr:nvGraphicFramePr>
        <xdr:cNvPr id="2" name="Chart 1">
          <a:extLst>
            <a:ext uri="{FF2B5EF4-FFF2-40B4-BE49-F238E27FC236}">
              <a16:creationId xmlns:a16="http://schemas.microsoft.com/office/drawing/2014/main" id="{A066EF9F-3407-E6AD-2AD7-F2ED3E051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152400</xdr:colOff>
      <xdr:row>4</xdr:row>
      <xdr:rowOff>11430</xdr:rowOff>
    </xdr:from>
    <xdr:to>
      <xdr:col>13</xdr:col>
      <xdr:colOff>457200</xdr:colOff>
      <xdr:row>19</xdr:row>
      <xdr:rowOff>11430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927C2BA-3E5A-C860-6480-7E6E18A8B2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75120" y="742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1B6BDF30-63D8-9E5B-7EB2-6B69D1675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594360</xdr:colOff>
      <xdr:row>11</xdr:row>
      <xdr:rowOff>129540</xdr:rowOff>
    </xdr:from>
    <xdr:to>
      <xdr:col>2</xdr:col>
      <xdr:colOff>434340</xdr:colOff>
      <xdr:row>25</xdr:row>
      <xdr:rowOff>36195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CD156D2-5442-9D14-8137-D11C011EA1F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94360" y="2141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586740</xdr:colOff>
      <xdr:row>3</xdr:row>
      <xdr:rowOff>114300</xdr:rowOff>
    </xdr:from>
    <xdr:to>
      <xdr:col>20</xdr:col>
      <xdr:colOff>586740</xdr:colOff>
      <xdr:row>17</xdr:row>
      <xdr:rowOff>20955</xdr:rowOff>
    </xdr:to>
    <mc:AlternateContent xmlns:mc="http://schemas.openxmlformats.org/markup-compatibility/2006" xmlns:a14="http://schemas.microsoft.com/office/drawing/2010/main">
      <mc:Choice Requires="a14">
        <xdr:graphicFrame macro="">
          <xdr:nvGraphicFramePr>
            <xdr:cNvPr id="4" name="Item Type">
              <a:extLst>
                <a:ext uri="{FF2B5EF4-FFF2-40B4-BE49-F238E27FC236}">
                  <a16:creationId xmlns:a16="http://schemas.microsoft.com/office/drawing/2014/main" id="{C524D78F-4AAE-2D02-9754-40C0073CD1D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757660" y="66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259080</xdr:colOff>
      <xdr:row>4</xdr:row>
      <xdr:rowOff>60960</xdr:rowOff>
    </xdr:from>
    <xdr:to>
      <xdr:col>17</xdr:col>
      <xdr:colOff>259080</xdr:colOff>
      <xdr:row>17</xdr:row>
      <xdr:rowOff>150495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29CAAA2-B8EE-F1AD-4CF7-FB453E45DD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01200" y="79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198120</xdr:colOff>
      <xdr:row>17</xdr:row>
      <xdr:rowOff>99060</xdr:rowOff>
    </xdr:from>
    <xdr:to>
      <xdr:col>1</xdr:col>
      <xdr:colOff>853440</xdr:colOff>
      <xdr:row>20</xdr:row>
      <xdr:rowOff>68580</xdr:rowOff>
    </xdr:to>
    <xdr:graphicFrame macro="">
      <xdr:nvGraphicFramePr>
        <xdr:cNvPr id="2" name="Chart 1">
          <a:extLst>
            <a:ext uri="{FF2B5EF4-FFF2-40B4-BE49-F238E27FC236}">
              <a16:creationId xmlns:a16="http://schemas.microsoft.com/office/drawing/2014/main" id="{584027A4-6808-F288-2BB5-80EF791EF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17</xdr:row>
      <xdr:rowOff>129540</xdr:rowOff>
    </xdr:from>
    <xdr:to>
      <xdr:col>5</xdr:col>
      <xdr:colOff>952500</xdr:colOff>
      <xdr:row>20</xdr:row>
      <xdr:rowOff>76200</xdr:rowOff>
    </xdr:to>
    <xdr:graphicFrame macro="">
      <xdr:nvGraphicFramePr>
        <xdr:cNvPr id="3" name="Chart 2">
          <a:extLst>
            <a:ext uri="{FF2B5EF4-FFF2-40B4-BE49-F238E27FC236}">
              <a16:creationId xmlns:a16="http://schemas.microsoft.com/office/drawing/2014/main" id="{A63A72F0-968E-8215-923A-E3A295DDA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236220</xdr:colOff>
      <xdr:row>17</xdr:row>
      <xdr:rowOff>144780</xdr:rowOff>
    </xdr:from>
    <xdr:to>
      <xdr:col>8</xdr:col>
      <xdr:colOff>762000</xdr:colOff>
      <xdr:row>20</xdr:row>
      <xdr:rowOff>91440</xdr:rowOff>
    </xdr:to>
    <xdr:graphicFrame macro="">
      <xdr:nvGraphicFramePr>
        <xdr:cNvPr id="4" name="Chart 3">
          <a:extLst>
            <a:ext uri="{FF2B5EF4-FFF2-40B4-BE49-F238E27FC236}">
              <a16:creationId xmlns:a16="http://schemas.microsoft.com/office/drawing/2014/main" id="{266B12BA-A2D9-1B81-07ED-88C5D55F6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182880</xdr:colOff>
      <xdr:row>17</xdr:row>
      <xdr:rowOff>106680</xdr:rowOff>
    </xdr:from>
    <xdr:to>
      <xdr:col>11</xdr:col>
      <xdr:colOff>1143000</xdr:colOff>
      <xdr:row>20</xdr:row>
      <xdr:rowOff>22860</xdr:rowOff>
    </xdr:to>
    <xdr:graphicFrame macro="">
      <xdr:nvGraphicFramePr>
        <xdr:cNvPr id="5" name="Chart 4">
          <a:extLst>
            <a:ext uri="{FF2B5EF4-FFF2-40B4-BE49-F238E27FC236}">
              <a16:creationId xmlns:a16="http://schemas.microsoft.com/office/drawing/2014/main" id="{50EC156B-7B6A-8205-E9D7-A45B250E2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129540</xdr:colOff>
      <xdr:row>0</xdr:row>
      <xdr:rowOff>60960</xdr:rowOff>
    </xdr:from>
    <xdr:to>
      <xdr:col>21</xdr:col>
      <xdr:colOff>601980</xdr:colOff>
      <xdr:row>3</xdr:row>
      <xdr:rowOff>38100</xdr:rowOff>
    </xdr:to>
    <xdr:sp macro="" textlink="">
      <xdr:nvSpPr>
        <xdr:cNvPr id="2" name="Rectangle: Rounded Corners 1">
          <a:extLst>
            <a:ext uri="{FF2B5EF4-FFF2-40B4-BE49-F238E27FC236}">
              <a16:creationId xmlns:a16="http://schemas.microsoft.com/office/drawing/2014/main" id="{A9AA2E48-4EB8-2B7C-6F26-5130924F97B2}"/>
            </a:ext>
          </a:extLst>
        </xdr:cNvPr>
        <xdr:cNvSpPr/>
      </xdr:nvSpPr>
      <xdr:spPr>
        <a:xfrm>
          <a:off x="129540" y="60960"/>
          <a:ext cx="13274040" cy="525780"/>
        </a:xfrm>
        <a:prstGeom prst="roundRect">
          <a:avLst/>
        </a:prstGeom>
        <a:gradFill>
          <a:gsLst>
            <a:gs pos="4000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AMAZON SALES DASHBOARD</a:t>
          </a:r>
        </a:p>
      </xdr:txBody>
    </xdr:sp>
    <xdr:clientData/>
  </xdr:twoCellAnchor>
  <xdr:twoCellAnchor>
    <xdr:from>
      <xdr:col>0</xdr:col>
      <xdr:colOff>243840</xdr:colOff>
      <xdr:row>3</xdr:row>
      <xdr:rowOff>114300</xdr:rowOff>
    </xdr:from>
    <xdr:to>
      <xdr:col>3</xdr:col>
      <xdr:colOff>30480</xdr:colOff>
      <xdr:row>8</xdr:row>
      <xdr:rowOff>22860</xdr:rowOff>
    </xdr:to>
    <xdr:grpSp>
      <xdr:nvGrpSpPr>
        <xdr:cNvPr id="5" name="Group 4">
          <a:extLst>
            <a:ext uri="{FF2B5EF4-FFF2-40B4-BE49-F238E27FC236}">
              <a16:creationId xmlns:a16="http://schemas.microsoft.com/office/drawing/2014/main" id="{179D4D7A-2792-76F1-608E-2FEFD470ECCC}"/>
            </a:ext>
          </a:extLst>
        </xdr:cNvPr>
        <xdr:cNvGrpSpPr/>
      </xdr:nvGrpSpPr>
      <xdr:grpSpPr>
        <a:xfrm>
          <a:off x="243840" y="654627"/>
          <a:ext cx="1615440" cy="809106"/>
          <a:chOff x="243840" y="662940"/>
          <a:chExt cx="1615440" cy="822960"/>
        </a:xfrm>
      </xdr:grpSpPr>
      <xdr:sp macro="" textlink="">
        <xdr:nvSpPr>
          <xdr:cNvPr id="3" name="Rectangle: Rounded Corners 2">
            <a:extLst>
              <a:ext uri="{FF2B5EF4-FFF2-40B4-BE49-F238E27FC236}">
                <a16:creationId xmlns:a16="http://schemas.microsoft.com/office/drawing/2014/main" id="{5345EA08-B777-EE16-5113-C778217EE027}"/>
              </a:ext>
            </a:extLst>
          </xdr:cNvPr>
          <xdr:cNvSpPr/>
        </xdr:nvSpPr>
        <xdr:spPr>
          <a:xfrm>
            <a:off x="251460" y="662940"/>
            <a:ext cx="1592580" cy="358140"/>
          </a:xfrm>
          <a:prstGeom prst="roundRect">
            <a:avLst/>
          </a:prstGeom>
          <a:gradFill>
            <a:gsLst>
              <a:gs pos="0">
                <a:schemeClr val="tx1">
                  <a:alpha val="80000"/>
                  <a:lumMod val="75000"/>
                  <a:lumOff val="25000"/>
                </a:schemeClr>
              </a:gs>
              <a:gs pos="100000">
                <a:schemeClr val="tx1">
                  <a:lumMod val="65000"/>
                  <a:lumOff val="35000"/>
                </a:schemeClr>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SALES</a:t>
            </a:r>
          </a:p>
        </xdr:txBody>
      </xdr:sp>
      <xdr:sp macro="" textlink="KPI!B17">
        <xdr:nvSpPr>
          <xdr:cNvPr id="4" name="Rectangle: Rounded Corners 3">
            <a:extLst>
              <a:ext uri="{FF2B5EF4-FFF2-40B4-BE49-F238E27FC236}">
                <a16:creationId xmlns:a16="http://schemas.microsoft.com/office/drawing/2014/main" id="{76A64A4B-31C2-47E2-1E85-4DA792FBD4BC}"/>
              </a:ext>
            </a:extLst>
          </xdr:cNvPr>
          <xdr:cNvSpPr/>
        </xdr:nvSpPr>
        <xdr:spPr>
          <a:xfrm>
            <a:off x="243840" y="1043940"/>
            <a:ext cx="1615440" cy="441960"/>
          </a:xfrm>
          <a:prstGeom prst="roundRect">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7783B7B-DD95-406B-BBF6-62DC0B11A542}" type="TxLink">
              <a:rPr lang="en-US" sz="1400" b="0" i="0" u="none" strike="noStrike">
                <a:solidFill>
                  <a:schemeClr val="bg1"/>
                </a:solidFill>
                <a:latin typeface="+mn-lt"/>
                <a:ea typeface="Calibri"/>
                <a:cs typeface="Calibri"/>
              </a:rPr>
              <a:pPr algn="l"/>
              <a:t> $9,94,765.42 </a:t>
            </a:fld>
            <a:endParaRPr lang="en-IN" sz="1400">
              <a:solidFill>
                <a:schemeClr val="bg1"/>
              </a:solidFill>
              <a:latin typeface="+mn-lt"/>
            </a:endParaRPr>
          </a:p>
        </xdr:txBody>
      </xdr:sp>
    </xdr:grpSp>
    <xdr:clientData/>
  </xdr:twoCellAnchor>
  <xdr:twoCellAnchor>
    <xdr:from>
      <xdr:col>6</xdr:col>
      <xdr:colOff>208510</xdr:colOff>
      <xdr:row>3</xdr:row>
      <xdr:rowOff>92826</xdr:rowOff>
    </xdr:from>
    <xdr:to>
      <xdr:col>8</xdr:col>
      <xdr:colOff>604750</xdr:colOff>
      <xdr:row>8</xdr:row>
      <xdr:rowOff>29095</xdr:rowOff>
    </xdr:to>
    <xdr:grpSp>
      <xdr:nvGrpSpPr>
        <xdr:cNvPr id="6" name="Group 5">
          <a:extLst>
            <a:ext uri="{FF2B5EF4-FFF2-40B4-BE49-F238E27FC236}">
              <a16:creationId xmlns:a16="http://schemas.microsoft.com/office/drawing/2014/main" id="{34DF43A3-33AD-19CC-6D56-E6CAFAFD676E}"/>
            </a:ext>
          </a:extLst>
        </xdr:cNvPr>
        <xdr:cNvGrpSpPr/>
      </xdr:nvGrpSpPr>
      <xdr:grpSpPr>
        <a:xfrm>
          <a:off x="3866110" y="633153"/>
          <a:ext cx="1615440" cy="836815"/>
          <a:chOff x="243840" y="634757"/>
          <a:chExt cx="1615440" cy="851143"/>
        </a:xfrm>
      </xdr:grpSpPr>
      <xdr:sp macro="" textlink="">
        <xdr:nvSpPr>
          <xdr:cNvPr id="7" name="Rectangle: Rounded Corners 6">
            <a:extLst>
              <a:ext uri="{FF2B5EF4-FFF2-40B4-BE49-F238E27FC236}">
                <a16:creationId xmlns:a16="http://schemas.microsoft.com/office/drawing/2014/main" id="{E6408ECA-473E-C3D0-92A8-7D09EF31D412}"/>
              </a:ext>
            </a:extLst>
          </xdr:cNvPr>
          <xdr:cNvSpPr/>
        </xdr:nvSpPr>
        <xdr:spPr>
          <a:xfrm>
            <a:off x="258388" y="634757"/>
            <a:ext cx="1564179" cy="384706"/>
          </a:xfrm>
          <a:prstGeom prst="roundRect">
            <a:avLst/>
          </a:prstGeom>
          <a:gradFill>
            <a:gsLst>
              <a:gs pos="0">
                <a:schemeClr val="tx1">
                  <a:alpha val="80000"/>
                  <a:lumMod val="75000"/>
                  <a:lumOff val="25000"/>
                </a:schemeClr>
              </a:gs>
              <a:gs pos="100000">
                <a:schemeClr val="tx1">
                  <a:lumMod val="65000"/>
                  <a:lumOff val="35000"/>
                </a:schemeClr>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PROFIT</a:t>
            </a:r>
          </a:p>
        </xdr:txBody>
      </xdr:sp>
      <xdr:sp macro="" textlink="KPI!F17">
        <xdr:nvSpPr>
          <xdr:cNvPr id="8" name="Rectangle: Rounded Corners 7">
            <a:extLst>
              <a:ext uri="{FF2B5EF4-FFF2-40B4-BE49-F238E27FC236}">
                <a16:creationId xmlns:a16="http://schemas.microsoft.com/office/drawing/2014/main" id="{A88CFE27-9E3E-7892-9E02-626C0EF2D3B8}"/>
              </a:ext>
            </a:extLst>
          </xdr:cNvPr>
          <xdr:cNvSpPr/>
        </xdr:nvSpPr>
        <xdr:spPr>
          <a:xfrm>
            <a:off x="243840" y="1043940"/>
            <a:ext cx="1615440" cy="441960"/>
          </a:xfrm>
          <a:prstGeom prst="roundRect">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023F1A1-1D0C-4D8D-9575-1B800966B6C7}" type="TxLink">
              <a:rPr lang="en-US" sz="1600" b="0" i="0" u="none" strike="noStrike">
                <a:solidFill>
                  <a:schemeClr val="bg1"/>
                </a:solidFill>
                <a:latin typeface="Calibri"/>
                <a:ea typeface="Calibri"/>
                <a:cs typeface="Calibri"/>
              </a:rPr>
              <a:pPr algn="l"/>
              <a:t> $4,07,630.41 </a:t>
            </a:fld>
            <a:endParaRPr lang="en-IN" sz="1600">
              <a:solidFill>
                <a:schemeClr val="bg1"/>
              </a:solidFill>
              <a:latin typeface="+mn-lt"/>
            </a:endParaRPr>
          </a:p>
        </xdr:txBody>
      </xdr:sp>
    </xdr:grpSp>
    <xdr:clientData/>
  </xdr:twoCellAnchor>
  <xdr:twoCellAnchor>
    <xdr:from>
      <xdr:col>12</xdr:col>
      <xdr:colOff>581199</xdr:colOff>
      <xdr:row>3</xdr:row>
      <xdr:rowOff>81050</xdr:rowOff>
    </xdr:from>
    <xdr:to>
      <xdr:col>15</xdr:col>
      <xdr:colOff>367839</xdr:colOff>
      <xdr:row>7</xdr:row>
      <xdr:rowOff>169719</xdr:rowOff>
    </xdr:to>
    <xdr:grpSp>
      <xdr:nvGrpSpPr>
        <xdr:cNvPr id="9" name="Group 8">
          <a:extLst>
            <a:ext uri="{FF2B5EF4-FFF2-40B4-BE49-F238E27FC236}">
              <a16:creationId xmlns:a16="http://schemas.microsoft.com/office/drawing/2014/main" id="{22177344-7B19-0D3E-05EB-D193F4156F09}"/>
            </a:ext>
          </a:extLst>
        </xdr:cNvPr>
        <xdr:cNvGrpSpPr/>
      </xdr:nvGrpSpPr>
      <xdr:grpSpPr>
        <a:xfrm>
          <a:off x="7896399" y="621377"/>
          <a:ext cx="1615440" cy="809106"/>
          <a:chOff x="243840" y="662940"/>
          <a:chExt cx="1615440" cy="822960"/>
        </a:xfrm>
      </xdr:grpSpPr>
      <xdr:sp macro="" textlink="">
        <xdr:nvSpPr>
          <xdr:cNvPr id="10" name="Rectangle: Rounded Corners 9">
            <a:extLst>
              <a:ext uri="{FF2B5EF4-FFF2-40B4-BE49-F238E27FC236}">
                <a16:creationId xmlns:a16="http://schemas.microsoft.com/office/drawing/2014/main" id="{8CFA2BD1-4B53-56A1-15C6-86AF5B103AA2}"/>
              </a:ext>
            </a:extLst>
          </xdr:cNvPr>
          <xdr:cNvSpPr/>
        </xdr:nvSpPr>
        <xdr:spPr>
          <a:xfrm>
            <a:off x="251460" y="662940"/>
            <a:ext cx="1592580" cy="358140"/>
          </a:xfrm>
          <a:prstGeom prst="roundRect">
            <a:avLst/>
          </a:prstGeom>
          <a:gradFill>
            <a:gsLst>
              <a:gs pos="0">
                <a:schemeClr val="tx1">
                  <a:alpha val="80000"/>
                  <a:lumMod val="75000"/>
                  <a:lumOff val="25000"/>
                </a:schemeClr>
              </a:gs>
              <a:gs pos="100000">
                <a:schemeClr val="tx1">
                  <a:lumMod val="65000"/>
                  <a:lumOff val="35000"/>
                </a:schemeClr>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NO</a:t>
            </a:r>
            <a:r>
              <a:rPr lang="en-IN" sz="1600" baseline="0"/>
              <a:t> OF ORDERS</a:t>
            </a:r>
            <a:endParaRPr lang="en-IN" sz="1600"/>
          </a:p>
        </xdr:txBody>
      </xdr:sp>
      <xdr:sp macro="" textlink="KPI!I17">
        <xdr:nvSpPr>
          <xdr:cNvPr id="11" name="Rectangle: Rounded Corners 10">
            <a:extLst>
              <a:ext uri="{FF2B5EF4-FFF2-40B4-BE49-F238E27FC236}">
                <a16:creationId xmlns:a16="http://schemas.microsoft.com/office/drawing/2014/main" id="{F742AA67-F203-3896-5C45-ED4B89970C6A}"/>
              </a:ext>
            </a:extLst>
          </xdr:cNvPr>
          <xdr:cNvSpPr/>
        </xdr:nvSpPr>
        <xdr:spPr>
          <a:xfrm>
            <a:off x="243840" y="1043940"/>
            <a:ext cx="1615440" cy="441960"/>
          </a:xfrm>
          <a:prstGeom prst="roundRect">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F15243-C8F9-4DAD-85D1-C1BCA83A2BE5}" type="TxLink">
              <a:rPr lang="en-US" sz="2400" b="0" i="0" u="none" strike="noStrike">
                <a:solidFill>
                  <a:schemeClr val="bg1"/>
                </a:solidFill>
                <a:latin typeface="Calibri"/>
                <a:ea typeface="Calibri"/>
                <a:cs typeface="Calibri"/>
              </a:rPr>
              <a:pPr algn="ctr"/>
              <a:t>1</a:t>
            </a:fld>
            <a:endParaRPr lang="en-IN" sz="2400">
              <a:solidFill>
                <a:schemeClr val="bg1"/>
              </a:solidFill>
              <a:latin typeface="+mn-lt"/>
            </a:endParaRPr>
          </a:p>
        </xdr:txBody>
      </xdr:sp>
    </xdr:grpSp>
    <xdr:clientData/>
  </xdr:twoCellAnchor>
  <xdr:twoCellAnchor>
    <xdr:from>
      <xdr:col>17</xdr:col>
      <xdr:colOff>444730</xdr:colOff>
      <xdr:row>3</xdr:row>
      <xdr:rowOff>101137</xdr:rowOff>
    </xdr:from>
    <xdr:to>
      <xdr:col>20</xdr:col>
      <xdr:colOff>237605</xdr:colOff>
      <xdr:row>8</xdr:row>
      <xdr:rowOff>17317</xdr:rowOff>
    </xdr:to>
    <xdr:grpSp>
      <xdr:nvGrpSpPr>
        <xdr:cNvPr id="43" name="Group 42">
          <a:extLst>
            <a:ext uri="{FF2B5EF4-FFF2-40B4-BE49-F238E27FC236}">
              <a16:creationId xmlns:a16="http://schemas.microsoft.com/office/drawing/2014/main" id="{A86C3CB7-9175-60DD-2597-7A79D2B55DA1}"/>
            </a:ext>
          </a:extLst>
        </xdr:cNvPr>
        <xdr:cNvGrpSpPr/>
      </xdr:nvGrpSpPr>
      <xdr:grpSpPr>
        <a:xfrm>
          <a:off x="10807930" y="641464"/>
          <a:ext cx="1621675" cy="816726"/>
          <a:chOff x="6416040" y="662247"/>
          <a:chExt cx="1621675" cy="816726"/>
        </a:xfrm>
      </xdr:grpSpPr>
      <xdr:sp macro="" textlink="">
        <xdr:nvSpPr>
          <xdr:cNvPr id="13" name="Rectangle: Rounded Corners 12">
            <a:extLst>
              <a:ext uri="{FF2B5EF4-FFF2-40B4-BE49-F238E27FC236}">
                <a16:creationId xmlns:a16="http://schemas.microsoft.com/office/drawing/2014/main" id="{F230F7D4-E4C1-7CD5-8FB5-358E19793E6A}"/>
              </a:ext>
            </a:extLst>
          </xdr:cNvPr>
          <xdr:cNvSpPr/>
        </xdr:nvSpPr>
        <xdr:spPr>
          <a:xfrm>
            <a:off x="6445135" y="662247"/>
            <a:ext cx="1592580" cy="352166"/>
          </a:xfrm>
          <a:prstGeom prst="roundRect">
            <a:avLst/>
          </a:prstGeom>
          <a:gradFill>
            <a:gsLst>
              <a:gs pos="0">
                <a:schemeClr val="tx1">
                  <a:alpha val="80000"/>
                  <a:lumMod val="75000"/>
                  <a:lumOff val="25000"/>
                </a:schemeClr>
              </a:gs>
              <a:gs pos="100000">
                <a:schemeClr val="tx1">
                  <a:lumMod val="65000"/>
                  <a:lumOff val="35000"/>
                </a:schemeClr>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PROFIT</a:t>
            </a:r>
            <a:r>
              <a:rPr lang="en-IN" sz="1600" baseline="0"/>
              <a:t> MARGIN</a:t>
            </a:r>
            <a:endParaRPr lang="en-IN" sz="1600"/>
          </a:p>
        </xdr:txBody>
      </xdr:sp>
      <xdr:sp macro="" textlink="KPI!L17">
        <xdr:nvSpPr>
          <xdr:cNvPr id="14" name="Rectangle: Rounded Corners 13">
            <a:extLst>
              <a:ext uri="{FF2B5EF4-FFF2-40B4-BE49-F238E27FC236}">
                <a16:creationId xmlns:a16="http://schemas.microsoft.com/office/drawing/2014/main" id="{EAC50369-4CD9-FC81-62CE-EB2CE10DBE1E}"/>
              </a:ext>
            </a:extLst>
          </xdr:cNvPr>
          <xdr:cNvSpPr/>
        </xdr:nvSpPr>
        <xdr:spPr>
          <a:xfrm>
            <a:off x="6416040" y="1044385"/>
            <a:ext cx="1615440" cy="434588"/>
          </a:xfrm>
          <a:prstGeom prst="roundRect">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3E4D03-0318-42D2-98FE-C1CDBF842422}" type="TxLink">
              <a:rPr lang="en-US" sz="1800" b="0" i="0" u="none" strike="noStrike">
                <a:solidFill>
                  <a:schemeClr val="bg1"/>
                </a:solidFill>
                <a:latin typeface="Calibri"/>
                <a:ea typeface="Calibri"/>
                <a:cs typeface="Calibri"/>
              </a:rPr>
              <a:pPr algn="ctr"/>
              <a:t>40.98%</a:t>
            </a:fld>
            <a:endParaRPr lang="en-IN" sz="1800">
              <a:solidFill>
                <a:schemeClr val="bg1"/>
              </a:solidFill>
              <a:latin typeface="+mn-lt"/>
            </a:endParaRPr>
          </a:p>
        </xdr:txBody>
      </xdr:sp>
    </xdr:grpSp>
    <xdr:clientData/>
  </xdr:twoCellAnchor>
  <xdr:twoCellAnchor>
    <xdr:from>
      <xdr:col>16</xdr:col>
      <xdr:colOff>152399</xdr:colOff>
      <xdr:row>20</xdr:row>
      <xdr:rowOff>81048</xdr:rowOff>
    </xdr:from>
    <xdr:to>
      <xdr:col>21</xdr:col>
      <xdr:colOff>547254</xdr:colOff>
      <xdr:row>33</xdr:row>
      <xdr:rowOff>103909</xdr:rowOff>
    </xdr:to>
    <xdr:grpSp>
      <xdr:nvGrpSpPr>
        <xdr:cNvPr id="41" name="Group 40">
          <a:extLst>
            <a:ext uri="{FF2B5EF4-FFF2-40B4-BE49-F238E27FC236}">
              <a16:creationId xmlns:a16="http://schemas.microsoft.com/office/drawing/2014/main" id="{AE589CBC-506F-32FB-D185-E9B43DF090CC}"/>
            </a:ext>
          </a:extLst>
        </xdr:cNvPr>
        <xdr:cNvGrpSpPr/>
      </xdr:nvGrpSpPr>
      <xdr:grpSpPr>
        <a:xfrm>
          <a:off x="9905999" y="3683230"/>
          <a:ext cx="3442855" cy="2364279"/>
          <a:chOff x="8451273" y="3752503"/>
          <a:chExt cx="2895600" cy="2069869"/>
        </a:xfrm>
      </xdr:grpSpPr>
      <xdr:sp macro="" textlink="">
        <xdr:nvSpPr>
          <xdr:cNvPr id="29" name="Rectangle: Rounded Corners 28">
            <a:extLst>
              <a:ext uri="{FF2B5EF4-FFF2-40B4-BE49-F238E27FC236}">
                <a16:creationId xmlns:a16="http://schemas.microsoft.com/office/drawing/2014/main" id="{574BF1FF-786D-A2C5-3113-85D23B0E69EF}"/>
              </a:ext>
            </a:extLst>
          </xdr:cNvPr>
          <xdr:cNvSpPr/>
        </xdr:nvSpPr>
        <xdr:spPr>
          <a:xfrm>
            <a:off x="8451273" y="3752503"/>
            <a:ext cx="2895600" cy="2069869"/>
          </a:xfrm>
          <a:prstGeom prst="roundRect">
            <a:avLst>
              <a:gd name="adj" fmla="val 6884"/>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AB9EFFE4-57D4-43D5-A1EE-D56D14D567C4}"/>
              </a:ext>
            </a:extLst>
          </xdr:cNvPr>
          <xdr:cNvSpPr/>
        </xdr:nvSpPr>
        <xdr:spPr>
          <a:xfrm>
            <a:off x="8520545" y="3803073"/>
            <a:ext cx="2646219" cy="381000"/>
          </a:xfrm>
          <a:prstGeom prst="roundRect">
            <a:avLst/>
          </a:prstGeom>
          <a:gradFill>
            <a:gsLst>
              <a:gs pos="5400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FILTERS</a:t>
            </a:r>
          </a:p>
        </xdr:txBody>
      </xdr:sp>
    </xdr:grpSp>
    <xdr:clientData/>
  </xdr:twoCellAnchor>
  <xdr:twoCellAnchor>
    <xdr:from>
      <xdr:col>16</xdr:col>
      <xdr:colOff>122612</xdr:colOff>
      <xdr:row>8</xdr:row>
      <xdr:rowOff>87976</xdr:rowOff>
    </xdr:from>
    <xdr:to>
      <xdr:col>20</xdr:col>
      <xdr:colOff>579812</xdr:colOff>
      <xdr:row>19</xdr:row>
      <xdr:rowOff>176645</xdr:rowOff>
    </xdr:to>
    <xdr:grpSp>
      <xdr:nvGrpSpPr>
        <xdr:cNvPr id="38" name="Group 37">
          <a:extLst>
            <a:ext uri="{FF2B5EF4-FFF2-40B4-BE49-F238E27FC236}">
              <a16:creationId xmlns:a16="http://schemas.microsoft.com/office/drawing/2014/main" id="{E784EC58-80C3-13A7-9FF1-53A20266171A}"/>
            </a:ext>
          </a:extLst>
        </xdr:cNvPr>
        <xdr:cNvGrpSpPr/>
      </xdr:nvGrpSpPr>
      <xdr:grpSpPr>
        <a:xfrm>
          <a:off x="9876212" y="1528849"/>
          <a:ext cx="2895600" cy="2069869"/>
          <a:chOff x="8518467" y="1584267"/>
          <a:chExt cx="2895600" cy="2069869"/>
        </a:xfrm>
      </xdr:grpSpPr>
      <xdr:sp macro="" textlink="">
        <xdr:nvSpPr>
          <xdr:cNvPr id="23" name="Rectangle: Rounded Corners 22">
            <a:extLst>
              <a:ext uri="{FF2B5EF4-FFF2-40B4-BE49-F238E27FC236}">
                <a16:creationId xmlns:a16="http://schemas.microsoft.com/office/drawing/2014/main" id="{B7144058-36C3-52DC-07DA-8A32A2898112}"/>
              </a:ext>
            </a:extLst>
          </xdr:cNvPr>
          <xdr:cNvSpPr/>
        </xdr:nvSpPr>
        <xdr:spPr>
          <a:xfrm>
            <a:off x="8518467" y="1584267"/>
            <a:ext cx="2895600" cy="2069869"/>
          </a:xfrm>
          <a:prstGeom prst="roundRect">
            <a:avLst>
              <a:gd name="adj" fmla="val 6884"/>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76185EFA-5E14-AD1C-E17A-54BC2A2E7057}"/>
              </a:ext>
            </a:extLst>
          </xdr:cNvPr>
          <xdr:cNvSpPr/>
        </xdr:nvSpPr>
        <xdr:spPr>
          <a:xfrm>
            <a:off x="8624454" y="1648690"/>
            <a:ext cx="2563092" cy="367146"/>
          </a:xfrm>
          <a:prstGeom prst="roundRect">
            <a:avLst/>
          </a:prstGeom>
          <a:gradFill>
            <a:gsLst>
              <a:gs pos="4900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SALES MODE</a:t>
            </a:r>
          </a:p>
        </xdr:txBody>
      </xdr:sp>
    </xdr:grpSp>
    <xdr:clientData/>
  </xdr:twoCellAnchor>
  <xdr:twoCellAnchor>
    <xdr:from>
      <xdr:col>0</xdr:col>
      <xdr:colOff>0</xdr:colOff>
      <xdr:row>20</xdr:row>
      <xdr:rowOff>87976</xdr:rowOff>
    </xdr:from>
    <xdr:to>
      <xdr:col>8</xdr:col>
      <xdr:colOff>325582</xdr:colOff>
      <xdr:row>34</xdr:row>
      <xdr:rowOff>138546</xdr:rowOff>
    </xdr:to>
    <xdr:grpSp>
      <xdr:nvGrpSpPr>
        <xdr:cNvPr id="39" name="Group 38">
          <a:extLst>
            <a:ext uri="{FF2B5EF4-FFF2-40B4-BE49-F238E27FC236}">
              <a16:creationId xmlns:a16="http://schemas.microsoft.com/office/drawing/2014/main" id="{CC2B8691-3C21-9C65-B37E-285DA723DFA8}"/>
            </a:ext>
          </a:extLst>
        </xdr:cNvPr>
        <xdr:cNvGrpSpPr/>
      </xdr:nvGrpSpPr>
      <xdr:grpSpPr>
        <a:xfrm>
          <a:off x="0" y="3690158"/>
          <a:ext cx="5202382" cy="2572097"/>
          <a:chOff x="0" y="3690158"/>
          <a:chExt cx="5202382" cy="2572097"/>
        </a:xfrm>
      </xdr:grpSpPr>
      <xdr:sp macro="" textlink="">
        <xdr:nvSpPr>
          <xdr:cNvPr id="24" name="Rectangle: Rounded Corners 23">
            <a:extLst>
              <a:ext uri="{FF2B5EF4-FFF2-40B4-BE49-F238E27FC236}">
                <a16:creationId xmlns:a16="http://schemas.microsoft.com/office/drawing/2014/main" id="{FAE3F4D6-60DE-373C-7A8E-184A489A9878}"/>
              </a:ext>
            </a:extLst>
          </xdr:cNvPr>
          <xdr:cNvSpPr/>
        </xdr:nvSpPr>
        <xdr:spPr>
          <a:xfrm>
            <a:off x="0" y="3690158"/>
            <a:ext cx="5202382" cy="2572097"/>
          </a:xfrm>
          <a:prstGeom prst="roundRect">
            <a:avLst>
              <a:gd name="adj" fmla="val 6884"/>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Rectangle: Rounded Corners 32">
            <a:extLst>
              <a:ext uri="{FF2B5EF4-FFF2-40B4-BE49-F238E27FC236}">
                <a16:creationId xmlns:a16="http://schemas.microsoft.com/office/drawing/2014/main" id="{6526695D-0C2D-B7AB-34FC-466CF8CFFC43}"/>
              </a:ext>
            </a:extLst>
          </xdr:cNvPr>
          <xdr:cNvSpPr/>
        </xdr:nvSpPr>
        <xdr:spPr>
          <a:xfrm>
            <a:off x="187036" y="3775363"/>
            <a:ext cx="3117273" cy="401782"/>
          </a:xfrm>
          <a:prstGeom prst="roundRect">
            <a:avLst/>
          </a:prstGeom>
          <a:gradFill>
            <a:gsLst>
              <a:gs pos="3300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SALES BY COUNTRY</a:t>
            </a:r>
          </a:p>
        </xdr:txBody>
      </xdr:sp>
    </xdr:grpSp>
    <xdr:clientData/>
  </xdr:twoCellAnchor>
  <xdr:twoCellAnchor>
    <xdr:from>
      <xdr:col>8</xdr:col>
      <xdr:colOff>595743</xdr:colOff>
      <xdr:row>20</xdr:row>
      <xdr:rowOff>81049</xdr:rowOff>
    </xdr:from>
    <xdr:to>
      <xdr:col>15</xdr:col>
      <xdr:colOff>374073</xdr:colOff>
      <xdr:row>34</xdr:row>
      <xdr:rowOff>117764</xdr:rowOff>
    </xdr:to>
    <xdr:grpSp>
      <xdr:nvGrpSpPr>
        <xdr:cNvPr id="40" name="Group 39">
          <a:extLst>
            <a:ext uri="{FF2B5EF4-FFF2-40B4-BE49-F238E27FC236}">
              <a16:creationId xmlns:a16="http://schemas.microsoft.com/office/drawing/2014/main" id="{4665C50E-72D6-58AC-A8E9-14C4FFEEBF3A}"/>
            </a:ext>
          </a:extLst>
        </xdr:cNvPr>
        <xdr:cNvGrpSpPr/>
      </xdr:nvGrpSpPr>
      <xdr:grpSpPr>
        <a:xfrm>
          <a:off x="5472543" y="3683231"/>
          <a:ext cx="4045530" cy="2558242"/>
          <a:chOff x="4627416" y="3655522"/>
          <a:chExt cx="3498273" cy="2069869"/>
        </a:xfrm>
      </xdr:grpSpPr>
      <xdr:sp macro="" textlink="">
        <xdr:nvSpPr>
          <xdr:cNvPr id="28" name="Rectangle: Rounded Corners 27">
            <a:extLst>
              <a:ext uri="{FF2B5EF4-FFF2-40B4-BE49-F238E27FC236}">
                <a16:creationId xmlns:a16="http://schemas.microsoft.com/office/drawing/2014/main" id="{29DE45B2-4355-783D-A98F-18C7BCE782B6}"/>
              </a:ext>
            </a:extLst>
          </xdr:cNvPr>
          <xdr:cNvSpPr/>
        </xdr:nvSpPr>
        <xdr:spPr>
          <a:xfrm>
            <a:off x="4627416" y="3655522"/>
            <a:ext cx="3498273" cy="2069869"/>
          </a:xfrm>
          <a:prstGeom prst="roundRect">
            <a:avLst>
              <a:gd name="adj" fmla="val 6884"/>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296FA46B-8043-27C6-76A6-9D25302B5571}"/>
              </a:ext>
            </a:extLst>
          </xdr:cNvPr>
          <xdr:cNvSpPr/>
        </xdr:nvSpPr>
        <xdr:spPr>
          <a:xfrm>
            <a:off x="4783566" y="3768437"/>
            <a:ext cx="3117273" cy="401782"/>
          </a:xfrm>
          <a:prstGeom prst="roundRect">
            <a:avLst/>
          </a:prstGeom>
          <a:gradFill>
            <a:gsLst>
              <a:gs pos="4000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ITEM TYPES AND TOTAL</a:t>
            </a:r>
            <a:r>
              <a:rPr lang="en-IN" sz="2000" baseline="0"/>
              <a:t> PROFIT</a:t>
            </a:r>
            <a:endParaRPr lang="en-IN" sz="2000"/>
          </a:p>
        </xdr:txBody>
      </xdr:sp>
    </xdr:grpSp>
    <xdr:clientData/>
  </xdr:twoCellAnchor>
  <xdr:twoCellAnchor>
    <xdr:from>
      <xdr:col>0</xdr:col>
      <xdr:colOff>67195</xdr:colOff>
      <xdr:row>8</xdr:row>
      <xdr:rowOff>118457</xdr:rowOff>
    </xdr:from>
    <xdr:to>
      <xdr:col>6</xdr:col>
      <xdr:colOff>516775</xdr:colOff>
      <xdr:row>20</xdr:row>
      <xdr:rowOff>27017</xdr:rowOff>
    </xdr:to>
    <xdr:grpSp>
      <xdr:nvGrpSpPr>
        <xdr:cNvPr id="36" name="Group 35">
          <a:extLst>
            <a:ext uri="{FF2B5EF4-FFF2-40B4-BE49-F238E27FC236}">
              <a16:creationId xmlns:a16="http://schemas.microsoft.com/office/drawing/2014/main" id="{09D02C6E-7E6A-B239-433F-724434115784}"/>
            </a:ext>
          </a:extLst>
        </xdr:cNvPr>
        <xdr:cNvGrpSpPr/>
      </xdr:nvGrpSpPr>
      <xdr:grpSpPr>
        <a:xfrm>
          <a:off x="67195" y="1559330"/>
          <a:ext cx="4107180" cy="2069869"/>
          <a:chOff x="129540" y="1600893"/>
          <a:chExt cx="4107180" cy="2069869"/>
        </a:xfrm>
      </xdr:grpSpPr>
      <xdr:sp macro="" textlink="">
        <xdr:nvSpPr>
          <xdr:cNvPr id="21" name="Rectangle: Rounded Corners 20">
            <a:extLst>
              <a:ext uri="{FF2B5EF4-FFF2-40B4-BE49-F238E27FC236}">
                <a16:creationId xmlns:a16="http://schemas.microsoft.com/office/drawing/2014/main" id="{890F8860-92C8-AA53-F9B8-99E90720D1EC}"/>
              </a:ext>
            </a:extLst>
          </xdr:cNvPr>
          <xdr:cNvSpPr/>
        </xdr:nvSpPr>
        <xdr:spPr>
          <a:xfrm>
            <a:off x="129540" y="1600893"/>
            <a:ext cx="4107180" cy="2069869"/>
          </a:xfrm>
          <a:prstGeom prst="roundRect">
            <a:avLst>
              <a:gd name="adj" fmla="val 6884"/>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5DA4B3FA-8A0F-9094-D608-317CDAD8BF5D}"/>
              </a:ext>
            </a:extLst>
          </xdr:cNvPr>
          <xdr:cNvSpPr/>
        </xdr:nvSpPr>
        <xdr:spPr>
          <a:xfrm>
            <a:off x="290945" y="1697182"/>
            <a:ext cx="3117273" cy="311727"/>
          </a:xfrm>
          <a:prstGeom prst="roundRect">
            <a:avLst/>
          </a:prstGeom>
          <a:gradFill>
            <a:gsLst>
              <a:gs pos="0">
                <a:schemeClr val="tx1">
                  <a:alpha val="80000"/>
                  <a:lumMod val="75000"/>
                  <a:lumOff val="25000"/>
                </a:schemeClr>
              </a:gs>
              <a:gs pos="32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PROFIT</a:t>
            </a:r>
            <a:r>
              <a:rPr lang="en-IN" sz="1600" baseline="0"/>
              <a:t> AND SALES ANALYSIS</a:t>
            </a:r>
            <a:endParaRPr lang="en-IN" sz="1600"/>
          </a:p>
        </xdr:txBody>
      </xdr:sp>
    </xdr:grpSp>
    <xdr:clientData/>
  </xdr:twoCellAnchor>
  <xdr:twoCellAnchor>
    <xdr:from>
      <xdr:col>8</xdr:col>
      <xdr:colOff>49874</xdr:colOff>
      <xdr:row>8</xdr:row>
      <xdr:rowOff>89364</xdr:rowOff>
    </xdr:from>
    <xdr:to>
      <xdr:col>14</xdr:col>
      <xdr:colOff>499454</xdr:colOff>
      <xdr:row>19</xdr:row>
      <xdr:rowOff>178033</xdr:rowOff>
    </xdr:to>
    <xdr:grpSp>
      <xdr:nvGrpSpPr>
        <xdr:cNvPr id="44" name="Group 43">
          <a:extLst>
            <a:ext uri="{FF2B5EF4-FFF2-40B4-BE49-F238E27FC236}">
              <a16:creationId xmlns:a16="http://schemas.microsoft.com/office/drawing/2014/main" id="{FE1BD318-08AF-18C5-192E-ADA3EC0FFF4E}"/>
            </a:ext>
          </a:extLst>
        </xdr:cNvPr>
        <xdr:cNvGrpSpPr/>
      </xdr:nvGrpSpPr>
      <xdr:grpSpPr>
        <a:xfrm>
          <a:off x="4926674" y="1530237"/>
          <a:ext cx="4107180" cy="2069869"/>
          <a:chOff x="4358638" y="1523309"/>
          <a:chExt cx="4107180" cy="2069869"/>
        </a:xfrm>
      </xdr:grpSpPr>
      <xdr:sp macro="" textlink="">
        <xdr:nvSpPr>
          <xdr:cNvPr id="22" name="Rectangle: Rounded Corners 21">
            <a:extLst>
              <a:ext uri="{FF2B5EF4-FFF2-40B4-BE49-F238E27FC236}">
                <a16:creationId xmlns:a16="http://schemas.microsoft.com/office/drawing/2014/main" id="{FC1909B4-C955-2A03-9EAE-E1F6F7D53A78}"/>
              </a:ext>
            </a:extLst>
          </xdr:cNvPr>
          <xdr:cNvSpPr/>
        </xdr:nvSpPr>
        <xdr:spPr>
          <a:xfrm>
            <a:off x="4358638" y="1523309"/>
            <a:ext cx="4107180" cy="2069869"/>
          </a:xfrm>
          <a:prstGeom prst="roundRect">
            <a:avLst>
              <a:gd name="adj" fmla="val 6884"/>
            </a:avLst>
          </a:prstGeom>
          <a:gradFill>
            <a:gsLst>
              <a:gs pos="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E61E7839-0800-C3DF-9153-61B2B28DA68E}"/>
              </a:ext>
            </a:extLst>
          </xdr:cNvPr>
          <xdr:cNvSpPr/>
        </xdr:nvSpPr>
        <xdr:spPr>
          <a:xfrm>
            <a:off x="4544290" y="1600201"/>
            <a:ext cx="3117273" cy="401782"/>
          </a:xfrm>
          <a:prstGeom prst="roundRect">
            <a:avLst/>
          </a:prstGeom>
          <a:gradFill>
            <a:gsLst>
              <a:gs pos="41000">
                <a:schemeClr val="tx1">
                  <a:alpha val="80000"/>
                  <a:lumMod val="75000"/>
                  <a:lumOff val="25000"/>
                </a:schemeClr>
              </a:gs>
              <a:gs pos="100000">
                <a:schemeClr val="tx1">
                  <a:lumMod val="65000"/>
                  <a:lumOff val="35000"/>
                </a:schemeClr>
              </a:gs>
            </a:gsLst>
            <a:lin ang="12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TOP</a:t>
            </a:r>
            <a:r>
              <a:rPr lang="en-IN" sz="1800" baseline="0"/>
              <a:t> FIVE SELLING ITEM</a:t>
            </a:r>
            <a:endParaRPr lang="en-IN" sz="1800"/>
          </a:p>
        </xdr:txBody>
      </xdr:sp>
    </xdr:grpSp>
    <xdr:clientData/>
  </xdr:twoCellAnchor>
  <xdr:twoCellAnchor>
    <xdr:from>
      <xdr:col>0</xdr:col>
      <xdr:colOff>173182</xdr:colOff>
      <xdr:row>11</xdr:row>
      <xdr:rowOff>20090</xdr:rowOff>
    </xdr:from>
    <xdr:to>
      <xdr:col>6</xdr:col>
      <xdr:colOff>256309</xdr:colOff>
      <xdr:row>19</xdr:row>
      <xdr:rowOff>138546</xdr:rowOff>
    </xdr:to>
    <xdr:graphicFrame macro="">
      <xdr:nvGraphicFramePr>
        <xdr:cNvPr id="42" name="Chart 41">
          <a:extLst>
            <a:ext uri="{FF2B5EF4-FFF2-40B4-BE49-F238E27FC236}">
              <a16:creationId xmlns:a16="http://schemas.microsoft.com/office/drawing/2014/main" id="{73B5661C-22B2-4597-9FBA-545360534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103909</xdr:colOff>
      <xdr:row>11</xdr:row>
      <xdr:rowOff>83126</xdr:rowOff>
    </xdr:from>
    <xdr:to>
      <xdr:col>14</xdr:col>
      <xdr:colOff>332509</xdr:colOff>
      <xdr:row>19</xdr:row>
      <xdr:rowOff>83127</xdr:rowOff>
    </xdr:to>
    <xdr:graphicFrame macro="">
      <xdr:nvGraphicFramePr>
        <xdr:cNvPr id="12" name="Chart 11">
          <a:extLst>
            <a:ext uri="{FF2B5EF4-FFF2-40B4-BE49-F238E27FC236}">
              <a16:creationId xmlns:a16="http://schemas.microsoft.com/office/drawing/2014/main" id="{78CC4383-76CC-4272-8A69-AA07ED814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484908</xdr:colOff>
      <xdr:row>10</xdr:row>
      <xdr:rowOff>173182</xdr:rowOff>
    </xdr:from>
    <xdr:to>
      <xdr:col>20</xdr:col>
      <xdr:colOff>187035</xdr:colOff>
      <xdr:row>19</xdr:row>
      <xdr:rowOff>69273</xdr:rowOff>
    </xdr:to>
    <xdr:graphicFrame macro="">
      <xdr:nvGraphicFramePr>
        <xdr:cNvPr id="15" name="Chart 14">
          <a:extLst>
            <a:ext uri="{FF2B5EF4-FFF2-40B4-BE49-F238E27FC236}">
              <a16:creationId xmlns:a16="http://schemas.microsoft.com/office/drawing/2014/main" id="{5D4B3751-963C-4D45-A718-9AEFCA11F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124690</xdr:colOff>
      <xdr:row>23</xdr:row>
      <xdr:rowOff>76202</xdr:rowOff>
    </xdr:from>
    <xdr:to>
      <xdr:col>8</xdr:col>
      <xdr:colOff>41563</xdr:colOff>
      <xdr:row>34</xdr:row>
      <xdr:rowOff>117764</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529FE3F5-42A3-4A50-B415-1213636E28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4690" y="4282442"/>
              <a:ext cx="4793673" cy="20532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117761</xdr:colOff>
      <xdr:row>24</xdr:row>
      <xdr:rowOff>83127</xdr:rowOff>
    </xdr:from>
    <xdr:to>
      <xdr:col>15</xdr:col>
      <xdr:colOff>353291</xdr:colOff>
      <xdr:row>34</xdr:row>
      <xdr:rowOff>20782</xdr:rowOff>
    </xdr:to>
    <xdr:graphicFrame macro="">
      <xdr:nvGraphicFramePr>
        <xdr:cNvPr id="18" name="Chart 17">
          <a:extLst>
            <a:ext uri="{FF2B5EF4-FFF2-40B4-BE49-F238E27FC236}">
              <a16:creationId xmlns:a16="http://schemas.microsoft.com/office/drawing/2014/main" id="{99225241-23F4-4F86-AC26-C872ACB80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214746</xdr:colOff>
      <xdr:row>23</xdr:row>
      <xdr:rowOff>157248</xdr:rowOff>
    </xdr:from>
    <xdr:to>
      <xdr:col>17</xdr:col>
      <xdr:colOff>464127</xdr:colOff>
      <xdr:row>32</xdr:row>
      <xdr:rowOff>76199</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87902B71-D4BF-4E95-8669-B6871258886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968346" y="4299757"/>
              <a:ext cx="858981" cy="1539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581890</xdr:colOff>
      <xdr:row>23</xdr:row>
      <xdr:rowOff>150322</xdr:rowOff>
    </xdr:from>
    <xdr:to>
      <xdr:col>19</xdr:col>
      <xdr:colOff>422564</xdr:colOff>
      <xdr:row>32</xdr:row>
      <xdr:rowOff>69274</xdr:rowOff>
    </xdr:to>
    <mc:AlternateContent xmlns:mc="http://schemas.openxmlformats.org/markup-compatibility/2006" xmlns:a14="http://schemas.microsoft.com/office/drawing/2010/main">
      <mc:Choice Requires="a14">
        <xdr:graphicFrame macro="">
          <xdr:nvGraphicFramePr>
            <xdr:cNvPr id="20" name="Item Type 1">
              <a:extLst>
                <a:ext uri="{FF2B5EF4-FFF2-40B4-BE49-F238E27FC236}">
                  <a16:creationId xmlns:a16="http://schemas.microsoft.com/office/drawing/2014/main" id="{85F7AD02-84DE-4EFA-A1F4-993B1CB9BB7E}"/>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0945090" y="4292831"/>
              <a:ext cx="1059874" cy="1539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554180</xdr:colOff>
      <xdr:row>23</xdr:row>
      <xdr:rowOff>115686</xdr:rowOff>
    </xdr:from>
    <xdr:to>
      <xdr:col>21</xdr:col>
      <xdr:colOff>429490</xdr:colOff>
      <xdr:row>32</xdr:row>
      <xdr:rowOff>103910</xdr:rowOff>
    </xdr:to>
    <mc:AlternateContent xmlns:mc="http://schemas.openxmlformats.org/markup-compatibility/2006" xmlns:a14="http://schemas.microsoft.com/office/drawing/2010/main">
      <mc:Choice Requires="a14">
        <xdr:graphicFrame macro="">
          <xdr:nvGraphicFramePr>
            <xdr:cNvPr id="25" name="Country 1">
              <a:extLst>
                <a:ext uri="{FF2B5EF4-FFF2-40B4-BE49-F238E27FC236}">
                  <a16:creationId xmlns:a16="http://schemas.microsoft.com/office/drawing/2014/main" id="{E10C8C92-8BF0-4DE8-B24C-8C254264105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136580" y="4258195"/>
              <a:ext cx="1094510" cy="1609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235525</xdr:colOff>
      <xdr:row>0</xdr:row>
      <xdr:rowOff>76199</xdr:rowOff>
    </xdr:from>
    <xdr:to>
      <xdr:col>7</xdr:col>
      <xdr:colOff>574962</xdr:colOff>
      <xdr:row>3</xdr:row>
      <xdr:rowOff>20782</xdr:rowOff>
    </xdr:to>
    <xdr:pic>
      <xdr:nvPicPr>
        <xdr:cNvPr id="27" name="Picture 26">
          <a:extLst>
            <a:ext uri="{FF2B5EF4-FFF2-40B4-BE49-F238E27FC236}">
              <a16:creationId xmlns:a16="http://schemas.microsoft.com/office/drawing/2014/main" id="{400626C6-3328-4C5A-577B-BE165529E96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35525" y="76199"/>
          <a:ext cx="4606637" cy="48491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14</xdr:col>
      <xdr:colOff>207819</xdr:colOff>
      <xdr:row>0</xdr:row>
      <xdr:rowOff>76201</xdr:rowOff>
    </xdr:from>
    <xdr:to>
      <xdr:col>21</xdr:col>
      <xdr:colOff>526473</xdr:colOff>
      <xdr:row>3</xdr:row>
      <xdr:rowOff>34637</xdr:rowOff>
    </xdr:to>
    <xdr:pic>
      <xdr:nvPicPr>
        <xdr:cNvPr id="45" name="Picture 44">
          <a:extLst>
            <a:ext uri="{FF2B5EF4-FFF2-40B4-BE49-F238E27FC236}">
              <a16:creationId xmlns:a16="http://schemas.microsoft.com/office/drawing/2014/main" id="{703F0D75-7F6D-2098-E0D9-4A79FA9570D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42219" y="76201"/>
          <a:ext cx="4585854" cy="49876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Saief Ali" refreshedDate="45394.046899074077" createdVersion="8" refreshedVersion="8" minRefreshableVersion="3" recordCount="100" xr:uid="{18F59D6A-D1AE-447A-A9FC-A35B2A6A7897}">
  <cacheSource type="worksheet">
    <worksheetSource name="Table1"/>
  </cacheSource>
  <cacheFields count="20">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8"/>
    </cacheField>
    <cacheField name="Order ID" numFmtId="0">
      <sharedItems containsSemiMixedTypes="0" containsString="0" containsNumber="1" containsInteger="1" minValue="114606559" maxValue="994022214"/>
    </cacheField>
    <cacheField name="Year" numFmtId="0">
      <sharedItems containsSemiMixedTypes="0" containsString="0" containsNumber="1" containsInteger="1" minValue="2010" maxValue="2017" count="8">
        <n v="2010"/>
        <n v="2012"/>
        <n v="2014"/>
        <n v="2013"/>
        <n v="2015"/>
        <n v="2011"/>
        <n v="2017"/>
        <n v="2016"/>
      </sharedItems>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 name="Total Sales" numFmtId="0">
      <sharedItems containsSemiMixedTypes="0" containsString="0" containsNumber="1" minValue="4870.26" maxValue="5997054.9799999995"/>
    </cacheField>
    <cacheField name="Months (Order Date)" numFmtId="0" databaseField="0">
      <fieldGroup base="5">
        <rangePr groupBy="months" startDate="2010-02-02T00:00:00" endDate="2017-05-23T00:00:00"/>
        <groupItems count="14">
          <s v="&lt;02-02-2010"/>
          <s v="Jan"/>
          <s v="Feb"/>
          <s v="Mar"/>
          <s v="Apr"/>
          <s v="May"/>
          <s v="Jun"/>
          <s v="Jul"/>
          <s v="Aug"/>
          <s v="Sep"/>
          <s v="Oct"/>
          <s v="Nov"/>
          <s v="Dec"/>
          <s v="&gt;23-05-2017"/>
        </groupItems>
      </fieldGroup>
    </cacheField>
    <cacheField name="Quarters (Order Date)" numFmtId="0" databaseField="0">
      <fieldGroup base="5">
        <rangePr groupBy="quarters" startDate="2010-02-02T00:00:00" endDate="2017-05-23T00:00:00"/>
        <groupItems count="6">
          <s v="&lt;02-02-2010"/>
          <s v="Qtr1"/>
          <s v="Qtr2"/>
          <s v="Qtr3"/>
          <s v="Qtr4"/>
          <s v="&gt;23-05-2017"/>
        </groupItems>
      </fieldGroup>
    </cacheField>
    <cacheField name="Years (Order Date)" numFmtId="0" databaseField="0">
      <fieldGroup base="5">
        <rangePr groupBy="years" startDate="2010-02-02T00:00:00" endDate="2017-05-23T00:00:00"/>
        <groupItems count="10">
          <s v="&lt;02-02-2010"/>
          <s v="2010"/>
          <s v="2011"/>
          <s v="2012"/>
          <s v="2013"/>
          <s v="2014"/>
          <s v="2015"/>
          <s v="2016"/>
          <s v="2017"/>
          <s v="&gt;23-05-2017"/>
        </groupItems>
      </fieldGroup>
    </cacheField>
    <cacheField name="Profit Margin" numFmtId="0" formula="'Total Profit'/'Total Sales'" databaseField="0"/>
  </cacheFields>
  <extLst>
    <ext xmlns:x14="http://schemas.microsoft.com/office/spreadsheetml/2009/9/main" uri="{725AE2AE-9491-48be-B2B4-4EB974FC3084}">
      <x14:pivotCacheDefinition pivotCacheId="353248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H"/>
    <x v="0"/>
    <n v="669165933"/>
    <x v="0"/>
    <d v="2010-06-27T00:00:00"/>
    <n v="9925"/>
    <n v="255.28"/>
    <n v="159.41999999999999"/>
    <n v="2533654"/>
    <n v="1582243.5"/>
    <n v="951410.5"/>
    <n v="2533654"/>
  </r>
  <r>
    <x v="1"/>
    <x v="1"/>
    <x v="1"/>
    <x v="1"/>
    <s v="C"/>
    <x v="1"/>
    <n v="963881480"/>
    <x v="1"/>
    <d v="2012-09-15T00:00:00"/>
    <n v="2804"/>
    <n v="205.7"/>
    <n v="117.11"/>
    <n v="576782.80000000005"/>
    <n v="328376.44"/>
    <n v="248406.36"/>
    <n v="576782.79999999993"/>
  </r>
  <r>
    <x v="2"/>
    <x v="2"/>
    <x v="2"/>
    <x v="0"/>
    <s v="L"/>
    <x v="2"/>
    <n v="341417157"/>
    <x v="2"/>
    <d v="2014-05-08T00:00:00"/>
    <n v="1779"/>
    <n v="651.21"/>
    <n v="524.96"/>
    <n v="1158502.5900000001"/>
    <n v="933903.84"/>
    <n v="224598.75"/>
    <n v="1158502.5900000001"/>
  </r>
  <r>
    <x v="3"/>
    <x v="3"/>
    <x v="3"/>
    <x v="1"/>
    <s v="C"/>
    <x v="3"/>
    <n v="514321792"/>
    <x v="2"/>
    <d v="2014-07-05T00:00:00"/>
    <n v="8102"/>
    <n v="9.33"/>
    <n v="6.92"/>
    <n v="75591.66"/>
    <n v="56065.84"/>
    <n v="19525.82"/>
    <n v="75591.66"/>
  </r>
  <r>
    <x v="3"/>
    <x v="4"/>
    <x v="2"/>
    <x v="0"/>
    <s v="L"/>
    <x v="4"/>
    <n v="115456712"/>
    <x v="3"/>
    <d v="2013-02-06T00:00:00"/>
    <n v="5062"/>
    <n v="651.21"/>
    <n v="524.96"/>
    <n v="3296425.02"/>
    <n v="2657347.52"/>
    <n v="639077.5"/>
    <n v="3296425.02"/>
  </r>
  <r>
    <x v="0"/>
    <x v="5"/>
    <x v="0"/>
    <x v="1"/>
    <s v="C"/>
    <x v="5"/>
    <n v="547995746"/>
    <x v="4"/>
    <d v="2015-02-21T00:00:00"/>
    <n v="2974"/>
    <n v="255.28"/>
    <n v="159.41999999999999"/>
    <n v="759202.72"/>
    <n v="474115.08"/>
    <n v="285087.64"/>
    <n v="759202.72"/>
  </r>
  <r>
    <x v="3"/>
    <x v="6"/>
    <x v="4"/>
    <x v="0"/>
    <s v="M"/>
    <x v="6"/>
    <n v="135425221"/>
    <x v="5"/>
    <d v="2011-04-27T00:00:00"/>
    <n v="4187"/>
    <n v="668.27"/>
    <n v="502.54"/>
    <n v="2798046.49"/>
    <n v="2104134.98"/>
    <n v="693911.51"/>
    <n v="2798046.4899999998"/>
  </r>
  <r>
    <x v="3"/>
    <x v="7"/>
    <x v="5"/>
    <x v="1"/>
    <s v="H"/>
    <x v="7"/>
    <n v="871543967"/>
    <x v="1"/>
    <d v="2012-07-27T00:00:00"/>
    <n v="8082"/>
    <n v="154.06"/>
    <n v="90.93"/>
    <n v="1245112.92"/>
    <n v="734896.26"/>
    <n v="510216.66"/>
    <n v="1245112.92"/>
  </r>
  <r>
    <x v="3"/>
    <x v="8"/>
    <x v="6"/>
    <x v="0"/>
    <s v="M"/>
    <x v="8"/>
    <n v="770463311"/>
    <x v="4"/>
    <d v="2015-08-25T00:00:00"/>
    <n v="6070"/>
    <n v="81.73"/>
    <n v="56.67"/>
    <n v="496101.1"/>
    <n v="343986.9"/>
    <n v="152114.20000000001"/>
    <n v="496101.10000000003"/>
  </r>
  <r>
    <x v="3"/>
    <x v="9"/>
    <x v="1"/>
    <x v="1"/>
    <s v="H"/>
    <x v="9"/>
    <n v="616607081"/>
    <x v="2"/>
    <d v="2014-05-30T00:00:00"/>
    <n v="6593"/>
    <n v="205.7"/>
    <n v="117.11"/>
    <n v="1356180.1"/>
    <n v="772106.23"/>
    <n v="584073.87"/>
    <n v="1356180.0999999999"/>
  </r>
  <r>
    <x v="4"/>
    <x v="10"/>
    <x v="5"/>
    <x v="1"/>
    <s v="H"/>
    <x v="10"/>
    <n v="814711606"/>
    <x v="5"/>
    <d v="2011-07-12T00:00:00"/>
    <n v="124"/>
    <n v="154.06"/>
    <n v="90.93"/>
    <n v="19103.439999999999"/>
    <n v="11275.32"/>
    <n v="7828.12"/>
    <n v="19103.439999999999"/>
  </r>
  <r>
    <x v="3"/>
    <x v="11"/>
    <x v="7"/>
    <x v="0"/>
    <s v="H"/>
    <x v="11"/>
    <n v="939825713"/>
    <x v="2"/>
    <d v="2014-08-19T00:00:00"/>
    <n v="4168"/>
    <n v="109.28"/>
    <n v="35.840000000000003"/>
    <n v="455479.03999999998"/>
    <n v="149381.12"/>
    <n v="306097.91999999998"/>
    <n v="455479.03999999998"/>
  </r>
  <r>
    <x v="4"/>
    <x v="12"/>
    <x v="7"/>
    <x v="1"/>
    <s v="L"/>
    <x v="12"/>
    <n v="187310731"/>
    <x v="6"/>
    <d v="2017-03-01T00:00:00"/>
    <n v="8263"/>
    <n v="109.28"/>
    <n v="35.840000000000003"/>
    <n v="902980.64"/>
    <n v="296145.91999999998"/>
    <n v="606834.72"/>
    <n v="902980.64"/>
  </r>
  <r>
    <x v="1"/>
    <x v="13"/>
    <x v="4"/>
    <x v="0"/>
    <s v="H"/>
    <x v="13"/>
    <n v="522840487"/>
    <x v="6"/>
    <d v="2017-02-13T00:00:00"/>
    <n v="8974"/>
    <n v="668.27"/>
    <n v="502.54"/>
    <n v="5997054.9800000004"/>
    <n v="4509793.96"/>
    <n v="1487261.02"/>
    <n v="5997054.9799999995"/>
  </r>
  <r>
    <x v="4"/>
    <x v="14"/>
    <x v="6"/>
    <x v="0"/>
    <s v="C"/>
    <x v="14"/>
    <n v="832401311"/>
    <x v="2"/>
    <d v="2014-02-23T00:00:00"/>
    <n v="4901"/>
    <n v="81.73"/>
    <n v="56.67"/>
    <n v="400558.73"/>
    <n v="277739.67"/>
    <n v="122819.06"/>
    <n v="400558.73000000004"/>
  </r>
  <r>
    <x v="2"/>
    <x v="15"/>
    <x v="7"/>
    <x v="1"/>
    <s v="M"/>
    <x v="15"/>
    <n v="972292029"/>
    <x v="1"/>
    <d v="2012-06-03T00:00:00"/>
    <n v="1673"/>
    <n v="109.28"/>
    <n v="35.840000000000003"/>
    <n v="182825.44"/>
    <n v="59960.32"/>
    <n v="122865.12"/>
    <n v="182825.44"/>
  </r>
  <r>
    <x v="4"/>
    <x v="16"/>
    <x v="8"/>
    <x v="0"/>
    <s v="M"/>
    <x v="16"/>
    <n v="419123971"/>
    <x v="7"/>
    <d v="2016-12-18T00:00:00"/>
    <n v="6952"/>
    <n v="437.2"/>
    <n v="263.33"/>
    <n v="3039414.4"/>
    <n v="1830670.16"/>
    <n v="1208744.24"/>
    <n v="3039414.4"/>
  </r>
  <r>
    <x v="3"/>
    <x v="17"/>
    <x v="9"/>
    <x v="0"/>
    <s v="C"/>
    <x v="17"/>
    <n v="519820964"/>
    <x v="4"/>
    <d v="2015-04-18T00:00:00"/>
    <n v="5430"/>
    <n v="47.45"/>
    <n v="31.79"/>
    <n v="257653.5"/>
    <n v="172619.7"/>
    <n v="85033.8"/>
    <n v="257653.50000000003"/>
  </r>
  <r>
    <x v="4"/>
    <x v="18"/>
    <x v="4"/>
    <x v="0"/>
    <s v="L"/>
    <x v="18"/>
    <n v="441619336"/>
    <x v="5"/>
    <d v="2011-01-20T00:00:00"/>
    <n v="3830"/>
    <n v="668.27"/>
    <n v="502.54"/>
    <n v="2559474.1"/>
    <n v="1924728.2"/>
    <n v="634745.9"/>
    <n v="2559474.1"/>
  </r>
  <r>
    <x v="0"/>
    <x v="19"/>
    <x v="10"/>
    <x v="1"/>
    <s v="L"/>
    <x v="19"/>
    <n v="322067916"/>
    <x v="1"/>
    <d v="2012-09-11T00:00:00"/>
    <n v="5908"/>
    <n v="421.89"/>
    <n v="364.69"/>
    <n v="2492526.12"/>
    <n v="2154588.52"/>
    <n v="337937.6"/>
    <n v="2492526.12"/>
  </r>
  <r>
    <x v="2"/>
    <x v="20"/>
    <x v="0"/>
    <x v="1"/>
    <s v="L"/>
    <x v="20"/>
    <n v="819028031"/>
    <x v="2"/>
    <d v="2014-06-28T00:00:00"/>
    <n v="7450"/>
    <n v="255.28"/>
    <n v="159.41999999999999"/>
    <n v="1901836"/>
    <n v="1187679"/>
    <n v="714157"/>
    <n v="1901836"/>
  </r>
  <r>
    <x v="2"/>
    <x v="21"/>
    <x v="0"/>
    <x v="1"/>
    <s v="H"/>
    <x v="21"/>
    <n v="860673511"/>
    <x v="4"/>
    <d v="2015-09-03T00:00:00"/>
    <n v="1273"/>
    <n v="255.28"/>
    <n v="159.41999999999999"/>
    <n v="324971.44"/>
    <n v="202941.66"/>
    <n v="122029.78"/>
    <n v="324971.44"/>
  </r>
  <r>
    <x v="1"/>
    <x v="13"/>
    <x v="11"/>
    <x v="1"/>
    <s v="L"/>
    <x v="22"/>
    <n v="795490682"/>
    <x v="7"/>
    <d v="2016-07-26T00:00:00"/>
    <n v="2225"/>
    <n v="152.58000000000001"/>
    <n v="97.44"/>
    <n v="339490.5"/>
    <n v="216804"/>
    <n v="122686.5"/>
    <n v="339490.5"/>
  </r>
  <r>
    <x v="0"/>
    <x v="22"/>
    <x v="3"/>
    <x v="1"/>
    <s v="H"/>
    <x v="23"/>
    <n v="142278373"/>
    <x v="2"/>
    <d v="2014-10-04T00:00:00"/>
    <n v="2187"/>
    <n v="9.33"/>
    <n v="6.92"/>
    <n v="20404.71"/>
    <n v="15134.04"/>
    <n v="5270.67"/>
    <n v="20404.71"/>
  </r>
  <r>
    <x v="2"/>
    <x v="23"/>
    <x v="6"/>
    <x v="1"/>
    <s v="L"/>
    <x v="24"/>
    <n v="740147912"/>
    <x v="7"/>
    <d v="2016-05-10T00:00:00"/>
    <n v="5070"/>
    <n v="81.73"/>
    <n v="56.67"/>
    <n v="414371.1"/>
    <n v="287316.90000000002"/>
    <n v="127054.2"/>
    <n v="414371.10000000003"/>
  </r>
  <r>
    <x v="2"/>
    <x v="24"/>
    <x v="8"/>
    <x v="1"/>
    <s v="H"/>
    <x v="25"/>
    <n v="898523128"/>
    <x v="6"/>
    <d v="2017-06-05T00:00:00"/>
    <n v="1815"/>
    <n v="437.2"/>
    <n v="263.33"/>
    <n v="793518"/>
    <n v="477943.95"/>
    <n v="315574.05"/>
    <n v="793518"/>
  </r>
  <r>
    <x v="0"/>
    <x v="25"/>
    <x v="3"/>
    <x v="1"/>
    <s v="M"/>
    <x v="26"/>
    <n v="347140347"/>
    <x v="2"/>
    <d v="2014-11-10T00:00:00"/>
    <n v="5398"/>
    <n v="9.33"/>
    <n v="6.92"/>
    <n v="50363.34"/>
    <n v="37354.160000000003"/>
    <n v="13009.18"/>
    <n v="50363.340000000004"/>
  </r>
  <r>
    <x v="3"/>
    <x v="26"/>
    <x v="3"/>
    <x v="1"/>
    <s v="L"/>
    <x v="27"/>
    <n v="686048400"/>
    <x v="0"/>
    <d v="2010-05-10T00:00:00"/>
    <n v="5822"/>
    <n v="9.33"/>
    <n v="6.92"/>
    <n v="54319.26"/>
    <n v="40288.239999999998"/>
    <n v="14031.02"/>
    <n v="54319.26"/>
  </r>
  <r>
    <x v="2"/>
    <x v="20"/>
    <x v="9"/>
    <x v="0"/>
    <s v="C"/>
    <x v="28"/>
    <n v="435608613"/>
    <x v="2"/>
    <d v="2014-07-30T00:00:00"/>
    <n v="5124"/>
    <n v="47.45"/>
    <n v="31.79"/>
    <n v="243133.8"/>
    <n v="162891.96"/>
    <n v="80241.84"/>
    <n v="243133.80000000002"/>
  </r>
  <r>
    <x v="3"/>
    <x v="27"/>
    <x v="4"/>
    <x v="0"/>
    <s v="L"/>
    <x v="29"/>
    <n v="886494815"/>
    <x v="1"/>
    <d v="2012-06-09T00:00:00"/>
    <n v="2370"/>
    <n v="668.27"/>
    <n v="502.54"/>
    <n v="1583799.9"/>
    <n v="1191019.8"/>
    <n v="392780.1"/>
    <n v="1583799.9"/>
  </r>
  <r>
    <x v="2"/>
    <x v="28"/>
    <x v="8"/>
    <x v="0"/>
    <s v="M"/>
    <x v="30"/>
    <n v="249693334"/>
    <x v="1"/>
    <d v="2012-10-20T00:00:00"/>
    <n v="8661"/>
    <n v="437.2"/>
    <n v="263.33"/>
    <n v="3786589.2"/>
    <n v="2280701.13"/>
    <n v="1505888.07"/>
    <n v="3786589.1999999997"/>
  </r>
  <r>
    <x v="3"/>
    <x v="29"/>
    <x v="6"/>
    <x v="0"/>
    <s v="C"/>
    <x v="31"/>
    <n v="406502997"/>
    <x v="2"/>
    <d v="2014-01-28T00:00:00"/>
    <n v="2125"/>
    <n v="81.73"/>
    <n v="56.67"/>
    <n v="173676.25"/>
    <n v="120423.75"/>
    <n v="53252.5"/>
    <n v="173676.25"/>
  </r>
  <r>
    <x v="0"/>
    <x v="30"/>
    <x v="2"/>
    <x v="1"/>
    <s v="C"/>
    <x v="32"/>
    <n v="158535134"/>
    <x v="4"/>
    <d v="2015-11-25T00:00:00"/>
    <n v="2924"/>
    <n v="651.21"/>
    <n v="524.96"/>
    <n v="1904138.04"/>
    <n v="1534983.04"/>
    <n v="369155"/>
    <n v="1904138.04"/>
  </r>
  <r>
    <x v="4"/>
    <x v="31"/>
    <x v="4"/>
    <x v="0"/>
    <s v="H"/>
    <x v="33"/>
    <n v="177713572"/>
    <x v="4"/>
    <d v="2015-03-01T00:00:00"/>
    <n v="8250"/>
    <n v="668.27"/>
    <n v="502.54"/>
    <n v="5513227.5"/>
    <n v="4145955"/>
    <n v="1367272.5"/>
    <n v="5513227.5"/>
  </r>
  <r>
    <x v="3"/>
    <x v="32"/>
    <x v="11"/>
    <x v="1"/>
    <s v="M"/>
    <x v="34"/>
    <n v="756274640"/>
    <x v="6"/>
    <d v="2017-02-25T00:00:00"/>
    <n v="7327"/>
    <n v="152.58000000000001"/>
    <n v="97.44"/>
    <n v="1117953.6599999999"/>
    <n v="713942.88"/>
    <n v="404010.78"/>
    <n v="1117953.6600000001"/>
  </r>
  <r>
    <x v="1"/>
    <x v="33"/>
    <x v="6"/>
    <x v="0"/>
    <s v="L"/>
    <x v="35"/>
    <n v="456767165"/>
    <x v="6"/>
    <d v="2017-05-21T00:00:00"/>
    <n v="6409"/>
    <n v="81.73"/>
    <n v="56.67"/>
    <n v="523807.57"/>
    <n v="363198.03"/>
    <n v="160609.54"/>
    <n v="523807.57"/>
  </r>
  <r>
    <x v="5"/>
    <x v="34"/>
    <x v="3"/>
    <x v="1"/>
    <s v="L"/>
    <x v="36"/>
    <n v="162052476"/>
    <x v="5"/>
    <d v="2011-12-03T00:00:00"/>
    <n v="3784"/>
    <n v="9.33"/>
    <n v="6.92"/>
    <n v="35304.720000000001"/>
    <n v="26185.279999999999"/>
    <n v="9119.44"/>
    <n v="35304.720000000001"/>
  </r>
  <r>
    <x v="3"/>
    <x v="27"/>
    <x v="10"/>
    <x v="1"/>
    <s v="M"/>
    <x v="37"/>
    <n v="825304400"/>
    <x v="6"/>
    <d v="2017-01-23T00:00:00"/>
    <n v="4767"/>
    <n v="421.89"/>
    <n v="364.69"/>
    <n v="2011149.63"/>
    <n v="1738477.23"/>
    <n v="272672.40000000002"/>
    <n v="2011149.63"/>
  </r>
  <r>
    <x v="4"/>
    <x v="35"/>
    <x v="2"/>
    <x v="1"/>
    <s v="L"/>
    <x v="38"/>
    <n v="320009267"/>
    <x v="1"/>
    <d v="2012-05-08T00:00:00"/>
    <n v="6708"/>
    <n v="651.21"/>
    <n v="524.96"/>
    <n v="4368316.68"/>
    <n v="3521431.68"/>
    <n v="846885"/>
    <n v="4368316.6800000006"/>
  </r>
  <r>
    <x v="2"/>
    <x v="15"/>
    <x v="2"/>
    <x v="1"/>
    <s v="M"/>
    <x v="39"/>
    <n v="189965903"/>
    <x v="1"/>
    <d v="2012-02-28T00:00:00"/>
    <n v="3987"/>
    <n v="651.21"/>
    <n v="524.96"/>
    <n v="2596374.27"/>
    <n v="2093015.52"/>
    <n v="503358.75"/>
    <n v="2596374.27"/>
  </r>
  <r>
    <x v="3"/>
    <x v="36"/>
    <x v="6"/>
    <x v="1"/>
    <s v="H"/>
    <x v="40"/>
    <n v="699285638"/>
    <x v="6"/>
    <d v="2017-03-28T00:00:00"/>
    <n v="3015"/>
    <n v="81.73"/>
    <n v="56.67"/>
    <n v="246415.95"/>
    <n v="170860.05"/>
    <n v="75555.899999999994"/>
    <n v="246415.95"/>
  </r>
  <r>
    <x v="5"/>
    <x v="37"/>
    <x v="8"/>
    <x v="1"/>
    <s v="M"/>
    <x v="41"/>
    <n v="382392299"/>
    <x v="0"/>
    <d v="2010-02-25T00:00:00"/>
    <n v="7234"/>
    <n v="437.2"/>
    <n v="263.33"/>
    <n v="3162704.8"/>
    <n v="1904929.22"/>
    <n v="1257775.58"/>
    <n v="3162704.8"/>
  </r>
  <r>
    <x v="3"/>
    <x v="27"/>
    <x v="1"/>
    <x v="0"/>
    <s v="H"/>
    <x v="42"/>
    <n v="994022214"/>
    <x v="1"/>
    <d v="2012-06-08T00:00:00"/>
    <n v="2117"/>
    <n v="205.7"/>
    <n v="117.11"/>
    <n v="435466.9"/>
    <n v="247921.87"/>
    <n v="187545.03"/>
    <n v="435466.89999999997"/>
  </r>
  <r>
    <x v="2"/>
    <x v="38"/>
    <x v="5"/>
    <x v="1"/>
    <s v="H"/>
    <x v="43"/>
    <n v="759224212"/>
    <x v="1"/>
    <d v="2012-11-10T00:00:00"/>
    <n v="171"/>
    <n v="154.06"/>
    <n v="90.93"/>
    <n v="26344.26"/>
    <n v="15549.03"/>
    <n v="10795.23"/>
    <n v="26344.260000000002"/>
  </r>
  <r>
    <x v="4"/>
    <x v="31"/>
    <x v="7"/>
    <x v="1"/>
    <s v="H"/>
    <x v="44"/>
    <n v="223359620"/>
    <x v="4"/>
    <d v="2015-11-18T00:00:00"/>
    <n v="5930"/>
    <n v="109.28"/>
    <n v="35.840000000000003"/>
    <n v="648030.4"/>
    <n v="212531.20000000001"/>
    <n v="435499.2"/>
    <n v="648030.4"/>
  </r>
  <r>
    <x v="3"/>
    <x v="39"/>
    <x v="1"/>
    <x v="0"/>
    <s v="H"/>
    <x v="45"/>
    <n v="902102267"/>
    <x v="7"/>
    <d v="2016-04-29T00:00:00"/>
    <n v="962"/>
    <n v="205.7"/>
    <n v="117.11"/>
    <n v="197883.4"/>
    <n v="112659.82"/>
    <n v="85223.58"/>
    <n v="197883.4"/>
  </r>
  <r>
    <x v="2"/>
    <x v="40"/>
    <x v="8"/>
    <x v="1"/>
    <s v="C"/>
    <x v="46"/>
    <n v="331438481"/>
    <x v="7"/>
    <d v="2016-12-31T00:00:00"/>
    <n v="8867"/>
    <n v="437.2"/>
    <n v="263.33"/>
    <n v="3876652.4"/>
    <n v="2334947.11"/>
    <n v="1541705.29"/>
    <n v="3876652.4"/>
  </r>
  <r>
    <x v="2"/>
    <x v="28"/>
    <x v="6"/>
    <x v="1"/>
    <s v="M"/>
    <x v="47"/>
    <n v="617667090"/>
    <x v="5"/>
    <d v="2011-01-31T00:00:00"/>
    <n v="273"/>
    <n v="81.73"/>
    <n v="56.67"/>
    <n v="22312.29"/>
    <n v="15470.91"/>
    <n v="6841.38"/>
    <n v="22312.29"/>
  </r>
  <r>
    <x v="2"/>
    <x v="41"/>
    <x v="7"/>
    <x v="0"/>
    <s v="C"/>
    <x v="48"/>
    <n v="787399423"/>
    <x v="2"/>
    <d v="2014-11-14T00:00:00"/>
    <n v="7842"/>
    <n v="109.28"/>
    <n v="35.840000000000003"/>
    <n v="856973.76"/>
    <n v="281057.28000000003"/>
    <n v="575916.48"/>
    <n v="856973.76"/>
  </r>
  <r>
    <x v="3"/>
    <x v="42"/>
    <x v="2"/>
    <x v="0"/>
    <s v="C"/>
    <x v="49"/>
    <n v="837559306"/>
    <x v="1"/>
    <d v="2012-01-13T00:00:00"/>
    <n v="1266"/>
    <n v="651.21"/>
    <n v="524.96"/>
    <n v="824431.86"/>
    <n v="664599.36"/>
    <n v="159832.5"/>
    <n v="824431.8600000001"/>
  </r>
  <r>
    <x v="2"/>
    <x v="43"/>
    <x v="7"/>
    <x v="1"/>
    <s v="C"/>
    <x v="50"/>
    <n v="385383069"/>
    <x v="0"/>
    <d v="2010-03-18T00:00:00"/>
    <n v="2269"/>
    <n v="109.28"/>
    <n v="35.840000000000003"/>
    <n v="247956.32"/>
    <n v="81320.960000000006"/>
    <n v="166635.35999999999"/>
    <n v="247956.32"/>
  </r>
  <r>
    <x v="3"/>
    <x v="44"/>
    <x v="3"/>
    <x v="1"/>
    <s v="L"/>
    <x v="51"/>
    <n v="918419539"/>
    <x v="3"/>
    <d v="2013-09-18T00:00:00"/>
    <n v="9606"/>
    <n v="9.33"/>
    <n v="6.92"/>
    <n v="89623.98"/>
    <n v="66473.52"/>
    <n v="23150.46"/>
    <n v="89623.98"/>
  </r>
  <r>
    <x v="5"/>
    <x v="45"/>
    <x v="1"/>
    <x v="1"/>
    <s v="M"/>
    <x v="52"/>
    <n v="844530045"/>
    <x v="3"/>
    <d v="2013-03-28T00:00:00"/>
    <n v="4063"/>
    <n v="205.7"/>
    <n v="117.11"/>
    <n v="835759.1"/>
    <n v="475817.93"/>
    <n v="359941.17"/>
    <n v="835759.1"/>
  </r>
  <r>
    <x v="3"/>
    <x v="46"/>
    <x v="2"/>
    <x v="0"/>
    <s v="M"/>
    <x v="53"/>
    <n v="441888415"/>
    <x v="1"/>
    <d v="2012-01-07T00:00:00"/>
    <n v="3457"/>
    <n v="651.21"/>
    <n v="524.96"/>
    <n v="2251232.9700000002"/>
    <n v="1814786.72"/>
    <n v="436446.25"/>
    <n v="2251232.9700000002"/>
  </r>
  <r>
    <x v="3"/>
    <x v="3"/>
    <x v="3"/>
    <x v="0"/>
    <s v="H"/>
    <x v="54"/>
    <n v="508980977"/>
    <x v="3"/>
    <d v="2013-10-24T00:00:00"/>
    <n v="7637"/>
    <n v="9.33"/>
    <n v="6.92"/>
    <n v="71253.210000000006"/>
    <n v="52848.04"/>
    <n v="18405.169999999998"/>
    <n v="71253.210000000006"/>
  </r>
  <r>
    <x v="3"/>
    <x v="47"/>
    <x v="7"/>
    <x v="1"/>
    <s v="C"/>
    <x v="55"/>
    <n v="114606559"/>
    <x v="1"/>
    <d v="2012-06-27T00:00:00"/>
    <n v="3482"/>
    <n v="109.28"/>
    <n v="35.840000000000003"/>
    <n v="380512.96"/>
    <n v="124794.88"/>
    <n v="255718.08"/>
    <n v="380512.96"/>
  </r>
  <r>
    <x v="0"/>
    <x v="48"/>
    <x v="7"/>
    <x v="0"/>
    <s v="C"/>
    <x v="56"/>
    <n v="647876489"/>
    <x v="0"/>
    <d v="2010-08-01T00:00:00"/>
    <n v="9905"/>
    <n v="109.28"/>
    <n v="35.840000000000003"/>
    <n v="1082418.3999999999"/>
    <n v="354995.20000000001"/>
    <n v="727423.2"/>
    <n v="1082418.3999999999"/>
  </r>
  <r>
    <x v="2"/>
    <x v="49"/>
    <x v="8"/>
    <x v="0"/>
    <s v="H"/>
    <x v="57"/>
    <n v="868214595"/>
    <x v="4"/>
    <d v="2015-03-02T00:00:00"/>
    <n v="2847"/>
    <n v="437.2"/>
    <n v="263.33"/>
    <n v="1244708.3999999999"/>
    <n v="749700.51"/>
    <n v="495007.89"/>
    <n v="1244708.3999999999"/>
  </r>
  <r>
    <x v="2"/>
    <x v="50"/>
    <x v="4"/>
    <x v="1"/>
    <s v="L"/>
    <x v="58"/>
    <n v="955357205"/>
    <x v="1"/>
    <d v="2012-02-14T00:00:00"/>
    <n v="282"/>
    <n v="668.27"/>
    <n v="502.54"/>
    <n v="188452.14"/>
    <n v="141716.28"/>
    <n v="46735.86"/>
    <n v="188452.13999999998"/>
  </r>
  <r>
    <x v="3"/>
    <x v="32"/>
    <x v="8"/>
    <x v="0"/>
    <s v="H"/>
    <x v="59"/>
    <n v="259353148"/>
    <x v="2"/>
    <d v="2014-04-19T00:00:00"/>
    <n v="7215"/>
    <n v="437.2"/>
    <n v="263.33"/>
    <n v="3154398"/>
    <n v="1899925.95"/>
    <n v="1254472.05"/>
    <n v="3154398"/>
  </r>
  <r>
    <x v="0"/>
    <x v="30"/>
    <x v="1"/>
    <x v="0"/>
    <s v="H"/>
    <x v="60"/>
    <n v="450563752"/>
    <x v="3"/>
    <d v="2013-07-02T00:00:00"/>
    <n v="682"/>
    <n v="205.7"/>
    <n v="117.11"/>
    <n v="140287.4"/>
    <n v="79869.02"/>
    <n v="60418.38"/>
    <n v="140287.4"/>
  </r>
  <r>
    <x v="2"/>
    <x v="51"/>
    <x v="0"/>
    <x v="1"/>
    <s v="L"/>
    <x v="61"/>
    <n v="569662845"/>
    <x v="3"/>
    <d v="2013-07-01T00:00:00"/>
    <n v="4750"/>
    <n v="255.28"/>
    <n v="159.41999999999999"/>
    <n v="1212580"/>
    <n v="757245"/>
    <n v="455335"/>
    <n v="1212580"/>
  </r>
  <r>
    <x v="3"/>
    <x v="17"/>
    <x v="2"/>
    <x v="1"/>
    <s v="M"/>
    <x v="62"/>
    <n v="177636754"/>
    <x v="5"/>
    <d v="2011-11-15T00:00:00"/>
    <n v="5518"/>
    <n v="651.21"/>
    <n v="524.96"/>
    <n v="3593376.78"/>
    <n v="2896729.28"/>
    <n v="696647.5"/>
    <n v="3593376.7800000003"/>
  </r>
  <r>
    <x v="5"/>
    <x v="52"/>
    <x v="7"/>
    <x v="0"/>
    <s v="H"/>
    <x v="63"/>
    <n v="705784308"/>
    <x v="0"/>
    <d v="2010-11-17T00:00:00"/>
    <n v="6116"/>
    <n v="109.28"/>
    <n v="35.840000000000003"/>
    <n v="668356.48"/>
    <n v="219197.44"/>
    <n v="449159.04"/>
    <n v="668356.48"/>
  </r>
  <r>
    <x v="1"/>
    <x v="53"/>
    <x v="8"/>
    <x v="0"/>
    <s v="H"/>
    <x v="64"/>
    <n v="505716836"/>
    <x v="3"/>
    <d v="2013-11-16T00:00:00"/>
    <n v="1705"/>
    <n v="437.2"/>
    <n v="263.33"/>
    <n v="745426"/>
    <n v="448977.65"/>
    <n v="296448.34999999998"/>
    <n v="745426"/>
  </r>
  <r>
    <x v="3"/>
    <x v="4"/>
    <x v="8"/>
    <x v="0"/>
    <s v="H"/>
    <x v="65"/>
    <n v="699358165"/>
    <x v="3"/>
    <d v="2013-11-25T00:00:00"/>
    <n v="4477"/>
    <n v="437.2"/>
    <n v="263.33"/>
    <n v="1957344.4"/>
    <n v="1178928.4099999999"/>
    <n v="778415.99"/>
    <n v="1957344.4"/>
  </r>
  <r>
    <x v="3"/>
    <x v="54"/>
    <x v="6"/>
    <x v="0"/>
    <s v="L"/>
    <x v="66"/>
    <n v="228944623"/>
    <x v="1"/>
    <d v="2012-07-09T00:00:00"/>
    <n v="8656"/>
    <n v="81.73"/>
    <n v="56.67"/>
    <n v="707454.88"/>
    <n v="490535.52"/>
    <n v="216919.36"/>
    <n v="707454.88"/>
  </r>
  <r>
    <x v="1"/>
    <x v="55"/>
    <x v="7"/>
    <x v="0"/>
    <s v="M"/>
    <x v="67"/>
    <n v="807025039"/>
    <x v="7"/>
    <d v="2016-09-07T00:00:00"/>
    <n v="5498"/>
    <n v="109.28"/>
    <n v="35.840000000000003"/>
    <n v="600821.43999999994"/>
    <n v="197048.32000000001"/>
    <n v="403773.12"/>
    <n v="600821.44000000006"/>
  </r>
  <r>
    <x v="2"/>
    <x v="56"/>
    <x v="2"/>
    <x v="0"/>
    <s v="H"/>
    <x v="68"/>
    <n v="166460740"/>
    <x v="0"/>
    <d v="2010-11-17T00:00:00"/>
    <n v="8287"/>
    <n v="651.21"/>
    <n v="524.96"/>
    <n v="5396577.2699999996"/>
    <n v="4350343.5199999996"/>
    <n v="1046233.75"/>
    <n v="5396577.2700000005"/>
  </r>
  <r>
    <x v="3"/>
    <x v="57"/>
    <x v="7"/>
    <x v="0"/>
    <s v="L"/>
    <x v="69"/>
    <n v="610425555"/>
    <x v="4"/>
    <d v="2015-05-28T00:00:00"/>
    <n v="7342"/>
    <n v="109.28"/>
    <n v="35.840000000000003"/>
    <n v="802333.76"/>
    <n v="263137.28000000003"/>
    <n v="539196.48"/>
    <n v="802333.76"/>
  </r>
  <r>
    <x v="4"/>
    <x v="18"/>
    <x v="2"/>
    <x v="1"/>
    <s v="M"/>
    <x v="70"/>
    <n v="462405812"/>
    <x v="3"/>
    <d v="2013-05-20T00:00:00"/>
    <n v="5010"/>
    <n v="651.21"/>
    <n v="524.96"/>
    <n v="3262562.1"/>
    <n v="2630049.6"/>
    <n v="632512.5"/>
    <n v="3262562.1"/>
  </r>
  <r>
    <x v="5"/>
    <x v="52"/>
    <x v="3"/>
    <x v="1"/>
    <s v="L"/>
    <x v="71"/>
    <n v="816200339"/>
    <x v="4"/>
    <d v="2015-09-30T00:00:00"/>
    <n v="673"/>
    <n v="9.33"/>
    <n v="6.92"/>
    <n v="6279.09"/>
    <n v="4657.16"/>
    <n v="1621.93"/>
    <n v="6279.09"/>
  </r>
  <r>
    <x v="3"/>
    <x v="58"/>
    <x v="9"/>
    <x v="1"/>
    <s v="C"/>
    <x v="72"/>
    <n v="585920464"/>
    <x v="5"/>
    <d v="2011-07-15T00:00:00"/>
    <n v="5741"/>
    <n v="47.45"/>
    <n v="31.79"/>
    <n v="272410.45"/>
    <n v="182506.39"/>
    <n v="89904.06"/>
    <n v="272410.45"/>
  </r>
  <r>
    <x v="3"/>
    <x v="32"/>
    <x v="1"/>
    <x v="1"/>
    <s v="H"/>
    <x v="73"/>
    <n v="555990016"/>
    <x v="6"/>
    <d v="2017-06-17T00:00:00"/>
    <n v="8656"/>
    <n v="205.7"/>
    <n v="117.11"/>
    <n v="1780539.2"/>
    <n v="1013704.16"/>
    <n v="766835.04"/>
    <n v="1780539.2"/>
  </r>
  <r>
    <x v="5"/>
    <x v="59"/>
    <x v="8"/>
    <x v="0"/>
    <s v="L"/>
    <x v="74"/>
    <n v="231145322"/>
    <x v="3"/>
    <d v="2013-08-16T00:00:00"/>
    <n v="9892"/>
    <n v="437.2"/>
    <n v="263.33"/>
    <n v="4324782.4000000004"/>
    <n v="2604860.36"/>
    <n v="1719922.04"/>
    <n v="4324782.3999999994"/>
  </r>
  <r>
    <x v="6"/>
    <x v="60"/>
    <x v="4"/>
    <x v="0"/>
    <s v="C"/>
    <x v="75"/>
    <n v="986435210"/>
    <x v="2"/>
    <d v="2014-12-12T00:00:00"/>
    <n v="6954"/>
    <n v="668.27"/>
    <n v="502.54"/>
    <n v="4647149.58"/>
    <n v="3494663.16"/>
    <n v="1152486.42"/>
    <n v="4647149.58"/>
  </r>
  <r>
    <x v="0"/>
    <x v="61"/>
    <x v="9"/>
    <x v="1"/>
    <s v="C"/>
    <x v="76"/>
    <n v="217221009"/>
    <x v="2"/>
    <d v="2014-11-15T00:00:00"/>
    <n v="9379"/>
    <n v="47.45"/>
    <n v="31.79"/>
    <n v="445033.55"/>
    <n v="298158.40999999997"/>
    <n v="146875.14000000001"/>
    <n v="445033.55000000005"/>
  </r>
  <r>
    <x v="4"/>
    <x v="62"/>
    <x v="5"/>
    <x v="0"/>
    <s v="C"/>
    <x v="77"/>
    <n v="789176547"/>
    <x v="5"/>
    <d v="2011-10-23T00:00:00"/>
    <n v="3732"/>
    <n v="154.06"/>
    <n v="90.93"/>
    <n v="574951.92000000004"/>
    <n v="339350.76"/>
    <n v="235601.16"/>
    <n v="574951.92000000004"/>
  </r>
  <r>
    <x v="2"/>
    <x v="63"/>
    <x v="0"/>
    <x v="0"/>
    <s v="H"/>
    <x v="78"/>
    <n v="688288152"/>
    <x v="1"/>
    <d v="2012-06-02T00:00:00"/>
    <n v="8614"/>
    <n v="255.28"/>
    <n v="159.41999999999999"/>
    <n v="2198981.92"/>
    <n v="1373243.88"/>
    <n v="825738.04"/>
    <n v="2198981.92"/>
  </r>
  <r>
    <x v="0"/>
    <x v="64"/>
    <x v="8"/>
    <x v="1"/>
    <s v="H"/>
    <x v="79"/>
    <n v="670854651"/>
    <x v="3"/>
    <d v="2013-08-07T00:00:00"/>
    <n v="9654"/>
    <n v="437.2"/>
    <n v="263.33"/>
    <n v="4220728.8"/>
    <n v="2542187.8199999998"/>
    <n v="1678540.98"/>
    <n v="4220728.8"/>
  </r>
  <r>
    <x v="2"/>
    <x v="65"/>
    <x v="4"/>
    <x v="0"/>
    <s v="L"/>
    <x v="80"/>
    <n v="213487374"/>
    <x v="1"/>
    <d v="2012-11-30T00:00:00"/>
    <n v="4513"/>
    <n v="668.27"/>
    <n v="502.54"/>
    <n v="3015902.51"/>
    <n v="2267963.02"/>
    <n v="747939.49"/>
    <n v="3015902.51"/>
  </r>
  <r>
    <x v="5"/>
    <x v="66"/>
    <x v="7"/>
    <x v="1"/>
    <s v="L"/>
    <x v="81"/>
    <n v="663110148"/>
    <x v="1"/>
    <d v="2012-10-08T00:00:00"/>
    <n v="7884"/>
    <n v="109.28"/>
    <n v="35.840000000000003"/>
    <n v="861563.52"/>
    <n v="282562.56"/>
    <n v="579000.96"/>
    <n v="861563.52"/>
  </r>
  <r>
    <x v="5"/>
    <x v="67"/>
    <x v="8"/>
    <x v="1"/>
    <s v="H"/>
    <x v="82"/>
    <n v="286959302"/>
    <x v="7"/>
    <d v="2016-12-08T00:00:00"/>
    <n v="6489"/>
    <n v="437.2"/>
    <n v="263.33"/>
    <n v="2836990.8"/>
    <n v="1708748.37"/>
    <n v="1128242.43"/>
    <n v="2836990.8"/>
  </r>
  <r>
    <x v="3"/>
    <x v="68"/>
    <x v="11"/>
    <x v="1"/>
    <s v="L"/>
    <x v="83"/>
    <n v="122583663"/>
    <x v="5"/>
    <d v="2011-01-05T00:00:00"/>
    <n v="4085"/>
    <n v="152.58000000000001"/>
    <n v="97.44"/>
    <n v="623289.30000000005"/>
    <n v="398042.4"/>
    <n v="225246.9"/>
    <n v="623289.30000000005"/>
  </r>
  <r>
    <x v="3"/>
    <x v="69"/>
    <x v="5"/>
    <x v="1"/>
    <s v="L"/>
    <x v="84"/>
    <n v="827844560"/>
    <x v="1"/>
    <d v="2012-04-07T00:00:00"/>
    <n v="6457"/>
    <n v="154.06"/>
    <n v="90.93"/>
    <n v="994765.42"/>
    <n v="587135.01"/>
    <n v="407630.41"/>
    <n v="994765.42"/>
  </r>
  <r>
    <x v="6"/>
    <x v="60"/>
    <x v="6"/>
    <x v="0"/>
    <s v="L"/>
    <x v="85"/>
    <n v="430915820"/>
    <x v="1"/>
    <d v="2012-03-20T00:00:00"/>
    <n v="6422"/>
    <n v="81.73"/>
    <n v="56.67"/>
    <n v="524870.06000000006"/>
    <n v="363934.74"/>
    <n v="160935.32"/>
    <n v="524870.06000000006"/>
  </r>
  <r>
    <x v="3"/>
    <x v="3"/>
    <x v="9"/>
    <x v="0"/>
    <s v="C"/>
    <x v="86"/>
    <n v="180283772"/>
    <x v="5"/>
    <d v="2011-01-21T00:00:00"/>
    <n v="8829"/>
    <n v="47.45"/>
    <n v="31.79"/>
    <n v="418936.05"/>
    <n v="280673.90999999997"/>
    <n v="138262.14000000001"/>
    <n v="418936.05000000005"/>
  </r>
  <r>
    <x v="3"/>
    <x v="27"/>
    <x v="0"/>
    <x v="0"/>
    <s v="M"/>
    <x v="87"/>
    <n v="494747245"/>
    <x v="2"/>
    <d v="2014-03-20T00:00:00"/>
    <n v="5559"/>
    <n v="255.28"/>
    <n v="159.41999999999999"/>
    <n v="1419101.52"/>
    <n v="886215.78"/>
    <n v="532885.74"/>
    <n v="1419101.52"/>
  </r>
  <r>
    <x v="5"/>
    <x v="70"/>
    <x v="3"/>
    <x v="1"/>
    <s v="M"/>
    <x v="88"/>
    <n v="513417565"/>
    <x v="1"/>
    <d v="2012-05-18T00:00:00"/>
    <n v="522"/>
    <n v="9.33"/>
    <n v="6.92"/>
    <n v="4870.26"/>
    <n v="3612.24"/>
    <n v="1258.02"/>
    <n v="4870.26"/>
  </r>
  <r>
    <x v="2"/>
    <x v="71"/>
    <x v="9"/>
    <x v="0"/>
    <s v="C"/>
    <x v="89"/>
    <n v="345718562"/>
    <x v="7"/>
    <d v="2016-11-25T00:00:00"/>
    <n v="4660"/>
    <n v="47.45"/>
    <n v="31.79"/>
    <n v="221117"/>
    <n v="148141.4"/>
    <n v="72975.600000000006"/>
    <n v="221117"/>
  </r>
  <r>
    <x v="3"/>
    <x v="46"/>
    <x v="2"/>
    <x v="0"/>
    <s v="H"/>
    <x v="90"/>
    <n v="621386563"/>
    <x v="7"/>
    <d v="2016-12-14T00:00:00"/>
    <n v="948"/>
    <n v="651.21"/>
    <n v="524.96"/>
    <n v="617347.07999999996"/>
    <n v="497662.08"/>
    <n v="119685"/>
    <n v="617347.08000000007"/>
  </r>
  <r>
    <x v="0"/>
    <x v="30"/>
    <x v="9"/>
    <x v="0"/>
    <s v="H"/>
    <x v="91"/>
    <n v="240470397"/>
    <x v="2"/>
    <d v="2014-07-11T00:00:00"/>
    <n v="9389"/>
    <n v="47.45"/>
    <n v="31.79"/>
    <n v="445508.05"/>
    <n v="298476.31"/>
    <n v="147031.74"/>
    <n v="445508.05000000005"/>
  </r>
  <r>
    <x v="5"/>
    <x v="37"/>
    <x v="2"/>
    <x v="1"/>
    <s v="M"/>
    <x v="92"/>
    <n v="423331391"/>
    <x v="1"/>
    <d v="2012-07-24T00:00:00"/>
    <n v="2021"/>
    <n v="651.21"/>
    <n v="524.96"/>
    <n v="1316095.4099999999"/>
    <n v="1060944.1599999999"/>
    <n v="255151.25"/>
    <n v="1316095.4100000001"/>
  </r>
  <r>
    <x v="2"/>
    <x v="72"/>
    <x v="8"/>
    <x v="1"/>
    <s v="H"/>
    <x v="93"/>
    <n v="660643374"/>
    <x v="0"/>
    <d v="2010-12-25T00:00:00"/>
    <n v="7910"/>
    <n v="437.2"/>
    <n v="263.33"/>
    <n v="3458252"/>
    <n v="2082940.3"/>
    <n v="1375311.7"/>
    <n v="3458252"/>
  </r>
  <r>
    <x v="1"/>
    <x v="73"/>
    <x v="9"/>
    <x v="0"/>
    <s v="C"/>
    <x v="94"/>
    <n v="963392674"/>
    <x v="5"/>
    <d v="2011-03-21T00:00:00"/>
    <n v="8156"/>
    <n v="47.45"/>
    <n v="31.79"/>
    <n v="387002.2"/>
    <n v="259279.24"/>
    <n v="127722.96"/>
    <n v="387002.2"/>
  </r>
  <r>
    <x v="3"/>
    <x v="26"/>
    <x v="7"/>
    <x v="1"/>
    <s v="M"/>
    <x v="95"/>
    <n v="512878119"/>
    <x v="5"/>
    <d v="2011-09-03T00:00:00"/>
    <n v="888"/>
    <n v="109.28"/>
    <n v="35.840000000000003"/>
    <n v="97040.639999999999"/>
    <n v="31825.919999999998"/>
    <n v="65214.720000000001"/>
    <n v="97040.639999999999"/>
  </r>
  <r>
    <x v="4"/>
    <x v="74"/>
    <x v="3"/>
    <x v="0"/>
    <s v="L"/>
    <x v="96"/>
    <n v="810711038"/>
    <x v="5"/>
    <d v="2011-12-28T00:00:00"/>
    <n v="6267"/>
    <n v="9.33"/>
    <n v="6.92"/>
    <n v="58471.11"/>
    <n v="43367.64"/>
    <n v="15103.47"/>
    <n v="58471.11"/>
  </r>
  <r>
    <x v="3"/>
    <x v="46"/>
    <x v="5"/>
    <x v="0"/>
    <s v="C"/>
    <x v="97"/>
    <n v="728815257"/>
    <x v="7"/>
    <d v="2016-06-29T00:00:00"/>
    <n v="1485"/>
    <n v="154.06"/>
    <n v="90.93"/>
    <n v="228779.1"/>
    <n v="135031.04999999999"/>
    <n v="93748.05"/>
    <n v="228779.1"/>
  </r>
  <r>
    <x v="6"/>
    <x v="60"/>
    <x v="6"/>
    <x v="0"/>
    <s v="M"/>
    <x v="98"/>
    <n v="559427106"/>
    <x v="4"/>
    <d v="2015-08-08T00:00:00"/>
    <n v="5767"/>
    <n v="81.73"/>
    <n v="56.67"/>
    <n v="471336.91"/>
    <n v="326815.89"/>
    <n v="144521.01999999999"/>
    <n v="471336.91000000003"/>
  </r>
  <r>
    <x v="3"/>
    <x v="75"/>
    <x v="4"/>
    <x v="0"/>
    <s v="L"/>
    <x v="99"/>
    <n v="665095412"/>
    <x v="1"/>
    <d v="2012-02-15T00:00:00"/>
    <n v="5367"/>
    <n v="668.27"/>
    <n v="502.54"/>
    <n v="3586605.09"/>
    <n v="2697132.18"/>
    <n v="889472.91"/>
    <n v="3586605.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5AADDD-6D28-4A24-8C51-7110529564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5" firstHeaderRow="0"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 dragToRow="0" dragToCol="0" dragToPage="0" showAll="0" defaultSubtotal="0"/>
  </pivotFields>
  <rowFields count="1">
    <field x="16"/>
  </rowFields>
  <rowItems count="2">
    <i>
      <x v="3"/>
    </i>
    <i t="grand">
      <x/>
    </i>
  </rowItems>
  <colFields count="1">
    <field x="-2"/>
  </colFields>
  <colItems count="2">
    <i>
      <x/>
    </i>
    <i i="1">
      <x v="1"/>
    </i>
  </colItems>
  <dataFields count="2">
    <dataField name="Sum of Total Sales" fld="15" baseField="0" baseItem="0"/>
    <dataField name="Sum of Total Profit" fld="14" baseField="0" baseItem="0"/>
  </dataFields>
  <formats count="12">
    <format dxfId="362">
      <pivotArea collapsedLevelsAreSubtotals="1" fieldPosition="0">
        <references count="1">
          <reference field="16" count="1">
            <x v="1"/>
          </reference>
        </references>
      </pivotArea>
    </format>
    <format dxfId="361">
      <pivotArea collapsedLevelsAreSubtotals="1" fieldPosition="0">
        <references count="1">
          <reference field="16" count="1">
            <x v="2"/>
          </reference>
        </references>
      </pivotArea>
    </format>
    <format dxfId="360">
      <pivotArea collapsedLevelsAreSubtotals="1" fieldPosition="0">
        <references count="1">
          <reference field="16" count="1">
            <x v="3"/>
          </reference>
        </references>
      </pivotArea>
    </format>
    <format dxfId="359">
      <pivotArea collapsedLevelsAreSubtotals="1" fieldPosition="0">
        <references count="1">
          <reference field="16" count="1">
            <x v="4"/>
          </reference>
        </references>
      </pivotArea>
    </format>
    <format dxfId="358">
      <pivotArea collapsedLevelsAreSubtotals="1" fieldPosition="0">
        <references count="1">
          <reference field="16" count="1">
            <x v="5"/>
          </reference>
        </references>
      </pivotArea>
    </format>
    <format dxfId="357">
      <pivotArea collapsedLevelsAreSubtotals="1" fieldPosition="0">
        <references count="1">
          <reference field="16" count="1">
            <x v="6"/>
          </reference>
        </references>
      </pivotArea>
    </format>
    <format dxfId="356">
      <pivotArea collapsedLevelsAreSubtotals="1" fieldPosition="0">
        <references count="1">
          <reference field="16" count="1">
            <x v="7"/>
          </reference>
        </references>
      </pivotArea>
    </format>
    <format dxfId="355">
      <pivotArea collapsedLevelsAreSubtotals="1" fieldPosition="0">
        <references count="1">
          <reference field="16" count="1">
            <x v="8"/>
          </reference>
        </references>
      </pivotArea>
    </format>
    <format dxfId="354">
      <pivotArea collapsedLevelsAreSubtotals="1" fieldPosition="0">
        <references count="1">
          <reference field="16" count="1">
            <x v="9"/>
          </reference>
        </references>
      </pivotArea>
    </format>
    <format dxfId="353">
      <pivotArea collapsedLevelsAreSubtotals="1" fieldPosition="0">
        <references count="1">
          <reference field="16" count="1">
            <x v="10"/>
          </reference>
        </references>
      </pivotArea>
    </format>
    <format dxfId="352">
      <pivotArea collapsedLevelsAreSubtotals="1" fieldPosition="0">
        <references count="1">
          <reference field="16" count="1">
            <x v="11"/>
          </reference>
        </references>
      </pivotArea>
    </format>
    <format dxfId="351">
      <pivotArea collapsedLevelsAreSubtotals="1" fieldPosition="0">
        <references count="1">
          <reference field="16" count="1">
            <x v="12"/>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A1B064-1D31-45FF-9E81-89A72BF90C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10">
        <item x="0"/>
        <item x="1"/>
        <item x="2"/>
        <item x="3"/>
        <item x="4"/>
        <item x="5"/>
        <item x="6"/>
        <item x="7"/>
        <item x="8"/>
        <item x="9"/>
      </items>
    </pivotField>
    <pivotField dragToRow="0" dragToCol="0" dragToPage="0" showAll="0" defaultSubtotal="0"/>
  </pivotFields>
  <rowFields count="1">
    <field x="2"/>
  </rowFields>
  <rowItems count="2">
    <i>
      <x v="11"/>
    </i>
    <i t="grand">
      <x/>
    </i>
  </rowItems>
  <colItems count="1">
    <i/>
  </colItems>
  <dataFields count="1">
    <dataField name="Sum of Total Profit" fld="14" baseField="0" baseItem="0"/>
  </dataFields>
  <formats count="1">
    <format dxfId="350">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B17A20-ED0A-40EA-A1C3-EAA1E562F1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axis="axisRow"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dataField="1"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 dragToRow="0" dragToCol="0" dragToPage="0" showAll="0" defaultSubtotal="0"/>
  </pivotFields>
  <rowFields count="1">
    <field x="3"/>
  </rowFields>
  <rowItems count="2">
    <i>
      <x v="1"/>
    </i>
    <i t="grand">
      <x/>
    </i>
  </rowItems>
  <colItems count="1">
    <i/>
  </colItems>
  <dataFields count="1">
    <dataField name="Count of Order ID" fld="6" subtotal="count" baseField="3"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40F6A8-86BB-4392-9FC2-BD2CF762BF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0">
    <pivotField showAll="0">
      <items count="8">
        <item x="4"/>
        <item x="0"/>
        <item x="1"/>
        <item x="2"/>
        <item x="5"/>
        <item x="6"/>
        <item x="3"/>
        <item t="default"/>
      </items>
    </pivotField>
    <pivotField axis="axisRow"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10">
        <item x="0"/>
        <item x="1"/>
        <item x="2"/>
        <item x="3"/>
        <item x="4"/>
        <item x="5"/>
        <item x="6"/>
        <item x="7"/>
        <item x="8"/>
        <item x="9"/>
      </items>
    </pivotField>
    <pivotField dragToRow="0" dragToCol="0" dragToPage="0" showAll="0" defaultSubtotal="0"/>
  </pivotFields>
  <rowFields count="1">
    <field x="1"/>
  </rowFields>
  <rowItems count="2">
    <i>
      <x v="27"/>
    </i>
    <i t="grand">
      <x/>
    </i>
  </rowItems>
  <colItems count="1">
    <i/>
  </colItems>
  <dataFields count="1">
    <dataField name="Sum of Total Sales" fld="15" baseField="0" baseItem="0"/>
  </dataFields>
  <formats count="1">
    <format dxfId="349">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A9E40E-C961-4A5A-AE44-CE09C06841B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10">
        <item x="0"/>
        <item x="1"/>
        <item x="2"/>
        <item x="3"/>
        <item x="4"/>
        <item x="5"/>
        <item x="6"/>
        <item x="7"/>
        <item x="8"/>
        <item x="9"/>
      </items>
    </pivotField>
    <pivotField dragToRow="0" dragToCol="0" dragToPage="0" showAll="0" defaultSubtotal="0"/>
  </pivotFields>
  <rowFields count="1">
    <field x="2"/>
  </rowFields>
  <rowItems count="2">
    <i>
      <x v="11"/>
    </i>
    <i t="grand">
      <x/>
    </i>
  </rowItems>
  <colItems count="1">
    <i/>
  </colItems>
  <dataFields count="1">
    <dataField name="Sum of Total Sales" fld="15" baseField="0" baseItem="0"/>
  </dataFields>
  <formats count="1">
    <format dxfId="348">
      <pivotArea collapsedLevelsAreSubtotals="1" fieldPosition="0">
        <references count="1">
          <reference field="2" count="5">
            <x v="0"/>
            <x v="3"/>
            <x v="4"/>
            <x v="6"/>
            <x v="8"/>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84CDEA-2984-4195-96DF-55C01D6C52C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0">
        <item sd="0" x="0"/>
        <item sd="0" x="1"/>
        <item sd="0" x="2"/>
        <item sd="0" x="3"/>
        <item sd="0" x="4"/>
        <item sd="0" x="5"/>
        <item sd="0" x="6"/>
        <item sd="0" x="7"/>
        <item sd="0" x="8"/>
        <item sd="0" x="9"/>
      </items>
    </pivotField>
    <pivotField dragToRow="0" dragToCol="0" dragToPage="0" showAll="0" defaultSubtotal="0"/>
  </pivotFields>
  <rowFields count="1">
    <field x="16"/>
  </rowFields>
  <rowItems count="2">
    <i>
      <x v="3"/>
    </i>
    <i t="grand">
      <x/>
    </i>
  </rowItems>
  <colItems count="1">
    <i/>
  </colItems>
  <dataFields count="1">
    <dataField name="Sum of Total Sales" fld="1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F5DA0C-3A90-459F-9E0E-8CAB9C472C1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0">
        <item sd="0" x="0"/>
        <item sd="0" x="1"/>
        <item sd="0" x="2"/>
        <item sd="0" x="3"/>
        <item sd="0" x="4"/>
        <item sd="0" x="5"/>
        <item sd="0" x="6"/>
        <item sd="0" x="7"/>
        <item sd="0" x="8"/>
        <item sd="0" x="9"/>
      </items>
    </pivotField>
    <pivotField dataField="1" dragToRow="0" dragToCol="0" dragToPage="0" showAll="0" defaultSubtotal="0"/>
  </pivotFields>
  <rowFields count="1">
    <field x="16"/>
  </rowFields>
  <rowItems count="2">
    <i>
      <x v="3"/>
    </i>
    <i t="grand">
      <x/>
    </i>
  </rowItems>
  <colItems count="1">
    <i/>
  </colItems>
  <dataFields count="1">
    <dataField name="Sum of Profit Margin" fld="19"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E00645-407A-4B3D-8DD7-BB9C4636FA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dataField="1"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0">
        <item sd="0" x="0"/>
        <item sd="0" x="1"/>
        <item sd="0" x="2"/>
        <item sd="0" x="3"/>
        <item sd="0" x="4"/>
        <item sd="0" x="5"/>
        <item sd="0" x="6"/>
        <item sd="0" x="7"/>
        <item sd="0" x="8"/>
        <item sd="0" x="9"/>
      </items>
    </pivotField>
    <pivotField dragToRow="0" dragToCol="0" dragToPage="0" showAll="0" defaultSubtotal="0"/>
  </pivotFields>
  <rowFields count="1">
    <field x="16"/>
  </rowFields>
  <rowItems count="2">
    <i>
      <x v="3"/>
    </i>
    <i t="grand">
      <x/>
    </i>
  </rowItems>
  <colItems count="1">
    <i/>
  </colItems>
  <dataFields count="1">
    <dataField name="Count of Order ID" fld="6" subtotal="count" baseField="16" baseItem="1"/>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75D3E4-1F62-4698-BCF2-78C0C141A4E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5" firstHeaderRow="1" firstDataRow="1" firstDataCol="1"/>
  <pivotFields count="20">
    <pivotField showAll="0"/>
    <pivotField showAll="0">
      <items count="77">
        <item h="1" x="43"/>
        <item h="1" x="6"/>
        <item h="1" x="30"/>
        <item h="1" x="49"/>
        <item h="1" x="37"/>
        <item h="1" x="12"/>
        <item h="1" x="55"/>
        <item h="1" x="35"/>
        <item h="1" x="15"/>
        <item h="1" x="7"/>
        <item h="1" x="17"/>
        <item h="1" x="11"/>
        <item h="1" x="39"/>
        <item h="1" x="33"/>
        <item h="1" x="47"/>
        <item h="1" x="58"/>
        <item h="1" x="32"/>
        <item h="1" x="19"/>
        <item h="1" x="61"/>
        <item h="1" x="48"/>
        <item h="1" x="24"/>
        <item h="1" x="54"/>
        <item h="1" x="1"/>
        <item h="1" x="53"/>
        <item h="1" x="13"/>
        <item h="1" x="40"/>
        <item h="1" x="67"/>
        <item x="69"/>
        <item h="1" x="25"/>
        <item h="1" x="70"/>
        <item h="1" x="10"/>
        <item h="1" x="62"/>
        <item h="1" x="66"/>
        <item h="1" x="44"/>
        <item h="1" x="52"/>
        <item h="1" x="56"/>
        <item h="1" x="41"/>
        <item h="1" x="57"/>
        <item h="1" x="74"/>
        <item h="1" x="26"/>
        <item h="1" x="42"/>
        <item h="1" x="60"/>
        <item h="1" x="23"/>
        <item h="1" x="63"/>
        <item h="1" x="14"/>
        <item h="1" x="75"/>
        <item h="1" x="31"/>
        <item h="1" x="22"/>
        <item h="1" x="73"/>
        <item h="1" x="36"/>
        <item h="1" x="20"/>
        <item h="1" x="59"/>
        <item h="1" x="21"/>
        <item h="1" x="8"/>
        <item h="1" x="72"/>
        <item h="1" x="2"/>
        <item h="1" x="4"/>
        <item h="1" x="64"/>
        <item h="1" x="51"/>
        <item h="1" x="3"/>
        <item h="1" x="45"/>
        <item h="1" x="9"/>
        <item h="1" x="46"/>
        <item h="1" x="38"/>
        <item h="1" x="71"/>
        <item h="1" x="5"/>
        <item h="1" x="29"/>
        <item h="1" x="65"/>
        <item h="1" x="16"/>
        <item h="1" x="28"/>
        <item h="1" x="34"/>
        <item h="1" x="27"/>
        <item h="1" x="18"/>
        <item h="1" x="0"/>
        <item h="1" x="50"/>
        <item h="1" x="68"/>
        <item t="default"/>
      </items>
    </pivotField>
    <pivotField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showAll="0">
      <items count="9">
        <item x="0"/>
        <item x="5"/>
        <item x="1"/>
        <item x="3"/>
        <item x="2"/>
        <item x="4"/>
        <item x="7"/>
        <item x="6"/>
        <item t="default"/>
      </items>
    </pivotField>
    <pivotField numFmtId="14" showAll="0"/>
    <pivotField showAll="0"/>
    <pivotField showAll="0"/>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0">
        <item sd="0" x="0"/>
        <item sd="0" x="1"/>
        <item sd="0" x="2"/>
        <item sd="0" x="3"/>
        <item sd="0" x="4"/>
        <item sd="0" x="5"/>
        <item sd="0" x="6"/>
        <item sd="0" x="7"/>
        <item sd="0" x="8"/>
        <item sd="0" x="9"/>
      </items>
    </pivotField>
    <pivotField dragToRow="0" dragToCol="0" dragToPage="0" showAll="0" defaultSubtotal="0"/>
  </pivotFields>
  <rowFields count="1">
    <field x="16"/>
  </rowFields>
  <rowItems count="2">
    <i>
      <x v="3"/>
    </i>
    <i t="grand">
      <x/>
    </i>
  </rowItems>
  <colItems count="1">
    <i/>
  </colItems>
  <dataFields count="1">
    <dataField name="Sum of Total Profit" fld="14"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9BE0CC7-C388-4E7C-9D7A-9E0F6DB86CDB}" sourceName="Country">
  <pivotTables>
    <pivotTable tabId="7" name="PivotTable5"/>
    <pivotTable tabId="3" name="PivotTable1"/>
    <pivotTable tabId="4" name="PivotTable2"/>
    <pivotTable tabId="9" name="PivotTable10"/>
    <pivotTable tabId="9" name="PivotTable11"/>
    <pivotTable tabId="9" name="PivotTable12"/>
    <pivotTable tabId="9" name="PivotTable7"/>
    <pivotTable tabId="6" name="PivotTable4"/>
    <pivotTable tabId="5" name="PivotTable3"/>
  </pivotTables>
  <data>
    <tabular pivotCacheId="353248508">
      <items count="76">
        <i x="43"/>
        <i x="6"/>
        <i x="30"/>
        <i x="49"/>
        <i x="37"/>
        <i x="12"/>
        <i x="55"/>
        <i x="35"/>
        <i x="15"/>
        <i x="7"/>
        <i x="17"/>
        <i x="11"/>
        <i x="39"/>
        <i x="33"/>
        <i x="47"/>
        <i x="58"/>
        <i x="32"/>
        <i x="19"/>
        <i x="61"/>
        <i x="48"/>
        <i x="24"/>
        <i x="54"/>
        <i x="1"/>
        <i x="53"/>
        <i x="13"/>
        <i x="40"/>
        <i x="67"/>
        <i x="69" s="1"/>
        <i x="25"/>
        <i x="70"/>
        <i x="10"/>
        <i x="62"/>
        <i x="66"/>
        <i x="44"/>
        <i x="52"/>
        <i x="56"/>
        <i x="41"/>
        <i x="57"/>
        <i x="74"/>
        <i x="26"/>
        <i x="42"/>
        <i x="60"/>
        <i x="23"/>
        <i x="63"/>
        <i x="14"/>
        <i x="75"/>
        <i x="31"/>
        <i x="22"/>
        <i x="73"/>
        <i x="36"/>
        <i x="20"/>
        <i x="59"/>
        <i x="21"/>
        <i x="8"/>
        <i x="72"/>
        <i x="2"/>
        <i x="4"/>
        <i x="64"/>
        <i x="51"/>
        <i x="3"/>
        <i x="45"/>
        <i x="9"/>
        <i x="46"/>
        <i x="38"/>
        <i x="71"/>
        <i x="5"/>
        <i x="29"/>
        <i x="65"/>
        <i x="16"/>
        <i x="28"/>
        <i x="34"/>
        <i x="27"/>
        <i x="18"/>
        <i x="0"/>
        <i x="50"/>
        <i x="6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D6B0FCF-AFC8-4E64-8D84-7BAC4952225E}" sourceName="Item Type">
  <pivotTables>
    <pivotTable tabId="7" name="PivotTable5"/>
    <pivotTable tabId="3" name="PivotTable1"/>
    <pivotTable tabId="4" name="PivotTable2"/>
    <pivotTable tabId="9" name="PivotTable10"/>
    <pivotTable tabId="9" name="PivotTable11"/>
    <pivotTable tabId="9" name="PivotTable12"/>
    <pivotTable tabId="9" name="PivotTable7"/>
    <pivotTable tabId="6" name="PivotTable4"/>
    <pivotTable tabId="5" name="PivotTable3"/>
  </pivotTables>
  <data>
    <tabular pivotCacheId="353248508">
      <items count="12">
        <i x="5" s="1"/>
        <i x="0" s="1" nd="1"/>
        <i x="9" s="1" nd="1"/>
        <i x="1" s="1" nd="1"/>
        <i x="7" s="1" nd="1"/>
        <i x="8" s="1" nd="1"/>
        <i x="3" s="1" nd="1"/>
        <i x="4" s="1" nd="1"/>
        <i x="10" s="1" nd="1"/>
        <i x="2" s="1" nd="1"/>
        <i x="6"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4280345-6E18-4F7F-9AA9-F0AC4B2239C3}" sourceName="Year">
  <pivotTables>
    <pivotTable tabId="7" name="PivotTable5"/>
    <pivotTable tabId="3" name="PivotTable1"/>
    <pivotTable tabId="4" name="PivotTable2"/>
    <pivotTable tabId="9" name="PivotTable10"/>
    <pivotTable tabId="9" name="PivotTable11"/>
    <pivotTable tabId="9" name="PivotTable12"/>
    <pivotTable tabId="9" name="PivotTable7"/>
    <pivotTable tabId="6" name="PivotTable4"/>
    <pivotTable tabId="5" name="PivotTable3"/>
  </pivotTables>
  <data>
    <tabular pivotCacheId="353248508">
      <items count="8">
        <i x="1" s="1"/>
        <i x="0" s="1" nd="1"/>
        <i x="5" s="1" nd="1"/>
        <i x="3" s="1" nd="1"/>
        <i x="2" s="1" nd="1"/>
        <i x="4" s="1" nd="1"/>
        <i x="7"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A811F0C-697B-4C58-8334-CAD705B757C6}" cache="Slicer_Country" caption="Country" rowHeight="234950"/>
  <slicer name="Item Type" xr10:uid="{A9003AED-CDDC-4294-B147-EED4A2B9C01F}" cache="Slicer_Item_Type" caption="Item Type" rowHeight="234950"/>
  <slicer name="Year" xr10:uid="{684D7C40-45DB-43F3-880D-A8ECE88EF9DE}"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A6E18DB-10B6-4AF4-B140-4828CEB7D5EF}" cache="Slicer_Country" caption="Country" startItem="27" style="ab" rowHeight="234950"/>
  <slicer name="Item Type 1" xr10:uid="{78B002D9-0346-48F3-8667-19A0B95F882C}" cache="Slicer_Item_Type" caption="Item Type" startItem="8" style="ab" rowHeight="234950"/>
  <slicer name="Year 1" xr10:uid="{DA15F922-EA85-4956-BF4E-C58186B13009}" cache="Slicer_Year" caption="Year" startItem="4" style="ab"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E13CA-3FA0-412B-AF1D-FC88B8134A62}" name="Table1" displayName="Table1" ref="A1:P101" totalsRowShown="0">
  <autoFilter ref="A1:P101" xr:uid="{D31E13CA-3FA0-412B-AF1D-FC88B8134A62}"/>
  <tableColumns count="16">
    <tableColumn id="1" xr3:uid="{3C46DED3-47FF-4DA5-9971-8A637BC7EDE8}" name="Region"/>
    <tableColumn id="2" xr3:uid="{82A2283D-2085-4A88-823F-1FE25186083C}" name="Country"/>
    <tableColumn id="3" xr3:uid="{CE36F589-C915-4C2B-82C1-9E9D2E017488}" name="Item Type"/>
    <tableColumn id="4" xr3:uid="{70676209-E885-416F-A0C8-0EB561CFAB4D}" name="Sales Channel"/>
    <tableColumn id="5" xr3:uid="{DD659917-B084-49D1-87C8-C09CC1E64429}" name="Order Priority"/>
    <tableColumn id="6" xr3:uid="{E154000D-07DE-4338-8B97-E742D6FBF0FE}" name="Order Date" dataDxfId="347"/>
    <tableColumn id="7" xr3:uid="{8ECC7C80-48FD-4050-ABE0-85DACA742314}" name="Order ID"/>
    <tableColumn id="8" xr3:uid="{FD1BB6EF-828B-4295-89B0-37FC98110506}" name="Year" dataDxfId="346"/>
    <tableColumn id="9" xr3:uid="{BEE09D04-83DD-44F6-897A-253511121F33}" name="Ship Date" dataDxfId="345"/>
    <tableColumn id="10" xr3:uid="{86AA135B-4738-4B1D-8C26-8E23C25DA283}" name="Units Sold"/>
    <tableColumn id="11" xr3:uid="{EF296509-EE57-41B1-A0A9-A0D0A38E6590}" name="Unit Price"/>
    <tableColumn id="12" xr3:uid="{D6361519-4F88-4D0B-B76D-72727D86FBB2}" name="Unit Cost"/>
    <tableColumn id="13" xr3:uid="{9AE39307-A797-41B0-A123-038030075EE0}" name="Total Revenue"/>
    <tableColumn id="14" xr3:uid="{39FF5AB0-9D79-4DBF-B48A-1A51BB0B2990}" name="Total Cost"/>
    <tableColumn id="15" xr3:uid="{405C574B-E9D3-4B07-A1A2-0511DC957655}" name="Total Profit"/>
    <tableColumn id="16" xr3:uid="{F5A96E6C-D695-429A-A918-EEE7A710CB19}" name="Total Sales">
      <calculatedColumnFormula>J2*K2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6.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6CFE-69A1-4FDC-9FBC-793A99DAE99C}">
  <dimension ref="A3:C5"/>
  <sheetViews>
    <sheetView workbookViewId="0">
      <selection activeCell="C10" sqref="C10"/>
    </sheetView>
  </sheetViews>
  <sheetFormatPr defaultRowHeight="14.4" x14ac:dyDescent="0.3"/>
  <cols>
    <col min="1" max="1" width="12.5546875" bestFit="1" customWidth="1"/>
    <col min="2" max="2" width="16.44140625" bestFit="1" customWidth="1"/>
    <col min="3" max="3" width="16.88671875" bestFit="1" customWidth="1"/>
  </cols>
  <sheetData>
    <row r="3" spans="1:3" x14ac:dyDescent="0.3">
      <c r="A3" s="6" t="s">
        <v>117</v>
      </c>
      <c r="B3" t="s">
        <v>119</v>
      </c>
      <c r="C3" t="s">
        <v>120</v>
      </c>
    </row>
    <row r="4" spans="1:3" x14ac:dyDescent="0.3">
      <c r="A4" s="7" t="s">
        <v>127</v>
      </c>
      <c r="B4" s="8">
        <v>994765.42</v>
      </c>
      <c r="C4" s="8">
        <v>407630.41</v>
      </c>
    </row>
    <row r="5" spans="1:3" x14ac:dyDescent="0.3">
      <c r="A5" s="7" t="s">
        <v>118</v>
      </c>
      <c r="B5" s="11">
        <v>994765.42</v>
      </c>
      <c r="C5" s="11">
        <v>407630.41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73D8C-223E-47DB-9B1B-EB86BA0CFB67}">
  <dimension ref="A3:B5"/>
  <sheetViews>
    <sheetView workbookViewId="0">
      <selection activeCell="J25" sqref="J25"/>
    </sheetView>
  </sheetViews>
  <sheetFormatPr defaultRowHeight="14.4" x14ac:dyDescent="0.3"/>
  <cols>
    <col min="1" max="1" width="12.5546875" bestFit="1" customWidth="1"/>
    <col min="2" max="2" width="16.88671875" bestFit="1" customWidth="1"/>
  </cols>
  <sheetData>
    <row r="3" spans="1:2" x14ac:dyDescent="0.3">
      <c r="A3" s="6" t="s">
        <v>117</v>
      </c>
      <c r="B3" t="s">
        <v>120</v>
      </c>
    </row>
    <row r="4" spans="1:2" x14ac:dyDescent="0.3">
      <c r="A4" s="7" t="s">
        <v>37</v>
      </c>
      <c r="B4" s="8">
        <v>407630.41</v>
      </c>
    </row>
    <row r="5" spans="1:2" x14ac:dyDescent="0.3">
      <c r="A5" s="7" t="s">
        <v>118</v>
      </c>
      <c r="B5" s="11">
        <v>407630.41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91FDA-3F98-4166-A8B0-3538020DEF1D}">
  <dimension ref="A3:B5"/>
  <sheetViews>
    <sheetView workbookViewId="0">
      <selection activeCell="A4" sqref="A4:B4"/>
    </sheetView>
  </sheetViews>
  <sheetFormatPr defaultRowHeight="14.4" x14ac:dyDescent="0.3"/>
  <cols>
    <col min="1" max="1" width="12.5546875" bestFit="1" customWidth="1"/>
    <col min="2" max="2" width="15.88671875" bestFit="1" customWidth="1"/>
  </cols>
  <sheetData>
    <row r="3" spans="1:2" x14ac:dyDescent="0.3">
      <c r="A3" s="6" t="s">
        <v>117</v>
      </c>
      <c r="B3" t="s">
        <v>121</v>
      </c>
    </row>
    <row r="4" spans="1:2" x14ac:dyDescent="0.3">
      <c r="A4" s="7" t="s">
        <v>22</v>
      </c>
      <c r="B4" s="11">
        <v>1</v>
      </c>
    </row>
    <row r="5" spans="1:2" x14ac:dyDescent="0.3">
      <c r="A5" s="7" t="s">
        <v>118</v>
      </c>
      <c r="B5" s="1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ACA29-B6D5-465F-B78D-F7D3A07B21DB}">
  <dimension ref="A3:E79"/>
  <sheetViews>
    <sheetView workbookViewId="0">
      <selection activeCell="I10" sqref="I10:I12"/>
    </sheetView>
  </sheetViews>
  <sheetFormatPr defaultRowHeight="14.4" x14ac:dyDescent="0.3"/>
  <cols>
    <col min="1" max="1" width="12.5546875" bestFit="1" customWidth="1"/>
    <col min="2" max="2" width="16.44140625" bestFit="1" customWidth="1"/>
    <col min="4" max="4" width="29.77734375" bestFit="1" customWidth="1"/>
    <col min="5" max="5" width="12" bestFit="1" customWidth="1"/>
  </cols>
  <sheetData>
    <row r="3" spans="1:5" x14ac:dyDescent="0.3">
      <c r="A3" s="6" t="s">
        <v>117</v>
      </c>
      <c r="B3" t="s">
        <v>119</v>
      </c>
      <c r="D3" t="s">
        <v>1</v>
      </c>
      <c r="E3" t="s">
        <v>115</v>
      </c>
    </row>
    <row r="4" spans="1:5" x14ac:dyDescent="0.3">
      <c r="A4" s="7" t="s">
        <v>108</v>
      </c>
      <c r="B4" s="8">
        <v>994765.42</v>
      </c>
      <c r="D4" t="str">
        <f>A4</f>
        <v>Kenya</v>
      </c>
      <c r="E4" s="8">
        <f>GETPIVOTDATA("Total Sales",$A$3,"Country",A4)</f>
        <v>994765.42</v>
      </c>
    </row>
    <row r="5" spans="1:5" x14ac:dyDescent="0.3">
      <c r="A5" s="7" t="s">
        <v>118</v>
      </c>
      <c r="B5" s="11">
        <v>994765.42</v>
      </c>
      <c r="D5" t="str">
        <f t="shared" ref="D5:D68" si="0">A5</f>
        <v>Grand Total</v>
      </c>
      <c r="E5" s="8" t="e">
        <f t="shared" ref="E5:E68" si="1">GETPIVOTDATA("Total Sales",$A$3,"Country",A5)</f>
        <v>#REF!</v>
      </c>
    </row>
    <row r="6" spans="1:5" x14ac:dyDescent="0.3">
      <c r="D6">
        <f t="shared" si="0"/>
        <v>0</v>
      </c>
      <c r="E6" s="8" t="e">
        <f t="shared" si="1"/>
        <v>#REF!</v>
      </c>
    </row>
    <row r="7" spans="1:5" x14ac:dyDescent="0.3">
      <c r="D7">
        <f t="shared" si="0"/>
        <v>0</v>
      </c>
      <c r="E7" s="8" t="e">
        <f t="shared" si="1"/>
        <v>#REF!</v>
      </c>
    </row>
    <row r="8" spans="1:5" x14ac:dyDescent="0.3">
      <c r="D8">
        <f t="shared" si="0"/>
        <v>0</v>
      </c>
      <c r="E8" s="8" t="e">
        <f t="shared" si="1"/>
        <v>#REF!</v>
      </c>
    </row>
    <row r="9" spans="1:5" x14ac:dyDescent="0.3">
      <c r="D9">
        <f t="shared" si="0"/>
        <v>0</v>
      </c>
      <c r="E9" s="8" t="e">
        <f t="shared" si="1"/>
        <v>#REF!</v>
      </c>
    </row>
    <row r="10" spans="1:5" x14ac:dyDescent="0.3">
      <c r="D10">
        <f t="shared" si="0"/>
        <v>0</v>
      </c>
      <c r="E10" s="8" t="e">
        <f t="shared" si="1"/>
        <v>#REF!</v>
      </c>
    </row>
    <row r="11" spans="1:5" x14ac:dyDescent="0.3">
      <c r="D11">
        <f t="shared" si="0"/>
        <v>0</v>
      </c>
      <c r="E11" s="8" t="e">
        <f t="shared" si="1"/>
        <v>#REF!</v>
      </c>
    </row>
    <row r="12" spans="1:5" x14ac:dyDescent="0.3">
      <c r="D12">
        <f t="shared" si="0"/>
        <v>0</v>
      </c>
      <c r="E12" s="8" t="e">
        <f t="shared" si="1"/>
        <v>#REF!</v>
      </c>
    </row>
    <row r="13" spans="1:5" x14ac:dyDescent="0.3">
      <c r="D13">
        <f t="shared" si="0"/>
        <v>0</v>
      </c>
      <c r="E13" s="8" t="e">
        <f t="shared" si="1"/>
        <v>#REF!</v>
      </c>
    </row>
    <row r="14" spans="1:5" x14ac:dyDescent="0.3">
      <c r="D14">
        <f t="shared" si="0"/>
        <v>0</v>
      </c>
      <c r="E14" s="8" t="e">
        <f t="shared" si="1"/>
        <v>#REF!</v>
      </c>
    </row>
    <row r="15" spans="1:5" x14ac:dyDescent="0.3">
      <c r="D15">
        <f t="shared" si="0"/>
        <v>0</v>
      </c>
      <c r="E15" s="8" t="e">
        <f t="shared" si="1"/>
        <v>#REF!</v>
      </c>
    </row>
    <row r="16" spans="1:5" x14ac:dyDescent="0.3">
      <c r="D16">
        <f t="shared" si="0"/>
        <v>0</v>
      </c>
      <c r="E16" s="8" t="e">
        <f t="shared" si="1"/>
        <v>#REF!</v>
      </c>
    </row>
    <row r="17" spans="4:5" x14ac:dyDescent="0.3">
      <c r="D17">
        <f t="shared" si="0"/>
        <v>0</v>
      </c>
      <c r="E17" s="8" t="e">
        <f t="shared" si="1"/>
        <v>#REF!</v>
      </c>
    </row>
    <row r="18" spans="4:5" x14ac:dyDescent="0.3">
      <c r="D18">
        <f t="shared" si="0"/>
        <v>0</v>
      </c>
      <c r="E18" s="8" t="e">
        <f t="shared" si="1"/>
        <v>#REF!</v>
      </c>
    </row>
    <row r="19" spans="4:5" x14ac:dyDescent="0.3">
      <c r="D19">
        <f t="shared" si="0"/>
        <v>0</v>
      </c>
      <c r="E19" s="8" t="e">
        <f t="shared" si="1"/>
        <v>#REF!</v>
      </c>
    </row>
    <row r="20" spans="4:5" x14ac:dyDescent="0.3">
      <c r="D20">
        <f t="shared" si="0"/>
        <v>0</v>
      </c>
      <c r="E20" s="8" t="e">
        <f t="shared" si="1"/>
        <v>#REF!</v>
      </c>
    </row>
    <row r="21" spans="4:5" x14ac:dyDescent="0.3">
      <c r="D21">
        <f t="shared" si="0"/>
        <v>0</v>
      </c>
      <c r="E21" s="8" t="e">
        <f t="shared" si="1"/>
        <v>#REF!</v>
      </c>
    </row>
    <row r="22" spans="4:5" x14ac:dyDescent="0.3">
      <c r="D22">
        <f t="shared" si="0"/>
        <v>0</v>
      </c>
      <c r="E22" s="8" t="e">
        <f t="shared" si="1"/>
        <v>#REF!</v>
      </c>
    </row>
    <row r="23" spans="4:5" x14ac:dyDescent="0.3">
      <c r="D23">
        <f t="shared" si="0"/>
        <v>0</v>
      </c>
      <c r="E23" s="8" t="e">
        <f t="shared" si="1"/>
        <v>#REF!</v>
      </c>
    </row>
    <row r="24" spans="4:5" x14ac:dyDescent="0.3">
      <c r="D24">
        <f t="shared" si="0"/>
        <v>0</v>
      </c>
      <c r="E24" s="8" t="e">
        <f t="shared" si="1"/>
        <v>#REF!</v>
      </c>
    </row>
    <row r="25" spans="4:5" x14ac:dyDescent="0.3">
      <c r="D25">
        <f t="shared" si="0"/>
        <v>0</v>
      </c>
      <c r="E25" s="8" t="e">
        <f t="shared" si="1"/>
        <v>#REF!</v>
      </c>
    </row>
    <row r="26" spans="4:5" x14ac:dyDescent="0.3">
      <c r="D26">
        <f t="shared" si="0"/>
        <v>0</v>
      </c>
      <c r="E26" s="8" t="e">
        <f t="shared" si="1"/>
        <v>#REF!</v>
      </c>
    </row>
    <row r="27" spans="4:5" x14ac:dyDescent="0.3">
      <c r="D27">
        <f t="shared" si="0"/>
        <v>0</v>
      </c>
      <c r="E27" s="8" t="e">
        <f t="shared" si="1"/>
        <v>#REF!</v>
      </c>
    </row>
    <row r="28" spans="4:5" x14ac:dyDescent="0.3">
      <c r="D28">
        <f t="shared" si="0"/>
        <v>0</v>
      </c>
      <c r="E28" s="8" t="e">
        <f t="shared" si="1"/>
        <v>#REF!</v>
      </c>
    </row>
    <row r="29" spans="4:5" x14ac:dyDescent="0.3">
      <c r="D29">
        <f t="shared" si="0"/>
        <v>0</v>
      </c>
      <c r="E29" s="8" t="e">
        <f t="shared" si="1"/>
        <v>#REF!</v>
      </c>
    </row>
    <row r="30" spans="4:5" x14ac:dyDescent="0.3">
      <c r="D30">
        <f t="shared" si="0"/>
        <v>0</v>
      </c>
      <c r="E30" s="8" t="e">
        <f t="shared" si="1"/>
        <v>#REF!</v>
      </c>
    </row>
    <row r="31" spans="4:5" x14ac:dyDescent="0.3">
      <c r="D31">
        <f t="shared" si="0"/>
        <v>0</v>
      </c>
      <c r="E31" s="8" t="e">
        <f t="shared" si="1"/>
        <v>#REF!</v>
      </c>
    </row>
    <row r="32" spans="4:5" x14ac:dyDescent="0.3">
      <c r="D32">
        <f t="shared" si="0"/>
        <v>0</v>
      </c>
      <c r="E32" s="8" t="e">
        <f t="shared" si="1"/>
        <v>#REF!</v>
      </c>
    </row>
    <row r="33" spans="4:5" x14ac:dyDescent="0.3">
      <c r="D33">
        <f t="shared" si="0"/>
        <v>0</v>
      </c>
      <c r="E33" s="8" t="e">
        <f t="shared" si="1"/>
        <v>#REF!</v>
      </c>
    </row>
    <row r="34" spans="4:5" x14ac:dyDescent="0.3">
      <c r="D34">
        <f t="shared" si="0"/>
        <v>0</v>
      </c>
      <c r="E34" s="8" t="e">
        <f t="shared" si="1"/>
        <v>#REF!</v>
      </c>
    </row>
    <row r="35" spans="4:5" x14ac:dyDescent="0.3">
      <c r="D35">
        <f t="shared" si="0"/>
        <v>0</v>
      </c>
      <c r="E35" s="8" t="e">
        <f t="shared" si="1"/>
        <v>#REF!</v>
      </c>
    </row>
    <row r="36" spans="4:5" x14ac:dyDescent="0.3">
      <c r="D36">
        <f t="shared" si="0"/>
        <v>0</v>
      </c>
      <c r="E36" s="8" t="e">
        <f t="shared" si="1"/>
        <v>#REF!</v>
      </c>
    </row>
    <row r="37" spans="4:5" x14ac:dyDescent="0.3">
      <c r="D37">
        <f t="shared" si="0"/>
        <v>0</v>
      </c>
      <c r="E37" s="8" t="e">
        <f t="shared" si="1"/>
        <v>#REF!</v>
      </c>
    </row>
    <row r="38" spans="4:5" x14ac:dyDescent="0.3">
      <c r="D38">
        <f t="shared" si="0"/>
        <v>0</v>
      </c>
      <c r="E38" s="8" t="e">
        <f t="shared" si="1"/>
        <v>#REF!</v>
      </c>
    </row>
    <row r="39" spans="4:5" x14ac:dyDescent="0.3">
      <c r="D39">
        <f t="shared" si="0"/>
        <v>0</v>
      </c>
      <c r="E39" s="8" t="e">
        <f t="shared" si="1"/>
        <v>#REF!</v>
      </c>
    </row>
    <row r="40" spans="4:5" x14ac:dyDescent="0.3">
      <c r="D40">
        <f t="shared" si="0"/>
        <v>0</v>
      </c>
      <c r="E40" s="8" t="e">
        <f t="shared" si="1"/>
        <v>#REF!</v>
      </c>
    </row>
    <row r="41" spans="4:5" x14ac:dyDescent="0.3">
      <c r="D41">
        <f t="shared" si="0"/>
        <v>0</v>
      </c>
      <c r="E41" s="8" t="e">
        <f t="shared" si="1"/>
        <v>#REF!</v>
      </c>
    </row>
    <row r="42" spans="4:5" x14ac:dyDescent="0.3">
      <c r="D42">
        <f t="shared" si="0"/>
        <v>0</v>
      </c>
      <c r="E42" s="8" t="e">
        <f t="shared" si="1"/>
        <v>#REF!</v>
      </c>
    </row>
    <row r="43" spans="4:5" x14ac:dyDescent="0.3">
      <c r="D43">
        <f t="shared" si="0"/>
        <v>0</v>
      </c>
      <c r="E43" s="8" t="e">
        <f t="shared" si="1"/>
        <v>#REF!</v>
      </c>
    </row>
    <row r="44" spans="4:5" x14ac:dyDescent="0.3">
      <c r="D44">
        <f t="shared" si="0"/>
        <v>0</v>
      </c>
      <c r="E44" s="8" t="e">
        <f t="shared" si="1"/>
        <v>#REF!</v>
      </c>
    </row>
    <row r="45" spans="4:5" x14ac:dyDescent="0.3">
      <c r="D45">
        <f t="shared" si="0"/>
        <v>0</v>
      </c>
      <c r="E45" s="8" t="e">
        <f t="shared" si="1"/>
        <v>#REF!</v>
      </c>
    </row>
    <row r="46" spans="4:5" x14ac:dyDescent="0.3">
      <c r="D46">
        <f t="shared" si="0"/>
        <v>0</v>
      </c>
      <c r="E46" s="8" t="e">
        <f t="shared" si="1"/>
        <v>#REF!</v>
      </c>
    </row>
    <row r="47" spans="4:5" x14ac:dyDescent="0.3">
      <c r="D47">
        <f t="shared" si="0"/>
        <v>0</v>
      </c>
      <c r="E47" s="8" t="e">
        <f t="shared" si="1"/>
        <v>#REF!</v>
      </c>
    </row>
    <row r="48" spans="4:5" x14ac:dyDescent="0.3">
      <c r="D48">
        <f t="shared" si="0"/>
        <v>0</v>
      </c>
      <c r="E48" s="8" t="e">
        <f t="shared" si="1"/>
        <v>#REF!</v>
      </c>
    </row>
    <row r="49" spans="4:5" x14ac:dyDescent="0.3">
      <c r="D49">
        <f t="shared" si="0"/>
        <v>0</v>
      </c>
      <c r="E49" s="8" t="e">
        <f t="shared" si="1"/>
        <v>#REF!</v>
      </c>
    </row>
    <row r="50" spans="4:5" x14ac:dyDescent="0.3">
      <c r="D50">
        <f t="shared" si="0"/>
        <v>0</v>
      </c>
      <c r="E50" s="8" t="e">
        <f t="shared" si="1"/>
        <v>#REF!</v>
      </c>
    </row>
    <row r="51" spans="4:5" x14ac:dyDescent="0.3">
      <c r="D51">
        <f t="shared" si="0"/>
        <v>0</v>
      </c>
      <c r="E51" s="8" t="e">
        <f t="shared" si="1"/>
        <v>#REF!</v>
      </c>
    </row>
    <row r="52" spans="4:5" x14ac:dyDescent="0.3">
      <c r="D52">
        <f t="shared" si="0"/>
        <v>0</v>
      </c>
      <c r="E52" s="8" t="e">
        <f t="shared" si="1"/>
        <v>#REF!</v>
      </c>
    </row>
    <row r="53" spans="4:5" x14ac:dyDescent="0.3">
      <c r="D53">
        <f t="shared" si="0"/>
        <v>0</v>
      </c>
      <c r="E53" s="8" t="e">
        <f t="shared" si="1"/>
        <v>#REF!</v>
      </c>
    </row>
    <row r="54" spans="4:5" x14ac:dyDescent="0.3">
      <c r="D54">
        <f t="shared" si="0"/>
        <v>0</v>
      </c>
      <c r="E54" s="8" t="e">
        <f t="shared" si="1"/>
        <v>#REF!</v>
      </c>
    </row>
    <row r="55" spans="4:5" x14ac:dyDescent="0.3">
      <c r="D55">
        <f t="shared" si="0"/>
        <v>0</v>
      </c>
      <c r="E55" s="8" t="e">
        <f t="shared" si="1"/>
        <v>#REF!</v>
      </c>
    </row>
    <row r="56" spans="4:5" x14ac:dyDescent="0.3">
      <c r="D56">
        <f t="shared" si="0"/>
        <v>0</v>
      </c>
      <c r="E56" s="8" t="e">
        <f t="shared" si="1"/>
        <v>#REF!</v>
      </c>
    </row>
    <row r="57" spans="4:5" x14ac:dyDescent="0.3">
      <c r="D57">
        <f t="shared" si="0"/>
        <v>0</v>
      </c>
      <c r="E57" s="8" t="e">
        <f t="shared" si="1"/>
        <v>#REF!</v>
      </c>
    </row>
    <row r="58" spans="4:5" x14ac:dyDescent="0.3">
      <c r="D58">
        <f t="shared" si="0"/>
        <v>0</v>
      </c>
      <c r="E58" s="8" t="e">
        <f t="shared" si="1"/>
        <v>#REF!</v>
      </c>
    </row>
    <row r="59" spans="4:5" x14ac:dyDescent="0.3">
      <c r="D59">
        <f t="shared" si="0"/>
        <v>0</v>
      </c>
      <c r="E59" s="8" t="e">
        <f t="shared" si="1"/>
        <v>#REF!</v>
      </c>
    </row>
    <row r="60" spans="4:5" x14ac:dyDescent="0.3">
      <c r="D60">
        <f t="shared" si="0"/>
        <v>0</v>
      </c>
      <c r="E60" s="8" t="e">
        <f t="shared" si="1"/>
        <v>#REF!</v>
      </c>
    </row>
    <row r="61" spans="4:5" x14ac:dyDescent="0.3">
      <c r="D61">
        <f t="shared" si="0"/>
        <v>0</v>
      </c>
      <c r="E61" s="8" t="e">
        <f t="shared" si="1"/>
        <v>#REF!</v>
      </c>
    </row>
    <row r="62" spans="4:5" x14ac:dyDescent="0.3">
      <c r="D62">
        <f t="shared" si="0"/>
        <v>0</v>
      </c>
      <c r="E62" s="8" t="e">
        <f t="shared" si="1"/>
        <v>#REF!</v>
      </c>
    </row>
    <row r="63" spans="4:5" x14ac:dyDescent="0.3">
      <c r="D63">
        <f t="shared" si="0"/>
        <v>0</v>
      </c>
      <c r="E63" s="8" t="e">
        <f t="shared" si="1"/>
        <v>#REF!</v>
      </c>
    </row>
    <row r="64" spans="4:5" x14ac:dyDescent="0.3">
      <c r="D64">
        <f t="shared" si="0"/>
        <v>0</v>
      </c>
      <c r="E64" s="8" t="e">
        <f t="shared" si="1"/>
        <v>#REF!</v>
      </c>
    </row>
    <row r="65" spans="4:5" x14ac:dyDescent="0.3">
      <c r="D65">
        <f t="shared" si="0"/>
        <v>0</v>
      </c>
      <c r="E65" s="8" t="e">
        <f t="shared" si="1"/>
        <v>#REF!</v>
      </c>
    </row>
    <row r="66" spans="4:5" x14ac:dyDescent="0.3">
      <c r="D66">
        <f t="shared" si="0"/>
        <v>0</v>
      </c>
      <c r="E66" s="8" t="e">
        <f t="shared" si="1"/>
        <v>#REF!</v>
      </c>
    </row>
    <row r="67" spans="4:5" x14ac:dyDescent="0.3">
      <c r="D67">
        <f t="shared" si="0"/>
        <v>0</v>
      </c>
      <c r="E67" s="8" t="e">
        <f t="shared" si="1"/>
        <v>#REF!</v>
      </c>
    </row>
    <row r="68" spans="4:5" x14ac:dyDescent="0.3">
      <c r="D68">
        <f t="shared" si="0"/>
        <v>0</v>
      </c>
      <c r="E68" s="8" t="e">
        <f t="shared" si="1"/>
        <v>#REF!</v>
      </c>
    </row>
    <row r="69" spans="4:5" x14ac:dyDescent="0.3">
      <c r="D69">
        <f t="shared" ref="D69:D79" si="2">A69</f>
        <v>0</v>
      </c>
      <c r="E69" s="8" t="e">
        <f t="shared" ref="E69:E79" si="3">GETPIVOTDATA("Total Sales",$A$3,"Country",A69)</f>
        <v>#REF!</v>
      </c>
    </row>
    <row r="70" spans="4:5" x14ac:dyDescent="0.3">
      <c r="D70">
        <f t="shared" si="2"/>
        <v>0</v>
      </c>
      <c r="E70" s="8" t="e">
        <f t="shared" si="3"/>
        <v>#REF!</v>
      </c>
    </row>
    <row r="71" spans="4:5" x14ac:dyDescent="0.3">
      <c r="D71">
        <f t="shared" si="2"/>
        <v>0</v>
      </c>
      <c r="E71" s="8" t="e">
        <f t="shared" si="3"/>
        <v>#REF!</v>
      </c>
    </row>
    <row r="72" spans="4:5" x14ac:dyDescent="0.3">
      <c r="D72">
        <f t="shared" si="2"/>
        <v>0</v>
      </c>
      <c r="E72" s="8" t="e">
        <f t="shared" si="3"/>
        <v>#REF!</v>
      </c>
    </row>
    <row r="73" spans="4:5" x14ac:dyDescent="0.3">
      <c r="D73">
        <f t="shared" si="2"/>
        <v>0</v>
      </c>
      <c r="E73" s="8" t="e">
        <f t="shared" si="3"/>
        <v>#REF!</v>
      </c>
    </row>
    <row r="74" spans="4:5" x14ac:dyDescent="0.3">
      <c r="D74">
        <f t="shared" si="2"/>
        <v>0</v>
      </c>
      <c r="E74" s="8" t="e">
        <f t="shared" si="3"/>
        <v>#REF!</v>
      </c>
    </row>
    <row r="75" spans="4:5" x14ac:dyDescent="0.3">
      <c r="D75">
        <f t="shared" si="2"/>
        <v>0</v>
      </c>
      <c r="E75" s="8" t="e">
        <f t="shared" si="3"/>
        <v>#REF!</v>
      </c>
    </row>
    <row r="76" spans="4:5" x14ac:dyDescent="0.3">
      <c r="D76">
        <f t="shared" si="2"/>
        <v>0</v>
      </c>
      <c r="E76" s="8" t="e">
        <f t="shared" si="3"/>
        <v>#REF!</v>
      </c>
    </row>
    <row r="77" spans="4:5" x14ac:dyDescent="0.3">
      <c r="D77">
        <f t="shared" si="2"/>
        <v>0</v>
      </c>
      <c r="E77" s="8" t="e">
        <f t="shared" si="3"/>
        <v>#REF!</v>
      </c>
    </row>
    <row r="78" spans="4:5" x14ac:dyDescent="0.3">
      <c r="D78">
        <f t="shared" si="2"/>
        <v>0</v>
      </c>
      <c r="E78" s="8" t="e">
        <f t="shared" si="3"/>
        <v>#REF!</v>
      </c>
    </row>
    <row r="79" spans="4:5" x14ac:dyDescent="0.3">
      <c r="D79">
        <f t="shared" si="2"/>
        <v>0</v>
      </c>
      <c r="E79" s="8" t="e">
        <f t="shared" si="3"/>
        <v>#REF!</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F0E50-D5DA-4016-B629-34DF242A404C}">
  <dimension ref="A3:B5"/>
  <sheetViews>
    <sheetView tabSelected="1" topLeftCell="A2" workbookViewId="0">
      <selection activeCell="B7" sqref="B7"/>
    </sheetView>
  </sheetViews>
  <sheetFormatPr defaultRowHeight="14.4" x14ac:dyDescent="0.3"/>
  <cols>
    <col min="1" max="1" width="12.5546875" bestFit="1" customWidth="1"/>
    <col min="2" max="2" width="16.44140625" bestFit="1" customWidth="1"/>
  </cols>
  <sheetData>
    <row r="3" spans="1:2" x14ac:dyDescent="0.3">
      <c r="A3" s="6" t="s">
        <v>117</v>
      </c>
      <c r="B3" t="s">
        <v>119</v>
      </c>
    </row>
    <row r="4" spans="1:2" x14ac:dyDescent="0.3">
      <c r="A4" s="7" t="s">
        <v>37</v>
      </c>
      <c r="B4" s="11">
        <v>994765.42</v>
      </c>
    </row>
    <row r="5" spans="1:2" x14ac:dyDescent="0.3">
      <c r="A5" s="7" t="s">
        <v>118</v>
      </c>
      <c r="B5" s="11">
        <v>994765.42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132AE-7036-43A6-BB68-D542C230AF2F}">
  <dimension ref="A3:L17"/>
  <sheetViews>
    <sheetView workbookViewId="0">
      <selection activeCell="K25" sqref="K25"/>
    </sheetView>
  </sheetViews>
  <sheetFormatPr defaultRowHeight="14.4" x14ac:dyDescent="0.3"/>
  <cols>
    <col min="1" max="1" width="12.5546875" bestFit="1" customWidth="1"/>
    <col min="2" max="2" width="16.44140625" bestFit="1" customWidth="1"/>
    <col min="5" max="5" width="12.5546875" bestFit="1" customWidth="1"/>
    <col min="6" max="6" width="16.88671875" bestFit="1" customWidth="1"/>
    <col min="8" max="8" width="12.5546875" bestFit="1" customWidth="1"/>
    <col min="9" max="9" width="15.88671875" bestFit="1" customWidth="1"/>
    <col min="10" max="10" width="6.44140625" bestFit="1" customWidth="1"/>
    <col min="11" max="11" width="12.5546875" bestFit="1" customWidth="1"/>
    <col min="12" max="12" width="18.77734375" bestFit="1" customWidth="1"/>
  </cols>
  <sheetData>
    <row r="3" spans="1:12" x14ac:dyDescent="0.3">
      <c r="A3" s="6" t="s">
        <v>117</v>
      </c>
      <c r="B3" t="s">
        <v>119</v>
      </c>
      <c r="E3" s="6" t="s">
        <v>117</v>
      </c>
      <c r="F3" t="s">
        <v>120</v>
      </c>
      <c r="H3" s="6" t="s">
        <v>117</v>
      </c>
      <c r="I3" t="s">
        <v>121</v>
      </c>
      <c r="K3" s="6" t="s">
        <v>117</v>
      </c>
      <c r="L3" t="s">
        <v>122</v>
      </c>
    </row>
    <row r="4" spans="1:12" x14ac:dyDescent="0.3">
      <c r="A4" s="7" t="s">
        <v>127</v>
      </c>
      <c r="B4" s="11">
        <v>994765.42</v>
      </c>
      <c r="E4" s="7" t="s">
        <v>127</v>
      </c>
      <c r="F4" s="11">
        <v>407630.41</v>
      </c>
      <c r="H4" s="7" t="s">
        <v>127</v>
      </c>
      <c r="I4" s="11">
        <v>1</v>
      </c>
      <c r="K4" s="7" t="s">
        <v>127</v>
      </c>
      <c r="L4" s="11">
        <v>0.40977541217707381</v>
      </c>
    </row>
    <row r="5" spans="1:12" x14ac:dyDescent="0.3">
      <c r="A5" s="7" t="s">
        <v>118</v>
      </c>
      <c r="B5" s="11">
        <v>994765.42</v>
      </c>
      <c r="E5" s="7" t="s">
        <v>118</v>
      </c>
      <c r="F5" s="11">
        <v>407630.41</v>
      </c>
      <c r="H5" s="7" t="s">
        <v>118</v>
      </c>
      <c r="I5" s="11">
        <v>1</v>
      </c>
      <c r="K5" s="7" t="s">
        <v>118</v>
      </c>
      <c r="L5" s="11">
        <v>0.40977541217707381</v>
      </c>
    </row>
    <row r="17" spans="1:12" x14ac:dyDescent="0.3">
      <c r="A17" s="7" t="s">
        <v>123</v>
      </c>
      <c r="B17" s="9">
        <f>GETPIVOTDATA("Total Sales",$A$3)</f>
        <v>994765.42</v>
      </c>
      <c r="E17" s="7" t="s">
        <v>124</v>
      </c>
      <c r="F17" s="9">
        <f>GETPIVOTDATA("Total Profit",$E$3)</f>
        <v>407630.41</v>
      </c>
      <c r="H17" s="7" t="s">
        <v>125</v>
      </c>
      <c r="I17">
        <f>GETPIVOTDATA("Order ID",$H$3)</f>
        <v>1</v>
      </c>
      <c r="K17" s="7" t="s">
        <v>126</v>
      </c>
      <c r="L17" s="10">
        <f>GETPIVOTDATA("Profit Margin",$K$3)</f>
        <v>0.40977541217707381</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workbookViewId="0">
      <selection activeCell="H10" sqref="H10"/>
    </sheetView>
  </sheetViews>
  <sheetFormatPr defaultRowHeight="14.4" x14ac:dyDescent="0.3"/>
  <cols>
    <col min="2" max="2" width="9.6640625" customWidth="1"/>
    <col min="3" max="3" width="11.33203125" customWidth="1"/>
    <col min="4" max="4" width="14.44140625" customWidth="1"/>
    <col min="5" max="5" width="14.21875" customWidth="1"/>
    <col min="6" max="6" width="12" customWidth="1"/>
    <col min="7" max="7" width="9.88671875" customWidth="1"/>
    <col min="8" max="8" width="8.88671875" style="2"/>
    <col min="9" max="9" width="10.88671875" customWidth="1"/>
    <col min="10" max="10" width="11.33203125" customWidth="1"/>
    <col min="11" max="11" width="11" customWidth="1"/>
    <col min="12" max="12" width="10.5546875" customWidth="1"/>
    <col min="13" max="13" width="14.88671875" customWidth="1"/>
    <col min="14" max="14" width="11.21875" customWidth="1"/>
    <col min="15" max="15" width="12.21875" customWidth="1"/>
    <col min="16" max="16" width="11.77734375" customWidth="1"/>
  </cols>
  <sheetData>
    <row r="1" spans="1:16" x14ac:dyDescent="0.3">
      <c r="A1" t="s">
        <v>0</v>
      </c>
      <c r="B1" t="s">
        <v>1</v>
      </c>
      <c r="C1" t="s">
        <v>2</v>
      </c>
      <c r="D1" t="s">
        <v>3</v>
      </c>
      <c r="E1" t="s">
        <v>4</v>
      </c>
      <c r="F1" s="3" t="s">
        <v>5</v>
      </c>
      <c r="G1" t="s">
        <v>6</v>
      </c>
      <c r="H1" s="4" t="s">
        <v>116</v>
      </c>
      <c r="I1" s="3" t="s">
        <v>7</v>
      </c>
      <c r="J1" t="s">
        <v>8</v>
      </c>
      <c r="K1" t="s">
        <v>9</v>
      </c>
      <c r="L1" t="s">
        <v>10</v>
      </c>
      <c r="M1" t="s">
        <v>11</v>
      </c>
      <c r="N1" t="s">
        <v>12</v>
      </c>
      <c r="O1" t="s">
        <v>13</v>
      </c>
      <c r="P1" s="5" t="s">
        <v>115</v>
      </c>
    </row>
    <row r="2" spans="1:16" x14ac:dyDescent="0.3">
      <c r="A2" t="s">
        <v>14</v>
      </c>
      <c r="B2" t="s">
        <v>15</v>
      </c>
      <c r="C2" t="s">
        <v>16</v>
      </c>
      <c r="D2" t="s">
        <v>17</v>
      </c>
      <c r="E2" t="s">
        <v>18</v>
      </c>
      <c r="F2" s="1">
        <v>40326</v>
      </c>
      <c r="G2">
        <v>669165933</v>
      </c>
      <c r="H2" s="2">
        <v>2010</v>
      </c>
      <c r="I2" s="1">
        <v>40356</v>
      </c>
      <c r="J2">
        <v>9925</v>
      </c>
      <c r="K2">
        <v>255.28</v>
      </c>
      <c r="L2">
        <v>159.41999999999999</v>
      </c>
      <c r="M2">
        <v>2533654</v>
      </c>
      <c r="N2">
        <v>1582243.5</v>
      </c>
      <c r="O2">
        <v>951410.5</v>
      </c>
      <c r="P2">
        <f>J2*K2</f>
        <v>2533654</v>
      </c>
    </row>
    <row r="3" spans="1:16" x14ac:dyDescent="0.3">
      <c r="A3" t="s">
        <v>19</v>
      </c>
      <c r="B3" t="s">
        <v>20</v>
      </c>
      <c r="C3" t="s">
        <v>21</v>
      </c>
      <c r="D3" t="s">
        <v>22</v>
      </c>
      <c r="E3" t="s">
        <v>23</v>
      </c>
      <c r="F3" s="1">
        <v>41143</v>
      </c>
      <c r="G3">
        <v>963881480</v>
      </c>
      <c r="H3" s="2">
        <v>2012</v>
      </c>
      <c r="I3" s="1">
        <v>41167</v>
      </c>
      <c r="J3">
        <v>2804</v>
      </c>
      <c r="K3">
        <v>205.7</v>
      </c>
      <c r="L3">
        <v>117.11</v>
      </c>
      <c r="M3">
        <v>576782.80000000005</v>
      </c>
      <c r="N3">
        <v>328376.44</v>
      </c>
      <c r="O3">
        <v>248406.36</v>
      </c>
      <c r="P3">
        <f t="shared" ref="P3:P66" si="0">J3*K3</f>
        <v>576782.79999999993</v>
      </c>
    </row>
    <row r="4" spans="1:16" x14ac:dyDescent="0.3">
      <c r="A4" t="s">
        <v>24</v>
      </c>
      <c r="B4" t="s">
        <v>25</v>
      </c>
      <c r="C4" t="s">
        <v>26</v>
      </c>
      <c r="D4" t="s">
        <v>17</v>
      </c>
      <c r="E4" t="s">
        <v>27</v>
      </c>
      <c r="F4" s="1">
        <v>41761</v>
      </c>
      <c r="G4">
        <v>341417157</v>
      </c>
      <c r="H4" s="2">
        <v>2014</v>
      </c>
      <c r="I4" s="1">
        <v>41767</v>
      </c>
      <c r="J4">
        <v>1779</v>
      </c>
      <c r="K4">
        <v>651.21</v>
      </c>
      <c r="L4">
        <v>524.96</v>
      </c>
      <c r="M4">
        <v>1158502.5900000001</v>
      </c>
      <c r="N4">
        <v>933903.84</v>
      </c>
      <c r="O4">
        <v>224598.75</v>
      </c>
      <c r="P4">
        <f t="shared" si="0"/>
        <v>1158502.5900000001</v>
      </c>
    </row>
    <row r="5" spans="1:16" x14ac:dyDescent="0.3">
      <c r="A5" t="s">
        <v>28</v>
      </c>
      <c r="B5" t="s">
        <v>29</v>
      </c>
      <c r="C5" t="s">
        <v>30</v>
      </c>
      <c r="D5" t="s">
        <v>22</v>
      </c>
      <c r="E5" t="s">
        <v>23</v>
      </c>
      <c r="F5" s="1">
        <v>41810</v>
      </c>
      <c r="G5">
        <v>514321792</v>
      </c>
      <c r="H5" s="2">
        <v>2014</v>
      </c>
      <c r="I5" s="1">
        <v>41825</v>
      </c>
      <c r="J5">
        <v>8102</v>
      </c>
      <c r="K5">
        <v>9.33</v>
      </c>
      <c r="L5">
        <v>6.92</v>
      </c>
      <c r="M5">
        <v>75591.66</v>
      </c>
      <c r="N5">
        <v>56065.84</v>
      </c>
      <c r="O5">
        <v>19525.82</v>
      </c>
      <c r="P5">
        <f t="shared" si="0"/>
        <v>75591.66</v>
      </c>
    </row>
    <row r="6" spans="1:16" x14ac:dyDescent="0.3">
      <c r="A6" t="s">
        <v>28</v>
      </c>
      <c r="B6" t="s">
        <v>31</v>
      </c>
      <c r="C6" t="s">
        <v>26</v>
      </c>
      <c r="D6" t="s">
        <v>17</v>
      </c>
      <c r="E6" t="s">
        <v>27</v>
      </c>
      <c r="F6" s="1">
        <v>41306</v>
      </c>
      <c r="G6">
        <v>115456712</v>
      </c>
      <c r="H6" s="2">
        <v>2013</v>
      </c>
      <c r="I6" s="1">
        <v>41311</v>
      </c>
      <c r="J6">
        <v>5062</v>
      </c>
      <c r="K6">
        <v>651.21</v>
      </c>
      <c r="L6">
        <v>524.96</v>
      </c>
      <c r="M6">
        <v>3296425.02</v>
      </c>
      <c r="N6">
        <v>2657347.52</v>
      </c>
      <c r="O6">
        <v>639077.5</v>
      </c>
      <c r="P6">
        <f t="shared" si="0"/>
        <v>3296425.02</v>
      </c>
    </row>
    <row r="7" spans="1:16" x14ac:dyDescent="0.3">
      <c r="A7" t="s">
        <v>14</v>
      </c>
      <c r="B7" t="s">
        <v>32</v>
      </c>
      <c r="C7" t="s">
        <v>16</v>
      </c>
      <c r="D7" t="s">
        <v>22</v>
      </c>
      <c r="E7" t="s">
        <v>23</v>
      </c>
      <c r="F7" s="1">
        <v>42039</v>
      </c>
      <c r="G7">
        <v>547995746</v>
      </c>
      <c r="H7" s="2">
        <v>2015</v>
      </c>
      <c r="I7" s="1">
        <v>42056</v>
      </c>
      <c r="J7">
        <v>2974</v>
      </c>
      <c r="K7">
        <v>255.28</v>
      </c>
      <c r="L7">
        <v>159.41999999999999</v>
      </c>
      <c r="M7">
        <v>759202.72</v>
      </c>
      <c r="N7">
        <v>474115.08</v>
      </c>
      <c r="O7">
        <v>285087.64</v>
      </c>
      <c r="P7">
        <f t="shared" si="0"/>
        <v>759202.72</v>
      </c>
    </row>
    <row r="8" spans="1:16" x14ac:dyDescent="0.3">
      <c r="A8" t="s">
        <v>28</v>
      </c>
      <c r="B8" t="s">
        <v>33</v>
      </c>
      <c r="C8" t="s">
        <v>34</v>
      </c>
      <c r="D8" t="s">
        <v>17</v>
      </c>
      <c r="E8" t="s">
        <v>35</v>
      </c>
      <c r="F8" s="1">
        <v>40656</v>
      </c>
      <c r="G8">
        <v>135425221</v>
      </c>
      <c r="H8" s="2">
        <v>2011</v>
      </c>
      <c r="I8" s="1">
        <v>40660</v>
      </c>
      <c r="J8">
        <v>4187</v>
      </c>
      <c r="K8">
        <v>668.27</v>
      </c>
      <c r="L8">
        <v>502.54</v>
      </c>
      <c r="M8">
        <v>2798046.49</v>
      </c>
      <c r="N8">
        <v>2104134.98</v>
      </c>
      <c r="O8">
        <v>693911.51</v>
      </c>
      <c r="P8">
        <f t="shared" si="0"/>
        <v>2798046.4899999998</v>
      </c>
    </row>
    <row r="9" spans="1:16" x14ac:dyDescent="0.3">
      <c r="A9" t="s">
        <v>28</v>
      </c>
      <c r="B9" t="s">
        <v>36</v>
      </c>
      <c r="C9" t="s">
        <v>37</v>
      </c>
      <c r="D9" t="s">
        <v>22</v>
      </c>
      <c r="E9" t="s">
        <v>18</v>
      </c>
      <c r="F9" s="1">
        <v>41107</v>
      </c>
      <c r="G9">
        <v>871543967</v>
      </c>
      <c r="H9" s="2">
        <v>2012</v>
      </c>
      <c r="I9" s="1">
        <v>41117</v>
      </c>
      <c r="J9">
        <v>8082</v>
      </c>
      <c r="K9">
        <v>154.06</v>
      </c>
      <c r="L9">
        <v>90.93</v>
      </c>
      <c r="M9">
        <v>1245112.92</v>
      </c>
      <c r="N9">
        <v>734896.26</v>
      </c>
      <c r="O9">
        <v>510216.66</v>
      </c>
      <c r="P9">
        <f t="shared" si="0"/>
        <v>1245112.92</v>
      </c>
    </row>
    <row r="10" spans="1:16" x14ac:dyDescent="0.3">
      <c r="A10" t="s">
        <v>28</v>
      </c>
      <c r="B10" t="s">
        <v>38</v>
      </c>
      <c r="C10" t="s">
        <v>39</v>
      </c>
      <c r="D10" t="s">
        <v>17</v>
      </c>
      <c r="E10" t="s">
        <v>35</v>
      </c>
      <c r="F10" s="1">
        <v>42199</v>
      </c>
      <c r="G10">
        <v>770463311</v>
      </c>
      <c r="H10" s="2">
        <v>2015</v>
      </c>
      <c r="I10" s="1">
        <v>42241</v>
      </c>
      <c r="J10">
        <v>6070</v>
      </c>
      <c r="K10">
        <v>81.73</v>
      </c>
      <c r="L10">
        <v>56.67</v>
      </c>
      <c r="M10">
        <v>496101.1</v>
      </c>
      <c r="N10">
        <v>343986.9</v>
      </c>
      <c r="O10">
        <v>152114.20000000001</v>
      </c>
      <c r="P10">
        <f t="shared" si="0"/>
        <v>496101.10000000003</v>
      </c>
    </row>
    <row r="11" spans="1:16" x14ac:dyDescent="0.3">
      <c r="A11" t="s">
        <v>28</v>
      </c>
      <c r="B11" t="s">
        <v>40</v>
      </c>
      <c r="C11" t="s">
        <v>21</v>
      </c>
      <c r="D11" t="s">
        <v>22</v>
      </c>
      <c r="E11" t="s">
        <v>18</v>
      </c>
      <c r="F11" s="1">
        <v>41747</v>
      </c>
      <c r="G11">
        <v>616607081</v>
      </c>
      <c r="H11" s="2">
        <v>2014</v>
      </c>
      <c r="I11" s="1">
        <v>41789</v>
      </c>
      <c r="J11">
        <v>6593</v>
      </c>
      <c r="K11">
        <v>205.7</v>
      </c>
      <c r="L11">
        <v>117.11</v>
      </c>
      <c r="M11">
        <v>1356180.1</v>
      </c>
      <c r="N11">
        <v>772106.23</v>
      </c>
      <c r="O11">
        <v>584073.87</v>
      </c>
      <c r="P11">
        <f t="shared" si="0"/>
        <v>1356180.0999999999</v>
      </c>
    </row>
    <row r="12" spans="1:16" x14ac:dyDescent="0.3">
      <c r="A12" t="s">
        <v>41</v>
      </c>
      <c r="B12" t="s">
        <v>42</v>
      </c>
      <c r="C12" t="s">
        <v>37</v>
      </c>
      <c r="D12" t="s">
        <v>22</v>
      </c>
      <c r="E12" t="s">
        <v>18</v>
      </c>
      <c r="F12" s="1">
        <v>40718</v>
      </c>
      <c r="G12">
        <v>814711606</v>
      </c>
      <c r="H12" s="2">
        <v>2011</v>
      </c>
      <c r="I12" s="1">
        <v>40736</v>
      </c>
      <c r="J12">
        <v>124</v>
      </c>
      <c r="K12">
        <v>154.06</v>
      </c>
      <c r="L12">
        <v>90.93</v>
      </c>
      <c r="M12">
        <v>19103.439999999999</v>
      </c>
      <c r="N12">
        <v>11275.32</v>
      </c>
      <c r="O12">
        <v>7828.12</v>
      </c>
      <c r="P12">
        <f t="shared" si="0"/>
        <v>19103.439999999999</v>
      </c>
    </row>
    <row r="13" spans="1:16" x14ac:dyDescent="0.3">
      <c r="A13" t="s">
        <v>28</v>
      </c>
      <c r="B13" t="s">
        <v>43</v>
      </c>
      <c r="C13" t="s">
        <v>44</v>
      </c>
      <c r="D13" t="s">
        <v>17</v>
      </c>
      <c r="E13" t="s">
        <v>18</v>
      </c>
      <c r="F13" s="1">
        <v>41853</v>
      </c>
      <c r="G13">
        <v>939825713</v>
      </c>
      <c r="H13" s="2">
        <v>2014</v>
      </c>
      <c r="I13" s="1">
        <v>41870</v>
      </c>
      <c r="J13">
        <v>4168</v>
      </c>
      <c r="K13">
        <v>109.28</v>
      </c>
      <c r="L13">
        <v>35.840000000000003</v>
      </c>
      <c r="M13">
        <v>455479.03999999998</v>
      </c>
      <c r="N13">
        <v>149381.12</v>
      </c>
      <c r="O13">
        <v>306097.91999999998</v>
      </c>
      <c r="P13">
        <f t="shared" si="0"/>
        <v>455479.03999999998</v>
      </c>
    </row>
    <row r="14" spans="1:16" x14ac:dyDescent="0.3">
      <c r="A14" t="s">
        <v>41</v>
      </c>
      <c r="B14" t="s">
        <v>45</v>
      </c>
      <c r="C14" t="s">
        <v>44</v>
      </c>
      <c r="D14" t="s">
        <v>22</v>
      </c>
      <c r="E14" t="s">
        <v>27</v>
      </c>
      <c r="F14" s="1">
        <v>42748</v>
      </c>
      <c r="G14">
        <v>187310731</v>
      </c>
      <c r="H14" s="2">
        <v>2017</v>
      </c>
      <c r="I14" s="1">
        <v>42795</v>
      </c>
      <c r="J14">
        <v>8263</v>
      </c>
      <c r="K14">
        <v>109.28</v>
      </c>
      <c r="L14">
        <v>35.840000000000003</v>
      </c>
      <c r="M14">
        <v>902980.64</v>
      </c>
      <c r="N14">
        <v>296145.91999999998</v>
      </c>
      <c r="O14">
        <v>606834.72</v>
      </c>
      <c r="P14">
        <f t="shared" si="0"/>
        <v>902980.64</v>
      </c>
    </row>
    <row r="15" spans="1:16" x14ac:dyDescent="0.3">
      <c r="A15" t="s">
        <v>19</v>
      </c>
      <c r="B15" t="s">
        <v>46</v>
      </c>
      <c r="C15" t="s">
        <v>34</v>
      </c>
      <c r="D15" t="s">
        <v>17</v>
      </c>
      <c r="E15" t="s">
        <v>18</v>
      </c>
      <c r="F15" s="1">
        <v>42774</v>
      </c>
      <c r="G15">
        <v>522840487</v>
      </c>
      <c r="H15" s="2">
        <v>2017</v>
      </c>
      <c r="I15" s="1">
        <v>42779</v>
      </c>
      <c r="J15">
        <v>8974</v>
      </c>
      <c r="K15">
        <v>668.27</v>
      </c>
      <c r="L15">
        <v>502.54</v>
      </c>
      <c r="M15">
        <v>5997054.9800000004</v>
      </c>
      <c r="N15">
        <v>4509793.96</v>
      </c>
      <c r="O15">
        <v>1487261.02</v>
      </c>
      <c r="P15">
        <f t="shared" si="0"/>
        <v>5997054.9799999995</v>
      </c>
    </row>
    <row r="16" spans="1:16" x14ac:dyDescent="0.3">
      <c r="A16" t="s">
        <v>41</v>
      </c>
      <c r="B16" t="s">
        <v>47</v>
      </c>
      <c r="C16" t="s">
        <v>39</v>
      </c>
      <c r="D16" t="s">
        <v>17</v>
      </c>
      <c r="E16" t="s">
        <v>23</v>
      </c>
      <c r="F16" s="1">
        <v>41689</v>
      </c>
      <c r="G16">
        <v>832401311</v>
      </c>
      <c r="H16" s="2">
        <v>2014</v>
      </c>
      <c r="I16" s="1">
        <v>41693</v>
      </c>
      <c r="J16">
        <v>4901</v>
      </c>
      <c r="K16">
        <v>81.73</v>
      </c>
      <c r="L16">
        <v>56.67</v>
      </c>
      <c r="M16">
        <v>400558.73</v>
      </c>
      <c r="N16">
        <v>277739.67</v>
      </c>
      <c r="O16">
        <v>122819.06</v>
      </c>
      <c r="P16">
        <f t="shared" si="0"/>
        <v>400558.73000000004</v>
      </c>
    </row>
    <row r="17" spans="1:16" x14ac:dyDescent="0.3">
      <c r="A17" t="s">
        <v>24</v>
      </c>
      <c r="B17" t="s">
        <v>48</v>
      </c>
      <c r="C17" t="s">
        <v>44</v>
      </c>
      <c r="D17" t="s">
        <v>22</v>
      </c>
      <c r="E17" t="s">
        <v>35</v>
      </c>
      <c r="F17" s="1">
        <v>41022</v>
      </c>
      <c r="G17">
        <v>972292029</v>
      </c>
      <c r="H17" s="2">
        <v>2012</v>
      </c>
      <c r="I17" s="1">
        <v>41063</v>
      </c>
      <c r="J17">
        <v>1673</v>
      </c>
      <c r="K17">
        <v>109.28</v>
      </c>
      <c r="L17">
        <v>35.840000000000003</v>
      </c>
      <c r="M17">
        <v>182825.44</v>
      </c>
      <c r="N17">
        <v>59960.32</v>
      </c>
      <c r="O17">
        <v>122865.12</v>
      </c>
      <c r="P17">
        <f t="shared" si="0"/>
        <v>182825.44</v>
      </c>
    </row>
    <row r="18" spans="1:16" x14ac:dyDescent="0.3">
      <c r="A18" t="s">
        <v>41</v>
      </c>
      <c r="B18" t="s">
        <v>49</v>
      </c>
      <c r="C18" t="s">
        <v>50</v>
      </c>
      <c r="D18" t="s">
        <v>17</v>
      </c>
      <c r="E18" t="s">
        <v>35</v>
      </c>
      <c r="F18" s="1">
        <v>42693</v>
      </c>
      <c r="G18">
        <v>419123971</v>
      </c>
      <c r="H18" s="2">
        <v>2016</v>
      </c>
      <c r="I18" s="1">
        <v>42722</v>
      </c>
      <c r="J18">
        <v>6952</v>
      </c>
      <c r="K18">
        <v>437.2</v>
      </c>
      <c r="L18">
        <v>263.33</v>
      </c>
      <c r="M18">
        <v>3039414.4</v>
      </c>
      <c r="N18">
        <v>1830670.16</v>
      </c>
      <c r="O18">
        <v>1208744.24</v>
      </c>
      <c r="P18">
        <f t="shared" si="0"/>
        <v>3039414.4</v>
      </c>
    </row>
    <row r="19" spans="1:16" x14ac:dyDescent="0.3">
      <c r="A19" t="s">
        <v>28</v>
      </c>
      <c r="B19" t="s">
        <v>51</v>
      </c>
      <c r="C19" t="s">
        <v>52</v>
      </c>
      <c r="D19" t="s">
        <v>17</v>
      </c>
      <c r="E19" t="s">
        <v>23</v>
      </c>
      <c r="F19" s="1">
        <v>42095</v>
      </c>
      <c r="G19">
        <v>519820964</v>
      </c>
      <c r="H19" s="2">
        <v>2015</v>
      </c>
      <c r="I19" s="1">
        <v>42112</v>
      </c>
      <c r="J19">
        <v>5430</v>
      </c>
      <c r="K19">
        <v>47.45</v>
      </c>
      <c r="L19">
        <v>31.79</v>
      </c>
      <c r="M19">
        <v>257653.5</v>
      </c>
      <c r="N19">
        <v>172619.7</v>
      </c>
      <c r="O19">
        <v>85033.8</v>
      </c>
      <c r="P19">
        <f t="shared" si="0"/>
        <v>257653.50000000003</v>
      </c>
    </row>
    <row r="20" spans="1:16" x14ac:dyDescent="0.3">
      <c r="A20" t="s">
        <v>41</v>
      </c>
      <c r="B20" t="s">
        <v>53</v>
      </c>
      <c r="C20" t="s">
        <v>34</v>
      </c>
      <c r="D20" t="s">
        <v>17</v>
      </c>
      <c r="E20" t="s">
        <v>27</v>
      </c>
      <c r="F20" s="1">
        <v>40542</v>
      </c>
      <c r="G20">
        <v>441619336</v>
      </c>
      <c r="H20" s="2">
        <v>2011</v>
      </c>
      <c r="I20" s="1">
        <v>40563</v>
      </c>
      <c r="J20">
        <v>3830</v>
      </c>
      <c r="K20">
        <v>668.27</v>
      </c>
      <c r="L20">
        <v>502.54</v>
      </c>
      <c r="M20">
        <v>2559474.1</v>
      </c>
      <c r="N20">
        <v>1924728.2</v>
      </c>
      <c r="O20">
        <v>634745.9</v>
      </c>
      <c r="P20">
        <f t="shared" si="0"/>
        <v>2559474.1</v>
      </c>
    </row>
    <row r="21" spans="1:16" x14ac:dyDescent="0.3">
      <c r="A21" t="s">
        <v>14</v>
      </c>
      <c r="B21" t="s">
        <v>54</v>
      </c>
      <c r="C21" t="s">
        <v>55</v>
      </c>
      <c r="D21" t="s">
        <v>22</v>
      </c>
      <c r="E21" t="s">
        <v>27</v>
      </c>
      <c r="F21" s="1">
        <v>41121</v>
      </c>
      <c r="G21">
        <v>322067916</v>
      </c>
      <c r="H21" s="2">
        <v>2012</v>
      </c>
      <c r="I21" s="1">
        <v>41163</v>
      </c>
      <c r="J21">
        <v>5908</v>
      </c>
      <c r="K21">
        <v>421.89</v>
      </c>
      <c r="L21">
        <v>364.69</v>
      </c>
      <c r="M21">
        <v>2492526.12</v>
      </c>
      <c r="N21">
        <v>2154588.52</v>
      </c>
      <c r="O21">
        <v>337937.6</v>
      </c>
      <c r="P21">
        <f t="shared" si="0"/>
        <v>2492526.12</v>
      </c>
    </row>
    <row r="22" spans="1:16" x14ac:dyDescent="0.3">
      <c r="A22" t="s">
        <v>24</v>
      </c>
      <c r="B22" t="s">
        <v>56</v>
      </c>
      <c r="C22" t="s">
        <v>16</v>
      </c>
      <c r="D22" t="s">
        <v>22</v>
      </c>
      <c r="E22" t="s">
        <v>27</v>
      </c>
      <c r="F22" s="1">
        <v>41773</v>
      </c>
      <c r="G22">
        <v>819028031</v>
      </c>
      <c r="H22" s="2">
        <v>2014</v>
      </c>
      <c r="I22" s="1">
        <v>41818</v>
      </c>
      <c r="J22">
        <v>7450</v>
      </c>
      <c r="K22">
        <v>255.28</v>
      </c>
      <c r="L22">
        <v>159.41999999999999</v>
      </c>
      <c r="M22">
        <v>1901836</v>
      </c>
      <c r="N22">
        <v>1187679</v>
      </c>
      <c r="O22">
        <v>714157</v>
      </c>
      <c r="P22">
        <f t="shared" si="0"/>
        <v>1901836</v>
      </c>
    </row>
    <row r="23" spans="1:16" x14ac:dyDescent="0.3">
      <c r="A23" t="s">
        <v>24</v>
      </c>
      <c r="B23" t="s">
        <v>57</v>
      </c>
      <c r="C23" t="s">
        <v>16</v>
      </c>
      <c r="D23" t="s">
        <v>22</v>
      </c>
      <c r="E23" t="s">
        <v>18</v>
      </c>
      <c r="F23" s="1">
        <v>42216</v>
      </c>
      <c r="G23">
        <v>860673511</v>
      </c>
      <c r="H23" s="2">
        <v>2015</v>
      </c>
      <c r="I23" s="1">
        <v>42250</v>
      </c>
      <c r="J23">
        <v>1273</v>
      </c>
      <c r="K23">
        <v>255.28</v>
      </c>
      <c r="L23">
        <v>159.41999999999999</v>
      </c>
      <c r="M23">
        <v>324971.44</v>
      </c>
      <c r="N23">
        <v>202941.66</v>
      </c>
      <c r="O23">
        <v>122029.78</v>
      </c>
      <c r="P23">
        <f t="shared" si="0"/>
        <v>324971.44</v>
      </c>
    </row>
    <row r="24" spans="1:16" x14ac:dyDescent="0.3">
      <c r="A24" t="s">
        <v>19</v>
      </c>
      <c r="B24" t="s">
        <v>46</v>
      </c>
      <c r="C24" t="s">
        <v>58</v>
      </c>
      <c r="D24" t="s">
        <v>22</v>
      </c>
      <c r="E24" t="s">
        <v>27</v>
      </c>
      <c r="F24" s="1">
        <v>42551</v>
      </c>
      <c r="G24">
        <v>795490682</v>
      </c>
      <c r="H24" s="2">
        <v>2016</v>
      </c>
      <c r="I24" s="1">
        <v>42577</v>
      </c>
      <c r="J24">
        <v>2225</v>
      </c>
      <c r="K24">
        <v>152.58000000000001</v>
      </c>
      <c r="L24">
        <v>97.44</v>
      </c>
      <c r="M24">
        <v>339490.5</v>
      </c>
      <c r="N24">
        <v>216804</v>
      </c>
      <c r="O24">
        <v>122686.5</v>
      </c>
      <c r="P24">
        <f t="shared" si="0"/>
        <v>339490.5</v>
      </c>
    </row>
    <row r="25" spans="1:16" x14ac:dyDescent="0.3">
      <c r="A25" t="s">
        <v>14</v>
      </c>
      <c r="B25" t="s">
        <v>59</v>
      </c>
      <c r="C25" t="s">
        <v>30</v>
      </c>
      <c r="D25" t="s">
        <v>22</v>
      </c>
      <c r="E25" t="s">
        <v>18</v>
      </c>
      <c r="F25" s="1">
        <v>41890</v>
      </c>
      <c r="G25">
        <v>142278373</v>
      </c>
      <c r="H25" s="2">
        <v>2014</v>
      </c>
      <c r="I25" s="1">
        <v>41916</v>
      </c>
      <c r="J25">
        <v>2187</v>
      </c>
      <c r="K25">
        <v>9.33</v>
      </c>
      <c r="L25">
        <v>6.92</v>
      </c>
      <c r="M25">
        <v>20404.71</v>
      </c>
      <c r="N25">
        <v>15134.04</v>
      </c>
      <c r="O25">
        <v>5270.67</v>
      </c>
      <c r="P25">
        <f t="shared" si="0"/>
        <v>20404.71</v>
      </c>
    </row>
    <row r="26" spans="1:16" x14ac:dyDescent="0.3">
      <c r="A26" t="s">
        <v>24</v>
      </c>
      <c r="B26" t="s">
        <v>60</v>
      </c>
      <c r="C26" t="s">
        <v>39</v>
      </c>
      <c r="D26" t="s">
        <v>22</v>
      </c>
      <c r="E26" t="s">
        <v>27</v>
      </c>
      <c r="F26" s="1">
        <v>42497</v>
      </c>
      <c r="G26">
        <v>740147912</v>
      </c>
      <c r="H26" s="2">
        <v>2016</v>
      </c>
      <c r="I26" s="1">
        <v>42500</v>
      </c>
      <c r="J26">
        <v>5070</v>
      </c>
      <c r="K26">
        <v>81.73</v>
      </c>
      <c r="L26">
        <v>56.67</v>
      </c>
      <c r="M26">
        <v>414371.1</v>
      </c>
      <c r="N26">
        <v>287316.90000000002</v>
      </c>
      <c r="O26">
        <v>127054.2</v>
      </c>
      <c r="P26">
        <f t="shared" si="0"/>
        <v>414371.10000000003</v>
      </c>
    </row>
    <row r="27" spans="1:16" x14ac:dyDescent="0.3">
      <c r="A27" t="s">
        <v>24</v>
      </c>
      <c r="B27" t="s">
        <v>61</v>
      </c>
      <c r="C27" t="s">
        <v>50</v>
      </c>
      <c r="D27" t="s">
        <v>22</v>
      </c>
      <c r="E27" t="s">
        <v>18</v>
      </c>
      <c r="F27" s="1">
        <v>42877</v>
      </c>
      <c r="G27">
        <v>898523128</v>
      </c>
      <c r="H27" s="2">
        <v>2017</v>
      </c>
      <c r="I27" s="1">
        <v>42891</v>
      </c>
      <c r="J27">
        <v>1815</v>
      </c>
      <c r="K27">
        <v>437.2</v>
      </c>
      <c r="L27">
        <v>263.33</v>
      </c>
      <c r="M27">
        <v>793518</v>
      </c>
      <c r="N27">
        <v>477943.95</v>
      </c>
      <c r="O27">
        <v>315574.05</v>
      </c>
      <c r="P27">
        <f t="shared" si="0"/>
        <v>793518</v>
      </c>
    </row>
    <row r="28" spans="1:16" x14ac:dyDescent="0.3">
      <c r="A28" t="s">
        <v>14</v>
      </c>
      <c r="B28" t="s">
        <v>62</v>
      </c>
      <c r="C28" t="s">
        <v>30</v>
      </c>
      <c r="D28" t="s">
        <v>22</v>
      </c>
      <c r="E28" t="s">
        <v>35</v>
      </c>
      <c r="F28" s="1">
        <v>41925</v>
      </c>
      <c r="G28">
        <v>347140347</v>
      </c>
      <c r="H28" s="2">
        <v>2014</v>
      </c>
      <c r="I28" s="1">
        <v>41953</v>
      </c>
      <c r="J28">
        <v>5398</v>
      </c>
      <c r="K28">
        <v>9.33</v>
      </c>
      <c r="L28">
        <v>6.92</v>
      </c>
      <c r="M28">
        <v>50363.34</v>
      </c>
      <c r="N28">
        <v>37354.160000000003</v>
      </c>
      <c r="O28">
        <v>13009.18</v>
      </c>
      <c r="P28">
        <f t="shared" si="0"/>
        <v>50363.340000000004</v>
      </c>
    </row>
    <row r="29" spans="1:16" x14ac:dyDescent="0.3">
      <c r="A29" t="s">
        <v>28</v>
      </c>
      <c r="B29" t="s">
        <v>63</v>
      </c>
      <c r="C29" t="s">
        <v>30</v>
      </c>
      <c r="D29" t="s">
        <v>22</v>
      </c>
      <c r="E29" t="s">
        <v>27</v>
      </c>
      <c r="F29" s="1">
        <v>40305</v>
      </c>
      <c r="G29">
        <v>686048400</v>
      </c>
      <c r="H29" s="2">
        <v>2010</v>
      </c>
      <c r="I29" s="1">
        <v>40308</v>
      </c>
      <c r="J29">
        <v>5822</v>
      </c>
      <c r="K29">
        <v>9.33</v>
      </c>
      <c r="L29">
        <v>6.92</v>
      </c>
      <c r="M29">
        <v>54319.26</v>
      </c>
      <c r="N29">
        <v>40288.239999999998</v>
      </c>
      <c r="O29">
        <v>14031.02</v>
      </c>
      <c r="P29">
        <f t="shared" si="0"/>
        <v>54319.26</v>
      </c>
    </row>
    <row r="30" spans="1:16" x14ac:dyDescent="0.3">
      <c r="A30" t="s">
        <v>24</v>
      </c>
      <c r="B30" t="s">
        <v>56</v>
      </c>
      <c r="C30" t="s">
        <v>52</v>
      </c>
      <c r="D30" t="s">
        <v>17</v>
      </c>
      <c r="E30" t="s">
        <v>23</v>
      </c>
      <c r="F30" s="1">
        <v>41838</v>
      </c>
      <c r="G30">
        <v>435608613</v>
      </c>
      <c r="H30" s="2">
        <v>2014</v>
      </c>
      <c r="I30" s="1">
        <v>41850</v>
      </c>
      <c r="J30">
        <v>5124</v>
      </c>
      <c r="K30">
        <v>47.45</v>
      </c>
      <c r="L30">
        <v>31.79</v>
      </c>
      <c r="M30">
        <v>243133.8</v>
      </c>
      <c r="N30">
        <v>162891.96</v>
      </c>
      <c r="O30">
        <v>80241.84</v>
      </c>
      <c r="P30">
        <f t="shared" si="0"/>
        <v>243133.80000000002</v>
      </c>
    </row>
    <row r="31" spans="1:16" x14ac:dyDescent="0.3">
      <c r="A31" t="s">
        <v>28</v>
      </c>
      <c r="B31" t="s">
        <v>64</v>
      </c>
      <c r="C31" t="s">
        <v>34</v>
      </c>
      <c r="D31" t="s">
        <v>17</v>
      </c>
      <c r="E31" t="s">
        <v>27</v>
      </c>
      <c r="F31" s="1">
        <v>41055</v>
      </c>
      <c r="G31">
        <v>886494815</v>
      </c>
      <c r="H31" s="2">
        <v>2012</v>
      </c>
      <c r="I31" s="1">
        <v>41069</v>
      </c>
      <c r="J31">
        <v>2370</v>
      </c>
      <c r="K31">
        <v>668.27</v>
      </c>
      <c r="L31">
        <v>502.54</v>
      </c>
      <c r="M31">
        <v>1583799.9</v>
      </c>
      <c r="N31">
        <v>1191019.8</v>
      </c>
      <c r="O31">
        <v>392780.1</v>
      </c>
      <c r="P31">
        <f t="shared" si="0"/>
        <v>1583799.9</v>
      </c>
    </row>
    <row r="32" spans="1:16" x14ac:dyDescent="0.3">
      <c r="A32" t="s">
        <v>24</v>
      </c>
      <c r="B32" t="s">
        <v>65</v>
      </c>
      <c r="C32" t="s">
        <v>50</v>
      </c>
      <c r="D32" t="s">
        <v>17</v>
      </c>
      <c r="E32" t="s">
        <v>35</v>
      </c>
      <c r="F32" s="1">
        <v>41169</v>
      </c>
      <c r="G32">
        <v>249693334</v>
      </c>
      <c r="H32" s="2">
        <v>2012</v>
      </c>
      <c r="I32" s="1">
        <v>41202</v>
      </c>
      <c r="J32">
        <v>8661</v>
      </c>
      <c r="K32">
        <v>437.2</v>
      </c>
      <c r="L32">
        <v>263.33</v>
      </c>
      <c r="M32">
        <v>3786589.2</v>
      </c>
      <c r="N32">
        <v>2280701.13</v>
      </c>
      <c r="O32">
        <v>1505888.07</v>
      </c>
      <c r="P32">
        <f t="shared" si="0"/>
        <v>3786589.1999999997</v>
      </c>
    </row>
    <row r="33" spans="1:16" x14ac:dyDescent="0.3">
      <c r="A33" t="s">
        <v>28</v>
      </c>
      <c r="B33" t="s">
        <v>66</v>
      </c>
      <c r="C33" t="s">
        <v>39</v>
      </c>
      <c r="D33" t="s">
        <v>17</v>
      </c>
      <c r="E33" t="s">
        <v>23</v>
      </c>
      <c r="F33" s="1">
        <v>41637</v>
      </c>
      <c r="G33">
        <v>406502997</v>
      </c>
      <c r="H33" s="2">
        <v>2014</v>
      </c>
      <c r="I33" s="1">
        <v>41667</v>
      </c>
      <c r="J33">
        <v>2125</v>
      </c>
      <c r="K33">
        <v>81.73</v>
      </c>
      <c r="L33">
        <v>56.67</v>
      </c>
      <c r="M33">
        <v>173676.25</v>
      </c>
      <c r="N33">
        <v>120423.75</v>
      </c>
      <c r="O33">
        <v>53252.5</v>
      </c>
      <c r="P33">
        <f t="shared" si="0"/>
        <v>173676.25</v>
      </c>
    </row>
    <row r="34" spans="1:16" x14ac:dyDescent="0.3">
      <c r="A34" t="s">
        <v>14</v>
      </c>
      <c r="B34" t="s">
        <v>67</v>
      </c>
      <c r="C34" t="s">
        <v>26</v>
      </c>
      <c r="D34" t="s">
        <v>22</v>
      </c>
      <c r="E34" t="s">
        <v>23</v>
      </c>
      <c r="F34" s="1">
        <v>42304</v>
      </c>
      <c r="G34">
        <v>158535134</v>
      </c>
      <c r="H34" s="2">
        <v>2015</v>
      </c>
      <c r="I34" s="1">
        <v>42333</v>
      </c>
      <c r="J34">
        <v>2924</v>
      </c>
      <c r="K34">
        <v>651.21</v>
      </c>
      <c r="L34">
        <v>524.96</v>
      </c>
      <c r="M34">
        <v>1904138.04</v>
      </c>
      <c r="N34">
        <v>1534983.04</v>
      </c>
      <c r="O34">
        <v>369155</v>
      </c>
      <c r="P34">
        <f t="shared" si="0"/>
        <v>1904138.04</v>
      </c>
    </row>
    <row r="35" spans="1:16" x14ac:dyDescent="0.3">
      <c r="A35" t="s">
        <v>41</v>
      </c>
      <c r="B35" t="s">
        <v>68</v>
      </c>
      <c r="C35" t="s">
        <v>34</v>
      </c>
      <c r="D35" t="s">
        <v>17</v>
      </c>
      <c r="E35" t="s">
        <v>18</v>
      </c>
      <c r="F35" s="1">
        <v>42020</v>
      </c>
      <c r="G35">
        <v>177713572</v>
      </c>
      <c r="H35" s="2">
        <v>2015</v>
      </c>
      <c r="I35" s="1">
        <v>42064</v>
      </c>
      <c r="J35">
        <v>8250</v>
      </c>
      <c r="K35">
        <v>668.27</v>
      </c>
      <c r="L35">
        <v>502.54</v>
      </c>
      <c r="M35">
        <v>5513227.5</v>
      </c>
      <c r="N35">
        <v>4145955</v>
      </c>
      <c r="O35">
        <v>1367272.5</v>
      </c>
      <c r="P35">
        <f t="shared" si="0"/>
        <v>5513227.5</v>
      </c>
    </row>
    <row r="36" spans="1:16" x14ac:dyDescent="0.3">
      <c r="A36" t="s">
        <v>28</v>
      </c>
      <c r="B36" t="s">
        <v>69</v>
      </c>
      <c r="C36" t="s">
        <v>58</v>
      </c>
      <c r="D36" t="s">
        <v>22</v>
      </c>
      <c r="E36" t="s">
        <v>35</v>
      </c>
      <c r="F36" s="1">
        <v>42791</v>
      </c>
      <c r="G36">
        <v>756274640</v>
      </c>
      <c r="H36" s="2">
        <v>2017</v>
      </c>
      <c r="I36" s="1">
        <v>42791</v>
      </c>
      <c r="J36">
        <v>7327</v>
      </c>
      <c r="K36">
        <v>152.58000000000001</v>
      </c>
      <c r="L36">
        <v>97.44</v>
      </c>
      <c r="M36">
        <v>1117953.6599999999</v>
      </c>
      <c r="N36">
        <v>713942.88</v>
      </c>
      <c r="O36">
        <v>404010.78</v>
      </c>
      <c r="P36">
        <f t="shared" si="0"/>
        <v>1117953.6600000001</v>
      </c>
    </row>
    <row r="37" spans="1:16" x14ac:dyDescent="0.3">
      <c r="A37" t="s">
        <v>19</v>
      </c>
      <c r="B37" t="s">
        <v>70</v>
      </c>
      <c r="C37" t="s">
        <v>39</v>
      </c>
      <c r="D37" t="s">
        <v>17</v>
      </c>
      <c r="E37" t="s">
        <v>27</v>
      </c>
      <c r="F37" s="1">
        <v>42863</v>
      </c>
      <c r="G37">
        <v>456767165</v>
      </c>
      <c r="H37" s="2">
        <v>2017</v>
      </c>
      <c r="I37" s="1">
        <v>42876</v>
      </c>
      <c r="J37">
        <v>6409</v>
      </c>
      <c r="K37">
        <v>81.73</v>
      </c>
      <c r="L37">
        <v>56.67</v>
      </c>
      <c r="M37">
        <v>523807.57</v>
      </c>
      <c r="N37">
        <v>363198.03</v>
      </c>
      <c r="O37">
        <v>160609.54</v>
      </c>
      <c r="P37">
        <f t="shared" si="0"/>
        <v>523807.57</v>
      </c>
    </row>
    <row r="38" spans="1:16" x14ac:dyDescent="0.3">
      <c r="A38" t="s">
        <v>71</v>
      </c>
      <c r="B38" t="s">
        <v>72</v>
      </c>
      <c r="C38" t="s">
        <v>30</v>
      </c>
      <c r="D38" t="s">
        <v>22</v>
      </c>
      <c r="E38" t="s">
        <v>27</v>
      </c>
      <c r="F38" s="1">
        <v>40869</v>
      </c>
      <c r="G38">
        <v>162052476</v>
      </c>
      <c r="H38" s="2">
        <v>2011</v>
      </c>
      <c r="I38" s="1">
        <v>40880</v>
      </c>
      <c r="J38">
        <v>3784</v>
      </c>
      <c r="K38">
        <v>9.33</v>
      </c>
      <c r="L38">
        <v>6.92</v>
      </c>
      <c r="M38">
        <v>35304.720000000001</v>
      </c>
      <c r="N38">
        <v>26185.279999999999</v>
      </c>
      <c r="O38">
        <v>9119.44</v>
      </c>
      <c r="P38">
        <f t="shared" si="0"/>
        <v>35304.720000000001</v>
      </c>
    </row>
    <row r="39" spans="1:16" x14ac:dyDescent="0.3">
      <c r="A39" t="s">
        <v>28</v>
      </c>
      <c r="B39" t="s">
        <v>64</v>
      </c>
      <c r="C39" t="s">
        <v>55</v>
      </c>
      <c r="D39" t="s">
        <v>22</v>
      </c>
      <c r="E39" t="s">
        <v>35</v>
      </c>
      <c r="F39" s="1">
        <v>42749</v>
      </c>
      <c r="G39">
        <v>825304400</v>
      </c>
      <c r="H39" s="2">
        <v>2017</v>
      </c>
      <c r="I39" s="1">
        <v>42758</v>
      </c>
      <c r="J39">
        <v>4767</v>
      </c>
      <c r="K39">
        <v>421.89</v>
      </c>
      <c r="L39">
        <v>364.69</v>
      </c>
      <c r="M39">
        <v>2011149.63</v>
      </c>
      <c r="N39">
        <v>1738477.23</v>
      </c>
      <c r="O39">
        <v>272672.40000000002</v>
      </c>
      <c r="P39">
        <f t="shared" si="0"/>
        <v>2011149.63</v>
      </c>
    </row>
    <row r="40" spans="1:16" x14ac:dyDescent="0.3">
      <c r="A40" t="s">
        <v>41</v>
      </c>
      <c r="B40" t="s">
        <v>73</v>
      </c>
      <c r="C40" t="s">
        <v>26</v>
      </c>
      <c r="D40" t="s">
        <v>22</v>
      </c>
      <c r="E40" t="s">
        <v>27</v>
      </c>
      <c r="F40" s="1">
        <v>41000</v>
      </c>
      <c r="G40">
        <v>320009267</v>
      </c>
      <c r="H40" s="2">
        <v>2012</v>
      </c>
      <c r="I40" s="1">
        <v>41037</v>
      </c>
      <c r="J40">
        <v>6708</v>
      </c>
      <c r="K40">
        <v>651.21</v>
      </c>
      <c r="L40">
        <v>524.96</v>
      </c>
      <c r="M40">
        <v>4368316.68</v>
      </c>
      <c r="N40">
        <v>3521431.68</v>
      </c>
      <c r="O40">
        <v>846885</v>
      </c>
      <c r="P40">
        <f t="shared" si="0"/>
        <v>4368316.6800000006</v>
      </c>
    </row>
    <row r="41" spans="1:16" x14ac:dyDescent="0.3">
      <c r="A41" t="s">
        <v>24</v>
      </c>
      <c r="B41" t="s">
        <v>48</v>
      </c>
      <c r="C41" t="s">
        <v>26</v>
      </c>
      <c r="D41" t="s">
        <v>22</v>
      </c>
      <c r="E41" t="s">
        <v>35</v>
      </c>
      <c r="F41" s="1">
        <v>40955</v>
      </c>
      <c r="G41">
        <v>189965903</v>
      </c>
      <c r="H41" s="2">
        <v>2012</v>
      </c>
      <c r="I41" s="1">
        <v>40967</v>
      </c>
      <c r="J41">
        <v>3987</v>
      </c>
      <c r="K41">
        <v>651.21</v>
      </c>
      <c r="L41">
        <v>524.96</v>
      </c>
      <c r="M41">
        <v>2596374.27</v>
      </c>
      <c r="N41">
        <v>2093015.52</v>
      </c>
      <c r="O41">
        <v>503358.75</v>
      </c>
      <c r="P41">
        <f t="shared" si="0"/>
        <v>2596374.27</v>
      </c>
    </row>
    <row r="42" spans="1:16" x14ac:dyDescent="0.3">
      <c r="A42" t="s">
        <v>28</v>
      </c>
      <c r="B42" t="s">
        <v>74</v>
      </c>
      <c r="C42" t="s">
        <v>39</v>
      </c>
      <c r="D42" t="s">
        <v>22</v>
      </c>
      <c r="E42" t="s">
        <v>18</v>
      </c>
      <c r="F42" s="1">
        <v>42805</v>
      </c>
      <c r="G42">
        <v>699285638</v>
      </c>
      <c r="H42" s="2">
        <v>2017</v>
      </c>
      <c r="I42" s="1">
        <v>42822</v>
      </c>
      <c r="J42">
        <v>3015</v>
      </c>
      <c r="K42">
        <v>81.73</v>
      </c>
      <c r="L42">
        <v>56.67</v>
      </c>
      <c r="M42">
        <v>246415.95</v>
      </c>
      <c r="N42">
        <v>170860.05</v>
      </c>
      <c r="O42">
        <v>75555.899999999994</v>
      </c>
      <c r="P42">
        <f t="shared" si="0"/>
        <v>246415.95</v>
      </c>
    </row>
    <row r="43" spans="1:16" x14ac:dyDescent="0.3">
      <c r="A43" t="s">
        <v>71</v>
      </c>
      <c r="B43" t="s">
        <v>75</v>
      </c>
      <c r="C43" t="s">
        <v>50</v>
      </c>
      <c r="D43" t="s">
        <v>22</v>
      </c>
      <c r="E43" t="s">
        <v>35</v>
      </c>
      <c r="F43" s="1">
        <v>40215</v>
      </c>
      <c r="G43">
        <v>382392299</v>
      </c>
      <c r="H43" s="2">
        <v>2010</v>
      </c>
      <c r="I43" s="1">
        <v>40234</v>
      </c>
      <c r="J43">
        <v>7234</v>
      </c>
      <c r="K43">
        <v>437.2</v>
      </c>
      <c r="L43">
        <v>263.33</v>
      </c>
      <c r="M43">
        <v>3162704.8</v>
      </c>
      <c r="N43">
        <v>1904929.22</v>
      </c>
      <c r="O43">
        <v>1257775.58</v>
      </c>
      <c r="P43">
        <f t="shared" si="0"/>
        <v>3162704.8</v>
      </c>
    </row>
    <row r="44" spans="1:16" x14ac:dyDescent="0.3">
      <c r="A44" t="s">
        <v>28</v>
      </c>
      <c r="B44" t="s">
        <v>64</v>
      </c>
      <c r="C44" t="s">
        <v>21</v>
      </c>
      <c r="D44" t="s">
        <v>17</v>
      </c>
      <c r="E44" t="s">
        <v>18</v>
      </c>
      <c r="F44" s="1">
        <v>41067</v>
      </c>
      <c r="G44">
        <v>994022214</v>
      </c>
      <c r="H44" s="2">
        <v>2012</v>
      </c>
      <c r="I44" s="1">
        <v>41068</v>
      </c>
      <c r="J44">
        <v>2117</v>
      </c>
      <c r="K44">
        <v>205.7</v>
      </c>
      <c r="L44">
        <v>117.11</v>
      </c>
      <c r="M44">
        <v>435466.9</v>
      </c>
      <c r="N44">
        <v>247921.87</v>
      </c>
      <c r="O44">
        <v>187545.03</v>
      </c>
      <c r="P44">
        <f t="shared" si="0"/>
        <v>435466.89999999997</v>
      </c>
    </row>
    <row r="45" spans="1:16" x14ac:dyDescent="0.3">
      <c r="A45" t="s">
        <v>24</v>
      </c>
      <c r="B45" t="s">
        <v>76</v>
      </c>
      <c r="C45" t="s">
        <v>37</v>
      </c>
      <c r="D45" t="s">
        <v>22</v>
      </c>
      <c r="E45" t="s">
        <v>18</v>
      </c>
      <c r="F45" s="1">
        <v>41188</v>
      </c>
      <c r="G45">
        <v>759224212</v>
      </c>
      <c r="H45" s="2">
        <v>2012</v>
      </c>
      <c r="I45" s="1">
        <v>41223</v>
      </c>
      <c r="J45">
        <v>171</v>
      </c>
      <c r="K45">
        <v>154.06</v>
      </c>
      <c r="L45">
        <v>90.93</v>
      </c>
      <c r="M45">
        <v>26344.26</v>
      </c>
      <c r="N45">
        <v>15549.03</v>
      </c>
      <c r="O45">
        <v>10795.23</v>
      </c>
      <c r="P45">
        <f t="shared" si="0"/>
        <v>26344.260000000002</v>
      </c>
    </row>
    <row r="46" spans="1:16" x14ac:dyDescent="0.3">
      <c r="A46" t="s">
        <v>41</v>
      </c>
      <c r="B46" t="s">
        <v>68</v>
      </c>
      <c r="C46" t="s">
        <v>44</v>
      </c>
      <c r="D46" t="s">
        <v>22</v>
      </c>
      <c r="E46" t="s">
        <v>18</v>
      </c>
      <c r="F46" s="1">
        <v>42322</v>
      </c>
      <c r="G46">
        <v>223359620</v>
      </c>
      <c r="H46" s="2">
        <v>2015</v>
      </c>
      <c r="I46" s="1">
        <v>42326</v>
      </c>
      <c r="J46">
        <v>5930</v>
      </c>
      <c r="K46">
        <v>109.28</v>
      </c>
      <c r="L46">
        <v>35.840000000000003</v>
      </c>
      <c r="M46">
        <v>648030.4</v>
      </c>
      <c r="N46">
        <v>212531.20000000001</v>
      </c>
      <c r="O46">
        <v>435499.2</v>
      </c>
      <c r="P46">
        <f t="shared" si="0"/>
        <v>648030.4</v>
      </c>
    </row>
    <row r="47" spans="1:16" x14ac:dyDescent="0.3">
      <c r="A47" t="s">
        <v>28</v>
      </c>
      <c r="B47" t="s">
        <v>77</v>
      </c>
      <c r="C47" t="s">
        <v>21</v>
      </c>
      <c r="D47" t="s">
        <v>17</v>
      </c>
      <c r="E47" t="s">
        <v>18</v>
      </c>
      <c r="F47" s="1">
        <v>42458</v>
      </c>
      <c r="G47">
        <v>902102267</v>
      </c>
      <c r="H47" s="2">
        <v>2016</v>
      </c>
      <c r="I47" s="1">
        <v>42489</v>
      </c>
      <c r="J47">
        <v>962</v>
      </c>
      <c r="K47">
        <v>205.7</v>
      </c>
      <c r="L47">
        <v>117.11</v>
      </c>
      <c r="M47">
        <v>197883.4</v>
      </c>
      <c r="N47">
        <v>112659.82</v>
      </c>
      <c r="O47">
        <v>85223.58</v>
      </c>
      <c r="P47">
        <f t="shared" si="0"/>
        <v>197883.4</v>
      </c>
    </row>
    <row r="48" spans="1:16" x14ac:dyDescent="0.3">
      <c r="A48" t="s">
        <v>24</v>
      </c>
      <c r="B48" t="s">
        <v>78</v>
      </c>
      <c r="C48" t="s">
        <v>50</v>
      </c>
      <c r="D48" t="s">
        <v>22</v>
      </c>
      <c r="E48" t="s">
        <v>23</v>
      </c>
      <c r="F48" s="1">
        <v>42735</v>
      </c>
      <c r="G48">
        <v>331438481</v>
      </c>
      <c r="H48" s="2">
        <v>2016</v>
      </c>
      <c r="I48" s="1">
        <v>42735</v>
      </c>
      <c r="J48">
        <v>8867</v>
      </c>
      <c r="K48">
        <v>437.2</v>
      </c>
      <c r="L48">
        <v>263.33</v>
      </c>
      <c r="M48">
        <v>3876652.4</v>
      </c>
      <c r="N48">
        <v>2334947.11</v>
      </c>
      <c r="O48">
        <v>1541705.29</v>
      </c>
      <c r="P48">
        <f t="shared" si="0"/>
        <v>3876652.4</v>
      </c>
    </row>
    <row r="49" spans="1:16" x14ac:dyDescent="0.3">
      <c r="A49" t="s">
        <v>24</v>
      </c>
      <c r="B49" t="s">
        <v>65</v>
      </c>
      <c r="C49" t="s">
        <v>39</v>
      </c>
      <c r="D49" t="s">
        <v>22</v>
      </c>
      <c r="E49" t="s">
        <v>35</v>
      </c>
      <c r="F49" s="1">
        <v>40535</v>
      </c>
      <c r="G49">
        <v>617667090</v>
      </c>
      <c r="H49" s="2">
        <v>2011</v>
      </c>
      <c r="I49" s="1">
        <v>40574</v>
      </c>
      <c r="J49">
        <v>273</v>
      </c>
      <c r="K49">
        <v>81.73</v>
      </c>
      <c r="L49">
        <v>56.67</v>
      </c>
      <c r="M49">
        <v>22312.29</v>
      </c>
      <c r="N49">
        <v>15470.91</v>
      </c>
      <c r="O49">
        <v>6841.38</v>
      </c>
      <c r="P49">
        <f t="shared" si="0"/>
        <v>22312.29</v>
      </c>
    </row>
    <row r="50" spans="1:16" x14ac:dyDescent="0.3">
      <c r="A50" t="s">
        <v>24</v>
      </c>
      <c r="B50" t="s">
        <v>79</v>
      </c>
      <c r="C50" t="s">
        <v>44</v>
      </c>
      <c r="D50" t="s">
        <v>17</v>
      </c>
      <c r="E50" t="s">
        <v>23</v>
      </c>
      <c r="F50" s="1">
        <v>41926</v>
      </c>
      <c r="G50">
        <v>787399423</v>
      </c>
      <c r="H50" s="2">
        <v>2014</v>
      </c>
      <c r="I50" s="1">
        <v>41957</v>
      </c>
      <c r="J50">
        <v>7842</v>
      </c>
      <c r="K50">
        <v>109.28</v>
      </c>
      <c r="L50">
        <v>35.840000000000003</v>
      </c>
      <c r="M50">
        <v>856973.76</v>
      </c>
      <c r="N50">
        <v>281057.28000000003</v>
      </c>
      <c r="O50">
        <v>575916.48</v>
      </c>
      <c r="P50">
        <f t="shared" si="0"/>
        <v>856973.76</v>
      </c>
    </row>
    <row r="51" spans="1:16" x14ac:dyDescent="0.3">
      <c r="A51" t="s">
        <v>28</v>
      </c>
      <c r="B51" t="s">
        <v>80</v>
      </c>
      <c r="C51" t="s">
        <v>26</v>
      </c>
      <c r="D51" t="s">
        <v>17</v>
      </c>
      <c r="E51" t="s">
        <v>23</v>
      </c>
      <c r="F51" s="1">
        <v>40919</v>
      </c>
      <c r="G51">
        <v>837559306</v>
      </c>
      <c r="H51" s="2">
        <v>2012</v>
      </c>
      <c r="I51" s="1">
        <v>40921</v>
      </c>
      <c r="J51">
        <v>1266</v>
      </c>
      <c r="K51">
        <v>651.21</v>
      </c>
      <c r="L51">
        <v>524.96</v>
      </c>
      <c r="M51">
        <v>824431.86</v>
      </c>
      <c r="N51">
        <v>664599.36</v>
      </c>
      <c r="O51">
        <v>159832.5</v>
      </c>
      <c r="P51">
        <f t="shared" si="0"/>
        <v>824431.8600000001</v>
      </c>
    </row>
    <row r="52" spans="1:16" x14ac:dyDescent="0.3">
      <c r="A52" t="s">
        <v>24</v>
      </c>
      <c r="B52" t="s">
        <v>81</v>
      </c>
      <c r="C52" t="s">
        <v>44</v>
      </c>
      <c r="D52" t="s">
        <v>22</v>
      </c>
      <c r="E52" t="s">
        <v>23</v>
      </c>
      <c r="F52" s="1">
        <v>40211</v>
      </c>
      <c r="G52">
        <v>385383069</v>
      </c>
      <c r="H52" s="2">
        <v>2010</v>
      </c>
      <c r="I52" s="1">
        <v>40255</v>
      </c>
      <c r="J52">
        <v>2269</v>
      </c>
      <c r="K52">
        <v>109.28</v>
      </c>
      <c r="L52">
        <v>35.840000000000003</v>
      </c>
      <c r="M52">
        <v>247956.32</v>
      </c>
      <c r="N52">
        <v>81320.960000000006</v>
      </c>
      <c r="O52">
        <v>166635.35999999999</v>
      </c>
      <c r="P52">
        <f t="shared" si="0"/>
        <v>247956.32</v>
      </c>
    </row>
    <row r="53" spans="1:16" x14ac:dyDescent="0.3">
      <c r="A53" t="s">
        <v>28</v>
      </c>
      <c r="B53" t="s">
        <v>82</v>
      </c>
      <c r="C53" t="s">
        <v>30</v>
      </c>
      <c r="D53" t="s">
        <v>22</v>
      </c>
      <c r="E53" t="s">
        <v>27</v>
      </c>
      <c r="F53" s="1">
        <v>41504</v>
      </c>
      <c r="G53">
        <v>918419539</v>
      </c>
      <c r="H53" s="2">
        <v>2013</v>
      </c>
      <c r="I53" s="1">
        <v>41535</v>
      </c>
      <c r="J53">
        <v>9606</v>
      </c>
      <c r="K53">
        <v>9.33</v>
      </c>
      <c r="L53">
        <v>6.92</v>
      </c>
      <c r="M53">
        <v>89623.98</v>
      </c>
      <c r="N53">
        <v>66473.52</v>
      </c>
      <c r="O53">
        <v>23150.46</v>
      </c>
      <c r="P53">
        <f t="shared" si="0"/>
        <v>89623.98</v>
      </c>
    </row>
    <row r="54" spans="1:16" x14ac:dyDescent="0.3">
      <c r="A54" t="s">
        <v>71</v>
      </c>
      <c r="B54" t="s">
        <v>83</v>
      </c>
      <c r="C54" t="s">
        <v>21</v>
      </c>
      <c r="D54" t="s">
        <v>22</v>
      </c>
      <c r="E54" t="s">
        <v>35</v>
      </c>
      <c r="F54" s="1">
        <v>41358</v>
      </c>
      <c r="G54">
        <v>844530045</v>
      </c>
      <c r="H54" s="2">
        <v>2013</v>
      </c>
      <c r="I54" s="1">
        <v>41361</v>
      </c>
      <c r="J54">
        <v>4063</v>
      </c>
      <c r="K54">
        <v>205.7</v>
      </c>
      <c r="L54">
        <v>117.11</v>
      </c>
      <c r="M54">
        <v>835759.1</v>
      </c>
      <c r="N54">
        <v>475817.93</v>
      </c>
      <c r="O54">
        <v>359941.17</v>
      </c>
      <c r="P54">
        <f t="shared" si="0"/>
        <v>835759.1</v>
      </c>
    </row>
    <row r="55" spans="1:16" x14ac:dyDescent="0.3">
      <c r="A55" t="s">
        <v>28</v>
      </c>
      <c r="B55" t="s">
        <v>84</v>
      </c>
      <c r="C55" t="s">
        <v>26</v>
      </c>
      <c r="D55" t="s">
        <v>17</v>
      </c>
      <c r="E55" t="s">
        <v>35</v>
      </c>
      <c r="F55" s="1">
        <v>40873</v>
      </c>
      <c r="G55">
        <v>441888415</v>
      </c>
      <c r="H55" s="2">
        <v>2012</v>
      </c>
      <c r="I55" s="1">
        <v>40915</v>
      </c>
      <c r="J55">
        <v>3457</v>
      </c>
      <c r="K55">
        <v>651.21</v>
      </c>
      <c r="L55">
        <v>524.96</v>
      </c>
      <c r="M55">
        <v>2251232.9700000002</v>
      </c>
      <c r="N55">
        <v>1814786.72</v>
      </c>
      <c r="O55">
        <v>436446.25</v>
      </c>
      <c r="P55">
        <f t="shared" si="0"/>
        <v>2251232.9700000002</v>
      </c>
    </row>
    <row r="56" spans="1:16" x14ac:dyDescent="0.3">
      <c r="A56" t="s">
        <v>28</v>
      </c>
      <c r="B56" t="s">
        <v>29</v>
      </c>
      <c r="C56" t="s">
        <v>30</v>
      </c>
      <c r="D56" t="s">
        <v>17</v>
      </c>
      <c r="E56" t="s">
        <v>18</v>
      </c>
      <c r="F56" s="1">
        <v>41534</v>
      </c>
      <c r="G56">
        <v>508980977</v>
      </c>
      <c r="H56" s="2">
        <v>2013</v>
      </c>
      <c r="I56" s="1">
        <v>41571</v>
      </c>
      <c r="J56">
        <v>7637</v>
      </c>
      <c r="K56">
        <v>9.33</v>
      </c>
      <c r="L56">
        <v>6.92</v>
      </c>
      <c r="M56">
        <v>71253.210000000006</v>
      </c>
      <c r="N56">
        <v>52848.04</v>
      </c>
      <c r="O56">
        <v>18405.169999999998</v>
      </c>
      <c r="P56">
        <f t="shared" si="0"/>
        <v>71253.210000000006</v>
      </c>
    </row>
    <row r="57" spans="1:16" x14ac:dyDescent="0.3">
      <c r="A57" t="s">
        <v>28</v>
      </c>
      <c r="B57" t="s">
        <v>85</v>
      </c>
      <c r="C57" t="s">
        <v>44</v>
      </c>
      <c r="D57" t="s">
        <v>22</v>
      </c>
      <c r="E57" t="s">
        <v>23</v>
      </c>
      <c r="F57" s="1">
        <v>41068</v>
      </c>
      <c r="G57">
        <v>114606559</v>
      </c>
      <c r="H57" s="2">
        <v>2012</v>
      </c>
      <c r="I57" s="1">
        <v>41087</v>
      </c>
      <c r="J57">
        <v>3482</v>
      </c>
      <c r="K57">
        <v>109.28</v>
      </c>
      <c r="L57">
        <v>35.840000000000003</v>
      </c>
      <c r="M57">
        <v>380512.96</v>
      </c>
      <c r="N57">
        <v>124794.88</v>
      </c>
      <c r="O57">
        <v>255718.08</v>
      </c>
      <c r="P57">
        <f t="shared" si="0"/>
        <v>380512.96</v>
      </c>
    </row>
    <row r="58" spans="1:16" x14ac:dyDescent="0.3">
      <c r="A58" t="s">
        <v>14</v>
      </c>
      <c r="B58" t="s">
        <v>86</v>
      </c>
      <c r="C58" t="s">
        <v>44</v>
      </c>
      <c r="D58" t="s">
        <v>17</v>
      </c>
      <c r="E58" t="s">
        <v>23</v>
      </c>
      <c r="F58" s="1">
        <v>40359</v>
      </c>
      <c r="G58">
        <v>647876489</v>
      </c>
      <c r="H58" s="2">
        <v>2010</v>
      </c>
      <c r="I58" s="1">
        <v>40391</v>
      </c>
      <c r="J58">
        <v>9905</v>
      </c>
      <c r="K58">
        <v>109.28</v>
      </c>
      <c r="L58">
        <v>35.840000000000003</v>
      </c>
      <c r="M58">
        <v>1082418.3999999999</v>
      </c>
      <c r="N58">
        <v>354995.20000000001</v>
      </c>
      <c r="O58">
        <v>727423.2</v>
      </c>
      <c r="P58">
        <f t="shared" si="0"/>
        <v>1082418.3999999999</v>
      </c>
    </row>
    <row r="59" spans="1:16" x14ac:dyDescent="0.3">
      <c r="A59" t="s">
        <v>24</v>
      </c>
      <c r="B59" t="s">
        <v>87</v>
      </c>
      <c r="C59" t="s">
        <v>50</v>
      </c>
      <c r="D59" t="s">
        <v>17</v>
      </c>
      <c r="E59" t="s">
        <v>18</v>
      </c>
      <c r="F59" s="1">
        <v>42058</v>
      </c>
      <c r="G59">
        <v>868214595</v>
      </c>
      <c r="H59" s="2">
        <v>2015</v>
      </c>
      <c r="I59" s="1">
        <v>42065</v>
      </c>
      <c r="J59">
        <v>2847</v>
      </c>
      <c r="K59">
        <v>437.2</v>
      </c>
      <c r="L59">
        <v>263.33</v>
      </c>
      <c r="M59">
        <v>1244708.3999999999</v>
      </c>
      <c r="N59">
        <v>749700.51</v>
      </c>
      <c r="O59">
        <v>495007.89</v>
      </c>
      <c r="P59">
        <f t="shared" si="0"/>
        <v>1244708.3999999999</v>
      </c>
    </row>
    <row r="60" spans="1:16" x14ac:dyDescent="0.3">
      <c r="A60" t="s">
        <v>24</v>
      </c>
      <c r="B60" t="s">
        <v>88</v>
      </c>
      <c r="C60" t="s">
        <v>34</v>
      </c>
      <c r="D60" t="s">
        <v>22</v>
      </c>
      <c r="E60" t="s">
        <v>27</v>
      </c>
      <c r="F60" s="1">
        <v>40913</v>
      </c>
      <c r="G60">
        <v>955357205</v>
      </c>
      <c r="H60" s="2">
        <v>2012</v>
      </c>
      <c r="I60" s="1">
        <v>40953</v>
      </c>
      <c r="J60">
        <v>282</v>
      </c>
      <c r="K60">
        <v>668.27</v>
      </c>
      <c r="L60">
        <v>502.54</v>
      </c>
      <c r="M60">
        <v>188452.14</v>
      </c>
      <c r="N60">
        <v>141716.28</v>
      </c>
      <c r="O60">
        <v>46735.86</v>
      </c>
      <c r="P60">
        <f t="shared" si="0"/>
        <v>188452.13999999998</v>
      </c>
    </row>
    <row r="61" spans="1:16" x14ac:dyDescent="0.3">
      <c r="A61" t="s">
        <v>28</v>
      </c>
      <c r="B61" t="s">
        <v>69</v>
      </c>
      <c r="C61" t="s">
        <v>50</v>
      </c>
      <c r="D61" t="s">
        <v>17</v>
      </c>
      <c r="E61" t="s">
        <v>18</v>
      </c>
      <c r="F61" s="1">
        <v>41736</v>
      </c>
      <c r="G61">
        <v>259353148</v>
      </c>
      <c r="H61" s="2">
        <v>2014</v>
      </c>
      <c r="I61" s="1">
        <v>41748</v>
      </c>
      <c r="J61">
        <v>7215</v>
      </c>
      <c r="K61">
        <v>437.2</v>
      </c>
      <c r="L61">
        <v>263.33</v>
      </c>
      <c r="M61">
        <v>3154398</v>
      </c>
      <c r="N61">
        <v>1899925.95</v>
      </c>
      <c r="O61">
        <v>1254472.05</v>
      </c>
      <c r="P61">
        <f t="shared" si="0"/>
        <v>3154398</v>
      </c>
    </row>
    <row r="62" spans="1:16" x14ac:dyDescent="0.3">
      <c r="A62" t="s">
        <v>14</v>
      </c>
      <c r="B62" t="s">
        <v>67</v>
      </c>
      <c r="C62" t="s">
        <v>21</v>
      </c>
      <c r="D62" t="s">
        <v>17</v>
      </c>
      <c r="E62" t="s">
        <v>18</v>
      </c>
      <c r="F62" s="1">
        <v>41434</v>
      </c>
      <c r="G62">
        <v>450563752</v>
      </c>
      <c r="H62" s="2">
        <v>2013</v>
      </c>
      <c r="I62" s="1">
        <v>41457</v>
      </c>
      <c r="J62">
        <v>682</v>
      </c>
      <c r="K62">
        <v>205.7</v>
      </c>
      <c r="L62">
        <v>117.11</v>
      </c>
      <c r="M62">
        <v>140287.4</v>
      </c>
      <c r="N62">
        <v>79869.02</v>
      </c>
      <c r="O62">
        <v>60418.38</v>
      </c>
      <c r="P62">
        <f t="shared" si="0"/>
        <v>140287.4</v>
      </c>
    </row>
    <row r="63" spans="1:16" x14ac:dyDescent="0.3">
      <c r="A63" t="s">
        <v>24</v>
      </c>
      <c r="B63" t="s">
        <v>89</v>
      </c>
      <c r="C63" t="s">
        <v>16</v>
      </c>
      <c r="D63" t="s">
        <v>22</v>
      </c>
      <c r="E63" t="s">
        <v>27</v>
      </c>
      <c r="F63" s="1">
        <v>41451</v>
      </c>
      <c r="G63">
        <v>569662845</v>
      </c>
      <c r="H63" s="2">
        <v>2013</v>
      </c>
      <c r="I63" s="1">
        <v>41456</v>
      </c>
      <c r="J63">
        <v>4750</v>
      </c>
      <c r="K63">
        <v>255.28</v>
      </c>
      <c r="L63">
        <v>159.41999999999999</v>
      </c>
      <c r="M63">
        <v>1212580</v>
      </c>
      <c r="N63">
        <v>757245</v>
      </c>
      <c r="O63">
        <v>455335</v>
      </c>
      <c r="P63">
        <f t="shared" si="0"/>
        <v>1212580</v>
      </c>
    </row>
    <row r="64" spans="1:16" x14ac:dyDescent="0.3">
      <c r="A64" t="s">
        <v>28</v>
      </c>
      <c r="B64" t="s">
        <v>51</v>
      </c>
      <c r="C64" t="s">
        <v>26</v>
      </c>
      <c r="D64" t="s">
        <v>22</v>
      </c>
      <c r="E64" t="s">
        <v>35</v>
      </c>
      <c r="F64" s="1">
        <v>40854</v>
      </c>
      <c r="G64">
        <v>177636754</v>
      </c>
      <c r="H64" s="2">
        <v>2011</v>
      </c>
      <c r="I64" s="1">
        <v>40862</v>
      </c>
      <c r="J64">
        <v>5518</v>
      </c>
      <c r="K64">
        <v>651.21</v>
      </c>
      <c r="L64">
        <v>524.96</v>
      </c>
      <c r="M64">
        <v>3593376.78</v>
      </c>
      <c r="N64">
        <v>2896729.28</v>
      </c>
      <c r="O64">
        <v>696647.5</v>
      </c>
      <c r="P64">
        <f t="shared" si="0"/>
        <v>3593376.7800000003</v>
      </c>
    </row>
    <row r="65" spans="1:16" x14ac:dyDescent="0.3">
      <c r="A65" t="s">
        <v>71</v>
      </c>
      <c r="B65" t="s">
        <v>90</v>
      </c>
      <c r="C65" t="s">
        <v>44</v>
      </c>
      <c r="D65" t="s">
        <v>17</v>
      </c>
      <c r="E65" t="s">
        <v>18</v>
      </c>
      <c r="F65" s="1">
        <v>40481</v>
      </c>
      <c r="G65">
        <v>705784308</v>
      </c>
      <c r="H65" s="2">
        <v>2010</v>
      </c>
      <c r="I65" s="1">
        <v>40499</v>
      </c>
      <c r="J65">
        <v>6116</v>
      </c>
      <c r="K65">
        <v>109.28</v>
      </c>
      <c r="L65">
        <v>35.840000000000003</v>
      </c>
      <c r="M65">
        <v>668356.48</v>
      </c>
      <c r="N65">
        <v>219197.44</v>
      </c>
      <c r="O65">
        <v>449159.04</v>
      </c>
      <c r="P65">
        <f t="shared" si="0"/>
        <v>668356.48</v>
      </c>
    </row>
    <row r="66" spans="1:16" x14ac:dyDescent="0.3">
      <c r="A66" t="s">
        <v>19</v>
      </c>
      <c r="B66" t="s">
        <v>91</v>
      </c>
      <c r="C66" t="s">
        <v>50</v>
      </c>
      <c r="D66" t="s">
        <v>17</v>
      </c>
      <c r="E66" t="s">
        <v>18</v>
      </c>
      <c r="F66" s="1">
        <v>41560</v>
      </c>
      <c r="G66">
        <v>505716836</v>
      </c>
      <c r="H66" s="2">
        <v>2013</v>
      </c>
      <c r="I66" s="1">
        <v>41594</v>
      </c>
      <c r="J66">
        <v>1705</v>
      </c>
      <c r="K66">
        <v>437.2</v>
      </c>
      <c r="L66">
        <v>263.33</v>
      </c>
      <c r="M66">
        <v>745426</v>
      </c>
      <c r="N66">
        <v>448977.65</v>
      </c>
      <c r="O66">
        <v>296448.34999999998</v>
      </c>
      <c r="P66">
        <f t="shared" si="0"/>
        <v>745426</v>
      </c>
    </row>
    <row r="67" spans="1:16" x14ac:dyDescent="0.3">
      <c r="A67" t="s">
        <v>28</v>
      </c>
      <c r="B67" t="s">
        <v>31</v>
      </c>
      <c r="C67" t="s">
        <v>50</v>
      </c>
      <c r="D67" t="s">
        <v>17</v>
      </c>
      <c r="E67" t="s">
        <v>18</v>
      </c>
      <c r="F67" s="1">
        <v>41558</v>
      </c>
      <c r="G67">
        <v>699358165</v>
      </c>
      <c r="H67" s="2">
        <v>2013</v>
      </c>
      <c r="I67" s="1">
        <v>41603</v>
      </c>
      <c r="J67">
        <v>4477</v>
      </c>
      <c r="K67">
        <v>437.2</v>
      </c>
      <c r="L67">
        <v>263.33</v>
      </c>
      <c r="M67">
        <v>1957344.4</v>
      </c>
      <c r="N67">
        <v>1178928.4099999999</v>
      </c>
      <c r="O67">
        <v>778415.99</v>
      </c>
      <c r="P67">
        <f t="shared" ref="P67:P101" si="1">J67*K67</f>
        <v>1957344.4</v>
      </c>
    </row>
    <row r="68" spans="1:16" x14ac:dyDescent="0.3">
      <c r="A68" t="s">
        <v>28</v>
      </c>
      <c r="B68" t="s">
        <v>92</v>
      </c>
      <c r="C68" t="s">
        <v>39</v>
      </c>
      <c r="D68" t="s">
        <v>17</v>
      </c>
      <c r="E68" t="s">
        <v>27</v>
      </c>
      <c r="F68" s="1">
        <v>41098</v>
      </c>
      <c r="G68">
        <v>228944623</v>
      </c>
      <c r="H68" s="2">
        <v>2012</v>
      </c>
      <c r="I68" s="1">
        <v>41099</v>
      </c>
      <c r="J68">
        <v>8656</v>
      </c>
      <c r="K68">
        <v>81.73</v>
      </c>
      <c r="L68">
        <v>56.67</v>
      </c>
      <c r="M68">
        <v>707454.88</v>
      </c>
      <c r="N68">
        <v>490535.52</v>
      </c>
      <c r="O68">
        <v>216919.36</v>
      </c>
      <c r="P68">
        <f t="shared" si="1"/>
        <v>707454.88</v>
      </c>
    </row>
    <row r="69" spans="1:16" x14ac:dyDescent="0.3">
      <c r="A69" t="s">
        <v>19</v>
      </c>
      <c r="B69" t="s">
        <v>93</v>
      </c>
      <c r="C69" t="s">
        <v>44</v>
      </c>
      <c r="D69" t="s">
        <v>17</v>
      </c>
      <c r="E69" t="s">
        <v>35</v>
      </c>
      <c r="F69" s="1">
        <v>42576</v>
      </c>
      <c r="G69">
        <v>807025039</v>
      </c>
      <c r="H69" s="2">
        <v>2016</v>
      </c>
      <c r="I69" s="1">
        <v>42620</v>
      </c>
      <c r="J69">
        <v>5498</v>
      </c>
      <c r="K69">
        <v>109.28</v>
      </c>
      <c r="L69">
        <v>35.840000000000003</v>
      </c>
      <c r="M69">
        <v>600821.43999999994</v>
      </c>
      <c r="N69">
        <v>197048.32000000001</v>
      </c>
      <c r="O69">
        <v>403773.12</v>
      </c>
      <c r="P69">
        <f t="shared" si="1"/>
        <v>600821.44000000006</v>
      </c>
    </row>
    <row r="70" spans="1:16" x14ac:dyDescent="0.3">
      <c r="A70" t="s">
        <v>24</v>
      </c>
      <c r="B70" t="s">
        <v>94</v>
      </c>
      <c r="C70" t="s">
        <v>26</v>
      </c>
      <c r="D70" t="s">
        <v>17</v>
      </c>
      <c r="E70" t="s">
        <v>18</v>
      </c>
      <c r="F70" s="1">
        <v>40475</v>
      </c>
      <c r="G70">
        <v>166460740</v>
      </c>
      <c r="H70" s="2">
        <v>2010</v>
      </c>
      <c r="I70" s="1">
        <v>40499</v>
      </c>
      <c r="J70">
        <v>8287</v>
      </c>
      <c r="K70">
        <v>651.21</v>
      </c>
      <c r="L70">
        <v>524.96</v>
      </c>
      <c r="M70">
        <v>5396577.2699999996</v>
      </c>
      <c r="N70">
        <v>4350343.5199999996</v>
      </c>
      <c r="O70">
        <v>1046233.75</v>
      </c>
      <c r="P70">
        <f t="shared" si="1"/>
        <v>5396577.2700000005</v>
      </c>
    </row>
    <row r="71" spans="1:16" x14ac:dyDescent="0.3">
      <c r="A71" t="s">
        <v>28</v>
      </c>
      <c r="B71" t="s">
        <v>95</v>
      </c>
      <c r="C71" t="s">
        <v>44</v>
      </c>
      <c r="D71" t="s">
        <v>17</v>
      </c>
      <c r="E71" t="s">
        <v>27</v>
      </c>
      <c r="F71" s="1">
        <v>42119</v>
      </c>
      <c r="G71">
        <v>610425555</v>
      </c>
      <c r="H71" s="2">
        <v>2015</v>
      </c>
      <c r="I71" s="1">
        <v>42152</v>
      </c>
      <c r="J71">
        <v>7342</v>
      </c>
      <c r="K71">
        <v>109.28</v>
      </c>
      <c r="L71">
        <v>35.840000000000003</v>
      </c>
      <c r="M71">
        <v>802333.76</v>
      </c>
      <c r="N71">
        <v>263137.28000000003</v>
      </c>
      <c r="O71">
        <v>539196.48</v>
      </c>
      <c r="P71">
        <f t="shared" si="1"/>
        <v>802333.76</v>
      </c>
    </row>
    <row r="72" spans="1:16" x14ac:dyDescent="0.3">
      <c r="A72" t="s">
        <v>41</v>
      </c>
      <c r="B72" t="s">
        <v>53</v>
      </c>
      <c r="C72" t="s">
        <v>26</v>
      </c>
      <c r="D72" t="s">
        <v>22</v>
      </c>
      <c r="E72" t="s">
        <v>35</v>
      </c>
      <c r="F72" s="1">
        <v>41387</v>
      </c>
      <c r="G72">
        <v>462405812</v>
      </c>
      <c r="H72" s="2">
        <v>2013</v>
      </c>
      <c r="I72" s="1">
        <v>41414</v>
      </c>
      <c r="J72">
        <v>5010</v>
      </c>
      <c r="K72">
        <v>651.21</v>
      </c>
      <c r="L72">
        <v>524.96</v>
      </c>
      <c r="M72">
        <v>3262562.1</v>
      </c>
      <c r="N72">
        <v>2630049.6</v>
      </c>
      <c r="O72">
        <v>632512.5</v>
      </c>
      <c r="P72">
        <f t="shared" si="1"/>
        <v>3262562.1</v>
      </c>
    </row>
    <row r="73" spans="1:16" x14ac:dyDescent="0.3">
      <c r="A73" t="s">
        <v>71</v>
      </c>
      <c r="B73" t="s">
        <v>90</v>
      </c>
      <c r="C73" t="s">
        <v>30</v>
      </c>
      <c r="D73" t="s">
        <v>22</v>
      </c>
      <c r="E73" t="s">
        <v>27</v>
      </c>
      <c r="F73" s="1">
        <v>42230</v>
      </c>
      <c r="G73">
        <v>816200339</v>
      </c>
      <c r="H73" s="2">
        <v>2015</v>
      </c>
      <c r="I73" s="1">
        <v>42277</v>
      </c>
      <c r="J73">
        <v>673</v>
      </c>
      <c r="K73">
        <v>9.33</v>
      </c>
      <c r="L73">
        <v>6.92</v>
      </c>
      <c r="M73">
        <v>6279.09</v>
      </c>
      <c r="N73">
        <v>4657.16</v>
      </c>
      <c r="O73">
        <v>1621.93</v>
      </c>
      <c r="P73">
        <f t="shared" si="1"/>
        <v>6279.09</v>
      </c>
    </row>
    <row r="74" spans="1:16" x14ac:dyDescent="0.3">
      <c r="A74" t="s">
        <v>28</v>
      </c>
      <c r="B74" t="s">
        <v>96</v>
      </c>
      <c r="C74" t="s">
        <v>52</v>
      </c>
      <c r="D74" t="s">
        <v>22</v>
      </c>
      <c r="E74" t="s">
        <v>23</v>
      </c>
      <c r="F74" s="1">
        <v>40689</v>
      </c>
      <c r="G74">
        <v>585920464</v>
      </c>
      <c r="H74" s="2">
        <v>2011</v>
      </c>
      <c r="I74" s="1">
        <v>40739</v>
      </c>
      <c r="J74">
        <v>5741</v>
      </c>
      <c r="K74">
        <v>47.45</v>
      </c>
      <c r="L74">
        <v>31.79</v>
      </c>
      <c r="M74">
        <v>272410.45</v>
      </c>
      <c r="N74">
        <v>182506.39</v>
      </c>
      <c r="O74">
        <v>89904.06</v>
      </c>
      <c r="P74">
        <f t="shared" si="1"/>
        <v>272410.45</v>
      </c>
    </row>
    <row r="75" spans="1:16" x14ac:dyDescent="0.3">
      <c r="A75" t="s">
        <v>28</v>
      </c>
      <c r="B75" t="s">
        <v>69</v>
      </c>
      <c r="C75" t="s">
        <v>21</v>
      </c>
      <c r="D75" t="s">
        <v>22</v>
      </c>
      <c r="E75" t="s">
        <v>18</v>
      </c>
      <c r="F75" s="1">
        <v>42875</v>
      </c>
      <c r="G75">
        <v>555990016</v>
      </c>
      <c r="H75" s="2">
        <v>2017</v>
      </c>
      <c r="I75" s="1">
        <v>42903</v>
      </c>
      <c r="J75">
        <v>8656</v>
      </c>
      <c r="K75">
        <v>205.7</v>
      </c>
      <c r="L75">
        <v>117.11</v>
      </c>
      <c r="M75">
        <v>1780539.2</v>
      </c>
      <c r="N75">
        <v>1013704.16</v>
      </c>
      <c r="O75">
        <v>766835.04</v>
      </c>
      <c r="P75">
        <f t="shared" si="1"/>
        <v>1780539.2</v>
      </c>
    </row>
    <row r="76" spans="1:16" x14ac:dyDescent="0.3">
      <c r="A76" t="s">
        <v>71</v>
      </c>
      <c r="B76" t="s">
        <v>97</v>
      </c>
      <c r="C76" t="s">
        <v>50</v>
      </c>
      <c r="D76" t="s">
        <v>17</v>
      </c>
      <c r="E76" t="s">
        <v>27</v>
      </c>
      <c r="F76" s="1">
        <v>41460</v>
      </c>
      <c r="G76">
        <v>231145322</v>
      </c>
      <c r="H76" s="2">
        <v>2013</v>
      </c>
      <c r="I76" s="1">
        <v>41502</v>
      </c>
      <c r="J76">
        <v>9892</v>
      </c>
      <c r="K76">
        <v>437.2</v>
      </c>
      <c r="L76">
        <v>263.33</v>
      </c>
      <c r="M76">
        <v>4324782.4000000004</v>
      </c>
      <c r="N76">
        <v>2604860.36</v>
      </c>
      <c r="O76">
        <v>1719922.04</v>
      </c>
      <c r="P76">
        <f t="shared" si="1"/>
        <v>4324782.3999999994</v>
      </c>
    </row>
    <row r="77" spans="1:16" x14ac:dyDescent="0.3">
      <c r="A77" t="s">
        <v>98</v>
      </c>
      <c r="B77" t="s">
        <v>99</v>
      </c>
      <c r="C77" t="s">
        <v>34</v>
      </c>
      <c r="D77" t="s">
        <v>17</v>
      </c>
      <c r="E77" t="s">
        <v>23</v>
      </c>
      <c r="F77" s="1">
        <v>41949</v>
      </c>
      <c r="G77">
        <v>986435210</v>
      </c>
      <c r="H77" s="2">
        <v>2014</v>
      </c>
      <c r="I77" s="1">
        <v>41985</v>
      </c>
      <c r="J77">
        <v>6954</v>
      </c>
      <c r="K77">
        <v>668.27</v>
      </c>
      <c r="L77">
        <v>502.54</v>
      </c>
      <c r="M77">
        <v>4647149.58</v>
      </c>
      <c r="N77">
        <v>3494663.16</v>
      </c>
      <c r="O77">
        <v>1152486.42</v>
      </c>
      <c r="P77">
        <f t="shared" si="1"/>
        <v>4647149.58</v>
      </c>
    </row>
    <row r="78" spans="1:16" x14ac:dyDescent="0.3">
      <c r="A78" t="s">
        <v>14</v>
      </c>
      <c r="B78" t="s">
        <v>100</v>
      </c>
      <c r="C78" t="s">
        <v>52</v>
      </c>
      <c r="D78" t="s">
        <v>22</v>
      </c>
      <c r="E78" t="s">
        <v>23</v>
      </c>
      <c r="F78" s="1">
        <v>41940</v>
      </c>
      <c r="G78">
        <v>217221009</v>
      </c>
      <c r="H78" s="2">
        <v>2014</v>
      </c>
      <c r="I78" s="1">
        <v>41958</v>
      </c>
      <c r="J78">
        <v>9379</v>
      </c>
      <c r="K78">
        <v>47.45</v>
      </c>
      <c r="L78">
        <v>31.79</v>
      </c>
      <c r="M78">
        <v>445033.55</v>
      </c>
      <c r="N78">
        <v>298158.40999999997</v>
      </c>
      <c r="O78">
        <v>146875.14000000001</v>
      </c>
      <c r="P78">
        <f t="shared" si="1"/>
        <v>445033.55000000005</v>
      </c>
    </row>
    <row r="79" spans="1:16" x14ac:dyDescent="0.3">
      <c r="A79" t="s">
        <v>41</v>
      </c>
      <c r="B79" t="s">
        <v>101</v>
      </c>
      <c r="C79" t="s">
        <v>37</v>
      </c>
      <c r="D79" t="s">
        <v>17</v>
      </c>
      <c r="E79" t="s">
        <v>23</v>
      </c>
      <c r="F79" s="1">
        <v>40801</v>
      </c>
      <c r="G79">
        <v>789176547</v>
      </c>
      <c r="H79" s="2">
        <v>2011</v>
      </c>
      <c r="I79" s="1">
        <v>40839</v>
      </c>
      <c r="J79">
        <v>3732</v>
      </c>
      <c r="K79">
        <v>154.06</v>
      </c>
      <c r="L79">
        <v>90.93</v>
      </c>
      <c r="M79">
        <v>574951.92000000004</v>
      </c>
      <c r="N79">
        <v>339350.76</v>
      </c>
      <c r="O79">
        <v>235601.16</v>
      </c>
      <c r="P79">
        <f t="shared" si="1"/>
        <v>574951.92000000004</v>
      </c>
    </row>
    <row r="80" spans="1:16" x14ac:dyDescent="0.3">
      <c r="A80" t="s">
        <v>24</v>
      </c>
      <c r="B80" t="s">
        <v>102</v>
      </c>
      <c r="C80" t="s">
        <v>16</v>
      </c>
      <c r="D80" t="s">
        <v>17</v>
      </c>
      <c r="E80" t="s">
        <v>18</v>
      </c>
      <c r="F80" s="1">
        <v>41058</v>
      </c>
      <c r="G80">
        <v>688288152</v>
      </c>
      <c r="H80" s="2">
        <v>2012</v>
      </c>
      <c r="I80" s="1">
        <v>41062</v>
      </c>
      <c r="J80">
        <v>8614</v>
      </c>
      <c r="K80">
        <v>255.28</v>
      </c>
      <c r="L80">
        <v>159.41999999999999</v>
      </c>
      <c r="M80">
        <v>2198981.92</v>
      </c>
      <c r="N80">
        <v>1373243.88</v>
      </c>
      <c r="O80">
        <v>825738.04</v>
      </c>
      <c r="P80">
        <f t="shared" si="1"/>
        <v>2198981.92</v>
      </c>
    </row>
    <row r="81" spans="1:16" x14ac:dyDescent="0.3">
      <c r="A81" t="s">
        <v>14</v>
      </c>
      <c r="B81" t="s">
        <v>103</v>
      </c>
      <c r="C81" t="s">
        <v>50</v>
      </c>
      <c r="D81" t="s">
        <v>22</v>
      </c>
      <c r="E81" t="s">
        <v>18</v>
      </c>
      <c r="F81" s="1">
        <v>41475</v>
      </c>
      <c r="G81">
        <v>670854651</v>
      </c>
      <c r="H81" s="2">
        <v>2013</v>
      </c>
      <c r="I81" s="1">
        <v>41493</v>
      </c>
      <c r="J81">
        <v>9654</v>
      </c>
      <c r="K81">
        <v>437.2</v>
      </c>
      <c r="L81">
        <v>263.33</v>
      </c>
      <c r="M81">
        <v>4220728.8</v>
      </c>
      <c r="N81">
        <v>2542187.8199999998</v>
      </c>
      <c r="O81">
        <v>1678540.98</v>
      </c>
      <c r="P81">
        <f t="shared" si="1"/>
        <v>4220728.8</v>
      </c>
    </row>
    <row r="82" spans="1:16" x14ac:dyDescent="0.3">
      <c r="A82" t="s">
        <v>24</v>
      </c>
      <c r="B82" t="s">
        <v>104</v>
      </c>
      <c r="C82" t="s">
        <v>34</v>
      </c>
      <c r="D82" t="s">
        <v>17</v>
      </c>
      <c r="E82" t="s">
        <v>27</v>
      </c>
      <c r="F82" s="1">
        <v>41203</v>
      </c>
      <c r="G82">
        <v>213487374</v>
      </c>
      <c r="H82" s="2">
        <v>2012</v>
      </c>
      <c r="I82" s="1">
        <v>41243</v>
      </c>
      <c r="J82">
        <v>4513</v>
      </c>
      <c r="K82">
        <v>668.27</v>
      </c>
      <c r="L82">
        <v>502.54</v>
      </c>
      <c r="M82">
        <v>3015902.51</v>
      </c>
      <c r="N82">
        <v>2267963.02</v>
      </c>
      <c r="O82">
        <v>747939.49</v>
      </c>
      <c r="P82">
        <f t="shared" si="1"/>
        <v>3015902.51</v>
      </c>
    </row>
    <row r="83" spans="1:16" x14ac:dyDescent="0.3">
      <c r="A83" t="s">
        <v>71</v>
      </c>
      <c r="B83" t="s">
        <v>105</v>
      </c>
      <c r="C83" t="s">
        <v>44</v>
      </c>
      <c r="D83" t="s">
        <v>22</v>
      </c>
      <c r="E83" t="s">
        <v>27</v>
      </c>
      <c r="F83" s="1">
        <v>41170</v>
      </c>
      <c r="G83">
        <v>663110148</v>
      </c>
      <c r="H83" s="2">
        <v>2012</v>
      </c>
      <c r="I83" s="1">
        <v>41190</v>
      </c>
      <c r="J83">
        <v>7884</v>
      </c>
      <c r="K83">
        <v>109.28</v>
      </c>
      <c r="L83">
        <v>35.840000000000003</v>
      </c>
      <c r="M83">
        <v>861563.52</v>
      </c>
      <c r="N83">
        <v>282562.56</v>
      </c>
      <c r="O83">
        <v>579000.96</v>
      </c>
      <c r="P83">
        <f t="shared" si="1"/>
        <v>861563.52</v>
      </c>
    </row>
    <row r="84" spans="1:16" x14ac:dyDescent="0.3">
      <c r="A84" t="s">
        <v>71</v>
      </c>
      <c r="B84" t="s">
        <v>106</v>
      </c>
      <c r="C84" t="s">
        <v>50</v>
      </c>
      <c r="D84" t="s">
        <v>22</v>
      </c>
      <c r="E84" t="s">
        <v>18</v>
      </c>
      <c r="F84" s="1">
        <v>42689</v>
      </c>
      <c r="G84">
        <v>286959302</v>
      </c>
      <c r="H84" s="2">
        <v>2016</v>
      </c>
      <c r="I84" s="1">
        <v>42712</v>
      </c>
      <c r="J84">
        <v>6489</v>
      </c>
      <c r="K84">
        <v>437.2</v>
      </c>
      <c r="L84">
        <v>263.33</v>
      </c>
      <c r="M84">
        <v>2836990.8</v>
      </c>
      <c r="N84">
        <v>1708748.37</v>
      </c>
      <c r="O84">
        <v>1128242.43</v>
      </c>
      <c r="P84">
        <f t="shared" si="1"/>
        <v>2836990.8</v>
      </c>
    </row>
    <row r="85" spans="1:16" x14ac:dyDescent="0.3">
      <c r="A85" t="s">
        <v>28</v>
      </c>
      <c r="B85" t="s">
        <v>107</v>
      </c>
      <c r="C85" t="s">
        <v>58</v>
      </c>
      <c r="D85" t="s">
        <v>22</v>
      </c>
      <c r="E85" t="s">
        <v>27</v>
      </c>
      <c r="F85" s="1">
        <v>40547</v>
      </c>
      <c r="G85">
        <v>122583663</v>
      </c>
      <c r="H85" s="2">
        <v>2011</v>
      </c>
      <c r="I85" s="1">
        <v>40548</v>
      </c>
      <c r="J85">
        <v>4085</v>
      </c>
      <c r="K85">
        <v>152.58000000000001</v>
      </c>
      <c r="L85">
        <v>97.44</v>
      </c>
      <c r="M85">
        <v>623289.30000000005</v>
      </c>
      <c r="N85">
        <v>398042.4</v>
      </c>
      <c r="O85">
        <v>225246.9</v>
      </c>
      <c r="P85">
        <f t="shared" si="1"/>
        <v>623289.30000000005</v>
      </c>
    </row>
    <row r="86" spans="1:16" x14ac:dyDescent="0.3">
      <c r="A86" t="s">
        <v>28</v>
      </c>
      <c r="B86" t="s">
        <v>108</v>
      </c>
      <c r="C86" t="s">
        <v>37</v>
      </c>
      <c r="D86" t="s">
        <v>22</v>
      </c>
      <c r="E86" t="s">
        <v>27</v>
      </c>
      <c r="F86" s="1">
        <v>40986</v>
      </c>
      <c r="G86">
        <v>827844560</v>
      </c>
      <c r="H86" s="2">
        <v>2012</v>
      </c>
      <c r="I86" s="1">
        <v>41006</v>
      </c>
      <c r="J86">
        <v>6457</v>
      </c>
      <c r="K86">
        <v>154.06</v>
      </c>
      <c r="L86">
        <v>90.93</v>
      </c>
      <c r="M86">
        <v>994765.42</v>
      </c>
      <c r="N86">
        <v>587135.01</v>
      </c>
      <c r="O86">
        <v>407630.41</v>
      </c>
      <c r="P86">
        <f t="shared" si="1"/>
        <v>994765.42</v>
      </c>
    </row>
    <row r="87" spans="1:16" x14ac:dyDescent="0.3">
      <c r="A87" t="s">
        <v>98</v>
      </c>
      <c r="B87" t="s">
        <v>99</v>
      </c>
      <c r="C87" t="s">
        <v>39</v>
      </c>
      <c r="D87" t="s">
        <v>17</v>
      </c>
      <c r="E87" t="s">
        <v>27</v>
      </c>
      <c r="F87" s="1">
        <v>40956</v>
      </c>
      <c r="G87">
        <v>430915820</v>
      </c>
      <c r="H87" s="2">
        <v>2012</v>
      </c>
      <c r="I87" s="1">
        <v>40988</v>
      </c>
      <c r="J87">
        <v>6422</v>
      </c>
      <c r="K87">
        <v>81.73</v>
      </c>
      <c r="L87">
        <v>56.67</v>
      </c>
      <c r="M87">
        <v>524870.06000000006</v>
      </c>
      <c r="N87">
        <v>363934.74</v>
      </c>
      <c r="O87">
        <v>160935.32</v>
      </c>
      <c r="P87">
        <f t="shared" si="1"/>
        <v>524870.06000000006</v>
      </c>
    </row>
    <row r="88" spans="1:16" x14ac:dyDescent="0.3">
      <c r="A88" t="s">
        <v>28</v>
      </c>
      <c r="B88" t="s">
        <v>29</v>
      </c>
      <c r="C88" t="s">
        <v>52</v>
      </c>
      <c r="D88" t="s">
        <v>17</v>
      </c>
      <c r="E88" t="s">
        <v>23</v>
      </c>
      <c r="F88" s="1">
        <v>40559</v>
      </c>
      <c r="G88">
        <v>180283772</v>
      </c>
      <c r="H88" s="2">
        <v>2011</v>
      </c>
      <c r="I88" s="1">
        <v>40564</v>
      </c>
      <c r="J88">
        <v>8829</v>
      </c>
      <c r="K88">
        <v>47.45</v>
      </c>
      <c r="L88">
        <v>31.79</v>
      </c>
      <c r="M88">
        <v>418936.05</v>
      </c>
      <c r="N88">
        <v>280673.90999999997</v>
      </c>
      <c r="O88">
        <v>138262.14000000001</v>
      </c>
      <c r="P88">
        <f t="shared" si="1"/>
        <v>418936.05000000005</v>
      </c>
    </row>
    <row r="89" spans="1:16" x14ac:dyDescent="0.3">
      <c r="A89" t="s">
        <v>28</v>
      </c>
      <c r="B89" t="s">
        <v>64</v>
      </c>
      <c r="C89" t="s">
        <v>16</v>
      </c>
      <c r="D89" t="s">
        <v>17</v>
      </c>
      <c r="E89" t="s">
        <v>35</v>
      </c>
      <c r="F89" s="1">
        <v>41673</v>
      </c>
      <c r="G89">
        <v>494747245</v>
      </c>
      <c r="H89" s="2">
        <v>2014</v>
      </c>
      <c r="I89" s="1">
        <v>41718</v>
      </c>
      <c r="J89">
        <v>5559</v>
      </c>
      <c r="K89">
        <v>255.28</v>
      </c>
      <c r="L89">
        <v>159.41999999999999</v>
      </c>
      <c r="M89">
        <v>1419101.52</v>
      </c>
      <c r="N89">
        <v>886215.78</v>
      </c>
      <c r="O89">
        <v>532885.74</v>
      </c>
      <c r="P89">
        <f t="shared" si="1"/>
        <v>1419101.52</v>
      </c>
    </row>
    <row r="90" spans="1:16" x14ac:dyDescent="0.3">
      <c r="A90" t="s">
        <v>71</v>
      </c>
      <c r="B90" t="s">
        <v>109</v>
      </c>
      <c r="C90" t="s">
        <v>30</v>
      </c>
      <c r="D90" t="s">
        <v>22</v>
      </c>
      <c r="E90" t="s">
        <v>35</v>
      </c>
      <c r="F90" s="1">
        <v>41029</v>
      </c>
      <c r="G90">
        <v>513417565</v>
      </c>
      <c r="H90" s="2">
        <v>2012</v>
      </c>
      <c r="I90" s="1">
        <v>41047</v>
      </c>
      <c r="J90">
        <v>522</v>
      </c>
      <c r="K90">
        <v>9.33</v>
      </c>
      <c r="L90">
        <v>6.92</v>
      </c>
      <c r="M90">
        <v>4870.26</v>
      </c>
      <c r="N90">
        <v>3612.24</v>
      </c>
      <c r="O90">
        <v>1258.02</v>
      </c>
      <c r="P90">
        <f t="shared" si="1"/>
        <v>4870.26</v>
      </c>
    </row>
    <row r="91" spans="1:16" x14ac:dyDescent="0.3">
      <c r="A91" t="s">
        <v>24</v>
      </c>
      <c r="B91" t="s">
        <v>110</v>
      </c>
      <c r="C91" t="s">
        <v>52</v>
      </c>
      <c r="D91" t="s">
        <v>17</v>
      </c>
      <c r="E91" t="s">
        <v>23</v>
      </c>
      <c r="F91" s="1">
        <v>42666</v>
      </c>
      <c r="G91">
        <v>345718562</v>
      </c>
      <c r="H91" s="2">
        <v>2016</v>
      </c>
      <c r="I91" s="1">
        <v>42699</v>
      </c>
      <c r="J91">
        <v>4660</v>
      </c>
      <c r="K91">
        <v>47.45</v>
      </c>
      <c r="L91">
        <v>31.79</v>
      </c>
      <c r="M91">
        <v>221117</v>
      </c>
      <c r="N91">
        <v>148141.4</v>
      </c>
      <c r="O91">
        <v>72975.600000000006</v>
      </c>
      <c r="P91">
        <f t="shared" si="1"/>
        <v>221117</v>
      </c>
    </row>
    <row r="92" spans="1:16" x14ac:dyDescent="0.3">
      <c r="A92" t="s">
        <v>28</v>
      </c>
      <c r="B92" t="s">
        <v>84</v>
      </c>
      <c r="C92" t="s">
        <v>26</v>
      </c>
      <c r="D92" t="s">
        <v>17</v>
      </c>
      <c r="E92" t="s">
        <v>18</v>
      </c>
      <c r="F92" s="1">
        <v>42710</v>
      </c>
      <c r="G92">
        <v>621386563</v>
      </c>
      <c r="H92" s="2">
        <v>2016</v>
      </c>
      <c r="I92" s="1">
        <v>42718</v>
      </c>
      <c r="J92">
        <v>948</v>
      </c>
      <c r="K92">
        <v>651.21</v>
      </c>
      <c r="L92">
        <v>524.96</v>
      </c>
      <c r="M92">
        <v>617347.07999999996</v>
      </c>
      <c r="N92">
        <v>497662.08</v>
      </c>
      <c r="O92">
        <v>119685</v>
      </c>
      <c r="P92">
        <f t="shared" si="1"/>
        <v>617347.08000000007</v>
      </c>
    </row>
    <row r="93" spans="1:16" x14ac:dyDescent="0.3">
      <c r="A93" t="s">
        <v>14</v>
      </c>
      <c r="B93" t="s">
        <v>67</v>
      </c>
      <c r="C93" t="s">
        <v>52</v>
      </c>
      <c r="D93" t="s">
        <v>17</v>
      </c>
      <c r="E93" t="s">
        <v>18</v>
      </c>
      <c r="F93" s="1">
        <v>41827</v>
      </c>
      <c r="G93">
        <v>240470397</v>
      </c>
      <c r="H93" s="2">
        <v>2014</v>
      </c>
      <c r="I93" s="1">
        <v>41831</v>
      </c>
      <c r="J93">
        <v>9389</v>
      </c>
      <c r="K93">
        <v>47.45</v>
      </c>
      <c r="L93">
        <v>31.79</v>
      </c>
      <c r="M93">
        <v>445508.05</v>
      </c>
      <c r="N93">
        <v>298476.31</v>
      </c>
      <c r="O93">
        <v>147031.74</v>
      </c>
      <c r="P93">
        <f t="shared" si="1"/>
        <v>445508.05000000005</v>
      </c>
    </row>
    <row r="94" spans="1:16" x14ac:dyDescent="0.3">
      <c r="A94" t="s">
        <v>71</v>
      </c>
      <c r="B94" t="s">
        <v>75</v>
      </c>
      <c r="C94" t="s">
        <v>26</v>
      </c>
      <c r="D94" t="s">
        <v>22</v>
      </c>
      <c r="E94" t="s">
        <v>35</v>
      </c>
      <c r="F94" s="1">
        <v>41073</v>
      </c>
      <c r="G94">
        <v>423331391</v>
      </c>
      <c r="H94" s="2">
        <v>2012</v>
      </c>
      <c r="I94" s="1">
        <v>41114</v>
      </c>
      <c r="J94">
        <v>2021</v>
      </c>
      <c r="K94">
        <v>651.21</v>
      </c>
      <c r="L94">
        <v>524.96</v>
      </c>
      <c r="M94">
        <v>1316095.4099999999</v>
      </c>
      <c r="N94">
        <v>1060944.1599999999</v>
      </c>
      <c r="O94">
        <v>255151.25</v>
      </c>
      <c r="P94">
        <f t="shared" si="1"/>
        <v>1316095.4100000001</v>
      </c>
    </row>
    <row r="95" spans="1:16" x14ac:dyDescent="0.3">
      <c r="A95" t="s">
        <v>24</v>
      </c>
      <c r="B95" t="s">
        <v>111</v>
      </c>
      <c r="C95" t="s">
        <v>50</v>
      </c>
      <c r="D95" t="s">
        <v>22</v>
      </c>
      <c r="E95" t="s">
        <v>18</v>
      </c>
      <c r="F95" s="1">
        <v>40508</v>
      </c>
      <c r="G95">
        <v>660643374</v>
      </c>
      <c r="H95" s="2">
        <v>2010</v>
      </c>
      <c r="I95" s="1">
        <v>40537</v>
      </c>
      <c r="J95">
        <v>7910</v>
      </c>
      <c r="K95">
        <v>437.2</v>
      </c>
      <c r="L95">
        <v>263.33</v>
      </c>
      <c r="M95">
        <v>3458252</v>
      </c>
      <c r="N95">
        <v>2082940.3</v>
      </c>
      <c r="O95">
        <v>1375311.7</v>
      </c>
      <c r="P95">
        <f t="shared" si="1"/>
        <v>3458252</v>
      </c>
    </row>
    <row r="96" spans="1:16" x14ac:dyDescent="0.3">
      <c r="A96" t="s">
        <v>19</v>
      </c>
      <c r="B96" t="s">
        <v>112</v>
      </c>
      <c r="C96" t="s">
        <v>52</v>
      </c>
      <c r="D96" t="s">
        <v>17</v>
      </c>
      <c r="E96" t="s">
        <v>23</v>
      </c>
      <c r="F96" s="1">
        <v>40582</v>
      </c>
      <c r="G96">
        <v>963392674</v>
      </c>
      <c r="H96" s="2">
        <v>2011</v>
      </c>
      <c r="I96" s="1">
        <v>40623</v>
      </c>
      <c r="J96">
        <v>8156</v>
      </c>
      <c r="K96">
        <v>47.45</v>
      </c>
      <c r="L96">
        <v>31.79</v>
      </c>
      <c r="M96">
        <v>387002.2</v>
      </c>
      <c r="N96">
        <v>259279.24</v>
      </c>
      <c r="O96">
        <v>127722.96</v>
      </c>
      <c r="P96">
        <f t="shared" si="1"/>
        <v>387002.2</v>
      </c>
    </row>
    <row r="97" spans="1:16" x14ac:dyDescent="0.3">
      <c r="A97" t="s">
        <v>28</v>
      </c>
      <c r="B97" t="s">
        <v>63</v>
      </c>
      <c r="C97" t="s">
        <v>44</v>
      </c>
      <c r="D97" t="s">
        <v>22</v>
      </c>
      <c r="E97" t="s">
        <v>35</v>
      </c>
      <c r="F97" s="1">
        <v>40750</v>
      </c>
      <c r="G97">
        <v>512878119</v>
      </c>
      <c r="H97" s="2">
        <v>2011</v>
      </c>
      <c r="I97" s="1">
        <v>40789</v>
      </c>
      <c r="J97">
        <v>888</v>
      </c>
      <c r="K97">
        <v>109.28</v>
      </c>
      <c r="L97">
        <v>35.840000000000003</v>
      </c>
      <c r="M97">
        <v>97040.639999999999</v>
      </c>
      <c r="N97">
        <v>31825.919999999998</v>
      </c>
      <c r="O97">
        <v>65214.720000000001</v>
      </c>
      <c r="P97">
        <f t="shared" si="1"/>
        <v>97040.639999999999</v>
      </c>
    </row>
    <row r="98" spans="1:16" x14ac:dyDescent="0.3">
      <c r="A98" t="s">
        <v>41</v>
      </c>
      <c r="B98" t="s">
        <v>113</v>
      </c>
      <c r="C98" t="s">
        <v>30</v>
      </c>
      <c r="D98" t="s">
        <v>17</v>
      </c>
      <c r="E98" t="s">
        <v>27</v>
      </c>
      <c r="F98" s="1">
        <v>40858</v>
      </c>
      <c r="G98">
        <v>810711038</v>
      </c>
      <c r="H98" s="2">
        <v>2011</v>
      </c>
      <c r="I98" s="1">
        <v>40905</v>
      </c>
      <c r="J98">
        <v>6267</v>
      </c>
      <c r="K98">
        <v>9.33</v>
      </c>
      <c r="L98">
        <v>6.92</v>
      </c>
      <c r="M98">
        <v>58471.11</v>
      </c>
      <c r="N98">
        <v>43367.64</v>
      </c>
      <c r="O98">
        <v>15103.47</v>
      </c>
      <c r="P98">
        <f t="shared" si="1"/>
        <v>58471.11</v>
      </c>
    </row>
    <row r="99" spans="1:16" x14ac:dyDescent="0.3">
      <c r="A99" t="s">
        <v>28</v>
      </c>
      <c r="B99" t="s">
        <v>84</v>
      </c>
      <c r="C99" t="s">
        <v>37</v>
      </c>
      <c r="D99" t="s">
        <v>17</v>
      </c>
      <c r="E99" t="s">
        <v>23</v>
      </c>
      <c r="F99" s="1">
        <v>42522</v>
      </c>
      <c r="G99">
        <v>728815257</v>
      </c>
      <c r="H99" s="2">
        <v>2016</v>
      </c>
      <c r="I99" s="1">
        <v>42550</v>
      </c>
      <c r="J99">
        <v>1485</v>
      </c>
      <c r="K99">
        <v>154.06</v>
      </c>
      <c r="L99">
        <v>90.93</v>
      </c>
      <c r="M99">
        <v>228779.1</v>
      </c>
      <c r="N99">
        <v>135031.04999999999</v>
      </c>
      <c r="O99">
        <v>93748.05</v>
      </c>
      <c r="P99">
        <f t="shared" si="1"/>
        <v>228779.1</v>
      </c>
    </row>
    <row r="100" spans="1:16" x14ac:dyDescent="0.3">
      <c r="A100" t="s">
        <v>98</v>
      </c>
      <c r="B100" t="s">
        <v>99</v>
      </c>
      <c r="C100" t="s">
        <v>39</v>
      </c>
      <c r="D100" t="s">
        <v>17</v>
      </c>
      <c r="E100" t="s">
        <v>35</v>
      </c>
      <c r="F100" s="1">
        <v>42215</v>
      </c>
      <c r="G100">
        <v>559427106</v>
      </c>
      <c r="H100" s="2">
        <v>2015</v>
      </c>
      <c r="I100" s="1">
        <v>42224</v>
      </c>
      <c r="J100">
        <v>5767</v>
      </c>
      <c r="K100">
        <v>81.73</v>
      </c>
      <c r="L100">
        <v>56.67</v>
      </c>
      <c r="M100">
        <v>471336.91</v>
      </c>
      <c r="N100">
        <v>326815.89</v>
      </c>
      <c r="O100">
        <v>144521.01999999999</v>
      </c>
      <c r="P100">
        <f t="shared" si="1"/>
        <v>471336.91000000003</v>
      </c>
    </row>
    <row r="101" spans="1:16" x14ac:dyDescent="0.3">
      <c r="A101" t="s">
        <v>28</v>
      </c>
      <c r="B101" t="s">
        <v>114</v>
      </c>
      <c r="C101" t="s">
        <v>34</v>
      </c>
      <c r="D101" t="s">
        <v>17</v>
      </c>
      <c r="E101" t="s">
        <v>27</v>
      </c>
      <c r="F101" s="1">
        <v>40949</v>
      </c>
      <c r="G101">
        <v>665095412</v>
      </c>
      <c r="H101" s="2">
        <v>2012</v>
      </c>
      <c r="I101" s="1">
        <v>40954</v>
      </c>
      <c r="J101">
        <v>5367</v>
      </c>
      <c r="K101">
        <v>668.27</v>
      </c>
      <c r="L101">
        <v>502.54</v>
      </c>
      <c r="M101">
        <v>3586605.09</v>
      </c>
      <c r="N101">
        <v>2697132.18</v>
      </c>
      <c r="O101">
        <v>889472.91</v>
      </c>
      <c r="P101">
        <f t="shared" si="1"/>
        <v>3586605.09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DCD6-E088-41BB-94AE-3372CEA70F09}">
  <dimension ref="A1"/>
  <sheetViews>
    <sheetView showGridLines="0" topLeftCell="B1" zoomScale="110" zoomScaleNormal="110" workbookViewId="0">
      <selection activeCell="V7" sqref="V7"/>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Combo Chart</vt:lpstr>
      <vt:lpstr>Item Types And Total Profit</vt:lpstr>
      <vt:lpstr>Sales Status</vt:lpstr>
      <vt:lpstr>Sales By Country</vt:lpstr>
      <vt:lpstr>Top 5 Selling Item </vt:lpstr>
      <vt:lpstr>KPI</vt:lpstr>
      <vt:lpstr>Amazon Sales data </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Saief Ali</dc:creator>
  <cp:lastModifiedBy>Md Saief Ali</cp:lastModifiedBy>
  <dcterms:created xsi:type="dcterms:W3CDTF">2024-04-11T18:55:30Z</dcterms:created>
  <dcterms:modified xsi:type="dcterms:W3CDTF">2024-08-27T16:54:41Z</dcterms:modified>
</cp:coreProperties>
</file>